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PANTOGRAPH18\Disk Google\A02_SKOLA PLICKOVA\03_RP\PROFESIE\ROZPOCET ROSOFT\prijate\210129_upraveny VV otazky IV kolo\"/>
    </mc:Choice>
  </mc:AlternateContent>
  <xr:revisionPtr revIDLastSave="0" documentId="13_ncr:1_{9079F324-1BFD-4520-ABC0-F912513BD0E7}" xr6:coauthVersionLast="46" xr6:coauthVersionMax="46" xr10:uidLastSave="{00000000-0000-0000-0000-000000000000}"/>
  <bookViews>
    <workbookView xWindow="3372" yWindow="1380" windowWidth="24096" windowHeight="13356" tabRatio="778" xr2:uid="{00000000-000D-0000-FFFF-FFFF00000000}"/>
  </bookViews>
  <sheets>
    <sheet name="Rekapitulácia stavby" sheetId="1" r:id="rId1"/>
    <sheet name="01.1 - ASR + Statika" sheetId="2" r:id="rId2"/>
    <sheet name="01.2 - Elektroinštalácie ..." sheetId="3" r:id="rId3"/>
    <sheet name="01.3 - Elektroinštalácie ..." sheetId="4" r:id="rId4"/>
    <sheet name="01.7 - Vykurovanie SO01 -..." sheetId="5" r:id="rId5"/>
    <sheet name="01.10 - Vzduchotechnika S..." sheetId="6" r:id="rId6"/>
    <sheet name="01.13 - Zdravotechnika SO..." sheetId="7" r:id="rId7"/>
    <sheet name="02.1 - ASR + Statika" sheetId="8" r:id="rId8"/>
    <sheet name="02.2 - Elektroinštalácie ..." sheetId="9" r:id="rId9"/>
    <sheet name="02.3 - Elektroinštalácie ..." sheetId="10" r:id="rId10"/>
    <sheet name="02.4 - VykurovanieSO02 - ..." sheetId="11" r:id="rId11"/>
    <sheet name="02.5 - Vzduchotechnika SO..." sheetId="12" r:id="rId12"/>
    <sheet name="02.6 - Zdravotechnika SO ..." sheetId="13" r:id="rId13"/>
    <sheet name="03 - SO 03 - Drobná archi..." sheetId="14" r:id="rId14"/>
    <sheet name="04 - SO 04 - Výťah" sheetId="15" r:id="rId15"/>
    <sheet name="05.1 - Elektroinštalácie ..." sheetId="16" r:id="rId16"/>
    <sheet name="05.2 - Vykurovanie SO05 -..." sheetId="17" r:id="rId17"/>
    <sheet name="05.3 - Vzduchotechnika SO..." sheetId="18" r:id="rId18"/>
    <sheet name="06 - Zdravotechnika SO 06..." sheetId="19" r:id="rId19"/>
    <sheet name="07 - Zdravotechnika SO 07..." sheetId="20" r:id="rId20"/>
    <sheet name="08 - Elektroinštalácie SO..." sheetId="21" r:id="rId21"/>
    <sheet name="12 - Spevnené plochy a ch..." sheetId="22" r:id="rId22"/>
    <sheet name="Zoznam figúr" sheetId="23" r:id="rId23"/>
  </sheets>
  <definedNames>
    <definedName name="_xlnm._FilterDatabase" localSheetId="1" hidden="1">'01.1 - ASR + Statika'!$C$160:$K$5309</definedName>
    <definedName name="_xlnm._FilterDatabase" localSheetId="5" hidden="1">'01.10 - Vzduchotechnika S...'!$C$218:$K$577</definedName>
    <definedName name="_xlnm._FilterDatabase" localSheetId="6" hidden="1">'01.13 - Zdravotechnika SO...'!$C$140:$K$372</definedName>
    <definedName name="_xlnm._FilterDatabase" localSheetId="2" hidden="1">'01.2 - Elektroinštalácie ...'!$C$134:$K$327</definedName>
    <definedName name="_xlnm._FilterDatabase" localSheetId="3" hidden="1">'01.3 - Elektroinštalácie ...'!$C$134:$K$185</definedName>
    <definedName name="_xlnm._FilterDatabase" localSheetId="4" hidden="1">'01.7 - Vykurovanie SO01 -...'!$C$138:$K$289</definedName>
    <definedName name="_xlnm._FilterDatabase" localSheetId="7" hidden="1">'02.1 - ASR + Statika'!$C$156:$K$1802</definedName>
    <definedName name="_xlnm._FilterDatabase" localSheetId="8" hidden="1">'02.2 - Elektroinštalácie ...'!$C$134:$K$256</definedName>
    <definedName name="_xlnm._FilterDatabase" localSheetId="9" hidden="1">'02.3 - Elektroinštalácie ...'!$C$134:$K$159</definedName>
    <definedName name="_xlnm._FilterDatabase" localSheetId="10" hidden="1">'02.4 - VykurovanieSO02 - ...'!$C$137:$K$239</definedName>
    <definedName name="_xlnm._FilterDatabase" localSheetId="11" hidden="1">'02.5 - Vzduchotechnika SO...'!$C$166:$K$262</definedName>
    <definedName name="_xlnm._FilterDatabase" localSheetId="12" hidden="1">'02.6 - Zdravotechnika SO ...'!$C$141:$K$314</definedName>
    <definedName name="_xlnm._FilterDatabase" localSheetId="13" hidden="1">'03 - SO 03 - Drobná archi...'!$C$133:$K$193</definedName>
    <definedName name="_xlnm._FilterDatabase" localSheetId="14" hidden="1">'04 - SO 04 - Výťah'!$C$128:$K$147</definedName>
    <definedName name="_xlnm._FilterDatabase" localSheetId="15" hidden="1">'05.1 - Elektroinštalácie ...'!$C$133:$K$159</definedName>
    <definedName name="_xlnm._FilterDatabase" localSheetId="16" hidden="1">'05.2 - Vykurovanie SO05 -...'!$C$139:$K$217</definedName>
    <definedName name="_xlnm._FilterDatabase" localSheetId="17" hidden="1">'05.3 - Vzduchotechnika SO...'!$C$139:$K$168</definedName>
    <definedName name="_xlnm._FilterDatabase" localSheetId="18" hidden="1">'06 - Zdravotechnika SO 06...'!$C$133:$K$213</definedName>
    <definedName name="_xlnm._FilterDatabase" localSheetId="19" hidden="1">'07 - Zdravotechnika SO 07...'!$C$133:$K$238</definedName>
    <definedName name="_xlnm._FilterDatabase" localSheetId="20" hidden="1">'08 - Elektroinštalácie SO...'!$C$131:$K$188</definedName>
    <definedName name="_xlnm._FilterDatabase" localSheetId="21" hidden="1">'12 - Spevnené plochy a ch...'!$C$132:$K$207</definedName>
    <definedName name="_xlnm.Print_Titles" localSheetId="1">'01.1 - ASR + Statika'!$160:$160</definedName>
    <definedName name="_xlnm.Print_Titles" localSheetId="5">'01.10 - Vzduchotechnika S...'!$218:$218</definedName>
    <definedName name="_xlnm.Print_Titles" localSheetId="6">'01.13 - Zdravotechnika SO...'!$140:$140</definedName>
    <definedName name="_xlnm.Print_Titles" localSheetId="2">'01.2 - Elektroinštalácie ...'!$134:$134</definedName>
    <definedName name="_xlnm.Print_Titles" localSheetId="3">'01.3 - Elektroinštalácie ...'!$134:$134</definedName>
    <definedName name="_xlnm.Print_Titles" localSheetId="4">'01.7 - Vykurovanie SO01 -...'!$138:$138</definedName>
    <definedName name="_xlnm.Print_Titles" localSheetId="7">'02.1 - ASR + Statika'!$156:$156</definedName>
    <definedName name="_xlnm.Print_Titles" localSheetId="8">'02.2 - Elektroinštalácie ...'!$134:$134</definedName>
    <definedName name="_xlnm.Print_Titles" localSheetId="9">'02.3 - Elektroinštalácie ...'!$134:$134</definedName>
    <definedName name="_xlnm.Print_Titles" localSheetId="10">'02.4 - VykurovanieSO02 - ...'!$137:$137</definedName>
    <definedName name="_xlnm.Print_Titles" localSheetId="11">'02.5 - Vzduchotechnika SO...'!$166:$166</definedName>
    <definedName name="_xlnm.Print_Titles" localSheetId="12">'02.6 - Zdravotechnika SO ...'!$141:$141</definedName>
    <definedName name="_xlnm.Print_Titles" localSheetId="13">'03 - SO 03 - Drobná archi...'!$133:$133</definedName>
    <definedName name="_xlnm.Print_Titles" localSheetId="14">'04 - SO 04 - Výťah'!$128:$128</definedName>
    <definedName name="_xlnm.Print_Titles" localSheetId="15">'05.1 - Elektroinštalácie ...'!$133:$133</definedName>
    <definedName name="_xlnm.Print_Titles" localSheetId="16">'05.2 - Vykurovanie SO05 -...'!$139:$139</definedName>
    <definedName name="_xlnm.Print_Titles" localSheetId="17">'05.3 - Vzduchotechnika SO...'!$139:$139</definedName>
    <definedName name="_xlnm.Print_Titles" localSheetId="18">'06 - Zdravotechnika SO 06...'!$133:$133</definedName>
    <definedName name="_xlnm.Print_Titles" localSheetId="19">'07 - Zdravotechnika SO 07...'!$133:$133</definedName>
    <definedName name="_xlnm.Print_Titles" localSheetId="20">'08 - Elektroinštalácie SO...'!$131:$131</definedName>
    <definedName name="_xlnm.Print_Titles" localSheetId="21">'12 - Spevnené plochy a ch...'!$132:$132</definedName>
    <definedName name="_xlnm.Print_Titles" localSheetId="0">'Rekapitulácia stavby'!$92:$92</definedName>
    <definedName name="_xlnm.Print_Titles" localSheetId="22">'Zoznam figúr'!$9:$9</definedName>
    <definedName name="_xlnm.Print_Area" localSheetId="1">'01.1 - ASR + Statika'!$C$4:$J$76,'01.1 - ASR + Statika'!$C$82:$J$140,'01.1 - ASR + Statika'!$C$146:$J$5309</definedName>
    <definedName name="_xlnm.Print_Area" localSheetId="5">'01.10 - Vzduchotechnika S...'!$C$4:$J$76,'01.10 - Vzduchotechnika S...'!$C$82:$J$198,'01.10 - Vzduchotechnika S...'!$C$204:$J$577</definedName>
    <definedName name="_xlnm.Print_Area" localSheetId="6">'01.13 - Zdravotechnika SO...'!$C$4:$J$76,'01.13 - Zdravotechnika SO...'!$C$82:$J$120,'01.13 - Zdravotechnika SO...'!$C$126:$J$372</definedName>
    <definedName name="_xlnm.Print_Area" localSheetId="2">'01.2 - Elektroinštalácie ...'!$C$4:$J$76,'01.2 - Elektroinštalácie ...'!$C$82:$J$114,'01.2 - Elektroinštalácie ...'!$C$120:$J$327</definedName>
    <definedName name="_xlnm.Print_Area" localSheetId="3">'01.3 - Elektroinštalácie ...'!$C$4:$J$76,'01.3 - Elektroinštalácie ...'!$C$82:$J$114,'01.3 - Elektroinštalácie ...'!$C$120:$J$185</definedName>
    <definedName name="_xlnm.Print_Area" localSheetId="4">'01.7 - Vykurovanie SO01 -...'!$C$4:$J$76,'01.7 - Vykurovanie SO01 -...'!$C$82:$J$118,'01.7 - Vykurovanie SO01 -...'!$C$124:$J$289</definedName>
    <definedName name="_xlnm.Print_Area" localSheetId="7">'02.1 - ASR + Statika'!$C$4:$J$76,'02.1 - ASR + Statika'!$C$82:$J$136,'02.1 - ASR + Statika'!$C$142:$J$1802</definedName>
    <definedName name="_xlnm.Print_Area" localSheetId="8">'02.2 - Elektroinštalácie ...'!$C$4:$J$76,'02.2 - Elektroinštalácie ...'!$C$82:$J$114,'02.2 - Elektroinštalácie ...'!$C$120:$J$256</definedName>
    <definedName name="_xlnm.Print_Area" localSheetId="9">'02.3 - Elektroinštalácie ...'!$C$4:$J$76,'02.3 - Elektroinštalácie ...'!$C$82:$J$114,'02.3 - Elektroinštalácie ...'!$C$120:$J$159</definedName>
    <definedName name="_xlnm.Print_Area" localSheetId="10">'02.4 - VykurovanieSO02 - ...'!$C$4:$J$76,'02.4 - VykurovanieSO02 - ...'!$C$82:$J$117,'02.4 - VykurovanieSO02 - ...'!$C$123:$J$239</definedName>
    <definedName name="_xlnm.Print_Area" localSheetId="11">'02.5 - Vzduchotechnika SO...'!$C$4:$J$76,'02.5 - Vzduchotechnika SO...'!$C$82:$J$146,'02.5 - Vzduchotechnika SO...'!$C$152:$J$262</definedName>
    <definedName name="_xlnm.Print_Area" localSheetId="12">'02.6 - Zdravotechnika SO ...'!$C$4:$J$76,'02.6 - Zdravotechnika SO ...'!$C$82:$J$121,'02.6 - Zdravotechnika SO ...'!$C$127:$J$314</definedName>
    <definedName name="_xlnm.Print_Area" localSheetId="13">'03 - SO 03 - Drobná archi...'!$C$4:$J$76,'03 - SO 03 - Drobná archi...'!$C$82:$J$115,'03 - SO 03 - Drobná archi...'!$C$121:$J$193</definedName>
    <definedName name="_xlnm.Print_Area" localSheetId="14">'04 - SO 04 - Výťah'!$C$4:$J$76,'04 - SO 04 - Výťah'!$C$82:$J$110,'04 - SO 04 - Výťah'!$C$116:$J$147</definedName>
    <definedName name="_xlnm.Print_Area" localSheetId="15">'05.1 - Elektroinštalácie ...'!$C$4:$J$76,'05.1 - Elektroinštalácie ...'!$C$82:$J$113,'05.1 - Elektroinštalácie ...'!$C$119:$J$159</definedName>
    <definedName name="_xlnm.Print_Area" localSheetId="16">'05.2 - Vykurovanie SO05 -...'!$C$4:$J$76,'05.2 - Vykurovanie SO05 -...'!$C$82:$J$119,'05.2 - Vykurovanie SO05 -...'!$C$125:$J$217</definedName>
    <definedName name="_xlnm.Print_Area" localSheetId="17">'05.3 - Vzduchotechnika SO...'!$C$4:$J$76,'05.3 - Vzduchotechnika SO...'!$C$82:$J$119,'05.3 - Vzduchotechnika SO...'!$C$125:$J$168</definedName>
    <definedName name="_xlnm.Print_Area" localSheetId="18">'06 - Zdravotechnika SO 06...'!$C$4:$J$76,'06 - Zdravotechnika SO 06...'!$C$82:$J$115,'06 - Zdravotechnika SO 06...'!$C$121:$J$213</definedName>
    <definedName name="_xlnm.Print_Area" localSheetId="19">'07 - Zdravotechnika SO 07...'!$C$4:$J$76,'07 - Zdravotechnika SO 07...'!$C$82:$J$115,'07 - Zdravotechnika SO 07...'!$C$121:$J$238</definedName>
    <definedName name="_xlnm.Print_Area" localSheetId="20">'08 - Elektroinštalácie SO...'!$C$4:$J$76,'08 - Elektroinštalácie SO...'!$C$82:$J$113,'08 - Elektroinštalácie SO...'!$C$119:$J$188</definedName>
    <definedName name="_xlnm.Print_Area" localSheetId="21">'12 - Spevnené plochy a ch...'!$C$4:$J$76,'12 - Spevnené plochy a ch...'!$C$82:$J$114,'12 - Spevnené plochy a ch...'!$C$120:$J$207</definedName>
    <definedName name="_xlnm.Print_Area" localSheetId="0">'Rekapitulácia stavby'!$D$4:$AO$76,'Rekapitulácia stavby'!$C$82:$AQ$126</definedName>
    <definedName name="_xlnm.Print_Area" localSheetId="22">'Zoznam figúr'!$C$4:$G$4331</definedName>
  </definedNames>
  <calcPr calcId="191029"/>
</workbook>
</file>

<file path=xl/calcChain.xml><?xml version="1.0" encoding="utf-8"?>
<calcChain xmlns="http://schemas.openxmlformats.org/spreadsheetml/2006/main">
  <c r="D7" i="23" l="1"/>
  <c r="J39" i="22"/>
  <c r="J38" i="22"/>
  <c r="AY118" i="1" s="1"/>
  <c r="J37" i="22"/>
  <c r="AX118" i="1" s="1"/>
  <c r="BI207" i="22"/>
  <c r="BH207" i="22"/>
  <c r="BG207" i="22"/>
  <c r="BE207" i="22"/>
  <c r="T207" i="22"/>
  <c r="T206" i="22" s="1"/>
  <c r="R207" i="22"/>
  <c r="R206" i="22" s="1"/>
  <c r="P207" i="22"/>
  <c r="P206" i="22" s="1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F127" i="22"/>
  <c r="E125" i="22"/>
  <c r="BI112" i="22"/>
  <c r="BH112" i="22"/>
  <c r="BG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BI108" i="22"/>
  <c r="BH108" i="22"/>
  <c r="BG108" i="22"/>
  <c r="BF108" i="22"/>
  <c r="BE108" i="22"/>
  <c r="BI107" i="22"/>
  <c r="BH107" i="22"/>
  <c r="BG107" i="22"/>
  <c r="BF107" i="22"/>
  <c r="BE107" i="22"/>
  <c r="F89" i="22"/>
  <c r="E87" i="22"/>
  <c r="J24" i="22"/>
  <c r="E24" i="22"/>
  <c r="J130" i="22" s="1"/>
  <c r="J23" i="22"/>
  <c r="J21" i="22"/>
  <c r="E21" i="22"/>
  <c r="J129" i="22" s="1"/>
  <c r="J20" i="22"/>
  <c r="J18" i="22"/>
  <c r="E18" i="22"/>
  <c r="F130" i="22" s="1"/>
  <c r="J17" i="22"/>
  <c r="J15" i="22"/>
  <c r="E15" i="22"/>
  <c r="F129" i="22" s="1"/>
  <c r="J14" i="22"/>
  <c r="J12" i="22"/>
  <c r="J127" i="22" s="1"/>
  <c r="E7" i="22"/>
  <c r="E123" i="22" s="1"/>
  <c r="J39" i="21"/>
  <c r="J38" i="21"/>
  <c r="AY117" i="1" s="1"/>
  <c r="J37" i="21"/>
  <c r="AX117" i="1" s="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F126" i="21"/>
  <c r="E124" i="21"/>
  <c r="BI111" i="21"/>
  <c r="BH111" i="21"/>
  <c r="BG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BI108" i="21"/>
  <c r="BH108" i="21"/>
  <c r="BG108" i="21"/>
  <c r="BF108" i="21"/>
  <c r="BE108" i="21"/>
  <c r="BI107" i="21"/>
  <c r="BH107" i="21"/>
  <c r="BG107" i="21"/>
  <c r="BF107" i="21"/>
  <c r="BE107" i="21"/>
  <c r="BI106" i="21"/>
  <c r="BH106" i="21"/>
  <c r="BG106" i="21"/>
  <c r="BF106" i="21"/>
  <c r="BE106" i="21"/>
  <c r="F89" i="21"/>
  <c r="E87" i="21"/>
  <c r="J24" i="21"/>
  <c r="E24" i="21"/>
  <c r="J92" i="21" s="1"/>
  <c r="J23" i="21"/>
  <c r="J21" i="21"/>
  <c r="E21" i="21"/>
  <c r="J91" i="21" s="1"/>
  <c r="J20" i="21"/>
  <c r="J18" i="21"/>
  <c r="E18" i="21"/>
  <c r="F129" i="21" s="1"/>
  <c r="J17" i="21"/>
  <c r="J15" i="21"/>
  <c r="E15" i="21"/>
  <c r="F128" i="21" s="1"/>
  <c r="J14" i="21"/>
  <c r="J12" i="21"/>
  <c r="J89" i="21" s="1"/>
  <c r="E7" i="21"/>
  <c r="E122" i="21" s="1"/>
  <c r="J39" i="20"/>
  <c r="J38" i="20"/>
  <c r="AY116" i="1" s="1"/>
  <c r="J37" i="20"/>
  <c r="AX116" i="1" s="1"/>
  <c r="BI238" i="20"/>
  <c r="BH238" i="20"/>
  <c r="BG238" i="20"/>
  <c r="BE238" i="20"/>
  <c r="T238" i="20"/>
  <c r="T237" i="20"/>
  <c r="R238" i="20"/>
  <c r="R237" i="20" s="1"/>
  <c r="P238" i="20"/>
  <c r="P237" i="20" s="1"/>
  <c r="BI236" i="20"/>
  <c r="BH236" i="20"/>
  <c r="BG236" i="20"/>
  <c r="BE236" i="20"/>
  <c r="T236" i="20"/>
  <c r="R236" i="20"/>
  <c r="P236" i="20"/>
  <c r="BI235" i="20"/>
  <c r="BH235" i="20"/>
  <c r="BG235" i="20"/>
  <c r="BE235" i="20"/>
  <c r="T235" i="20"/>
  <c r="R235" i="20"/>
  <c r="P235" i="20"/>
  <c r="BI233" i="20"/>
  <c r="BH233" i="20"/>
  <c r="BG233" i="20"/>
  <c r="BE233" i="20"/>
  <c r="T233" i="20"/>
  <c r="R233" i="20"/>
  <c r="P233" i="20"/>
  <c r="BI232" i="20"/>
  <c r="BH232" i="20"/>
  <c r="BG232" i="20"/>
  <c r="BE232" i="20"/>
  <c r="T232" i="20"/>
  <c r="R232" i="20"/>
  <c r="P232" i="20"/>
  <c r="BI231" i="20"/>
  <c r="BH231" i="20"/>
  <c r="BG231" i="20"/>
  <c r="BE231" i="20"/>
  <c r="T231" i="20"/>
  <c r="R231" i="20"/>
  <c r="P231" i="20"/>
  <c r="BI230" i="20"/>
  <c r="BH230" i="20"/>
  <c r="BG230" i="20"/>
  <c r="BE230" i="20"/>
  <c r="T230" i="20"/>
  <c r="R230" i="20"/>
  <c r="P230" i="20"/>
  <c r="BI229" i="20"/>
  <c r="BH229" i="20"/>
  <c r="BG229" i="20"/>
  <c r="BE229" i="20"/>
  <c r="T229" i="20"/>
  <c r="R229" i="20"/>
  <c r="P229" i="20"/>
  <c r="BI228" i="20"/>
  <c r="BH228" i="20"/>
  <c r="BG228" i="20"/>
  <c r="BE228" i="20"/>
  <c r="T228" i="20"/>
  <c r="R228" i="20"/>
  <c r="P228" i="20"/>
  <c r="BI227" i="20"/>
  <c r="BH227" i="20"/>
  <c r="BG227" i="20"/>
  <c r="BE227" i="20"/>
  <c r="T227" i="20"/>
  <c r="R227" i="20"/>
  <c r="P227" i="20"/>
  <c r="BI226" i="20"/>
  <c r="BH226" i="20"/>
  <c r="BG226" i="20"/>
  <c r="BE226" i="20"/>
  <c r="T226" i="20"/>
  <c r="R226" i="20"/>
  <c r="P226" i="20"/>
  <c r="BI225" i="20"/>
  <c r="BH225" i="20"/>
  <c r="BG225" i="20"/>
  <c r="BE225" i="20"/>
  <c r="T225" i="20"/>
  <c r="R225" i="20"/>
  <c r="P225" i="20"/>
  <c r="BI224" i="20"/>
  <c r="BH224" i="20"/>
  <c r="BG224" i="20"/>
  <c r="BE224" i="20"/>
  <c r="T224" i="20"/>
  <c r="R224" i="20"/>
  <c r="P224" i="20"/>
  <c r="BI223" i="20"/>
  <c r="BH223" i="20"/>
  <c r="BG223" i="20"/>
  <c r="BE223" i="20"/>
  <c r="T223" i="20"/>
  <c r="R223" i="20"/>
  <c r="P223" i="20"/>
  <c r="BI222" i="20"/>
  <c r="BH222" i="20"/>
  <c r="BG222" i="20"/>
  <c r="BE222" i="20"/>
  <c r="T222" i="20"/>
  <c r="R222" i="20"/>
  <c r="P222" i="20"/>
  <c r="BI221" i="20"/>
  <c r="BH221" i="20"/>
  <c r="BG221" i="20"/>
  <c r="BE221" i="20"/>
  <c r="T221" i="20"/>
  <c r="R221" i="20"/>
  <c r="P221" i="20"/>
  <c r="BI220" i="20"/>
  <c r="BH220" i="20"/>
  <c r="BG220" i="20"/>
  <c r="BE220" i="20"/>
  <c r="T220" i="20"/>
  <c r="R220" i="20"/>
  <c r="P220" i="20"/>
  <c r="BI219" i="20"/>
  <c r="BH219" i="20"/>
  <c r="BG219" i="20"/>
  <c r="BE219" i="20"/>
  <c r="T219" i="20"/>
  <c r="R219" i="20"/>
  <c r="P219" i="20"/>
  <c r="BI218" i="20"/>
  <c r="BH218" i="20"/>
  <c r="BG218" i="20"/>
  <c r="BE218" i="20"/>
  <c r="T218" i="20"/>
  <c r="R218" i="20"/>
  <c r="P218" i="20"/>
  <c r="BI217" i="20"/>
  <c r="BH217" i="20"/>
  <c r="BG217" i="20"/>
  <c r="BE217" i="20"/>
  <c r="T217" i="20"/>
  <c r="R217" i="20"/>
  <c r="P217" i="20"/>
  <c r="BI216" i="20"/>
  <c r="BH216" i="20"/>
  <c r="BG216" i="20"/>
  <c r="BE216" i="20"/>
  <c r="T216" i="20"/>
  <c r="R216" i="20"/>
  <c r="P216" i="20"/>
  <c r="BI215" i="20"/>
  <c r="BH215" i="20"/>
  <c r="BG215" i="20"/>
  <c r="BE215" i="20"/>
  <c r="T215" i="20"/>
  <c r="R215" i="20"/>
  <c r="P215" i="20"/>
  <c r="BI214" i="20"/>
  <c r="BH214" i="20"/>
  <c r="BG214" i="20"/>
  <c r="BE214" i="20"/>
  <c r="T214" i="20"/>
  <c r="R214" i="20"/>
  <c r="P214" i="20"/>
  <c r="BI213" i="20"/>
  <c r="BH213" i="20"/>
  <c r="BG213" i="20"/>
  <c r="BE213" i="20"/>
  <c r="T213" i="20"/>
  <c r="R213" i="20"/>
  <c r="P213" i="20"/>
  <c r="BI212" i="20"/>
  <c r="BH212" i="20"/>
  <c r="BG212" i="20"/>
  <c r="BE212" i="20"/>
  <c r="T212" i="20"/>
  <c r="R212" i="20"/>
  <c r="P212" i="20"/>
  <c r="BI211" i="20"/>
  <c r="BH211" i="20"/>
  <c r="BG211" i="20"/>
  <c r="BE211" i="20"/>
  <c r="T211" i="20"/>
  <c r="R211" i="20"/>
  <c r="P211" i="20"/>
  <c r="BI210" i="20"/>
  <c r="BH210" i="20"/>
  <c r="BG210" i="20"/>
  <c r="BE210" i="20"/>
  <c r="T210" i="20"/>
  <c r="R210" i="20"/>
  <c r="P210" i="20"/>
  <c r="BI209" i="20"/>
  <c r="BH209" i="20"/>
  <c r="BG209" i="20"/>
  <c r="BE209" i="20"/>
  <c r="T209" i="20"/>
  <c r="R209" i="20"/>
  <c r="P209" i="20"/>
  <c r="BI208" i="20"/>
  <c r="BH208" i="20"/>
  <c r="BG208" i="20"/>
  <c r="BE208" i="20"/>
  <c r="T208" i="20"/>
  <c r="R208" i="20"/>
  <c r="P208" i="20"/>
  <c r="BI207" i="20"/>
  <c r="BH207" i="20"/>
  <c r="BG207" i="20"/>
  <c r="BE207" i="20"/>
  <c r="T207" i="20"/>
  <c r="R207" i="20"/>
  <c r="P207" i="20"/>
  <c r="BI206" i="20"/>
  <c r="BH206" i="20"/>
  <c r="BG206" i="20"/>
  <c r="BE206" i="20"/>
  <c r="T206" i="20"/>
  <c r="R206" i="20"/>
  <c r="P206" i="20"/>
  <c r="BI205" i="20"/>
  <c r="BH205" i="20"/>
  <c r="BG205" i="20"/>
  <c r="BE205" i="20"/>
  <c r="T205" i="20"/>
  <c r="R205" i="20"/>
  <c r="P205" i="20"/>
  <c r="BI204" i="20"/>
  <c r="BH204" i="20"/>
  <c r="BG204" i="20"/>
  <c r="BE204" i="20"/>
  <c r="T204" i="20"/>
  <c r="R204" i="20"/>
  <c r="P204" i="20"/>
  <c r="BI203" i="20"/>
  <c r="BH203" i="20"/>
  <c r="BG203" i="20"/>
  <c r="BE203" i="20"/>
  <c r="T203" i="20"/>
  <c r="R203" i="20"/>
  <c r="P203" i="20"/>
  <c r="BI202" i="20"/>
  <c r="BH202" i="20"/>
  <c r="BG202" i="20"/>
  <c r="BE202" i="20"/>
  <c r="T202" i="20"/>
  <c r="R202" i="20"/>
  <c r="P202" i="20"/>
  <c r="BI201" i="20"/>
  <c r="BH201" i="20"/>
  <c r="BG201" i="20"/>
  <c r="BE201" i="20"/>
  <c r="T201" i="20"/>
  <c r="R201" i="20"/>
  <c r="P201" i="20"/>
  <c r="BI200" i="20"/>
  <c r="BH200" i="20"/>
  <c r="BG200" i="20"/>
  <c r="BE200" i="20"/>
  <c r="T200" i="20"/>
  <c r="R200" i="20"/>
  <c r="P200" i="20"/>
  <c r="BI199" i="20"/>
  <c r="BH199" i="20"/>
  <c r="BG199" i="20"/>
  <c r="BE199" i="20"/>
  <c r="T199" i="20"/>
  <c r="R199" i="20"/>
  <c r="P199" i="20"/>
  <c r="BI198" i="20"/>
  <c r="BH198" i="20"/>
  <c r="BG198" i="20"/>
  <c r="BE198" i="20"/>
  <c r="T198" i="20"/>
  <c r="R198" i="20"/>
  <c r="P198" i="20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F128" i="20"/>
  <c r="E126" i="20"/>
  <c r="BI113" i="20"/>
  <c r="BH113" i="20"/>
  <c r="BG113" i="20"/>
  <c r="BE113" i="20"/>
  <c r="BI112" i="20"/>
  <c r="BH112" i="20"/>
  <c r="BG112" i="20"/>
  <c r="BF112" i="20"/>
  <c r="BE112" i="20"/>
  <c r="BI111" i="20"/>
  <c r="BH111" i="20"/>
  <c r="BG111" i="20"/>
  <c r="BF111" i="20"/>
  <c r="BE111" i="20"/>
  <c r="BI110" i="20"/>
  <c r="BH110" i="20"/>
  <c r="BG110" i="20"/>
  <c r="BF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F89" i="20"/>
  <c r="E87" i="20"/>
  <c r="J24" i="20"/>
  <c r="E24" i="20"/>
  <c r="J92" i="20" s="1"/>
  <c r="J23" i="20"/>
  <c r="J21" i="20"/>
  <c r="E21" i="20"/>
  <c r="J130" i="20" s="1"/>
  <c r="J20" i="20"/>
  <c r="J18" i="20"/>
  <c r="E18" i="20"/>
  <c r="F92" i="20" s="1"/>
  <c r="J17" i="20"/>
  <c r="J15" i="20"/>
  <c r="E15" i="20"/>
  <c r="F91" i="20" s="1"/>
  <c r="J14" i="20"/>
  <c r="J12" i="20"/>
  <c r="J128" i="20" s="1"/>
  <c r="E7" i="20"/>
  <c r="E85" i="20" s="1"/>
  <c r="J39" i="19"/>
  <c r="J38" i="19"/>
  <c r="AY115" i="1" s="1"/>
  <c r="J37" i="19"/>
  <c r="AX115" i="1" s="1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08" i="19"/>
  <c r="BH208" i="19"/>
  <c r="BG208" i="19"/>
  <c r="BE208" i="19"/>
  <c r="T208" i="19"/>
  <c r="T207" i="19"/>
  <c r="R208" i="19"/>
  <c r="R207" i="19"/>
  <c r="P208" i="19"/>
  <c r="P207" i="19"/>
  <c r="BI206" i="19"/>
  <c r="BH206" i="19"/>
  <c r="BG206" i="19"/>
  <c r="BE206" i="19"/>
  <c r="T206" i="19"/>
  <c r="R206" i="19"/>
  <c r="P206" i="19"/>
  <c r="BI205" i="19"/>
  <c r="BH205" i="19"/>
  <c r="BG205" i="19"/>
  <c r="BE205" i="19"/>
  <c r="T205" i="19"/>
  <c r="R205" i="19"/>
  <c r="P205" i="19"/>
  <c r="BI204" i="19"/>
  <c r="BH204" i="19"/>
  <c r="BG204" i="19"/>
  <c r="BE204" i="19"/>
  <c r="T204" i="19"/>
  <c r="R204" i="19"/>
  <c r="P204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F128" i="19"/>
  <c r="E126" i="19"/>
  <c r="BI113" i="19"/>
  <c r="BH113" i="19"/>
  <c r="BG113" i="19"/>
  <c r="BE113" i="19"/>
  <c r="BI112" i="19"/>
  <c r="BH112" i="19"/>
  <c r="BG112" i="19"/>
  <c r="BF112" i="19"/>
  <c r="BE112" i="19"/>
  <c r="BI111" i="19"/>
  <c r="BH111" i="19"/>
  <c r="BG111" i="19"/>
  <c r="BF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F89" i="19"/>
  <c r="E87" i="19"/>
  <c r="J24" i="19"/>
  <c r="E24" i="19"/>
  <c r="J131" i="19" s="1"/>
  <c r="J23" i="19"/>
  <c r="J21" i="19"/>
  <c r="E21" i="19"/>
  <c r="J91" i="19" s="1"/>
  <c r="J20" i="19"/>
  <c r="J18" i="19"/>
  <c r="E18" i="19"/>
  <c r="F92" i="19" s="1"/>
  <c r="J17" i="19"/>
  <c r="J15" i="19"/>
  <c r="E15" i="19"/>
  <c r="F130" i="19" s="1"/>
  <c r="J14" i="19"/>
  <c r="J12" i="19"/>
  <c r="J128" i="19" s="1"/>
  <c r="E7" i="19"/>
  <c r="E124" i="19" s="1"/>
  <c r="J41" i="18"/>
  <c r="J40" i="18"/>
  <c r="AY114" i="1" s="1"/>
  <c r="J39" i="18"/>
  <c r="AX114" i="1" s="1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1" i="18"/>
  <c r="BH161" i="18"/>
  <c r="BG161" i="18"/>
  <c r="BE161" i="18"/>
  <c r="T161" i="18"/>
  <c r="T160" i="18" s="1"/>
  <c r="R161" i="18"/>
  <c r="R160" i="18" s="1"/>
  <c r="P161" i="18"/>
  <c r="P160" i="18" s="1"/>
  <c r="BI159" i="18"/>
  <c r="BH159" i="18"/>
  <c r="BG159" i="18"/>
  <c r="BE159" i="18"/>
  <c r="T159" i="18"/>
  <c r="T158" i="18" s="1"/>
  <c r="R159" i="18"/>
  <c r="R158" i="18"/>
  <c r="P159" i="18"/>
  <c r="P158" i="18" s="1"/>
  <c r="BI157" i="18"/>
  <c r="BH157" i="18"/>
  <c r="BG157" i="18"/>
  <c r="BE157" i="18"/>
  <c r="T157" i="18"/>
  <c r="T156" i="18" s="1"/>
  <c r="R157" i="18"/>
  <c r="R156" i="18" s="1"/>
  <c r="P157" i="18"/>
  <c r="P156" i="18" s="1"/>
  <c r="BI154" i="18"/>
  <c r="BH154" i="18"/>
  <c r="BG154" i="18"/>
  <c r="BE154" i="18"/>
  <c r="T154" i="18"/>
  <c r="T153" i="18" s="1"/>
  <c r="R154" i="18"/>
  <c r="R153" i="18"/>
  <c r="P154" i="18"/>
  <c r="P153" i="18"/>
  <c r="BI151" i="18"/>
  <c r="BH151" i="18"/>
  <c r="BG151" i="18"/>
  <c r="BE151" i="18"/>
  <c r="T151" i="18"/>
  <c r="T150" i="18"/>
  <c r="R151" i="18"/>
  <c r="R150" i="18"/>
  <c r="P151" i="18"/>
  <c r="P150" i="18"/>
  <c r="BI149" i="18"/>
  <c r="BH149" i="18"/>
  <c r="BG149" i="18"/>
  <c r="BE149" i="18"/>
  <c r="T149" i="18"/>
  <c r="T148" i="18"/>
  <c r="R149" i="18"/>
  <c r="R148" i="18"/>
  <c r="P149" i="18"/>
  <c r="P148" i="18" s="1"/>
  <c r="BI147" i="18"/>
  <c r="BH147" i="18"/>
  <c r="BG147" i="18"/>
  <c r="BE147" i="18"/>
  <c r="T147" i="18"/>
  <c r="T146" i="18"/>
  <c r="R147" i="18"/>
  <c r="R146" i="18" s="1"/>
  <c r="P147" i="18"/>
  <c r="P146" i="18"/>
  <c r="BI145" i="18"/>
  <c r="BH145" i="18"/>
  <c r="BG145" i="18"/>
  <c r="BE145" i="18"/>
  <c r="T145" i="18"/>
  <c r="R145" i="18"/>
  <c r="P145" i="18"/>
  <c r="BI143" i="18"/>
  <c r="BH143" i="18"/>
  <c r="BG143" i="18"/>
  <c r="BE143" i="18"/>
  <c r="T143" i="18"/>
  <c r="R143" i="18"/>
  <c r="P143" i="18"/>
  <c r="F134" i="18"/>
  <c r="E132" i="18"/>
  <c r="BI117" i="18"/>
  <c r="BH117" i="18"/>
  <c r="BG117" i="18"/>
  <c r="BE117" i="18"/>
  <c r="BI116" i="18"/>
  <c r="BH116" i="18"/>
  <c r="BG116" i="18"/>
  <c r="BF116" i="18"/>
  <c r="BE116" i="18"/>
  <c r="BI115" i="18"/>
  <c r="BH115" i="18"/>
  <c r="BG115" i="18"/>
  <c r="BF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F91" i="18"/>
  <c r="E89" i="18"/>
  <c r="J26" i="18"/>
  <c r="E26" i="18"/>
  <c r="J137" i="18" s="1"/>
  <c r="J25" i="18"/>
  <c r="J23" i="18"/>
  <c r="E23" i="18"/>
  <c r="J93" i="18" s="1"/>
  <c r="J22" i="18"/>
  <c r="J20" i="18"/>
  <c r="E20" i="18"/>
  <c r="F137" i="18" s="1"/>
  <c r="J19" i="18"/>
  <c r="J17" i="18"/>
  <c r="E17" i="18"/>
  <c r="F136" i="18" s="1"/>
  <c r="J16" i="18"/>
  <c r="J14" i="18"/>
  <c r="J91" i="18" s="1"/>
  <c r="E7" i="18"/>
  <c r="E85" i="18" s="1"/>
  <c r="J41" i="17"/>
  <c r="J40" i="17"/>
  <c r="AY113" i="1"/>
  <c r="J39" i="17"/>
  <c r="AX113" i="1" s="1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F134" i="17"/>
  <c r="E132" i="17"/>
  <c r="BI117" i="17"/>
  <c r="BH117" i="17"/>
  <c r="BG117" i="17"/>
  <c r="BE117" i="17"/>
  <c r="BI116" i="17"/>
  <c r="BH116" i="17"/>
  <c r="BG116" i="17"/>
  <c r="BF116" i="17"/>
  <c r="BE116" i="17"/>
  <c r="BI115" i="17"/>
  <c r="BH115" i="17"/>
  <c r="BG115" i="17"/>
  <c r="BF115" i="17"/>
  <c r="BE115" i="17"/>
  <c r="BI114" i="17"/>
  <c r="BH114" i="17"/>
  <c r="BG114" i="17"/>
  <c r="BF114" i="17"/>
  <c r="BE114" i="17"/>
  <c r="BI113" i="17"/>
  <c r="BH113" i="17"/>
  <c r="BG113" i="17"/>
  <c r="BF113" i="17"/>
  <c r="BE113" i="17"/>
  <c r="BI112" i="17"/>
  <c r="BH112" i="17"/>
  <c r="BG112" i="17"/>
  <c r="BF112" i="17"/>
  <c r="BE112" i="17"/>
  <c r="F91" i="17"/>
  <c r="E89" i="17"/>
  <c r="J26" i="17"/>
  <c r="E26" i="17"/>
  <c r="J137" i="17" s="1"/>
  <c r="J25" i="17"/>
  <c r="J23" i="17"/>
  <c r="E23" i="17"/>
  <c r="J136" i="17" s="1"/>
  <c r="J22" i="17"/>
  <c r="J20" i="17"/>
  <c r="E20" i="17"/>
  <c r="F94" i="17" s="1"/>
  <c r="J19" i="17"/>
  <c r="J17" i="17"/>
  <c r="E17" i="17"/>
  <c r="F93" i="17" s="1"/>
  <c r="J16" i="17"/>
  <c r="J14" i="17"/>
  <c r="J134" i="17" s="1"/>
  <c r="E7" i="17"/>
  <c r="E85" i="17" s="1"/>
  <c r="J41" i="16"/>
  <c r="J40" i="16"/>
  <c r="AY112" i="1" s="1"/>
  <c r="J39" i="16"/>
  <c r="AX112" i="1" s="1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F91" i="16"/>
  <c r="E89" i="16"/>
  <c r="J26" i="16"/>
  <c r="E26" i="16"/>
  <c r="J131" i="16"/>
  <c r="J25" i="16"/>
  <c r="J23" i="16"/>
  <c r="E23" i="16"/>
  <c r="J93" i="16" s="1"/>
  <c r="J22" i="16"/>
  <c r="J20" i="16"/>
  <c r="E20" i="16"/>
  <c r="F131" i="16" s="1"/>
  <c r="J19" i="16"/>
  <c r="J17" i="16"/>
  <c r="E17" i="16"/>
  <c r="F130" i="16" s="1"/>
  <c r="J16" i="16"/>
  <c r="J14" i="16"/>
  <c r="J128" i="16" s="1"/>
  <c r="E7" i="16"/>
  <c r="E85" i="16" s="1"/>
  <c r="J39" i="15"/>
  <c r="J38" i="15"/>
  <c r="AY110" i="1" s="1"/>
  <c r="J37" i="15"/>
  <c r="AX110" i="1" s="1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2" i="15"/>
  <c r="BH132" i="15"/>
  <c r="BG132" i="15"/>
  <c r="BE132" i="15"/>
  <c r="T132" i="15"/>
  <c r="T131" i="15" s="1"/>
  <c r="R132" i="15"/>
  <c r="R131" i="15" s="1"/>
  <c r="P132" i="15"/>
  <c r="P131" i="15"/>
  <c r="J125" i="15"/>
  <c r="F125" i="15"/>
  <c r="F123" i="15"/>
  <c r="E121" i="15"/>
  <c r="BI108" i="15"/>
  <c r="BH108" i="15"/>
  <c r="BG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BI103" i="15"/>
  <c r="BH103" i="15"/>
  <c r="BG103" i="15"/>
  <c r="BF103" i="15"/>
  <c r="BE103" i="15"/>
  <c r="J91" i="15"/>
  <c r="F91" i="15"/>
  <c r="F89" i="15"/>
  <c r="E87" i="15"/>
  <c r="J24" i="15"/>
  <c r="E24" i="15"/>
  <c r="J126" i="15" s="1"/>
  <c r="J23" i="15"/>
  <c r="J18" i="15"/>
  <c r="E18" i="15"/>
  <c r="F126" i="15" s="1"/>
  <c r="J17" i="15"/>
  <c r="J12" i="15"/>
  <c r="J123" i="15" s="1"/>
  <c r="E7" i="15"/>
  <c r="E85" i="15" s="1"/>
  <c r="J39" i="14"/>
  <c r="J38" i="14"/>
  <c r="AY109" i="1" s="1"/>
  <c r="J37" i="14"/>
  <c r="AX109" i="1"/>
  <c r="BI192" i="14"/>
  <c r="BH192" i="14"/>
  <c r="BG192" i="14"/>
  <c r="BE192" i="14"/>
  <c r="T192" i="14"/>
  <c r="T191" i="14" s="1"/>
  <c r="T190" i="14" s="1"/>
  <c r="R192" i="14"/>
  <c r="R191" i="14" s="1"/>
  <c r="R190" i="14" s="1"/>
  <c r="P192" i="14"/>
  <c r="P191" i="14"/>
  <c r="P190" i="14" s="1"/>
  <c r="BI189" i="14"/>
  <c r="BH189" i="14"/>
  <c r="BG189" i="14"/>
  <c r="BE189" i="14"/>
  <c r="T189" i="14"/>
  <c r="T188" i="14" s="1"/>
  <c r="R189" i="14"/>
  <c r="R188" i="14" s="1"/>
  <c r="P189" i="14"/>
  <c r="P188" i="14" s="1"/>
  <c r="BI186" i="14"/>
  <c r="BH186" i="14"/>
  <c r="BG186" i="14"/>
  <c r="BE186" i="14"/>
  <c r="T186" i="14"/>
  <c r="T185" i="14" s="1"/>
  <c r="R186" i="14"/>
  <c r="R185" i="14" s="1"/>
  <c r="P186" i="14"/>
  <c r="P185" i="14" s="1"/>
  <c r="BI182" i="14"/>
  <c r="BH182" i="14"/>
  <c r="BG182" i="14"/>
  <c r="BE182" i="14"/>
  <c r="T182" i="14"/>
  <c r="R182" i="14"/>
  <c r="P182" i="14"/>
  <c r="BI180" i="14"/>
  <c r="BH180" i="14"/>
  <c r="BG180" i="14"/>
  <c r="BE180" i="14"/>
  <c r="T180" i="14"/>
  <c r="R180" i="14"/>
  <c r="P180" i="14"/>
  <c r="BI175" i="14"/>
  <c r="BH175" i="14"/>
  <c r="BG175" i="14"/>
  <c r="BE175" i="14"/>
  <c r="T175" i="14"/>
  <c r="R175" i="14"/>
  <c r="P175" i="14"/>
  <c r="BI168" i="14"/>
  <c r="BH168" i="14"/>
  <c r="BG168" i="14"/>
  <c r="BE168" i="14"/>
  <c r="T168" i="14"/>
  <c r="T167" i="14"/>
  <c r="R168" i="14"/>
  <c r="R167" i="14" s="1"/>
  <c r="P168" i="14"/>
  <c r="P167" i="14"/>
  <c r="BI165" i="14"/>
  <c r="BH165" i="14"/>
  <c r="BG165" i="14"/>
  <c r="BE165" i="14"/>
  <c r="T165" i="14"/>
  <c r="R165" i="14"/>
  <c r="P165" i="14"/>
  <c r="BI154" i="14"/>
  <c r="BH154" i="14"/>
  <c r="BG154" i="14"/>
  <c r="BE154" i="14"/>
  <c r="T154" i="14"/>
  <c r="R154" i="14"/>
  <c r="P154" i="14"/>
  <c r="BI152" i="14"/>
  <c r="BH152" i="14"/>
  <c r="BG152" i="14"/>
  <c r="BE152" i="14"/>
  <c r="T152" i="14"/>
  <c r="R152" i="14"/>
  <c r="P152" i="14"/>
  <c r="BI150" i="14"/>
  <c r="BH150" i="14"/>
  <c r="BG150" i="14"/>
  <c r="BE150" i="14"/>
  <c r="T150" i="14"/>
  <c r="R150" i="14"/>
  <c r="P150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4" i="14"/>
  <c r="BH144" i="14"/>
  <c r="BG144" i="14"/>
  <c r="BE144" i="14"/>
  <c r="T144" i="14"/>
  <c r="R144" i="14"/>
  <c r="P144" i="14"/>
  <c r="BI137" i="14"/>
  <c r="BH137" i="14"/>
  <c r="BG137" i="14"/>
  <c r="BE137" i="14"/>
  <c r="T137" i="14"/>
  <c r="R137" i="14"/>
  <c r="P137" i="14"/>
  <c r="J130" i="14"/>
  <c r="F130" i="14"/>
  <c r="F128" i="14"/>
  <c r="E126" i="14"/>
  <c r="BI113" i="14"/>
  <c r="BH113" i="14"/>
  <c r="BG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J91" i="14"/>
  <c r="F91" i="14"/>
  <c r="F89" i="14"/>
  <c r="E87" i="14"/>
  <c r="J24" i="14"/>
  <c r="E24" i="14"/>
  <c r="J131" i="14" s="1"/>
  <c r="J23" i="14"/>
  <c r="J18" i="14"/>
  <c r="E18" i="14"/>
  <c r="F131" i="14" s="1"/>
  <c r="J17" i="14"/>
  <c r="J12" i="14"/>
  <c r="J128" i="14" s="1"/>
  <c r="E7" i="14"/>
  <c r="E124" i="14" s="1"/>
  <c r="J41" i="13"/>
  <c r="J40" i="13"/>
  <c r="AY108" i="1"/>
  <c r="J39" i="13"/>
  <c r="AX108" i="1" s="1"/>
  <c r="BI314" i="13"/>
  <c r="BH314" i="13"/>
  <c r="BG314" i="13"/>
  <c r="BE314" i="13"/>
  <c r="T314" i="13"/>
  <c r="R314" i="13"/>
  <c r="P314" i="13"/>
  <c r="BI313" i="13"/>
  <c r="BH313" i="13"/>
  <c r="BG313" i="13"/>
  <c r="BE313" i="13"/>
  <c r="T313" i="13"/>
  <c r="R313" i="13"/>
  <c r="P313" i="13"/>
  <c r="BI312" i="13"/>
  <c r="BH312" i="13"/>
  <c r="BG312" i="13"/>
  <c r="BE312" i="13"/>
  <c r="T312" i="13"/>
  <c r="R312" i="13"/>
  <c r="P312" i="13"/>
  <c r="BI311" i="13"/>
  <c r="BH311" i="13"/>
  <c r="BG311" i="13"/>
  <c r="BE311" i="13"/>
  <c r="T311" i="13"/>
  <c r="R311" i="13"/>
  <c r="P311" i="13"/>
  <c r="BI310" i="13"/>
  <c r="BH310" i="13"/>
  <c r="BG310" i="13"/>
  <c r="BE310" i="13"/>
  <c r="T310" i="13"/>
  <c r="R310" i="13"/>
  <c r="P310" i="13"/>
  <c r="BI309" i="13"/>
  <c r="BH309" i="13"/>
  <c r="BG309" i="13"/>
  <c r="BE309" i="13"/>
  <c r="T309" i="13"/>
  <c r="R309" i="13"/>
  <c r="P309" i="13"/>
  <c r="BI308" i="13"/>
  <c r="BH308" i="13"/>
  <c r="BG308" i="13"/>
  <c r="BE308" i="13"/>
  <c r="T308" i="13"/>
  <c r="R308" i="13"/>
  <c r="P308" i="13"/>
  <c r="BI307" i="13"/>
  <c r="BH307" i="13"/>
  <c r="BG307" i="13"/>
  <c r="BE307" i="13"/>
  <c r="T307" i="13"/>
  <c r="R307" i="13"/>
  <c r="P307" i="13"/>
  <c r="BI306" i="13"/>
  <c r="BH306" i="13"/>
  <c r="BG306" i="13"/>
  <c r="BE306" i="13"/>
  <c r="T306" i="13"/>
  <c r="R306" i="13"/>
  <c r="P306" i="13"/>
  <c r="BI305" i="13"/>
  <c r="BH305" i="13"/>
  <c r="BG305" i="13"/>
  <c r="BE305" i="13"/>
  <c r="T305" i="13"/>
  <c r="R305" i="13"/>
  <c r="P305" i="13"/>
  <c r="BI304" i="13"/>
  <c r="BH304" i="13"/>
  <c r="BG304" i="13"/>
  <c r="BE304" i="13"/>
  <c r="T304" i="13"/>
  <c r="R304" i="13"/>
  <c r="P304" i="13"/>
  <c r="BI303" i="13"/>
  <c r="BH303" i="13"/>
  <c r="BG303" i="13"/>
  <c r="BE303" i="13"/>
  <c r="T303" i="13"/>
  <c r="R303" i="13"/>
  <c r="P303" i="13"/>
  <c r="BI301" i="13"/>
  <c r="BH301" i="13"/>
  <c r="BG301" i="13"/>
  <c r="BE301" i="13"/>
  <c r="T301" i="13"/>
  <c r="R301" i="13"/>
  <c r="P301" i="13"/>
  <c r="BI300" i="13"/>
  <c r="BH300" i="13"/>
  <c r="BG300" i="13"/>
  <c r="BE300" i="13"/>
  <c r="T300" i="13"/>
  <c r="R300" i="13"/>
  <c r="P300" i="13"/>
  <c r="BI299" i="13"/>
  <c r="BH299" i="13"/>
  <c r="BG299" i="13"/>
  <c r="BE299" i="13"/>
  <c r="T299" i="13"/>
  <c r="R299" i="13"/>
  <c r="P299" i="13"/>
  <c r="BI298" i="13"/>
  <c r="BH298" i="13"/>
  <c r="BG298" i="13"/>
  <c r="BE298" i="13"/>
  <c r="T298" i="13"/>
  <c r="R298" i="13"/>
  <c r="P298" i="13"/>
  <c r="BI296" i="13"/>
  <c r="BH296" i="13"/>
  <c r="BG296" i="13"/>
  <c r="BE296" i="13"/>
  <c r="T296" i="13"/>
  <c r="R296" i="13"/>
  <c r="P296" i="13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8" i="13"/>
  <c r="BH288" i="13"/>
  <c r="BG288" i="13"/>
  <c r="BE288" i="13"/>
  <c r="T288" i="13"/>
  <c r="R288" i="13"/>
  <c r="P288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2" i="13"/>
  <c r="BH282" i="13"/>
  <c r="BG282" i="13"/>
  <c r="BE282" i="13"/>
  <c r="T282" i="13"/>
  <c r="R282" i="13"/>
  <c r="P282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8" i="13"/>
  <c r="BH248" i="13"/>
  <c r="BG248" i="13"/>
  <c r="BE248" i="13"/>
  <c r="T248" i="13"/>
  <c r="R248" i="13"/>
  <c r="P248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59" i="13"/>
  <c r="BH159" i="13"/>
  <c r="BG159" i="13"/>
  <c r="BE159" i="13"/>
  <c r="T159" i="13"/>
  <c r="T158" i="13" s="1"/>
  <c r="R159" i="13"/>
  <c r="R158" i="13"/>
  <c r="P159" i="13"/>
  <c r="P158" i="13" s="1"/>
  <c r="BI157" i="13"/>
  <c r="BH157" i="13"/>
  <c r="BG157" i="13"/>
  <c r="BE157" i="13"/>
  <c r="T157" i="13"/>
  <c r="T156" i="13" s="1"/>
  <c r="R157" i="13"/>
  <c r="R156" i="13" s="1"/>
  <c r="P157" i="13"/>
  <c r="P156" i="13" s="1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F136" i="13"/>
  <c r="E134" i="13"/>
  <c r="BI119" i="13"/>
  <c r="BH119" i="13"/>
  <c r="BG119" i="13"/>
  <c r="BE119" i="13"/>
  <c r="BI118" i="13"/>
  <c r="BH118" i="13"/>
  <c r="BG118" i="13"/>
  <c r="BF118" i="13"/>
  <c r="BE118" i="13"/>
  <c r="BI117" i="13"/>
  <c r="BH117" i="13"/>
  <c r="BG117" i="13"/>
  <c r="BF117" i="13"/>
  <c r="BE117" i="13"/>
  <c r="BI116" i="13"/>
  <c r="BH116" i="13"/>
  <c r="BG116" i="13"/>
  <c r="BF116" i="13"/>
  <c r="BE116" i="13"/>
  <c r="BI115" i="13"/>
  <c r="BH115" i="13"/>
  <c r="BG115" i="13"/>
  <c r="BF115" i="13"/>
  <c r="BE115" i="13"/>
  <c r="BI114" i="13"/>
  <c r="BH114" i="13"/>
  <c r="BG114" i="13"/>
  <c r="BF114" i="13"/>
  <c r="BE114" i="13"/>
  <c r="F91" i="13"/>
  <c r="E89" i="13"/>
  <c r="J26" i="13"/>
  <c r="E26" i="13"/>
  <c r="J94" i="13"/>
  <c r="J25" i="13"/>
  <c r="J23" i="13"/>
  <c r="E23" i="13"/>
  <c r="J93" i="13" s="1"/>
  <c r="J22" i="13"/>
  <c r="J20" i="13"/>
  <c r="E20" i="13"/>
  <c r="F139" i="13" s="1"/>
  <c r="J19" i="13"/>
  <c r="J17" i="13"/>
  <c r="E17" i="13"/>
  <c r="F138" i="13" s="1"/>
  <c r="J16" i="13"/>
  <c r="J14" i="13"/>
  <c r="J136" i="13" s="1"/>
  <c r="E7" i="13"/>
  <c r="E85" i="13" s="1"/>
  <c r="J262" i="12"/>
  <c r="J41" i="12"/>
  <c r="J40" i="12"/>
  <c r="AY107" i="1" s="1"/>
  <c r="J39" i="12"/>
  <c r="AX107" i="1" s="1"/>
  <c r="J135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3" i="12"/>
  <c r="BH253" i="12"/>
  <c r="BG253" i="12"/>
  <c r="BE253" i="12"/>
  <c r="T253" i="12"/>
  <c r="T252" i="12" s="1"/>
  <c r="R253" i="12"/>
  <c r="R252" i="12" s="1"/>
  <c r="P253" i="12"/>
  <c r="P252" i="12"/>
  <c r="BI250" i="12"/>
  <c r="BH250" i="12"/>
  <c r="BG250" i="12"/>
  <c r="BE250" i="12"/>
  <c r="T250" i="12"/>
  <c r="T249" i="12" s="1"/>
  <c r="R250" i="12"/>
  <c r="R249" i="12"/>
  <c r="P250" i="12"/>
  <c r="P249" i="12" s="1"/>
  <c r="BI248" i="12"/>
  <c r="BH248" i="12"/>
  <c r="BG248" i="12"/>
  <c r="BE248" i="12"/>
  <c r="T248" i="12"/>
  <c r="T247" i="12" s="1"/>
  <c r="R248" i="12"/>
  <c r="R247" i="12"/>
  <c r="P248" i="12"/>
  <c r="P247" i="12" s="1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2" i="12"/>
  <c r="BH242" i="12"/>
  <c r="BG242" i="12"/>
  <c r="BE242" i="12"/>
  <c r="T242" i="12"/>
  <c r="T241" i="12"/>
  <c r="R242" i="12"/>
  <c r="R241" i="12"/>
  <c r="P242" i="12"/>
  <c r="P241" i="12" s="1"/>
  <c r="BI239" i="12"/>
  <c r="BH239" i="12"/>
  <c r="BG239" i="12"/>
  <c r="BE239" i="12"/>
  <c r="T239" i="12"/>
  <c r="T238" i="12"/>
  <c r="R239" i="12"/>
  <c r="R238" i="12" s="1"/>
  <c r="P239" i="12"/>
  <c r="P238" i="12"/>
  <c r="BI237" i="12"/>
  <c r="BH237" i="12"/>
  <c r="BG237" i="12"/>
  <c r="BE237" i="12"/>
  <c r="T237" i="12"/>
  <c r="T236" i="12" s="1"/>
  <c r="R237" i="12"/>
  <c r="R236" i="12" s="1"/>
  <c r="P237" i="12"/>
  <c r="P236" i="12" s="1"/>
  <c r="BI235" i="12"/>
  <c r="BH235" i="12"/>
  <c r="BG235" i="12"/>
  <c r="BE235" i="12"/>
  <c r="T235" i="12"/>
  <c r="T234" i="12" s="1"/>
  <c r="R235" i="12"/>
  <c r="R234" i="12" s="1"/>
  <c r="P235" i="12"/>
  <c r="P234" i="12" s="1"/>
  <c r="BI233" i="12"/>
  <c r="BH233" i="12"/>
  <c r="BG233" i="12"/>
  <c r="BE233" i="12"/>
  <c r="T233" i="12"/>
  <c r="T232" i="12"/>
  <c r="R233" i="12"/>
  <c r="R232" i="12" s="1"/>
  <c r="P233" i="12"/>
  <c r="P232" i="12"/>
  <c r="BI230" i="12"/>
  <c r="BH230" i="12"/>
  <c r="BG230" i="12"/>
  <c r="BE230" i="12"/>
  <c r="T230" i="12"/>
  <c r="T229" i="12"/>
  <c r="R230" i="12"/>
  <c r="R229" i="12"/>
  <c r="P230" i="12"/>
  <c r="P229" i="12"/>
  <c r="BI227" i="12"/>
  <c r="BH227" i="12"/>
  <c r="BG227" i="12"/>
  <c r="BE227" i="12"/>
  <c r="T227" i="12"/>
  <c r="T226" i="12"/>
  <c r="R227" i="12"/>
  <c r="R226" i="12"/>
  <c r="P227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0" i="12"/>
  <c r="BH220" i="12"/>
  <c r="BG220" i="12"/>
  <c r="BE220" i="12"/>
  <c r="T220" i="12"/>
  <c r="T219" i="12" s="1"/>
  <c r="R220" i="12"/>
  <c r="R219" i="12" s="1"/>
  <c r="P220" i="12"/>
  <c r="P219" i="12"/>
  <c r="BI217" i="12"/>
  <c r="BH217" i="12"/>
  <c r="BG217" i="12"/>
  <c r="BE217" i="12"/>
  <c r="T217" i="12"/>
  <c r="T216" i="12" s="1"/>
  <c r="R217" i="12"/>
  <c r="R216" i="12"/>
  <c r="P217" i="12"/>
  <c r="P216" i="12" s="1"/>
  <c r="BI215" i="12"/>
  <c r="BH215" i="12"/>
  <c r="BG215" i="12"/>
  <c r="BE215" i="12"/>
  <c r="T215" i="12"/>
  <c r="T214" i="12" s="1"/>
  <c r="R215" i="12"/>
  <c r="R214" i="12" s="1"/>
  <c r="P215" i="12"/>
  <c r="P214" i="12" s="1"/>
  <c r="BI213" i="12"/>
  <c r="BH213" i="12"/>
  <c r="BG213" i="12"/>
  <c r="BE213" i="12"/>
  <c r="T213" i="12"/>
  <c r="T212" i="12" s="1"/>
  <c r="R213" i="12"/>
  <c r="R212" i="12"/>
  <c r="P213" i="12"/>
  <c r="P212" i="12" s="1"/>
  <c r="BI211" i="12"/>
  <c r="BH211" i="12"/>
  <c r="BG211" i="12"/>
  <c r="BE211" i="12"/>
  <c r="T211" i="12"/>
  <c r="T210" i="12" s="1"/>
  <c r="R211" i="12"/>
  <c r="R210" i="12" s="1"/>
  <c r="P211" i="12"/>
  <c r="P210" i="12" s="1"/>
  <c r="BI208" i="12"/>
  <c r="BH208" i="12"/>
  <c r="BG208" i="12"/>
  <c r="BE208" i="12"/>
  <c r="T208" i="12"/>
  <c r="T207" i="12" s="1"/>
  <c r="R208" i="12"/>
  <c r="R207" i="12" s="1"/>
  <c r="P208" i="12"/>
  <c r="P207" i="12"/>
  <c r="BI205" i="12"/>
  <c r="BH205" i="12"/>
  <c r="BG205" i="12"/>
  <c r="BE205" i="12"/>
  <c r="T205" i="12"/>
  <c r="T204" i="12" s="1"/>
  <c r="T200" i="12" s="1"/>
  <c r="R205" i="12"/>
  <c r="R204" i="12"/>
  <c r="P205" i="12"/>
  <c r="P204" i="12" s="1"/>
  <c r="BI202" i="12"/>
  <c r="BH202" i="12"/>
  <c r="BG202" i="12"/>
  <c r="BE202" i="12"/>
  <c r="T202" i="12"/>
  <c r="T201" i="12"/>
  <c r="R202" i="12"/>
  <c r="R201" i="12" s="1"/>
  <c r="R200" i="12" s="1"/>
  <c r="P202" i="12"/>
  <c r="P201" i="12" s="1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2" i="12"/>
  <c r="BH192" i="12"/>
  <c r="BG192" i="12"/>
  <c r="BE192" i="12"/>
  <c r="T192" i="12"/>
  <c r="T191" i="12"/>
  <c r="R192" i="12"/>
  <c r="R191" i="12" s="1"/>
  <c r="P192" i="12"/>
  <c r="P191" i="12"/>
  <c r="BI190" i="12"/>
  <c r="BH190" i="12"/>
  <c r="BG190" i="12"/>
  <c r="BE190" i="12"/>
  <c r="T190" i="12"/>
  <c r="T189" i="12" s="1"/>
  <c r="R190" i="12"/>
  <c r="R189" i="12"/>
  <c r="P190" i="12"/>
  <c r="P189" i="12"/>
  <c r="BI188" i="12"/>
  <c r="BH188" i="12"/>
  <c r="BG188" i="12"/>
  <c r="BE188" i="12"/>
  <c r="T188" i="12"/>
  <c r="T187" i="12"/>
  <c r="R188" i="12"/>
  <c r="R187" i="12" s="1"/>
  <c r="P188" i="12"/>
  <c r="P187" i="12"/>
  <c r="BI186" i="12"/>
  <c r="BH186" i="12"/>
  <c r="BG186" i="12"/>
  <c r="BE186" i="12"/>
  <c r="T186" i="12"/>
  <c r="T185" i="12" s="1"/>
  <c r="R186" i="12"/>
  <c r="R185" i="12"/>
  <c r="P186" i="12"/>
  <c r="P185" i="12"/>
  <c r="BI184" i="12"/>
  <c r="BH184" i="12"/>
  <c r="BG184" i="12"/>
  <c r="BE184" i="12"/>
  <c r="T184" i="12"/>
  <c r="T183" i="12"/>
  <c r="R184" i="12"/>
  <c r="R183" i="12"/>
  <c r="P184" i="12"/>
  <c r="P183" i="12"/>
  <c r="BI181" i="12"/>
  <c r="BH181" i="12"/>
  <c r="BG181" i="12"/>
  <c r="BE181" i="12"/>
  <c r="T181" i="12"/>
  <c r="T180" i="12"/>
  <c r="R181" i="12"/>
  <c r="R180" i="12" s="1"/>
  <c r="P181" i="12"/>
  <c r="P180" i="12" s="1"/>
  <c r="BI178" i="12"/>
  <c r="BH178" i="12"/>
  <c r="BG178" i="12"/>
  <c r="BE178" i="12"/>
  <c r="T178" i="12"/>
  <c r="T177" i="12"/>
  <c r="R178" i="12"/>
  <c r="R177" i="12"/>
  <c r="P178" i="12"/>
  <c r="P177" i="12"/>
  <c r="BI175" i="12"/>
  <c r="BH175" i="12"/>
  <c r="BG175" i="12"/>
  <c r="BE175" i="12"/>
  <c r="T175" i="12"/>
  <c r="R175" i="12"/>
  <c r="P175" i="12"/>
  <c r="BI173" i="12"/>
  <c r="BH173" i="12"/>
  <c r="BG173" i="12"/>
  <c r="BE173" i="12"/>
  <c r="T173" i="12"/>
  <c r="R173" i="12"/>
  <c r="P173" i="12"/>
  <c r="BI170" i="12"/>
  <c r="BH170" i="12"/>
  <c r="BG170" i="12"/>
  <c r="BE170" i="12"/>
  <c r="T170" i="12"/>
  <c r="T169" i="12"/>
  <c r="R170" i="12"/>
  <c r="R169" i="12" s="1"/>
  <c r="P170" i="12"/>
  <c r="P169" i="12"/>
  <c r="F161" i="12"/>
  <c r="E159" i="12"/>
  <c r="BI144" i="12"/>
  <c r="BH144" i="12"/>
  <c r="BG144" i="12"/>
  <c r="BE144" i="12"/>
  <c r="BI143" i="12"/>
  <c r="BH143" i="12"/>
  <c r="BG143" i="12"/>
  <c r="BF143" i="12"/>
  <c r="BE143" i="12"/>
  <c r="BI142" i="12"/>
  <c r="BH142" i="12"/>
  <c r="BG142" i="12"/>
  <c r="BF142" i="12"/>
  <c r="BE142" i="12"/>
  <c r="BI141" i="12"/>
  <c r="BH141" i="12"/>
  <c r="BG141" i="12"/>
  <c r="BF141" i="12"/>
  <c r="BE141" i="12"/>
  <c r="BI140" i="12"/>
  <c r="BH140" i="12"/>
  <c r="BG140" i="12"/>
  <c r="BF140" i="12"/>
  <c r="BE140" i="12"/>
  <c r="BI139" i="12"/>
  <c r="BH139" i="12"/>
  <c r="BG139" i="12"/>
  <c r="BF139" i="12"/>
  <c r="BE139" i="12"/>
  <c r="F91" i="12"/>
  <c r="E89" i="12"/>
  <c r="J26" i="12"/>
  <c r="E26" i="12"/>
  <c r="J164" i="12" s="1"/>
  <c r="J25" i="12"/>
  <c r="J23" i="12"/>
  <c r="E23" i="12"/>
  <c r="J163" i="12"/>
  <c r="J22" i="12"/>
  <c r="J20" i="12"/>
  <c r="E20" i="12"/>
  <c r="F94" i="12" s="1"/>
  <c r="J19" i="12"/>
  <c r="J17" i="12"/>
  <c r="E17" i="12"/>
  <c r="F163" i="12"/>
  <c r="J16" i="12"/>
  <c r="J14" i="12"/>
  <c r="J161" i="12" s="1"/>
  <c r="E7" i="12"/>
  <c r="E155" i="12" s="1"/>
  <c r="J41" i="11"/>
  <c r="J40" i="11"/>
  <c r="AY106" i="1"/>
  <c r="J39" i="11"/>
  <c r="AX106" i="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F132" i="11"/>
  <c r="E130" i="11"/>
  <c r="BI115" i="11"/>
  <c r="BH115" i="11"/>
  <c r="BG115" i="11"/>
  <c r="BE115" i="11"/>
  <c r="BI114" i="11"/>
  <c r="BH114" i="11"/>
  <c r="BG114" i="11"/>
  <c r="BF114" i="11"/>
  <c r="BE114" i="11"/>
  <c r="BI113" i="11"/>
  <c r="BH113" i="11"/>
  <c r="BG113" i="11"/>
  <c r="BF113" i="11"/>
  <c r="BE113" i="11"/>
  <c r="BI112" i="11"/>
  <c r="BH112" i="11"/>
  <c r="BG112" i="11"/>
  <c r="BF112" i="11"/>
  <c r="BE112" i="11"/>
  <c r="BI111" i="11"/>
  <c r="BH111" i="11"/>
  <c r="BG111" i="11"/>
  <c r="BF111" i="11"/>
  <c r="BE111" i="11"/>
  <c r="BI110" i="11"/>
  <c r="BH110" i="11"/>
  <c r="BG110" i="11"/>
  <c r="BF110" i="11"/>
  <c r="BE110" i="11"/>
  <c r="F91" i="11"/>
  <c r="E89" i="11"/>
  <c r="J26" i="11"/>
  <c r="E26" i="11"/>
  <c r="J94" i="11" s="1"/>
  <c r="J25" i="11"/>
  <c r="J23" i="11"/>
  <c r="E23" i="11"/>
  <c r="J93" i="11" s="1"/>
  <c r="J22" i="11"/>
  <c r="J20" i="11"/>
  <c r="E20" i="11"/>
  <c r="F135" i="11" s="1"/>
  <c r="J19" i="11"/>
  <c r="J17" i="11"/>
  <c r="E17" i="11"/>
  <c r="F134" i="11" s="1"/>
  <c r="J16" i="11"/>
  <c r="J14" i="11"/>
  <c r="J91" i="11" s="1"/>
  <c r="E7" i="11"/>
  <c r="E85" i="11" s="1"/>
  <c r="J142" i="10"/>
  <c r="J41" i="10"/>
  <c r="J40" i="10"/>
  <c r="AY105" i="1"/>
  <c r="J39" i="10"/>
  <c r="AX105" i="1" s="1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J102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F129" i="10"/>
  <c r="E127" i="10"/>
  <c r="BI112" i="10"/>
  <c r="BH112" i="10"/>
  <c r="BG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BI109" i="10"/>
  <c r="BH109" i="10"/>
  <c r="BG109" i="10"/>
  <c r="BF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F91" i="10"/>
  <c r="E89" i="10"/>
  <c r="J26" i="10"/>
  <c r="E26" i="10"/>
  <c r="J94" i="10" s="1"/>
  <c r="J25" i="10"/>
  <c r="J23" i="10"/>
  <c r="E23" i="10"/>
  <c r="J93" i="10" s="1"/>
  <c r="J22" i="10"/>
  <c r="J20" i="10"/>
  <c r="E20" i="10"/>
  <c r="F132" i="10" s="1"/>
  <c r="J19" i="10"/>
  <c r="J17" i="10"/>
  <c r="E17" i="10"/>
  <c r="F131" i="10" s="1"/>
  <c r="J16" i="10"/>
  <c r="J14" i="10"/>
  <c r="J129" i="10" s="1"/>
  <c r="E7" i="10"/>
  <c r="E85" i="10" s="1"/>
  <c r="J41" i="9"/>
  <c r="J40" i="9"/>
  <c r="AY104" i="1" s="1"/>
  <c r="J39" i="9"/>
  <c r="AX104" i="1" s="1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F129" i="9"/>
  <c r="E127" i="9"/>
  <c r="BI112" i="9"/>
  <c r="BH112" i="9"/>
  <c r="BG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F91" i="9"/>
  <c r="E89" i="9"/>
  <c r="J26" i="9"/>
  <c r="E26" i="9"/>
  <c r="J132" i="9" s="1"/>
  <c r="J25" i="9"/>
  <c r="J23" i="9"/>
  <c r="E23" i="9"/>
  <c r="J131" i="9" s="1"/>
  <c r="J22" i="9"/>
  <c r="J20" i="9"/>
  <c r="E20" i="9"/>
  <c r="F132" i="9"/>
  <c r="J19" i="9"/>
  <c r="J17" i="9"/>
  <c r="E17" i="9"/>
  <c r="F131" i="9" s="1"/>
  <c r="J16" i="9"/>
  <c r="J14" i="9"/>
  <c r="J129" i="9"/>
  <c r="E7" i="9"/>
  <c r="E123" i="9" s="1"/>
  <c r="J41" i="8"/>
  <c r="J40" i="8"/>
  <c r="AY103" i="1" s="1"/>
  <c r="J39" i="8"/>
  <c r="AX103" i="1"/>
  <c r="BI1798" i="8"/>
  <c r="BH1798" i="8"/>
  <c r="BG1798" i="8"/>
  <c r="BE1798" i="8"/>
  <c r="T1798" i="8"/>
  <c r="R1798" i="8"/>
  <c r="P1798" i="8"/>
  <c r="BI1793" i="8"/>
  <c r="BH1793" i="8"/>
  <c r="BG1793" i="8"/>
  <c r="BE1793" i="8"/>
  <c r="T1793" i="8"/>
  <c r="R1793" i="8"/>
  <c r="P1793" i="8"/>
  <c r="BI1788" i="8"/>
  <c r="BH1788" i="8"/>
  <c r="BG1788" i="8"/>
  <c r="BE1788" i="8"/>
  <c r="T1788" i="8"/>
  <c r="R1788" i="8"/>
  <c r="P1788" i="8"/>
  <c r="BI1783" i="8"/>
  <c r="BH1783" i="8"/>
  <c r="BG1783" i="8"/>
  <c r="BE1783" i="8"/>
  <c r="T1783" i="8"/>
  <c r="R1783" i="8"/>
  <c r="P1783" i="8"/>
  <c r="BI1778" i="8"/>
  <c r="BH1778" i="8"/>
  <c r="BG1778" i="8"/>
  <c r="BE1778" i="8"/>
  <c r="T1778" i="8"/>
  <c r="R1778" i="8"/>
  <c r="P1778" i="8"/>
  <c r="BI1773" i="8"/>
  <c r="BH1773" i="8"/>
  <c r="BG1773" i="8"/>
  <c r="BE1773" i="8"/>
  <c r="T1773" i="8"/>
  <c r="R1773" i="8"/>
  <c r="P1773" i="8"/>
  <c r="BI1768" i="8"/>
  <c r="BH1768" i="8"/>
  <c r="BG1768" i="8"/>
  <c r="BE1768" i="8"/>
  <c r="T1768" i="8"/>
  <c r="R1768" i="8"/>
  <c r="P1768" i="8"/>
  <c r="BI1763" i="8"/>
  <c r="BH1763" i="8"/>
  <c r="BG1763" i="8"/>
  <c r="BE1763" i="8"/>
  <c r="T1763" i="8"/>
  <c r="R1763" i="8"/>
  <c r="P1763" i="8"/>
  <c r="BI1758" i="8"/>
  <c r="BH1758" i="8"/>
  <c r="BG1758" i="8"/>
  <c r="BE1758" i="8"/>
  <c r="T1758" i="8"/>
  <c r="R1758" i="8"/>
  <c r="P1758" i="8"/>
  <c r="BI1753" i="8"/>
  <c r="BH1753" i="8"/>
  <c r="BG1753" i="8"/>
  <c r="BE1753" i="8"/>
  <c r="T1753" i="8"/>
  <c r="R1753" i="8"/>
  <c r="P1753" i="8"/>
  <c r="BI1748" i="8"/>
  <c r="BH1748" i="8"/>
  <c r="BG1748" i="8"/>
  <c r="BE1748" i="8"/>
  <c r="T1748" i="8"/>
  <c r="R1748" i="8"/>
  <c r="P1748" i="8"/>
  <c r="BI1742" i="8"/>
  <c r="BH1742" i="8"/>
  <c r="BG1742" i="8"/>
  <c r="BE1742" i="8"/>
  <c r="T1742" i="8"/>
  <c r="R1742" i="8"/>
  <c r="P1742" i="8"/>
  <c r="BI1737" i="8"/>
  <c r="BH1737" i="8"/>
  <c r="BG1737" i="8"/>
  <c r="BE1737" i="8"/>
  <c r="T1737" i="8"/>
  <c r="R1737" i="8"/>
  <c r="P1737" i="8"/>
  <c r="BI1724" i="8"/>
  <c r="BH1724" i="8"/>
  <c r="BG1724" i="8"/>
  <c r="BE1724" i="8"/>
  <c r="T1724" i="8"/>
  <c r="R1724" i="8"/>
  <c r="P1724" i="8"/>
  <c r="BI1715" i="8"/>
  <c r="BH1715" i="8"/>
  <c r="BG1715" i="8"/>
  <c r="BE1715" i="8"/>
  <c r="T1715" i="8"/>
  <c r="R1715" i="8"/>
  <c r="P1715" i="8"/>
  <c r="BI1711" i="8"/>
  <c r="BH1711" i="8"/>
  <c r="BG1711" i="8"/>
  <c r="BE1711" i="8"/>
  <c r="T1711" i="8"/>
  <c r="R1711" i="8"/>
  <c r="P1711" i="8"/>
  <c r="BI1707" i="8"/>
  <c r="BH1707" i="8"/>
  <c r="BG1707" i="8"/>
  <c r="BE1707" i="8"/>
  <c r="T1707" i="8"/>
  <c r="R1707" i="8"/>
  <c r="P1707" i="8"/>
  <c r="BI1694" i="8"/>
  <c r="BH1694" i="8"/>
  <c r="BG1694" i="8"/>
  <c r="BE1694" i="8"/>
  <c r="T1694" i="8"/>
  <c r="R1694" i="8"/>
  <c r="P1694" i="8"/>
  <c r="BI1685" i="8"/>
  <c r="BH1685" i="8"/>
  <c r="BG1685" i="8"/>
  <c r="BE1685" i="8"/>
  <c r="T1685" i="8"/>
  <c r="R1685" i="8"/>
  <c r="P1685" i="8"/>
  <c r="BI1681" i="8"/>
  <c r="BH1681" i="8"/>
  <c r="BG1681" i="8"/>
  <c r="BE1681" i="8"/>
  <c r="T1681" i="8"/>
  <c r="R1681" i="8"/>
  <c r="P1681" i="8"/>
  <c r="BI1677" i="8"/>
  <c r="BH1677" i="8"/>
  <c r="BG1677" i="8"/>
  <c r="BE1677" i="8"/>
  <c r="T1677" i="8"/>
  <c r="R1677" i="8"/>
  <c r="P1677" i="8"/>
  <c r="BI1672" i="8"/>
  <c r="BH1672" i="8"/>
  <c r="BG1672" i="8"/>
  <c r="BE1672" i="8"/>
  <c r="T1672" i="8"/>
  <c r="R1672" i="8"/>
  <c r="P1672" i="8"/>
  <c r="BI1664" i="8"/>
  <c r="BH1664" i="8"/>
  <c r="BG1664" i="8"/>
  <c r="BE1664" i="8"/>
  <c r="T1664" i="8"/>
  <c r="R1664" i="8"/>
  <c r="P1664" i="8"/>
  <c r="BI1650" i="8"/>
  <c r="BH1650" i="8"/>
  <c r="BG1650" i="8"/>
  <c r="BE1650" i="8"/>
  <c r="T1650" i="8"/>
  <c r="R1650" i="8"/>
  <c r="P1650" i="8"/>
  <c r="BI1639" i="8"/>
  <c r="BH1639" i="8"/>
  <c r="BG1639" i="8"/>
  <c r="BE1639" i="8"/>
  <c r="T1639" i="8"/>
  <c r="R1639" i="8"/>
  <c r="P1639" i="8"/>
  <c r="BI1633" i="8"/>
  <c r="BH1633" i="8"/>
  <c r="BG1633" i="8"/>
  <c r="BE1633" i="8"/>
  <c r="T1633" i="8"/>
  <c r="R1633" i="8"/>
  <c r="P1633" i="8"/>
  <c r="BI1628" i="8"/>
  <c r="BH1628" i="8"/>
  <c r="BG1628" i="8"/>
  <c r="BE1628" i="8"/>
  <c r="T1628" i="8"/>
  <c r="R1628" i="8"/>
  <c r="P1628" i="8"/>
  <c r="BI1622" i="8"/>
  <c r="BH1622" i="8"/>
  <c r="BG1622" i="8"/>
  <c r="BE1622" i="8"/>
  <c r="T1622" i="8"/>
  <c r="R1622" i="8"/>
  <c r="P1622" i="8"/>
  <c r="BI1615" i="8"/>
  <c r="BH1615" i="8"/>
  <c r="BG1615" i="8"/>
  <c r="BE1615" i="8"/>
  <c r="T1615" i="8"/>
  <c r="R1615" i="8"/>
  <c r="P1615" i="8"/>
  <c r="BI1611" i="8"/>
  <c r="BH1611" i="8"/>
  <c r="BG1611" i="8"/>
  <c r="BE1611" i="8"/>
  <c r="T1611" i="8"/>
  <c r="R1611" i="8"/>
  <c r="P1611" i="8"/>
  <c r="BI1607" i="8"/>
  <c r="BH1607" i="8"/>
  <c r="BG1607" i="8"/>
  <c r="BE1607" i="8"/>
  <c r="T1607" i="8"/>
  <c r="R1607" i="8"/>
  <c r="P1607" i="8"/>
  <c r="BI1603" i="8"/>
  <c r="BH1603" i="8"/>
  <c r="BG1603" i="8"/>
  <c r="BE1603" i="8"/>
  <c r="T1603" i="8"/>
  <c r="R1603" i="8"/>
  <c r="P1603" i="8"/>
  <c r="BI1599" i="8"/>
  <c r="BH1599" i="8"/>
  <c r="BG1599" i="8"/>
  <c r="BE1599" i="8"/>
  <c r="T1599" i="8"/>
  <c r="R1599" i="8"/>
  <c r="P1599" i="8"/>
  <c r="BI1595" i="8"/>
  <c r="BH1595" i="8"/>
  <c r="BG1595" i="8"/>
  <c r="BE1595" i="8"/>
  <c r="T1595" i="8"/>
  <c r="R1595" i="8"/>
  <c r="P1595" i="8"/>
  <c r="BI1591" i="8"/>
  <c r="BH1591" i="8"/>
  <c r="BG1591" i="8"/>
  <c r="BE1591" i="8"/>
  <c r="T1591" i="8"/>
  <c r="R1591" i="8"/>
  <c r="P1591" i="8"/>
  <c r="BI1589" i="8"/>
  <c r="BH1589" i="8"/>
  <c r="BG1589" i="8"/>
  <c r="BE1589" i="8"/>
  <c r="T1589" i="8"/>
  <c r="R1589" i="8"/>
  <c r="P1589" i="8"/>
  <c r="BI1584" i="8"/>
  <c r="BH1584" i="8"/>
  <c r="BG1584" i="8"/>
  <c r="BE1584" i="8"/>
  <c r="T1584" i="8"/>
  <c r="R1584" i="8"/>
  <c r="P1584" i="8"/>
  <c r="BI1579" i="8"/>
  <c r="BH1579" i="8"/>
  <c r="BG1579" i="8"/>
  <c r="BE1579" i="8"/>
  <c r="T1579" i="8"/>
  <c r="R1579" i="8"/>
  <c r="P1579" i="8"/>
  <c r="BI1575" i="8"/>
  <c r="BH1575" i="8"/>
  <c r="BG1575" i="8"/>
  <c r="BE1575" i="8"/>
  <c r="T1575" i="8"/>
  <c r="R1575" i="8"/>
  <c r="P1575" i="8"/>
  <c r="BI1423" i="8"/>
  <c r="BH1423" i="8"/>
  <c r="BG1423" i="8"/>
  <c r="BE1423" i="8"/>
  <c r="T1423" i="8"/>
  <c r="R1423" i="8"/>
  <c r="P1423" i="8"/>
  <c r="BI1421" i="8"/>
  <c r="BH1421" i="8"/>
  <c r="BG1421" i="8"/>
  <c r="BE1421" i="8"/>
  <c r="T1421" i="8"/>
  <c r="R1421" i="8"/>
  <c r="P1421" i="8"/>
  <c r="BI1404" i="8"/>
  <c r="BH1404" i="8"/>
  <c r="BG1404" i="8"/>
  <c r="BE1404" i="8"/>
  <c r="T1404" i="8"/>
  <c r="R1404" i="8"/>
  <c r="P1404" i="8"/>
  <c r="BI1399" i="8"/>
  <c r="BH1399" i="8"/>
  <c r="BG1399" i="8"/>
  <c r="BE1399" i="8"/>
  <c r="T1399" i="8"/>
  <c r="R1399" i="8"/>
  <c r="P1399" i="8"/>
  <c r="BI1397" i="8"/>
  <c r="BH1397" i="8"/>
  <c r="BG1397" i="8"/>
  <c r="BE1397" i="8"/>
  <c r="T1397" i="8"/>
  <c r="R1397" i="8"/>
  <c r="P1397" i="8"/>
  <c r="BI1392" i="8"/>
  <c r="BH1392" i="8"/>
  <c r="BG1392" i="8"/>
  <c r="BE1392" i="8"/>
  <c r="T1392" i="8"/>
  <c r="R1392" i="8"/>
  <c r="P1392" i="8"/>
  <c r="BI1381" i="8"/>
  <c r="BH1381" i="8"/>
  <c r="BG1381" i="8"/>
  <c r="BE1381" i="8"/>
  <c r="T1381" i="8"/>
  <c r="R1381" i="8"/>
  <c r="P1381" i="8"/>
  <c r="BI1379" i="8"/>
  <c r="BH1379" i="8"/>
  <c r="BG1379" i="8"/>
  <c r="BE1379" i="8"/>
  <c r="T1379" i="8"/>
  <c r="R1379" i="8"/>
  <c r="P1379" i="8"/>
  <c r="BI1377" i="8"/>
  <c r="BH1377" i="8"/>
  <c r="BG1377" i="8"/>
  <c r="BE1377" i="8"/>
  <c r="T1377" i="8"/>
  <c r="R1377" i="8"/>
  <c r="P1377" i="8"/>
  <c r="BI1375" i="8"/>
  <c r="BH1375" i="8"/>
  <c r="BG1375" i="8"/>
  <c r="BE1375" i="8"/>
  <c r="T1375" i="8"/>
  <c r="R1375" i="8"/>
  <c r="P1375" i="8"/>
  <c r="BI1371" i="8"/>
  <c r="BH1371" i="8"/>
  <c r="BG1371" i="8"/>
  <c r="BE1371" i="8"/>
  <c r="T1371" i="8"/>
  <c r="R1371" i="8"/>
  <c r="P1371" i="8"/>
  <c r="BI1367" i="8"/>
  <c r="BH1367" i="8"/>
  <c r="BG1367" i="8"/>
  <c r="BE1367" i="8"/>
  <c r="T1367" i="8"/>
  <c r="R1367" i="8"/>
  <c r="P1367" i="8"/>
  <c r="BI1363" i="8"/>
  <c r="BH1363" i="8"/>
  <c r="BG1363" i="8"/>
  <c r="BE1363" i="8"/>
  <c r="T1363" i="8"/>
  <c r="R1363" i="8"/>
  <c r="P1363" i="8"/>
  <c r="BI1358" i="8"/>
  <c r="BH1358" i="8"/>
  <c r="BG1358" i="8"/>
  <c r="BE1358" i="8"/>
  <c r="T1358" i="8"/>
  <c r="R1358" i="8"/>
  <c r="P1358" i="8"/>
  <c r="BI1354" i="8"/>
  <c r="BH1354" i="8"/>
  <c r="BG1354" i="8"/>
  <c r="BE1354" i="8"/>
  <c r="T1354" i="8"/>
  <c r="R1354" i="8"/>
  <c r="P1354" i="8"/>
  <c r="BI1345" i="8"/>
  <c r="BH1345" i="8"/>
  <c r="BG1345" i="8"/>
  <c r="BE1345" i="8"/>
  <c r="T1345" i="8"/>
  <c r="R1345" i="8"/>
  <c r="P1345" i="8"/>
  <c r="BI1343" i="8"/>
  <c r="BH1343" i="8"/>
  <c r="BG1343" i="8"/>
  <c r="BE1343" i="8"/>
  <c r="T1343" i="8"/>
  <c r="R1343" i="8"/>
  <c r="P1343" i="8"/>
  <c r="BI1339" i="8"/>
  <c r="BH1339" i="8"/>
  <c r="BG1339" i="8"/>
  <c r="BE1339" i="8"/>
  <c r="T1339" i="8"/>
  <c r="R1339" i="8"/>
  <c r="P1339" i="8"/>
  <c r="BI1335" i="8"/>
  <c r="BH1335" i="8"/>
  <c r="BG1335" i="8"/>
  <c r="BE1335" i="8"/>
  <c r="T1335" i="8"/>
  <c r="R1335" i="8"/>
  <c r="P1335" i="8"/>
  <c r="BI1331" i="8"/>
  <c r="BH1331" i="8"/>
  <c r="BG1331" i="8"/>
  <c r="BE1331" i="8"/>
  <c r="T1331" i="8"/>
  <c r="R1331" i="8"/>
  <c r="P1331" i="8"/>
  <c r="BI1324" i="8"/>
  <c r="BH1324" i="8"/>
  <c r="BG1324" i="8"/>
  <c r="BE1324" i="8"/>
  <c r="T1324" i="8"/>
  <c r="R1324" i="8"/>
  <c r="P1324" i="8"/>
  <c r="BI1319" i="8"/>
  <c r="BH1319" i="8"/>
  <c r="BG1319" i="8"/>
  <c r="BE1319" i="8"/>
  <c r="T1319" i="8"/>
  <c r="R1319" i="8"/>
  <c r="P1319" i="8"/>
  <c r="BI1315" i="8"/>
  <c r="BH1315" i="8"/>
  <c r="BG1315" i="8"/>
  <c r="BE1315" i="8"/>
  <c r="T1315" i="8"/>
  <c r="R1315" i="8"/>
  <c r="P1315" i="8"/>
  <c r="BI1312" i="8"/>
  <c r="BH1312" i="8"/>
  <c r="BG1312" i="8"/>
  <c r="BE1312" i="8"/>
  <c r="T1312" i="8"/>
  <c r="R1312" i="8"/>
  <c r="P1312" i="8"/>
  <c r="BI1307" i="8"/>
  <c r="BH1307" i="8"/>
  <c r="BG1307" i="8"/>
  <c r="BE1307" i="8"/>
  <c r="T1307" i="8"/>
  <c r="R1307" i="8"/>
  <c r="P1307" i="8"/>
  <c r="BI1304" i="8"/>
  <c r="BH1304" i="8"/>
  <c r="BG1304" i="8"/>
  <c r="BE1304" i="8"/>
  <c r="T1304" i="8"/>
  <c r="R1304" i="8"/>
  <c r="P1304" i="8"/>
  <c r="BI1300" i="8"/>
  <c r="BH1300" i="8"/>
  <c r="BG1300" i="8"/>
  <c r="BE1300" i="8"/>
  <c r="T1300" i="8"/>
  <c r="R1300" i="8"/>
  <c r="P1300" i="8"/>
  <c r="BI1295" i="8"/>
  <c r="BH1295" i="8"/>
  <c r="BG1295" i="8"/>
  <c r="BE1295" i="8"/>
  <c r="T1295" i="8"/>
  <c r="R1295" i="8"/>
  <c r="P1295" i="8"/>
  <c r="BI1291" i="8"/>
  <c r="BH1291" i="8"/>
  <c r="BG1291" i="8"/>
  <c r="BE1291" i="8"/>
  <c r="T1291" i="8"/>
  <c r="R1291" i="8"/>
  <c r="P1291" i="8"/>
  <c r="BI1288" i="8"/>
  <c r="BH1288" i="8"/>
  <c r="BG1288" i="8"/>
  <c r="BE1288" i="8"/>
  <c r="T1288" i="8"/>
  <c r="R1288" i="8"/>
  <c r="P1288" i="8"/>
  <c r="BI1286" i="8"/>
  <c r="BH1286" i="8"/>
  <c r="BG1286" i="8"/>
  <c r="BE1286" i="8"/>
  <c r="T1286" i="8"/>
  <c r="R1286" i="8"/>
  <c r="P1286" i="8"/>
  <c r="BI1284" i="8"/>
  <c r="BH1284" i="8"/>
  <c r="BG1284" i="8"/>
  <c r="BE1284" i="8"/>
  <c r="T1284" i="8"/>
  <c r="R1284" i="8"/>
  <c r="P1284" i="8"/>
  <c r="BI1282" i="8"/>
  <c r="BH1282" i="8"/>
  <c r="BG1282" i="8"/>
  <c r="BE1282" i="8"/>
  <c r="T1282" i="8"/>
  <c r="R1282" i="8"/>
  <c r="P1282" i="8"/>
  <c r="BI1280" i="8"/>
  <c r="BH1280" i="8"/>
  <c r="BG1280" i="8"/>
  <c r="BE1280" i="8"/>
  <c r="T1280" i="8"/>
  <c r="R1280" i="8"/>
  <c r="P1280" i="8"/>
  <c r="BI1276" i="8"/>
  <c r="BH1276" i="8"/>
  <c r="BG1276" i="8"/>
  <c r="BE1276" i="8"/>
  <c r="T1276" i="8"/>
  <c r="R1276" i="8"/>
  <c r="P1276" i="8"/>
  <c r="BI1273" i="8"/>
  <c r="BH1273" i="8"/>
  <c r="BG1273" i="8"/>
  <c r="BE1273" i="8"/>
  <c r="T1273" i="8"/>
  <c r="R1273" i="8"/>
  <c r="P1273" i="8"/>
  <c r="BI1270" i="8"/>
  <c r="BH1270" i="8"/>
  <c r="BG1270" i="8"/>
  <c r="BE1270" i="8"/>
  <c r="T1270" i="8"/>
  <c r="R1270" i="8"/>
  <c r="P1270" i="8"/>
  <c r="BI1265" i="8"/>
  <c r="BH1265" i="8"/>
  <c r="BG1265" i="8"/>
  <c r="BE1265" i="8"/>
  <c r="T1265" i="8"/>
  <c r="R1265" i="8"/>
  <c r="P1265" i="8"/>
  <c r="BI1263" i="8"/>
  <c r="BH1263" i="8"/>
  <c r="BG1263" i="8"/>
  <c r="BE1263" i="8"/>
  <c r="T1263" i="8"/>
  <c r="R1263" i="8"/>
  <c r="P1263" i="8"/>
  <c r="BI1261" i="8"/>
  <c r="BH1261" i="8"/>
  <c r="BG1261" i="8"/>
  <c r="BE1261" i="8"/>
  <c r="T1261" i="8"/>
  <c r="R1261" i="8"/>
  <c r="P1261" i="8"/>
  <c r="BI1259" i="8"/>
  <c r="BH1259" i="8"/>
  <c r="BG1259" i="8"/>
  <c r="BE1259" i="8"/>
  <c r="T1259" i="8"/>
  <c r="R1259" i="8"/>
  <c r="P1259" i="8"/>
  <c r="BI1258" i="8"/>
  <c r="BH1258" i="8"/>
  <c r="BG1258" i="8"/>
  <c r="BE1258" i="8"/>
  <c r="T1258" i="8"/>
  <c r="R1258" i="8"/>
  <c r="P1258" i="8"/>
  <c r="BI1257" i="8"/>
  <c r="BH1257" i="8"/>
  <c r="BG1257" i="8"/>
  <c r="BE1257" i="8"/>
  <c r="T1257" i="8"/>
  <c r="R1257" i="8"/>
  <c r="P1257" i="8"/>
  <c r="BI1256" i="8"/>
  <c r="BH1256" i="8"/>
  <c r="BG1256" i="8"/>
  <c r="BE1256" i="8"/>
  <c r="T1256" i="8"/>
  <c r="R1256" i="8"/>
  <c r="P1256" i="8"/>
  <c r="BI1255" i="8"/>
  <c r="BH1255" i="8"/>
  <c r="BG1255" i="8"/>
  <c r="BE1255" i="8"/>
  <c r="T1255" i="8"/>
  <c r="R1255" i="8"/>
  <c r="P1255" i="8"/>
  <c r="BI1254" i="8"/>
  <c r="BH1254" i="8"/>
  <c r="BG1254" i="8"/>
  <c r="BE1254" i="8"/>
  <c r="T1254" i="8"/>
  <c r="R1254" i="8"/>
  <c r="P1254" i="8"/>
  <c r="BI1253" i="8"/>
  <c r="BH1253" i="8"/>
  <c r="BG1253" i="8"/>
  <c r="BE1253" i="8"/>
  <c r="T1253" i="8"/>
  <c r="R1253" i="8"/>
  <c r="P1253" i="8"/>
  <c r="BI1252" i="8"/>
  <c r="BH1252" i="8"/>
  <c r="BG1252" i="8"/>
  <c r="BE1252" i="8"/>
  <c r="T1252" i="8"/>
  <c r="R1252" i="8"/>
  <c r="P1252" i="8"/>
  <c r="BI1251" i="8"/>
  <c r="BH1251" i="8"/>
  <c r="BG1251" i="8"/>
  <c r="BE1251" i="8"/>
  <c r="T1251" i="8"/>
  <c r="R1251" i="8"/>
  <c r="P1251" i="8"/>
  <c r="BI1250" i="8"/>
  <c r="BH1250" i="8"/>
  <c r="BG1250" i="8"/>
  <c r="BE1250" i="8"/>
  <c r="T1250" i="8"/>
  <c r="R1250" i="8"/>
  <c r="P1250" i="8"/>
  <c r="BI1249" i="8"/>
  <c r="BH1249" i="8"/>
  <c r="BG1249" i="8"/>
  <c r="BE1249" i="8"/>
  <c r="T1249" i="8"/>
  <c r="R1249" i="8"/>
  <c r="P1249" i="8"/>
  <c r="BI1248" i="8"/>
  <c r="BH1248" i="8"/>
  <c r="BG1248" i="8"/>
  <c r="BE1248" i="8"/>
  <c r="T1248" i="8"/>
  <c r="R1248" i="8"/>
  <c r="P1248" i="8"/>
  <c r="BI1247" i="8"/>
  <c r="BH1247" i="8"/>
  <c r="BG1247" i="8"/>
  <c r="BE1247" i="8"/>
  <c r="T1247" i="8"/>
  <c r="R1247" i="8"/>
  <c r="P1247" i="8"/>
  <c r="BI1246" i="8"/>
  <c r="BH1246" i="8"/>
  <c r="BG1246" i="8"/>
  <c r="BE1246" i="8"/>
  <c r="T1246" i="8"/>
  <c r="R1246" i="8"/>
  <c r="P1246" i="8"/>
  <c r="BI1245" i="8"/>
  <c r="BH1245" i="8"/>
  <c r="BG1245" i="8"/>
  <c r="BE1245" i="8"/>
  <c r="T1245" i="8"/>
  <c r="R1245" i="8"/>
  <c r="P1245" i="8"/>
  <c r="BI1244" i="8"/>
  <c r="BH1244" i="8"/>
  <c r="BG1244" i="8"/>
  <c r="BE1244" i="8"/>
  <c r="T1244" i="8"/>
  <c r="R1244" i="8"/>
  <c r="P1244" i="8"/>
  <c r="BI1243" i="8"/>
  <c r="BH1243" i="8"/>
  <c r="BG1243" i="8"/>
  <c r="BE1243" i="8"/>
  <c r="T1243" i="8"/>
  <c r="R1243" i="8"/>
  <c r="P1243" i="8"/>
  <c r="BI1242" i="8"/>
  <c r="BH1242" i="8"/>
  <c r="BG1242" i="8"/>
  <c r="BE1242" i="8"/>
  <c r="T1242" i="8"/>
  <c r="R1242" i="8"/>
  <c r="P1242" i="8"/>
  <c r="BI1241" i="8"/>
  <c r="BH1241" i="8"/>
  <c r="BG1241" i="8"/>
  <c r="BE1241" i="8"/>
  <c r="T1241" i="8"/>
  <c r="R1241" i="8"/>
  <c r="P1241" i="8"/>
  <c r="BI1240" i="8"/>
  <c r="BH1240" i="8"/>
  <c r="BG1240" i="8"/>
  <c r="BE1240" i="8"/>
  <c r="T1240" i="8"/>
  <c r="R1240" i="8"/>
  <c r="P1240" i="8"/>
  <c r="BI1239" i="8"/>
  <c r="BH1239" i="8"/>
  <c r="BG1239" i="8"/>
  <c r="BE1239" i="8"/>
  <c r="T1239" i="8"/>
  <c r="R1239" i="8"/>
  <c r="P1239" i="8"/>
  <c r="BI1238" i="8"/>
  <c r="BH1238" i="8"/>
  <c r="BG1238" i="8"/>
  <c r="BE1238" i="8"/>
  <c r="T1238" i="8"/>
  <c r="R1238" i="8"/>
  <c r="P1238" i="8"/>
  <c r="BI1237" i="8"/>
  <c r="BH1237" i="8"/>
  <c r="BG1237" i="8"/>
  <c r="BE1237" i="8"/>
  <c r="T1237" i="8"/>
  <c r="R1237" i="8"/>
  <c r="P1237" i="8"/>
  <c r="BI1236" i="8"/>
  <c r="BH1236" i="8"/>
  <c r="BG1236" i="8"/>
  <c r="BE1236" i="8"/>
  <c r="T1236" i="8"/>
  <c r="R1236" i="8"/>
  <c r="P1236" i="8"/>
  <c r="BI1235" i="8"/>
  <c r="BH1235" i="8"/>
  <c r="BG1235" i="8"/>
  <c r="BE1235" i="8"/>
  <c r="T1235" i="8"/>
  <c r="R1235" i="8"/>
  <c r="P1235" i="8"/>
  <c r="BI1234" i="8"/>
  <c r="BH1234" i="8"/>
  <c r="BG1234" i="8"/>
  <c r="BE1234" i="8"/>
  <c r="T1234" i="8"/>
  <c r="R1234" i="8"/>
  <c r="P1234" i="8"/>
  <c r="BI1233" i="8"/>
  <c r="BH1233" i="8"/>
  <c r="BG1233" i="8"/>
  <c r="BE1233" i="8"/>
  <c r="T1233" i="8"/>
  <c r="R1233" i="8"/>
  <c r="P1233" i="8"/>
  <c r="BI1232" i="8"/>
  <c r="BH1232" i="8"/>
  <c r="BG1232" i="8"/>
  <c r="BE1232" i="8"/>
  <c r="T1232" i="8"/>
  <c r="R1232" i="8"/>
  <c r="P1232" i="8"/>
  <c r="BI1231" i="8"/>
  <c r="BH1231" i="8"/>
  <c r="BG1231" i="8"/>
  <c r="BE1231" i="8"/>
  <c r="T1231" i="8"/>
  <c r="R1231" i="8"/>
  <c r="P1231" i="8"/>
  <c r="BI1230" i="8"/>
  <c r="BH1230" i="8"/>
  <c r="BG1230" i="8"/>
  <c r="BE1230" i="8"/>
  <c r="T1230" i="8"/>
  <c r="R1230" i="8"/>
  <c r="P1230" i="8"/>
  <c r="BI1229" i="8"/>
  <c r="BH1229" i="8"/>
  <c r="BG1229" i="8"/>
  <c r="BE1229" i="8"/>
  <c r="T1229" i="8"/>
  <c r="R1229" i="8"/>
  <c r="P1229" i="8"/>
  <c r="BI1228" i="8"/>
  <c r="BH1228" i="8"/>
  <c r="BG1228" i="8"/>
  <c r="BE1228" i="8"/>
  <c r="T1228" i="8"/>
  <c r="R1228" i="8"/>
  <c r="P1228" i="8"/>
  <c r="BI1227" i="8"/>
  <c r="BH1227" i="8"/>
  <c r="BG1227" i="8"/>
  <c r="BE1227" i="8"/>
  <c r="T1227" i="8"/>
  <c r="R1227" i="8"/>
  <c r="P1227" i="8"/>
  <c r="BI1226" i="8"/>
  <c r="BH1226" i="8"/>
  <c r="BG1226" i="8"/>
  <c r="BE1226" i="8"/>
  <c r="T1226" i="8"/>
  <c r="R1226" i="8"/>
  <c r="P1226" i="8"/>
  <c r="BI1225" i="8"/>
  <c r="BH1225" i="8"/>
  <c r="BG1225" i="8"/>
  <c r="BE1225" i="8"/>
  <c r="T1225" i="8"/>
  <c r="R1225" i="8"/>
  <c r="P1225" i="8"/>
  <c r="BI1224" i="8"/>
  <c r="BH1224" i="8"/>
  <c r="BG1224" i="8"/>
  <c r="BE1224" i="8"/>
  <c r="T1224" i="8"/>
  <c r="R1224" i="8"/>
  <c r="P1224" i="8"/>
  <c r="BI1223" i="8"/>
  <c r="BH1223" i="8"/>
  <c r="BG1223" i="8"/>
  <c r="BE1223" i="8"/>
  <c r="T1223" i="8"/>
  <c r="R1223" i="8"/>
  <c r="P1223" i="8"/>
  <c r="BI1222" i="8"/>
  <c r="BH1222" i="8"/>
  <c r="BG1222" i="8"/>
  <c r="BE1222" i="8"/>
  <c r="T1222" i="8"/>
  <c r="R1222" i="8"/>
  <c r="P1222" i="8"/>
  <c r="BI1221" i="8"/>
  <c r="BH1221" i="8"/>
  <c r="BG1221" i="8"/>
  <c r="BE1221" i="8"/>
  <c r="T1221" i="8"/>
  <c r="R1221" i="8"/>
  <c r="P1221" i="8"/>
  <c r="BI1220" i="8"/>
  <c r="BH1220" i="8"/>
  <c r="BG1220" i="8"/>
  <c r="BE1220" i="8"/>
  <c r="T1220" i="8"/>
  <c r="R1220" i="8"/>
  <c r="P1220" i="8"/>
  <c r="BI1219" i="8"/>
  <c r="BH1219" i="8"/>
  <c r="BG1219" i="8"/>
  <c r="BE1219" i="8"/>
  <c r="T1219" i="8"/>
  <c r="R1219" i="8"/>
  <c r="P1219" i="8"/>
  <c r="BI1218" i="8"/>
  <c r="BH1218" i="8"/>
  <c r="BG1218" i="8"/>
  <c r="BE1218" i="8"/>
  <c r="T1218" i="8"/>
  <c r="R1218" i="8"/>
  <c r="P1218" i="8"/>
  <c r="BI1217" i="8"/>
  <c r="BH1217" i="8"/>
  <c r="BG1217" i="8"/>
  <c r="BE1217" i="8"/>
  <c r="T1217" i="8"/>
  <c r="R1217" i="8"/>
  <c r="P1217" i="8"/>
  <c r="BI1216" i="8"/>
  <c r="BH1216" i="8"/>
  <c r="BG1216" i="8"/>
  <c r="BE1216" i="8"/>
  <c r="T1216" i="8"/>
  <c r="R1216" i="8"/>
  <c r="P1216" i="8"/>
  <c r="BI1215" i="8"/>
  <c r="BH1215" i="8"/>
  <c r="BG1215" i="8"/>
  <c r="BE1215" i="8"/>
  <c r="T1215" i="8"/>
  <c r="R1215" i="8"/>
  <c r="P1215" i="8"/>
  <c r="BI1214" i="8"/>
  <c r="BH1214" i="8"/>
  <c r="BG1214" i="8"/>
  <c r="BE1214" i="8"/>
  <c r="T1214" i="8"/>
  <c r="R1214" i="8"/>
  <c r="P1214" i="8"/>
  <c r="BI1211" i="8"/>
  <c r="BH1211" i="8"/>
  <c r="BG1211" i="8"/>
  <c r="BE1211" i="8"/>
  <c r="T1211" i="8"/>
  <c r="R1211" i="8"/>
  <c r="P1211" i="8"/>
  <c r="BI1204" i="8"/>
  <c r="BH1204" i="8"/>
  <c r="BG1204" i="8"/>
  <c r="BE1204" i="8"/>
  <c r="T1204" i="8"/>
  <c r="R1204" i="8"/>
  <c r="P1204" i="8"/>
  <c r="BI1203" i="8"/>
  <c r="BH1203" i="8"/>
  <c r="BG1203" i="8"/>
  <c r="BE1203" i="8"/>
  <c r="T1203" i="8"/>
  <c r="R1203" i="8"/>
  <c r="P1203" i="8"/>
  <c r="BI1202" i="8"/>
  <c r="BH1202" i="8"/>
  <c r="BG1202" i="8"/>
  <c r="BE1202" i="8"/>
  <c r="T1202" i="8"/>
  <c r="R1202" i="8"/>
  <c r="P1202" i="8"/>
  <c r="BI1201" i="8"/>
  <c r="BH1201" i="8"/>
  <c r="BG1201" i="8"/>
  <c r="BE1201" i="8"/>
  <c r="T1201" i="8"/>
  <c r="R1201" i="8"/>
  <c r="P1201" i="8"/>
  <c r="BI1200" i="8"/>
  <c r="BH1200" i="8"/>
  <c r="BG1200" i="8"/>
  <c r="BE1200" i="8"/>
  <c r="T1200" i="8"/>
  <c r="R1200" i="8"/>
  <c r="P1200" i="8"/>
  <c r="BI1199" i="8"/>
  <c r="BH1199" i="8"/>
  <c r="BG1199" i="8"/>
  <c r="BE1199" i="8"/>
  <c r="T1199" i="8"/>
  <c r="R1199" i="8"/>
  <c r="P1199" i="8"/>
  <c r="BI1198" i="8"/>
  <c r="BH1198" i="8"/>
  <c r="BG1198" i="8"/>
  <c r="BE1198" i="8"/>
  <c r="T1198" i="8"/>
  <c r="R1198" i="8"/>
  <c r="P1198" i="8"/>
  <c r="BI1197" i="8"/>
  <c r="BH1197" i="8"/>
  <c r="BG1197" i="8"/>
  <c r="BE1197" i="8"/>
  <c r="T1197" i="8"/>
  <c r="R1197" i="8"/>
  <c r="P1197" i="8"/>
  <c r="BI1196" i="8"/>
  <c r="BH1196" i="8"/>
  <c r="BG1196" i="8"/>
  <c r="BE1196" i="8"/>
  <c r="T1196" i="8"/>
  <c r="R1196" i="8"/>
  <c r="P1196" i="8"/>
  <c r="BI1195" i="8"/>
  <c r="BH1195" i="8"/>
  <c r="BG1195" i="8"/>
  <c r="BE1195" i="8"/>
  <c r="T1195" i="8"/>
  <c r="R1195" i="8"/>
  <c r="P1195" i="8"/>
  <c r="BI1194" i="8"/>
  <c r="BH1194" i="8"/>
  <c r="BG1194" i="8"/>
  <c r="BE1194" i="8"/>
  <c r="T1194" i="8"/>
  <c r="R1194" i="8"/>
  <c r="P1194" i="8"/>
  <c r="BI1193" i="8"/>
  <c r="BH1193" i="8"/>
  <c r="BG1193" i="8"/>
  <c r="BE1193" i="8"/>
  <c r="T1193" i="8"/>
  <c r="R1193" i="8"/>
  <c r="P1193" i="8"/>
  <c r="BI1192" i="8"/>
  <c r="BH1192" i="8"/>
  <c r="BG1192" i="8"/>
  <c r="BE1192" i="8"/>
  <c r="T1192" i="8"/>
  <c r="R1192" i="8"/>
  <c r="P1192" i="8"/>
  <c r="BI1191" i="8"/>
  <c r="BH1191" i="8"/>
  <c r="BG1191" i="8"/>
  <c r="BE1191" i="8"/>
  <c r="T1191" i="8"/>
  <c r="R1191" i="8"/>
  <c r="P1191" i="8"/>
  <c r="BI1190" i="8"/>
  <c r="BH1190" i="8"/>
  <c r="BG1190" i="8"/>
  <c r="BE1190" i="8"/>
  <c r="T1190" i="8"/>
  <c r="R1190" i="8"/>
  <c r="P1190" i="8"/>
  <c r="BI1189" i="8"/>
  <c r="BH1189" i="8"/>
  <c r="BG1189" i="8"/>
  <c r="BE1189" i="8"/>
  <c r="T1189" i="8"/>
  <c r="R1189" i="8"/>
  <c r="P1189" i="8"/>
  <c r="BI1188" i="8"/>
  <c r="BH1188" i="8"/>
  <c r="BG1188" i="8"/>
  <c r="BE1188" i="8"/>
  <c r="T1188" i="8"/>
  <c r="R1188" i="8"/>
  <c r="P1188" i="8"/>
  <c r="BI1187" i="8"/>
  <c r="BH1187" i="8"/>
  <c r="BG1187" i="8"/>
  <c r="BE1187" i="8"/>
  <c r="T1187" i="8"/>
  <c r="R1187" i="8"/>
  <c r="P1187" i="8"/>
  <c r="BI1186" i="8"/>
  <c r="BH1186" i="8"/>
  <c r="BG1186" i="8"/>
  <c r="BE1186" i="8"/>
  <c r="T1186" i="8"/>
  <c r="R1186" i="8"/>
  <c r="P1186" i="8"/>
  <c r="BI1185" i="8"/>
  <c r="BH1185" i="8"/>
  <c r="BG1185" i="8"/>
  <c r="BE1185" i="8"/>
  <c r="T1185" i="8"/>
  <c r="R1185" i="8"/>
  <c r="P1185" i="8"/>
  <c r="BI1184" i="8"/>
  <c r="BH1184" i="8"/>
  <c r="BG1184" i="8"/>
  <c r="BE1184" i="8"/>
  <c r="T1184" i="8"/>
  <c r="R1184" i="8"/>
  <c r="P1184" i="8"/>
  <c r="BI1183" i="8"/>
  <c r="BH1183" i="8"/>
  <c r="BG1183" i="8"/>
  <c r="BE1183" i="8"/>
  <c r="T1183" i="8"/>
  <c r="R1183" i="8"/>
  <c r="P1183" i="8"/>
  <c r="BI1181" i="8"/>
  <c r="BH1181" i="8"/>
  <c r="BG1181" i="8"/>
  <c r="BE1181" i="8"/>
  <c r="T1181" i="8"/>
  <c r="R1181" i="8"/>
  <c r="P1181" i="8"/>
  <c r="BI1180" i="8"/>
  <c r="BH1180" i="8"/>
  <c r="BG1180" i="8"/>
  <c r="BE1180" i="8"/>
  <c r="T1180" i="8"/>
  <c r="R1180" i="8"/>
  <c r="P1180" i="8"/>
  <c r="BI1179" i="8"/>
  <c r="BH1179" i="8"/>
  <c r="BG1179" i="8"/>
  <c r="BE1179" i="8"/>
  <c r="T1179" i="8"/>
  <c r="R1179" i="8"/>
  <c r="P1179" i="8"/>
  <c r="BI1178" i="8"/>
  <c r="BH1178" i="8"/>
  <c r="BG1178" i="8"/>
  <c r="BE1178" i="8"/>
  <c r="T1178" i="8"/>
  <c r="R1178" i="8"/>
  <c r="P1178" i="8"/>
  <c r="BI1177" i="8"/>
  <c r="BH1177" i="8"/>
  <c r="BG1177" i="8"/>
  <c r="BE1177" i="8"/>
  <c r="T1177" i="8"/>
  <c r="R1177" i="8"/>
  <c r="P1177" i="8"/>
  <c r="BI1170" i="8"/>
  <c r="BH1170" i="8"/>
  <c r="BG1170" i="8"/>
  <c r="BE1170" i="8"/>
  <c r="T1170" i="8"/>
  <c r="R1170" i="8"/>
  <c r="P1170" i="8"/>
  <c r="BI1169" i="8"/>
  <c r="BH1169" i="8"/>
  <c r="BG1169" i="8"/>
  <c r="BE1169" i="8"/>
  <c r="T1169" i="8"/>
  <c r="R1169" i="8"/>
  <c r="P1169" i="8"/>
  <c r="BI1168" i="8"/>
  <c r="BH1168" i="8"/>
  <c r="BG1168" i="8"/>
  <c r="BE1168" i="8"/>
  <c r="T1168" i="8"/>
  <c r="R1168" i="8"/>
  <c r="P1168" i="8"/>
  <c r="BI1166" i="8"/>
  <c r="BH1166" i="8"/>
  <c r="BG1166" i="8"/>
  <c r="BE1166" i="8"/>
  <c r="T1166" i="8"/>
  <c r="R1166" i="8"/>
  <c r="P1166" i="8"/>
  <c r="BI1164" i="8"/>
  <c r="BH1164" i="8"/>
  <c r="BG1164" i="8"/>
  <c r="BE1164" i="8"/>
  <c r="T1164" i="8"/>
  <c r="R1164" i="8"/>
  <c r="P1164" i="8"/>
  <c r="BI1163" i="8"/>
  <c r="BH1163" i="8"/>
  <c r="BG1163" i="8"/>
  <c r="BE1163" i="8"/>
  <c r="T1163" i="8"/>
  <c r="R1163" i="8"/>
  <c r="P1163" i="8"/>
  <c r="BI1162" i="8"/>
  <c r="BH1162" i="8"/>
  <c r="BG1162" i="8"/>
  <c r="BE1162" i="8"/>
  <c r="T1162" i="8"/>
  <c r="R1162" i="8"/>
  <c r="P1162" i="8"/>
  <c r="BI1161" i="8"/>
  <c r="BH1161" i="8"/>
  <c r="BG1161" i="8"/>
  <c r="BE1161" i="8"/>
  <c r="T1161" i="8"/>
  <c r="R1161" i="8"/>
  <c r="P1161" i="8"/>
  <c r="BI1158" i="8"/>
  <c r="BH1158" i="8"/>
  <c r="BG1158" i="8"/>
  <c r="BE1158" i="8"/>
  <c r="T1158" i="8"/>
  <c r="R1158" i="8"/>
  <c r="P1158" i="8"/>
  <c r="BI1152" i="8"/>
  <c r="BH1152" i="8"/>
  <c r="BG1152" i="8"/>
  <c r="BE1152" i="8"/>
  <c r="T1152" i="8"/>
  <c r="R1152" i="8"/>
  <c r="P1152" i="8"/>
  <c r="BI1148" i="8"/>
  <c r="BH1148" i="8"/>
  <c r="BG1148" i="8"/>
  <c r="BE1148" i="8"/>
  <c r="T1148" i="8"/>
  <c r="R1148" i="8"/>
  <c r="P1148" i="8"/>
  <c r="BI1143" i="8"/>
  <c r="BH1143" i="8"/>
  <c r="BG1143" i="8"/>
  <c r="BE1143" i="8"/>
  <c r="T1143" i="8"/>
  <c r="R1143" i="8"/>
  <c r="P1143" i="8"/>
  <c r="BI1141" i="8"/>
  <c r="BH1141" i="8"/>
  <c r="BG1141" i="8"/>
  <c r="BE1141" i="8"/>
  <c r="T1141" i="8"/>
  <c r="R1141" i="8"/>
  <c r="P1141" i="8"/>
  <c r="BI1139" i="8"/>
  <c r="BH1139" i="8"/>
  <c r="BG1139" i="8"/>
  <c r="BE1139" i="8"/>
  <c r="T1139" i="8"/>
  <c r="R1139" i="8"/>
  <c r="P1139" i="8"/>
  <c r="BI1134" i="8"/>
  <c r="BH1134" i="8"/>
  <c r="BG1134" i="8"/>
  <c r="BE1134" i="8"/>
  <c r="T1134" i="8"/>
  <c r="R1134" i="8"/>
  <c r="P1134" i="8"/>
  <c r="BI1131" i="8"/>
  <c r="BH1131" i="8"/>
  <c r="BG1131" i="8"/>
  <c r="BE1131" i="8"/>
  <c r="T1131" i="8"/>
  <c r="R1131" i="8"/>
  <c r="P1131" i="8"/>
  <c r="BI1123" i="8"/>
  <c r="BH1123" i="8"/>
  <c r="BG1123" i="8"/>
  <c r="BE1123" i="8"/>
  <c r="T1123" i="8"/>
  <c r="R1123" i="8"/>
  <c r="P1123" i="8"/>
  <c r="BI1120" i="8"/>
  <c r="BH1120" i="8"/>
  <c r="BG1120" i="8"/>
  <c r="BE1120" i="8"/>
  <c r="T1120" i="8"/>
  <c r="R1120" i="8"/>
  <c r="P1120" i="8"/>
  <c r="BI1118" i="8"/>
  <c r="BH1118" i="8"/>
  <c r="BG1118" i="8"/>
  <c r="BE1118" i="8"/>
  <c r="T1118" i="8"/>
  <c r="R1118" i="8"/>
  <c r="P1118" i="8"/>
  <c r="BI1113" i="8"/>
  <c r="BH1113" i="8"/>
  <c r="BG1113" i="8"/>
  <c r="BE1113" i="8"/>
  <c r="T1113" i="8"/>
  <c r="R1113" i="8"/>
  <c r="P1113" i="8"/>
  <c r="BI1111" i="8"/>
  <c r="BH1111" i="8"/>
  <c r="BG1111" i="8"/>
  <c r="BE1111" i="8"/>
  <c r="T1111" i="8"/>
  <c r="R1111" i="8"/>
  <c r="P1111" i="8"/>
  <c r="BI1109" i="8"/>
  <c r="BH1109" i="8"/>
  <c r="BG1109" i="8"/>
  <c r="BE1109" i="8"/>
  <c r="T1109" i="8"/>
  <c r="R1109" i="8"/>
  <c r="P1109" i="8"/>
  <c r="BI1106" i="8"/>
  <c r="BH1106" i="8"/>
  <c r="BG1106" i="8"/>
  <c r="BE1106" i="8"/>
  <c r="T1106" i="8"/>
  <c r="R1106" i="8"/>
  <c r="P1106" i="8"/>
  <c r="BI1104" i="8"/>
  <c r="BH1104" i="8"/>
  <c r="BG1104" i="8"/>
  <c r="BE1104" i="8"/>
  <c r="T1104" i="8"/>
  <c r="R1104" i="8"/>
  <c r="P1104" i="8"/>
  <c r="BI1100" i="8"/>
  <c r="BH1100" i="8"/>
  <c r="BG1100" i="8"/>
  <c r="BE1100" i="8"/>
  <c r="T1100" i="8"/>
  <c r="R1100" i="8"/>
  <c r="P1100" i="8"/>
  <c r="BI1096" i="8"/>
  <c r="BH1096" i="8"/>
  <c r="BG1096" i="8"/>
  <c r="BE1096" i="8"/>
  <c r="T1096" i="8"/>
  <c r="R1096" i="8"/>
  <c r="P1096" i="8"/>
  <c r="BI1092" i="8"/>
  <c r="BH1092" i="8"/>
  <c r="BG1092" i="8"/>
  <c r="BE1092" i="8"/>
  <c r="T1092" i="8"/>
  <c r="R1092" i="8"/>
  <c r="P1092" i="8"/>
  <c r="BI1088" i="8"/>
  <c r="BH1088" i="8"/>
  <c r="BG1088" i="8"/>
  <c r="BE1088" i="8"/>
  <c r="T1088" i="8"/>
  <c r="R1088" i="8"/>
  <c r="P1088" i="8"/>
  <c r="BI1086" i="8"/>
  <c r="BH1086" i="8"/>
  <c r="BG1086" i="8"/>
  <c r="BE1086" i="8"/>
  <c r="T1086" i="8"/>
  <c r="R1086" i="8"/>
  <c r="P1086" i="8"/>
  <c r="BI1082" i="8"/>
  <c r="BH1082" i="8"/>
  <c r="BG1082" i="8"/>
  <c r="BE1082" i="8"/>
  <c r="T1082" i="8"/>
  <c r="R1082" i="8"/>
  <c r="P1082" i="8"/>
  <c r="BI1079" i="8"/>
  <c r="BH1079" i="8"/>
  <c r="BG1079" i="8"/>
  <c r="BE1079" i="8"/>
  <c r="T1079" i="8"/>
  <c r="R1079" i="8"/>
  <c r="P1079" i="8"/>
  <c r="BI1077" i="8"/>
  <c r="BH1077" i="8"/>
  <c r="BG1077" i="8"/>
  <c r="BE1077" i="8"/>
  <c r="T1077" i="8"/>
  <c r="R1077" i="8"/>
  <c r="P1077" i="8"/>
  <c r="BI1074" i="8"/>
  <c r="BH1074" i="8"/>
  <c r="BG1074" i="8"/>
  <c r="BE1074" i="8"/>
  <c r="T1074" i="8"/>
  <c r="R1074" i="8"/>
  <c r="P1074" i="8"/>
  <c r="BI1070" i="8"/>
  <c r="BH1070" i="8"/>
  <c r="BG1070" i="8"/>
  <c r="BE1070" i="8"/>
  <c r="T1070" i="8"/>
  <c r="R1070" i="8"/>
  <c r="P1070" i="8"/>
  <c r="BI1066" i="8"/>
  <c r="BH1066" i="8"/>
  <c r="BG1066" i="8"/>
  <c r="BE1066" i="8"/>
  <c r="T1066" i="8"/>
  <c r="R1066" i="8"/>
  <c r="P1066" i="8"/>
  <c r="BI1057" i="8"/>
  <c r="BH1057" i="8"/>
  <c r="BG1057" i="8"/>
  <c r="BE1057" i="8"/>
  <c r="T1057" i="8"/>
  <c r="R1057" i="8"/>
  <c r="P1057" i="8"/>
  <c r="BI1052" i="8"/>
  <c r="BH1052" i="8"/>
  <c r="BG1052" i="8"/>
  <c r="BE1052" i="8"/>
  <c r="T1052" i="8"/>
  <c r="R1052" i="8"/>
  <c r="P1052" i="8"/>
  <c r="BI1047" i="8"/>
  <c r="BH1047" i="8"/>
  <c r="BG1047" i="8"/>
  <c r="BE1047" i="8"/>
  <c r="T1047" i="8"/>
  <c r="R1047" i="8"/>
  <c r="P1047" i="8"/>
  <c r="BI1043" i="8"/>
  <c r="BH1043" i="8"/>
  <c r="BG1043" i="8"/>
  <c r="BE1043" i="8"/>
  <c r="T1043" i="8"/>
  <c r="R1043" i="8"/>
  <c r="P1043" i="8"/>
  <c r="BI1040" i="8"/>
  <c r="BH1040" i="8"/>
  <c r="BG1040" i="8"/>
  <c r="BE1040" i="8"/>
  <c r="T1040" i="8"/>
  <c r="R1040" i="8"/>
  <c r="P1040" i="8"/>
  <c r="BI1037" i="8"/>
  <c r="BH1037" i="8"/>
  <c r="BG1037" i="8"/>
  <c r="BE1037" i="8"/>
  <c r="T1037" i="8"/>
  <c r="R1037" i="8"/>
  <c r="P1037" i="8"/>
  <c r="BI1029" i="8"/>
  <c r="BH1029" i="8"/>
  <c r="BG1029" i="8"/>
  <c r="BE1029" i="8"/>
  <c r="T1029" i="8"/>
  <c r="R1029" i="8"/>
  <c r="P1029" i="8"/>
  <c r="BI1024" i="8"/>
  <c r="BH1024" i="8"/>
  <c r="BG1024" i="8"/>
  <c r="BE1024" i="8"/>
  <c r="T1024" i="8"/>
  <c r="R1024" i="8"/>
  <c r="P1024" i="8"/>
  <c r="BI1021" i="8"/>
  <c r="BH1021" i="8"/>
  <c r="BG1021" i="8"/>
  <c r="BE1021" i="8"/>
  <c r="T1021" i="8"/>
  <c r="R1021" i="8"/>
  <c r="P1021" i="8"/>
  <c r="BI1016" i="8"/>
  <c r="BH1016" i="8"/>
  <c r="BG1016" i="8"/>
  <c r="BE1016" i="8"/>
  <c r="T1016" i="8"/>
  <c r="R1016" i="8"/>
  <c r="P1016" i="8"/>
  <c r="BI1012" i="8"/>
  <c r="BH1012" i="8"/>
  <c r="BG1012" i="8"/>
  <c r="BE1012" i="8"/>
  <c r="T1012" i="8"/>
  <c r="R1012" i="8"/>
  <c r="P1012" i="8"/>
  <c r="BI1007" i="8"/>
  <c r="BH1007" i="8"/>
  <c r="BG1007" i="8"/>
  <c r="BE1007" i="8"/>
  <c r="T1007" i="8"/>
  <c r="R1007" i="8"/>
  <c r="P1007" i="8"/>
  <c r="BI1002" i="8"/>
  <c r="BH1002" i="8"/>
  <c r="BG1002" i="8"/>
  <c r="BE1002" i="8"/>
  <c r="T1002" i="8"/>
  <c r="R1002" i="8"/>
  <c r="P1002" i="8"/>
  <c r="BI1000" i="8"/>
  <c r="BH1000" i="8"/>
  <c r="BG1000" i="8"/>
  <c r="BE1000" i="8"/>
  <c r="T1000" i="8"/>
  <c r="R1000" i="8"/>
  <c r="P1000" i="8"/>
  <c r="BI997" i="8"/>
  <c r="BH997" i="8"/>
  <c r="BG997" i="8"/>
  <c r="BE997" i="8"/>
  <c r="T997" i="8"/>
  <c r="R997" i="8"/>
  <c r="P997" i="8"/>
  <c r="BI989" i="8"/>
  <c r="BH989" i="8"/>
  <c r="BG989" i="8"/>
  <c r="BE989" i="8"/>
  <c r="T989" i="8"/>
  <c r="R989" i="8"/>
  <c r="P989" i="8"/>
  <c r="BI984" i="8"/>
  <c r="BH984" i="8"/>
  <c r="BG984" i="8"/>
  <c r="BE984" i="8"/>
  <c r="T984" i="8"/>
  <c r="R984" i="8"/>
  <c r="P984" i="8"/>
  <c r="BI969" i="8"/>
  <c r="BH969" i="8"/>
  <c r="BG969" i="8"/>
  <c r="BE969" i="8"/>
  <c r="T969" i="8"/>
  <c r="R969" i="8"/>
  <c r="P969" i="8"/>
  <c r="BI956" i="8"/>
  <c r="BH956" i="8"/>
  <c r="BG956" i="8"/>
  <c r="BE956" i="8"/>
  <c r="T956" i="8"/>
  <c r="R956" i="8"/>
  <c r="P956" i="8"/>
  <c r="BI954" i="8"/>
  <c r="BH954" i="8"/>
  <c r="BG954" i="8"/>
  <c r="BE954" i="8"/>
  <c r="T954" i="8"/>
  <c r="R954" i="8"/>
  <c r="P954" i="8"/>
  <c r="BI940" i="8"/>
  <c r="BH940" i="8"/>
  <c r="BG940" i="8"/>
  <c r="BE940" i="8"/>
  <c r="T940" i="8"/>
  <c r="R940" i="8"/>
  <c r="P940" i="8"/>
  <c r="BI935" i="8"/>
  <c r="BH935" i="8"/>
  <c r="BG935" i="8"/>
  <c r="BE935" i="8"/>
  <c r="T935" i="8"/>
  <c r="R935" i="8"/>
  <c r="P935" i="8"/>
  <c r="BI926" i="8"/>
  <c r="BH926" i="8"/>
  <c r="BG926" i="8"/>
  <c r="BE926" i="8"/>
  <c r="T926" i="8"/>
  <c r="R926" i="8"/>
  <c r="P926" i="8"/>
  <c r="BI911" i="8"/>
  <c r="BH911" i="8"/>
  <c r="BG911" i="8"/>
  <c r="BE911" i="8"/>
  <c r="T911" i="8"/>
  <c r="R911" i="8"/>
  <c r="P911" i="8"/>
  <c r="BI907" i="8"/>
  <c r="BH907" i="8"/>
  <c r="BG907" i="8"/>
  <c r="BE907" i="8"/>
  <c r="T907" i="8"/>
  <c r="R907" i="8"/>
  <c r="P907" i="8"/>
  <c r="BI905" i="8"/>
  <c r="BH905" i="8"/>
  <c r="BG905" i="8"/>
  <c r="BE905" i="8"/>
  <c r="T905" i="8"/>
  <c r="R905" i="8"/>
  <c r="P905" i="8"/>
  <c r="BI889" i="8"/>
  <c r="BH889" i="8"/>
  <c r="BG889" i="8"/>
  <c r="BE889" i="8"/>
  <c r="T889" i="8"/>
  <c r="R889" i="8"/>
  <c r="P889" i="8"/>
  <c r="BI884" i="8"/>
  <c r="BH884" i="8"/>
  <c r="BG884" i="8"/>
  <c r="BE884" i="8"/>
  <c r="T884" i="8"/>
  <c r="R884" i="8"/>
  <c r="P884" i="8"/>
  <c r="BI857" i="8"/>
  <c r="BH857" i="8"/>
  <c r="BG857" i="8"/>
  <c r="BE857" i="8"/>
  <c r="T857" i="8"/>
  <c r="R857" i="8"/>
  <c r="P857" i="8"/>
  <c r="BI852" i="8"/>
  <c r="BH852" i="8"/>
  <c r="BG852" i="8"/>
  <c r="BE852" i="8"/>
  <c r="T852" i="8"/>
  <c r="R852" i="8"/>
  <c r="P852" i="8"/>
  <c r="BI848" i="8"/>
  <c r="BH848" i="8"/>
  <c r="BG848" i="8"/>
  <c r="BE848" i="8"/>
  <c r="T848" i="8"/>
  <c r="R848" i="8"/>
  <c r="P848" i="8"/>
  <c r="BI844" i="8"/>
  <c r="BH844" i="8"/>
  <c r="BG844" i="8"/>
  <c r="BE844" i="8"/>
  <c r="T844" i="8"/>
  <c r="R844" i="8"/>
  <c r="P844" i="8"/>
  <c r="BI841" i="8"/>
  <c r="BH841" i="8"/>
  <c r="BG841" i="8"/>
  <c r="BE841" i="8"/>
  <c r="T841" i="8"/>
  <c r="T840" i="8" s="1"/>
  <c r="R841" i="8"/>
  <c r="R840" i="8" s="1"/>
  <c r="P841" i="8"/>
  <c r="P840" i="8" s="1"/>
  <c r="BI839" i="8"/>
  <c r="BH839" i="8"/>
  <c r="BG839" i="8"/>
  <c r="BE839" i="8"/>
  <c r="T839" i="8"/>
  <c r="R839" i="8"/>
  <c r="P839" i="8"/>
  <c r="BI838" i="8"/>
  <c r="BH838" i="8"/>
  <c r="BG838" i="8"/>
  <c r="BE838" i="8"/>
  <c r="T838" i="8"/>
  <c r="R838" i="8"/>
  <c r="P838" i="8"/>
  <c r="BI836" i="8"/>
  <c r="BH836" i="8"/>
  <c r="BG836" i="8"/>
  <c r="BE836" i="8"/>
  <c r="T836" i="8"/>
  <c r="R836" i="8"/>
  <c r="P836" i="8"/>
  <c r="BI835" i="8"/>
  <c r="BH835" i="8"/>
  <c r="BG835" i="8"/>
  <c r="BE835" i="8"/>
  <c r="T835" i="8"/>
  <c r="R835" i="8"/>
  <c r="P835" i="8"/>
  <c r="BI833" i="8"/>
  <c r="BH833" i="8"/>
  <c r="BG833" i="8"/>
  <c r="BE833" i="8"/>
  <c r="T833" i="8"/>
  <c r="R833" i="8"/>
  <c r="P833" i="8"/>
  <c r="BI832" i="8"/>
  <c r="BH832" i="8"/>
  <c r="BG832" i="8"/>
  <c r="BE832" i="8"/>
  <c r="T832" i="8"/>
  <c r="R832" i="8"/>
  <c r="P832" i="8"/>
  <c r="BI831" i="8"/>
  <c r="BH831" i="8"/>
  <c r="BG831" i="8"/>
  <c r="BE831" i="8"/>
  <c r="T831" i="8"/>
  <c r="R831" i="8"/>
  <c r="P831" i="8"/>
  <c r="BI828" i="8"/>
  <c r="BH828" i="8"/>
  <c r="BG828" i="8"/>
  <c r="BE828" i="8"/>
  <c r="T828" i="8"/>
  <c r="R828" i="8"/>
  <c r="P828" i="8"/>
  <c r="BI824" i="8"/>
  <c r="BH824" i="8"/>
  <c r="BG824" i="8"/>
  <c r="BE824" i="8"/>
  <c r="T824" i="8"/>
  <c r="R824" i="8"/>
  <c r="P824" i="8"/>
  <c r="BI819" i="8"/>
  <c r="BH819" i="8"/>
  <c r="BG819" i="8"/>
  <c r="BE819" i="8"/>
  <c r="T819" i="8"/>
  <c r="R819" i="8"/>
  <c r="P819" i="8"/>
  <c r="BI815" i="8"/>
  <c r="BH815" i="8"/>
  <c r="BG815" i="8"/>
  <c r="BE815" i="8"/>
  <c r="T815" i="8"/>
  <c r="R815" i="8"/>
  <c r="P815" i="8"/>
  <c r="BI813" i="8"/>
  <c r="BH813" i="8"/>
  <c r="BG813" i="8"/>
  <c r="BE813" i="8"/>
  <c r="T813" i="8"/>
  <c r="R813" i="8"/>
  <c r="P813" i="8"/>
  <c r="BI807" i="8"/>
  <c r="BH807" i="8"/>
  <c r="BG807" i="8"/>
  <c r="BE807" i="8"/>
  <c r="T807" i="8"/>
  <c r="R807" i="8"/>
  <c r="P807" i="8"/>
  <c r="BI802" i="8"/>
  <c r="BH802" i="8"/>
  <c r="BG802" i="8"/>
  <c r="BE802" i="8"/>
  <c r="T802" i="8"/>
  <c r="R802" i="8"/>
  <c r="P802" i="8"/>
  <c r="BI796" i="8"/>
  <c r="BH796" i="8"/>
  <c r="BG796" i="8"/>
  <c r="BE796" i="8"/>
  <c r="T796" i="8"/>
  <c r="R796" i="8"/>
  <c r="P796" i="8"/>
  <c r="BI788" i="8"/>
  <c r="BH788" i="8"/>
  <c r="BG788" i="8"/>
  <c r="BE788" i="8"/>
  <c r="T788" i="8"/>
  <c r="R788" i="8"/>
  <c r="P788" i="8"/>
  <c r="BI782" i="8"/>
  <c r="BH782" i="8"/>
  <c r="BG782" i="8"/>
  <c r="BE782" i="8"/>
  <c r="T782" i="8"/>
  <c r="R782" i="8"/>
  <c r="P782" i="8"/>
  <c r="BI773" i="8"/>
  <c r="BH773" i="8"/>
  <c r="BG773" i="8"/>
  <c r="BE773" i="8"/>
  <c r="T773" i="8"/>
  <c r="R773" i="8"/>
  <c r="P773" i="8"/>
  <c r="BI768" i="8"/>
  <c r="BH768" i="8"/>
  <c r="BG768" i="8"/>
  <c r="BE768" i="8"/>
  <c r="T768" i="8"/>
  <c r="R768" i="8"/>
  <c r="P768" i="8"/>
  <c r="BI763" i="8"/>
  <c r="BH763" i="8"/>
  <c r="BG763" i="8"/>
  <c r="BE763" i="8"/>
  <c r="T763" i="8"/>
  <c r="R763" i="8"/>
  <c r="P763" i="8"/>
  <c r="BI756" i="8"/>
  <c r="BH756" i="8"/>
  <c r="BG756" i="8"/>
  <c r="BE756" i="8"/>
  <c r="T756" i="8"/>
  <c r="R756" i="8"/>
  <c r="P756" i="8"/>
  <c r="BI751" i="8"/>
  <c r="BH751" i="8"/>
  <c r="BG751" i="8"/>
  <c r="BE751" i="8"/>
  <c r="T751" i="8"/>
  <c r="R751" i="8"/>
  <c r="P751" i="8"/>
  <c r="BI745" i="8"/>
  <c r="BH745" i="8"/>
  <c r="BG745" i="8"/>
  <c r="BE745" i="8"/>
  <c r="T745" i="8"/>
  <c r="R745" i="8"/>
  <c r="P745" i="8"/>
  <c r="BI739" i="8"/>
  <c r="BH739" i="8"/>
  <c r="BG739" i="8"/>
  <c r="BE739" i="8"/>
  <c r="T739" i="8"/>
  <c r="R739" i="8"/>
  <c r="P739" i="8"/>
  <c r="BI734" i="8"/>
  <c r="BH734" i="8"/>
  <c r="BG734" i="8"/>
  <c r="BE734" i="8"/>
  <c r="T734" i="8"/>
  <c r="R734" i="8"/>
  <c r="P734" i="8"/>
  <c r="BI728" i="8"/>
  <c r="BH728" i="8"/>
  <c r="BG728" i="8"/>
  <c r="BE728" i="8"/>
  <c r="T728" i="8"/>
  <c r="R728" i="8"/>
  <c r="P728" i="8"/>
  <c r="BI723" i="8"/>
  <c r="BH723" i="8"/>
  <c r="BG723" i="8"/>
  <c r="BE723" i="8"/>
  <c r="T723" i="8"/>
  <c r="R723" i="8"/>
  <c r="P723" i="8"/>
  <c r="BI718" i="8"/>
  <c r="BH718" i="8"/>
  <c r="BG718" i="8"/>
  <c r="BE718" i="8"/>
  <c r="T718" i="8"/>
  <c r="R718" i="8"/>
  <c r="P718" i="8"/>
  <c r="BI711" i="8"/>
  <c r="BH711" i="8"/>
  <c r="BG711" i="8"/>
  <c r="BE711" i="8"/>
  <c r="T711" i="8"/>
  <c r="R711" i="8"/>
  <c r="P711" i="8"/>
  <c r="BI704" i="8"/>
  <c r="BH704" i="8"/>
  <c r="BG704" i="8"/>
  <c r="BE704" i="8"/>
  <c r="T704" i="8"/>
  <c r="R704" i="8"/>
  <c r="P704" i="8"/>
  <c r="BI698" i="8"/>
  <c r="BH698" i="8"/>
  <c r="BG698" i="8"/>
  <c r="BE698" i="8"/>
  <c r="T698" i="8"/>
  <c r="R698" i="8"/>
  <c r="P698" i="8"/>
  <c r="BI695" i="8"/>
  <c r="BH695" i="8"/>
  <c r="BG695" i="8"/>
  <c r="BE695" i="8"/>
  <c r="T695" i="8"/>
  <c r="R695" i="8"/>
  <c r="P695" i="8"/>
  <c r="BI687" i="8"/>
  <c r="BH687" i="8"/>
  <c r="BG687" i="8"/>
  <c r="BE687" i="8"/>
  <c r="T687" i="8"/>
  <c r="R687" i="8"/>
  <c r="P687" i="8"/>
  <c r="BI679" i="8"/>
  <c r="BH679" i="8"/>
  <c r="BG679" i="8"/>
  <c r="BE679" i="8"/>
  <c r="T679" i="8"/>
  <c r="R679" i="8"/>
  <c r="P679" i="8"/>
  <c r="BI673" i="8"/>
  <c r="BH673" i="8"/>
  <c r="BG673" i="8"/>
  <c r="BE673" i="8"/>
  <c r="T673" i="8"/>
  <c r="R673" i="8"/>
  <c r="P673" i="8"/>
  <c r="BI667" i="8"/>
  <c r="BH667" i="8"/>
  <c r="BG667" i="8"/>
  <c r="BE667" i="8"/>
  <c r="T667" i="8"/>
  <c r="R667" i="8"/>
  <c r="P667" i="8"/>
  <c r="BI650" i="8"/>
  <c r="BH650" i="8"/>
  <c r="BG650" i="8"/>
  <c r="BE650" i="8"/>
  <c r="T650" i="8"/>
  <c r="R650" i="8"/>
  <c r="P650" i="8"/>
  <c r="BI640" i="8"/>
  <c r="BH640" i="8"/>
  <c r="BG640" i="8"/>
  <c r="BE640" i="8"/>
  <c r="T640" i="8"/>
  <c r="R640" i="8"/>
  <c r="P640" i="8"/>
  <c r="BI635" i="8"/>
  <c r="BH635" i="8"/>
  <c r="BG635" i="8"/>
  <c r="BE635" i="8"/>
  <c r="T635" i="8"/>
  <c r="R635" i="8"/>
  <c r="P635" i="8"/>
  <c r="BI629" i="8"/>
  <c r="BH629" i="8"/>
  <c r="BG629" i="8"/>
  <c r="BE629" i="8"/>
  <c r="T629" i="8"/>
  <c r="R629" i="8"/>
  <c r="P629" i="8"/>
  <c r="BI618" i="8"/>
  <c r="BH618" i="8"/>
  <c r="BG618" i="8"/>
  <c r="BE618" i="8"/>
  <c r="T618" i="8"/>
  <c r="R618" i="8"/>
  <c r="P618" i="8"/>
  <c r="BI608" i="8"/>
  <c r="BH608" i="8"/>
  <c r="BG608" i="8"/>
  <c r="BE608" i="8"/>
  <c r="T608" i="8"/>
  <c r="R608" i="8"/>
  <c r="P608" i="8"/>
  <c r="BI606" i="8"/>
  <c r="BH606" i="8"/>
  <c r="BG606" i="8"/>
  <c r="BE606" i="8"/>
  <c r="T606" i="8"/>
  <c r="R606" i="8"/>
  <c r="P606" i="8"/>
  <c r="BI604" i="8"/>
  <c r="BH604" i="8"/>
  <c r="BG604" i="8"/>
  <c r="BE604" i="8"/>
  <c r="T604" i="8"/>
  <c r="R604" i="8"/>
  <c r="P604" i="8"/>
  <c r="BI599" i="8"/>
  <c r="BH599" i="8"/>
  <c r="BG599" i="8"/>
  <c r="BE599" i="8"/>
  <c r="T599" i="8"/>
  <c r="R599" i="8"/>
  <c r="P599" i="8"/>
  <c r="BI594" i="8"/>
  <c r="BH594" i="8"/>
  <c r="BG594" i="8"/>
  <c r="BE594" i="8"/>
  <c r="T594" i="8"/>
  <c r="R594" i="8"/>
  <c r="P594" i="8"/>
  <c r="BI589" i="8"/>
  <c r="BH589" i="8"/>
  <c r="BG589" i="8"/>
  <c r="BE589" i="8"/>
  <c r="T589" i="8"/>
  <c r="R589" i="8"/>
  <c r="P589" i="8"/>
  <c r="BI586" i="8"/>
  <c r="BH586" i="8"/>
  <c r="BG586" i="8"/>
  <c r="BE586" i="8"/>
  <c r="T586" i="8"/>
  <c r="R586" i="8"/>
  <c r="P586" i="8"/>
  <c r="BI582" i="8"/>
  <c r="BH582" i="8"/>
  <c r="BG582" i="8"/>
  <c r="BE582" i="8"/>
  <c r="T582" i="8"/>
  <c r="R582" i="8"/>
  <c r="P582" i="8"/>
  <c r="BI579" i="8"/>
  <c r="BH579" i="8"/>
  <c r="BG579" i="8"/>
  <c r="BE579" i="8"/>
  <c r="T579" i="8"/>
  <c r="R579" i="8"/>
  <c r="P579" i="8"/>
  <c r="BI574" i="8"/>
  <c r="BH574" i="8"/>
  <c r="BG574" i="8"/>
  <c r="BE574" i="8"/>
  <c r="T574" i="8"/>
  <c r="R574" i="8"/>
  <c r="P574" i="8"/>
  <c r="BI570" i="8"/>
  <c r="BH570" i="8"/>
  <c r="BG570" i="8"/>
  <c r="BE570" i="8"/>
  <c r="T570" i="8"/>
  <c r="R570" i="8"/>
  <c r="P570" i="8"/>
  <c r="BI565" i="8"/>
  <c r="BH565" i="8"/>
  <c r="BG565" i="8"/>
  <c r="BE565" i="8"/>
  <c r="T565" i="8"/>
  <c r="R565" i="8"/>
  <c r="P565" i="8"/>
  <c r="BI561" i="8"/>
  <c r="BH561" i="8"/>
  <c r="BG561" i="8"/>
  <c r="BE561" i="8"/>
  <c r="T561" i="8"/>
  <c r="R561" i="8"/>
  <c r="P561" i="8"/>
  <c r="BI556" i="8"/>
  <c r="BH556" i="8"/>
  <c r="BG556" i="8"/>
  <c r="BE556" i="8"/>
  <c r="T556" i="8"/>
  <c r="R556" i="8"/>
  <c r="P556" i="8"/>
  <c r="BI552" i="8"/>
  <c r="BH552" i="8"/>
  <c r="BG552" i="8"/>
  <c r="BE552" i="8"/>
  <c r="T552" i="8"/>
  <c r="R552" i="8"/>
  <c r="P552" i="8"/>
  <c r="BI550" i="8"/>
  <c r="BH550" i="8"/>
  <c r="BG550" i="8"/>
  <c r="BE550" i="8"/>
  <c r="T550" i="8"/>
  <c r="R550" i="8"/>
  <c r="P550" i="8"/>
  <c r="BI546" i="8"/>
  <c r="BH546" i="8"/>
  <c r="BG546" i="8"/>
  <c r="BE546" i="8"/>
  <c r="T546" i="8"/>
  <c r="R546" i="8"/>
  <c r="P546" i="8"/>
  <c r="BI542" i="8"/>
  <c r="BH542" i="8"/>
  <c r="BG542" i="8"/>
  <c r="BE542" i="8"/>
  <c r="T542" i="8"/>
  <c r="R542" i="8"/>
  <c r="P542" i="8"/>
  <c r="BI538" i="8"/>
  <c r="BH538" i="8"/>
  <c r="BG538" i="8"/>
  <c r="BE538" i="8"/>
  <c r="T538" i="8"/>
  <c r="R538" i="8"/>
  <c r="P538" i="8"/>
  <c r="BI534" i="8"/>
  <c r="BH534" i="8"/>
  <c r="BG534" i="8"/>
  <c r="BE534" i="8"/>
  <c r="T534" i="8"/>
  <c r="R534" i="8"/>
  <c r="P534" i="8"/>
  <c r="BI517" i="8"/>
  <c r="BH517" i="8"/>
  <c r="BG517" i="8"/>
  <c r="BE517" i="8"/>
  <c r="T517" i="8"/>
  <c r="R517" i="8"/>
  <c r="P517" i="8"/>
  <c r="BI512" i="8"/>
  <c r="BH512" i="8"/>
  <c r="BG512" i="8"/>
  <c r="BE512" i="8"/>
  <c r="T512" i="8"/>
  <c r="R512" i="8"/>
  <c r="P512" i="8"/>
  <c r="BI507" i="8"/>
  <c r="BH507" i="8"/>
  <c r="BG507" i="8"/>
  <c r="BE507" i="8"/>
  <c r="T507" i="8"/>
  <c r="R507" i="8"/>
  <c r="P507" i="8"/>
  <c r="BI492" i="8"/>
  <c r="BH492" i="8"/>
  <c r="BG492" i="8"/>
  <c r="BE492" i="8"/>
  <c r="T492" i="8"/>
  <c r="R492" i="8"/>
  <c r="P492" i="8"/>
  <c r="BI486" i="8"/>
  <c r="BH486" i="8"/>
  <c r="BG486" i="8"/>
  <c r="BE486" i="8"/>
  <c r="T486" i="8"/>
  <c r="R486" i="8"/>
  <c r="P486" i="8"/>
  <c r="BI449" i="8"/>
  <c r="BH449" i="8"/>
  <c r="BG449" i="8"/>
  <c r="BE449" i="8"/>
  <c r="T449" i="8"/>
  <c r="R449" i="8"/>
  <c r="P449" i="8"/>
  <c r="BI443" i="8"/>
  <c r="BH443" i="8"/>
  <c r="BG443" i="8"/>
  <c r="BE443" i="8"/>
  <c r="T443" i="8"/>
  <c r="R443" i="8"/>
  <c r="P443" i="8"/>
  <c r="BI427" i="8"/>
  <c r="BH427" i="8"/>
  <c r="BG427" i="8"/>
  <c r="BE427" i="8"/>
  <c r="T427" i="8"/>
  <c r="R427" i="8"/>
  <c r="P427" i="8"/>
  <c r="BI423" i="8"/>
  <c r="BH423" i="8"/>
  <c r="BG423" i="8"/>
  <c r="BE423" i="8"/>
  <c r="T423" i="8"/>
  <c r="R423" i="8"/>
  <c r="P423" i="8"/>
  <c r="BI406" i="8"/>
  <c r="BH406" i="8"/>
  <c r="BG406" i="8"/>
  <c r="BE406" i="8"/>
  <c r="T406" i="8"/>
  <c r="R406" i="8"/>
  <c r="P406" i="8"/>
  <c r="BI403" i="8"/>
  <c r="BH403" i="8"/>
  <c r="BG403" i="8"/>
  <c r="BE403" i="8"/>
  <c r="T403" i="8"/>
  <c r="R403" i="8"/>
  <c r="P403" i="8"/>
  <c r="BI265" i="8"/>
  <c r="BH265" i="8"/>
  <c r="BG265" i="8"/>
  <c r="BE265" i="8"/>
  <c r="T265" i="8"/>
  <c r="R265" i="8"/>
  <c r="P265" i="8"/>
  <c r="BI262" i="8"/>
  <c r="BH262" i="8"/>
  <c r="BG262" i="8"/>
  <c r="BE262" i="8"/>
  <c r="T262" i="8"/>
  <c r="R262" i="8"/>
  <c r="P262" i="8"/>
  <c r="BI255" i="8"/>
  <c r="BH255" i="8"/>
  <c r="BG255" i="8"/>
  <c r="BE255" i="8"/>
  <c r="T255" i="8"/>
  <c r="R255" i="8"/>
  <c r="P255" i="8"/>
  <c r="BI252" i="8"/>
  <c r="BH252" i="8"/>
  <c r="BG252" i="8"/>
  <c r="BE252" i="8"/>
  <c r="T252" i="8"/>
  <c r="R252" i="8"/>
  <c r="P252" i="8"/>
  <c r="BI248" i="8"/>
  <c r="BH248" i="8"/>
  <c r="BG248" i="8"/>
  <c r="BE248" i="8"/>
  <c r="T248" i="8"/>
  <c r="R248" i="8"/>
  <c r="P248" i="8"/>
  <c r="BI244" i="8"/>
  <c r="BH244" i="8"/>
  <c r="BG244" i="8"/>
  <c r="BE244" i="8"/>
  <c r="T244" i="8"/>
  <c r="R244" i="8"/>
  <c r="P244" i="8"/>
  <c r="BI238" i="8"/>
  <c r="BH238" i="8"/>
  <c r="BG238" i="8"/>
  <c r="BE238" i="8"/>
  <c r="T238" i="8"/>
  <c r="R238" i="8"/>
  <c r="P238" i="8"/>
  <c r="BI228" i="8"/>
  <c r="BH228" i="8"/>
  <c r="BG228" i="8"/>
  <c r="BE228" i="8"/>
  <c r="T228" i="8"/>
  <c r="R228" i="8"/>
  <c r="P228" i="8"/>
  <c r="BI214" i="8"/>
  <c r="BH214" i="8"/>
  <c r="BG214" i="8"/>
  <c r="BE214" i="8"/>
  <c r="T214" i="8"/>
  <c r="R214" i="8"/>
  <c r="P214" i="8"/>
  <c r="BI209" i="8"/>
  <c r="BH209" i="8"/>
  <c r="BG209" i="8"/>
  <c r="BE209" i="8"/>
  <c r="T209" i="8"/>
  <c r="R209" i="8"/>
  <c r="P209" i="8"/>
  <c r="BI205" i="8"/>
  <c r="BH205" i="8"/>
  <c r="BG205" i="8"/>
  <c r="BE205" i="8"/>
  <c r="T205" i="8"/>
  <c r="R205" i="8"/>
  <c r="P205" i="8"/>
  <c r="BI200" i="8"/>
  <c r="BH200" i="8"/>
  <c r="BG200" i="8"/>
  <c r="BE200" i="8"/>
  <c r="T200" i="8"/>
  <c r="R200" i="8"/>
  <c r="P200" i="8"/>
  <c r="BI195" i="8"/>
  <c r="BH195" i="8"/>
  <c r="BG195" i="8"/>
  <c r="BE195" i="8"/>
  <c r="T195" i="8"/>
  <c r="R195" i="8"/>
  <c r="P195" i="8"/>
  <c r="BI191" i="8"/>
  <c r="BH191" i="8"/>
  <c r="BG191" i="8"/>
  <c r="BE191" i="8"/>
  <c r="T191" i="8"/>
  <c r="R191" i="8"/>
  <c r="P191" i="8"/>
  <c r="BI185" i="8"/>
  <c r="BH185" i="8"/>
  <c r="BG185" i="8"/>
  <c r="BE185" i="8"/>
  <c r="T185" i="8"/>
  <c r="R185" i="8"/>
  <c r="P185" i="8"/>
  <c r="BI182" i="8"/>
  <c r="BH182" i="8"/>
  <c r="BG182" i="8"/>
  <c r="BE182" i="8"/>
  <c r="T182" i="8"/>
  <c r="R182" i="8"/>
  <c r="P182" i="8"/>
  <c r="BI179" i="8"/>
  <c r="BH179" i="8"/>
  <c r="BG179" i="8"/>
  <c r="BE179" i="8"/>
  <c r="T179" i="8"/>
  <c r="R179" i="8"/>
  <c r="P179" i="8"/>
  <c r="BI176" i="8"/>
  <c r="BH176" i="8"/>
  <c r="BG176" i="8"/>
  <c r="BE176" i="8"/>
  <c r="T176" i="8"/>
  <c r="R176" i="8"/>
  <c r="P176" i="8"/>
  <c r="BI173" i="8"/>
  <c r="BH173" i="8"/>
  <c r="BG173" i="8"/>
  <c r="BE173" i="8"/>
  <c r="T173" i="8"/>
  <c r="R173" i="8"/>
  <c r="P173" i="8"/>
  <c r="BI160" i="8"/>
  <c r="BH160" i="8"/>
  <c r="BG160" i="8"/>
  <c r="BE160" i="8"/>
  <c r="T160" i="8"/>
  <c r="R160" i="8"/>
  <c r="P160" i="8"/>
  <c r="J153" i="8"/>
  <c r="F153" i="8"/>
  <c r="F151" i="8"/>
  <c r="E149" i="8"/>
  <c r="BI134" i="8"/>
  <c r="BH134" i="8"/>
  <c r="BG134" i="8"/>
  <c r="BE134" i="8"/>
  <c r="BI133" i="8"/>
  <c r="BH133" i="8"/>
  <c r="BG133" i="8"/>
  <c r="BF133" i="8"/>
  <c r="BE133" i="8"/>
  <c r="BI132" i="8"/>
  <c r="BH132" i="8"/>
  <c r="BG132" i="8"/>
  <c r="BF132" i="8"/>
  <c r="BE132" i="8"/>
  <c r="BI131" i="8"/>
  <c r="BH131" i="8"/>
  <c r="BG131" i="8"/>
  <c r="BF131" i="8"/>
  <c r="BE131" i="8"/>
  <c r="BI130" i="8"/>
  <c r="BH130" i="8"/>
  <c r="BG130" i="8"/>
  <c r="BF130" i="8"/>
  <c r="BE130" i="8"/>
  <c r="BI129" i="8"/>
  <c r="BH129" i="8"/>
  <c r="BG129" i="8"/>
  <c r="BF129" i="8"/>
  <c r="BE129" i="8"/>
  <c r="J93" i="8"/>
  <c r="F93" i="8"/>
  <c r="F91" i="8"/>
  <c r="E89" i="8"/>
  <c r="J26" i="8"/>
  <c r="E26" i="8"/>
  <c r="J154" i="8"/>
  <c r="J25" i="8"/>
  <c r="J20" i="8"/>
  <c r="E20" i="8"/>
  <c r="F154" i="8"/>
  <c r="J19" i="8"/>
  <c r="J14" i="8"/>
  <c r="J151" i="8" s="1"/>
  <c r="E7" i="8"/>
  <c r="E145" i="8" s="1"/>
  <c r="J41" i="7"/>
  <c r="J40" i="7"/>
  <c r="AY101" i="1"/>
  <c r="J39" i="7"/>
  <c r="AX101" i="1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1" i="7"/>
  <c r="BH361" i="7"/>
  <c r="BG361" i="7"/>
  <c r="BE361" i="7"/>
  <c r="T361" i="7"/>
  <c r="R361" i="7"/>
  <c r="P361" i="7"/>
  <c r="BI359" i="7"/>
  <c r="BH359" i="7"/>
  <c r="BG359" i="7"/>
  <c r="BE359" i="7"/>
  <c r="T359" i="7"/>
  <c r="R359" i="7"/>
  <c r="P359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3" i="7"/>
  <c r="BH353" i="7"/>
  <c r="BG353" i="7"/>
  <c r="BE353" i="7"/>
  <c r="T353" i="7"/>
  <c r="R353" i="7"/>
  <c r="P353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5" i="7"/>
  <c r="BH345" i="7"/>
  <c r="BG345" i="7"/>
  <c r="BE345" i="7"/>
  <c r="T345" i="7"/>
  <c r="R345" i="7"/>
  <c r="P345" i="7"/>
  <c r="BI344" i="7"/>
  <c r="BH344" i="7"/>
  <c r="BG344" i="7"/>
  <c r="BE344" i="7"/>
  <c r="T344" i="7"/>
  <c r="R344" i="7"/>
  <c r="P344" i="7"/>
  <c r="BI343" i="7"/>
  <c r="BH343" i="7"/>
  <c r="BG343" i="7"/>
  <c r="BE343" i="7"/>
  <c r="T343" i="7"/>
  <c r="R343" i="7"/>
  <c r="P343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40" i="7"/>
  <c r="BH340" i="7"/>
  <c r="BG340" i="7"/>
  <c r="BE340" i="7"/>
  <c r="T340" i="7"/>
  <c r="R340" i="7"/>
  <c r="P340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5" i="7"/>
  <c r="BH335" i="7"/>
  <c r="BG335" i="7"/>
  <c r="BE335" i="7"/>
  <c r="T335" i="7"/>
  <c r="R335" i="7"/>
  <c r="P335" i="7"/>
  <c r="BI334" i="7"/>
  <c r="BH334" i="7"/>
  <c r="BG334" i="7"/>
  <c r="BE334" i="7"/>
  <c r="T334" i="7"/>
  <c r="R334" i="7"/>
  <c r="P334" i="7"/>
  <c r="BI333" i="7"/>
  <c r="BH333" i="7"/>
  <c r="BG333" i="7"/>
  <c r="BE333" i="7"/>
  <c r="T333" i="7"/>
  <c r="R333" i="7"/>
  <c r="P333" i="7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30" i="7"/>
  <c r="BH330" i="7"/>
  <c r="BG330" i="7"/>
  <c r="BE330" i="7"/>
  <c r="T330" i="7"/>
  <c r="R330" i="7"/>
  <c r="P330" i="7"/>
  <c r="BI329" i="7"/>
  <c r="BH329" i="7"/>
  <c r="BG329" i="7"/>
  <c r="BE329" i="7"/>
  <c r="T329" i="7"/>
  <c r="R329" i="7"/>
  <c r="P329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5" i="7"/>
  <c r="BH325" i="7"/>
  <c r="BG325" i="7"/>
  <c r="BE325" i="7"/>
  <c r="T325" i="7"/>
  <c r="R325" i="7"/>
  <c r="P325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T157" i="7" s="1"/>
  <c r="R158" i="7"/>
  <c r="R157" i="7" s="1"/>
  <c r="P158" i="7"/>
  <c r="P157" i="7" s="1"/>
  <c r="BI156" i="7"/>
  <c r="BH156" i="7"/>
  <c r="BG156" i="7"/>
  <c r="BE156" i="7"/>
  <c r="T156" i="7"/>
  <c r="T155" i="7" s="1"/>
  <c r="R156" i="7"/>
  <c r="R155" i="7" s="1"/>
  <c r="P156" i="7"/>
  <c r="P155" i="7" s="1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F135" i="7"/>
  <c r="E133" i="7"/>
  <c r="BI118" i="7"/>
  <c r="BH118" i="7"/>
  <c r="BG118" i="7"/>
  <c r="BE118" i="7"/>
  <c r="BI117" i="7"/>
  <c r="BH117" i="7"/>
  <c r="BG117" i="7"/>
  <c r="BF117" i="7"/>
  <c r="BE117" i="7"/>
  <c r="BI116" i="7"/>
  <c r="BH116" i="7"/>
  <c r="BG116" i="7"/>
  <c r="BF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BF113" i="7"/>
  <c r="BE113" i="7"/>
  <c r="F91" i="7"/>
  <c r="E89" i="7"/>
  <c r="J26" i="7"/>
  <c r="E26" i="7"/>
  <c r="J138" i="7" s="1"/>
  <c r="J25" i="7"/>
  <c r="J23" i="7"/>
  <c r="E23" i="7"/>
  <c r="J137" i="7" s="1"/>
  <c r="J22" i="7"/>
  <c r="J20" i="7"/>
  <c r="E20" i="7"/>
  <c r="F94" i="7" s="1"/>
  <c r="J19" i="7"/>
  <c r="J17" i="7"/>
  <c r="E17" i="7"/>
  <c r="F93" i="7" s="1"/>
  <c r="J16" i="7"/>
  <c r="J14" i="7"/>
  <c r="J135" i="7" s="1"/>
  <c r="E7" i="7"/>
  <c r="E85" i="7" s="1"/>
  <c r="J41" i="6"/>
  <c r="J40" i="6"/>
  <c r="AY100" i="1"/>
  <c r="J39" i="6"/>
  <c r="AX100" i="1" s="1"/>
  <c r="BI577" i="6"/>
  <c r="BH577" i="6"/>
  <c r="BG577" i="6"/>
  <c r="BE577" i="6"/>
  <c r="T577" i="6"/>
  <c r="R577" i="6"/>
  <c r="P577" i="6"/>
  <c r="BI576" i="6"/>
  <c r="BH576" i="6"/>
  <c r="BG576" i="6"/>
  <c r="BE576" i="6"/>
  <c r="T576" i="6"/>
  <c r="R576" i="6"/>
  <c r="P576" i="6"/>
  <c r="BI575" i="6"/>
  <c r="BH575" i="6"/>
  <c r="BG575" i="6"/>
  <c r="BE575" i="6"/>
  <c r="T575" i="6"/>
  <c r="R575" i="6"/>
  <c r="P575" i="6"/>
  <c r="BI574" i="6"/>
  <c r="BH574" i="6"/>
  <c r="BG574" i="6"/>
  <c r="BE574" i="6"/>
  <c r="T574" i="6"/>
  <c r="R574" i="6"/>
  <c r="P574" i="6"/>
  <c r="BI573" i="6"/>
  <c r="BH573" i="6"/>
  <c r="BG573" i="6"/>
  <c r="BE573" i="6"/>
  <c r="T573" i="6"/>
  <c r="R573" i="6"/>
  <c r="P573" i="6"/>
  <c r="BI572" i="6"/>
  <c r="BH572" i="6"/>
  <c r="BG572" i="6"/>
  <c r="BE572" i="6"/>
  <c r="T572" i="6"/>
  <c r="R572" i="6"/>
  <c r="P572" i="6"/>
  <c r="BI569" i="6"/>
  <c r="BH569" i="6"/>
  <c r="BG569" i="6"/>
  <c r="BE569" i="6"/>
  <c r="T569" i="6"/>
  <c r="T568" i="6" s="1"/>
  <c r="R569" i="6"/>
  <c r="R568" i="6"/>
  <c r="P569" i="6"/>
  <c r="P568" i="6" s="1"/>
  <c r="BI567" i="6"/>
  <c r="BH567" i="6"/>
  <c r="BG567" i="6"/>
  <c r="BE567" i="6"/>
  <c r="T567" i="6"/>
  <c r="R567" i="6"/>
  <c r="P567" i="6"/>
  <c r="BI565" i="6"/>
  <c r="BH565" i="6"/>
  <c r="BG565" i="6"/>
  <c r="BE565" i="6"/>
  <c r="T565" i="6"/>
  <c r="R565" i="6"/>
  <c r="P565" i="6"/>
  <c r="BI564" i="6"/>
  <c r="BH564" i="6"/>
  <c r="BG564" i="6"/>
  <c r="BE564" i="6"/>
  <c r="T564" i="6"/>
  <c r="R564" i="6"/>
  <c r="P564" i="6"/>
  <c r="BI563" i="6"/>
  <c r="BH563" i="6"/>
  <c r="BG563" i="6"/>
  <c r="BE563" i="6"/>
  <c r="T563" i="6"/>
  <c r="R563" i="6"/>
  <c r="P563" i="6"/>
  <c r="BI561" i="6"/>
  <c r="BH561" i="6"/>
  <c r="BG561" i="6"/>
  <c r="BE561" i="6"/>
  <c r="T561" i="6"/>
  <c r="R561" i="6"/>
  <c r="P561" i="6"/>
  <c r="BI560" i="6"/>
  <c r="BH560" i="6"/>
  <c r="BG560" i="6"/>
  <c r="BE560" i="6"/>
  <c r="T560" i="6"/>
  <c r="R560" i="6"/>
  <c r="P560" i="6"/>
  <c r="BI559" i="6"/>
  <c r="BH559" i="6"/>
  <c r="BG559" i="6"/>
  <c r="BE559" i="6"/>
  <c r="T559" i="6"/>
  <c r="R559" i="6"/>
  <c r="P559" i="6"/>
  <c r="BI557" i="6"/>
  <c r="BH557" i="6"/>
  <c r="BG557" i="6"/>
  <c r="BE557" i="6"/>
  <c r="T557" i="6"/>
  <c r="T556" i="6" s="1"/>
  <c r="R557" i="6"/>
  <c r="R556" i="6" s="1"/>
  <c r="P557" i="6"/>
  <c r="P556" i="6" s="1"/>
  <c r="BI554" i="6"/>
  <c r="BH554" i="6"/>
  <c r="BG554" i="6"/>
  <c r="BE554" i="6"/>
  <c r="T554" i="6"/>
  <c r="T553" i="6" s="1"/>
  <c r="R554" i="6"/>
  <c r="R553" i="6" s="1"/>
  <c r="P554" i="6"/>
  <c r="P553" i="6" s="1"/>
  <c r="BI551" i="6"/>
  <c r="BH551" i="6"/>
  <c r="BG551" i="6"/>
  <c r="BE551" i="6"/>
  <c r="T551" i="6"/>
  <c r="T550" i="6" s="1"/>
  <c r="R551" i="6"/>
  <c r="R550" i="6" s="1"/>
  <c r="P551" i="6"/>
  <c r="P550" i="6" s="1"/>
  <c r="BI549" i="6"/>
  <c r="BH549" i="6"/>
  <c r="BG549" i="6"/>
  <c r="BE549" i="6"/>
  <c r="T549" i="6"/>
  <c r="T548" i="6" s="1"/>
  <c r="R549" i="6"/>
  <c r="R548" i="6" s="1"/>
  <c r="P549" i="6"/>
  <c r="P548" i="6" s="1"/>
  <c r="BI547" i="6"/>
  <c r="BH547" i="6"/>
  <c r="BG547" i="6"/>
  <c r="BE547" i="6"/>
  <c r="T547" i="6"/>
  <c r="T546" i="6" s="1"/>
  <c r="R547" i="6"/>
  <c r="R546" i="6" s="1"/>
  <c r="P547" i="6"/>
  <c r="P546" i="6" s="1"/>
  <c r="BI545" i="6"/>
  <c r="BH545" i="6"/>
  <c r="BG545" i="6"/>
  <c r="BE545" i="6"/>
  <c r="T545" i="6"/>
  <c r="R545" i="6"/>
  <c r="P545" i="6"/>
  <c r="BI544" i="6"/>
  <c r="BH544" i="6"/>
  <c r="BG544" i="6"/>
  <c r="BE544" i="6"/>
  <c r="T544" i="6"/>
  <c r="R544" i="6"/>
  <c r="P544" i="6"/>
  <c r="BI543" i="6"/>
  <c r="BH543" i="6"/>
  <c r="BG543" i="6"/>
  <c r="BE543" i="6"/>
  <c r="T543" i="6"/>
  <c r="R543" i="6"/>
  <c r="P543" i="6"/>
  <c r="BI541" i="6"/>
  <c r="BH541" i="6"/>
  <c r="BG541" i="6"/>
  <c r="BE541" i="6"/>
  <c r="T541" i="6"/>
  <c r="R541" i="6"/>
  <c r="P541" i="6"/>
  <c r="BI538" i="6"/>
  <c r="BH538" i="6"/>
  <c r="BG538" i="6"/>
  <c r="BE538" i="6"/>
  <c r="T538" i="6"/>
  <c r="R538" i="6"/>
  <c r="P538" i="6"/>
  <c r="BI537" i="6"/>
  <c r="BH537" i="6"/>
  <c r="BG537" i="6"/>
  <c r="BE537" i="6"/>
  <c r="T537" i="6"/>
  <c r="R537" i="6"/>
  <c r="P537" i="6"/>
  <c r="BI536" i="6"/>
  <c r="BH536" i="6"/>
  <c r="BG536" i="6"/>
  <c r="BE536" i="6"/>
  <c r="T536" i="6"/>
  <c r="R536" i="6"/>
  <c r="P536" i="6"/>
  <c r="BI535" i="6"/>
  <c r="BH535" i="6"/>
  <c r="BG535" i="6"/>
  <c r="BE535" i="6"/>
  <c r="T535" i="6"/>
  <c r="R535" i="6"/>
  <c r="P535" i="6"/>
  <c r="BI534" i="6"/>
  <c r="BH534" i="6"/>
  <c r="BG534" i="6"/>
  <c r="BE534" i="6"/>
  <c r="T534" i="6"/>
  <c r="R534" i="6"/>
  <c r="P534" i="6"/>
  <c r="BI533" i="6"/>
  <c r="BH533" i="6"/>
  <c r="BG533" i="6"/>
  <c r="BE533" i="6"/>
  <c r="T533" i="6"/>
  <c r="R533" i="6"/>
  <c r="P533" i="6"/>
  <c r="BI531" i="6"/>
  <c r="BH531" i="6"/>
  <c r="BG531" i="6"/>
  <c r="BE531" i="6"/>
  <c r="T531" i="6"/>
  <c r="T530" i="6" s="1"/>
  <c r="R531" i="6"/>
  <c r="R530" i="6" s="1"/>
  <c r="P531" i="6"/>
  <c r="P530" i="6" s="1"/>
  <c r="BI529" i="6"/>
  <c r="BH529" i="6"/>
  <c r="BG529" i="6"/>
  <c r="BE529" i="6"/>
  <c r="T529" i="6"/>
  <c r="R529" i="6"/>
  <c r="P529" i="6"/>
  <c r="BI528" i="6"/>
  <c r="BH528" i="6"/>
  <c r="BG528" i="6"/>
  <c r="BE528" i="6"/>
  <c r="T528" i="6"/>
  <c r="R528" i="6"/>
  <c r="P528" i="6"/>
  <c r="BI527" i="6"/>
  <c r="BH527" i="6"/>
  <c r="BG527" i="6"/>
  <c r="BE527" i="6"/>
  <c r="T527" i="6"/>
  <c r="R527" i="6"/>
  <c r="P527" i="6"/>
  <c r="BI526" i="6"/>
  <c r="BH526" i="6"/>
  <c r="BG526" i="6"/>
  <c r="BE526" i="6"/>
  <c r="T526" i="6"/>
  <c r="R526" i="6"/>
  <c r="P526" i="6"/>
  <c r="BI525" i="6"/>
  <c r="BH525" i="6"/>
  <c r="BG525" i="6"/>
  <c r="BE525" i="6"/>
  <c r="T525" i="6"/>
  <c r="R525" i="6"/>
  <c r="P525" i="6"/>
  <c r="BI524" i="6"/>
  <c r="BH524" i="6"/>
  <c r="BG524" i="6"/>
  <c r="BE524" i="6"/>
  <c r="T524" i="6"/>
  <c r="R524" i="6"/>
  <c r="P524" i="6"/>
  <c r="BI523" i="6"/>
  <c r="BH523" i="6"/>
  <c r="BG523" i="6"/>
  <c r="BE523" i="6"/>
  <c r="T523" i="6"/>
  <c r="R523" i="6"/>
  <c r="P523" i="6"/>
  <c r="BI522" i="6"/>
  <c r="BH522" i="6"/>
  <c r="BG522" i="6"/>
  <c r="BE522" i="6"/>
  <c r="T522" i="6"/>
  <c r="R522" i="6"/>
  <c r="P522" i="6"/>
  <c r="BI520" i="6"/>
  <c r="BH520" i="6"/>
  <c r="BG520" i="6"/>
  <c r="BE520" i="6"/>
  <c r="T520" i="6"/>
  <c r="R520" i="6"/>
  <c r="P520" i="6"/>
  <c r="BI519" i="6"/>
  <c r="BH519" i="6"/>
  <c r="BG519" i="6"/>
  <c r="BE519" i="6"/>
  <c r="T519" i="6"/>
  <c r="R519" i="6"/>
  <c r="P519" i="6"/>
  <c r="BI517" i="6"/>
  <c r="BH517" i="6"/>
  <c r="BG517" i="6"/>
  <c r="BE517" i="6"/>
  <c r="T517" i="6"/>
  <c r="R517" i="6"/>
  <c r="P517" i="6"/>
  <c r="BI516" i="6"/>
  <c r="BH516" i="6"/>
  <c r="BG516" i="6"/>
  <c r="BE516" i="6"/>
  <c r="T516" i="6"/>
  <c r="R516" i="6"/>
  <c r="P516" i="6"/>
  <c r="BI513" i="6"/>
  <c r="BH513" i="6"/>
  <c r="BG513" i="6"/>
  <c r="BE513" i="6"/>
  <c r="T513" i="6"/>
  <c r="R513" i="6"/>
  <c r="P513" i="6"/>
  <c r="BI512" i="6"/>
  <c r="BH512" i="6"/>
  <c r="BG512" i="6"/>
  <c r="BE512" i="6"/>
  <c r="T512" i="6"/>
  <c r="R512" i="6"/>
  <c r="P512" i="6"/>
  <c r="BI510" i="6"/>
  <c r="BH510" i="6"/>
  <c r="BG510" i="6"/>
  <c r="BE510" i="6"/>
  <c r="T510" i="6"/>
  <c r="R510" i="6"/>
  <c r="P510" i="6"/>
  <c r="BI509" i="6"/>
  <c r="BH509" i="6"/>
  <c r="BG509" i="6"/>
  <c r="BE509" i="6"/>
  <c r="T509" i="6"/>
  <c r="R509" i="6"/>
  <c r="P509" i="6"/>
  <c r="BI506" i="6"/>
  <c r="BH506" i="6"/>
  <c r="BG506" i="6"/>
  <c r="BE506" i="6"/>
  <c r="T506" i="6"/>
  <c r="R506" i="6"/>
  <c r="P506" i="6"/>
  <c r="BI505" i="6"/>
  <c r="BH505" i="6"/>
  <c r="BG505" i="6"/>
  <c r="BE505" i="6"/>
  <c r="T505" i="6"/>
  <c r="R505" i="6"/>
  <c r="P505" i="6"/>
  <c r="BI503" i="6"/>
  <c r="BH503" i="6"/>
  <c r="BG503" i="6"/>
  <c r="BE503" i="6"/>
  <c r="T503" i="6"/>
  <c r="R503" i="6"/>
  <c r="P503" i="6"/>
  <c r="BI502" i="6"/>
  <c r="BH502" i="6"/>
  <c r="BG502" i="6"/>
  <c r="BE502" i="6"/>
  <c r="T502" i="6"/>
  <c r="R502" i="6"/>
  <c r="P502" i="6"/>
  <c r="BI500" i="6"/>
  <c r="BH500" i="6"/>
  <c r="BG500" i="6"/>
  <c r="BE500" i="6"/>
  <c r="T500" i="6"/>
  <c r="T499" i="6" s="1"/>
  <c r="R500" i="6"/>
  <c r="R499" i="6" s="1"/>
  <c r="P500" i="6"/>
  <c r="P499" i="6" s="1"/>
  <c r="BI497" i="6"/>
  <c r="BH497" i="6"/>
  <c r="BG497" i="6"/>
  <c r="BE497" i="6"/>
  <c r="T497" i="6"/>
  <c r="R497" i="6"/>
  <c r="P497" i="6"/>
  <c r="BI496" i="6"/>
  <c r="BH496" i="6"/>
  <c r="BG496" i="6"/>
  <c r="BE496" i="6"/>
  <c r="T496" i="6"/>
  <c r="R496" i="6"/>
  <c r="P496" i="6"/>
  <c r="BI494" i="6"/>
  <c r="BH494" i="6"/>
  <c r="BG494" i="6"/>
  <c r="BE494" i="6"/>
  <c r="T494" i="6"/>
  <c r="R494" i="6"/>
  <c r="P494" i="6"/>
  <c r="BI493" i="6"/>
  <c r="BH493" i="6"/>
  <c r="BG493" i="6"/>
  <c r="BE493" i="6"/>
  <c r="T493" i="6"/>
  <c r="R493" i="6"/>
  <c r="P493" i="6"/>
  <c r="BI491" i="6"/>
  <c r="BH491" i="6"/>
  <c r="BG491" i="6"/>
  <c r="BE491" i="6"/>
  <c r="T491" i="6"/>
  <c r="T490" i="6" s="1"/>
  <c r="R491" i="6"/>
  <c r="R490" i="6" s="1"/>
  <c r="P491" i="6"/>
  <c r="P490" i="6" s="1"/>
  <c r="BI489" i="6"/>
  <c r="BH489" i="6"/>
  <c r="BG489" i="6"/>
  <c r="BE489" i="6"/>
  <c r="T489" i="6"/>
  <c r="R489" i="6"/>
  <c r="P489" i="6"/>
  <c r="BI487" i="6"/>
  <c r="BH487" i="6"/>
  <c r="BG487" i="6"/>
  <c r="BE487" i="6"/>
  <c r="T487" i="6"/>
  <c r="R487" i="6"/>
  <c r="P487" i="6"/>
  <c r="BI486" i="6"/>
  <c r="BH486" i="6"/>
  <c r="BG486" i="6"/>
  <c r="BE486" i="6"/>
  <c r="T486" i="6"/>
  <c r="R486" i="6"/>
  <c r="P486" i="6"/>
  <c r="BI484" i="6"/>
  <c r="BH484" i="6"/>
  <c r="BG484" i="6"/>
  <c r="BE484" i="6"/>
  <c r="T484" i="6"/>
  <c r="R484" i="6"/>
  <c r="P484" i="6"/>
  <c r="BI483" i="6"/>
  <c r="BH483" i="6"/>
  <c r="BG483" i="6"/>
  <c r="BE483" i="6"/>
  <c r="T483" i="6"/>
  <c r="R483" i="6"/>
  <c r="P483" i="6"/>
  <c r="BI481" i="6"/>
  <c r="BH481" i="6"/>
  <c r="BG481" i="6"/>
  <c r="BE481" i="6"/>
  <c r="T481" i="6"/>
  <c r="T480" i="6" s="1"/>
  <c r="R481" i="6"/>
  <c r="R480" i="6" s="1"/>
  <c r="P481" i="6"/>
  <c r="P480" i="6" s="1"/>
  <c r="BI478" i="6"/>
  <c r="BH478" i="6"/>
  <c r="BG478" i="6"/>
  <c r="BE478" i="6"/>
  <c r="T478" i="6"/>
  <c r="T477" i="6" s="1"/>
  <c r="R478" i="6"/>
  <c r="R477" i="6" s="1"/>
  <c r="P478" i="6"/>
  <c r="P477" i="6"/>
  <c r="BI476" i="6"/>
  <c r="BH476" i="6"/>
  <c r="BG476" i="6"/>
  <c r="BE476" i="6"/>
  <c r="T476" i="6"/>
  <c r="T475" i="6" s="1"/>
  <c r="R476" i="6"/>
  <c r="R475" i="6"/>
  <c r="P476" i="6"/>
  <c r="P475" i="6" s="1"/>
  <c r="BI473" i="6"/>
  <c r="BH473" i="6"/>
  <c r="BG473" i="6"/>
  <c r="BE473" i="6"/>
  <c r="T473" i="6"/>
  <c r="T472" i="6"/>
  <c r="R473" i="6"/>
  <c r="R472" i="6" s="1"/>
  <c r="P473" i="6"/>
  <c r="P472" i="6" s="1"/>
  <c r="BI470" i="6"/>
  <c r="BH470" i="6"/>
  <c r="BG470" i="6"/>
  <c r="BE470" i="6"/>
  <c r="T470" i="6"/>
  <c r="R470" i="6"/>
  <c r="P470" i="6"/>
  <c r="BI469" i="6"/>
  <c r="BH469" i="6"/>
  <c r="BG469" i="6"/>
  <c r="BE469" i="6"/>
  <c r="T469" i="6"/>
  <c r="R469" i="6"/>
  <c r="P469" i="6"/>
  <c r="BI467" i="6"/>
  <c r="BH467" i="6"/>
  <c r="BG467" i="6"/>
  <c r="BE467" i="6"/>
  <c r="T467" i="6"/>
  <c r="R467" i="6"/>
  <c r="P467" i="6"/>
  <c r="BI466" i="6"/>
  <c r="BH466" i="6"/>
  <c r="BG466" i="6"/>
  <c r="BE466" i="6"/>
  <c r="T466" i="6"/>
  <c r="R466" i="6"/>
  <c r="P466" i="6"/>
  <c r="BI465" i="6"/>
  <c r="BH465" i="6"/>
  <c r="BG465" i="6"/>
  <c r="BE465" i="6"/>
  <c r="T465" i="6"/>
  <c r="R465" i="6"/>
  <c r="P465" i="6"/>
  <c r="BI464" i="6"/>
  <c r="BH464" i="6"/>
  <c r="BG464" i="6"/>
  <c r="BE464" i="6"/>
  <c r="T464" i="6"/>
  <c r="R464" i="6"/>
  <c r="P464" i="6"/>
  <c r="BI462" i="6"/>
  <c r="BH462" i="6"/>
  <c r="BG462" i="6"/>
  <c r="BE462" i="6"/>
  <c r="T462" i="6"/>
  <c r="R462" i="6"/>
  <c r="P462" i="6"/>
  <c r="BI461" i="6"/>
  <c r="BH461" i="6"/>
  <c r="BG461" i="6"/>
  <c r="BE461" i="6"/>
  <c r="T461" i="6"/>
  <c r="R461" i="6"/>
  <c r="P461" i="6"/>
  <c r="BI458" i="6"/>
  <c r="BH458" i="6"/>
  <c r="BG458" i="6"/>
  <c r="BE458" i="6"/>
  <c r="T458" i="6"/>
  <c r="T457" i="6" s="1"/>
  <c r="R458" i="6"/>
  <c r="R457" i="6" s="1"/>
  <c r="P458" i="6"/>
  <c r="P457" i="6"/>
  <c r="BI455" i="6"/>
  <c r="BH455" i="6"/>
  <c r="BG455" i="6"/>
  <c r="BE455" i="6"/>
  <c r="T455" i="6"/>
  <c r="T454" i="6" s="1"/>
  <c r="R455" i="6"/>
  <c r="R454" i="6"/>
  <c r="P455" i="6"/>
  <c r="P454" i="6"/>
  <c r="BI453" i="6"/>
  <c r="BH453" i="6"/>
  <c r="BG453" i="6"/>
  <c r="BE453" i="6"/>
  <c r="T453" i="6"/>
  <c r="R453" i="6"/>
  <c r="P453" i="6"/>
  <c r="BI452" i="6"/>
  <c r="BH452" i="6"/>
  <c r="BG452" i="6"/>
  <c r="BE452" i="6"/>
  <c r="T452" i="6"/>
  <c r="R452" i="6"/>
  <c r="P452" i="6"/>
  <c r="BI450" i="6"/>
  <c r="BH450" i="6"/>
  <c r="BG450" i="6"/>
  <c r="BE450" i="6"/>
  <c r="T450" i="6"/>
  <c r="T449" i="6" s="1"/>
  <c r="R450" i="6"/>
  <c r="R449" i="6" s="1"/>
  <c r="P450" i="6"/>
  <c r="P449" i="6"/>
  <c r="BI448" i="6"/>
  <c r="BH448" i="6"/>
  <c r="BG448" i="6"/>
  <c r="BE448" i="6"/>
  <c r="T448" i="6"/>
  <c r="T447" i="6" s="1"/>
  <c r="R448" i="6"/>
  <c r="R447" i="6"/>
  <c r="P448" i="6"/>
  <c r="P447" i="6" s="1"/>
  <c r="BI445" i="6"/>
  <c r="BH445" i="6"/>
  <c r="BG445" i="6"/>
  <c r="BE445" i="6"/>
  <c r="T445" i="6"/>
  <c r="T444" i="6"/>
  <c r="R445" i="6"/>
  <c r="R444" i="6"/>
  <c r="P445" i="6"/>
  <c r="P444" i="6"/>
  <c r="BI442" i="6"/>
  <c r="BH442" i="6"/>
  <c r="BG442" i="6"/>
  <c r="BE442" i="6"/>
  <c r="T442" i="6"/>
  <c r="R442" i="6"/>
  <c r="P442" i="6"/>
  <c r="BI441" i="6"/>
  <c r="BH441" i="6"/>
  <c r="BG441" i="6"/>
  <c r="BE441" i="6"/>
  <c r="T441" i="6"/>
  <c r="R441" i="6"/>
  <c r="P441" i="6"/>
  <c r="BI439" i="6"/>
  <c r="BH439" i="6"/>
  <c r="BG439" i="6"/>
  <c r="BE439" i="6"/>
  <c r="T439" i="6"/>
  <c r="R439" i="6"/>
  <c r="P439" i="6"/>
  <c r="BI438" i="6"/>
  <c r="BH438" i="6"/>
  <c r="BG438" i="6"/>
  <c r="BE438" i="6"/>
  <c r="T438" i="6"/>
  <c r="R438" i="6"/>
  <c r="P438" i="6"/>
  <c r="BI437" i="6"/>
  <c r="BH437" i="6"/>
  <c r="BG437" i="6"/>
  <c r="BE437" i="6"/>
  <c r="T437" i="6"/>
  <c r="R437" i="6"/>
  <c r="P437" i="6"/>
  <c r="BI436" i="6"/>
  <c r="BH436" i="6"/>
  <c r="BG436" i="6"/>
  <c r="BE436" i="6"/>
  <c r="T436" i="6"/>
  <c r="R436" i="6"/>
  <c r="P436" i="6"/>
  <c r="BI435" i="6"/>
  <c r="BH435" i="6"/>
  <c r="BG435" i="6"/>
  <c r="BE435" i="6"/>
  <c r="T435" i="6"/>
  <c r="R435" i="6"/>
  <c r="P435" i="6"/>
  <c r="BI433" i="6"/>
  <c r="BH433" i="6"/>
  <c r="BG433" i="6"/>
  <c r="BE433" i="6"/>
  <c r="T433" i="6"/>
  <c r="T432" i="6" s="1"/>
  <c r="R433" i="6"/>
  <c r="R432" i="6" s="1"/>
  <c r="P433" i="6"/>
  <c r="P432" i="6" s="1"/>
  <c r="BI430" i="6"/>
  <c r="BH430" i="6"/>
  <c r="BG430" i="6"/>
  <c r="BE430" i="6"/>
  <c r="T430" i="6"/>
  <c r="T429" i="6" s="1"/>
  <c r="R430" i="6"/>
  <c r="R429" i="6" s="1"/>
  <c r="P430" i="6"/>
  <c r="P429" i="6" s="1"/>
  <c r="BI427" i="6"/>
  <c r="BH427" i="6"/>
  <c r="BG427" i="6"/>
  <c r="BE427" i="6"/>
  <c r="T427" i="6"/>
  <c r="T426" i="6" s="1"/>
  <c r="R427" i="6"/>
  <c r="R426" i="6" s="1"/>
  <c r="P427" i="6"/>
  <c r="P426" i="6" s="1"/>
  <c r="BI425" i="6"/>
  <c r="BH425" i="6"/>
  <c r="BG425" i="6"/>
  <c r="BE425" i="6"/>
  <c r="T425" i="6"/>
  <c r="T424" i="6" s="1"/>
  <c r="R425" i="6"/>
  <c r="R424" i="6" s="1"/>
  <c r="P425" i="6"/>
  <c r="P424" i="6" s="1"/>
  <c r="BI423" i="6"/>
  <c r="BH423" i="6"/>
  <c r="BG423" i="6"/>
  <c r="BE423" i="6"/>
  <c r="T423" i="6"/>
  <c r="T422" i="6" s="1"/>
  <c r="R423" i="6"/>
  <c r="R422" i="6" s="1"/>
  <c r="P423" i="6"/>
  <c r="P422" i="6" s="1"/>
  <c r="BI421" i="6"/>
  <c r="BH421" i="6"/>
  <c r="BG421" i="6"/>
  <c r="BE421" i="6"/>
  <c r="T421" i="6"/>
  <c r="T420" i="6" s="1"/>
  <c r="R421" i="6"/>
  <c r="R420" i="6" s="1"/>
  <c r="P421" i="6"/>
  <c r="P420" i="6" s="1"/>
  <c r="BI418" i="6"/>
  <c r="BH418" i="6"/>
  <c r="BG418" i="6"/>
  <c r="BE418" i="6"/>
  <c r="T418" i="6"/>
  <c r="T417" i="6" s="1"/>
  <c r="R418" i="6"/>
  <c r="R417" i="6" s="1"/>
  <c r="P418" i="6"/>
  <c r="P417" i="6" s="1"/>
  <c r="BI415" i="6"/>
  <c r="BH415" i="6"/>
  <c r="BG415" i="6"/>
  <c r="BE415" i="6"/>
  <c r="T415" i="6"/>
  <c r="R415" i="6"/>
  <c r="P415" i="6"/>
  <c r="BI414" i="6"/>
  <c r="BH414" i="6"/>
  <c r="BG414" i="6"/>
  <c r="BE414" i="6"/>
  <c r="T414" i="6"/>
  <c r="R414" i="6"/>
  <c r="P414" i="6"/>
  <c r="BI412" i="6"/>
  <c r="BH412" i="6"/>
  <c r="BG412" i="6"/>
  <c r="BE412" i="6"/>
  <c r="T412" i="6"/>
  <c r="R412" i="6"/>
  <c r="P412" i="6"/>
  <c r="BI411" i="6"/>
  <c r="BH411" i="6"/>
  <c r="BG411" i="6"/>
  <c r="BE411" i="6"/>
  <c r="T411" i="6"/>
  <c r="R411" i="6"/>
  <c r="P411" i="6"/>
  <c r="BI409" i="6"/>
  <c r="BH409" i="6"/>
  <c r="BG409" i="6"/>
  <c r="BE409" i="6"/>
  <c r="T409" i="6"/>
  <c r="T408" i="6" s="1"/>
  <c r="R409" i="6"/>
  <c r="R408" i="6" s="1"/>
  <c r="P409" i="6"/>
  <c r="P408" i="6" s="1"/>
  <c r="BI406" i="6"/>
  <c r="BH406" i="6"/>
  <c r="BG406" i="6"/>
  <c r="BE406" i="6"/>
  <c r="T406" i="6"/>
  <c r="T405" i="6" s="1"/>
  <c r="R406" i="6"/>
  <c r="R405" i="6" s="1"/>
  <c r="P406" i="6"/>
  <c r="P405" i="6" s="1"/>
  <c r="BI403" i="6"/>
  <c r="BH403" i="6"/>
  <c r="BG403" i="6"/>
  <c r="BE403" i="6"/>
  <c r="T403" i="6"/>
  <c r="T402" i="6" s="1"/>
  <c r="R403" i="6"/>
  <c r="R402" i="6" s="1"/>
  <c r="P403" i="6"/>
  <c r="P402" i="6" s="1"/>
  <c r="BI400" i="6"/>
  <c r="BH400" i="6"/>
  <c r="BG400" i="6"/>
  <c r="BE400" i="6"/>
  <c r="T400" i="6"/>
  <c r="T399" i="6" s="1"/>
  <c r="R400" i="6"/>
  <c r="R399" i="6" s="1"/>
  <c r="P400" i="6"/>
  <c r="P399" i="6" s="1"/>
  <c r="BI398" i="6"/>
  <c r="BH398" i="6"/>
  <c r="BG398" i="6"/>
  <c r="BE398" i="6"/>
  <c r="T398" i="6"/>
  <c r="T397" i="6" s="1"/>
  <c r="R398" i="6"/>
  <c r="R397" i="6" s="1"/>
  <c r="P398" i="6"/>
  <c r="P397" i="6" s="1"/>
  <c r="BI395" i="6"/>
  <c r="BH395" i="6"/>
  <c r="BG395" i="6"/>
  <c r="BE395" i="6"/>
  <c r="T395" i="6"/>
  <c r="R395" i="6"/>
  <c r="P395" i="6"/>
  <c r="BI394" i="6"/>
  <c r="BH394" i="6"/>
  <c r="BG394" i="6"/>
  <c r="BE394" i="6"/>
  <c r="T394" i="6"/>
  <c r="R394" i="6"/>
  <c r="P394" i="6"/>
  <c r="BI393" i="6"/>
  <c r="BH393" i="6"/>
  <c r="BG393" i="6"/>
  <c r="BE393" i="6"/>
  <c r="T393" i="6"/>
  <c r="R393" i="6"/>
  <c r="P393" i="6"/>
  <c r="BI391" i="6"/>
  <c r="BH391" i="6"/>
  <c r="BG391" i="6"/>
  <c r="BE391" i="6"/>
  <c r="T391" i="6"/>
  <c r="R391" i="6"/>
  <c r="P391" i="6"/>
  <c r="BI389" i="6"/>
  <c r="BH389" i="6"/>
  <c r="BG389" i="6"/>
  <c r="BE389" i="6"/>
  <c r="T389" i="6"/>
  <c r="R389" i="6"/>
  <c r="P389" i="6"/>
  <c r="BI387" i="6"/>
  <c r="BH387" i="6"/>
  <c r="BG387" i="6"/>
  <c r="BE387" i="6"/>
  <c r="T387" i="6"/>
  <c r="R387" i="6"/>
  <c r="P387" i="6"/>
  <c r="BI385" i="6"/>
  <c r="BH385" i="6"/>
  <c r="BG385" i="6"/>
  <c r="BE385" i="6"/>
  <c r="T385" i="6"/>
  <c r="R385" i="6"/>
  <c r="P385" i="6"/>
  <c r="BI383" i="6"/>
  <c r="BH383" i="6"/>
  <c r="BG383" i="6"/>
  <c r="BE383" i="6"/>
  <c r="T383" i="6"/>
  <c r="R383" i="6"/>
  <c r="P383" i="6"/>
  <c r="BI382" i="6"/>
  <c r="BH382" i="6"/>
  <c r="BG382" i="6"/>
  <c r="BE382" i="6"/>
  <c r="T382" i="6"/>
  <c r="R382" i="6"/>
  <c r="P382" i="6"/>
  <c r="BI379" i="6"/>
  <c r="BH379" i="6"/>
  <c r="BG379" i="6"/>
  <c r="BE379" i="6"/>
  <c r="T379" i="6"/>
  <c r="R379" i="6"/>
  <c r="P379" i="6"/>
  <c r="BI378" i="6"/>
  <c r="BH378" i="6"/>
  <c r="BG378" i="6"/>
  <c r="BE378" i="6"/>
  <c r="T378" i="6"/>
  <c r="R378" i="6"/>
  <c r="P378" i="6"/>
  <c r="BI377" i="6"/>
  <c r="BH377" i="6"/>
  <c r="BG377" i="6"/>
  <c r="BE377" i="6"/>
  <c r="T377" i="6"/>
  <c r="R377" i="6"/>
  <c r="P377" i="6"/>
  <c r="BI376" i="6"/>
  <c r="BH376" i="6"/>
  <c r="BG376" i="6"/>
  <c r="BE376" i="6"/>
  <c r="T376" i="6"/>
  <c r="R376" i="6"/>
  <c r="P376" i="6"/>
  <c r="BI375" i="6"/>
  <c r="BH375" i="6"/>
  <c r="BG375" i="6"/>
  <c r="BE375" i="6"/>
  <c r="T375" i="6"/>
  <c r="R375" i="6"/>
  <c r="P375" i="6"/>
  <c r="BI372" i="6"/>
  <c r="BH372" i="6"/>
  <c r="BG372" i="6"/>
  <c r="BE372" i="6"/>
  <c r="T372" i="6"/>
  <c r="T371" i="6" s="1"/>
  <c r="R372" i="6"/>
  <c r="R371" i="6" s="1"/>
  <c r="P372" i="6"/>
  <c r="P371" i="6" s="1"/>
  <c r="BI370" i="6"/>
  <c r="BH370" i="6"/>
  <c r="BG370" i="6"/>
  <c r="BE370" i="6"/>
  <c r="T370" i="6"/>
  <c r="T369" i="6" s="1"/>
  <c r="R370" i="6"/>
  <c r="R369" i="6" s="1"/>
  <c r="P370" i="6"/>
  <c r="P369" i="6" s="1"/>
  <c r="BI367" i="6"/>
  <c r="BH367" i="6"/>
  <c r="BG367" i="6"/>
  <c r="BE367" i="6"/>
  <c r="T367" i="6"/>
  <c r="R367" i="6"/>
  <c r="P367" i="6"/>
  <c r="BI366" i="6"/>
  <c r="BH366" i="6"/>
  <c r="BG366" i="6"/>
  <c r="BE366" i="6"/>
  <c r="T366" i="6"/>
  <c r="R366" i="6"/>
  <c r="P366" i="6"/>
  <c r="BI365" i="6"/>
  <c r="BH365" i="6"/>
  <c r="BG365" i="6"/>
  <c r="BE365" i="6"/>
  <c r="T365" i="6"/>
  <c r="R365" i="6"/>
  <c r="P365" i="6"/>
  <c r="BI364" i="6"/>
  <c r="BH364" i="6"/>
  <c r="BG364" i="6"/>
  <c r="BE364" i="6"/>
  <c r="T364" i="6"/>
  <c r="R364" i="6"/>
  <c r="P364" i="6"/>
  <c r="BI363" i="6"/>
  <c r="BH363" i="6"/>
  <c r="BG363" i="6"/>
  <c r="BE363" i="6"/>
  <c r="T363" i="6"/>
  <c r="R363" i="6"/>
  <c r="P363" i="6"/>
  <c r="BI362" i="6"/>
  <c r="BH362" i="6"/>
  <c r="BG362" i="6"/>
  <c r="BE362" i="6"/>
  <c r="T362" i="6"/>
  <c r="R362" i="6"/>
  <c r="P362" i="6"/>
  <c r="BI360" i="6"/>
  <c r="BH360" i="6"/>
  <c r="BG360" i="6"/>
  <c r="BE360" i="6"/>
  <c r="T360" i="6"/>
  <c r="R360" i="6"/>
  <c r="P360" i="6"/>
  <c r="BI358" i="6"/>
  <c r="BH358" i="6"/>
  <c r="BG358" i="6"/>
  <c r="BE358" i="6"/>
  <c r="T358" i="6"/>
  <c r="R358" i="6"/>
  <c r="P358" i="6"/>
  <c r="BI356" i="6"/>
  <c r="BH356" i="6"/>
  <c r="BG356" i="6"/>
  <c r="BE356" i="6"/>
  <c r="T356" i="6"/>
  <c r="R356" i="6"/>
  <c r="P356" i="6"/>
  <c r="BI353" i="6"/>
  <c r="BH353" i="6"/>
  <c r="BG353" i="6"/>
  <c r="BE353" i="6"/>
  <c r="T353" i="6"/>
  <c r="T352" i="6" s="1"/>
  <c r="R353" i="6"/>
  <c r="R352" i="6" s="1"/>
  <c r="P353" i="6"/>
  <c r="P352" i="6" s="1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5" i="6"/>
  <c r="BH345" i="6"/>
  <c r="BG345" i="6"/>
  <c r="BE345" i="6"/>
  <c r="T345" i="6"/>
  <c r="R345" i="6"/>
  <c r="P345" i="6"/>
  <c r="BI343" i="6"/>
  <c r="BH343" i="6"/>
  <c r="BG343" i="6"/>
  <c r="BE343" i="6"/>
  <c r="T343" i="6"/>
  <c r="R343" i="6"/>
  <c r="P343" i="6"/>
  <c r="BI341" i="6"/>
  <c r="BH341" i="6"/>
  <c r="BG341" i="6"/>
  <c r="BE341" i="6"/>
  <c r="T341" i="6"/>
  <c r="T340" i="6" s="1"/>
  <c r="R341" i="6"/>
  <c r="R340" i="6"/>
  <c r="P341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6" i="6"/>
  <c r="BH336" i="6"/>
  <c r="BG336" i="6"/>
  <c r="BE336" i="6"/>
  <c r="T336" i="6"/>
  <c r="R336" i="6"/>
  <c r="P336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5" i="6"/>
  <c r="BH325" i="6"/>
  <c r="BG325" i="6"/>
  <c r="BE325" i="6"/>
  <c r="T325" i="6"/>
  <c r="R325" i="6"/>
  <c r="P325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0" i="6"/>
  <c r="BH290" i="6"/>
  <c r="BG290" i="6"/>
  <c r="BE290" i="6"/>
  <c r="T290" i="6"/>
  <c r="R290" i="6"/>
  <c r="P290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2" i="6"/>
  <c r="BH282" i="6"/>
  <c r="BG282" i="6"/>
  <c r="BE282" i="6"/>
  <c r="T282" i="6"/>
  <c r="R282" i="6"/>
  <c r="P282" i="6"/>
  <c r="BI280" i="6"/>
  <c r="BH280" i="6"/>
  <c r="BG280" i="6"/>
  <c r="BE280" i="6"/>
  <c r="T280" i="6"/>
  <c r="R280" i="6"/>
  <c r="P280" i="6"/>
  <c r="BI278" i="6"/>
  <c r="BH278" i="6"/>
  <c r="BG278" i="6"/>
  <c r="BE278" i="6"/>
  <c r="T278" i="6"/>
  <c r="R278" i="6"/>
  <c r="P278" i="6"/>
  <c r="BI276" i="6"/>
  <c r="BH276" i="6"/>
  <c r="BG276" i="6"/>
  <c r="BE276" i="6"/>
  <c r="T276" i="6"/>
  <c r="R276" i="6"/>
  <c r="P276" i="6"/>
  <c r="BI274" i="6"/>
  <c r="BH274" i="6"/>
  <c r="BG274" i="6"/>
  <c r="BE274" i="6"/>
  <c r="T274" i="6"/>
  <c r="R274" i="6"/>
  <c r="P274" i="6"/>
  <c r="BI272" i="6"/>
  <c r="BH272" i="6"/>
  <c r="BG272" i="6"/>
  <c r="BE272" i="6"/>
  <c r="T272" i="6"/>
  <c r="R272" i="6"/>
  <c r="P272" i="6"/>
  <c r="BI269" i="6"/>
  <c r="BH269" i="6"/>
  <c r="BG269" i="6"/>
  <c r="BE269" i="6"/>
  <c r="T269" i="6"/>
  <c r="T268" i="6"/>
  <c r="R269" i="6"/>
  <c r="R268" i="6" s="1"/>
  <c r="P269" i="6"/>
  <c r="P268" i="6" s="1"/>
  <c r="BI266" i="6"/>
  <c r="BH266" i="6"/>
  <c r="BG266" i="6"/>
  <c r="BE266" i="6"/>
  <c r="T266" i="6"/>
  <c r="T265" i="6"/>
  <c r="R266" i="6"/>
  <c r="R265" i="6" s="1"/>
  <c r="P266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1" i="6"/>
  <c r="BH241" i="6"/>
  <c r="BG241" i="6"/>
  <c r="BE241" i="6"/>
  <c r="T241" i="6"/>
  <c r="R241" i="6"/>
  <c r="P241" i="6"/>
  <c r="BI239" i="6"/>
  <c r="BH239" i="6"/>
  <c r="BG239" i="6"/>
  <c r="BE239" i="6"/>
  <c r="T239" i="6"/>
  <c r="R239" i="6"/>
  <c r="P239" i="6"/>
  <c r="BI237" i="6"/>
  <c r="BH237" i="6"/>
  <c r="BG237" i="6"/>
  <c r="BE237" i="6"/>
  <c r="T237" i="6"/>
  <c r="T236" i="6" s="1"/>
  <c r="R237" i="6"/>
  <c r="R236" i="6" s="1"/>
  <c r="P237" i="6"/>
  <c r="P236" i="6" s="1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2" i="6"/>
  <c r="BH222" i="6"/>
  <c r="BG222" i="6"/>
  <c r="BE222" i="6"/>
  <c r="T222" i="6"/>
  <c r="R222" i="6"/>
  <c r="P222" i="6"/>
  <c r="F213" i="6"/>
  <c r="E211" i="6"/>
  <c r="BI196" i="6"/>
  <c r="BH196" i="6"/>
  <c r="BG196" i="6"/>
  <c r="BE196" i="6"/>
  <c r="BI195" i="6"/>
  <c r="BH195" i="6"/>
  <c r="BG195" i="6"/>
  <c r="BF195" i="6"/>
  <c r="BE195" i="6"/>
  <c r="BI194" i="6"/>
  <c r="BH194" i="6"/>
  <c r="BG194" i="6"/>
  <c r="BF194" i="6"/>
  <c r="BE194" i="6"/>
  <c r="BI193" i="6"/>
  <c r="BH193" i="6"/>
  <c r="BG193" i="6"/>
  <c r="BF193" i="6"/>
  <c r="BE193" i="6"/>
  <c r="BI192" i="6"/>
  <c r="BH192" i="6"/>
  <c r="BG192" i="6"/>
  <c r="BF192" i="6"/>
  <c r="BE192" i="6"/>
  <c r="BI191" i="6"/>
  <c r="BH191" i="6"/>
  <c r="BG191" i="6"/>
  <c r="BF191" i="6"/>
  <c r="BE191" i="6"/>
  <c r="F91" i="6"/>
  <c r="E89" i="6"/>
  <c r="J26" i="6"/>
  <c r="E26" i="6"/>
  <c r="J216" i="6" s="1"/>
  <c r="J25" i="6"/>
  <c r="J23" i="6"/>
  <c r="E23" i="6"/>
  <c r="J215" i="6" s="1"/>
  <c r="J22" i="6"/>
  <c r="J20" i="6"/>
  <c r="E20" i="6"/>
  <c r="F216" i="6" s="1"/>
  <c r="J19" i="6"/>
  <c r="J17" i="6"/>
  <c r="E17" i="6"/>
  <c r="F215" i="6" s="1"/>
  <c r="J16" i="6"/>
  <c r="J14" i="6"/>
  <c r="J213" i="6" s="1"/>
  <c r="E7" i="6"/>
  <c r="E207" i="6" s="1"/>
  <c r="J41" i="5"/>
  <c r="J40" i="5"/>
  <c r="AY99" i="1" s="1"/>
  <c r="J39" i="5"/>
  <c r="AX99" i="1" s="1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F133" i="5"/>
  <c r="E131" i="5"/>
  <c r="BI116" i="5"/>
  <c r="BH116" i="5"/>
  <c r="BG116" i="5"/>
  <c r="BE116" i="5"/>
  <c r="BI115" i="5"/>
  <c r="BH115" i="5"/>
  <c r="BG115" i="5"/>
  <c r="BF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F91" i="5"/>
  <c r="E89" i="5"/>
  <c r="J26" i="5"/>
  <c r="E26" i="5"/>
  <c r="J136" i="5" s="1"/>
  <c r="J25" i="5"/>
  <c r="J23" i="5"/>
  <c r="E23" i="5"/>
  <c r="J135" i="5" s="1"/>
  <c r="J22" i="5"/>
  <c r="J20" i="5"/>
  <c r="E20" i="5"/>
  <c r="F136" i="5" s="1"/>
  <c r="J19" i="5"/>
  <c r="J17" i="5"/>
  <c r="E17" i="5"/>
  <c r="F135" i="5" s="1"/>
  <c r="J16" i="5"/>
  <c r="J14" i="5"/>
  <c r="J133" i="5" s="1"/>
  <c r="E7" i="5"/>
  <c r="E127" i="5"/>
  <c r="J142" i="4"/>
  <c r="J41" i="4"/>
  <c r="J40" i="4"/>
  <c r="AY98" i="1" s="1"/>
  <c r="J39" i="4"/>
  <c r="AX98" i="1" s="1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J102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F129" i="4"/>
  <c r="E127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F91" i="4"/>
  <c r="E89" i="4"/>
  <c r="J26" i="4"/>
  <c r="E26" i="4"/>
  <c r="J132" i="4" s="1"/>
  <c r="J25" i="4"/>
  <c r="J23" i="4"/>
  <c r="E23" i="4"/>
  <c r="J131" i="4" s="1"/>
  <c r="J22" i="4"/>
  <c r="J20" i="4"/>
  <c r="E20" i="4"/>
  <c r="F94" i="4" s="1"/>
  <c r="J19" i="4"/>
  <c r="J17" i="4"/>
  <c r="E17" i="4"/>
  <c r="F131" i="4" s="1"/>
  <c r="J16" i="4"/>
  <c r="J14" i="4"/>
  <c r="J129" i="4" s="1"/>
  <c r="E7" i="4"/>
  <c r="E123" i="4" s="1"/>
  <c r="J41" i="3"/>
  <c r="J40" i="3"/>
  <c r="AY97" i="1" s="1"/>
  <c r="J39" i="3"/>
  <c r="AX97" i="1" s="1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F129" i="3"/>
  <c r="E127" i="3"/>
  <c r="BI112" i="3"/>
  <c r="BH112" i="3"/>
  <c r="BG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BI107" i="3"/>
  <c r="BH107" i="3"/>
  <c r="BG107" i="3"/>
  <c r="BF107" i="3"/>
  <c r="BE107" i="3"/>
  <c r="F91" i="3"/>
  <c r="E89" i="3"/>
  <c r="J26" i="3"/>
  <c r="E26" i="3"/>
  <c r="J132" i="3" s="1"/>
  <c r="J25" i="3"/>
  <c r="J23" i="3"/>
  <c r="E23" i="3"/>
  <c r="J131" i="3" s="1"/>
  <c r="J22" i="3"/>
  <c r="J20" i="3"/>
  <c r="E20" i="3"/>
  <c r="F94" i="3" s="1"/>
  <c r="J19" i="3"/>
  <c r="J17" i="3"/>
  <c r="E17" i="3"/>
  <c r="F93" i="3" s="1"/>
  <c r="J16" i="3"/>
  <c r="J14" i="3"/>
  <c r="J129" i="3" s="1"/>
  <c r="E7" i="3"/>
  <c r="E123" i="3" s="1"/>
  <c r="J41" i="2"/>
  <c r="J40" i="2"/>
  <c r="AY96" i="1" s="1"/>
  <c r="J39" i="2"/>
  <c r="AX96" i="1" s="1"/>
  <c r="BI5305" i="2"/>
  <c r="BH5305" i="2"/>
  <c r="BG5305" i="2"/>
  <c r="BE5305" i="2"/>
  <c r="T5305" i="2"/>
  <c r="R5305" i="2"/>
  <c r="P5305" i="2"/>
  <c r="BI5300" i="2"/>
  <c r="BH5300" i="2"/>
  <c r="BG5300" i="2"/>
  <c r="BE5300" i="2"/>
  <c r="T5300" i="2"/>
  <c r="R5300" i="2"/>
  <c r="P5300" i="2"/>
  <c r="BI5295" i="2"/>
  <c r="BH5295" i="2"/>
  <c r="BG5295" i="2"/>
  <c r="BE5295" i="2"/>
  <c r="T5295" i="2"/>
  <c r="R5295" i="2"/>
  <c r="P5295" i="2"/>
  <c r="BI5290" i="2"/>
  <c r="BH5290" i="2"/>
  <c r="BG5290" i="2"/>
  <c r="BE5290" i="2"/>
  <c r="T5290" i="2"/>
  <c r="R5290" i="2"/>
  <c r="P5290" i="2"/>
  <c r="BI5285" i="2"/>
  <c r="BH5285" i="2"/>
  <c r="BG5285" i="2"/>
  <c r="BE5285" i="2"/>
  <c r="T5285" i="2"/>
  <c r="R5285" i="2"/>
  <c r="P5285" i="2"/>
  <c r="BI5280" i="2"/>
  <c r="BH5280" i="2"/>
  <c r="BG5280" i="2"/>
  <c r="BE5280" i="2"/>
  <c r="T5280" i="2"/>
  <c r="R5280" i="2"/>
  <c r="P5280" i="2"/>
  <c r="BI5275" i="2"/>
  <c r="BH5275" i="2"/>
  <c r="BG5275" i="2"/>
  <c r="BE5275" i="2"/>
  <c r="T5275" i="2"/>
  <c r="R5275" i="2"/>
  <c r="P5275" i="2"/>
  <c r="BI5270" i="2"/>
  <c r="BH5270" i="2"/>
  <c r="BG5270" i="2"/>
  <c r="BE5270" i="2"/>
  <c r="T5270" i="2"/>
  <c r="R5270" i="2"/>
  <c r="P5270" i="2"/>
  <c r="BI5265" i="2"/>
  <c r="BH5265" i="2"/>
  <c r="BG5265" i="2"/>
  <c r="BE5265" i="2"/>
  <c r="T5265" i="2"/>
  <c r="R5265" i="2"/>
  <c r="P5265" i="2"/>
  <c r="BI5260" i="2"/>
  <c r="BH5260" i="2"/>
  <c r="BG5260" i="2"/>
  <c r="BE5260" i="2"/>
  <c r="T5260" i="2"/>
  <c r="R5260" i="2"/>
  <c r="P5260" i="2"/>
  <c r="BI5255" i="2"/>
  <c r="BH5255" i="2"/>
  <c r="BG5255" i="2"/>
  <c r="BE5255" i="2"/>
  <c r="T5255" i="2"/>
  <c r="R5255" i="2"/>
  <c r="P5255" i="2"/>
  <c r="BI5249" i="2"/>
  <c r="BH5249" i="2"/>
  <c r="BG5249" i="2"/>
  <c r="BE5249" i="2"/>
  <c r="T5249" i="2"/>
  <c r="R5249" i="2"/>
  <c r="P5249" i="2"/>
  <c r="BI5244" i="2"/>
  <c r="BH5244" i="2"/>
  <c r="BG5244" i="2"/>
  <c r="BE5244" i="2"/>
  <c r="T5244" i="2"/>
  <c r="R5244" i="2"/>
  <c r="P5244" i="2"/>
  <c r="BI5231" i="2"/>
  <c r="BH5231" i="2"/>
  <c r="BG5231" i="2"/>
  <c r="BE5231" i="2"/>
  <c r="T5231" i="2"/>
  <c r="R5231" i="2"/>
  <c r="P5231" i="2"/>
  <c r="BI5222" i="2"/>
  <c r="BH5222" i="2"/>
  <c r="BG5222" i="2"/>
  <c r="BE5222" i="2"/>
  <c r="T5222" i="2"/>
  <c r="R5222" i="2"/>
  <c r="P5222" i="2"/>
  <c r="BI5218" i="2"/>
  <c r="BH5218" i="2"/>
  <c r="BG5218" i="2"/>
  <c r="BE5218" i="2"/>
  <c r="T5218" i="2"/>
  <c r="R5218" i="2"/>
  <c r="P5218" i="2"/>
  <c r="BI5214" i="2"/>
  <c r="BH5214" i="2"/>
  <c r="BG5214" i="2"/>
  <c r="BE5214" i="2"/>
  <c r="T5214" i="2"/>
  <c r="R5214" i="2"/>
  <c r="P5214" i="2"/>
  <c r="BI5201" i="2"/>
  <c r="BH5201" i="2"/>
  <c r="BG5201" i="2"/>
  <c r="BE5201" i="2"/>
  <c r="T5201" i="2"/>
  <c r="R5201" i="2"/>
  <c r="P5201" i="2"/>
  <c r="BI5192" i="2"/>
  <c r="BH5192" i="2"/>
  <c r="BG5192" i="2"/>
  <c r="BE5192" i="2"/>
  <c r="T5192" i="2"/>
  <c r="R5192" i="2"/>
  <c r="P5192" i="2"/>
  <c r="BI5188" i="2"/>
  <c r="BH5188" i="2"/>
  <c r="BG5188" i="2"/>
  <c r="BE5188" i="2"/>
  <c r="T5188" i="2"/>
  <c r="R5188" i="2"/>
  <c r="P5188" i="2"/>
  <c r="BI5184" i="2"/>
  <c r="BH5184" i="2"/>
  <c r="BG5184" i="2"/>
  <c r="BE5184" i="2"/>
  <c r="T5184" i="2"/>
  <c r="R5184" i="2"/>
  <c r="P5184" i="2"/>
  <c r="BI5179" i="2"/>
  <c r="BH5179" i="2"/>
  <c r="BG5179" i="2"/>
  <c r="BE5179" i="2"/>
  <c r="T5179" i="2"/>
  <c r="R5179" i="2"/>
  <c r="P5179" i="2"/>
  <c r="BI5171" i="2"/>
  <c r="BH5171" i="2"/>
  <c r="BG5171" i="2"/>
  <c r="BE5171" i="2"/>
  <c r="T5171" i="2"/>
  <c r="R5171" i="2"/>
  <c r="P5171" i="2"/>
  <c r="BI5157" i="2"/>
  <c r="BH5157" i="2"/>
  <c r="BG5157" i="2"/>
  <c r="BE5157" i="2"/>
  <c r="T5157" i="2"/>
  <c r="R5157" i="2"/>
  <c r="P5157" i="2"/>
  <c r="BI5146" i="2"/>
  <c r="BH5146" i="2"/>
  <c r="BG5146" i="2"/>
  <c r="BE5146" i="2"/>
  <c r="T5146" i="2"/>
  <c r="R5146" i="2"/>
  <c r="P5146" i="2"/>
  <c r="BI5140" i="2"/>
  <c r="BH5140" i="2"/>
  <c r="BG5140" i="2"/>
  <c r="BE5140" i="2"/>
  <c r="T5140" i="2"/>
  <c r="R5140" i="2"/>
  <c r="P5140" i="2"/>
  <c r="BI5135" i="2"/>
  <c r="BH5135" i="2"/>
  <c r="BG5135" i="2"/>
  <c r="BE5135" i="2"/>
  <c r="T5135" i="2"/>
  <c r="R5135" i="2"/>
  <c r="P5135" i="2"/>
  <c r="BI5129" i="2"/>
  <c r="BH5129" i="2"/>
  <c r="BG5129" i="2"/>
  <c r="BE5129" i="2"/>
  <c r="T5129" i="2"/>
  <c r="R5129" i="2"/>
  <c r="P5129" i="2"/>
  <c r="BI5122" i="2"/>
  <c r="BH5122" i="2"/>
  <c r="BG5122" i="2"/>
  <c r="BE5122" i="2"/>
  <c r="T5122" i="2"/>
  <c r="R5122" i="2"/>
  <c r="P5122" i="2"/>
  <c r="BI5118" i="2"/>
  <c r="BH5118" i="2"/>
  <c r="BG5118" i="2"/>
  <c r="BE5118" i="2"/>
  <c r="T5118" i="2"/>
  <c r="R5118" i="2"/>
  <c r="P5118" i="2"/>
  <c r="BI5114" i="2"/>
  <c r="BH5114" i="2"/>
  <c r="BG5114" i="2"/>
  <c r="BE5114" i="2"/>
  <c r="T5114" i="2"/>
  <c r="R5114" i="2"/>
  <c r="P5114" i="2"/>
  <c r="BI5110" i="2"/>
  <c r="BH5110" i="2"/>
  <c r="BG5110" i="2"/>
  <c r="BE5110" i="2"/>
  <c r="T5110" i="2"/>
  <c r="R5110" i="2"/>
  <c r="P5110" i="2"/>
  <c r="BI5106" i="2"/>
  <c r="BH5106" i="2"/>
  <c r="BG5106" i="2"/>
  <c r="BE5106" i="2"/>
  <c r="T5106" i="2"/>
  <c r="R5106" i="2"/>
  <c r="P5106" i="2"/>
  <c r="BI5102" i="2"/>
  <c r="BH5102" i="2"/>
  <c r="BG5102" i="2"/>
  <c r="BE5102" i="2"/>
  <c r="T5102" i="2"/>
  <c r="R5102" i="2"/>
  <c r="P5102" i="2"/>
  <c r="BI5098" i="2"/>
  <c r="BH5098" i="2"/>
  <c r="BG5098" i="2"/>
  <c r="BE5098" i="2"/>
  <c r="T5098" i="2"/>
  <c r="T5097" i="2" s="1"/>
  <c r="R5098" i="2"/>
  <c r="R5097" i="2" s="1"/>
  <c r="P5098" i="2"/>
  <c r="P5097" i="2" s="1"/>
  <c r="BI5093" i="2"/>
  <c r="BH5093" i="2"/>
  <c r="BG5093" i="2"/>
  <c r="BE5093" i="2"/>
  <c r="T5093" i="2"/>
  <c r="R5093" i="2"/>
  <c r="P5093" i="2"/>
  <c r="BI5088" i="2"/>
  <c r="BH5088" i="2"/>
  <c r="BG5088" i="2"/>
  <c r="BE5088" i="2"/>
  <c r="T5088" i="2"/>
  <c r="R5088" i="2"/>
  <c r="P5088" i="2"/>
  <c r="BI5083" i="2"/>
  <c r="BH5083" i="2"/>
  <c r="BG5083" i="2"/>
  <c r="BE5083" i="2"/>
  <c r="T5083" i="2"/>
  <c r="T5082" i="2" s="1"/>
  <c r="R5083" i="2"/>
  <c r="R5082" i="2" s="1"/>
  <c r="P5083" i="2"/>
  <c r="BI5081" i="2"/>
  <c r="BH5081" i="2"/>
  <c r="BG5081" i="2"/>
  <c r="BE5081" i="2"/>
  <c r="T5081" i="2"/>
  <c r="R5081" i="2"/>
  <c r="P5081" i="2"/>
  <c r="BI5080" i="2"/>
  <c r="BH5080" i="2"/>
  <c r="BG5080" i="2"/>
  <c r="BE5080" i="2"/>
  <c r="T5080" i="2"/>
  <c r="R5080" i="2"/>
  <c r="P5080" i="2"/>
  <c r="BI4246" i="2"/>
  <c r="BH4246" i="2"/>
  <c r="BG4246" i="2"/>
  <c r="BE4246" i="2"/>
  <c r="T4246" i="2"/>
  <c r="R4246" i="2"/>
  <c r="P4246" i="2"/>
  <c r="BI4244" i="2"/>
  <c r="BH4244" i="2"/>
  <c r="BG4244" i="2"/>
  <c r="BE4244" i="2"/>
  <c r="T4244" i="2"/>
  <c r="R4244" i="2"/>
  <c r="P4244" i="2"/>
  <c r="BI4196" i="2"/>
  <c r="BH4196" i="2"/>
  <c r="BG4196" i="2"/>
  <c r="BE4196" i="2"/>
  <c r="T4196" i="2"/>
  <c r="R4196" i="2"/>
  <c r="P4196" i="2"/>
  <c r="BI4188" i="2"/>
  <c r="BH4188" i="2"/>
  <c r="BG4188" i="2"/>
  <c r="BE4188" i="2"/>
  <c r="T4188" i="2"/>
  <c r="R4188" i="2"/>
  <c r="P4188" i="2"/>
  <c r="BI4186" i="2"/>
  <c r="BH4186" i="2"/>
  <c r="BG4186" i="2"/>
  <c r="BE4186" i="2"/>
  <c r="T4186" i="2"/>
  <c r="R4186" i="2"/>
  <c r="P4186" i="2"/>
  <c r="BI4180" i="2"/>
  <c r="BH4180" i="2"/>
  <c r="BG4180" i="2"/>
  <c r="BE4180" i="2"/>
  <c r="T4180" i="2"/>
  <c r="R4180" i="2"/>
  <c r="P4180" i="2"/>
  <c r="BI4174" i="2"/>
  <c r="BH4174" i="2"/>
  <c r="BG4174" i="2"/>
  <c r="BE4174" i="2"/>
  <c r="T4174" i="2"/>
  <c r="R4174" i="2"/>
  <c r="P4174" i="2"/>
  <c r="BI4172" i="2"/>
  <c r="BH4172" i="2"/>
  <c r="BG4172" i="2"/>
  <c r="BE4172" i="2"/>
  <c r="T4172" i="2"/>
  <c r="R4172" i="2"/>
  <c r="P4172" i="2"/>
  <c r="BI4170" i="2"/>
  <c r="BH4170" i="2"/>
  <c r="BG4170" i="2"/>
  <c r="BE4170" i="2"/>
  <c r="T4170" i="2"/>
  <c r="R4170" i="2"/>
  <c r="P4170" i="2"/>
  <c r="BI4168" i="2"/>
  <c r="BH4168" i="2"/>
  <c r="BG4168" i="2"/>
  <c r="BE4168" i="2"/>
  <c r="T4168" i="2"/>
  <c r="R4168" i="2"/>
  <c r="P4168" i="2"/>
  <c r="BI4164" i="2"/>
  <c r="BH4164" i="2"/>
  <c r="BG4164" i="2"/>
  <c r="BE4164" i="2"/>
  <c r="T4164" i="2"/>
  <c r="R4164" i="2"/>
  <c r="P4164" i="2"/>
  <c r="BI4160" i="2"/>
  <c r="BH4160" i="2"/>
  <c r="BG4160" i="2"/>
  <c r="BE4160" i="2"/>
  <c r="T4160" i="2"/>
  <c r="R4160" i="2"/>
  <c r="P4160" i="2"/>
  <c r="BI4156" i="2"/>
  <c r="BH4156" i="2"/>
  <c r="BG4156" i="2"/>
  <c r="BE4156" i="2"/>
  <c r="T4156" i="2"/>
  <c r="R4156" i="2"/>
  <c r="P4156" i="2"/>
  <c r="BI4151" i="2"/>
  <c r="BH4151" i="2"/>
  <c r="BG4151" i="2"/>
  <c r="BE4151" i="2"/>
  <c r="T4151" i="2"/>
  <c r="R4151" i="2"/>
  <c r="P4151" i="2"/>
  <c r="BI4146" i="2"/>
  <c r="BH4146" i="2"/>
  <c r="BG4146" i="2"/>
  <c r="BE4146" i="2"/>
  <c r="T4146" i="2"/>
  <c r="R4146" i="2"/>
  <c r="P4146" i="2"/>
  <c r="BI4141" i="2"/>
  <c r="BH4141" i="2"/>
  <c r="BG4141" i="2"/>
  <c r="BE4141" i="2"/>
  <c r="T4141" i="2"/>
  <c r="R4141" i="2"/>
  <c r="P4141" i="2"/>
  <c r="BI4136" i="2"/>
  <c r="BH4136" i="2"/>
  <c r="BG4136" i="2"/>
  <c r="BE4136" i="2"/>
  <c r="T4136" i="2"/>
  <c r="R4136" i="2"/>
  <c r="P4136" i="2"/>
  <c r="BI4131" i="2"/>
  <c r="BH4131" i="2"/>
  <c r="BG4131" i="2"/>
  <c r="BE4131" i="2"/>
  <c r="T4131" i="2"/>
  <c r="R4131" i="2"/>
  <c r="P4131" i="2"/>
  <c r="BI4119" i="2"/>
  <c r="BH4119" i="2"/>
  <c r="BG4119" i="2"/>
  <c r="BE4119" i="2"/>
  <c r="T4119" i="2"/>
  <c r="R4119" i="2"/>
  <c r="P4119" i="2"/>
  <c r="BI4117" i="2"/>
  <c r="BH4117" i="2"/>
  <c r="BG4117" i="2"/>
  <c r="BE4117" i="2"/>
  <c r="T4117" i="2"/>
  <c r="R4117" i="2"/>
  <c r="P4117" i="2"/>
  <c r="BI4114" i="2"/>
  <c r="BH4114" i="2"/>
  <c r="BG4114" i="2"/>
  <c r="BE4114" i="2"/>
  <c r="T4114" i="2"/>
  <c r="R4114" i="2"/>
  <c r="P4114" i="2"/>
  <c r="BI4111" i="2"/>
  <c r="BH4111" i="2"/>
  <c r="BG4111" i="2"/>
  <c r="BE4111" i="2"/>
  <c r="T4111" i="2"/>
  <c r="R4111" i="2"/>
  <c r="P4111" i="2"/>
  <c r="BI4108" i="2"/>
  <c r="BH4108" i="2"/>
  <c r="BG4108" i="2"/>
  <c r="BE4108" i="2"/>
  <c r="T4108" i="2"/>
  <c r="R4108" i="2"/>
  <c r="P4108" i="2"/>
  <c r="BI4106" i="2"/>
  <c r="BH4106" i="2"/>
  <c r="BG4106" i="2"/>
  <c r="BE4106" i="2"/>
  <c r="T4106" i="2"/>
  <c r="R4106" i="2"/>
  <c r="P4106" i="2"/>
  <c r="BI4102" i="2"/>
  <c r="BH4102" i="2"/>
  <c r="BG4102" i="2"/>
  <c r="BE4102" i="2"/>
  <c r="T4102" i="2"/>
  <c r="R4102" i="2"/>
  <c r="P4102" i="2"/>
  <c r="BI4098" i="2"/>
  <c r="BH4098" i="2"/>
  <c r="BG4098" i="2"/>
  <c r="BE4098" i="2"/>
  <c r="T4098" i="2"/>
  <c r="R4098" i="2"/>
  <c r="P4098" i="2"/>
  <c r="BI4094" i="2"/>
  <c r="BH4094" i="2"/>
  <c r="BG4094" i="2"/>
  <c r="BE4094" i="2"/>
  <c r="T4094" i="2"/>
  <c r="R4094" i="2"/>
  <c r="P4094" i="2"/>
  <c r="BI4092" i="2"/>
  <c r="BH4092" i="2"/>
  <c r="BG4092" i="2"/>
  <c r="BE4092" i="2"/>
  <c r="T4092" i="2"/>
  <c r="R4092" i="2"/>
  <c r="P4092" i="2"/>
  <c r="BI4088" i="2"/>
  <c r="BH4088" i="2"/>
  <c r="BG4088" i="2"/>
  <c r="BE4088" i="2"/>
  <c r="T4088" i="2"/>
  <c r="R4088" i="2"/>
  <c r="P4088" i="2"/>
  <c r="BI4080" i="2"/>
  <c r="BH4080" i="2"/>
  <c r="BG4080" i="2"/>
  <c r="BE4080" i="2"/>
  <c r="T4080" i="2"/>
  <c r="R4080" i="2"/>
  <c r="P4080" i="2"/>
  <c r="BI4075" i="2"/>
  <c r="BH4075" i="2"/>
  <c r="BG4075" i="2"/>
  <c r="BE4075" i="2"/>
  <c r="T4075" i="2"/>
  <c r="R4075" i="2"/>
  <c r="P4075" i="2"/>
  <c r="BI4071" i="2"/>
  <c r="BH4071" i="2"/>
  <c r="BG4071" i="2"/>
  <c r="BE4071" i="2"/>
  <c r="T4071" i="2"/>
  <c r="R4071" i="2"/>
  <c r="P4071" i="2"/>
  <c r="BI4065" i="2"/>
  <c r="BH4065" i="2"/>
  <c r="BG4065" i="2"/>
  <c r="BE4065" i="2"/>
  <c r="T4065" i="2"/>
  <c r="R4065" i="2"/>
  <c r="P4065" i="2"/>
  <c r="BI4060" i="2"/>
  <c r="BH4060" i="2"/>
  <c r="BG4060" i="2"/>
  <c r="BE4060" i="2"/>
  <c r="T4060" i="2"/>
  <c r="R4060" i="2"/>
  <c r="P4060" i="2"/>
  <c r="BI4036" i="2"/>
  <c r="BH4036" i="2"/>
  <c r="BG4036" i="2"/>
  <c r="BE4036" i="2"/>
  <c r="T4036" i="2"/>
  <c r="R4036" i="2"/>
  <c r="P4036" i="2"/>
  <c r="BI4034" i="2"/>
  <c r="BH4034" i="2"/>
  <c r="BG4034" i="2"/>
  <c r="BE4034" i="2"/>
  <c r="T4034" i="2"/>
  <c r="R4034" i="2"/>
  <c r="P4034" i="2"/>
  <c r="BI4031" i="2"/>
  <c r="BH4031" i="2"/>
  <c r="BG4031" i="2"/>
  <c r="BE4031" i="2"/>
  <c r="T4031" i="2"/>
  <c r="R4031" i="2"/>
  <c r="P4031" i="2"/>
  <c r="BI4028" i="2"/>
  <c r="BH4028" i="2"/>
  <c r="BG4028" i="2"/>
  <c r="BE4028" i="2"/>
  <c r="T4028" i="2"/>
  <c r="R4028" i="2"/>
  <c r="P4028" i="2"/>
  <c r="BI4025" i="2"/>
  <c r="BH4025" i="2"/>
  <c r="BG4025" i="2"/>
  <c r="BE4025" i="2"/>
  <c r="T4025" i="2"/>
  <c r="R4025" i="2"/>
  <c r="P4025" i="2"/>
  <c r="BI4021" i="2"/>
  <c r="BH4021" i="2"/>
  <c r="BG4021" i="2"/>
  <c r="BE4021" i="2"/>
  <c r="T4021" i="2"/>
  <c r="R4021" i="2"/>
  <c r="P4021" i="2"/>
  <c r="BI4018" i="2"/>
  <c r="BH4018" i="2"/>
  <c r="BG4018" i="2"/>
  <c r="BE4018" i="2"/>
  <c r="T4018" i="2"/>
  <c r="R4018" i="2"/>
  <c r="P4018" i="2"/>
  <c r="BI4016" i="2"/>
  <c r="BH4016" i="2"/>
  <c r="BG4016" i="2"/>
  <c r="BE4016" i="2"/>
  <c r="T4016" i="2"/>
  <c r="R4016" i="2"/>
  <c r="P4016" i="2"/>
  <c r="BI4014" i="2"/>
  <c r="BH4014" i="2"/>
  <c r="BG4014" i="2"/>
  <c r="BE4014" i="2"/>
  <c r="T4014" i="2"/>
  <c r="R4014" i="2"/>
  <c r="P4014" i="2"/>
  <c r="BI4012" i="2"/>
  <c r="BH4012" i="2"/>
  <c r="BG4012" i="2"/>
  <c r="BE4012" i="2"/>
  <c r="T4012" i="2"/>
  <c r="R4012" i="2"/>
  <c r="P4012" i="2"/>
  <c r="BI4010" i="2"/>
  <c r="BH4010" i="2"/>
  <c r="BG4010" i="2"/>
  <c r="BE4010" i="2"/>
  <c r="T4010" i="2"/>
  <c r="R4010" i="2"/>
  <c r="P4010" i="2"/>
  <c r="BI4008" i="2"/>
  <c r="BH4008" i="2"/>
  <c r="BG4008" i="2"/>
  <c r="BE4008" i="2"/>
  <c r="T4008" i="2"/>
  <c r="R4008" i="2"/>
  <c r="P4008" i="2"/>
  <c r="BI4006" i="2"/>
  <c r="BH4006" i="2"/>
  <c r="BG4006" i="2"/>
  <c r="BE4006" i="2"/>
  <c r="T4006" i="2"/>
  <c r="R4006" i="2"/>
  <c r="P4006" i="2"/>
  <c r="BI4004" i="2"/>
  <c r="BH4004" i="2"/>
  <c r="BG4004" i="2"/>
  <c r="BE4004" i="2"/>
  <c r="T4004" i="2"/>
  <c r="R4004" i="2"/>
  <c r="P4004" i="2"/>
  <c r="BI4002" i="2"/>
  <c r="BH4002" i="2"/>
  <c r="BG4002" i="2"/>
  <c r="BE4002" i="2"/>
  <c r="T4002" i="2"/>
  <c r="R4002" i="2"/>
  <c r="P4002" i="2"/>
  <c r="BI4000" i="2"/>
  <c r="BH4000" i="2"/>
  <c r="BG4000" i="2"/>
  <c r="BE4000" i="2"/>
  <c r="T4000" i="2"/>
  <c r="R4000" i="2"/>
  <c r="P4000" i="2"/>
  <c r="BI3998" i="2"/>
  <c r="BH3998" i="2"/>
  <c r="BG3998" i="2"/>
  <c r="BE3998" i="2"/>
  <c r="T3998" i="2"/>
  <c r="R3998" i="2"/>
  <c r="P3998" i="2"/>
  <c r="BI3996" i="2"/>
  <c r="BH3996" i="2"/>
  <c r="BG3996" i="2"/>
  <c r="BE3996" i="2"/>
  <c r="T3996" i="2"/>
  <c r="R3996" i="2"/>
  <c r="P3996" i="2"/>
  <c r="BI3994" i="2"/>
  <c r="BH3994" i="2"/>
  <c r="BG3994" i="2"/>
  <c r="BE3994" i="2"/>
  <c r="T3994" i="2"/>
  <c r="R3994" i="2"/>
  <c r="P3994" i="2"/>
  <c r="BI3992" i="2"/>
  <c r="BH3992" i="2"/>
  <c r="BG3992" i="2"/>
  <c r="BE3992" i="2"/>
  <c r="T3992" i="2"/>
  <c r="R3992" i="2"/>
  <c r="P3992" i="2"/>
  <c r="BI3989" i="2"/>
  <c r="BH3989" i="2"/>
  <c r="BG3989" i="2"/>
  <c r="BE3989" i="2"/>
  <c r="T3989" i="2"/>
  <c r="R3989" i="2"/>
  <c r="P3989" i="2"/>
  <c r="BI3985" i="2"/>
  <c r="BH3985" i="2"/>
  <c r="BG3985" i="2"/>
  <c r="BE3985" i="2"/>
  <c r="T3985" i="2"/>
  <c r="R3985" i="2"/>
  <c r="P3985" i="2"/>
  <c r="BI3978" i="2"/>
  <c r="BH3978" i="2"/>
  <c r="BG3978" i="2"/>
  <c r="BE3978" i="2"/>
  <c r="T3978" i="2"/>
  <c r="R3978" i="2"/>
  <c r="P3978" i="2"/>
  <c r="BI3976" i="2"/>
  <c r="BH3976" i="2"/>
  <c r="BG3976" i="2"/>
  <c r="BE3976" i="2"/>
  <c r="T3976" i="2"/>
  <c r="R3976" i="2"/>
  <c r="P3976" i="2"/>
  <c r="BI3960" i="2"/>
  <c r="BH3960" i="2"/>
  <c r="BG3960" i="2"/>
  <c r="BE3960" i="2"/>
  <c r="T3960" i="2"/>
  <c r="R3960" i="2"/>
  <c r="P3960" i="2"/>
  <c r="BI3957" i="2"/>
  <c r="BH3957" i="2"/>
  <c r="BG3957" i="2"/>
  <c r="BE3957" i="2"/>
  <c r="T3957" i="2"/>
  <c r="R3957" i="2"/>
  <c r="P3957" i="2"/>
  <c r="BI3954" i="2"/>
  <c r="BH3954" i="2"/>
  <c r="BG3954" i="2"/>
  <c r="BE3954" i="2"/>
  <c r="T3954" i="2"/>
  <c r="R3954" i="2"/>
  <c r="P3954" i="2"/>
  <c r="BI3949" i="2"/>
  <c r="BH3949" i="2"/>
  <c r="BG3949" i="2"/>
  <c r="BE3949" i="2"/>
  <c r="T3949" i="2"/>
  <c r="R3949" i="2"/>
  <c r="P3949" i="2"/>
  <c r="BI3946" i="2"/>
  <c r="BH3946" i="2"/>
  <c r="BG3946" i="2"/>
  <c r="BE3946" i="2"/>
  <c r="T3946" i="2"/>
  <c r="R3946" i="2"/>
  <c r="P3946" i="2"/>
  <c r="BI3942" i="2"/>
  <c r="BH3942" i="2"/>
  <c r="BG3942" i="2"/>
  <c r="BE3942" i="2"/>
  <c r="T3942" i="2"/>
  <c r="R3942" i="2"/>
  <c r="P3942" i="2"/>
  <c r="BI3936" i="2"/>
  <c r="BH3936" i="2"/>
  <c r="BG3936" i="2"/>
  <c r="BE3936" i="2"/>
  <c r="T3936" i="2"/>
  <c r="R3936" i="2"/>
  <c r="P3936" i="2"/>
  <c r="BI3935" i="2"/>
  <c r="BH3935" i="2"/>
  <c r="BG3935" i="2"/>
  <c r="BE3935" i="2"/>
  <c r="T3935" i="2"/>
  <c r="R3935" i="2"/>
  <c r="P3935" i="2"/>
  <c r="BI3934" i="2"/>
  <c r="BH3934" i="2"/>
  <c r="BG3934" i="2"/>
  <c r="BE3934" i="2"/>
  <c r="T3934" i="2"/>
  <c r="R3934" i="2"/>
  <c r="P3934" i="2"/>
  <c r="BI3933" i="2"/>
  <c r="BH3933" i="2"/>
  <c r="BG3933" i="2"/>
  <c r="BE3933" i="2"/>
  <c r="T3933" i="2"/>
  <c r="R3933" i="2"/>
  <c r="P3933" i="2"/>
  <c r="BI3932" i="2"/>
  <c r="BH3932" i="2"/>
  <c r="BG3932" i="2"/>
  <c r="BE3932" i="2"/>
  <c r="T3932" i="2"/>
  <c r="R3932" i="2"/>
  <c r="P3932" i="2"/>
  <c r="BI3931" i="2"/>
  <c r="BH3931" i="2"/>
  <c r="BG3931" i="2"/>
  <c r="BE3931" i="2"/>
  <c r="T3931" i="2"/>
  <c r="R3931" i="2"/>
  <c r="P3931" i="2"/>
  <c r="BI3930" i="2"/>
  <c r="BH3930" i="2"/>
  <c r="BG3930" i="2"/>
  <c r="BE3930" i="2"/>
  <c r="T3930" i="2"/>
  <c r="R3930" i="2"/>
  <c r="P3930" i="2"/>
  <c r="BI3929" i="2"/>
  <c r="BH3929" i="2"/>
  <c r="BG3929" i="2"/>
  <c r="BE3929" i="2"/>
  <c r="T3929" i="2"/>
  <c r="R3929" i="2"/>
  <c r="P3929" i="2"/>
  <c r="BI3928" i="2"/>
  <c r="BH3928" i="2"/>
  <c r="BG3928" i="2"/>
  <c r="BE3928" i="2"/>
  <c r="T3928" i="2"/>
  <c r="R3928" i="2"/>
  <c r="P3928" i="2"/>
  <c r="BI3927" i="2"/>
  <c r="BH3927" i="2"/>
  <c r="BG3927" i="2"/>
  <c r="BE3927" i="2"/>
  <c r="T3927" i="2"/>
  <c r="R3927" i="2"/>
  <c r="P3927" i="2"/>
  <c r="BI3926" i="2"/>
  <c r="BH3926" i="2"/>
  <c r="BG3926" i="2"/>
  <c r="BE3926" i="2"/>
  <c r="T3926" i="2"/>
  <c r="R3926" i="2"/>
  <c r="P3926" i="2"/>
  <c r="BI3925" i="2"/>
  <c r="BH3925" i="2"/>
  <c r="BG3925" i="2"/>
  <c r="BE3925" i="2"/>
  <c r="T3925" i="2"/>
  <c r="R3925" i="2"/>
  <c r="P3925" i="2"/>
  <c r="BI3924" i="2"/>
  <c r="BH3924" i="2"/>
  <c r="BG3924" i="2"/>
  <c r="BE3924" i="2"/>
  <c r="T3924" i="2"/>
  <c r="R3924" i="2"/>
  <c r="P3924" i="2"/>
  <c r="BI3923" i="2"/>
  <c r="BH3923" i="2"/>
  <c r="BG3923" i="2"/>
  <c r="BE3923" i="2"/>
  <c r="T3923" i="2"/>
  <c r="R3923" i="2"/>
  <c r="P3923" i="2"/>
  <c r="BI3922" i="2"/>
  <c r="BH3922" i="2"/>
  <c r="BG3922" i="2"/>
  <c r="BE3922" i="2"/>
  <c r="T3922" i="2"/>
  <c r="R3922" i="2"/>
  <c r="P3922" i="2"/>
  <c r="BI3921" i="2"/>
  <c r="BH3921" i="2"/>
  <c r="BG3921" i="2"/>
  <c r="BE3921" i="2"/>
  <c r="T3921" i="2"/>
  <c r="R3921" i="2"/>
  <c r="P3921" i="2"/>
  <c r="BI3920" i="2"/>
  <c r="BH3920" i="2"/>
  <c r="BG3920" i="2"/>
  <c r="BE3920" i="2"/>
  <c r="T3920" i="2"/>
  <c r="R3920" i="2"/>
  <c r="P3920" i="2"/>
  <c r="BI3919" i="2"/>
  <c r="BH3919" i="2"/>
  <c r="BG3919" i="2"/>
  <c r="BE3919" i="2"/>
  <c r="T3919" i="2"/>
  <c r="R3919" i="2"/>
  <c r="P3919" i="2"/>
  <c r="BI3918" i="2"/>
  <c r="BH3918" i="2"/>
  <c r="BG3918" i="2"/>
  <c r="BE3918" i="2"/>
  <c r="T3918" i="2"/>
  <c r="R3918" i="2"/>
  <c r="P3918" i="2"/>
  <c r="BI3917" i="2"/>
  <c r="BH3917" i="2"/>
  <c r="BG3917" i="2"/>
  <c r="BE3917" i="2"/>
  <c r="T3917" i="2"/>
  <c r="R3917" i="2"/>
  <c r="P3917" i="2"/>
  <c r="BI3916" i="2"/>
  <c r="BH3916" i="2"/>
  <c r="BG3916" i="2"/>
  <c r="BE3916" i="2"/>
  <c r="T3916" i="2"/>
  <c r="R3916" i="2"/>
  <c r="P3916" i="2"/>
  <c r="BI3915" i="2"/>
  <c r="BH3915" i="2"/>
  <c r="BG3915" i="2"/>
  <c r="BE3915" i="2"/>
  <c r="T3915" i="2"/>
  <c r="R3915" i="2"/>
  <c r="P3915" i="2"/>
  <c r="BI3914" i="2"/>
  <c r="BH3914" i="2"/>
  <c r="BG3914" i="2"/>
  <c r="BE3914" i="2"/>
  <c r="T3914" i="2"/>
  <c r="R3914" i="2"/>
  <c r="P3914" i="2"/>
  <c r="BI3913" i="2"/>
  <c r="BH3913" i="2"/>
  <c r="BG3913" i="2"/>
  <c r="BE3913" i="2"/>
  <c r="T3913" i="2"/>
  <c r="R3913" i="2"/>
  <c r="P3913" i="2"/>
  <c r="BI3912" i="2"/>
  <c r="BH3912" i="2"/>
  <c r="BG3912" i="2"/>
  <c r="BE3912" i="2"/>
  <c r="T3912" i="2"/>
  <c r="R3912" i="2"/>
  <c r="P3912" i="2"/>
  <c r="BI3911" i="2"/>
  <c r="BH3911" i="2"/>
  <c r="BG3911" i="2"/>
  <c r="BE3911" i="2"/>
  <c r="T3911" i="2"/>
  <c r="R3911" i="2"/>
  <c r="P3911" i="2"/>
  <c r="BI3910" i="2"/>
  <c r="BH3910" i="2"/>
  <c r="BG3910" i="2"/>
  <c r="BE3910" i="2"/>
  <c r="T3910" i="2"/>
  <c r="R3910" i="2"/>
  <c r="P3910" i="2"/>
  <c r="BI3909" i="2"/>
  <c r="BH3909" i="2"/>
  <c r="BG3909" i="2"/>
  <c r="BE3909" i="2"/>
  <c r="T3909" i="2"/>
  <c r="R3909" i="2"/>
  <c r="P3909" i="2"/>
  <c r="BI3908" i="2"/>
  <c r="BH3908" i="2"/>
  <c r="BG3908" i="2"/>
  <c r="BE3908" i="2"/>
  <c r="T3908" i="2"/>
  <c r="R3908" i="2"/>
  <c r="P3908" i="2"/>
  <c r="BI3907" i="2"/>
  <c r="BH3907" i="2"/>
  <c r="BG3907" i="2"/>
  <c r="BE3907" i="2"/>
  <c r="T3907" i="2"/>
  <c r="R3907" i="2"/>
  <c r="P3907" i="2"/>
  <c r="BI3906" i="2"/>
  <c r="BH3906" i="2"/>
  <c r="BG3906" i="2"/>
  <c r="BE3906" i="2"/>
  <c r="T3906" i="2"/>
  <c r="R3906" i="2"/>
  <c r="P3906" i="2"/>
  <c r="BI3905" i="2"/>
  <c r="BH3905" i="2"/>
  <c r="BG3905" i="2"/>
  <c r="BE3905" i="2"/>
  <c r="T3905" i="2"/>
  <c r="R3905" i="2"/>
  <c r="P3905" i="2"/>
  <c r="BI3904" i="2"/>
  <c r="BH3904" i="2"/>
  <c r="BG3904" i="2"/>
  <c r="BE3904" i="2"/>
  <c r="T3904" i="2"/>
  <c r="R3904" i="2"/>
  <c r="P3904" i="2"/>
  <c r="BI3903" i="2"/>
  <c r="BH3903" i="2"/>
  <c r="BG3903" i="2"/>
  <c r="BE3903" i="2"/>
  <c r="T3903" i="2"/>
  <c r="R3903" i="2"/>
  <c r="P3903" i="2"/>
  <c r="BI3902" i="2"/>
  <c r="BH3902" i="2"/>
  <c r="BG3902" i="2"/>
  <c r="BE3902" i="2"/>
  <c r="T3902" i="2"/>
  <c r="R3902" i="2"/>
  <c r="P3902" i="2"/>
  <c r="BI3901" i="2"/>
  <c r="BH3901" i="2"/>
  <c r="BG3901" i="2"/>
  <c r="BE3901" i="2"/>
  <c r="T3901" i="2"/>
  <c r="R3901" i="2"/>
  <c r="P3901" i="2"/>
  <c r="BI3900" i="2"/>
  <c r="BH3900" i="2"/>
  <c r="BG3900" i="2"/>
  <c r="BE3900" i="2"/>
  <c r="T3900" i="2"/>
  <c r="R3900" i="2"/>
  <c r="P3900" i="2"/>
  <c r="BI3899" i="2"/>
  <c r="BH3899" i="2"/>
  <c r="BG3899" i="2"/>
  <c r="BE3899" i="2"/>
  <c r="T3899" i="2"/>
  <c r="R3899" i="2"/>
  <c r="P3899" i="2"/>
  <c r="BI3898" i="2"/>
  <c r="BH3898" i="2"/>
  <c r="BG3898" i="2"/>
  <c r="BE3898" i="2"/>
  <c r="T3898" i="2"/>
  <c r="R3898" i="2"/>
  <c r="P3898" i="2"/>
  <c r="BI3897" i="2"/>
  <c r="BH3897" i="2"/>
  <c r="BG3897" i="2"/>
  <c r="BE3897" i="2"/>
  <c r="T3897" i="2"/>
  <c r="R3897" i="2"/>
  <c r="P3897" i="2"/>
  <c r="BI3896" i="2"/>
  <c r="BH3896" i="2"/>
  <c r="BG3896" i="2"/>
  <c r="BE3896" i="2"/>
  <c r="T3896" i="2"/>
  <c r="R3896" i="2"/>
  <c r="P3896" i="2"/>
  <c r="BI3895" i="2"/>
  <c r="BH3895" i="2"/>
  <c r="BG3895" i="2"/>
  <c r="BE3895" i="2"/>
  <c r="T3895" i="2"/>
  <c r="R3895" i="2"/>
  <c r="P3895" i="2"/>
  <c r="BI3894" i="2"/>
  <c r="BH3894" i="2"/>
  <c r="BG3894" i="2"/>
  <c r="BE3894" i="2"/>
  <c r="T3894" i="2"/>
  <c r="R3894" i="2"/>
  <c r="P3894" i="2"/>
  <c r="BI3893" i="2"/>
  <c r="BH3893" i="2"/>
  <c r="BG3893" i="2"/>
  <c r="BE3893" i="2"/>
  <c r="T3893" i="2"/>
  <c r="R3893" i="2"/>
  <c r="P3893" i="2"/>
  <c r="BI3892" i="2"/>
  <c r="BH3892" i="2"/>
  <c r="BG3892" i="2"/>
  <c r="BE3892" i="2"/>
  <c r="T3892" i="2"/>
  <c r="R3892" i="2"/>
  <c r="P3892" i="2"/>
  <c r="BI3891" i="2"/>
  <c r="BH3891" i="2"/>
  <c r="BG3891" i="2"/>
  <c r="BE3891" i="2"/>
  <c r="T3891" i="2"/>
  <c r="R3891" i="2"/>
  <c r="P3891" i="2"/>
  <c r="BI3890" i="2"/>
  <c r="BH3890" i="2"/>
  <c r="BG3890" i="2"/>
  <c r="BE3890" i="2"/>
  <c r="T3890" i="2"/>
  <c r="R3890" i="2"/>
  <c r="P3890" i="2"/>
  <c r="BI3889" i="2"/>
  <c r="BH3889" i="2"/>
  <c r="BG3889" i="2"/>
  <c r="BE3889" i="2"/>
  <c r="T3889" i="2"/>
  <c r="R3889" i="2"/>
  <c r="P3889" i="2"/>
  <c r="BI3888" i="2"/>
  <c r="BH3888" i="2"/>
  <c r="BG3888" i="2"/>
  <c r="BE3888" i="2"/>
  <c r="T3888" i="2"/>
  <c r="R3888" i="2"/>
  <c r="P3888" i="2"/>
  <c r="BI3887" i="2"/>
  <c r="BH3887" i="2"/>
  <c r="BG3887" i="2"/>
  <c r="BE3887" i="2"/>
  <c r="T3887" i="2"/>
  <c r="R3887" i="2"/>
  <c r="P3887" i="2"/>
  <c r="BI3886" i="2"/>
  <c r="BH3886" i="2"/>
  <c r="BG3886" i="2"/>
  <c r="BE3886" i="2"/>
  <c r="T3886" i="2"/>
  <c r="R3886" i="2"/>
  <c r="P3886" i="2"/>
  <c r="BI3885" i="2"/>
  <c r="BH3885" i="2"/>
  <c r="BG3885" i="2"/>
  <c r="BE3885" i="2"/>
  <c r="T3885" i="2"/>
  <c r="R3885" i="2"/>
  <c r="P3885" i="2"/>
  <c r="BI3884" i="2"/>
  <c r="BH3884" i="2"/>
  <c r="BG3884" i="2"/>
  <c r="BE3884" i="2"/>
  <c r="T3884" i="2"/>
  <c r="R3884" i="2"/>
  <c r="P3884" i="2"/>
  <c r="BI3883" i="2"/>
  <c r="BH3883" i="2"/>
  <c r="BG3883" i="2"/>
  <c r="BE3883" i="2"/>
  <c r="T3883" i="2"/>
  <c r="R3883" i="2"/>
  <c r="P3883" i="2"/>
  <c r="BI3882" i="2"/>
  <c r="BH3882" i="2"/>
  <c r="BG3882" i="2"/>
  <c r="BE3882" i="2"/>
  <c r="T3882" i="2"/>
  <c r="R3882" i="2"/>
  <c r="P3882" i="2"/>
  <c r="BI3881" i="2"/>
  <c r="BH3881" i="2"/>
  <c r="BG3881" i="2"/>
  <c r="BE3881" i="2"/>
  <c r="T3881" i="2"/>
  <c r="R3881" i="2"/>
  <c r="P3881" i="2"/>
  <c r="BI3880" i="2"/>
  <c r="BH3880" i="2"/>
  <c r="BG3880" i="2"/>
  <c r="BE3880" i="2"/>
  <c r="T3880" i="2"/>
  <c r="R3880" i="2"/>
  <c r="P3880" i="2"/>
  <c r="BI3879" i="2"/>
  <c r="BH3879" i="2"/>
  <c r="BG3879" i="2"/>
  <c r="BE3879" i="2"/>
  <c r="T3879" i="2"/>
  <c r="R3879" i="2"/>
  <c r="P3879" i="2"/>
  <c r="BI3878" i="2"/>
  <c r="BH3878" i="2"/>
  <c r="BG3878" i="2"/>
  <c r="BE3878" i="2"/>
  <c r="T3878" i="2"/>
  <c r="R3878" i="2"/>
  <c r="P3878" i="2"/>
  <c r="BI3877" i="2"/>
  <c r="BH3877" i="2"/>
  <c r="BG3877" i="2"/>
  <c r="BE3877" i="2"/>
  <c r="T3877" i="2"/>
  <c r="R3877" i="2"/>
  <c r="P3877" i="2"/>
  <c r="BI3876" i="2"/>
  <c r="BH3876" i="2"/>
  <c r="BG3876" i="2"/>
  <c r="BE3876" i="2"/>
  <c r="T3876" i="2"/>
  <c r="R3876" i="2"/>
  <c r="P3876" i="2"/>
  <c r="BI3875" i="2"/>
  <c r="BH3875" i="2"/>
  <c r="BG3875" i="2"/>
  <c r="BE3875" i="2"/>
  <c r="T3875" i="2"/>
  <c r="R3875" i="2"/>
  <c r="P3875" i="2"/>
  <c r="BI3874" i="2"/>
  <c r="BH3874" i="2"/>
  <c r="BG3874" i="2"/>
  <c r="BE3874" i="2"/>
  <c r="T3874" i="2"/>
  <c r="R3874" i="2"/>
  <c r="P3874" i="2"/>
  <c r="BI3873" i="2"/>
  <c r="BH3873" i="2"/>
  <c r="BG3873" i="2"/>
  <c r="BE3873" i="2"/>
  <c r="T3873" i="2"/>
  <c r="R3873" i="2"/>
  <c r="P3873" i="2"/>
  <c r="BI3872" i="2"/>
  <c r="BH3872" i="2"/>
  <c r="BG3872" i="2"/>
  <c r="BE3872" i="2"/>
  <c r="T3872" i="2"/>
  <c r="R3872" i="2"/>
  <c r="P3872" i="2"/>
  <c r="BI3871" i="2"/>
  <c r="BH3871" i="2"/>
  <c r="BG3871" i="2"/>
  <c r="BE3871" i="2"/>
  <c r="T3871" i="2"/>
  <c r="R3871" i="2"/>
  <c r="P3871" i="2"/>
  <c r="BI3870" i="2"/>
  <c r="BH3870" i="2"/>
  <c r="BG3870" i="2"/>
  <c r="BE3870" i="2"/>
  <c r="T3870" i="2"/>
  <c r="R3870" i="2"/>
  <c r="P3870" i="2"/>
  <c r="BI3869" i="2"/>
  <c r="BH3869" i="2"/>
  <c r="BG3869" i="2"/>
  <c r="BE3869" i="2"/>
  <c r="T3869" i="2"/>
  <c r="R3869" i="2"/>
  <c r="P3869" i="2"/>
  <c r="BI3868" i="2"/>
  <c r="BH3868" i="2"/>
  <c r="BG3868" i="2"/>
  <c r="BE3868" i="2"/>
  <c r="T3868" i="2"/>
  <c r="R3868" i="2"/>
  <c r="P3868" i="2"/>
  <c r="BI3867" i="2"/>
  <c r="BH3867" i="2"/>
  <c r="BG3867" i="2"/>
  <c r="BE3867" i="2"/>
  <c r="T3867" i="2"/>
  <c r="R3867" i="2"/>
  <c r="P3867" i="2"/>
  <c r="BI3866" i="2"/>
  <c r="BH3866" i="2"/>
  <c r="BG3866" i="2"/>
  <c r="BE3866" i="2"/>
  <c r="T3866" i="2"/>
  <c r="R3866" i="2"/>
  <c r="P3866" i="2"/>
  <c r="BI3865" i="2"/>
  <c r="BH3865" i="2"/>
  <c r="BG3865" i="2"/>
  <c r="BE3865" i="2"/>
  <c r="T3865" i="2"/>
  <c r="R3865" i="2"/>
  <c r="P3865" i="2"/>
  <c r="BI3864" i="2"/>
  <c r="BH3864" i="2"/>
  <c r="BG3864" i="2"/>
  <c r="BE3864" i="2"/>
  <c r="T3864" i="2"/>
  <c r="R3864" i="2"/>
  <c r="P3864" i="2"/>
  <c r="BI3863" i="2"/>
  <c r="BH3863" i="2"/>
  <c r="BG3863" i="2"/>
  <c r="BE3863" i="2"/>
  <c r="T3863" i="2"/>
  <c r="R3863" i="2"/>
  <c r="P3863" i="2"/>
  <c r="BI3862" i="2"/>
  <c r="BH3862" i="2"/>
  <c r="BG3862" i="2"/>
  <c r="BE3862" i="2"/>
  <c r="T3862" i="2"/>
  <c r="R3862" i="2"/>
  <c r="P3862" i="2"/>
  <c r="BI3861" i="2"/>
  <c r="BH3861" i="2"/>
  <c r="BG3861" i="2"/>
  <c r="BE3861" i="2"/>
  <c r="T3861" i="2"/>
  <c r="R3861" i="2"/>
  <c r="P3861" i="2"/>
  <c r="BI3860" i="2"/>
  <c r="BH3860" i="2"/>
  <c r="BG3860" i="2"/>
  <c r="BE3860" i="2"/>
  <c r="T3860" i="2"/>
  <c r="R3860" i="2"/>
  <c r="P3860" i="2"/>
  <c r="BI3857" i="2"/>
  <c r="BH3857" i="2"/>
  <c r="BG3857" i="2"/>
  <c r="BE3857" i="2"/>
  <c r="T3857" i="2"/>
  <c r="R3857" i="2"/>
  <c r="P3857" i="2"/>
  <c r="BI3856" i="2"/>
  <c r="BH3856" i="2"/>
  <c r="BG3856" i="2"/>
  <c r="BE3856" i="2"/>
  <c r="T3856" i="2"/>
  <c r="R3856" i="2"/>
  <c r="P3856" i="2"/>
  <c r="BI3855" i="2"/>
  <c r="BH3855" i="2"/>
  <c r="BG3855" i="2"/>
  <c r="BE3855" i="2"/>
  <c r="T3855" i="2"/>
  <c r="R3855" i="2"/>
  <c r="P3855" i="2"/>
  <c r="BI3854" i="2"/>
  <c r="BH3854" i="2"/>
  <c r="BG3854" i="2"/>
  <c r="BE3854" i="2"/>
  <c r="T3854" i="2"/>
  <c r="R3854" i="2"/>
  <c r="P3854" i="2"/>
  <c r="BI3852" i="2"/>
  <c r="BH3852" i="2"/>
  <c r="BG3852" i="2"/>
  <c r="BE3852" i="2"/>
  <c r="T3852" i="2"/>
  <c r="R3852" i="2"/>
  <c r="P3852" i="2"/>
  <c r="BI3851" i="2"/>
  <c r="BH3851" i="2"/>
  <c r="BG3851" i="2"/>
  <c r="BE3851" i="2"/>
  <c r="T3851" i="2"/>
  <c r="R3851" i="2"/>
  <c r="P3851" i="2"/>
  <c r="BI3850" i="2"/>
  <c r="BH3850" i="2"/>
  <c r="BG3850" i="2"/>
  <c r="BE3850" i="2"/>
  <c r="T3850" i="2"/>
  <c r="R3850" i="2"/>
  <c r="P3850" i="2"/>
  <c r="BI3849" i="2"/>
  <c r="BH3849" i="2"/>
  <c r="BG3849" i="2"/>
  <c r="BE3849" i="2"/>
  <c r="T3849" i="2"/>
  <c r="R3849" i="2"/>
  <c r="P3849" i="2"/>
  <c r="BI3848" i="2"/>
  <c r="BH3848" i="2"/>
  <c r="BG3848" i="2"/>
  <c r="BE3848" i="2"/>
  <c r="T3848" i="2"/>
  <c r="R3848" i="2"/>
  <c r="P3848" i="2"/>
  <c r="BI3847" i="2"/>
  <c r="BH3847" i="2"/>
  <c r="BG3847" i="2"/>
  <c r="BE3847" i="2"/>
  <c r="T3847" i="2"/>
  <c r="R3847" i="2"/>
  <c r="P3847" i="2"/>
  <c r="BI3846" i="2"/>
  <c r="BH3846" i="2"/>
  <c r="BG3846" i="2"/>
  <c r="BE3846" i="2"/>
  <c r="T3846" i="2"/>
  <c r="R3846" i="2"/>
  <c r="P3846" i="2"/>
  <c r="BI3845" i="2"/>
  <c r="BH3845" i="2"/>
  <c r="BG3845" i="2"/>
  <c r="BE3845" i="2"/>
  <c r="T3845" i="2"/>
  <c r="R3845" i="2"/>
  <c r="P3845" i="2"/>
  <c r="BI3844" i="2"/>
  <c r="BH3844" i="2"/>
  <c r="BG3844" i="2"/>
  <c r="BE3844" i="2"/>
  <c r="T3844" i="2"/>
  <c r="R3844" i="2"/>
  <c r="P3844" i="2"/>
  <c r="BI3840" i="2"/>
  <c r="BH3840" i="2"/>
  <c r="BG3840" i="2"/>
  <c r="BE3840" i="2"/>
  <c r="T3840" i="2"/>
  <c r="R3840" i="2"/>
  <c r="P3840" i="2"/>
  <c r="BI3839" i="2"/>
  <c r="BH3839" i="2"/>
  <c r="BG3839" i="2"/>
  <c r="BE3839" i="2"/>
  <c r="T3839" i="2"/>
  <c r="R3839" i="2"/>
  <c r="P3839" i="2"/>
  <c r="BI3838" i="2"/>
  <c r="BH3838" i="2"/>
  <c r="BG3838" i="2"/>
  <c r="BE3838" i="2"/>
  <c r="T3838" i="2"/>
  <c r="R3838" i="2"/>
  <c r="P3838" i="2"/>
  <c r="BI3837" i="2"/>
  <c r="BH3837" i="2"/>
  <c r="BG3837" i="2"/>
  <c r="BE3837" i="2"/>
  <c r="T3837" i="2"/>
  <c r="R3837" i="2"/>
  <c r="P3837" i="2"/>
  <c r="BI3836" i="2"/>
  <c r="BH3836" i="2"/>
  <c r="BG3836" i="2"/>
  <c r="BE3836" i="2"/>
  <c r="T3836" i="2"/>
  <c r="R3836" i="2"/>
  <c r="P3836" i="2"/>
  <c r="BI3835" i="2"/>
  <c r="BH3835" i="2"/>
  <c r="BG3835" i="2"/>
  <c r="BE3835" i="2"/>
  <c r="T3835" i="2"/>
  <c r="R3835" i="2"/>
  <c r="P3835" i="2"/>
  <c r="BI3834" i="2"/>
  <c r="BH3834" i="2"/>
  <c r="BG3834" i="2"/>
  <c r="BE3834" i="2"/>
  <c r="T3834" i="2"/>
  <c r="R3834" i="2"/>
  <c r="P3834" i="2"/>
  <c r="BI3833" i="2"/>
  <c r="BH3833" i="2"/>
  <c r="BG3833" i="2"/>
  <c r="BE3833" i="2"/>
  <c r="T3833" i="2"/>
  <c r="R3833" i="2"/>
  <c r="P3833" i="2"/>
  <c r="BI3832" i="2"/>
  <c r="BH3832" i="2"/>
  <c r="BG3832" i="2"/>
  <c r="BE3832" i="2"/>
  <c r="T3832" i="2"/>
  <c r="R3832" i="2"/>
  <c r="P3832" i="2"/>
  <c r="BI3831" i="2"/>
  <c r="BH3831" i="2"/>
  <c r="BG3831" i="2"/>
  <c r="BE3831" i="2"/>
  <c r="T3831" i="2"/>
  <c r="R3831" i="2"/>
  <c r="P3831" i="2"/>
  <c r="BI3830" i="2"/>
  <c r="BH3830" i="2"/>
  <c r="BG3830" i="2"/>
  <c r="BE3830" i="2"/>
  <c r="T3830" i="2"/>
  <c r="R3830" i="2"/>
  <c r="P3830" i="2"/>
  <c r="BI3829" i="2"/>
  <c r="BH3829" i="2"/>
  <c r="BG3829" i="2"/>
  <c r="BE3829" i="2"/>
  <c r="T3829" i="2"/>
  <c r="R3829" i="2"/>
  <c r="P3829" i="2"/>
  <c r="BI3828" i="2"/>
  <c r="BH3828" i="2"/>
  <c r="BG3828" i="2"/>
  <c r="BE3828" i="2"/>
  <c r="T3828" i="2"/>
  <c r="R3828" i="2"/>
  <c r="P3828" i="2"/>
  <c r="BI3827" i="2"/>
  <c r="BH3827" i="2"/>
  <c r="BG3827" i="2"/>
  <c r="BE3827" i="2"/>
  <c r="T3827" i="2"/>
  <c r="R3827" i="2"/>
  <c r="P3827" i="2"/>
  <c r="BI3826" i="2"/>
  <c r="BH3826" i="2"/>
  <c r="BG3826" i="2"/>
  <c r="BE3826" i="2"/>
  <c r="T3826" i="2"/>
  <c r="R3826" i="2"/>
  <c r="P3826" i="2"/>
  <c r="BI3825" i="2"/>
  <c r="BH3825" i="2"/>
  <c r="BG3825" i="2"/>
  <c r="BE3825" i="2"/>
  <c r="T3825" i="2"/>
  <c r="R3825" i="2"/>
  <c r="P3825" i="2"/>
  <c r="BI3824" i="2"/>
  <c r="BH3824" i="2"/>
  <c r="BG3824" i="2"/>
  <c r="BE3824" i="2"/>
  <c r="T3824" i="2"/>
  <c r="R3824" i="2"/>
  <c r="P3824" i="2"/>
  <c r="BI3823" i="2"/>
  <c r="BH3823" i="2"/>
  <c r="BG3823" i="2"/>
  <c r="BE3823" i="2"/>
  <c r="T3823" i="2"/>
  <c r="R3823" i="2"/>
  <c r="P3823" i="2"/>
  <c r="BI3822" i="2"/>
  <c r="BH3822" i="2"/>
  <c r="BG3822" i="2"/>
  <c r="BE3822" i="2"/>
  <c r="T3822" i="2"/>
  <c r="R3822" i="2"/>
  <c r="P3822" i="2"/>
  <c r="BI3821" i="2"/>
  <c r="BH3821" i="2"/>
  <c r="BG3821" i="2"/>
  <c r="BE3821" i="2"/>
  <c r="T3821" i="2"/>
  <c r="R3821" i="2"/>
  <c r="P3821" i="2"/>
  <c r="BI3820" i="2"/>
  <c r="BH3820" i="2"/>
  <c r="BG3820" i="2"/>
  <c r="BE3820" i="2"/>
  <c r="T3820" i="2"/>
  <c r="R3820" i="2"/>
  <c r="P3820" i="2"/>
  <c r="BI3819" i="2"/>
  <c r="BH3819" i="2"/>
  <c r="BG3819" i="2"/>
  <c r="BE3819" i="2"/>
  <c r="T3819" i="2"/>
  <c r="R3819" i="2"/>
  <c r="P3819" i="2"/>
  <c r="BI3818" i="2"/>
  <c r="BH3818" i="2"/>
  <c r="BG3818" i="2"/>
  <c r="BE3818" i="2"/>
  <c r="T3818" i="2"/>
  <c r="R3818" i="2"/>
  <c r="P3818" i="2"/>
  <c r="BI3817" i="2"/>
  <c r="BH3817" i="2"/>
  <c r="BG3817" i="2"/>
  <c r="BE3817" i="2"/>
  <c r="T3817" i="2"/>
  <c r="R3817" i="2"/>
  <c r="P3817" i="2"/>
  <c r="BI3816" i="2"/>
  <c r="BH3816" i="2"/>
  <c r="BG3816" i="2"/>
  <c r="BE3816" i="2"/>
  <c r="T3816" i="2"/>
  <c r="R3816" i="2"/>
  <c r="P3816" i="2"/>
  <c r="BI3815" i="2"/>
  <c r="BH3815" i="2"/>
  <c r="BG3815" i="2"/>
  <c r="BE3815" i="2"/>
  <c r="T3815" i="2"/>
  <c r="R3815" i="2"/>
  <c r="P3815" i="2"/>
  <c r="BI3814" i="2"/>
  <c r="BH3814" i="2"/>
  <c r="BG3814" i="2"/>
  <c r="BE3814" i="2"/>
  <c r="T3814" i="2"/>
  <c r="R3814" i="2"/>
  <c r="P3814" i="2"/>
  <c r="BI3813" i="2"/>
  <c r="BH3813" i="2"/>
  <c r="BG3813" i="2"/>
  <c r="BE3813" i="2"/>
  <c r="T3813" i="2"/>
  <c r="R3813" i="2"/>
  <c r="P3813" i="2"/>
  <c r="BI3812" i="2"/>
  <c r="BH3812" i="2"/>
  <c r="BG3812" i="2"/>
  <c r="BE3812" i="2"/>
  <c r="T3812" i="2"/>
  <c r="R3812" i="2"/>
  <c r="P3812" i="2"/>
  <c r="BI3811" i="2"/>
  <c r="BH3811" i="2"/>
  <c r="BG3811" i="2"/>
  <c r="BE3811" i="2"/>
  <c r="T3811" i="2"/>
  <c r="R3811" i="2"/>
  <c r="P3811" i="2"/>
  <c r="BI3810" i="2"/>
  <c r="BH3810" i="2"/>
  <c r="BG3810" i="2"/>
  <c r="BE3810" i="2"/>
  <c r="T3810" i="2"/>
  <c r="R3810" i="2"/>
  <c r="P3810" i="2"/>
  <c r="BI3809" i="2"/>
  <c r="BH3809" i="2"/>
  <c r="BG3809" i="2"/>
  <c r="BE3809" i="2"/>
  <c r="T3809" i="2"/>
  <c r="R3809" i="2"/>
  <c r="P3809" i="2"/>
  <c r="BI3808" i="2"/>
  <c r="BH3808" i="2"/>
  <c r="BG3808" i="2"/>
  <c r="BE3808" i="2"/>
  <c r="T3808" i="2"/>
  <c r="R3808" i="2"/>
  <c r="P3808" i="2"/>
  <c r="BI3807" i="2"/>
  <c r="BH3807" i="2"/>
  <c r="BG3807" i="2"/>
  <c r="BE3807" i="2"/>
  <c r="T3807" i="2"/>
  <c r="R3807" i="2"/>
  <c r="P3807" i="2"/>
  <c r="BI3806" i="2"/>
  <c r="BH3806" i="2"/>
  <c r="BG3806" i="2"/>
  <c r="BE3806" i="2"/>
  <c r="T3806" i="2"/>
  <c r="R3806" i="2"/>
  <c r="P3806" i="2"/>
  <c r="BI3805" i="2"/>
  <c r="BH3805" i="2"/>
  <c r="BG3805" i="2"/>
  <c r="BE3805" i="2"/>
  <c r="T3805" i="2"/>
  <c r="R3805" i="2"/>
  <c r="P3805" i="2"/>
  <c r="BI3804" i="2"/>
  <c r="BH3804" i="2"/>
  <c r="BG3804" i="2"/>
  <c r="BE3804" i="2"/>
  <c r="T3804" i="2"/>
  <c r="R3804" i="2"/>
  <c r="P3804" i="2"/>
  <c r="BI3802" i="2"/>
  <c r="BH3802" i="2"/>
  <c r="BG3802" i="2"/>
  <c r="BE3802" i="2"/>
  <c r="T3802" i="2"/>
  <c r="R3802" i="2"/>
  <c r="P3802" i="2"/>
  <c r="BI3796" i="2"/>
  <c r="BH3796" i="2"/>
  <c r="BG3796" i="2"/>
  <c r="BE3796" i="2"/>
  <c r="T3796" i="2"/>
  <c r="R3796" i="2"/>
  <c r="P3796" i="2"/>
  <c r="BI3793" i="2"/>
  <c r="BH3793" i="2"/>
  <c r="BG3793" i="2"/>
  <c r="BE3793" i="2"/>
  <c r="T3793" i="2"/>
  <c r="R3793" i="2"/>
  <c r="P3793" i="2"/>
  <c r="BI3791" i="2"/>
  <c r="BH3791" i="2"/>
  <c r="BG3791" i="2"/>
  <c r="BE3791" i="2"/>
  <c r="T3791" i="2"/>
  <c r="R3791" i="2"/>
  <c r="P3791" i="2"/>
  <c r="BI3788" i="2"/>
  <c r="BH3788" i="2"/>
  <c r="BG3788" i="2"/>
  <c r="BE3788" i="2"/>
  <c r="T3788" i="2"/>
  <c r="R3788" i="2"/>
  <c r="P3788" i="2"/>
  <c r="BI3785" i="2"/>
  <c r="BH3785" i="2"/>
  <c r="BG3785" i="2"/>
  <c r="BE3785" i="2"/>
  <c r="T3785" i="2"/>
  <c r="R3785" i="2"/>
  <c r="P3785" i="2"/>
  <c r="BI3779" i="2"/>
  <c r="BH3779" i="2"/>
  <c r="BG3779" i="2"/>
  <c r="BE3779" i="2"/>
  <c r="T3779" i="2"/>
  <c r="R3779" i="2"/>
  <c r="P3779" i="2"/>
  <c r="BI3773" i="2"/>
  <c r="BH3773" i="2"/>
  <c r="BG3773" i="2"/>
  <c r="BE3773" i="2"/>
  <c r="T3773" i="2"/>
  <c r="R3773" i="2"/>
  <c r="P3773" i="2"/>
  <c r="BI3770" i="2"/>
  <c r="BH3770" i="2"/>
  <c r="BG3770" i="2"/>
  <c r="BE3770" i="2"/>
  <c r="T3770" i="2"/>
  <c r="R3770" i="2"/>
  <c r="P3770" i="2"/>
  <c r="BI3764" i="2"/>
  <c r="BH3764" i="2"/>
  <c r="BG3764" i="2"/>
  <c r="BE3764" i="2"/>
  <c r="T3764" i="2"/>
  <c r="R3764" i="2"/>
  <c r="P3764" i="2"/>
  <c r="BI3761" i="2"/>
  <c r="BH3761" i="2"/>
  <c r="BG3761" i="2"/>
  <c r="BE3761" i="2"/>
  <c r="T3761" i="2"/>
  <c r="R3761" i="2"/>
  <c r="P3761" i="2"/>
  <c r="BI3759" i="2"/>
  <c r="BH3759" i="2"/>
  <c r="BG3759" i="2"/>
  <c r="BE3759" i="2"/>
  <c r="T3759" i="2"/>
  <c r="R3759" i="2"/>
  <c r="P3759" i="2"/>
  <c r="BI3756" i="2"/>
  <c r="BH3756" i="2"/>
  <c r="BG3756" i="2"/>
  <c r="BE3756" i="2"/>
  <c r="T3756" i="2"/>
  <c r="R3756" i="2"/>
  <c r="P3756" i="2"/>
  <c r="BI3754" i="2"/>
  <c r="BH3754" i="2"/>
  <c r="BG3754" i="2"/>
  <c r="BE3754" i="2"/>
  <c r="T3754" i="2"/>
  <c r="R3754" i="2"/>
  <c r="P3754" i="2"/>
  <c r="BI3752" i="2"/>
  <c r="BH3752" i="2"/>
  <c r="BG3752" i="2"/>
  <c r="BE3752" i="2"/>
  <c r="T3752" i="2"/>
  <c r="R3752" i="2"/>
  <c r="P3752" i="2"/>
  <c r="BI3750" i="2"/>
  <c r="BH3750" i="2"/>
  <c r="BG3750" i="2"/>
  <c r="BE3750" i="2"/>
  <c r="T3750" i="2"/>
  <c r="R3750" i="2"/>
  <c r="P3750" i="2"/>
  <c r="BI3744" i="2"/>
  <c r="BH3744" i="2"/>
  <c r="BG3744" i="2"/>
  <c r="BE3744" i="2"/>
  <c r="T3744" i="2"/>
  <c r="R3744" i="2"/>
  <c r="P3744" i="2"/>
  <c r="BI3742" i="2"/>
  <c r="BH3742" i="2"/>
  <c r="BG3742" i="2"/>
  <c r="BE3742" i="2"/>
  <c r="T3742" i="2"/>
  <c r="R3742" i="2"/>
  <c r="P3742" i="2"/>
  <c r="BI3739" i="2"/>
  <c r="BH3739" i="2"/>
  <c r="BG3739" i="2"/>
  <c r="BE3739" i="2"/>
  <c r="T3739" i="2"/>
  <c r="R3739" i="2"/>
  <c r="P3739" i="2"/>
  <c r="BI3737" i="2"/>
  <c r="BH3737" i="2"/>
  <c r="BG3737" i="2"/>
  <c r="BE3737" i="2"/>
  <c r="T3737" i="2"/>
  <c r="R3737" i="2"/>
  <c r="P3737" i="2"/>
  <c r="BI3734" i="2"/>
  <c r="BH3734" i="2"/>
  <c r="BG3734" i="2"/>
  <c r="BE3734" i="2"/>
  <c r="T3734" i="2"/>
  <c r="R3734" i="2"/>
  <c r="P3734" i="2"/>
  <c r="BI3731" i="2"/>
  <c r="BH3731" i="2"/>
  <c r="BG3731" i="2"/>
  <c r="BE3731" i="2"/>
  <c r="T3731" i="2"/>
  <c r="R3731" i="2"/>
  <c r="P3731" i="2"/>
  <c r="BI3728" i="2"/>
  <c r="BH3728" i="2"/>
  <c r="BG3728" i="2"/>
  <c r="BE3728" i="2"/>
  <c r="T3728" i="2"/>
  <c r="R3728" i="2"/>
  <c r="P3728" i="2"/>
  <c r="BI3725" i="2"/>
  <c r="BH3725" i="2"/>
  <c r="BG3725" i="2"/>
  <c r="BE3725" i="2"/>
  <c r="T3725" i="2"/>
  <c r="R3725" i="2"/>
  <c r="P3725" i="2"/>
  <c r="BI3721" i="2"/>
  <c r="BH3721" i="2"/>
  <c r="BG3721" i="2"/>
  <c r="BE3721" i="2"/>
  <c r="T3721" i="2"/>
  <c r="R3721" i="2"/>
  <c r="P3721" i="2"/>
  <c r="BI3716" i="2"/>
  <c r="BH3716" i="2"/>
  <c r="BG3716" i="2"/>
  <c r="BE3716" i="2"/>
  <c r="T3716" i="2"/>
  <c r="R3716" i="2"/>
  <c r="P3716" i="2"/>
  <c r="BI3714" i="2"/>
  <c r="BH3714" i="2"/>
  <c r="BG3714" i="2"/>
  <c r="BE3714" i="2"/>
  <c r="T3714" i="2"/>
  <c r="R3714" i="2"/>
  <c r="P3714" i="2"/>
  <c r="BI3711" i="2"/>
  <c r="BH3711" i="2"/>
  <c r="BG3711" i="2"/>
  <c r="BE3711" i="2"/>
  <c r="T3711" i="2"/>
  <c r="R3711" i="2"/>
  <c r="P3711" i="2"/>
  <c r="BI3708" i="2"/>
  <c r="BH3708" i="2"/>
  <c r="BG3708" i="2"/>
  <c r="BE3708" i="2"/>
  <c r="T3708" i="2"/>
  <c r="R3708" i="2"/>
  <c r="P3708" i="2"/>
  <c r="BI3706" i="2"/>
  <c r="BH3706" i="2"/>
  <c r="BG3706" i="2"/>
  <c r="BE3706" i="2"/>
  <c r="T3706" i="2"/>
  <c r="R3706" i="2"/>
  <c r="P3706" i="2"/>
  <c r="BI3704" i="2"/>
  <c r="BH3704" i="2"/>
  <c r="BG3704" i="2"/>
  <c r="BE3704" i="2"/>
  <c r="T3704" i="2"/>
  <c r="R3704" i="2"/>
  <c r="P3704" i="2"/>
  <c r="BI3702" i="2"/>
  <c r="BH3702" i="2"/>
  <c r="BG3702" i="2"/>
  <c r="BE3702" i="2"/>
  <c r="T3702" i="2"/>
  <c r="R3702" i="2"/>
  <c r="P3702" i="2"/>
  <c r="BI3700" i="2"/>
  <c r="BH3700" i="2"/>
  <c r="BG3700" i="2"/>
  <c r="BE3700" i="2"/>
  <c r="T3700" i="2"/>
  <c r="R3700" i="2"/>
  <c r="P3700" i="2"/>
  <c r="BI3697" i="2"/>
  <c r="BH3697" i="2"/>
  <c r="BG3697" i="2"/>
  <c r="BE3697" i="2"/>
  <c r="T3697" i="2"/>
  <c r="R3697" i="2"/>
  <c r="P3697" i="2"/>
  <c r="BI3687" i="2"/>
  <c r="BH3687" i="2"/>
  <c r="BG3687" i="2"/>
  <c r="BE3687" i="2"/>
  <c r="T3687" i="2"/>
  <c r="R3687" i="2"/>
  <c r="P3687" i="2"/>
  <c r="BI3680" i="2"/>
  <c r="BH3680" i="2"/>
  <c r="BG3680" i="2"/>
  <c r="BE3680" i="2"/>
  <c r="T3680" i="2"/>
  <c r="R3680" i="2"/>
  <c r="P3680" i="2"/>
  <c r="BI3677" i="2"/>
  <c r="BH3677" i="2"/>
  <c r="BG3677" i="2"/>
  <c r="BE3677" i="2"/>
  <c r="T3677" i="2"/>
  <c r="R3677" i="2"/>
  <c r="P3677" i="2"/>
  <c r="BI3675" i="2"/>
  <c r="BH3675" i="2"/>
  <c r="BG3675" i="2"/>
  <c r="BE3675" i="2"/>
  <c r="T3675" i="2"/>
  <c r="R3675" i="2"/>
  <c r="P3675" i="2"/>
  <c r="BI3673" i="2"/>
  <c r="BH3673" i="2"/>
  <c r="BG3673" i="2"/>
  <c r="BE3673" i="2"/>
  <c r="T3673" i="2"/>
  <c r="R3673" i="2"/>
  <c r="P3673" i="2"/>
  <c r="BI3671" i="2"/>
  <c r="BH3671" i="2"/>
  <c r="BG3671" i="2"/>
  <c r="BE3671" i="2"/>
  <c r="T3671" i="2"/>
  <c r="R3671" i="2"/>
  <c r="P3671" i="2"/>
  <c r="BI3669" i="2"/>
  <c r="BH3669" i="2"/>
  <c r="BG3669" i="2"/>
  <c r="BE3669" i="2"/>
  <c r="T3669" i="2"/>
  <c r="R3669" i="2"/>
  <c r="P3669" i="2"/>
  <c r="BI3666" i="2"/>
  <c r="BH3666" i="2"/>
  <c r="BG3666" i="2"/>
  <c r="BE3666" i="2"/>
  <c r="T3666" i="2"/>
  <c r="R3666" i="2"/>
  <c r="P3666" i="2"/>
  <c r="BI3664" i="2"/>
  <c r="BH3664" i="2"/>
  <c r="BG3664" i="2"/>
  <c r="BE3664" i="2"/>
  <c r="T3664" i="2"/>
  <c r="R3664" i="2"/>
  <c r="P3664" i="2"/>
  <c r="BI3658" i="2"/>
  <c r="BH3658" i="2"/>
  <c r="BG3658" i="2"/>
  <c r="BE3658" i="2"/>
  <c r="T3658" i="2"/>
  <c r="R3658" i="2"/>
  <c r="P3658" i="2"/>
  <c r="BI3656" i="2"/>
  <c r="BH3656" i="2"/>
  <c r="BG3656" i="2"/>
  <c r="BE3656" i="2"/>
  <c r="T3656" i="2"/>
  <c r="R3656" i="2"/>
  <c r="P3656" i="2"/>
  <c r="BI3652" i="2"/>
  <c r="BH3652" i="2"/>
  <c r="BG3652" i="2"/>
  <c r="BE3652" i="2"/>
  <c r="T3652" i="2"/>
  <c r="R3652" i="2"/>
  <c r="P3652" i="2"/>
  <c r="BI3648" i="2"/>
  <c r="BH3648" i="2"/>
  <c r="BG3648" i="2"/>
  <c r="BE3648" i="2"/>
  <c r="T3648" i="2"/>
  <c r="R3648" i="2"/>
  <c r="P3648" i="2"/>
  <c r="BI3643" i="2"/>
  <c r="BH3643" i="2"/>
  <c r="BG3643" i="2"/>
  <c r="BE3643" i="2"/>
  <c r="T3643" i="2"/>
  <c r="R3643" i="2"/>
  <c r="P3643" i="2"/>
  <c r="BI3631" i="2"/>
  <c r="BH3631" i="2"/>
  <c r="BG3631" i="2"/>
  <c r="BE3631" i="2"/>
  <c r="T3631" i="2"/>
  <c r="R3631" i="2"/>
  <c r="P3631" i="2"/>
  <c r="BI3626" i="2"/>
  <c r="BH3626" i="2"/>
  <c r="BG3626" i="2"/>
  <c r="BE3626" i="2"/>
  <c r="T3626" i="2"/>
  <c r="R3626" i="2"/>
  <c r="P3626" i="2"/>
  <c r="BI3622" i="2"/>
  <c r="BH3622" i="2"/>
  <c r="BG3622" i="2"/>
  <c r="BE3622" i="2"/>
  <c r="T3622" i="2"/>
  <c r="R3622" i="2"/>
  <c r="P3622" i="2"/>
  <c r="BI3616" i="2"/>
  <c r="BH3616" i="2"/>
  <c r="BG3616" i="2"/>
  <c r="BE3616" i="2"/>
  <c r="T3616" i="2"/>
  <c r="R3616" i="2"/>
  <c r="P3616" i="2"/>
  <c r="BI3610" i="2"/>
  <c r="BH3610" i="2"/>
  <c r="BG3610" i="2"/>
  <c r="BE3610" i="2"/>
  <c r="T3610" i="2"/>
  <c r="R3610" i="2"/>
  <c r="P3610" i="2"/>
  <c r="BI3606" i="2"/>
  <c r="BH3606" i="2"/>
  <c r="BG3606" i="2"/>
  <c r="BE3606" i="2"/>
  <c r="T3606" i="2"/>
  <c r="R3606" i="2"/>
  <c r="P3606" i="2"/>
  <c r="BI3603" i="2"/>
  <c r="BH3603" i="2"/>
  <c r="BG3603" i="2"/>
  <c r="BE3603" i="2"/>
  <c r="T3603" i="2"/>
  <c r="R3603" i="2"/>
  <c r="P3603" i="2"/>
  <c r="BI3598" i="2"/>
  <c r="BH3598" i="2"/>
  <c r="BG3598" i="2"/>
  <c r="BE3598" i="2"/>
  <c r="T3598" i="2"/>
  <c r="R3598" i="2"/>
  <c r="P3598" i="2"/>
  <c r="BI3594" i="2"/>
  <c r="BH3594" i="2"/>
  <c r="BG3594" i="2"/>
  <c r="BE3594" i="2"/>
  <c r="T3594" i="2"/>
  <c r="R3594" i="2"/>
  <c r="P3594" i="2"/>
  <c r="BI3591" i="2"/>
  <c r="BH3591" i="2"/>
  <c r="BG3591" i="2"/>
  <c r="BE3591" i="2"/>
  <c r="T3591" i="2"/>
  <c r="R3591" i="2"/>
  <c r="P3591" i="2"/>
  <c r="BI3586" i="2"/>
  <c r="BH3586" i="2"/>
  <c r="BG3586" i="2"/>
  <c r="BE3586" i="2"/>
  <c r="T3586" i="2"/>
  <c r="R3586" i="2"/>
  <c r="P3586" i="2"/>
  <c r="BI3581" i="2"/>
  <c r="BH3581" i="2"/>
  <c r="BG3581" i="2"/>
  <c r="BE3581" i="2"/>
  <c r="T3581" i="2"/>
  <c r="R3581" i="2"/>
  <c r="P3581" i="2"/>
  <c r="BI3576" i="2"/>
  <c r="BH3576" i="2"/>
  <c r="BG3576" i="2"/>
  <c r="BE3576" i="2"/>
  <c r="T3576" i="2"/>
  <c r="R3576" i="2"/>
  <c r="P3576" i="2"/>
  <c r="BI3571" i="2"/>
  <c r="BH3571" i="2"/>
  <c r="BG3571" i="2"/>
  <c r="BE3571" i="2"/>
  <c r="T3571" i="2"/>
  <c r="R3571" i="2"/>
  <c r="P3571" i="2"/>
  <c r="BI3565" i="2"/>
  <c r="BH3565" i="2"/>
  <c r="BG3565" i="2"/>
  <c r="BE3565" i="2"/>
  <c r="T3565" i="2"/>
  <c r="R3565" i="2"/>
  <c r="P3565" i="2"/>
  <c r="BI3559" i="2"/>
  <c r="BH3559" i="2"/>
  <c r="BG3559" i="2"/>
  <c r="BE3559" i="2"/>
  <c r="T3559" i="2"/>
  <c r="R3559" i="2"/>
  <c r="P3559" i="2"/>
  <c r="BI3554" i="2"/>
  <c r="BH3554" i="2"/>
  <c r="BG3554" i="2"/>
  <c r="BE3554" i="2"/>
  <c r="T3554" i="2"/>
  <c r="R3554" i="2"/>
  <c r="P3554" i="2"/>
  <c r="BI3548" i="2"/>
  <c r="BH3548" i="2"/>
  <c r="BG3548" i="2"/>
  <c r="BE3548" i="2"/>
  <c r="T3548" i="2"/>
  <c r="R3548" i="2"/>
  <c r="P3548" i="2"/>
  <c r="BI3546" i="2"/>
  <c r="BH3546" i="2"/>
  <c r="BG3546" i="2"/>
  <c r="BE3546" i="2"/>
  <c r="T3546" i="2"/>
  <c r="R3546" i="2"/>
  <c r="P3546" i="2"/>
  <c r="BI3542" i="2"/>
  <c r="BH3542" i="2"/>
  <c r="BG3542" i="2"/>
  <c r="BE3542" i="2"/>
  <c r="T3542" i="2"/>
  <c r="R3542" i="2"/>
  <c r="P3542" i="2"/>
  <c r="BI3537" i="2"/>
  <c r="BH3537" i="2"/>
  <c r="BG3537" i="2"/>
  <c r="BE3537" i="2"/>
  <c r="T3537" i="2"/>
  <c r="R3537" i="2"/>
  <c r="P3537" i="2"/>
  <c r="BI3532" i="2"/>
  <c r="BH3532" i="2"/>
  <c r="BG3532" i="2"/>
  <c r="BE3532" i="2"/>
  <c r="T3532" i="2"/>
  <c r="R3532" i="2"/>
  <c r="P3532" i="2"/>
  <c r="BI3527" i="2"/>
  <c r="BH3527" i="2"/>
  <c r="BG3527" i="2"/>
  <c r="BE3527" i="2"/>
  <c r="T3527" i="2"/>
  <c r="R3527" i="2"/>
  <c r="P3527" i="2"/>
  <c r="BI3522" i="2"/>
  <c r="BH3522" i="2"/>
  <c r="BG3522" i="2"/>
  <c r="BE3522" i="2"/>
  <c r="T3522" i="2"/>
  <c r="R3522" i="2"/>
  <c r="P3522" i="2"/>
  <c r="BI3518" i="2"/>
  <c r="BH3518" i="2"/>
  <c r="BG3518" i="2"/>
  <c r="BE3518" i="2"/>
  <c r="T3518" i="2"/>
  <c r="R3518" i="2"/>
  <c r="P3518" i="2"/>
  <c r="BI3516" i="2"/>
  <c r="BH3516" i="2"/>
  <c r="BG3516" i="2"/>
  <c r="BE3516" i="2"/>
  <c r="T3516" i="2"/>
  <c r="R3516" i="2"/>
  <c r="P3516" i="2"/>
  <c r="BI3507" i="2"/>
  <c r="BH3507" i="2"/>
  <c r="BG3507" i="2"/>
  <c r="BE3507" i="2"/>
  <c r="T3507" i="2"/>
  <c r="R3507" i="2"/>
  <c r="P3507" i="2"/>
  <c r="BI3502" i="2"/>
  <c r="BH3502" i="2"/>
  <c r="BG3502" i="2"/>
  <c r="BE3502" i="2"/>
  <c r="T3502" i="2"/>
  <c r="R3502" i="2"/>
  <c r="P3502" i="2"/>
  <c r="BI3498" i="2"/>
  <c r="BH3498" i="2"/>
  <c r="BG3498" i="2"/>
  <c r="BE3498" i="2"/>
  <c r="T3498" i="2"/>
  <c r="R3498" i="2"/>
  <c r="P3498" i="2"/>
  <c r="BI3492" i="2"/>
  <c r="BH3492" i="2"/>
  <c r="BG3492" i="2"/>
  <c r="BE3492" i="2"/>
  <c r="T3492" i="2"/>
  <c r="R3492" i="2"/>
  <c r="P3492" i="2"/>
  <c r="BI3490" i="2"/>
  <c r="BH3490" i="2"/>
  <c r="BG3490" i="2"/>
  <c r="BE3490" i="2"/>
  <c r="T3490" i="2"/>
  <c r="R3490" i="2"/>
  <c r="P3490" i="2"/>
  <c r="BI3487" i="2"/>
  <c r="BH3487" i="2"/>
  <c r="BG3487" i="2"/>
  <c r="BE3487" i="2"/>
  <c r="T3487" i="2"/>
  <c r="R3487" i="2"/>
  <c r="P3487" i="2"/>
  <c r="BI3483" i="2"/>
  <c r="BH3483" i="2"/>
  <c r="BG3483" i="2"/>
  <c r="BE3483" i="2"/>
  <c r="T3483" i="2"/>
  <c r="R3483" i="2"/>
  <c r="P3483" i="2"/>
  <c r="BI3480" i="2"/>
  <c r="BH3480" i="2"/>
  <c r="BG3480" i="2"/>
  <c r="BE3480" i="2"/>
  <c r="T3480" i="2"/>
  <c r="R3480" i="2"/>
  <c r="P3480" i="2"/>
  <c r="BI3478" i="2"/>
  <c r="BH3478" i="2"/>
  <c r="BG3478" i="2"/>
  <c r="BE3478" i="2"/>
  <c r="T3478" i="2"/>
  <c r="R3478" i="2"/>
  <c r="P3478" i="2"/>
  <c r="BI3474" i="2"/>
  <c r="BH3474" i="2"/>
  <c r="BG3474" i="2"/>
  <c r="BE3474" i="2"/>
  <c r="T3474" i="2"/>
  <c r="R3474" i="2"/>
  <c r="P3474" i="2"/>
  <c r="BI3469" i="2"/>
  <c r="BH3469" i="2"/>
  <c r="BG3469" i="2"/>
  <c r="BE3469" i="2"/>
  <c r="T3469" i="2"/>
  <c r="R3469" i="2"/>
  <c r="P3469" i="2"/>
  <c r="BI3461" i="2"/>
  <c r="BH3461" i="2"/>
  <c r="BG3461" i="2"/>
  <c r="BE3461" i="2"/>
  <c r="T3461" i="2"/>
  <c r="R3461" i="2"/>
  <c r="P3461" i="2"/>
  <c r="BI3444" i="2"/>
  <c r="BH3444" i="2"/>
  <c r="BG3444" i="2"/>
  <c r="BE3444" i="2"/>
  <c r="T3444" i="2"/>
  <c r="R3444" i="2"/>
  <c r="P3444" i="2"/>
  <c r="BI3441" i="2"/>
  <c r="BH3441" i="2"/>
  <c r="BG3441" i="2"/>
  <c r="BE3441" i="2"/>
  <c r="T3441" i="2"/>
  <c r="R3441" i="2"/>
  <c r="P3441" i="2"/>
  <c r="BI3436" i="2"/>
  <c r="BH3436" i="2"/>
  <c r="BG3436" i="2"/>
  <c r="BE3436" i="2"/>
  <c r="T3436" i="2"/>
  <c r="R3436" i="2"/>
  <c r="P3436" i="2"/>
  <c r="BI3430" i="2"/>
  <c r="BH3430" i="2"/>
  <c r="BG3430" i="2"/>
  <c r="BE3430" i="2"/>
  <c r="T3430" i="2"/>
  <c r="R3430" i="2"/>
  <c r="P3430" i="2"/>
  <c r="BI3425" i="2"/>
  <c r="BH3425" i="2"/>
  <c r="BG3425" i="2"/>
  <c r="BE3425" i="2"/>
  <c r="T3425" i="2"/>
  <c r="R3425" i="2"/>
  <c r="P3425" i="2"/>
  <c r="BI3420" i="2"/>
  <c r="BH3420" i="2"/>
  <c r="BG3420" i="2"/>
  <c r="BE3420" i="2"/>
  <c r="T3420" i="2"/>
  <c r="R3420" i="2"/>
  <c r="P3420" i="2"/>
  <c r="BI3414" i="2"/>
  <c r="BH3414" i="2"/>
  <c r="BG3414" i="2"/>
  <c r="BE3414" i="2"/>
  <c r="T3414" i="2"/>
  <c r="R3414" i="2"/>
  <c r="P3414" i="2"/>
  <c r="BI3394" i="2"/>
  <c r="BH3394" i="2"/>
  <c r="BG3394" i="2"/>
  <c r="BE3394" i="2"/>
  <c r="T3394" i="2"/>
  <c r="R3394" i="2"/>
  <c r="P3394" i="2"/>
  <c r="BI3358" i="2"/>
  <c r="BH3358" i="2"/>
  <c r="BG3358" i="2"/>
  <c r="BE3358" i="2"/>
  <c r="T3358" i="2"/>
  <c r="R3358" i="2"/>
  <c r="P3358" i="2"/>
  <c r="BI3306" i="2"/>
  <c r="BH3306" i="2"/>
  <c r="BG3306" i="2"/>
  <c r="BE3306" i="2"/>
  <c r="T3306" i="2"/>
  <c r="R3306" i="2"/>
  <c r="P3306" i="2"/>
  <c r="BI3259" i="2"/>
  <c r="BH3259" i="2"/>
  <c r="BG3259" i="2"/>
  <c r="BE3259" i="2"/>
  <c r="T3259" i="2"/>
  <c r="R3259" i="2"/>
  <c r="P3259" i="2"/>
  <c r="BI3255" i="2"/>
  <c r="BH3255" i="2"/>
  <c r="BG3255" i="2"/>
  <c r="BE3255" i="2"/>
  <c r="T3255" i="2"/>
  <c r="R3255" i="2"/>
  <c r="P3255" i="2"/>
  <c r="BI3250" i="2"/>
  <c r="BH3250" i="2"/>
  <c r="BG3250" i="2"/>
  <c r="BE3250" i="2"/>
  <c r="T3250" i="2"/>
  <c r="R3250" i="2"/>
  <c r="P3250" i="2"/>
  <c r="BI3245" i="2"/>
  <c r="BH3245" i="2"/>
  <c r="BG3245" i="2"/>
  <c r="BE3245" i="2"/>
  <c r="T3245" i="2"/>
  <c r="R3245" i="2"/>
  <c r="P3245" i="2"/>
  <c r="BI3239" i="2"/>
  <c r="BH3239" i="2"/>
  <c r="BG3239" i="2"/>
  <c r="BE3239" i="2"/>
  <c r="T3239" i="2"/>
  <c r="R3239" i="2"/>
  <c r="P3239" i="2"/>
  <c r="BI3237" i="2"/>
  <c r="BH3237" i="2"/>
  <c r="BG3237" i="2"/>
  <c r="BE3237" i="2"/>
  <c r="T3237" i="2"/>
  <c r="R3237" i="2"/>
  <c r="P3237" i="2"/>
  <c r="BI3234" i="2"/>
  <c r="BH3234" i="2"/>
  <c r="BG3234" i="2"/>
  <c r="BE3234" i="2"/>
  <c r="T3234" i="2"/>
  <c r="R3234" i="2"/>
  <c r="P3234" i="2"/>
  <c r="BI3227" i="2"/>
  <c r="BH3227" i="2"/>
  <c r="BG3227" i="2"/>
  <c r="BE3227" i="2"/>
  <c r="T3227" i="2"/>
  <c r="R3227" i="2"/>
  <c r="P3227" i="2"/>
  <c r="BI3221" i="2"/>
  <c r="BH3221" i="2"/>
  <c r="BG3221" i="2"/>
  <c r="BE3221" i="2"/>
  <c r="T3221" i="2"/>
  <c r="R3221" i="2"/>
  <c r="P3221" i="2"/>
  <c r="BI3215" i="2"/>
  <c r="BH3215" i="2"/>
  <c r="BG3215" i="2"/>
  <c r="BE3215" i="2"/>
  <c r="T3215" i="2"/>
  <c r="R3215" i="2"/>
  <c r="P3215" i="2"/>
  <c r="BI3209" i="2"/>
  <c r="BH3209" i="2"/>
  <c r="BG3209" i="2"/>
  <c r="BE3209" i="2"/>
  <c r="T3209" i="2"/>
  <c r="R3209" i="2"/>
  <c r="P3209" i="2"/>
  <c r="BI3205" i="2"/>
  <c r="BH3205" i="2"/>
  <c r="BG3205" i="2"/>
  <c r="BE3205" i="2"/>
  <c r="T3205" i="2"/>
  <c r="R3205" i="2"/>
  <c r="P3205" i="2"/>
  <c r="BI3199" i="2"/>
  <c r="BH3199" i="2"/>
  <c r="BG3199" i="2"/>
  <c r="BE3199" i="2"/>
  <c r="T3199" i="2"/>
  <c r="R3199" i="2"/>
  <c r="P3199" i="2"/>
  <c r="BI3167" i="2"/>
  <c r="BH3167" i="2"/>
  <c r="BG3167" i="2"/>
  <c r="BE3167" i="2"/>
  <c r="T3167" i="2"/>
  <c r="R3167" i="2"/>
  <c r="P3167" i="2"/>
  <c r="BI3140" i="2"/>
  <c r="BH3140" i="2"/>
  <c r="BG3140" i="2"/>
  <c r="BE3140" i="2"/>
  <c r="T3140" i="2"/>
  <c r="R3140" i="2"/>
  <c r="P3140" i="2"/>
  <c r="BI3138" i="2"/>
  <c r="BH3138" i="2"/>
  <c r="BG3138" i="2"/>
  <c r="BE3138" i="2"/>
  <c r="T3138" i="2"/>
  <c r="R3138" i="2"/>
  <c r="P3138" i="2"/>
  <c r="BI3102" i="2"/>
  <c r="BH3102" i="2"/>
  <c r="BG3102" i="2"/>
  <c r="BE3102" i="2"/>
  <c r="T3102" i="2"/>
  <c r="R3102" i="2"/>
  <c r="P3102" i="2"/>
  <c r="BI3100" i="2"/>
  <c r="BH3100" i="2"/>
  <c r="BG3100" i="2"/>
  <c r="BE3100" i="2"/>
  <c r="T3100" i="2"/>
  <c r="R3100" i="2"/>
  <c r="P3100" i="2"/>
  <c r="BI3092" i="2"/>
  <c r="BH3092" i="2"/>
  <c r="BG3092" i="2"/>
  <c r="BE3092" i="2"/>
  <c r="T3092" i="2"/>
  <c r="R3092" i="2"/>
  <c r="P3092" i="2"/>
  <c r="BI3084" i="2"/>
  <c r="BH3084" i="2"/>
  <c r="BG3084" i="2"/>
  <c r="BE3084" i="2"/>
  <c r="T3084" i="2"/>
  <c r="R3084" i="2"/>
  <c r="P3084" i="2"/>
  <c r="BI3066" i="2"/>
  <c r="BH3066" i="2"/>
  <c r="BG3066" i="2"/>
  <c r="BE3066" i="2"/>
  <c r="T3066" i="2"/>
  <c r="R3066" i="2"/>
  <c r="P3066" i="2"/>
  <c r="BI3034" i="2"/>
  <c r="BH3034" i="2"/>
  <c r="BG3034" i="2"/>
  <c r="BE3034" i="2"/>
  <c r="T3034" i="2"/>
  <c r="R3034" i="2"/>
  <c r="P3034" i="2"/>
  <c r="BI3028" i="2"/>
  <c r="BH3028" i="2"/>
  <c r="BG3028" i="2"/>
  <c r="BE3028" i="2"/>
  <c r="T3028" i="2"/>
  <c r="R3028" i="2"/>
  <c r="P3028" i="2"/>
  <c r="BI3019" i="2"/>
  <c r="BH3019" i="2"/>
  <c r="BG3019" i="2"/>
  <c r="BE3019" i="2"/>
  <c r="T3019" i="2"/>
  <c r="R3019" i="2"/>
  <c r="P3019" i="2"/>
  <c r="BI3017" i="2"/>
  <c r="BH3017" i="2"/>
  <c r="BG3017" i="2"/>
  <c r="BE3017" i="2"/>
  <c r="T3017" i="2"/>
  <c r="R3017" i="2"/>
  <c r="P3017" i="2"/>
  <c r="BI2980" i="2"/>
  <c r="BH2980" i="2"/>
  <c r="BG2980" i="2"/>
  <c r="BE2980" i="2"/>
  <c r="T2980" i="2"/>
  <c r="R2980" i="2"/>
  <c r="P2980" i="2"/>
  <c r="BI2976" i="2"/>
  <c r="BH2976" i="2"/>
  <c r="BG2976" i="2"/>
  <c r="BE2976" i="2"/>
  <c r="T2976" i="2"/>
  <c r="R2976" i="2"/>
  <c r="P2976" i="2"/>
  <c r="BI2927" i="2"/>
  <c r="BH2927" i="2"/>
  <c r="BG2927" i="2"/>
  <c r="BE2927" i="2"/>
  <c r="T2927" i="2"/>
  <c r="R2927" i="2"/>
  <c r="P2927" i="2"/>
  <c r="BI2922" i="2"/>
  <c r="BH2922" i="2"/>
  <c r="BG2922" i="2"/>
  <c r="BE2922" i="2"/>
  <c r="T2922" i="2"/>
  <c r="R2922" i="2"/>
  <c r="P2922" i="2"/>
  <c r="BI2918" i="2"/>
  <c r="BH2918" i="2"/>
  <c r="BG2918" i="2"/>
  <c r="BE2918" i="2"/>
  <c r="T2918" i="2"/>
  <c r="R2918" i="2"/>
  <c r="P2918" i="2"/>
  <c r="BI2913" i="2"/>
  <c r="BH2913" i="2"/>
  <c r="BG2913" i="2"/>
  <c r="BE2913" i="2"/>
  <c r="T2913" i="2"/>
  <c r="R2913" i="2"/>
  <c r="P2913" i="2"/>
  <c r="BI2910" i="2"/>
  <c r="BH2910" i="2"/>
  <c r="BG2910" i="2"/>
  <c r="BE2910" i="2"/>
  <c r="T2910" i="2"/>
  <c r="T2909" i="2" s="1"/>
  <c r="R2910" i="2"/>
  <c r="R2909" i="2" s="1"/>
  <c r="P2910" i="2"/>
  <c r="P2909" i="2" s="1"/>
  <c r="BI2904" i="2"/>
  <c r="BH2904" i="2"/>
  <c r="BG2904" i="2"/>
  <c r="BE2904" i="2"/>
  <c r="T2904" i="2"/>
  <c r="R2904" i="2"/>
  <c r="P2904" i="2"/>
  <c r="BI2903" i="2"/>
  <c r="BH2903" i="2"/>
  <c r="BG2903" i="2"/>
  <c r="BE2903" i="2"/>
  <c r="T2903" i="2"/>
  <c r="R2903" i="2"/>
  <c r="P2903" i="2"/>
  <c r="BI2902" i="2"/>
  <c r="BH2902" i="2"/>
  <c r="BG2902" i="2"/>
  <c r="BE2902" i="2"/>
  <c r="T2902" i="2"/>
  <c r="R2902" i="2"/>
  <c r="P2902" i="2"/>
  <c r="BI2900" i="2"/>
  <c r="BH2900" i="2"/>
  <c r="BG2900" i="2"/>
  <c r="BE2900" i="2"/>
  <c r="T2900" i="2"/>
  <c r="R2900" i="2"/>
  <c r="P2900" i="2"/>
  <c r="BI2899" i="2"/>
  <c r="BH2899" i="2"/>
  <c r="BG2899" i="2"/>
  <c r="BE2899" i="2"/>
  <c r="T2899" i="2"/>
  <c r="R2899" i="2"/>
  <c r="P2899" i="2"/>
  <c r="BI2897" i="2"/>
  <c r="BH2897" i="2"/>
  <c r="BG2897" i="2"/>
  <c r="BE2897" i="2"/>
  <c r="T2897" i="2"/>
  <c r="R2897" i="2"/>
  <c r="P2897" i="2"/>
  <c r="BI2896" i="2"/>
  <c r="BH2896" i="2"/>
  <c r="BG2896" i="2"/>
  <c r="BE2896" i="2"/>
  <c r="T2896" i="2"/>
  <c r="R2896" i="2"/>
  <c r="P2896" i="2"/>
  <c r="BI2895" i="2"/>
  <c r="BH2895" i="2"/>
  <c r="BG2895" i="2"/>
  <c r="BE2895" i="2"/>
  <c r="T2895" i="2"/>
  <c r="R2895" i="2"/>
  <c r="P2895" i="2"/>
  <c r="BI2889" i="2"/>
  <c r="BH2889" i="2"/>
  <c r="BG2889" i="2"/>
  <c r="BE2889" i="2"/>
  <c r="T2889" i="2"/>
  <c r="R2889" i="2"/>
  <c r="P2889" i="2"/>
  <c r="BI2884" i="2"/>
  <c r="BH2884" i="2"/>
  <c r="BG2884" i="2"/>
  <c r="BE2884" i="2"/>
  <c r="T2884" i="2"/>
  <c r="R2884" i="2"/>
  <c r="P2884" i="2"/>
  <c r="BI2882" i="2"/>
  <c r="BH2882" i="2"/>
  <c r="BG2882" i="2"/>
  <c r="BE2882" i="2"/>
  <c r="T2882" i="2"/>
  <c r="R2882" i="2"/>
  <c r="P2882" i="2"/>
  <c r="BI2878" i="2"/>
  <c r="BH2878" i="2"/>
  <c r="BG2878" i="2"/>
  <c r="BE2878" i="2"/>
  <c r="T2878" i="2"/>
  <c r="R2878" i="2"/>
  <c r="P2878" i="2"/>
  <c r="BI2873" i="2"/>
  <c r="BH2873" i="2"/>
  <c r="BG2873" i="2"/>
  <c r="BE2873" i="2"/>
  <c r="T2873" i="2"/>
  <c r="R2873" i="2"/>
  <c r="P2873" i="2"/>
  <c r="BI2869" i="2"/>
  <c r="BH2869" i="2"/>
  <c r="BG2869" i="2"/>
  <c r="BE2869" i="2"/>
  <c r="T2869" i="2"/>
  <c r="R2869" i="2"/>
  <c r="P2869" i="2"/>
  <c r="BI2865" i="2"/>
  <c r="BH2865" i="2"/>
  <c r="BG2865" i="2"/>
  <c r="BE2865" i="2"/>
  <c r="T2865" i="2"/>
  <c r="R2865" i="2"/>
  <c r="P2865" i="2"/>
  <c r="BI2861" i="2"/>
  <c r="BH2861" i="2"/>
  <c r="BG2861" i="2"/>
  <c r="BE2861" i="2"/>
  <c r="T2861" i="2"/>
  <c r="R2861" i="2"/>
  <c r="P2861" i="2"/>
  <c r="BI2855" i="2"/>
  <c r="BH2855" i="2"/>
  <c r="BG2855" i="2"/>
  <c r="BE2855" i="2"/>
  <c r="T2855" i="2"/>
  <c r="R2855" i="2"/>
  <c r="P2855" i="2"/>
  <c r="BI2848" i="2"/>
  <c r="BH2848" i="2"/>
  <c r="BG2848" i="2"/>
  <c r="BE2848" i="2"/>
  <c r="T2848" i="2"/>
  <c r="R2848" i="2"/>
  <c r="P2848" i="2"/>
  <c r="BI2841" i="2"/>
  <c r="BH2841" i="2"/>
  <c r="BG2841" i="2"/>
  <c r="BE2841" i="2"/>
  <c r="T2841" i="2"/>
  <c r="R2841" i="2"/>
  <c r="P2841" i="2"/>
  <c r="BI2836" i="2"/>
  <c r="BH2836" i="2"/>
  <c r="BG2836" i="2"/>
  <c r="BE2836" i="2"/>
  <c r="T2836" i="2"/>
  <c r="R2836" i="2"/>
  <c r="P2836" i="2"/>
  <c r="BI2831" i="2"/>
  <c r="BH2831" i="2"/>
  <c r="BG2831" i="2"/>
  <c r="BE2831" i="2"/>
  <c r="T2831" i="2"/>
  <c r="R2831" i="2"/>
  <c r="P2831" i="2"/>
  <c r="BI2824" i="2"/>
  <c r="BH2824" i="2"/>
  <c r="BG2824" i="2"/>
  <c r="BE2824" i="2"/>
  <c r="T2824" i="2"/>
  <c r="R2824" i="2"/>
  <c r="P2824" i="2"/>
  <c r="BI2819" i="2"/>
  <c r="BH2819" i="2"/>
  <c r="BG2819" i="2"/>
  <c r="BE2819" i="2"/>
  <c r="T2819" i="2"/>
  <c r="R2819" i="2"/>
  <c r="P2819" i="2"/>
  <c r="BI2814" i="2"/>
  <c r="BH2814" i="2"/>
  <c r="BG2814" i="2"/>
  <c r="BE2814" i="2"/>
  <c r="T2814" i="2"/>
  <c r="R2814" i="2"/>
  <c r="P2814" i="2"/>
  <c r="BI2806" i="2"/>
  <c r="BH2806" i="2"/>
  <c r="BG2806" i="2"/>
  <c r="BE2806" i="2"/>
  <c r="T2806" i="2"/>
  <c r="R2806" i="2"/>
  <c r="P2806" i="2"/>
  <c r="BI2788" i="2"/>
  <c r="BH2788" i="2"/>
  <c r="BG2788" i="2"/>
  <c r="BE2788" i="2"/>
  <c r="T2788" i="2"/>
  <c r="R2788" i="2"/>
  <c r="P2788" i="2"/>
  <c r="BI2771" i="2"/>
  <c r="BH2771" i="2"/>
  <c r="BG2771" i="2"/>
  <c r="BE2771" i="2"/>
  <c r="T2771" i="2"/>
  <c r="R2771" i="2"/>
  <c r="P2771" i="2"/>
  <c r="BI2747" i="2"/>
  <c r="BH2747" i="2"/>
  <c r="BG2747" i="2"/>
  <c r="BE2747" i="2"/>
  <c r="T2747" i="2"/>
  <c r="R2747" i="2"/>
  <c r="P2747" i="2"/>
  <c r="BI2724" i="2"/>
  <c r="BH2724" i="2"/>
  <c r="BG2724" i="2"/>
  <c r="BE2724" i="2"/>
  <c r="T2724" i="2"/>
  <c r="R2724" i="2"/>
  <c r="P2724" i="2"/>
  <c r="BI2717" i="2"/>
  <c r="BH2717" i="2"/>
  <c r="BG2717" i="2"/>
  <c r="BE2717" i="2"/>
  <c r="T2717" i="2"/>
  <c r="R2717" i="2"/>
  <c r="P2717" i="2"/>
  <c r="BI2709" i="2"/>
  <c r="BH2709" i="2"/>
  <c r="BG2709" i="2"/>
  <c r="BE2709" i="2"/>
  <c r="T2709" i="2"/>
  <c r="R2709" i="2"/>
  <c r="P2709" i="2"/>
  <c r="BI2705" i="2"/>
  <c r="BH2705" i="2"/>
  <c r="BG2705" i="2"/>
  <c r="BE2705" i="2"/>
  <c r="T2705" i="2"/>
  <c r="R2705" i="2"/>
  <c r="P2705" i="2"/>
  <c r="BI2700" i="2"/>
  <c r="BH2700" i="2"/>
  <c r="BG2700" i="2"/>
  <c r="BE2700" i="2"/>
  <c r="T2700" i="2"/>
  <c r="R2700" i="2"/>
  <c r="P2700" i="2"/>
  <c r="BI2695" i="2"/>
  <c r="BH2695" i="2"/>
  <c r="BG2695" i="2"/>
  <c r="BE2695" i="2"/>
  <c r="T2695" i="2"/>
  <c r="R2695" i="2"/>
  <c r="P2695" i="2"/>
  <c r="BI2682" i="2"/>
  <c r="BH2682" i="2"/>
  <c r="BG2682" i="2"/>
  <c r="BE2682" i="2"/>
  <c r="T2682" i="2"/>
  <c r="R2682" i="2"/>
  <c r="P2682" i="2"/>
  <c r="BI2671" i="2"/>
  <c r="BH2671" i="2"/>
  <c r="BG2671" i="2"/>
  <c r="BE2671" i="2"/>
  <c r="T2671" i="2"/>
  <c r="R2671" i="2"/>
  <c r="P2671" i="2"/>
  <c r="BI2665" i="2"/>
  <c r="BH2665" i="2"/>
  <c r="BG2665" i="2"/>
  <c r="BE2665" i="2"/>
  <c r="T2665" i="2"/>
  <c r="R2665" i="2"/>
  <c r="P2665" i="2"/>
  <c r="BI2659" i="2"/>
  <c r="BH2659" i="2"/>
  <c r="BG2659" i="2"/>
  <c r="BE2659" i="2"/>
  <c r="T2659" i="2"/>
  <c r="R2659" i="2"/>
  <c r="P2659" i="2"/>
  <c r="BI2654" i="2"/>
  <c r="BH2654" i="2"/>
  <c r="BG2654" i="2"/>
  <c r="BE2654" i="2"/>
  <c r="T2654" i="2"/>
  <c r="R2654" i="2"/>
  <c r="P2654" i="2"/>
  <c r="BI2640" i="2"/>
  <c r="BH2640" i="2"/>
  <c r="BG2640" i="2"/>
  <c r="BE2640" i="2"/>
  <c r="T2640" i="2"/>
  <c r="R2640" i="2"/>
  <c r="P2640" i="2"/>
  <c r="BI2634" i="2"/>
  <c r="BH2634" i="2"/>
  <c r="BG2634" i="2"/>
  <c r="BE2634" i="2"/>
  <c r="T2634" i="2"/>
  <c r="R2634" i="2"/>
  <c r="P2634" i="2"/>
  <c r="BI2629" i="2"/>
  <c r="BH2629" i="2"/>
  <c r="BG2629" i="2"/>
  <c r="BE2629" i="2"/>
  <c r="T2629" i="2"/>
  <c r="R2629" i="2"/>
  <c r="P2629" i="2"/>
  <c r="BI2624" i="2"/>
  <c r="BH2624" i="2"/>
  <c r="BG2624" i="2"/>
  <c r="BE2624" i="2"/>
  <c r="T2624" i="2"/>
  <c r="R2624" i="2"/>
  <c r="P2624" i="2"/>
  <c r="BI2618" i="2"/>
  <c r="BH2618" i="2"/>
  <c r="BG2618" i="2"/>
  <c r="BE2618" i="2"/>
  <c r="T2618" i="2"/>
  <c r="R2618" i="2"/>
  <c r="P2618" i="2"/>
  <c r="BI2610" i="2"/>
  <c r="BH2610" i="2"/>
  <c r="BG2610" i="2"/>
  <c r="BE2610" i="2"/>
  <c r="T2610" i="2"/>
  <c r="R2610" i="2"/>
  <c r="P2610" i="2"/>
  <c r="BI2592" i="2"/>
  <c r="BH2592" i="2"/>
  <c r="BG2592" i="2"/>
  <c r="BE2592" i="2"/>
  <c r="T2592" i="2"/>
  <c r="R2592" i="2"/>
  <c r="P2592" i="2"/>
  <c r="BI2576" i="2"/>
  <c r="BH2576" i="2"/>
  <c r="BG2576" i="2"/>
  <c r="BE2576" i="2"/>
  <c r="T2576" i="2"/>
  <c r="R2576" i="2"/>
  <c r="P2576" i="2"/>
  <c r="BI2547" i="2"/>
  <c r="BH2547" i="2"/>
  <c r="BG2547" i="2"/>
  <c r="BE2547" i="2"/>
  <c r="T2547" i="2"/>
  <c r="R2547" i="2"/>
  <c r="P2547" i="2"/>
  <c r="BI2533" i="2"/>
  <c r="BH2533" i="2"/>
  <c r="BG2533" i="2"/>
  <c r="BE2533" i="2"/>
  <c r="T2533" i="2"/>
  <c r="R2533" i="2"/>
  <c r="P2533" i="2"/>
  <c r="BI2524" i="2"/>
  <c r="BH2524" i="2"/>
  <c r="BG2524" i="2"/>
  <c r="BE2524" i="2"/>
  <c r="T2524" i="2"/>
  <c r="R2524" i="2"/>
  <c r="P2524" i="2"/>
  <c r="BI2518" i="2"/>
  <c r="BH2518" i="2"/>
  <c r="BG2518" i="2"/>
  <c r="BE2518" i="2"/>
  <c r="T2518" i="2"/>
  <c r="R2518" i="2"/>
  <c r="P2518" i="2"/>
  <c r="BI2513" i="2"/>
  <c r="BH2513" i="2"/>
  <c r="BG2513" i="2"/>
  <c r="BE2513" i="2"/>
  <c r="T2513" i="2"/>
  <c r="R2513" i="2"/>
  <c r="P2513" i="2"/>
  <c r="BI2506" i="2"/>
  <c r="BH2506" i="2"/>
  <c r="BG2506" i="2"/>
  <c r="BE2506" i="2"/>
  <c r="T2506" i="2"/>
  <c r="R2506" i="2"/>
  <c r="P2506" i="2"/>
  <c r="BI2500" i="2"/>
  <c r="BH2500" i="2"/>
  <c r="BG2500" i="2"/>
  <c r="BE2500" i="2"/>
  <c r="T2500" i="2"/>
  <c r="R2500" i="2"/>
  <c r="P2500" i="2"/>
  <c r="BI2494" i="2"/>
  <c r="BH2494" i="2"/>
  <c r="BG2494" i="2"/>
  <c r="BE2494" i="2"/>
  <c r="T2494" i="2"/>
  <c r="R2494" i="2"/>
  <c r="P2494" i="2"/>
  <c r="BI2487" i="2"/>
  <c r="BH2487" i="2"/>
  <c r="BG2487" i="2"/>
  <c r="BE2487" i="2"/>
  <c r="T2487" i="2"/>
  <c r="R2487" i="2"/>
  <c r="P2487" i="2"/>
  <c r="BI2482" i="2"/>
  <c r="BH2482" i="2"/>
  <c r="BG2482" i="2"/>
  <c r="BE2482" i="2"/>
  <c r="T2482" i="2"/>
  <c r="R2482" i="2"/>
  <c r="P2482" i="2"/>
  <c r="BI2477" i="2"/>
  <c r="BH2477" i="2"/>
  <c r="BG2477" i="2"/>
  <c r="BE2477" i="2"/>
  <c r="T2477" i="2"/>
  <c r="R2477" i="2"/>
  <c r="P2477" i="2"/>
  <c r="BI2472" i="2"/>
  <c r="BH2472" i="2"/>
  <c r="BG2472" i="2"/>
  <c r="BE2472" i="2"/>
  <c r="T2472" i="2"/>
  <c r="R2472" i="2"/>
  <c r="P2472" i="2"/>
  <c r="BI2466" i="2"/>
  <c r="BH2466" i="2"/>
  <c r="BG2466" i="2"/>
  <c r="BE2466" i="2"/>
  <c r="T2466" i="2"/>
  <c r="R2466" i="2"/>
  <c r="P2466" i="2"/>
  <c r="BI2461" i="2"/>
  <c r="BH2461" i="2"/>
  <c r="BG2461" i="2"/>
  <c r="BE2461" i="2"/>
  <c r="T2461" i="2"/>
  <c r="R2461" i="2"/>
  <c r="P2461" i="2"/>
  <c r="BI2456" i="2"/>
  <c r="BH2456" i="2"/>
  <c r="BG2456" i="2"/>
  <c r="BE2456" i="2"/>
  <c r="T2456" i="2"/>
  <c r="R2456" i="2"/>
  <c r="P2456" i="2"/>
  <c r="BI2434" i="2"/>
  <c r="BH2434" i="2"/>
  <c r="BG2434" i="2"/>
  <c r="BE2434" i="2"/>
  <c r="T2434" i="2"/>
  <c r="R2434" i="2"/>
  <c r="P2434" i="2"/>
  <c r="BI2428" i="2"/>
  <c r="BH2428" i="2"/>
  <c r="BG2428" i="2"/>
  <c r="BE2428" i="2"/>
  <c r="T2428" i="2"/>
  <c r="R2428" i="2"/>
  <c r="P2428" i="2"/>
  <c r="BI2422" i="2"/>
  <c r="BH2422" i="2"/>
  <c r="BG2422" i="2"/>
  <c r="BE2422" i="2"/>
  <c r="T2422" i="2"/>
  <c r="R2422" i="2"/>
  <c r="P2422" i="2"/>
  <c r="BI2415" i="2"/>
  <c r="BH2415" i="2"/>
  <c r="BG2415" i="2"/>
  <c r="BE2415" i="2"/>
  <c r="T2415" i="2"/>
  <c r="R2415" i="2"/>
  <c r="P2415" i="2"/>
  <c r="BI2412" i="2"/>
  <c r="BH2412" i="2"/>
  <c r="BG2412" i="2"/>
  <c r="BE2412" i="2"/>
  <c r="T2412" i="2"/>
  <c r="R2412" i="2"/>
  <c r="P2412" i="2"/>
  <c r="BI2393" i="2"/>
  <c r="BH2393" i="2"/>
  <c r="BG2393" i="2"/>
  <c r="BE2393" i="2"/>
  <c r="T2393" i="2"/>
  <c r="R2393" i="2"/>
  <c r="P2393" i="2"/>
  <c r="BI2267" i="2"/>
  <c r="BH2267" i="2"/>
  <c r="BG2267" i="2"/>
  <c r="BE2267" i="2"/>
  <c r="T2267" i="2"/>
  <c r="R2267" i="2"/>
  <c r="P2267" i="2"/>
  <c r="BI2263" i="2"/>
  <c r="BH2263" i="2"/>
  <c r="BG2263" i="2"/>
  <c r="BE2263" i="2"/>
  <c r="T2263" i="2"/>
  <c r="R2263" i="2"/>
  <c r="P2263" i="2"/>
  <c r="BI2258" i="2"/>
  <c r="BH2258" i="2"/>
  <c r="BG2258" i="2"/>
  <c r="BE2258" i="2"/>
  <c r="T2258" i="2"/>
  <c r="R2258" i="2"/>
  <c r="P2258" i="2"/>
  <c r="BI2253" i="2"/>
  <c r="BH2253" i="2"/>
  <c r="BG2253" i="2"/>
  <c r="BE2253" i="2"/>
  <c r="T2253" i="2"/>
  <c r="R2253" i="2"/>
  <c r="P2253" i="2"/>
  <c r="BI2244" i="2"/>
  <c r="BH2244" i="2"/>
  <c r="BG2244" i="2"/>
  <c r="BE2244" i="2"/>
  <c r="T2244" i="2"/>
  <c r="R2244" i="2"/>
  <c r="P2244" i="2"/>
  <c r="BI2237" i="2"/>
  <c r="BH2237" i="2"/>
  <c r="BG2237" i="2"/>
  <c r="BE2237" i="2"/>
  <c r="T2237" i="2"/>
  <c r="R2237" i="2"/>
  <c r="P2237" i="2"/>
  <c r="BI2230" i="2"/>
  <c r="BH2230" i="2"/>
  <c r="BG2230" i="2"/>
  <c r="BE2230" i="2"/>
  <c r="T2230" i="2"/>
  <c r="R2230" i="2"/>
  <c r="P2230" i="2"/>
  <c r="BI2219" i="2"/>
  <c r="BH2219" i="2"/>
  <c r="BG2219" i="2"/>
  <c r="BE2219" i="2"/>
  <c r="T2219" i="2"/>
  <c r="R2219" i="2"/>
  <c r="P2219" i="2"/>
  <c r="BI2202" i="2"/>
  <c r="BH2202" i="2"/>
  <c r="BG2202" i="2"/>
  <c r="BE2202" i="2"/>
  <c r="T2202" i="2"/>
  <c r="R2202" i="2"/>
  <c r="P2202" i="2"/>
  <c r="BI2194" i="2"/>
  <c r="BH2194" i="2"/>
  <c r="BG2194" i="2"/>
  <c r="BE2194" i="2"/>
  <c r="T2194" i="2"/>
  <c r="R2194" i="2"/>
  <c r="P2194" i="2"/>
  <c r="BI2183" i="2"/>
  <c r="BH2183" i="2"/>
  <c r="BG2183" i="2"/>
  <c r="BE2183" i="2"/>
  <c r="T2183" i="2"/>
  <c r="R2183" i="2"/>
  <c r="P2183" i="2"/>
  <c r="BI2091" i="2"/>
  <c r="BH2091" i="2"/>
  <c r="BG2091" i="2"/>
  <c r="BE2091" i="2"/>
  <c r="T2091" i="2"/>
  <c r="R2091" i="2"/>
  <c r="P2091" i="2"/>
  <c r="BI2059" i="2"/>
  <c r="BH2059" i="2"/>
  <c r="BG2059" i="2"/>
  <c r="BE2059" i="2"/>
  <c r="T2059" i="2"/>
  <c r="R2059" i="2"/>
  <c r="P2059" i="2"/>
  <c r="BI2057" i="2"/>
  <c r="BH2057" i="2"/>
  <c r="BG2057" i="2"/>
  <c r="BE2057" i="2"/>
  <c r="T2057" i="2"/>
  <c r="R2057" i="2"/>
  <c r="P2057" i="2"/>
  <c r="BI2055" i="2"/>
  <c r="BH2055" i="2"/>
  <c r="BG2055" i="2"/>
  <c r="BE2055" i="2"/>
  <c r="T2055" i="2"/>
  <c r="R2055" i="2"/>
  <c r="P2055" i="2"/>
  <c r="BI2041" i="2"/>
  <c r="BH2041" i="2"/>
  <c r="BG2041" i="2"/>
  <c r="BE2041" i="2"/>
  <c r="T2041" i="2"/>
  <c r="R2041" i="2"/>
  <c r="P2041" i="2"/>
  <c r="BI2036" i="2"/>
  <c r="BH2036" i="2"/>
  <c r="BG2036" i="2"/>
  <c r="BE2036" i="2"/>
  <c r="T2036" i="2"/>
  <c r="R2036" i="2"/>
  <c r="P2036" i="2"/>
  <c r="BI2030" i="2"/>
  <c r="BH2030" i="2"/>
  <c r="BG2030" i="2"/>
  <c r="BE2030" i="2"/>
  <c r="T2030" i="2"/>
  <c r="R2030" i="2"/>
  <c r="P2030" i="2"/>
  <c r="BI2026" i="2"/>
  <c r="BH2026" i="2"/>
  <c r="BG2026" i="2"/>
  <c r="BE2026" i="2"/>
  <c r="T2026" i="2"/>
  <c r="R2026" i="2"/>
  <c r="P2026" i="2"/>
  <c r="BI2024" i="2"/>
  <c r="BH2024" i="2"/>
  <c r="BG2024" i="2"/>
  <c r="BE2024" i="2"/>
  <c r="T2024" i="2"/>
  <c r="R2024" i="2"/>
  <c r="P2024" i="2"/>
  <c r="BI2021" i="2"/>
  <c r="BH2021" i="2"/>
  <c r="BG2021" i="2"/>
  <c r="BE2021" i="2"/>
  <c r="T2021" i="2"/>
  <c r="R2021" i="2"/>
  <c r="P2021" i="2"/>
  <c r="BI2017" i="2"/>
  <c r="BH2017" i="2"/>
  <c r="BG2017" i="2"/>
  <c r="BE2017" i="2"/>
  <c r="T2017" i="2"/>
  <c r="R2017" i="2"/>
  <c r="P2017" i="2"/>
  <c r="BI2012" i="2"/>
  <c r="BH2012" i="2"/>
  <c r="BG2012" i="2"/>
  <c r="BE2012" i="2"/>
  <c r="T2012" i="2"/>
  <c r="R2012" i="2"/>
  <c r="P2012" i="2"/>
  <c r="BI2007" i="2"/>
  <c r="BH2007" i="2"/>
  <c r="BG2007" i="2"/>
  <c r="BE2007" i="2"/>
  <c r="T2007" i="2"/>
  <c r="R2007" i="2"/>
  <c r="P2007" i="2"/>
  <c r="BI2000" i="2"/>
  <c r="BH2000" i="2"/>
  <c r="BG2000" i="2"/>
  <c r="BE2000" i="2"/>
  <c r="T2000" i="2"/>
  <c r="R2000" i="2"/>
  <c r="P2000" i="2"/>
  <c r="BI1994" i="2"/>
  <c r="BH1994" i="2"/>
  <c r="BG1994" i="2"/>
  <c r="BE1994" i="2"/>
  <c r="T1994" i="2"/>
  <c r="R1994" i="2"/>
  <c r="P1994" i="2"/>
  <c r="BI1992" i="2"/>
  <c r="BH1992" i="2"/>
  <c r="BG1992" i="2"/>
  <c r="BE1992" i="2"/>
  <c r="T1992" i="2"/>
  <c r="R1992" i="2"/>
  <c r="P1992" i="2"/>
  <c r="BI1985" i="2"/>
  <c r="BH1985" i="2"/>
  <c r="BG1985" i="2"/>
  <c r="BE1985" i="2"/>
  <c r="T1985" i="2"/>
  <c r="R1985" i="2"/>
  <c r="P1985" i="2"/>
  <c r="BI1980" i="2"/>
  <c r="BH1980" i="2"/>
  <c r="BG1980" i="2"/>
  <c r="BE1980" i="2"/>
  <c r="T1980" i="2"/>
  <c r="R1980" i="2"/>
  <c r="P1980" i="2"/>
  <c r="BI1977" i="2"/>
  <c r="BH1977" i="2"/>
  <c r="BG1977" i="2"/>
  <c r="BE1977" i="2"/>
  <c r="T1977" i="2"/>
  <c r="R1977" i="2"/>
  <c r="P1977" i="2"/>
  <c r="BI1972" i="2"/>
  <c r="BH1972" i="2"/>
  <c r="BG1972" i="2"/>
  <c r="BE1972" i="2"/>
  <c r="T1972" i="2"/>
  <c r="R1972" i="2"/>
  <c r="P1972" i="2"/>
  <c r="BI1966" i="2"/>
  <c r="BH1966" i="2"/>
  <c r="BG1966" i="2"/>
  <c r="BE1966" i="2"/>
  <c r="T1966" i="2"/>
  <c r="R1966" i="2"/>
  <c r="P1966" i="2"/>
  <c r="BI1949" i="2"/>
  <c r="BH1949" i="2"/>
  <c r="BG1949" i="2"/>
  <c r="BE1949" i="2"/>
  <c r="T1949" i="2"/>
  <c r="R1949" i="2"/>
  <c r="P1949" i="2"/>
  <c r="BI1945" i="2"/>
  <c r="BH1945" i="2"/>
  <c r="BG1945" i="2"/>
  <c r="BE1945" i="2"/>
  <c r="T1945" i="2"/>
  <c r="R1945" i="2"/>
  <c r="P1945" i="2"/>
  <c r="BI1941" i="2"/>
  <c r="BH1941" i="2"/>
  <c r="BG1941" i="2"/>
  <c r="BE1941" i="2"/>
  <c r="T1941" i="2"/>
  <c r="R1941" i="2"/>
  <c r="P1941" i="2"/>
  <c r="BI1937" i="2"/>
  <c r="BH1937" i="2"/>
  <c r="BG1937" i="2"/>
  <c r="BE1937" i="2"/>
  <c r="T1937" i="2"/>
  <c r="R1937" i="2"/>
  <c r="P1937" i="2"/>
  <c r="BI1933" i="2"/>
  <c r="BH1933" i="2"/>
  <c r="BG1933" i="2"/>
  <c r="BE1933" i="2"/>
  <c r="T1933" i="2"/>
  <c r="R1933" i="2"/>
  <c r="P1933" i="2"/>
  <c r="BI1909" i="2"/>
  <c r="BH1909" i="2"/>
  <c r="BG1909" i="2"/>
  <c r="BE1909" i="2"/>
  <c r="T1909" i="2"/>
  <c r="R1909" i="2"/>
  <c r="P1909" i="2"/>
  <c r="BI1899" i="2"/>
  <c r="BH1899" i="2"/>
  <c r="BG1899" i="2"/>
  <c r="BE1899" i="2"/>
  <c r="T1899" i="2"/>
  <c r="R1899" i="2"/>
  <c r="P1899" i="2"/>
  <c r="BI1890" i="2"/>
  <c r="BH1890" i="2"/>
  <c r="BG1890" i="2"/>
  <c r="BE1890" i="2"/>
  <c r="T1890" i="2"/>
  <c r="R1890" i="2"/>
  <c r="P1890" i="2"/>
  <c r="BI1854" i="2"/>
  <c r="BH1854" i="2"/>
  <c r="BG1854" i="2"/>
  <c r="BE1854" i="2"/>
  <c r="T1854" i="2"/>
  <c r="R1854" i="2"/>
  <c r="P1854" i="2"/>
  <c r="BI1842" i="2"/>
  <c r="BH1842" i="2"/>
  <c r="BG1842" i="2"/>
  <c r="BE1842" i="2"/>
  <c r="T1842" i="2"/>
  <c r="R1842" i="2"/>
  <c r="P1842" i="2"/>
  <c r="BI1838" i="2"/>
  <c r="BH1838" i="2"/>
  <c r="BG1838" i="2"/>
  <c r="BE1838" i="2"/>
  <c r="T1838" i="2"/>
  <c r="R1838" i="2"/>
  <c r="P1838" i="2"/>
  <c r="BI1833" i="2"/>
  <c r="BH1833" i="2"/>
  <c r="BG1833" i="2"/>
  <c r="BE1833" i="2"/>
  <c r="T1833" i="2"/>
  <c r="R1833" i="2"/>
  <c r="P1833" i="2"/>
  <c r="BI1824" i="2"/>
  <c r="BH1824" i="2"/>
  <c r="BG1824" i="2"/>
  <c r="BE1824" i="2"/>
  <c r="T1824" i="2"/>
  <c r="R1824" i="2"/>
  <c r="P1824" i="2"/>
  <c r="BI1819" i="2"/>
  <c r="BH1819" i="2"/>
  <c r="BG1819" i="2"/>
  <c r="BE1819" i="2"/>
  <c r="T1819" i="2"/>
  <c r="R1819" i="2"/>
  <c r="P1819" i="2"/>
  <c r="BI1812" i="2"/>
  <c r="BH1812" i="2"/>
  <c r="BG1812" i="2"/>
  <c r="BE1812" i="2"/>
  <c r="T1812" i="2"/>
  <c r="R1812" i="2"/>
  <c r="P1812" i="2"/>
  <c r="BI1807" i="2"/>
  <c r="BH1807" i="2"/>
  <c r="BG1807" i="2"/>
  <c r="BE1807" i="2"/>
  <c r="T1807" i="2"/>
  <c r="R1807" i="2"/>
  <c r="P1807" i="2"/>
  <c r="BI1713" i="2"/>
  <c r="BH1713" i="2"/>
  <c r="BG1713" i="2"/>
  <c r="BE1713" i="2"/>
  <c r="T1713" i="2"/>
  <c r="R1713" i="2"/>
  <c r="P1713" i="2"/>
  <c r="BI1707" i="2"/>
  <c r="BH1707" i="2"/>
  <c r="BG1707" i="2"/>
  <c r="BE1707" i="2"/>
  <c r="T1707" i="2"/>
  <c r="R1707" i="2"/>
  <c r="P1707" i="2"/>
  <c r="BI1702" i="2"/>
  <c r="BH1702" i="2"/>
  <c r="BG1702" i="2"/>
  <c r="BE1702" i="2"/>
  <c r="T1702" i="2"/>
  <c r="R1702" i="2"/>
  <c r="P1702" i="2"/>
  <c r="BI1679" i="2"/>
  <c r="BH1679" i="2"/>
  <c r="BG1679" i="2"/>
  <c r="BE1679" i="2"/>
  <c r="T1679" i="2"/>
  <c r="R1679" i="2"/>
  <c r="P1679" i="2"/>
  <c r="BI1622" i="2"/>
  <c r="BH1622" i="2"/>
  <c r="BG1622" i="2"/>
  <c r="BE1622" i="2"/>
  <c r="T1622" i="2"/>
  <c r="R1622" i="2"/>
  <c r="P1622" i="2"/>
  <c r="BI1618" i="2"/>
  <c r="BH1618" i="2"/>
  <c r="BG1618" i="2"/>
  <c r="BE1618" i="2"/>
  <c r="T1618" i="2"/>
  <c r="R1618" i="2"/>
  <c r="P1618" i="2"/>
  <c r="BI1614" i="2"/>
  <c r="BH1614" i="2"/>
  <c r="BG1614" i="2"/>
  <c r="BE1614" i="2"/>
  <c r="T1614" i="2"/>
  <c r="R1614" i="2"/>
  <c r="P1614" i="2"/>
  <c r="BI1558" i="2"/>
  <c r="BH1558" i="2"/>
  <c r="BG1558" i="2"/>
  <c r="BE1558" i="2"/>
  <c r="T1558" i="2"/>
  <c r="R1558" i="2"/>
  <c r="P1558" i="2"/>
  <c r="BI1555" i="2"/>
  <c r="BH1555" i="2"/>
  <c r="BG1555" i="2"/>
  <c r="BE1555" i="2"/>
  <c r="T1555" i="2"/>
  <c r="R1555" i="2"/>
  <c r="P1555" i="2"/>
  <c r="BI736" i="2"/>
  <c r="BH736" i="2"/>
  <c r="BG736" i="2"/>
  <c r="BE736" i="2"/>
  <c r="T736" i="2"/>
  <c r="R736" i="2"/>
  <c r="P736" i="2"/>
  <c r="BI733" i="2"/>
  <c r="BH733" i="2"/>
  <c r="BG733" i="2"/>
  <c r="BE733" i="2"/>
  <c r="T733" i="2"/>
  <c r="R733" i="2"/>
  <c r="P733" i="2"/>
  <c r="BI579" i="2"/>
  <c r="BH579" i="2"/>
  <c r="BG579" i="2"/>
  <c r="BE579" i="2"/>
  <c r="T579" i="2"/>
  <c r="R579" i="2"/>
  <c r="P579" i="2"/>
  <c r="BI575" i="2"/>
  <c r="BH575" i="2"/>
  <c r="BG575" i="2"/>
  <c r="BE575" i="2"/>
  <c r="T575" i="2"/>
  <c r="R575" i="2"/>
  <c r="P575" i="2"/>
  <c r="BI573" i="2"/>
  <c r="BH573" i="2"/>
  <c r="BG573" i="2"/>
  <c r="BE573" i="2"/>
  <c r="T573" i="2"/>
  <c r="R573" i="2"/>
  <c r="P573" i="2"/>
  <c r="BI571" i="2"/>
  <c r="BH571" i="2"/>
  <c r="BG571" i="2"/>
  <c r="BE571" i="2"/>
  <c r="T571" i="2"/>
  <c r="R571" i="2"/>
  <c r="P571" i="2"/>
  <c r="BI569" i="2"/>
  <c r="BH569" i="2"/>
  <c r="BG569" i="2"/>
  <c r="BE569" i="2"/>
  <c r="T569" i="2"/>
  <c r="R569" i="2"/>
  <c r="P569" i="2"/>
  <c r="BI567" i="2"/>
  <c r="BH567" i="2"/>
  <c r="BG567" i="2"/>
  <c r="BE567" i="2"/>
  <c r="T567" i="2"/>
  <c r="R567" i="2"/>
  <c r="P567" i="2"/>
  <c r="BI564" i="2"/>
  <c r="BH564" i="2"/>
  <c r="BG564" i="2"/>
  <c r="BE564" i="2"/>
  <c r="T564" i="2"/>
  <c r="R564" i="2"/>
  <c r="P564" i="2"/>
  <c r="BI561" i="2"/>
  <c r="BH561" i="2"/>
  <c r="BG561" i="2"/>
  <c r="BE561" i="2"/>
  <c r="T561" i="2"/>
  <c r="R561" i="2"/>
  <c r="P561" i="2"/>
  <c r="BI556" i="2"/>
  <c r="BH556" i="2"/>
  <c r="BG556" i="2"/>
  <c r="BE556" i="2"/>
  <c r="T556" i="2"/>
  <c r="R556" i="2"/>
  <c r="P556" i="2"/>
  <c r="BI551" i="2"/>
  <c r="BH551" i="2"/>
  <c r="BG551" i="2"/>
  <c r="BE551" i="2"/>
  <c r="T551" i="2"/>
  <c r="R551" i="2"/>
  <c r="P551" i="2"/>
  <c r="BI549" i="2"/>
  <c r="BH549" i="2"/>
  <c r="BG549" i="2"/>
  <c r="BE549" i="2"/>
  <c r="T549" i="2"/>
  <c r="R549" i="2"/>
  <c r="P549" i="2"/>
  <c r="BI545" i="2"/>
  <c r="BH545" i="2"/>
  <c r="BG545" i="2"/>
  <c r="BE545" i="2"/>
  <c r="T545" i="2"/>
  <c r="R545" i="2"/>
  <c r="P545" i="2"/>
  <c r="BI541" i="2"/>
  <c r="BH541" i="2"/>
  <c r="BG541" i="2"/>
  <c r="BE541" i="2"/>
  <c r="T541" i="2"/>
  <c r="R541" i="2"/>
  <c r="P541" i="2"/>
  <c r="BI538" i="2"/>
  <c r="BH538" i="2"/>
  <c r="BG538" i="2"/>
  <c r="BE538" i="2"/>
  <c r="T538" i="2"/>
  <c r="R538" i="2"/>
  <c r="P538" i="2"/>
  <c r="BI535" i="2"/>
  <c r="BH535" i="2"/>
  <c r="BG535" i="2"/>
  <c r="BE535" i="2"/>
  <c r="T535" i="2"/>
  <c r="R535" i="2"/>
  <c r="P535" i="2"/>
  <c r="BI533" i="2"/>
  <c r="BH533" i="2"/>
  <c r="BG533" i="2"/>
  <c r="BE533" i="2"/>
  <c r="T533" i="2"/>
  <c r="R533" i="2"/>
  <c r="P533" i="2"/>
  <c r="BI531" i="2"/>
  <c r="BH531" i="2"/>
  <c r="BG531" i="2"/>
  <c r="BE531" i="2"/>
  <c r="T531" i="2"/>
  <c r="R531" i="2"/>
  <c r="P531" i="2"/>
  <c r="BI526" i="2"/>
  <c r="BH526" i="2"/>
  <c r="BG526" i="2"/>
  <c r="BE526" i="2"/>
  <c r="T526" i="2"/>
  <c r="R526" i="2"/>
  <c r="P526" i="2"/>
  <c r="BI521" i="2"/>
  <c r="BH521" i="2"/>
  <c r="BG521" i="2"/>
  <c r="BE521" i="2"/>
  <c r="T521" i="2"/>
  <c r="R521" i="2"/>
  <c r="P521" i="2"/>
  <c r="BI515" i="2"/>
  <c r="BH515" i="2"/>
  <c r="BG515" i="2"/>
  <c r="BE515" i="2"/>
  <c r="T515" i="2"/>
  <c r="R515" i="2"/>
  <c r="P515" i="2"/>
  <c r="BI509" i="2"/>
  <c r="BH509" i="2"/>
  <c r="BG509" i="2"/>
  <c r="BE509" i="2"/>
  <c r="T509" i="2"/>
  <c r="R509" i="2"/>
  <c r="P509" i="2"/>
  <c r="BI501" i="2"/>
  <c r="BH501" i="2"/>
  <c r="BG501" i="2"/>
  <c r="BE501" i="2"/>
  <c r="T501" i="2"/>
  <c r="R501" i="2"/>
  <c r="P501" i="2"/>
  <c r="BI498" i="2"/>
  <c r="BH498" i="2"/>
  <c r="BG498" i="2"/>
  <c r="BE498" i="2"/>
  <c r="T498" i="2"/>
  <c r="R498" i="2"/>
  <c r="P498" i="2"/>
  <c r="BI496" i="2"/>
  <c r="BH496" i="2"/>
  <c r="BG496" i="2"/>
  <c r="BE496" i="2"/>
  <c r="T496" i="2"/>
  <c r="R496" i="2"/>
  <c r="P496" i="2"/>
  <c r="BI488" i="2"/>
  <c r="BH488" i="2"/>
  <c r="BG488" i="2"/>
  <c r="BE488" i="2"/>
  <c r="T488" i="2"/>
  <c r="R488" i="2"/>
  <c r="P488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61" i="2"/>
  <c r="BH461" i="2"/>
  <c r="BG461" i="2"/>
  <c r="BE461" i="2"/>
  <c r="T461" i="2"/>
  <c r="R461" i="2"/>
  <c r="P461" i="2"/>
  <c r="BI432" i="2"/>
  <c r="BH432" i="2"/>
  <c r="BG432" i="2"/>
  <c r="BE432" i="2"/>
  <c r="T432" i="2"/>
  <c r="R432" i="2"/>
  <c r="P432" i="2"/>
  <c r="BI427" i="2"/>
  <c r="BH427" i="2"/>
  <c r="BG427" i="2"/>
  <c r="BE427" i="2"/>
  <c r="T427" i="2"/>
  <c r="R427" i="2"/>
  <c r="P427" i="2"/>
  <c r="BI424" i="2"/>
  <c r="BH424" i="2"/>
  <c r="BG424" i="2"/>
  <c r="BE424" i="2"/>
  <c r="T424" i="2"/>
  <c r="R424" i="2"/>
  <c r="P424" i="2"/>
  <c r="BI419" i="2"/>
  <c r="BH419" i="2"/>
  <c r="BG419" i="2"/>
  <c r="BE419" i="2"/>
  <c r="T419" i="2"/>
  <c r="R419" i="2"/>
  <c r="P419" i="2"/>
  <c r="BI417" i="2"/>
  <c r="BH417" i="2"/>
  <c r="BG417" i="2"/>
  <c r="BE417" i="2"/>
  <c r="T417" i="2"/>
  <c r="R417" i="2"/>
  <c r="P417" i="2"/>
  <c r="BI412" i="2"/>
  <c r="BH412" i="2"/>
  <c r="BG412" i="2"/>
  <c r="BE412" i="2"/>
  <c r="T412" i="2"/>
  <c r="R412" i="2"/>
  <c r="P412" i="2"/>
  <c r="BI407" i="2"/>
  <c r="BH407" i="2"/>
  <c r="BG407" i="2"/>
  <c r="BE407" i="2"/>
  <c r="T407" i="2"/>
  <c r="R407" i="2"/>
  <c r="P407" i="2"/>
  <c r="BI405" i="2"/>
  <c r="BH405" i="2"/>
  <c r="BG405" i="2"/>
  <c r="BE405" i="2"/>
  <c r="T405" i="2"/>
  <c r="R405" i="2"/>
  <c r="P405" i="2"/>
  <c r="BI382" i="2"/>
  <c r="BH382" i="2"/>
  <c r="BG382" i="2"/>
  <c r="BE382" i="2"/>
  <c r="T382" i="2"/>
  <c r="R382" i="2"/>
  <c r="P382" i="2"/>
  <c r="BI377" i="2"/>
  <c r="BH377" i="2"/>
  <c r="BG377" i="2"/>
  <c r="BE377" i="2"/>
  <c r="T377" i="2"/>
  <c r="R377" i="2"/>
  <c r="P377" i="2"/>
  <c r="BI354" i="2"/>
  <c r="BH354" i="2"/>
  <c r="BG354" i="2"/>
  <c r="BE354" i="2"/>
  <c r="T354" i="2"/>
  <c r="R354" i="2"/>
  <c r="P354" i="2"/>
  <c r="BI348" i="2"/>
  <c r="BH348" i="2"/>
  <c r="BG348" i="2"/>
  <c r="BE348" i="2"/>
  <c r="T348" i="2"/>
  <c r="R348" i="2"/>
  <c r="P348" i="2"/>
  <c r="BI346" i="2"/>
  <c r="BH346" i="2"/>
  <c r="BG346" i="2"/>
  <c r="BE346" i="2"/>
  <c r="T346" i="2"/>
  <c r="R346" i="2"/>
  <c r="P346" i="2"/>
  <c r="BI335" i="2"/>
  <c r="BH335" i="2"/>
  <c r="BG335" i="2"/>
  <c r="BE335" i="2"/>
  <c r="T335" i="2"/>
  <c r="R335" i="2"/>
  <c r="P335" i="2"/>
  <c r="BI325" i="2"/>
  <c r="BH325" i="2"/>
  <c r="BG325" i="2"/>
  <c r="BE325" i="2"/>
  <c r="T325" i="2"/>
  <c r="R325" i="2"/>
  <c r="P325" i="2"/>
  <c r="BI319" i="2"/>
  <c r="BH319" i="2"/>
  <c r="BG319" i="2"/>
  <c r="BE319" i="2"/>
  <c r="T319" i="2"/>
  <c r="R319" i="2"/>
  <c r="P319" i="2"/>
  <c r="BI315" i="2"/>
  <c r="BH315" i="2"/>
  <c r="BG315" i="2"/>
  <c r="BE315" i="2"/>
  <c r="T315" i="2"/>
  <c r="R315" i="2"/>
  <c r="P315" i="2"/>
  <c r="BI313" i="2"/>
  <c r="BH313" i="2"/>
  <c r="BG313" i="2"/>
  <c r="BE313" i="2"/>
  <c r="T313" i="2"/>
  <c r="R313" i="2"/>
  <c r="P313" i="2"/>
  <c r="BI308" i="2"/>
  <c r="BH308" i="2"/>
  <c r="BG308" i="2"/>
  <c r="BE308" i="2"/>
  <c r="T308" i="2"/>
  <c r="R308" i="2"/>
  <c r="P308" i="2"/>
  <c r="BI303" i="2"/>
  <c r="BH303" i="2"/>
  <c r="BG303" i="2"/>
  <c r="BE303" i="2"/>
  <c r="T303" i="2"/>
  <c r="R303" i="2"/>
  <c r="P303" i="2"/>
  <c r="BI297" i="2"/>
  <c r="BH297" i="2"/>
  <c r="BG297" i="2"/>
  <c r="BE297" i="2"/>
  <c r="T297" i="2"/>
  <c r="R297" i="2"/>
  <c r="P297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87" i="2"/>
  <c r="BH287" i="2"/>
  <c r="BG287" i="2"/>
  <c r="BE287" i="2"/>
  <c r="T287" i="2"/>
  <c r="R287" i="2"/>
  <c r="P287" i="2"/>
  <c r="BI280" i="2"/>
  <c r="BH280" i="2"/>
  <c r="BG280" i="2"/>
  <c r="BE280" i="2"/>
  <c r="T280" i="2"/>
  <c r="R280" i="2"/>
  <c r="P280" i="2"/>
  <c r="BI276" i="2"/>
  <c r="BH276" i="2"/>
  <c r="BG276" i="2"/>
  <c r="BE276" i="2"/>
  <c r="T276" i="2"/>
  <c r="R276" i="2"/>
  <c r="P276" i="2"/>
  <c r="BI272" i="2"/>
  <c r="BH272" i="2"/>
  <c r="BG272" i="2"/>
  <c r="BE272" i="2"/>
  <c r="T272" i="2"/>
  <c r="R272" i="2"/>
  <c r="P272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0" i="2"/>
  <c r="BH260" i="2"/>
  <c r="BG260" i="2"/>
  <c r="BE260" i="2"/>
  <c r="T260" i="2"/>
  <c r="R260" i="2"/>
  <c r="P260" i="2"/>
  <c r="BI256" i="2"/>
  <c r="BH256" i="2"/>
  <c r="BG256" i="2"/>
  <c r="BE256" i="2"/>
  <c r="T256" i="2"/>
  <c r="R256" i="2"/>
  <c r="P256" i="2"/>
  <c r="BI254" i="2"/>
  <c r="BH254" i="2"/>
  <c r="BG254" i="2"/>
  <c r="BE254" i="2"/>
  <c r="T254" i="2"/>
  <c r="R254" i="2"/>
  <c r="P254" i="2"/>
  <c r="BI252" i="2"/>
  <c r="BH252" i="2"/>
  <c r="BG252" i="2"/>
  <c r="BE252" i="2"/>
  <c r="T252" i="2"/>
  <c r="R252" i="2"/>
  <c r="P252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02" i="2"/>
  <c r="BH202" i="2"/>
  <c r="BG202" i="2"/>
  <c r="BE202" i="2"/>
  <c r="T202" i="2"/>
  <c r="R202" i="2"/>
  <c r="P202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J157" i="2"/>
  <c r="F157" i="2"/>
  <c r="F155" i="2"/>
  <c r="E153" i="2"/>
  <c r="BI138" i="2"/>
  <c r="BH138" i="2"/>
  <c r="BG138" i="2"/>
  <c r="BE138" i="2"/>
  <c r="BI137" i="2"/>
  <c r="BH137" i="2"/>
  <c r="BG137" i="2"/>
  <c r="BF137" i="2"/>
  <c r="BE137" i="2"/>
  <c r="BI136" i="2"/>
  <c r="BH136" i="2"/>
  <c r="BG136" i="2"/>
  <c r="BF136" i="2"/>
  <c r="BE136" i="2"/>
  <c r="BI135" i="2"/>
  <c r="BH135" i="2"/>
  <c r="BG135" i="2"/>
  <c r="BF135" i="2"/>
  <c r="BE135" i="2"/>
  <c r="BI134" i="2"/>
  <c r="BH134" i="2"/>
  <c r="BG134" i="2"/>
  <c r="BF134" i="2"/>
  <c r="BE134" i="2"/>
  <c r="BI133" i="2"/>
  <c r="BH133" i="2"/>
  <c r="BG133" i="2"/>
  <c r="BF133" i="2"/>
  <c r="BE133" i="2"/>
  <c r="J93" i="2"/>
  <c r="F93" i="2"/>
  <c r="F91" i="2"/>
  <c r="E89" i="2"/>
  <c r="J26" i="2"/>
  <c r="E26" i="2"/>
  <c r="J94" i="2" s="1"/>
  <c r="J25" i="2"/>
  <c r="J20" i="2"/>
  <c r="E20" i="2"/>
  <c r="F158" i="2" s="1"/>
  <c r="J19" i="2"/>
  <c r="J14" i="2"/>
  <c r="J91" i="2" s="1"/>
  <c r="E7" i="2"/>
  <c r="E85" i="2" s="1"/>
  <c r="CK124" i="1"/>
  <c r="CJ124" i="1"/>
  <c r="CI124" i="1"/>
  <c r="CH124" i="1"/>
  <c r="CG124" i="1"/>
  <c r="CF124" i="1"/>
  <c r="BZ124" i="1"/>
  <c r="CE124" i="1"/>
  <c r="CK123" i="1"/>
  <c r="CJ123" i="1"/>
  <c r="CI123" i="1"/>
  <c r="CH123" i="1"/>
  <c r="CG123" i="1"/>
  <c r="CF123" i="1"/>
  <c r="BZ123" i="1"/>
  <c r="CE123" i="1"/>
  <c r="CK122" i="1"/>
  <c r="CJ122" i="1"/>
  <c r="CI122" i="1"/>
  <c r="CH122" i="1"/>
  <c r="CG122" i="1"/>
  <c r="CF122" i="1"/>
  <c r="BZ122" i="1"/>
  <c r="CE122" i="1"/>
  <c r="CK121" i="1"/>
  <c r="CJ121" i="1"/>
  <c r="CI121" i="1"/>
  <c r="CH121" i="1"/>
  <c r="CG121" i="1"/>
  <c r="CF121" i="1"/>
  <c r="BZ121" i="1"/>
  <c r="CE121" i="1"/>
  <c r="L90" i="1"/>
  <c r="AM90" i="1"/>
  <c r="AM89" i="1"/>
  <c r="L89" i="1"/>
  <c r="AM87" i="1"/>
  <c r="L87" i="1"/>
  <c r="L85" i="1"/>
  <c r="L84" i="1"/>
  <c r="BK207" i="22"/>
  <c r="J205" i="22"/>
  <c r="J204" i="22"/>
  <c r="J203" i="22"/>
  <c r="J202" i="22"/>
  <c r="BK201" i="22"/>
  <c r="BK200" i="22"/>
  <c r="J199" i="22"/>
  <c r="BK198" i="22"/>
  <c r="BK197" i="22"/>
  <c r="J196" i="22"/>
  <c r="BK195" i="22"/>
  <c r="BK194" i="22"/>
  <c r="J193" i="22"/>
  <c r="J192" i="22"/>
  <c r="BK191" i="22"/>
  <c r="J190" i="22"/>
  <c r="J189" i="22"/>
  <c r="BK188" i="22"/>
  <c r="J187" i="22"/>
  <c r="BK186" i="22"/>
  <c r="BK185" i="22"/>
  <c r="BK184" i="22"/>
  <c r="J183" i="22"/>
  <c r="J182" i="22"/>
  <c r="BK181" i="22"/>
  <c r="J180" i="22"/>
  <c r="J179" i="22"/>
  <c r="BK178" i="22"/>
  <c r="BK177" i="22"/>
  <c r="J176" i="22"/>
  <c r="J175" i="22"/>
  <c r="BK174" i="22"/>
  <c r="J172" i="22"/>
  <c r="BK171" i="22"/>
  <c r="BK170" i="22"/>
  <c r="BK169" i="22"/>
  <c r="J168" i="22"/>
  <c r="BK166" i="22"/>
  <c r="BK165" i="22"/>
  <c r="BK164" i="22"/>
  <c r="BK163" i="22"/>
  <c r="BK162" i="22"/>
  <c r="BK161" i="22"/>
  <c r="BK160" i="22"/>
  <c r="J159" i="22"/>
  <c r="BK158" i="22"/>
  <c r="J157" i="22"/>
  <c r="J156" i="22"/>
  <c r="BK155" i="22"/>
  <c r="BK154" i="22"/>
  <c r="J153" i="22"/>
  <c r="J151" i="22"/>
  <c r="BK150" i="22"/>
  <c r="BK149" i="22"/>
  <c r="BK148" i="22"/>
  <c r="J147" i="22"/>
  <c r="BK146" i="22"/>
  <c r="J144" i="22"/>
  <c r="BK143" i="22"/>
  <c r="J142" i="22"/>
  <c r="BK141" i="22"/>
  <c r="BK140" i="22"/>
  <c r="J139" i="22"/>
  <c r="BK138" i="22"/>
  <c r="BK137" i="22"/>
  <c r="BK136" i="22"/>
  <c r="BK188" i="21"/>
  <c r="J187" i="21"/>
  <c r="BK185" i="21"/>
  <c r="BK184" i="21"/>
  <c r="J183" i="21"/>
  <c r="J182" i="21"/>
  <c r="J181" i="21"/>
  <c r="BK180" i="21"/>
  <c r="J179" i="21"/>
  <c r="J178" i="21"/>
  <c r="BK177" i="21"/>
  <c r="J175" i="21"/>
  <c r="J174" i="21"/>
  <c r="J173" i="21"/>
  <c r="BK172" i="21"/>
  <c r="J171" i="21"/>
  <c r="BK170" i="21"/>
  <c r="J169" i="21"/>
  <c r="BK168" i="21"/>
  <c r="J167" i="21"/>
  <c r="BK166" i="21"/>
  <c r="BK165" i="21"/>
  <c r="J164" i="21"/>
  <c r="BK163" i="21"/>
  <c r="BK162" i="21"/>
  <c r="J161" i="21"/>
  <c r="J160" i="21"/>
  <c r="BK159" i="21"/>
  <c r="BK158" i="21"/>
  <c r="BK157" i="21"/>
  <c r="J156" i="21"/>
  <c r="J155" i="21"/>
  <c r="J154" i="21"/>
  <c r="J153" i="21"/>
  <c r="J152" i="21"/>
  <c r="BK151" i="21"/>
  <c r="BK150" i="21"/>
  <c r="J149" i="21"/>
  <c r="BK148" i="21"/>
  <c r="BK147" i="21"/>
  <c r="BK145" i="21"/>
  <c r="J144" i="21"/>
  <c r="J143" i="21"/>
  <c r="BK142" i="21"/>
  <c r="BK141" i="21"/>
  <c r="J140" i="21"/>
  <c r="J139" i="21"/>
  <c r="BK136" i="21"/>
  <c r="J135" i="21"/>
  <c r="BK238" i="20"/>
  <c r="J236" i="20"/>
  <c r="J235" i="20"/>
  <c r="BK233" i="20"/>
  <c r="BK232" i="20"/>
  <c r="BK231" i="20"/>
  <c r="BK230" i="20"/>
  <c r="BK229" i="20"/>
  <c r="BK228" i="20"/>
  <c r="J227" i="20"/>
  <c r="J226" i="20"/>
  <c r="BK225" i="20"/>
  <c r="BK224" i="20"/>
  <c r="J223" i="20"/>
  <c r="BK222" i="20"/>
  <c r="BK221" i="20"/>
  <c r="J221" i="20"/>
  <c r="J220" i="20"/>
  <c r="BK219" i="20"/>
  <c r="BK218" i="20"/>
  <c r="BK217" i="20"/>
  <c r="J217" i="20"/>
  <c r="BK216" i="20"/>
  <c r="J215" i="20"/>
  <c r="BK214" i="20"/>
  <c r="BK213" i="20"/>
  <c r="J212" i="20"/>
  <c r="J211" i="20"/>
  <c r="J209" i="20"/>
  <c r="BK208" i="20"/>
  <c r="BK207" i="20"/>
  <c r="BK205" i="20"/>
  <c r="BK204" i="20"/>
  <c r="J204" i="20"/>
  <c r="J203" i="20"/>
  <c r="J202" i="20"/>
  <c r="BK201" i="20"/>
  <c r="J199" i="20"/>
  <c r="J198" i="20"/>
  <c r="BK197" i="20"/>
  <c r="BK196" i="20"/>
  <c r="BK195" i="20"/>
  <c r="J194" i="20"/>
  <c r="J193" i="20"/>
  <c r="J192" i="20"/>
  <c r="BK191" i="20"/>
  <c r="J190" i="20"/>
  <c r="BK189" i="20"/>
  <c r="BK188" i="20"/>
  <c r="J187" i="20"/>
  <c r="BK186" i="20"/>
  <c r="BK185" i="20"/>
  <c r="J183" i="20"/>
  <c r="BK182" i="20"/>
  <c r="BK180" i="20"/>
  <c r="BK179" i="20"/>
  <c r="J178" i="20"/>
  <c r="BK177" i="20"/>
  <c r="BK176" i="20"/>
  <c r="J175" i="20"/>
  <c r="J174" i="20"/>
  <c r="J173" i="20"/>
  <c r="J171" i="20"/>
  <c r="BK170" i="20"/>
  <c r="BK168" i="20"/>
  <c r="J167" i="20"/>
  <c r="J166" i="20"/>
  <c r="J165" i="20"/>
  <c r="BK163" i="20"/>
  <c r="J162" i="20"/>
  <c r="J161" i="20"/>
  <c r="J160" i="20"/>
  <c r="BK159" i="20"/>
  <c r="BK158" i="20"/>
  <c r="J157" i="20"/>
  <c r="J155" i="20"/>
  <c r="J154" i="20"/>
  <c r="BK152" i="20"/>
  <c r="J151" i="20"/>
  <c r="J149" i="20"/>
  <c r="BK148" i="20"/>
  <c r="J147" i="20"/>
  <c r="BK146" i="20"/>
  <c r="BK145" i="20"/>
  <c r="J144" i="20"/>
  <c r="J143" i="20"/>
  <c r="BK142" i="20"/>
  <c r="BK141" i="20"/>
  <c r="J140" i="20"/>
  <c r="BK139" i="20"/>
  <c r="J138" i="20"/>
  <c r="J137" i="20"/>
  <c r="J213" i="19"/>
  <c r="BK212" i="19"/>
  <c r="BK211" i="19"/>
  <c r="BK208" i="19"/>
  <c r="J206" i="19"/>
  <c r="BK205" i="19"/>
  <c r="J204" i="19"/>
  <c r="J203" i="19"/>
  <c r="BK202" i="19"/>
  <c r="BK201" i="19"/>
  <c r="J200" i="19"/>
  <c r="J199" i="19"/>
  <c r="J198" i="19"/>
  <c r="BK197" i="19"/>
  <c r="BK196" i="19"/>
  <c r="J195" i="19"/>
  <c r="J192" i="19"/>
  <c r="J191" i="19"/>
  <c r="BK190" i="19"/>
  <c r="J189" i="19"/>
  <c r="BK188" i="19"/>
  <c r="J187" i="19"/>
  <c r="BK186" i="19"/>
  <c r="BK185" i="19"/>
  <c r="BK184" i="19"/>
  <c r="BK183" i="19"/>
  <c r="BK182" i="19"/>
  <c r="J181" i="19"/>
  <c r="BK180" i="19"/>
  <c r="J179" i="19"/>
  <c r="J178" i="19"/>
  <c r="J177" i="19"/>
  <c r="J176" i="19"/>
  <c r="J175" i="19"/>
  <c r="J174" i="19"/>
  <c r="BK173" i="19"/>
  <c r="BK172" i="19"/>
  <c r="BK171" i="19"/>
  <c r="J170" i="19"/>
  <c r="J169" i="19"/>
  <c r="J168" i="19"/>
  <c r="J167" i="19"/>
  <c r="J166" i="19"/>
  <c r="J165" i="19"/>
  <c r="J164" i="19"/>
  <c r="J163" i="19"/>
  <c r="BK161" i="19"/>
  <c r="BK160" i="19"/>
  <c r="BK158" i="19"/>
  <c r="BK157" i="19"/>
  <c r="J156" i="19"/>
  <c r="J155" i="19"/>
  <c r="BK153" i="19"/>
  <c r="J152" i="19"/>
  <c r="BK151" i="19"/>
  <c r="J150" i="19"/>
  <c r="BK149" i="19"/>
  <c r="J148" i="19"/>
  <c r="J147" i="19"/>
  <c r="BK146" i="19"/>
  <c r="J145" i="19"/>
  <c r="J144" i="19"/>
  <c r="J143" i="19"/>
  <c r="J142" i="19"/>
  <c r="J141" i="19"/>
  <c r="BK140" i="19"/>
  <c r="BK139" i="19"/>
  <c r="J138" i="19"/>
  <c r="BK137" i="19"/>
  <c r="J167" i="18"/>
  <c r="J166" i="18"/>
  <c r="J165" i="18"/>
  <c r="BK164" i="18"/>
  <c r="BK163" i="18"/>
  <c r="BK161" i="18"/>
  <c r="BK159" i="18"/>
  <c r="BK157" i="18"/>
  <c r="BK154" i="18"/>
  <c r="BK151" i="18"/>
  <c r="J149" i="18"/>
  <c r="BK147" i="18"/>
  <c r="J145" i="18"/>
  <c r="BK143" i="18"/>
  <c r="J217" i="17"/>
  <c r="BK216" i="17"/>
  <c r="J214" i="17"/>
  <c r="BK213" i="17"/>
  <c r="J212" i="17"/>
  <c r="J211" i="17"/>
  <c r="BK210" i="17"/>
  <c r="BK209" i="17"/>
  <c r="J208" i="17"/>
  <c r="BK207" i="17"/>
  <c r="BK206" i="17"/>
  <c r="BK205" i="17"/>
  <c r="BK204" i="17"/>
  <c r="J203" i="17"/>
  <c r="J202" i="17"/>
  <c r="BK201" i="17"/>
  <c r="J200" i="17"/>
  <c r="BK199" i="17"/>
  <c r="BK198" i="17"/>
  <c r="J197" i="17"/>
  <c r="BK196" i="17"/>
  <c r="BK195" i="17"/>
  <c r="BK194" i="17"/>
  <c r="BK193" i="17"/>
  <c r="J193" i="17"/>
  <c r="BK192" i="17"/>
  <c r="J191" i="17"/>
  <c r="BK190" i="17"/>
  <c r="J189" i="17"/>
  <c r="BK187" i="17"/>
  <c r="BK186" i="17"/>
  <c r="J186" i="17"/>
  <c r="BK185" i="17"/>
  <c r="J185" i="17"/>
  <c r="BK184" i="17"/>
  <c r="J184" i="17"/>
  <c r="J183" i="17"/>
  <c r="BK182" i="17"/>
  <c r="BK181" i="17"/>
  <c r="J181" i="17"/>
  <c r="BK180" i="17"/>
  <c r="J180" i="17"/>
  <c r="BK178" i="17"/>
  <c r="BK177" i="17"/>
  <c r="J177" i="17"/>
  <c r="J174" i="17"/>
  <c r="J173" i="17"/>
  <c r="BK171" i="17"/>
  <c r="BK170" i="17"/>
  <c r="J169" i="17"/>
  <c r="BK168" i="17"/>
  <c r="BK167" i="17"/>
  <c r="J166" i="17"/>
  <c r="J164" i="17"/>
  <c r="J163" i="17"/>
  <c r="BK162" i="17"/>
  <c r="J161" i="17"/>
  <c r="BK160" i="17"/>
  <c r="J159" i="17"/>
  <c r="BK157" i="17"/>
  <c r="BK156" i="17"/>
  <c r="BK154" i="17"/>
  <c r="BK153" i="17"/>
  <c r="BK152" i="17"/>
  <c r="J151" i="17"/>
  <c r="BK150" i="17"/>
  <c r="BK149" i="17"/>
  <c r="BK148" i="17"/>
  <c r="BK147" i="17"/>
  <c r="BK143" i="17"/>
  <c r="J159" i="16"/>
  <c r="J158" i="16"/>
  <c r="BK157" i="16"/>
  <c r="J156" i="16"/>
  <c r="J155" i="16"/>
  <c r="BK154" i="16"/>
  <c r="BK153" i="16"/>
  <c r="J153" i="16"/>
  <c r="BK152" i="16"/>
  <c r="BK151" i="16"/>
  <c r="BK150" i="16"/>
  <c r="J150" i="16"/>
  <c r="BK149" i="16"/>
  <c r="J148" i="16"/>
  <c r="J147" i="16"/>
  <c r="J146" i="16"/>
  <c r="J145" i="16"/>
  <c r="BK144" i="16"/>
  <c r="BK143" i="16"/>
  <c r="J142" i="16"/>
  <c r="BK141" i="16"/>
  <c r="J138" i="16"/>
  <c r="J137" i="16"/>
  <c r="J147" i="15"/>
  <c r="BK146" i="15"/>
  <c r="J146" i="15"/>
  <c r="BK145" i="15"/>
  <c r="J144" i="15"/>
  <c r="BK143" i="15"/>
  <c r="BK142" i="15"/>
  <c r="BK141" i="15"/>
  <c r="BK140" i="15"/>
  <c r="BK139" i="15"/>
  <c r="J138" i="15"/>
  <c r="J137" i="15"/>
  <c r="BK132" i="15"/>
  <c r="J192" i="14"/>
  <c r="BK189" i="14"/>
  <c r="BK186" i="14"/>
  <c r="BK182" i="14"/>
  <c r="J180" i="14"/>
  <c r="J175" i="14"/>
  <c r="J168" i="14"/>
  <c r="BK165" i="14"/>
  <c r="J154" i="14"/>
  <c r="J152" i="14"/>
  <c r="J150" i="14"/>
  <c r="BK148" i="14"/>
  <c r="J146" i="14"/>
  <c r="J144" i="14"/>
  <c r="J137" i="14"/>
  <c r="BK314" i="13"/>
  <c r="BK313" i="13"/>
  <c r="BK312" i="13"/>
  <c r="BK311" i="13"/>
  <c r="BK310" i="13"/>
  <c r="J309" i="13"/>
  <c r="J308" i="13"/>
  <c r="J307" i="13"/>
  <c r="J306" i="13"/>
  <c r="BK305" i="13"/>
  <c r="J304" i="13"/>
  <c r="BK303" i="13"/>
  <c r="BK301" i="13"/>
  <c r="J300" i="13"/>
  <c r="BK299" i="13"/>
  <c r="BK298" i="13"/>
  <c r="J296" i="13"/>
  <c r="BK295" i="13"/>
  <c r="BK294" i="13"/>
  <c r="BK293" i="13"/>
  <c r="BK291" i="13"/>
  <c r="BK290" i="13"/>
  <c r="J290" i="13"/>
  <c r="J289" i="13"/>
  <c r="BK288" i="13"/>
  <c r="J287" i="13"/>
  <c r="BK286" i="13"/>
  <c r="BK285" i="13"/>
  <c r="BK284" i="13"/>
  <c r="J283" i="13"/>
  <c r="BK282" i="13"/>
  <c r="BK281" i="13"/>
  <c r="BK280" i="13"/>
  <c r="BK279" i="13"/>
  <c r="BK278" i="13"/>
  <c r="J277" i="13"/>
  <c r="J276" i="13"/>
  <c r="BK275" i="13"/>
  <c r="BK274" i="13"/>
  <c r="BK273" i="13"/>
  <c r="J272" i="13"/>
  <c r="J271" i="13"/>
  <c r="J270" i="13"/>
  <c r="J269" i="13"/>
  <c r="J268" i="13"/>
  <c r="BK267" i="13"/>
  <c r="BK266" i="13"/>
  <c r="J265" i="13"/>
  <c r="BK264" i="13"/>
  <c r="J263" i="13"/>
  <c r="BK262" i="13"/>
  <c r="BK260" i="13"/>
  <c r="BK259" i="13"/>
  <c r="J258" i="13"/>
  <c r="J256" i="13"/>
  <c r="J255" i="13"/>
  <c r="J254" i="13"/>
  <c r="J253" i="13"/>
  <c r="BK252" i="13"/>
  <c r="BK251" i="13"/>
  <c r="BK250" i="13"/>
  <c r="BK249" i="13"/>
  <c r="J248" i="13"/>
  <c r="J247" i="13"/>
  <c r="BK246" i="13"/>
  <c r="BK245" i="13"/>
  <c r="BK244" i="13"/>
  <c r="BK243" i="13"/>
  <c r="J242" i="13"/>
  <c r="BK241" i="13"/>
  <c r="J240" i="13"/>
  <c r="J239" i="13"/>
  <c r="BK238" i="13"/>
  <c r="J237" i="13"/>
  <c r="BK236" i="13"/>
  <c r="J235" i="13"/>
  <c r="BK234" i="13"/>
  <c r="J233" i="13"/>
  <c r="J232" i="13"/>
  <c r="J231" i="13"/>
  <c r="J230" i="13"/>
  <c r="BK229" i="13"/>
  <c r="BK228" i="13"/>
  <c r="BK227" i="13"/>
  <c r="J226" i="13"/>
  <c r="BK225" i="13"/>
  <c r="J224" i="13"/>
  <c r="BK223" i="13"/>
  <c r="J222" i="13"/>
  <c r="J221" i="13"/>
  <c r="J220" i="13"/>
  <c r="J219" i="13"/>
  <c r="J218" i="13"/>
  <c r="BK217" i="13"/>
  <c r="J215" i="13"/>
  <c r="BK214" i="13"/>
  <c r="BK213" i="13"/>
  <c r="J212" i="13"/>
  <c r="BK211" i="13"/>
  <c r="J210" i="13"/>
  <c r="J209" i="13"/>
  <c r="J208" i="13"/>
  <c r="BK207" i="13"/>
  <c r="J206" i="13"/>
  <c r="J204" i="13"/>
  <c r="J203" i="13"/>
  <c r="J202" i="13"/>
  <c r="J201" i="13"/>
  <c r="J200" i="13"/>
  <c r="J199" i="13"/>
  <c r="BK198" i="13"/>
  <c r="J197" i="13"/>
  <c r="J196" i="13"/>
  <c r="BK195" i="13"/>
  <c r="J194" i="13"/>
  <c r="J193" i="13"/>
  <c r="BK192" i="13"/>
  <c r="BK191" i="13"/>
  <c r="J191" i="13"/>
  <c r="BK189" i="13"/>
  <c r="BK188" i="13"/>
  <c r="J187" i="13"/>
  <c r="J186" i="13"/>
  <c r="BK185" i="13"/>
  <c r="J184" i="13"/>
  <c r="BK182" i="13"/>
  <c r="BK181" i="13"/>
  <c r="BK180" i="13"/>
  <c r="BK179" i="13"/>
  <c r="J178" i="13"/>
  <c r="J177" i="13"/>
  <c r="J176" i="13"/>
  <c r="BK175" i="13"/>
  <c r="BK174" i="13"/>
  <c r="J173" i="13"/>
  <c r="BK172" i="13"/>
  <c r="BK171" i="13"/>
  <c r="BK170" i="13"/>
  <c r="J169" i="13"/>
  <c r="J168" i="13"/>
  <c r="BK167" i="13"/>
  <c r="J166" i="13"/>
  <c r="J165" i="13"/>
  <c r="BK164" i="13"/>
  <c r="BK163" i="13"/>
  <c r="J162" i="13"/>
  <c r="BK159" i="13"/>
  <c r="J157" i="13"/>
  <c r="BK155" i="13"/>
  <c r="BK154" i="13"/>
  <c r="J153" i="13"/>
  <c r="J152" i="13"/>
  <c r="J151" i="13"/>
  <c r="BK150" i="13"/>
  <c r="J149" i="13"/>
  <c r="BK148" i="13"/>
  <c r="BK147" i="13"/>
  <c r="BK146" i="13"/>
  <c r="BK145" i="13"/>
  <c r="J261" i="12"/>
  <c r="J260" i="12"/>
  <c r="J259" i="12"/>
  <c r="BK258" i="12"/>
  <c r="J257" i="12"/>
  <c r="BK256" i="12"/>
  <c r="J253" i="12"/>
  <c r="BK250" i="12"/>
  <c r="BK248" i="12"/>
  <c r="J246" i="12"/>
  <c r="J245" i="12"/>
  <c r="J242" i="12"/>
  <c r="J239" i="12"/>
  <c r="BK237" i="12"/>
  <c r="BK235" i="12"/>
  <c r="BK233" i="12"/>
  <c r="J230" i="12"/>
  <c r="J227" i="12"/>
  <c r="J225" i="12"/>
  <c r="BK224" i="12"/>
  <c r="BK223" i="12"/>
  <c r="J220" i="12"/>
  <c r="BK217" i="12"/>
  <c r="J215" i="12"/>
  <c r="J213" i="12"/>
  <c r="J211" i="12"/>
  <c r="BK208" i="12"/>
  <c r="J205" i="12"/>
  <c r="J202" i="12"/>
  <c r="BK199" i="12"/>
  <c r="J198" i="12"/>
  <c r="J196" i="12"/>
  <c r="BK195" i="12"/>
  <c r="BK194" i="12"/>
  <c r="BK192" i="12"/>
  <c r="J190" i="12"/>
  <c r="BK188" i="12"/>
  <c r="BK186" i="12"/>
  <c r="J184" i="12"/>
  <c r="BK181" i="12"/>
  <c r="BK178" i="12"/>
  <c r="BK175" i="12"/>
  <c r="BK173" i="12"/>
  <c r="BK170" i="12"/>
  <c r="J239" i="11"/>
  <c r="J238" i="11"/>
  <c r="J236" i="11"/>
  <c r="BK235" i="11"/>
  <c r="BK234" i="11"/>
  <c r="J233" i="11"/>
  <c r="BK232" i="11"/>
  <c r="J231" i="11"/>
  <c r="J230" i="11"/>
  <c r="BK229" i="11"/>
  <c r="J228" i="11"/>
  <c r="BK226" i="11"/>
  <c r="BK225" i="11"/>
  <c r="J224" i="11"/>
  <c r="BK223" i="11"/>
  <c r="BK222" i="11"/>
  <c r="J221" i="11"/>
  <c r="BK220" i="11"/>
  <c r="BK219" i="11"/>
  <c r="BK218" i="11"/>
  <c r="BK217" i="11"/>
  <c r="J216" i="11"/>
  <c r="J215" i="11"/>
  <c r="J214" i="11"/>
  <c r="BK213" i="11"/>
  <c r="J212" i="11"/>
  <c r="J211" i="11"/>
  <c r="BK210" i="11"/>
  <c r="BK209" i="11"/>
  <c r="J208" i="11"/>
  <c r="BK207" i="11"/>
  <c r="J206" i="11"/>
  <c r="J205" i="11"/>
  <c r="BK204" i="11"/>
  <c r="BK203" i="11"/>
  <c r="J202" i="11"/>
  <c r="BK201" i="11"/>
  <c r="BK199" i="11"/>
  <c r="J198" i="11"/>
  <c r="BK197" i="11"/>
  <c r="BK196" i="11"/>
  <c r="J195" i="11"/>
  <c r="J194" i="11"/>
  <c r="BK193" i="11"/>
  <c r="J192" i="11"/>
  <c r="J191" i="11"/>
  <c r="J190" i="11"/>
  <c r="J189" i="11"/>
  <c r="J188" i="11"/>
  <c r="J187" i="11"/>
  <c r="BK186" i="11"/>
  <c r="BK185" i="11"/>
  <c r="BK184" i="11"/>
  <c r="BK183" i="11"/>
  <c r="J182" i="11"/>
  <c r="J181" i="11"/>
  <c r="BK180" i="11"/>
  <c r="BK179" i="11"/>
  <c r="J178" i="11"/>
  <c r="BK177" i="11"/>
  <c r="J175" i="11"/>
  <c r="J174" i="11"/>
  <c r="BK173" i="11"/>
  <c r="BK172" i="11"/>
  <c r="BK171" i="11"/>
  <c r="J170" i="11"/>
  <c r="BK169" i="11"/>
  <c r="BK168" i="11"/>
  <c r="BK166" i="11"/>
  <c r="J165" i="11"/>
  <c r="J164" i="11"/>
  <c r="BK163" i="11"/>
  <c r="J162" i="11"/>
  <c r="BK160" i="11"/>
  <c r="J159" i="11"/>
  <c r="BK158" i="11"/>
  <c r="BK157" i="11"/>
  <c r="BK156" i="11"/>
  <c r="BK155" i="11"/>
  <c r="J154" i="11"/>
  <c r="BK153" i="11"/>
  <c r="BK152" i="11"/>
  <c r="J151" i="11"/>
  <c r="BK150" i="11"/>
  <c r="BK149" i="11"/>
  <c r="J148" i="11"/>
  <c r="J147" i="11"/>
  <c r="J146" i="11"/>
  <c r="BK145" i="11"/>
  <c r="BK142" i="11"/>
  <c r="BK141" i="11"/>
  <c r="BK159" i="10"/>
  <c r="J157" i="10"/>
  <c r="J156" i="10"/>
  <c r="J155" i="10"/>
  <c r="J153" i="10"/>
  <c r="J152" i="10"/>
  <c r="J151" i="10"/>
  <c r="BK149" i="10"/>
  <c r="BK148" i="10"/>
  <c r="J147" i="10"/>
  <c r="BK146" i="10"/>
  <c r="BK145" i="10"/>
  <c r="BK144" i="10"/>
  <c r="BK140" i="10"/>
  <c r="BK139" i="10"/>
  <c r="J138" i="10"/>
  <c r="BK256" i="9"/>
  <c r="J255" i="9"/>
  <c r="J254" i="9"/>
  <c r="J253" i="9"/>
  <c r="BK251" i="9"/>
  <c r="BK250" i="9"/>
  <c r="BK249" i="9"/>
  <c r="BK248" i="9"/>
  <c r="J247" i="9"/>
  <c r="BK246" i="9"/>
  <c r="J245" i="9"/>
  <c r="BK244" i="9"/>
  <c r="BK243" i="9"/>
  <c r="BK242" i="9"/>
  <c r="BK241" i="9"/>
  <c r="J240" i="9"/>
  <c r="BK239" i="9"/>
  <c r="BK238" i="9"/>
  <c r="BK237" i="9"/>
  <c r="BK236" i="9"/>
  <c r="BK235" i="9"/>
  <c r="J234" i="9"/>
  <c r="BK233" i="9"/>
  <c r="BK232" i="9"/>
  <c r="BK231" i="9"/>
  <c r="J230" i="9"/>
  <c r="J229" i="9"/>
  <c r="BK228" i="9"/>
  <c r="J227" i="9"/>
  <c r="BK226" i="9"/>
  <c r="BK225" i="9"/>
  <c r="J224" i="9"/>
  <c r="BK223" i="9"/>
  <c r="BK222" i="9"/>
  <c r="BK221" i="9"/>
  <c r="BK220" i="9"/>
  <c r="J220" i="9"/>
  <c r="BK219" i="9"/>
  <c r="J218" i="9"/>
  <c r="BK217" i="9"/>
  <c r="BK216" i="9"/>
  <c r="BK215" i="9"/>
  <c r="BK214" i="9"/>
  <c r="BK213" i="9"/>
  <c r="J212" i="9"/>
  <c r="BK211" i="9"/>
  <c r="J210" i="9"/>
  <c r="J209" i="9"/>
  <c r="BK208" i="9"/>
  <c r="J206" i="9"/>
  <c r="BK205" i="9"/>
  <c r="BK204" i="9"/>
  <c r="J203" i="9"/>
  <c r="J202" i="9"/>
  <c r="BK201" i="9"/>
  <c r="J200" i="9"/>
  <c r="J199" i="9"/>
  <c r="BK198" i="9"/>
  <c r="J197" i="9"/>
  <c r="BK196" i="9"/>
  <c r="BK195" i="9"/>
  <c r="J194" i="9"/>
  <c r="BK193" i="9"/>
  <c r="BK192" i="9"/>
  <c r="J191" i="9"/>
  <c r="J190" i="9"/>
  <c r="BK189" i="9"/>
  <c r="J188" i="9"/>
  <c r="J187" i="9"/>
  <c r="J186" i="9"/>
  <c r="J185" i="9"/>
  <c r="J184" i="9"/>
  <c r="J183" i="9"/>
  <c r="BK182" i="9"/>
  <c r="BK181" i="9"/>
  <c r="BK180" i="9"/>
  <c r="BK179" i="9"/>
  <c r="J178" i="9"/>
  <c r="BK177" i="9"/>
  <c r="BK176" i="9"/>
  <c r="J175" i="9"/>
  <c r="BK174" i="9"/>
  <c r="BK173" i="9"/>
  <c r="J172" i="9"/>
  <c r="J171" i="9"/>
  <c r="BK170" i="9"/>
  <c r="J169" i="9"/>
  <c r="J168" i="9"/>
  <c r="BK167" i="9"/>
  <c r="J166" i="9"/>
  <c r="J165" i="9"/>
  <c r="J164" i="9"/>
  <c r="BK163" i="9"/>
  <c r="BK162" i="9"/>
  <c r="BK161" i="9"/>
  <c r="J160" i="9"/>
  <c r="BK159" i="9"/>
  <c r="J158" i="9"/>
  <c r="BK157" i="9"/>
  <c r="BK156" i="9"/>
  <c r="J155" i="9"/>
  <c r="J154" i="9"/>
  <c r="BK153" i="9"/>
  <c r="BK152" i="9"/>
  <c r="BK151" i="9"/>
  <c r="BK150" i="9"/>
  <c r="BK149" i="9"/>
  <c r="BK146" i="9"/>
  <c r="J145" i="9"/>
  <c r="BK144" i="9"/>
  <c r="J143" i="9"/>
  <c r="BK142" i="9"/>
  <c r="J141" i="9"/>
  <c r="J140" i="9"/>
  <c r="BK139" i="9"/>
  <c r="J138" i="9"/>
  <c r="J1798" i="8"/>
  <c r="BK1793" i="8"/>
  <c r="BK1788" i="8"/>
  <c r="BK1783" i="8"/>
  <c r="J1778" i="8"/>
  <c r="BK1773" i="8"/>
  <c r="J1768" i="8"/>
  <c r="J1763" i="8"/>
  <c r="BK1758" i="8"/>
  <c r="J1753" i="8"/>
  <c r="BK1748" i="8"/>
  <c r="BK1742" i="8"/>
  <c r="BK1737" i="8"/>
  <c r="J1724" i="8"/>
  <c r="J1715" i="8"/>
  <c r="J1711" i="8"/>
  <c r="BK1707" i="8"/>
  <c r="J1694" i="8"/>
  <c r="BK1685" i="8"/>
  <c r="J1681" i="8"/>
  <c r="J1677" i="8"/>
  <c r="BK1672" i="8"/>
  <c r="J1664" i="8"/>
  <c r="J1650" i="8"/>
  <c r="BK1639" i="8"/>
  <c r="J1633" i="8"/>
  <c r="J1628" i="8"/>
  <c r="J1622" i="8"/>
  <c r="BK1615" i="8"/>
  <c r="BK1611" i="8"/>
  <c r="J1607" i="8"/>
  <c r="J1603" i="8"/>
  <c r="BK1599" i="8"/>
  <c r="J1595" i="8"/>
  <c r="J1591" i="8"/>
  <c r="BK1589" i="8"/>
  <c r="J1584" i="8"/>
  <c r="BK1579" i="8"/>
  <c r="J1575" i="8"/>
  <c r="BK1423" i="8"/>
  <c r="J1421" i="8"/>
  <c r="J1404" i="8"/>
  <c r="BK1399" i="8"/>
  <c r="J1397" i="8"/>
  <c r="J1392" i="8"/>
  <c r="J1381" i="8"/>
  <c r="BK1379" i="8"/>
  <c r="J1377" i="8"/>
  <c r="J1375" i="8"/>
  <c r="BK1371" i="8"/>
  <c r="J1367" i="8"/>
  <c r="BK1363" i="8"/>
  <c r="J1358" i="8"/>
  <c r="J1354" i="8"/>
  <c r="BK1345" i="8"/>
  <c r="BK1343" i="8"/>
  <c r="J1339" i="8"/>
  <c r="J1335" i="8"/>
  <c r="J1331" i="8"/>
  <c r="J1324" i="8"/>
  <c r="BK1319" i="8"/>
  <c r="J1315" i="8"/>
  <c r="J1312" i="8"/>
  <c r="J1307" i="8"/>
  <c r="BK1304" i="8"/>
  <c r="BK1300" i="8"/>
  <c r="J1295" i="8"/>
  <c r="J1291" i="8"/>
  <c r="BK1288" i="8"/>
  <c r="BK1286" i="8"/>
  <c r="J1284" i="8"/>
  <c r="J1282" i="8"/>
  <c r="BK1280" i="8"/>
  <c r="J1276" i="8"/>
  <c r="BK1273" i="8"/>
  <c r="BK1270" i="8"/>
  <c r="J1265" i="8"/>
  <c r="J1263" i="8"/>
  <c r="BK1261" i="8"/>
  <c r="J1259" i="8"/>
  <c r="BK1258" i="8"/>
  <c r="J1257" i="8"/>
  <c r="BK1256" i="8"/>
  <c r="J1255" i="8"/>
  <c r="BK1254" i="8"/>
  <c r="J1254" i="8"/>
  <c r="J1253" i="8"/>
  <c r="BK1252" i="8"/>
  <c r="J1251" i="8"/>
  <c r="J1250" i="8"/>
  <c r="BK1249" i="8"/>
  <c r="J1248" i="8"/>
  <c r="BK1247" i="8"/>
  <c r="J1246" i="8"/>
  <c r="BK1245" i="8"/>
  <c r="J1245" i="8"/>
  <c r="BK1244" i="8"/>
  <c r="J1243" i="8"/>
  <c r="J1242" i="8"/>
  <c r="J1241" i="8"/>
  <c r="J1240" i="8"/>
  <c r="J1239" i="8"/>
  <c r="J1238" i="8"/>
  <c r="BK1237" i="8"/>
  <c r="J1236" i="8"/>
  <c r="BK1235" i="8"/>
  <c r="BK1234" i="8"/>
  <c r="J1233" i="8"/>
  <c r="BK1232" i="8"/>
  <c r="J1232" i="8"/>
  <c r="BK1231" i="8"/>
  <c r="BK1230" i="8"/>
  <c r="BK1229" i="8"/>
  <c r="J1229" i="8"/>
  <c r="J1227" i="8"/>
  <c r="BK1226" i="8"/>
  <c r="J1226" i="8"/>
  <c r="J1225" i="8"/>
  <c r="BK1224" i="8"/>
  <c r="J1223" i="8"/>
  <c r="BK1221" i="8"/>
  <c r="J1220" i="8"/>
  <c r="BK1219" i="8"/>
  <c r="BK1218" i="8"/>
  <c r="BK1217" i="8"/>
  <c r="J1216" i="8"/>
  <c r="BK1215" i="8"/>
  <c r="BK1214" i="8"/>
  <c r="J1211" i="8"/>
  <c r="BK1204" i="8"/>
  <c r="BK1203" i="8"/>
  <c r="BK1202" i="8"/>
  <c r="BK1201" i="8"/>
  <c r="J1200" i="8"/>
  <c r="J1199" i="8"/>
  <c r="J1198" i="8"/>
  <c r="BK1197" i="8"/>
  <c r="BK1196" i="8"/>
  <c r="BK1195" i="8"/>
  <c r="BK1194" i="8"/>
  <c r="J1193" i="8"/>
  <c r="J1192" i="8"/>
  <c r="BK1191" i="8"/>
  <c r="BK1190" i="8"/>
  <c r="BK1189" i="8"/>
  <c r="J1189" i="8"/>
  <c r="J1188" i="8"/>
  <c r="J1187" i="8"/>
  <c r="J1186" i="8"/>
  <c r="BK1185" i="8"/>
  <c r="J1184" i="8"/>
  <c r="J1183" i="8"/>
  <c r="J1181" i="8"/>
  <c r="J1180" i="8"/>
  <c r="J1179" i="8"/>
  <c r="J1178" i="8"/>
  <c r="J1177" i="8"/>
  <c r="J1170" i="8"/>
  <c r="BK1169" i="8"/>
  <c r="J1169" i="8"/>
  <c r="J1168" i="8"/>
  <c r="BK1166" i="8"/>
  <c r="BK1164" i="8"/>
  <c r="BK1163" i="8"/>
  <c r="BK1162" i="8"/>
  <c r="J1161" i="8"/>
  <c r="J1158" i="8"/>
  <c r="BK1152" i="8"/>
  <c r="BK1148" i="8"/>
  <c r="J1143" i="8"/>
  <c r="BK1141" i="8"/>
  <c r="BK1139" i="8"/>
  <c r="BK1134" i="8"/>
  <c r="J1134" i="8"/>
  <c r="J1131" i="8"/>
  <c r="BK1123" i="8"/>
  <c r="J1120" i="8"/>
  <c r="BK1118" i="8"/>
  <c r="J1113" i="8"/>
  <c r="BK1111" i="8"/>
  <c r="BK1109" i="8"/>
  <c r="BK1106" i="8"/>
  <c r="BK1104" i="8"/>
  <c r="J1100" i="8"/>
  <c r="J1096" i="8"/>
  <c r="J1092" i="8"/>
  <c r="BK1088" i="8"/>
  <c r="J1086" i="8"/>
  <c r="BK1082" i="8"/>
  <c r="J1079" i="8"/>
  <c r="J1077" i="8"/>
  <c r="BK1074" i="8"/>
  <c r="BK1066" i="8"/>
  <c r="BK1057" i="8"/>
  <c r="J1052" i="8"/>
  <c r="BK1047" i="8"/>
  <c r="J1047" i="8"/>
  <c r="BK1043" i="8"/>
  <c r="J1040" i="8"/>
  <c r="BK1037" i="8"/>
  <c r="J1037" i="8"/>
  <c r="J1029" i="8"/>
  <c r="J1024" i="8"/>
  <c r="BK1021" i="8"/>
  <c r="BK1016" i="8"/>
  <c r="BK1012" i="8"/>
  <c r="BK1007" i="8"/>
  <c r="J1002" i="8"/>
  <c r="BK1000" i="8"/>
  <c r="J997" i="8"/>
  <c r="BK989" i="8"/>
  <c r="J984" i="8"/>
  <c r="J969" i="8"/>
  <c r="BK956" i="8"/>
  <c r="BK954" i="8"/>
  <c r="BK940" i="8"/>
  <c r="BK935" i="8"/>
  <c r="J935" i="8"/>
  <c r="BK926" i="8"/>
  <c r="J911" i="8"/>
  <c r="BK907" i="8"/>
  <c r="J907" i="8"/>
  <c r="J905" i="8"/>
  <c r="BK889" i="8"/>
  <c r="BK884" i="8"/>
  <c r="BK857" i="8"/>
  <c r="J852" i="8"/>
  <c r="BK844" i="8"/>
  <c r="J841" i="8"/>
  <c r="J839" i="8"/>
  <c r="BK836" i="8"/>
  <c r="BK835" i="8"/>
  <c r="BK833" i="8"/>
  <c r="BK832" i="8"/>
  <c r="J831" i="8"/>
  <c r="J828" i="8"/>
  <c r="BK824" i="8"/>
  <c r="BK819" i="8"/>
  <c r="J815" i="8"/>
  <c r="BK813" i="8"/>
  <c r="BK807" i="8"/>
  <c r="BK802" i="8"/>
  <c r="BK796" i="8"/>
  <c r="J788" i="8"/>
  <c r="BK782" i="8"/>
  <c r="BK773" i="8"/>
  <c r="BK763" i="8"/>
  <c r="J756" i="8"/>
  <c r="J751" i="8"/>
  <c r="BK745" i="8"/>
  <c r="BK739" i="8"/>
  <c r="BK734" i="8"/>
  <c r="BK728" i="8"/>
  <c r="BK723" i="8"/>
  <c r="BK718" i="8"/>
  <c r="J711" i="8"/>
  <c r="BK704" i="8"/>
  <c r="J698" i="8"/>
  <c r="BK695" i="8"/>
  <c r="BK687" i="8"/>
  <c r="BK679" i="8"/>
  <c r="BK667" i="8"/>
  <c r="BK650" i="8"/>
  <c r="J640" i="8"/>
  <c r="J635" i="8"/>
  <c r="BK629" i="8"/>
  <c r="BK618" i="8"/>
  <c r="J608" i="8"/>
  <c r="J606" i="8"/>
  <c r="J604" i="8"/>
  <c r="J599" i="8"/>
  <c r="J594" i="8"/>
  <c r="BK589" i="8"/>
  <c r="J582" i="8"/>
  <c r="J579" i="8"/>
  <c r="BK574" i="8"/>
  <c r="BK570" i="8"/>
  <c r="J565" i="8"/>
  <c r="J561" i="8"/>
  <c r="BK556" i="8"/>
  <c r="J552" i="8"/>
  <c r="J550" i="8"/>
  <c r="BK546" i="8"/>
  <c r="J546" i="8"/>
  <c r="BK542" i="8"/>
  <c r="BK538" i="8"/>
  <c r="BK534" i="8"/>
  <c r="J517" i="8"/>
  <c r="J512" i="8"/>
  <c r="BK507" i="8"/>
  <c r="J492" i="8"/>
  <c r="BK486" i="8"/>
  <c r="BK449" i="8"/>
  <c r="BK443" i="8"/>
  <c r="BK427" i="8"/>
  <c r="J406" i="8"/>
  <c r="J403" i="8"/>
  <c r="J265" i="8"/>
  <c r="J262" i="8"/>
  <c r="BK255" i="8"/>
  <c r="J252" i="8"/>
  <c r="BK248" i="8"/>
  <c r="J248" i="8"/>
  <c r="BK244" i="8"/>
  <c r="BK238" i="8"/>
  <c r="BK228" i="8"/>
  <c r="BK214" i="8"/>
  <c r="J209" i="8"/>
  <c r="J205" i="8"/>
  <c r="BK200" i="8"/>
  <c r="J195" i="8"/>
  <c r="J191" i="8"/>
  <c r="BK185" i="8"/>
  <c r="J182" i="8"/>
  <c r="BK179" i="8"/>
  <c r="J176" i="8"/>
  <c r="BK173" i="8"/>
  <c r="BK160" i="8"/>
  <c r="BK372" i="7"/>
  <c r="J371" i="7"/>
  <c r="J370" i="7"/>
  <c r="BK369" i="7"/>
  <c r="BK368" i="7"/>
  <c r="J367" i="7"/>
  <c r="J366" i="7"/>
  <c r="J365" i="7"/>
  <c r="BK364" i="7"/>
  <c r="BK363" i="7"/>
  <c r="J362" i="7"/>
  <c r="BK361" i="7"/>
  <c r="BK359" i="7"/>
  <c r="J358" i="7"/>
  <c r="J357" i="7"/>
  <c r="BK355" i="7"/>
  <c r="BK353" i="7"/>
  <c r="BK351" i="7"/>
  <c r="BK350" i="7"/>
  <c r="BK349" i="7"/>
  <c r="BK348" i="7"/>
  <c r="BK347" i="7"/>
  <c r="BK346" i="7"/>
  <c r="J345" i="7"/>
  <c r="BK344" i="7"/>
  <c r="BK343" i="7"/>
  <c r="J342" i="7"/>
  <c r="J341" i="7"/>
  <c r="BK340" i="7"/>
  <c r="BK339" i="7"/>
  <c r="J338" i="7"/>
  <c r="J337" i="7"/>
  <c r="BK336" i="7"/>
  <c r="J335" i="7"/>
  <c r="BK334" i="7"/>
  <c r="J333" i="7"/>
  <c r="BK332" i="7"/>
  <c r="BK331" i="7"/>
  <c r="J330" i="7"/>
  <c r="BK329" i="7"/>
  <c r="BK328" i="7"/>
  <c r="J327" i="7"/>
  <c r="J326" i="7"/>
  <c r="BK325" i="7"/>
  <c r="J324" i="7"/>
  <c r="J323" i="7"/>
  <c r="BK322" i="7"/>
  <c r="BK321" i="7"/>
  <c r="J320" i="7"/>
  <c r="J319" i="7"/>
  <c r="BK318" i="7"/>
  <c r="J317" i="7"/>
  <c r="BK316" i="7"/>
  <c r="BK315" i="7"/>
  <c r="BK314" i="7"/>
  <c r="BK313" i="7"/>
  <c r="BK312" i="7"/>
  <c r="BK311" i="7"/>
  <c r="J310" i="7"/>
  <c r="J309" i="7"/>
  <c r="J308" i="7"/>
  <c r="BK307" i="7"/>
  <c r="BK306" i="7"/>
  <c r="J305" i="7"/>
  <c r="J304" i="7"/>
  <c r="BK303" i="7"/>
  <c r="J298" i="7"/>
  <c r="J297" i="7"/>
  <c r="J296" i="7"/>
  <c r="J295" i="7"/>
  <c r="J294" i="7"/>
  <c r="J292" i="7"/>
  <c r="J291" i="7"/>
  <c r="J290" i="7"/>
  <c r="J289" i="7"/>
  <c r="BK288" i="7"/>
  <c r="J287" i="7"/>
  <c r="BK286" i="7"/>
  <c r="J285" i="7"/>
  <c r="BK284" i="7"/>
  <c r="J283" i="7"/>
  <c r="J282" i="7"/>
  <c r="J281" i="7"/>
  <c r="BK280" i="7"/>
  <c r="BK279" i="7"/>
  <c r="J278" i="7"/>
  <c r="BK277" i="7"/>
  <c r="BK276" i="7"/>
  <c r="BK275" i="7"/>
  <c r="BK274" i="7"/>
  <c r="J273" i="7"/>
  <c r="J272" i="7"/>
  <c r="J271" i="7"/>
  <c r="BK270" i="7"/>
  <c r="J269" i="7"/>
  <c r="J268" i="7"/>
  <c r="J267" i="7"/>
  <c r="J266" i="7"/>
  <c r="BK265" i="7"/>
  <c r="J264" i="7"/>
  <c r="J263" i="7"/>
  <c r="BK262" i="7"/>
  <c r="J261" i="7"/>
  <c r="BK260" i="7"/>
  <c r="BK259" i="7"/>
  <c r="J258" i="7"/>
  <c r="J257" i="7"/>
  <c r="J256" i="7"/>
  <c r="BK255" i="7"/>
  <c r="BK254" i="7"/>
  <c r="J253" i="7"/>
  <c r="J252" i="7"/>
  <c r="J251" i="7"/>
  <c r="BK250" i="7"/>
  <c r="J249" i="7"/>
  <c r="J248" i="7"/>
  <c r="BK247" i="7"/>
  <c r="BK246" i="7"/>
  <c r="BK245" i="7"/>
  <c r="J244" i="7"/>
  <c r="BK243" i="7"/>
  <c r="BK242" i="7"/>
  <c r="BK241" i="7"/>
  <c r="BK240" i="7"/>
  <c r="J240" i="7"/>
  <c r="BK239" i="7"/>
  <c r="BK238" i="7"/>
  <c r="BK237" i="7"/>
  <c r="J236" i="7"/>
  <c r="J235" i="7"/>
  <c r="BK234" i="7"/>
  <c r="BK233" i="7"/>
  <c r="J232" i="7"/>
  <c r="J231" i="7"/>
  <c r="BK230" i="7"/>
  <c r="BK229" i="7"/>
  <c r="BK228" i="7"/>
  <c r="BK226" i="7"/>
  <c r="BK225" i="7"/>
  <c r="BK224" i="7"/>
  <c r="J223" i="7"/>
  <c r="J222" i="7"/>
  <c r="J220" i="7"/>
  <c r="J219" i="7"/>
  <c r="J216" i="7"/>
  <c r="J215" i="7"/>
  <c r="J214" i="7"/>
  <c r="BK213" i="7"/>
  <c r="BK212" i="7"/>
  <c r="J211" i="7"/>
  <c r="BK210" i="7"/>
  <c r="BK209" i="7"/>
  <c r="J208" i="7"/>
  <c r="BK207" i="7"/>
  <c r="BK206" i="7"/>
  <c r="J205" i="7"/>
  <c r="BK204" i="7"/>
  <c r="BK203" i="7"/>
  <c r="J202" i="7"/>
  <c r="J201" i="7"/>
  <c r="BK200" i="7"/>
  <c r="J199" i="7"/>
  <c r="J198" i="7"/>
  <c r="BK197" i="7"/>
  <c r="BK196" i="7"/>
  <c r="BK195" i="7"/>
  <c r="BK194" i="7"/>
  <c r="J193" i="7"/>
  <c r="BK192" i="7"/>
  <c r="BK191" i="7"/>
  <c r="BK190" i="7"/>
  <c r="J189" i="7"/>
  <c r="J188" i="7"/>
  <c r="J187" i="7"/>
  <c r="BK186" i="7"/>
  <c r="J186" i="7"/>
  <c r="BK183" i="7"/>
  <c r="BK182" i="7"/>
  <c r="J181" i="7"/>
  <c r="BK180" i="7"/>
  <c r="BK179" i="7"/>
  <c r="BK178" i="7"/>
  <c r="BK177" i="7"/>
  <c r="BK176" i="7"/>
  <c r="J175" i="7"/>
  <c r="BK174" i="7"/>
  <c r="BK173" i="7"/>
  <c r="BK172" i="7"/>
  <c r="J171" i="7"/>
  <c r="BK170" i="7"/>
  <c r="BK169" i="7"/>
  <c r="J168" i="7"/>
  <c r="J167" i="7"/>
  <c r="J166" i="7"/>
  <c r="J165" i="7"/>
  <c r="BK164" i="7"/>
  <c r="J163" i="7"/>
  <c r="J162" i="7"/>
  <c r="J161" i="7"/>
  <c r="J158" i="7"/>
  <c r="J156" i="7"/>
  <c r="BK154" i="7"/>
  <c r="BK153" i="7"/>
  <c r="J152" i="7"/>
  <c r="J151" i="7"/>
  <c r="BK150" i="7"/>
  <c r="BK149" i="7"/>
  <c r="J148" i="7"/>
  <c r="J147" i="7"/>
  <c r="J146" i="7"/>
  <c r="J145" i="7"/>
  <c r="J144" i="7"/>
  <c r="BK577" i="6"/>
  <c r="BK576" i="6"/>
  <c r="J575" i="6"/>
  <c r="BK574" i="6"/>
  <c r="J573" i="6"/>
  <c r="J572" i="6"/>
  <c r="J569" i="6"/>
  <c r="BK567" i="6"/>
  <c r="J565" i="6"/>
  <c r="BK564" i="6"/>
  <c r="J563" i="6"/>
  <c r="BK561" i="6"/>
  <c r="J560" i="6"/>
  <c r="J559" i="6"/>
  <c r="BK557" i="6"/>
  <c r="BK554" i="6"/>
  <c r="J551" i="6"/>
  <c r="J549" i="6"/>
  <c r="BK547" i="6"/>
  <c r="J545" i="6"/>
  <c r="J544" i="6"/>
  <c r="BK543" i="6"/>
  <c r="BK541" i="6"/>
  <c r="BK538" i="6"/>
  <c r="J537" i="6"/>
  <c r="BK536" i="6"/>
  <c r="J535" i="6"/>
  <c r="J534" i="6"/>
  <c r="J533" i="6"/>
  <c r="BK531" i="6"/>
  <c r="J529" i="6"/>
  <c r="J528" i="6"/>
  <c r="J527" i="6"/>
  <c r="BK526" i="6"/>
  <c r="J525" i="6"/>
  <c r="BK524" i="6"/>
  <c r="J523" i="6"/>
  <c r="J522" i="6"/>
  <c r="BK520" i="6"/>
  <c r="BK519" i="6"/>
  <c r="BK517" i="6"/>
  <c r="J516" i="6"/>
  <c r="J513" i="6"/>
  <c r="BK512" i="6"/>
  <c r="BK510" i="6"/>
  <c r="J509" i="6"/>
  <c r="BK506" i="6"/>
  <c r="J505" i="6"/>
  <c r="BK503" i="6"/>
  <c r="J502" i="6"/>
  <c r="BK500" i="6"/>
  <c r="J497" i="6"/>
  <c r="J496" i="6"/>
  <c r="BK494" i="6"/>
  <c r="BK493" i="6"/>
  <c r="J491" i="6"/>
  <c r="BK489" i="6"/>
  <c r="BK487" i="6"/>
  <c r="J486" i="6"/>
  <c r="J484" i="6"/>
  <c r="J483" i="6"/>
  <c r="BK481" i="6"/>
  <c r="J478" i="6"/>
  <c r="BK476" i="6"/>
  <c r="BK473" i="6"/>
  <c r="J470" i="6"/>
  <c r="J469" i="6"/>
  <c r="BK467" i="6"/>
  <c r="BK466" i="6"/>
  <c r="BK465" i="6"/>
  <c r="J464" i="6"/>
  <c r="J462" i="6"/>
  <c r="J461" i="6"/>
  <c r="BK458" i="6"/>
  <c r="J455" i="6"/>
  <c r="BK453" i="6"/>
  <c r="J452" i="6"/>
  <c r="J450" i="6"/>
  <c r="J448" i="6"/>
  <c r="BK445" i="6"/>
  <c r="J442" i="6"/>
  <c r="BK441" i="6"/>
  <c r="BK439" i="6"/>
  <c r="J438" i="6"/>
  <c r="BK437" i="6"/>
  <c r="J436" i="6"/>
  <c r="J435" i="6"/>
  <c r="BK433" i="6"/>
  <c r="BK430" i="6"/>
  <c r="J427" i="6"/>
  <c r="J425" i="6"/>
  <c r="J423" i="6"/>
  <c r="BK421" i="6"/>
  <c r="BK418" i="6"/>
  <c r="J415" i="6"/>
  <c r="J414" i="6"/>
  <c r="BK412" i="6"/>
  <c r="J411" i="6"/>
  <c r="J409" i="6"/>
  <c r="BK406" i="6"/>
  <c r="BK403" i="6"/>
  <c r="J400" i="6"/>
  <c r="BK398" i="6"/>
  <c r="BK395" i="6"/>
  <c r="J394" i="6"/>
  <c r="J393" i="6"/>
  <c r="J391" i="6"/>
  <c r="J389" i="6"/>
  <c r="BK387" i="6"/>
  <c r="BK385" i="6"/>
  <c r="J383" i="6"/>
  <c r="J382" i="6"/>
  <c r="BK379" i="6"/>
  <c r="J378" i="6"/>
  <c r="BK377" i="6"/>
  <c r="BK376" i="6"/>
  <c r="J375" i="6"/>
  <c r="J372" i="6"/>
  <c r="BK370" i="6"/>
  <c r="J367" i="6"/>
  <c r="J366" i="6"/>
  <c r="BK365" i="6"/>
  <c r="BK364" i="6"/>
  <c r="BK363" i="6"/>
  <c r="BK362" i="6"/>
  <c r="BK360" i="6"/>
  <c r="BK358" i="6"/>
  <c r="BK356" i="6"/>
  <c r="J353" i="6"/>
  <c r="J351" i="6"/>
  <c r="J350" i="6"/>
  <c r="J349" i="6"/>
  <c r="BK348" i="6"/>
  <c r="J345" i="6"/>
  <c r="J343" i="6"/>
  <c r="J341" i="6"/>
  <c r="BK339" i="6"/>
  <c r="J338" i="6"/>
  <c r="J336" i="6"/>
  <c r="BK335" i="6"/>
  <c r="J334" i="6"/>
  <c r="J333" i="6"/>
  <c r="J330" i="6"/>
  <c r="BK329" i="6"/>
  <c r="J328" i="6"/>
  <c r="BK327" i="6"/>
  <c r="BK325" i="6"/>
  <c r="J322" i="6"/>
  <c r="BK321" i="6"/>
  <c r="BK319" i="6"/>
  <c r="BK318" i="6"/>
  <c r="BK317" i="6"/>
  <c r="BK316" i="6"/>
  <c r="J315" i="6"/>
  <c r="BK314" i="6"/>
  <c r="J311" i="6"/>
  <c r="BK310" i="6"/>
  <c r="BK309" i="6"/>
  <c r="BK308" i="6"/>
  <c r="J305" i="6"/>
  <c r="J304" i="6"/>
  <c r="J303" i="6"/>
  <c r="BK302" i="6"/>
  <c r="BK301" i="6"/>
  <c r="J299" i="6"/>
  <c r="BK298" i="6"/>
  <c r="J297" i="6"/>
  <c r="J296" i="6"/>
  <c r="J295" i="6"/>
  <c r="BK294" i="6"/>
  <c r="BK293" i="6"/>
  <c r="BK292" i="6"/>
  <c r="BK290" i="6"/>
  <c r="J288" i="6"/>
  <c r="BK287" i="6"/>
  <c r="BK286" i="6"/>
  <c r="J285" i="6"/>
  <c r="J282" i="6"/>
  <c r="BK280" i="6"/>
  <c r="J278" i="6"/>
  <c r="J276" i="6"/>
  <c r="BK274" i="6"/>
  <c r="BK272" i="6"/>
  <c r="J269" i="6"/>
  <c r="BK266" i="6"/>
  <c r="BK264" i="6"/>
  <c r="BK263" i="6"/>
  <c r="BK262" i="6"/>
  <c r="J261" i="6"/>
  <c r="J260" i="6"/>
  <c r="J259" i="6"/>
  <c r="J258" i="6"/>
  <c r="BK257" i="6"/>
  <c r="J256" i="6"/>
  <c r="J255" i="6"/>
  <c r="J254" i="6"/>
  <c r="J253" i="6"/>
  <c r="BK252" i="6"/>
  <c r="J251" i="6"/>
  <c r="J250" i="6"/>
  <c r="BK249" i="6"/>
  <c r="BK248" i="6"/>
  <c r="BK247" i="6"/>
  <c r="BK246" i="6"/>
  <c r="J246" i="6"/>
  <c r="J245" i="6"/>
  <c r="J244" i="6"/>
  <c r="J241" i="6"/>
  <c r="BK239" i="6"/>
  <c r="J237" i="6"/>
  <c r="J235" i="6"/>
  <c r="J234" i="6"/>
  <c r="BK232" i="6"/>
  <c r="J231" i="6"/>
  <c r="BK230" i="6"/>
  <c r="J229" i="6"/>
  <c r="J227" i="6"/>
  <c r="J226" i="6"/>
  <c r="J225" i="6"/>
  <c r="BK224" i="6"/>
  <c r="BK222" i="6"/>
  <c r="J289" i="5"/>
  <c r="BK288" i="5"/>
  <c r="BK286" i="5"/>
  <c r="J285" i="5"/>
  <c r="J284" i="5"/>
  <c r="J283" i="5"/>
  <c r="BK282" i="5"/>
  <c r="BK281" i="5"/>
  <c r="BK280" i="5"/>
  <c r="J279" i="5"/>
  <c r="BK278" i="5"/>
  <c r="BK277" i="5"/>
  <c r="BK276" i="5"/>
  <c r="BK275" i="5"/>
  <c r="J274" i="5"/>
  <c r="J273" i="5"/>
  <c r="BK272" i="5"/>
  <c r="J271" i="5"/>
  <c r="BK270" i="5"/>
  <c r="J269" i="5"/>
  <c r="J268" i="5"/>
  <c r="J267" i="5"/>
  <c r="J266" i="5"/>
  <c r="BK265" i="5"/>
  <c r="BK264" i="5"/>
  <c r="BK263" i="5"/>
  <c r="J262" i="5"/>
  <c r="BK261" i="5"/>
  <c r="J260" i="5"/>
  <c r="J259" i="5"/>
  <c r="J258" i="5"/>
  <c r="J257" i="5"/>
  <c r="J256" i="5"/>
  <c r="J255" i="5"/>
  <c r="J254" i="5"/>
  <c r="J253" i="5"/>
  <c r="BK252" i="5"/>
  <c r="BK251" i="5"/>
  <c r="BK250" i="5"/>
  <c r="J249" i="5"/>
  <c r="BK248" i="5"/>
  <c r="BK247" i="5"/>
  <c r="J246" i="5"/>
  <c r="J245" i="5"/>
  <c r="BK244" i="5"/>
  <c r="BK243" i="5"/>
  <c r="BK242" i="5"/>
  <c r="BK241" i="5"/>
  <c r="BK240" i="5"/>
  <c r="BK239" i="5"/>
  <c r="BK238" i="5"/>
  <c r="BK237" i="5"/>
  <c r="BK236" i="5"/>
  <c r="BK235" i="5"/>
  <c r="BK233" i="5"/>
  <c r="J232" i="5"/>
  <c r="J231" i="5"/>
  <c r="BK230" i="5"/>
  <c r="BK229" i="5"/>
  <c r="BK228" i="5"/>
  <c r="J227" i="5"/>
  <c r="J226" i="5"/>
  <c r="J225" i="5"/>
  <c r="J224" i="5"/>
  <c r="J223" i="5"/>
  <c r="J222" i="5"/>
  <c r="BK221" i="5"/>
  <c r="J220" i="5"/>
  <c r="J219" i="5"/>
  <c r="J218" i="5"/>
  <c r="BK217" i="5"/>
  <c r="J216" i="5"/>
  <c r="J215" i="5"/>
  <c r="BK214" i="5"/>
  <c r="BK213" i="5"/>
  <c r="BK212" i="5"/>
  <c r="J211" i="5"/>
  <c r="BK210" i="5"/>
  <c r="BK209" i="5"/>
  <c r="J208" i="5"/>
  <c r="BK207" i="5"/>
  <c r="BK206" i="5"/>
  <c r="J205" i="5"/>
  <c r="BK203" i="5"/>
  <c r="J202" i="5"/>
  <c r="BK201" i="5"/>
  <c r="BK200" i="5"/>
  <c r="J199" i="5"/>
  <c r="J198" i="5"/>
  <c r="J197" i="5"/>
  <c r="BK196" i="5"/>
  <c r="J195" i="5"/>
  <c r="BK194" i="5"/>
  <c r="J193" i="5"/>
  <c r="J192" i="5"/>
  <c r="BK191" i="5"/>
  <c r="J190" i="5"/>
  <c r="J189" i="5"/>
  <c r="J188" i="5"/>
  <c r="BK187" i="5"/>
  <c r="BK186" i="5"/>
  <c r="J185" i="5"/>
  <c r="J184" i="5"/>
  <c r="J183" i="5"/>
  <c r="BK182" i="5"/>
  <c r="BK181" i="5"/>
  <c r="BK179" i="5"/>
  <c r="BK178" i="5"/>
  <c r="BK176" i="5"/>
  <c r="J175" i="5"/>
  <c r="J174" i="5"/>
  <c r="BK173" i="5"/>
  <c r="BK172" i="5"/>
  <c r="BK171" i="5"/>
  <c r="BK170" i="5"/>
  <c r="J169" i="5"/>
  <c r="J168" i="5"/>
  <c r="BK167" i="5"/>
  <c r="J166" i="5"/>
  <c r="J165" i="5"/>
  <c r="J164" i="5"/>
  <c r="BK163" i="5"/>
  <c r="J162" i="5"/>
  <c r="J161" i="5"/>
  <c r="J160" i="5"/>
  <c r="J159" i="5"/>
  <c r="J158" i="5"/>
  <c r="J157" i="5"/>
  <c r="BK156" i="5"/>
  <c r="BK155" i="5"/>
  <c r="J154" i="5"/>
  <c r="J153" i="5"/>
  <c r="BK152" i="5"/>
  <c r="BK150" i="5"/>
  <c r="BK149" i="5"/>
  <c r="BK148" i="5"/>
  <c r="BK147" i="5"/>
  <c r="BK146" i="5"/>
  <c r="BK143" i="5"/>
  <c r="J142" i="5"/>
  <c r="J185" i="4"/>
  <c r="J184" i="4"/>
  <c r="BK183" i="4"/>
  <c r="BK182" i="4"/>
  <c r="J182" i="4"/>
  <c r="BK180" i="4"/>
  <c r="BK179" i="4"/>
  <c r="BK178" i="4"/>
  <c r="J177" i="4"/>
  <c r="J176" i="4"/>
  <c r="BK175" i="4"/>
  <c r="J174" i="4"/>
  <c r="J173" i="4"/>
  <c r="BK172" i="4"/>
  <c r="J171" i="4"/>
  <c r="BK169" i="4"/>
  <c r="J168" i="4"/>
  <c r="BK167" i="4"/>
  <c r="BK165" i="4"/>
  <c r="J164" i="4"/>
  <c r="BK163" i="4"/>
  <c r="BK162" i="4"/>
  <c r="J160" i="4"/>
  <c r="BK159" i="4"/>
  <c r="BK158" i="4"/>
  <c r="J157" i="4"/>
  <c r="BK153" i="4"/>
  <c r="BK152" i="4"/>
  <c r="J147" i="4"/>
  <c r="J145" i="4"/>
  <c r="BK144" i="4"/>
  <c r="BK140" i="4"/>
  <c r="J139" i="4"/>
  <c r="BK138" i="4"/>
  <c r="BK327" i="3"/>
  <c r="J326" i="3"/>
  <c r="BK325" i="3"/>
  <c r="J324" i="3"/>
  <c r="BK323" i="3"/>
  <c r="BK322" i="3"/>
  <c r="BK321" i="3"/>
  <c r="J320" i="3"/>
  <c r="BK319" i="3"/>
  <c r="J318" i="3"/>
  <c r="BK317" i="3"/>
  <c r="J316" i="3"/>
  <c r="BK315" i="3"/>
  <c r="BK313" i="3"/>
  <c r="J312" i="3"/>
  <c r="BK311" i="3"/>
  <c r="BK310" i="3"/>
  <c r="J309" i="3"/>
  <c r="J308" i="3"/>
  <c r="BK307" i="3"/>
  <c r="J306" i="3"/>
  <c r="J305" i="3"/>
  <c r="J304" i="3"/>
  <c r="BK303" i="3"/>
  <c r="J302" i="3"/>
  <c r="BK301" i="3"/>
  <c r="BK300" i="3"/>
  <c r="BK299" i="3"/>
  <c r="BK298" i="3"/>
  <c r="J297" i="3"/>
  <c r="J296" i="3"/>
  <c r="J295" i="3"/>
  <c r="J294" i="3"/>
  <c r="BK293" i="3"/>
  <c r="J292" i="3"/>
  <c r="J291" i="3"/>
  <c r="BK290" i="3"/>
  <c r="BK289" i="3"/>
  <c r="BK288" i="3"/>
  <c r="J287" i="3"/>
  <c r="J286" i="3"/>
  <c r="J285" i="3"/>
  <c r="J284" i="3"/>
  <c r="BK283" i="3"/>
  <c r="BK282" i="3"/>
  <c r="J281" i="3"/>
  <c r="J280" i="3"/>
  <c r="BK279" i="3"/>
  <c r="J278" i="3"/>
  <c r="J277" i="3"/>
  <c r="J276" i="3"/>
  <c r="J275" i="3"/>
  <c r="J274" i="3"/>
  <c r="BK273" i="3"/>
  <c r="BK272" i="3"/>
  <c r="BK271" i="3"/>
  <c r="BK270" i="3"/>
  <c r="J269" i="3"/>
  <c r="J268" i="3"/>
  <c r="BK267" i="3"/>
  <c r="BK266" i="3"/>
  <c r="BK265" i="3"/>
  <c r="J264" i="3"/>
  <c r="J263" i="3"/>
  <c r="BK262" i="3"/>
  <c r="J261" i="3"/>
  <c r="BK260" i="3"/>
  <c r="BK259" i="3"/>
  <c r="J258" i="3"/>
  <c r="J257" i="3"/>
  <c r="J256" i="3"/>
  <c r="J255" i="3"/>
  <c r="BK254" i="3"/>
  <c r="BK253" i="3"/>
  <c r="J252" i="3"/>
  <c r="BK251" i="3"/>
  <c r="J250" i="3"/>
  <c r="J249" i="3"/>
  <c r="BK248" i="3"/>
  <c r="BK247" i="3"/>
  <c r="J246" i="3"/>
  <c r="J245" i="3"/>
  <c r="J244" i="3"/>
  <c r="BK243" i="3"/>
  <c r="J242" i="3"/>
  <c r="BK241" i="3"/>
  <c r="BK240" i="3"/>
  <c r="BK239" i="3"/>
  <c r="BK238" i="3"/>
  <c r="BK237" i="3"/>
  <c r="BK236" i="3"/>
  <c r="BK235" i="3"/>
  <c r="BK234" i="3"/>
  <c r="J233" i="3"/>
  <c r="BK232" i="3"/>
  <c r="J231" i="3"/>
  <c r="J230" i="3"/>
  <c r="BK229" i="3"/>
  <c r="J228" i="3"/>
  <c r="J227" i="3"/>
  <c r="BK226" i="3"/>
  <c r="J225" i="3"/>
  <c r="J224" i="3"/>
  <c r="BK223" i="3"/>
  <c r="J222" i="3"/>
  <c r="J221" i="3"/>
  <c r="J220" i="3"/>
  <c r="BK219" i="3"/>
  <c r="J218" i="3"/>
  <c r="J217" i="3"/>
  <c r="BK216" i="3"/>
  <c r="J215" i="3"/>
  <c r="BK214" i="3"/>
  <c r="BK213" i="3"/>
  <c r="J212" i="3"/>
  <c r="J211" i="3"/>
  <c r="BK210" i="3"/>
  <c r="J209" i="3"/>
  <c r="J208" i="3"/>
  <c r="BK207" i="3"/>
  <c r="J206" i="3"/>
  <c r="J205" i="3"/>
  <c r="BK204" i="3"/>
  <c r="BK203" i="3"/>
  <c r="J202" i="3"/>
  <c r="BK201" i="3"/>
  <c r="BK200" i="3"/>
  <c r="J199" i="3"/>
  <c r="BK198" i="3"/>
  <c r="J197" i="3"/>
  <c r="BK196" i="3"/>
  <c r="J195" i="3"/>
  <c r="J194" i="3"/>
  <c r="BK193" i="3"/>
  <c r="J192" i="3"/>
  <c r="J191" i="3"/>
  <c r="BK190" i="3"/>
  <c r="J189" i="3"/>
  <c r="BK188" i="3"/>
  <c r="BK187" i="3"/>
  <c r="J186" i="3"/>
  <c r="J185" i="3"/>
  <c r="BK184" i="3"/>
  <c r="BK183" i="3"/>
  <c r="J182" i="3"/>
  <c r="BK181" i="3"/>
  <c r="BK180" i="3"/>
  <c r="BK179" i="3"/>
  <c r="J178" i="3"/>
  <c r="BK177" i="3"/>
  <c r="J176" i="3"/>
  <c r="BK175" i="3"/>
  <c r="BK174" i="3"/>
  <c r="BK173" i="3"/>
  <c r="BK172" i="3"/>
  <c r="BK171" i="3"/>
  <c r="BK170" i="3"/>
  <c r="BK169" i="3"/>
  <c r="BK168" i="3"/>
  <c r="J167" i="3"/>
  <c r="J166" i="3"/>
  <c r="BK165" i="3"/>
  <c r="J164" i="3"/>
  <c r="J163" i="3"/>
  <c r="J162" i="3"/>
  <c r="BK161" i="3"/>
  <c r="BK160" i="3"/>
  <c r="J159" i="3"/>
  <c r="J158" i="3"/>
  <c r="J156" i="3"/>
  <c r="BK155" i="3"/>
  <c r="BK154" i="3"/>
  <c r="J153" i="3"/>
  <c r="J152" i="3"/>
  <c r="J151" i="3"/>
  <c r="BK150" i="3"/>
  <c r="BK149" i="3"/>
  <c r="BK146" i="3"/>
  <c r="J145" i="3"/>
  <c r="J144" i="3"/>
  <c r="J143" i="3"/>
  <c r="J142" i="3"/>
  <c r="J141" i="3"/>
  <c r="J140" i="3"/>
  <c r="BK139" i="3"/>
  <c r="J138" i="3"/>
  <c r="J5305" i="2"/>
  <c r="BK5300" i="2"/>
  <c r="J5295" i="2"/>
  <c r="BK5290" i="2"/>
  <c r="J5290" i="2"/>
  <c r="J5285" i="2"/>
  <c r="BK5280" i="2"/>
  <c r="J5280" i="2"/>
  <c r="J5275" i="2"/>
  <c r="J5270" i="2"/>
  <c r="BK5265" i="2"/>
  <c r="J5265" i="2"/>
  <c r="J5260" i="2"/>
  <c r="BK5255" i="2"/>
  <c r="J5255" i="2"/>
  <c r="J5249" i="2"/>
  <c r="J5244" i="2"/>
  <c r="BK5231" i="2"/>
  <c r="J5222" i="2"/>
  <c r="BK5218" i="2"/>
  <c r="J5218" i="2"/>
  <c r="BK5214" i="2"/>
  <c r="J5201" i="2"/>
  <c r="BK5192" i="2"/>
  <c r="BK5188" i="2"/>
  <c r="BK5184" i="2"/>
  <c r="J5184" i="2"/>
  <c r="BK5179" i="2"/>
  <c r="BK5171" i="2"/>
  <c r="J5171" i="2"/>
  <c r="J5157" i="2"/>
  <c r="BK5146" i="2"/>
  <c r="BK5140" i="2"/>
  <c r="J5135" i="2"/>
  <c r="BK5129" i="2"/>
  <c r="J5129" i="2"/>
  <c r="BK5118" i="2"/>
  <c r="J5118" i="2"/>
  <c r="BK5114" i="2"/>
  <c r="BK5110" i="2"/>
  <c r="BK5106" i="2"/>
  <c r="J5106" i="2"/>
  <c r="BK5102" i="2"/>
  <c r="BK5098" i="2"/>
  <c r="J5098" i="2"/>
  <c r="J5093" i="2"/>
  <c r="J5088" i="2"/>
  <c r="BK5083" i="2"/>
  <c r="BK5081" i="2"/>
  <c r="J5080" i="2"/>
  <c r="BK4246" i="2"/>
  <c r="J4244" i="2"/>
  <c r="J4196" i="2"/>
  <c r="BK4188" i="2"/>
  <c r="J4186" i="2"/>
  <c r="J4180" i="2"/>
  <c r="J4174" i="2"/>
  <c r="BK4172" i="2"/>
  <c r="BK4170" i="2"/>
  <c r="BK4168" i="2"/>
  <c r="J4164" i="2"/>
  <c r="J4160" i="2"/>
  <c r="BK4156" i="2"/>
  <c r="BK4151" i="2"/>
  <c r="BK4146" i="2"/>
  <c r="BK4141" i="2"/>
  <c r="J4136" i="2"/>
  <c r="BK4131" i="2"/>
  <c r="BK4119" i="2"/>
  <c r="J4117" i="2"/>
  <c r="BK4114" i="2"/>
  <c r="BK4111" i="2"/>
  <c r="J4108" i="2"/>
  <c r="J4106" i="2"/>
  <c r="J4102" i="2"/>
  <c r="BK4098" i="2"/>
  <c r="BK4094" i="2"/>
  <c r="J4092" i="2"/>
  <c r="BK4088" i="2"/>
  <c r="BK4080" i="2"/>
  <c r="J4075" i="2"/>
  <c r="BK4071" i="2"/>
  <c r="J4065" i="2"/>
  <c r="BK4060" i="2"/>
  <c r="J4036" i="2"/>
  <c r="BK4034" i="2"/>
  <c r="J4031" i="2"/>
  <c r="BK4028" i="2"/>
  <c r="BK4025" i="2"/>
  <c r="BK4021" i="2"/>
  <c r="BK4018" i="2"/>
  <c r="J4016" i="2"/>
  <c r="J4014" i="2"/>
  <c r="J4012" i="2"/>
  <c r="BK4010" i="2"/>
  <c r="BK4008" i="2"/>
  <c r="J4006" i="2"/>
  <c r="BK4004" i="2"/>
  <c r="J4002" i="2"/>
  <c r="BK4000" i="2"/>
  <c r="BK3998" i="2"/>
  <c r="J3996" i="2"/>
  <c r="J3994" i="2"/>
  <c r="BK3992" i="2"/>
  <c r="J3989" i="2"/>
  <c r="J3985" i="2"/>
  <c r="BK3978" i="2"/>
  <c r="BK3976" i="2"/>
  <c r="BK3960" i="2"/>
  <c r="J3957" i="2"/>
  <c r="BK3954" i="2"/>
  <c r="BK3949" i="2"/>
  <c r="BK3942" i="2"/>
  <c r="J3942" i="2"/>
  <c r="J3936" i="2"/>
  <c r="J3935" i="2"/>
  <c r="BK3934" i="2"/>
  <c r="BK3933" i="2"/>
  <c r="J3932" i="2"/>
  <c r="BK3931" i="2"/>
  <c r="J3930" i="2"/>
  <c r="J3929" i="2"/>
  <c r="BK3928" i="2"/>
  <c r="BK3927" i="2"/>
  <c r="BK3926" i="2"/>
  <c r="BK3925" i="2"/>
  <c r="J3924" i="2"/>
  <c r="BK3923" i="2"/>
  <c r="J3922" i="2"/>
  <c r="J3921" i="2"/>
  <c r="BK3920" i="2"/>
  <c r="J3919" i="2"/>
  <c r="J3918" i="2"/>
  <c r="J3917" i="2"/>
  <c r="J3916" i="2"/>
  <c r="BK3915" i="2"/>
  <c r="J3914" i="2"/>
  <c r="J3912" i="2"/>
  <c r="BK3911" i="2"/>
  <c r="J3910" i="2"/>
  <c r="BK3909" i="2"/>
  <c r="J3908" i="2"/>
  <c r="J3907" i="2"/>
  <c r="J3906" i="2"/>
  <c r="J3905" i="2"/>
  <c r="J3904" i="2"/>
  <c r="BK3903" i="2"/>
  <c r="BK3902" i="2"/>
  <c r="J3901" i="2"/>
  <c r="BK3900" i="2"/>
  <c r="BK3899" i="2"/>
  <c r="J3898" i="2"/>
  <c r="J3897" i="2"/>
  <c r="BK3896" i="2"/>
  <c r="BK3895" i="2"/>
  <c r="J3894" i="2"/>
  <c r="BK3893" i="2"/>
  <c r="BK3892" i="2"/>
  <c r="J3891" i="2"/>
  <c r="BK3890" i="2"/>
  <c r="BK3889" i="2"/>
  <c r="J3888" i="2"/>
  <c r="J3887" i="2"/>
  <c r="J3886" i="2"/>
  <c r="BK3885" i="2"/>
  <c r="J3884" i="2"/>
  <c r="J3883" i="2"/>
  <c r="BK3882" i="2"/>
  <c r="J3881" i="2"/>
  <c r="BK3880" i="2"/>
  <c r="BK3879" i="2"/>
  <c r="BK3878" i="2"/>
  <c r="BK3877" i="2"/>
  <c r="J3876" i="2"/>
  <c r="J3875" i="2"/>
  <c r="J3874" i="2"/>
  <c r="J3873" i="2"/>
  <c r="BK3872" i="2"/>
  <c r="J3871" i="2"/>
  <c r="BK3870" i="2"/>
  <c r="J3869" i="2"/>
  <c r="BK3868" i="2"/>
  <c r="J3867" i="2"/>
  <c r="BK3866" i="2"/>
  <c r="J3865" i="2"/>
  <c r="BK3864" i="2"/>
  <c r="BK3863" i="2"/>
  <c r="BK3862" i="2"/>
  <c r="BK3861" i="2"/>
  <c r="BK3860" i="2"/>
  <c r="J3857" i="2"/>
  <c r="BK3856" i="2"/>
  <c r="J3855" i="2"/>
  <c r="BK3854" i="2"/>
  <c r="J3852" i="2"/>
  <c r="J3851" i="2"/>
  <c r="BK3850" i="2"/>
  <c r="J3849" i="2"/>
  <c r="BK3848" i="2"/>
  <c r="BK3847" i="2"/>
  <c r="J3847" i="2"/>
  <c r="J3846" i="2"/>
  <c r="J3845" i="2"/>
  <c r="J3844" i="2"/>
  <c r="BK3840" i="2"/>
  <c r="BK3839" i="2"/>
  <c r="BK3838" i="2"/>
  <c r="J3837" i="2"/>
  <c r="BK3836" i="2"/>
  <c r="BK3835" i="2"/>
  <c r="BK3834" i="2"/>
  <c r="J3833" i="2"/>
  <c r="BK3832" i="2"/>
  <c r="J3831" i="2"/>
  <c r="J3830" i="2"/>
  <c r="BK3829" i="2"/>
  <c r="J3828" i="2"/>
  <c r="BK3827" i="2"/>
  <c r="J3826" i="2"/>
  <c r="BK3825" i="2"/>
  <c r="BK3824" i="2"/>
  <c r="BK3823" i="2"/>
  <c r="J3822" i="2"/>
  <c r="J3821" i="2"/>
  <c r="J3820" i="2"/>
  <c r="BK3819" i="2"/>
  <c r="BK3818" i="2"/>
  <c r="BK3816" i="2"/>
  <c r="J3816" i="2"/>
  <c r="BK3815" i="2"/>
  <c r="J3815" i="2"/>
  <c r="BK3814" i="2"/>
  <c r="J3814" i="2"/>
  <c r="BK3813" i="2"/>
  <c r="J3813" i="2"/>
  <c r="BK3812" i="2"/>
  <c r="J3812" i="2"/>
  <c r="BK3811" i="2"/>
  <c r="J3811" i="2"/>
  <c r="BK3810" i="2"/>
  <c r="J3810" i="2"/>
  <c r="BK3809" i="2"/>
  <c r="J3809" i="2"/>
  <c r="BK3808" i="2"/>
  <c r="J3808" i="2"/>
  <c r="BK3807" i="2"/>
  <c r="J3807" i="2"/>
  <c r="BK3806" i="2"/>
  <c r="J3806" i="2"/>
  <c r="BK3805" i="2"/>
  <c r="J3805" i="2"/>
  <c r="BK3804" i="2"/>
  <c r="J3804" i="2"/>
  <c r="BK3802" i="2"/>
  <c r="J3802" i="2"/>
  <c r="BK3796" i="2"/>
  <c r="J3796" i="2"/>
  <c r="BK3793" i="2"/>
  <c r="J3793" i="2"/>
  <c r="BK3791" i="2"/>
  <c r="J3791" i="2"/>
  <c r="BK3788" i="2"/>
  <c r="J3788" i="2"/>
  <c r="BK3785" i="2"/>
  <c r="J3785" i="2"/>
  <c r="BK3779" i="2"/>
  <c r="J3779" i="2"/>
  <c r="BK3773" i="2"/>
  <c r="J3773" i="2"/>
  <c r="BK3770" i="2"/>
  <c r="J3770" i="2"/>
  <c r="BK3764" i="2"/>
  <c r="J3764" i="2"/>
  <c r="BK3761" i="2"/>
  <c r="J3761" i="2"/>
  <c r="BK3759" i="2"/>
  <c r="J3759" i="2"/>
  <c r="BK3756" i="2"/>
  <c r="J3756" i="2"/>
  <c r="BK3754" i="2"/>
  <c r="J3754" i="2"/>
  <c r="BK3752" i="2"/>
  <c r="J3752" i="2"/>
  <c r="BK3750" i="2"/>
  <c r="J3750" i="2"/>
  <c r="BK3744" i="2"/>
  <c r="J3744" i="2"/>
  <c r="BK3742" i="2"/>
  <c r="J3742" i="2"/>
  <c r="BK3739" i="2"/>
  <c r="J3739" i="2"/>
  <c r="BK3737" i="2"/>
  <c r="J3737" i="2"/>
  <c r="BK3734" i="2"/>
  <c r="J3734" i="2"/>
  <c r="BK3731" i="2"/>
  <c r="J3731" i="2"/>
  <c r="BK3728" i="2"/>
  <c r="J3728" i="2"/>
  <c r="BK3725" i="2"/>
  <c r="J3725" i="2"/>
  <c r="BK3721" i="2"/>
  <c r="J3721" i="2"/>
  <c r="BK3716" i="2"/>
  <c r="J3716" i="2"/>
  <c r="BK3714" i="2"/>
  <c r="J3714" i="2"/>
  <c r="BK3711" i="2"/>
  <c r="J3711" i="2"/>
  <c r="BK3708" i="2"/>
  <c r="J3708" i="2"/>
  <c r="BK3706" i="2"/>
  <c r="J3706" i="2"/>
  <c r="BK3704" i="2"/>
  <c r="J3704" i="2"/>
  <c r="BK3702" i="2"/>
  <c r="J3702" i="2"/>
  <c r="BK3700" i="2"/>
  <c r="BK3697" i="2"/>
  <c r="J3687" i="2"/>
  <c r="BK3680" i="2"/>
  <c r="BK3677" i="2"/>
  <c r="BK3675" i="2"/>
  <c r="BK3673" i="2"/>
  <c r="J3669" i="2"/>
  <c r="J3666" i="2"/>
  <c r="J3664" i="2"/>
  <c r="J3658" i="2"/>
  <c r="J3656" i="2"/>
  <c r="BK3652" i="2"/>
  <c r="J3648" i="2"/>
  <c r="J3643" i="2"/>
  <c r="BK3631" i="2"/>
  <c r="BK3626" i="2"/>
  <c r="J3622" i="2"/>
  <c r="BK3616" i="2"/>
  <c r="BK3610" i="2"/>
  <c r="J3606" i="2"/>
  <c r="BK3603" i="2"/>
  <c r="BK3598" i="2"/>
  <c r="J3594" i="2"/>
  <c r="J3591" i="2"/>
  <c r="BK3586" i="2"/>
  <c r="J3581" i="2"/>
  <c r="BK3576" i="2"/>
  <c r="BK3571" i="2"/>
  <c r="BK3565" i="2"/>
  <c r="J3559" i="2"/>
  <c r="J3554" i="2"/>
  <c r="J3548" i="2"/>
  <c r="J3546" i="2"/>
  <c r="BK3542" i="2"/>
  <c r="BK3537" i="2"/>
  <c r="J3537" i="2"/>
  <c r="J3532" i="2"/>
  <c r="J3527" i="2"/>
  <c r="BK3522" i="2"/>
  <c r="BK3518" i="2"/>
  <c r="J3516" i="2"/>
  <c r="BK3507" i="2"/>
  <c r="J3502" i="2"/>
  <c r="J3498" i="2"/>
  <c r="J3492" i="2"/>
  <c r="BK3490" i="2"/>
  <c r="BK3487" i="2"/>
  <c r="J3483" i="2"/>
  <c r="J3480" i="2"/>
  <c r="BK3478" i="2"/>
  <c r="J3474" i="2"/>
  <c r="J3469" i="2"/>
  <c r="BK3461" i="2"/>
  <c r="J3444" i="2"/>
  <c r="BK3441" i="2"/>
  <c r="J3436" i="2"/>
  <c r="J3430" i="2"/>
  <c r="J3425" i="2"/>
  <c r="J3420" i="2"/>
  <c r="J3414" i="2"/>
  <c r="BK3394" i="2"/>
  <c r="BK3358" i="2"/>
  <c r="BK3306" i="2"/>
  <c r="BK3259" i="2"/>
  <c r="BK3255" i="2"/>
  <c r="J3250" i="2"/>
  <c r="BK3245" i="2"/>
  <c r="J3239" i="2"/>
  <c r="J3237" i="2"/>
  <c r="BK3234" i="2"/>
  <c r="BK3227" i="2"/>
  <c r="J3221" i="2"/>
  <c r="BK3215" i="2"/>
  <c r="BK3209" i="2"/>
  <c r="J3205" i="2"/>
  <c r="J3199" i="2"/>
  <c r="BK3167" i="2"/>
  <c r="BK3140" i="2"/>
  <c r="J3138" i="2"/>
  <c r="J3102" i="2"/>
  <c r="J3100" i="2"/>
  <c r="J3092" i="2"/>
  <c r="J3084" i="2"/>
  <c r="J3066" i="2"/>
  <c r="J3034" i="2"/>
  <c r="J3028" i="2"/>
  <c r="J3019" i="2"/>
  <c r="J3017" i="2"/>
  <c r="BK2980" i="2"/>
  <c r="J2976" i="2"/>
  <c r="J2927" i="2"/>
  <c r="BK2922" i="2"/>
  <c r="J2918" i="2"/>
  <c r="BK2913" i="2"/>
  <c r="J2910" i="2"/>
  <c r="BK2904" i="2"/>
  <c r="BK2903" i="2"/>
  <c r="BK2902" i="2"/>
  <c r="J2900" i="2"/>
  <c r="BK2899" i="2"/>
  <c r="J2897" i="2"/>
  <c r="J2896" i="2"/>
  <c r="BK2895" i="2"/>
  <c r="BK2889" i="2"/>
  <c r="J2884" i="2"/>
  <c r="BK2882" i="2"/>
  <c r="BK2878" i="2"/>
  <c r="J2873" i="2"/>
  <c r="J2869" i="2"/>
  <c r="BK2865" i="2"/>
  <c r="BK2861" i="2"/>
  <c r="J2855" i="2"/>
  <c r="BK2848" i="2"/>
  <c r="J2841" i="2"/>
  <c r="J2836" i="2"/>
  <c r="J2831" i="2"/>
  <c r="BK2824" i="2"/>
  <c r="J2819" i="2"/>
  <c r="BK2814" i="2"/>
  <c r="J2806" i="2"/>
  <c r="J2788" i="2"/>
  <c r="BK2771" i="2"/>
  <c r="BK2747" i="2"/>
  <c r="J2724" i="2"/>
  <c r="BK2717" i="2"/>
  <c r="BK2709" i="2"/>
  <c r="J2705" i="2"/>
  <c r="J2700" i="2"/>
  <c r="BK2695" i="2"/>
  <c r="J2682" i="2"/>
  <c r="BK2671" i="2"/>
  <c r="BK2665" i="2"/>
  <c r="BK2659" i="2"/>
  <c r="BK2654" i="2"/>
  <c r="J2640" i="2"/>
  <c r="BK2634" i="2"/>
  <c r="J2629" i="2"/>
  <c r="BK2624" i="2"/>
  <c r="BK2618" i="2"/>
  <c r="J2610" i="2"/>
  <c r="BK2592" i="2"/>
  <c r="BK2576" i="2"/>
  <c r="J2547" i="2"/>
  <c r="BK2533" i="2"/>
  <c r="J2524" i="2"/>
  <c r="BK2518" i="2"/>
  <c r="BK2513" i="2"/>
  <c r="J2506" i="2"/>
  <c r="BK2500" i="2"/>
  <c r="J2494" i="2"/>
  <c r="BK2487" i="2"/>
  <c r="J2482" i="2"/>
  <c r="J2477" i="2"/>
  <c r="BK2472" i="2"/>
  <c r="J2466" i="2"/>
  <c r="J2461" i="2"/>
  <c r="BK2456" i="2"/>
  <c r="BK2434" i="2"/>
  <c r="J2428" i="2"/>
  <c r="J2422" i="2"/>
  <c r="J2415" i="2"/>
  <c r="BK2412" i="2"/>
  <c r="BK2267" i="2"/>
  <c r="J2263" i="2"/>
  <c r="BK2258" i="2"/>
  <c r="BK2253" i="2"/>
  <c r="J2244" i="2"/>
  <c r="J2237" i="2"/>
  <c r="BK2230" i="2"/>
  <c r="BK2219" i="2"/>
  <c r="BK2202" i="2"/>
  <c r="J2194" i="2"/>
  <c r="J2183" i="2"/>
  <c r="J2091" i="2"/>
  <c r="BK2059" i="2"/>
  <c r="J2057" i="2"/>
  <c r="BK2055" i="2"/>
  <c r="BK2041" i="2"/>
  <c r="J2036" i="2"/>
  <c r="J2030" i="2"/>
  <c r="J2026" i="2"/>
  <c r="BK2024" i="2"/>
  <c r="J2021" i="2"/>
  <c r="J2017" i="2"/>
  <c r="BK2012" i="2"/>
  <c r="BK2007" i="2"/>
  <c r="BK2000" i="2"/>
  <c r="BK1994" i="2"/>
  <c r="BK1992" i="2"/>
  <c r="J1985" i="2"/>
  <c r="J1980" i="2"/>
  <c r="J1977" i="2"/>
  <c r="J1972" i="2"/>
  <c r="BK1966" i="2"/>
  <c r="BK1949" i="2"/>
  <c r="J1945" i="2"/>
  <c r="BK1941" i="2"/>
  <c r="J1937" i="2"/>
  <c r="BK1933" i="2"/>
  <c r="J1909" i="2"/>
  <c r="BK1899" i="2"/>
  <c r="J1890" i="2"/>
  <c r="J1854" i="2"/>
  <c r="J1842" i="2"/>
  <c r="BK1838" i="2"/>
  <c r="J1833" i="2"/>
  <c r="BK1824" i="2"/>
  <c r="J1819" i="2"/>
  <c r="J1812" i="2"/>
  <c r="J1807" i="2"/>
  <c r="J1713" i="2"/>
  <c r="BK1707" i="2"/>
  <c r="J1702" i="2"/>
  <c r="BK1679" i="2"/>
  <c r="J1622" i="2"/>
  <c r="J1618" i="2"/>
  <c r="BK1614" i="2"/>
  <c r="BK1558" i="2"/>
  <c r="BK1555" i="2"/>
  <c r="BK736" i="2"/>
  <c r="BK733" i="2"/>
  <c r="BK579" i="2"/>
  <c r="BK575" i="2"/>
  <c r="BK573" i="2"/>
  <c r="J571" i="2"/>
  <c r="J569" i="2"/>
  <c r="J567" i="2"/>
  <c r="BK564" i="2"/>
  <c r="J561" i="2"/>
  <c r="BK556" i="2"/>
  <c r="J551" i="2"/>
  <c r="BK549" i="2"/>
  <c r="J545" i="2"/>
  <c r="BK541" i="2"/>
  <c r="BK538" i="2"/>
  <c r="J535" i="2"/>
  <c r="BK533" i="2"/>
  <c r="J531" i="2"/>
  <c r="BK526" i="2"/>
  <c r="BK521" i="2"/>
  <c r="BK515" i="2"/>
  <c r="J509" i="2"/>
  <c r="BK501" i="2"/>
  <c r="BK498" i="2"/>
  <c r="J496" i="2"/>
  <c r="J488" i="2"/>
  <c r="J481" i="2"/>
  <c r="J480" i="2"/>
  <c r="BK479" i="2"/>
  <c r="BK478" i="2"/>
  <c r="J461" i="2"/>
  <c r="BK432" i="2"/>
  <c r="BK427" i="2"/>
  <c r="J427" i="2"/>
  <c r="J424" i="2"/>
  <c r="BK419" i="2"/>
  <c r="BK417" i="2"/>
  <c r="J412" i="2"/>
  <c r="BK407" i="2"/>
  <c r="BK405" i="2"/>
  <c r="BK382" i="2"/>
  <c r="BK377" i="2"/>
  <c r="J354" i="2"/>
  <c r="BK348" i="2"/>
  <c r="BK346" i="2"/>
  <c r="BK335" i="2"/>
  <c r="BK325" i="2"/>
  <c r="BK319" i="2"/>
  <c r="BK315" i="2"/>
  <c r="J313" i="2"/>
  <c r="J308" i="2"/>
  <c r="BK303" i="2"/>
  <c r="BK297" i="2"/>
  <c r="BK293" i="2"/>
  <c r="BK291" i="2"/>
  <c r="J287" i="2"/>
  <c r="J280" i="2"/>
  <c r="J276" i="2"/>
  <c r="BK272" i="2"/>
  <c r="BK266" i="2"/>
  <c r="BK264" i="2"/>
  <c r="J260" i="2"/>
  <c r="J256" i="2"/>
  <c r="J254" i="2"/>
  <c r="J252" i="2"/>
  <c r="BK240" i="2"/>
  <c r="BK238" i="2"/>
  <c r="BK216" i="2"/>
  <c r="J214" i="2"/>
  <c r="BK202" i="2"/>
  <c r="BK186" i="2"/>
  <c r="J184" i="2"/>
  <c r="BK182" i="2"/>
  <c r="BK180" i="2"/>
  <c r="J178" i="2"/>
  <c r="J176" i="2"/>
  <c r="J174" i="2"/>
  <c r="BK172" i="2"/>
  <c r="BK170" i="2"/>
  <c r="J168" i="2"/>
  <c r="BK166" i="2"/>
  <c r="J164" i="2"/>
  <c r="AS102" i="1"/>
  <c r="AS95" i="1"/>
  <c r="J207" i="22"/>
  <c r="BK205" i="22"/>
  <c r="BK204" i="22"/>
  <c r="BK203" i="22"/>
  <c r="BK202" i="22"/>
  <c r="J201" i="22"/>
  <c r="J200" i="22"/>
  <c r="BK199" i="22"/>
  <c r="J198" i="22"/>
  <c r="J197" i="22"/>
  <c r="BK196" i="22"/>
  <c r="J195" i="22"/>
  <c r="J194" i="22"/>
  <c r="BK193" i="22"/>
  <c r="BK192" i="22"/>
  <c r="J191" i="22"/>
  <c r="BK190" i="22"/>
  <c r="BK189" i="22"/>
  <c r="J188" i="22"/>
  <c r="BK187" i="22"/>
  <c r="J186" i="22"/>
  <c r="J185" i="22"/>
  <c r="J184" i="22"/>
  <c r="BK183" i="22"/>
  <c r="BK182" i="22"/>
  <c r="J181" i="22"/>
  <c r="BK180" i="22"/>
  <c r="BK179" i="22"/>
  <c r="J178" i="22"/>
  <c r="J177" i="22"/>
  <c r="BK176" i="22"/>
  <c r="BK175" i="22"/>
  <c r="J174" i="22"/>
  <c r="BK172" i="22"/>
  <c r="J171" i="22"/>
  <c r="J170" i="22"/>
  <c r="J169" i="22"/>
  <c r="BK168" i="22"/>
  <c r="J166" i="22"/>
  <c r="J165" i="22"/>
  <c r="J164" i="22"/>
  <c r="J163" i="22"/>
  <c r="J162" i="22"/>
  <c r="J161" i="22"/>
  <c r="J160" i="22"/>
  <c r="BK159" i="22"/>
  <c r="J158" i="22"/>
  <c r="BK157" i="22"/>
  <c r="BK156" i="22"/>
  <c r="J155" i="22"/>
  <c r="J154" i="22"/>
  <c r="BK153" i="22"/>
  <c r="BK151" i="22"/>
  <c r="J150" i="22"/>
  <c r="J149" i="22"/>
  <c r="J148" i="22"/>
  <c r="BK147" i="22"/>
  <c r="J146" i="22"/>
  <c r="BK144" i="22"/>
  <c r="J143" i="22"/>
  <c r="BK142" i="22"/>
  <c r="J141" i="22"/>
  <c r="J140" i="22"/>
  <c r="BK139" i="22"/>
  <c r="J138" i="22"/>
  <c r="J137" i="22"/>
  <c r="J136" i="22"/>
  <c r="J188" i="21"/>
  <c r="BK187" i="21"/>
  <c r="J185" i="21"/>
  <c r="J184" i="21"/>
  <c r="BK183" i="21"/>
  <c r="BK182" i="21"/>
  <c r="BK181" i="21"/>
  <c r="J180" i="21"/>
  <c r="BK179" i="21"/>
  <c r="BK178" i="21"/>
  <c r="J177" i="21"/>
  <c r="BK175" i="21"/>
  <c r="BK174" i="21"/>
  <c r="BK173" i="21"/>
  <c r="J172" i="21"/>
  <c r="BK171" i="21"/>
  <c r="J170" i="21"/>
  <c r="BK169" i="21"/>
  <c r="J168" i="21"/>
  <c r="BK167" i="21"/>
  <c r="J166" i="21"/>
  <c r="J165" i="21"/>
  <c r="BK164" i="21"/>
  <c r="J163" i="21"/>
  <c r="J162" i="21"/>
  <c r="BK161" i="21"/>
  <c r="BK160" i="21"/>
  <c r="J159" i="21"/>
  <c r="J158" i="21"/>
  <c r="J157" i="21"/>
  <c r="BK156" i="21"/>
  <c r="BK155" i="21"/>
  <c r="BK154" i="21"/>
  <c r="BK153" i="21"/>
  <c r="BK152" i="21"/>
  <c r="J151" i="21"/>
  <c r="J150" i="21"/>
  <c r="BK149" i="21"/>
  <c r="J148" i="21"/>
  <c r="J147" i="21"/>
  <c r="BK146" i="21"/>
  <c r="J146" i="21"/>
  <c r="J145" i="21"/>
  <c r="BK144" i="21"/>
  <c r="BK143" i="21"/>
  <c r="J142" i="21"/>
  <c r="J141" i="21"/>
  <c r="BK140" i="21"/>
  <c r="BK139" i="21"/>
  <c r="J136" i="21"/>
  <c r="BK135" i="21"/>
  <c r="J238" i="20"/>
  <c r="BK236" i="20"/>
  <c r="BK235" i="20"/>
  <c r="J233" i="20"/>
  <c r="J232" i="20"/>
  <c r="J231" i="20"/>
  <c r="J230" i="20"/>
  <c r="J229" i="20"/>
  <c r="J228" i="20"/>
  <c r="BK227" i="20"/>
  <c r="BK226" i="20"/>
  <c r="J225" i="20"/>
  <c r="J224" i="20"/>
  <c r="BK223" i="20"/>
  <c r="J222" i="20"/>
  <c r="BK220" i="20"/>
  <c r="J219" i="20"/>
  <c r="J218" i="20"/>
  <c r="J216" i="20"/>
  <c r="BK215" i="20"/>
  <c r="J214" i="20"/>
  <c r="J213" i="20"/>
  <c r="BK212" i="20"/>
  <c r="BK211" i="20"/>
  <c r="BK210" i="20"/>
  <c r="J210" i="20"/>
  <c r="BK209" i="20"/>
  <c r="J208" i="20"/>
  <c r="J207" i="20"/>
  <c r="BK206" i="20"/>
  <c r="J206" i="20"/>
  <c r="J205" i="20"/>
  <c r="BK203" i="20"/>
  <c r="BK202" i="20"/>
  <c r="J201" i="20"/>
  <c r="BK200" i="20"/>
  <c r="J200" i="20"/>
  <c r="BK199" i="20"/>
  <c r="BK198" i="20"/>
  <c r="J197" i="20"/>
  <c r="J196" i="20"/>
  <c r="J195" i="20"/>
  <c r="BK194" i="20"/>
  <c r="BK193" i="20"/>
  <c r="BK192" i="20"/>
  <c r="J191" i="20"/>
  <c r="BK190" i="20"/>
  <c r="J189" i="20"/>
  <c r="J188" i="20"/>
  <c r="BK187" i="20"/>
  <c r="J186" i="20"/>
  <c r="J185" i="20"/>
  <c r="BK184" i="20"/>
  <c r="J184" i="20"/>
  <c r="BK183" i="20"/>
  <c r="J182" i="20"/>
  <c r="BK181" i="20"/>
  <c r="J181" i="20"/>
  <c r="J180" i="20"/>
  <c r="J179" i="20"/>
  <c r="BK178" i="20"/>
  <c r="J177" i="20"/>
  <c r="J176" i="20"/>
  <c r="BK175" i="20"/>
  <c r="BK174" i="20"/>
  <c r="BK173" i="20"/>
  <c r="BK171" i="20"/>
  <c r="J170" i="20"/>
  <c r="J168" i="20"/>
  <c r="BK167" i="20"/>
  <c r="BK166" i="20"/>
  <c r="BK165" i="20"/>
  <c r="J163" i="20"/>
  <c r="BK162" i="20"/>
  <c r="BK161" i="20"/>
  <c r="BK160" i="20"/>
  <c r="J159" i="20"/>
  <c r="J158" i="20"/>
  <c r="BK157" i="20"/>
  <c r="BK155" i="20"/>
  <c r="BK154" i="20"/>
  <c r="BK153" i="20"/>
  <c r="J153" i="20"/>
  <c r="J152" i="20"/>
  <c r="BK151" i="20"/>
  <c r="BK150" i="20"/>
  <c r="J150" i="20"/>
  <c r="BK149" i="20"/>
  <c r="J148" i="20"/>
  <c r="BK147" i="20"/>
  <c r="J146" i="20"/>
  <c r="J145" i="20"/>
  <c r="BK144" i="20"/>
  <c r="BK143" i="20"/>
  <c r="J142" i="20"/>
  <c r="J141" i="20"/>
  <c r="BK140" i="20"/>
  <c r="J139" i="20"/>
  <c r="BK138" i="20"/>
  <c r="BK137" i="20"/>
  <c r="BK213" i="19"/>
  <c r="J212" i="19"/>
  <c r="J211" i="19"/>
  <c r="J208" i="19"/>
  <c r="BK206" i="19"/>
  <c r="J205" i="19"/>
  <c r="BK204" i="19"/>
  <c r="BK203" i="19"/>
  <c r="J202" i="19"/>
  <c r="J201" i="19"/>
  <c r="BK200" i="19"/>
  <c r="BK199" i="19"/>
  <c r="BK198" i="19"/>
  <c r="J197" i="19"/>
  <c r="J196" i="19"/>
  <c r="BK195" i="19"/>
  <c r="BK194" i="19"/>
  <c r="J194" i="19"/>
  <c r="BK193" i="19"/>
  <c r="J193" i="19"/>
  <c r="BK192" i="19"/>
  <c r="BK191" i="19"/>
  <c r="J190" i="19"/>
  <c r="BK189" i="19"/>
  <c r="J188" i="19"/>
  <c r="BK187" i="19"/>
  <c r="J186" i="19"/>
  <c r="J185" i="19"/>
  <c r="J184" i="19"/>
  <c r="J183" i="19"/>
  <c r="J182" i="19"/>
  <c r="BK181" i="19"/>
  <c r="J180" i="19"/>
  <c r="BK179" i="19"/>
  <c r="BK178" i="19"/>
  <c r="BK177" i="19"/>
  <c r="BK176" i="19"/>
  <c r="BK175" i="19"/>
  <c r="BK174" i="19"/>
  <c r="J173" i="19"/>
  <c r="J172" i="19"/>
  <c r="J171" i="19"/>
  <c r="BK170" i="19"/>
  <c r="BK169" i="19"/>
  <c r="BK168" i="19"/>
  <c r="BK167" i="19"/>
  <c r="BK166" i="19"/>
  <c r="BK165" i="19"/>
  <c r="BK164" i="19"/>
  <c r="BK163" i="19"/>
  <c r="J161" i="19"/>
  <c r="J160" i="19"/>
  <c r="J158" i="19"/>
  <c r="J157" i="19"/>
  <c r="BK156" i="19"/>
  <c r="BK155" i="19"/>
  <c r="J153" i="19"/>
  <c r="BK152" i="19"/>
  <c r="J151" i="19"/>
  <c r="BK150" i="19"/>
  <c r="J149" i="19"/>
  <c r="BK148" i="19"/>
  <c r="BK147" i="19"/>
  <c r="J146" i="19"/>
  <c r="BK145" i="19"/>
  <c r="BK144" i="19"/>
  <c r="BK143" i="19"/>
  <c r="BK142" i="19"/>
  <c r="BK141" i="19"/>
  <c r="J140" i="19"/>
  <c r="J139" i="19"/>
  <c r="BK138" i="19"/>
  <c r="J137" i="19"/>
  <c r="BK168" i="18"/>
  <c r="J168" i="18"/>
  <c r="BK167" i="18"/>
  <c r="BK166" i="18"/>
  <c r="BK165" i="18"/>
  <c r="J164" i="18"/>
  <c r="J163" i="18"/>
  <c r="J161" i="18"/>
  <c r="J159" i="18"/>
  <c r="J157" i="18"/>
  <c r="J154" i="18"/>
  <c r="J151" i="18"/>
  <c r="BK149" i="18"/>
  <c r="J147" i="18"/>
  <c r="BK145" i="18"/>
  <c r="J143" i="18"/>
  <c r="BK217" i="17"/>
  <c r="J216" i="17"/>
  <c r="BK214" i="17"/>
  <c r="J213" i="17"/>
  <c r="BK212" i="17"/>
  <c r="BK211" i="17"/>
  <c r="J210" i="17"/>
  <c r="J209" i="17"/>
  <c r="BK208" i="17"/>
  <c r="J207" i="17"/>
  <c r="J206" i="17"/>
  <c r="J205" i="17"/>
  <c r="J204" i="17"/>
  <c r="BK203" i="17"/>
  <c r="BK202" i="17"/>
  <c r="J201" i="17"/>
  <c r="BK200" i="17"/>
  <c r="J199" i="17"/>
  <c r="J198" i="17"/>
  <c r="BK197" i="17"/>
  <c r="J196" i="17"/>
  <c r="J195" i="17"/>
  <c r="J194" i="17"/>
  <c r="J192" i="17"/>
  <c r="BK191" i="17"/>
  <c r="J190" i="17"/>
  <c r="BK189" i="17"/>
  <c r="J187" i="17"/>
  <c r="BK183" i="17"/>
  <c r="J182" i="17"/>
  <c r="BK179" i="17"/>
  <c r="J179" i="17"/>
  <c r="J178" i="17"/>
  <c r="BK176" i="17"/>
  <c r="J176" i="17"/>
  <c r="BK174" i="17"/>
  <c r="BK173" i="17"/>
  <c r="BK172" i="17"/>
  <c r="J172" i="17"/>
  <c r="J171" i="17"/>
  <c r="J170" i="17"/>
  <c r="BK169" i="17"/>
  <c r="J168" i="17"/>
  <c r="J167" i="17"/>
  <c r="BK166" i="17"/>
  <c r="BK164" i="17"/>
  <c r="BK163" i="17"/>
  <c r="J162" i="17"/>
  <c r="BK161" i="17"/>
  <c r="J160" i="17"/>
  <c r="BK159" i="17"/>
  <c r="J157" i="17"/>
  <c r="J156" i="17"/>
  <c r="J154" i="17"/>
  <c r="J153" i="17"/>
  <c r="J152" i="17"/>
  <c r="BK151" i="17"/>
  <c r="J150" i="17"/>
  <c r="J149" i="17"/>
  <c r="J148" i="17"/>
  <c r="J147" i="17"/>
  <c r="BK144" i="17"/>
  <c r="J144" i="17"/>
  <c r="J143" i="17"/>
  <c r="BK159" i="16"/>
  <c r="BK158" i="16"/>
  <c r="J157" i="16"/>
  <c r="BK156" i="16"/>
  <c r="BK155" i="16"/>
  <c r="J154" i="16"/>
  <c r="J152" i="16"/>
  <c r="J151" i="16"/>
  <c r="J149" i="16"/>
  <c r="BK148" i="16"/>
  <c r="BK147" i="16"/>
  <c r="BK146" i="16"/>
  <c r="BK145" i="16"/>
  <c r="J144" i="16"/>
  <c r="J143" i="16"/>
  <c r="BK142" i="16"/>
  <c r="J141" i="16"/>
  <c r="BK138" i="16"/>
  <c r="BK137" i="16"/>
  <c r="BK147" i="15"/>
  <c r="J145" i="15"/>
  <c r="BK144" i="15"/>
  <c r="J143" i="15"/>
  <c r="J142" i="15"/>
  <c r="J141" i="15"/>
  <c r="J140" i="15"/>
  <c r="J139" i="15"/>
  <c r="BK138" i="15"/>
  <c r="BK137" i="15"/>
  <c r="J132" i="15"/>
  <c r="BK192" i="14"/>
  <c r="J189" i="14"/>
  <c r="J186" i="14"/>
  <c r="J182" i="14"/>
  <c r="BK180" i="14"/>
  <c r="BK175" i="14"/>
  <c r="BK168" i="14"/>
  <c r="J165" i="14"/>
  <c r="BK154" i="14"/>
  <c r="BK152" i="14"/>
  <c r="BK150" i="14"/>
  <c r="J148" i="14"/>
  <c r="BK146" i="14"/>
  <c r="BK144" i="14"/>
  <c r="BK137" i="14"/>
  <c r="J314" i="13"/>
  <c r="J313" i="13"/>
  <c r="J312" i="13"/>
  <c r="J311" i="13"/>
  <c r="J310" i="13"/>
  <c r="BK309" i="13"/>
  <c r="BK308" i="13"/>
  <c r="BK307" i="13"/>
  <c r="BK306" i="13"/>
  <c r="J305" i="13"/>
  <c r="BK304" i="13"/>
  <c r="J303" i="13"/>
  <c r="J301" i="13"/>
  <c r="BK300" i="13"/>
  <c r="J299" i="13"/>
  <c r="J298" i="13"/>
  <c r="BK296" i="13"/>
  <c r="J295" i="13"/>
  <c r="J294" i="13"/>
  <c r="J293" i="13"/>
  <c r="BK292" i="13"/>
  <c r="J292" i="13"/>
  <c r="J291" i="13"/>
  <c r="BK289" i="13"/>
  <c r="J288" i="13"/>
  <c r="BK287" i="13"/>
  <c r="J286" i="13"/>
  <c r="J285" i="13"/>
  <c r="J284" i="13"/>
  <c r="BK283" i="13"/>
  <c r="J282" i="13"/>
  <c r="J281" i="13"/>
  <c r="J280" i="13"/>
  <c r="J279" i="13"/>
  <c r="J278" i="13"/>
  <c r="BK277" i="13"/>
  <c r="BK276" i="13"/>
  <c r="J275" i="13"/>
  <c r="J274" i="13"/>
  <c r="J273" i="13"/>
  <c r="BK272" i="13"/>
  <c r="BK271" i="13"/>
  <c r="BK270" i="13"/>
  <c r="BK269" i="13"/>
  <c r="BK268" i="13"/>
  <c r="J267" i="13"/>
  <c r="J266" i="13"/>
  <c r="BK265" i="13"/>
  <c r="J264" i="13"/>
  <c r="BK263" i="13"/>
  <c r="J262" i="13"/>
  <c r="J260" i="13"/>
  <c r="J259" i="13"/>
  <c r="BK258" i="13"/>
  <c r="BK256" i="13"/>
  <c r="BK255" i="13"/>
  <c r="BK254" i="13"/>
  <c r="BK253" i="13"/>
  <c r="J252" i="13"/>
  <c r="J251" i="13"/>
  <c r="J250" i="13"/>
  <c r="J249" i="13"/>
  <c r="BK248" i="13"/>
  <c r="BK247" i="13"/>
  <c r="J246" i="13"/>
  <c r="J245" i="13"/>
  <c r="J244" i="13"/>
  <c r="J243" i="13"/>
  <c r="BK242" i="13"/>
  <c r="J241" i="13"/>
  <c r="BK240" i="13"/>
  <c r="BK239" i="13"/>
  <c r="J238" i="13"/>
  <c r="BK237" i="13"/>
  <c r="J236" i="13"/>
  <c r="BK235" i="13"/>
  <c r="J234" i="13"/>
  <c r="BK233" i="13"/>
  <c r="BK232" i="13"/>
  <c r="BK231" i="13"/>
  <c r="BK230" i="13"/>
  <c r="J229" i="13"/>
  <c r="J228" i="13"/>
  <c r="J227" i="13"/>
  <c r="BK226" i="13"/>
  <c r="J225" i="13"/>
  <c r="BK224" i="13"/>
  <c r="J223" i="13"/>
  <c r="BK222" i="13"/>
  <c r="BK221" i="13"/>
  <c r="BK220" i="13"/>
  <c r="BK219" i="13"/>
  <c r="BK218" i="13"/>
  <c r="J217" i="13"/>
  <c r="BK215" i="13"/>
  <c r="J214" i="13"/>
  <c r="J213" i="13"/>
  <c r="BK212" i="13"/>
  <c r="J211" i="13"/>
  <c r="BK210" i="13"/>
  <c r="BK209" i="13"/>
  <c r="BK208" i="13"/>
  <c r="J207" i="13"/>
  <c r="BK206" i="13"/>
  <c r="BK205" i="13"/>
  <c r="J205" i="13"/>
  <c r="BK204" i="13"/>
  <c r="BK203" i="13"/>
  <c r="BK202" i="13"/>
  <c r="BK201" i="13"/>
  <c r="BK200" i="13"/>
  <c r="BK199" i="13"/>
  <c r="J198" i="13"/>
  <c r="BK197" i="13"/>
  <c r="BK196" i="13"/>
  <c r="J195" i="13"/>
  <c r="BK194" i="13"/>
  <c r="BK193" i="13"/>
  <c r="J192" i="13"/>
  <c r="BK190" i="13"/>
  <c r="J190" i="13"/>
  <c r="J189" i="13"/>
  <c r="J188" i="13"/>
  <c r="BK187" i="13"/>
  <c r="BK186" i="13"/>
  <c r="J185" i="13"/>
  <c r="BK184" i="13"/>
  <c r="J182" i="13"/>
  <c r="J181" i="13"/>
  <c r="J180" i="13"/>
  <c r="J179" i="13"/>
  <c r="BK178" i="13"/>
  <c r="BK177" i="13"/>
  <c r="BK176" i="13"/>
  <c r="J175" i="13"/>
  <c r="J174" i="13"/>
  <c r="BK173" i="13"/>
  <c r="J172" i="13"/>
  <c r="J171" i="13"/>
  <c r="J170" i="13"/>
  <c r="BK169" i="13"/>
  <c r="BK168" i="13"/>
  <c r="J167" i="13"/>
  <c r="BK166" i="13"/>
  <c r="BK165" i="13"/>
  <c r="J164" i="13"/>
  <c r="J163" i="13"/>
  <c r="BK162" i="13"/>
  <c r="J159" i="13"/>
  <c r="BK157" i="13"/>
  <c r="J155" i="13"/>
  <c r="J154" i="13"/>
  <c r="BK153" i="13"/>
  <c r="BK152" i="13"/>
  <c r="BK151" i="13"/>
  <c r="J150" i="13"/>
  <c r="BK149" i="13"/>
  <c r="J148" i="13"/>
  <c r="J147" i="13"/>
  <c r="J146" i="13"/>
  <c r="J145" i="13"/>
  <c r="BK261" i="12"/>
  <c r="BK260" i="12"/>
  <c r="BK259" i="12"/>
  <c r="J258" i="12"/>
  <c r="BK257" i="12"/>
  <c r="J256" i="12"/>
  <c r="BK253" i="12"/>
  <c r="J250" i="12"/>
  <c r="J248" i="12"/>
  <c r="BK246" i="12"/>
  <c r="BK245" i="12"/>
  <c r="BK242" i="12"/>
  <c r="BK239" i="12"/>
  <c r="J237" i="12"/>
  <c r="J235" i="12"/>
  <c r="J233" i="12"/>
  <c r="BK230" i="12"/>
  <c r="BK227" i="12"/>
  <c r="BK225" i="12"/>
  <c r="J224" i="12"/>
  <c r="J223" i="12"/>
  <c r="BK220" i="12"/>
  <c r="J217" i="12"/>
  <c r="BK215" i="12"/>
  <c r="BK213" i="12"/>
  <c r="BK211" i="12"/>
  <c r="J208" i="12"/>
  <c r="BK205" i="12"/>
  <c r="BK202" i="12"/>
  <c r="J199" i="12"/>
  <c r="BK198" i="12"/>
  <c r="BK196" i="12"/>
  <c r="J195" i="12"/>
  <c r="J194" i="12"/>
  <c r="J192" i="12"/>
  <c r="BK190" i="12"/>
  <c r="J188" i="12"/>
  <c r="J186" i="12"/>
  <c r="BK184" i="12"/>
  <c r="J181" i="12"/>
  <c r="J178" i="12"/>
  <c r="J175" i="12"/>
  <c r="J173" i="12"/>
  <c r="J170" i="12"/>
  <c r="BK239" i="11"/>
  <c r="BK238" i="11"/>
  <c r="BK236" i="11"/>
  <c r="J235" i="11"/>
  <c r="J234" i="11"/>
  <c r="BK233" i="11"/>
  <c r="J232" i="11"/>
  <c r="BK231" i="11"/>
  <c r="BK230" i="11"/>
  <c r="J229" i="11"/>
  <c r="BK228" i="11"/>
  <c r="BK227" i="11"/>
  <c r="J227" i="11"/>
  <c r="J226" i="11"/>
  <c r="J225" i="11"/>
  <c r="BK224" i="11"/>
  <c r="J223" i="11"/>
  <c r="J222" i="11"/>
  <c r="BK221" i="11"/>
  <c r="J220" i="11"/>
  <c r="J219" i="11"/>
  <c r="J218" i="11"/>
  <c r="J217" i="11"/>
  <c r="BK216" i="11"/>
  <c r="BK215" i="11"/>
  <c r="BK214" i="11"/>
  <c r="J213" i="11"/>
  <c r="BK212" i="11"/>
  <c r="BK211" i="11"/>
  <c r="J210" i="11"/>
  <c r="J209" i="11"/>
  <c r="BK208" i="11"/>
  <c r="J207" i="11"/>
  <c r="BK206" i="11"/>
  <c r="BK205" i="11"/>
  <c r="J204" i="11"/>
  <c r="J203" i="11"/>
  <c r="BK202" i="11"/>
  <c r="J201" i="11"/>
  <c r="J199" i="11"/>
  <c r="BK198" i="11"/>
  <c r="J197" i="11"/>
  <c r="J196" i="11"/>
  <c r="BK195" i="11"/>
  <c r="BK194" i="11"/>
  <c r="J193" i="11"/>
  <c r="BK192" i="11"/>
  <c r="BK191" i="11"/>
  <c r="BK190" i="11"/>
  <c r="BK189" i="11"/>
  <c r="BK188" i="11"/>
  <c r="BK187" i="11"/>
  <c r="J186" i="11"/>
  <c r="J185" i="11"/>
  <c r="J184" i="11"/>
  <c r="J183" i="11"/>
  <c r="BK182" i="11"/>
  <c r="BK181" i="11"/>
  <c r="J180" i="11"/>
  <c r="J179" i="11"/>
  <c r="BK178" i="11"/>
  <c r="J177" i="11"/>
  <c r="BK175" i="11"/>
  <c r="BK174" i="11"/>
  <c r="J173" i="11"/>
  <c r="J172" i="11"/>
  <c r="J171" i="11"/>
  <c r="BK170" i="11"/>
  <c r="J169" i="11"/>
  <c r="J168" i="11"/>
  <c r="BK167" i="11"/>
  <c r="J167" i="11"/>
  <c r="J166" i="11"/>
  <c r="BK165" i="11"/>
  <c r="BK164" i="11"/>
  <c r="J163" i="11"/>
  <c r="BK162" i="11"/>
  <c r="J160" i="11"/>
  <c r="BK159" i="11"/>
  <c r="J158" i="11"/>
  <c r="J157" i="11"/>
  <c r="J156" i="11"/>
  <c r="J155" i="11"/>
  <c r="BK154" i="11"/>
  <c r="J153" i="11"/>
  <c r="J152" i="11"/>
  <c r="BK151" i="11"/>
  <c r="J150" i="11"/>
  <c r="J149" i="11"/>
  <c r="BK148" i="11"/>
  <c r="BK147" i="11"/>
  <c r="BK146" i="11"/>
  <c r="J145" i="11"/>
  <c r="J142" i="11"/>
  <c r="J141" i="11"/>
  <c r="J159" i="10"/>
  <c r="BK157" i="10"/>
  <c r="BK156" i="10"/>
  <c r="BK155" i="10"/>
  <c r="BK153" i="10"/>
  <c r="BK152" i="10"/>
  <c r="BK151" i="10"/>
  <c r="J149" i="10"/>
  <c r="J148" i="10"/>
  <c r="BK147" i="10"/>
  <c r="J146" i="10"/>
  <c r="J145" i="10"/>
  <c r="J144" i="10"/>
  <c r="J140" i="10"/>
  <c r="J139" i="10"/>
  <c r="BK138" i="10"/>
  <c r="J256" i="9"/>
  <c r="BK255" i="9"/>
  <c r="BK254" i="9"/>
  <c r="BK253" i="9"/>
  <c r="J251" i="9"/>
  <c r="J250" i="9"/>
  <c r="J249" i="9"/>
  <c r="J248" i="9"/>
  <c r="BK247" i="9"/>
  <c r="J246" i="9"/>
  <c r="BK245" i="9"/>
  <c r="J244" i="9"/>
  <c r="J243" i="9"/>
  <c r="J242" i="9"/>
  <c r="J241" i="9"/>
  <c r="BK240" i="9"/>
  <c r="J239" i="9"/>
  <c r="J238" i="9"/>
  <c r="J237" i="9"/>
  <c r="J236" i="9"/>
  <c r="J235" i="9"/>
  <c r="BK234" i="9"/>
  <c r="J233" i="9"/>
  <c r="J232" i="9"/>
  <c r="J231" i="9"/>
  <c r="BK230" i="9"/>
  <c r="BK229" i="9"/>
  <c r="J228" i="9"/>
  <c r="BK227" i="9"/>
  <c r="J226" i="9"/>
  <c r="J225" i="9"/>
  <c r="BK224" i="9"/>
  <c r="J223" i="9"/>
  <c r="J222" i="9"/>
  <c r="J221" i="9"/>
  <c r="J219" i="9"/>
  <c r="BK218" i="9"/>
  <c r="J217" i="9"/>
  <c r="J216" i="9"/>
  <c r="J215" i="9"/>
  <c r="J214" i="9"/>
  <c r="J213" i="9"/>
  <c r="BK212" i="9"/>
  <c r="J211" i="9"/>
  <c r="BK210" i="9"/>
  <c r="BK209" i="9"/>
  <c r="J208" i="9"/>
  <c r="BK207" i="9"/>
  <c r="J207" i="9"/>
  <c r="BK206" i="9"/>
  <c r="J205" i="9"/>
  <c r="J204" i="9"/>
  <c r="BK203" i="9"/>
  <c r="BK202" i="9"/>
  <c r="J201" i="9"/>
  <c r="BK200" i="9"/>
  <c r="BK199" i="9"/>
  <c r="J198" i="9"/>
  <c r="BK197" i="9"/>
  <c r="J196" i="9"/>
  <c r="J195" i="9"/>
  <c r="BK194" i="9"/>
  <c r="J193" i="9"/>
  <c r="J192" i="9"/>
  <c r="BK191" i="9"/>
  <c r="BK190" i="9"/>
  <c r="J189" i="9"/>
  <c r="BK188" i="9"/>
  <c r="BK187" i="9"/>
  <c r="BK186" i="9"/>
  <c r="BK185" i="9"/>
  <c r="BK184" i="9"/>
  <c r="BK183" i="9"/>
  <c r="J182" i="9"/>
  <c r="J181" i="9"/>
  <c r="J180" i="9"/>
  <c r="J179" i="9"/>
  <c r="BK178" i="9"/>
  <c r="J177" i="9"/>
  <c r="J176" i="9"/>
  <c r="BK175" i="9"/>
  <c r="J174" i="9"/>
  <c r="J173" i="9"/>
  <c r="BK172" i="9"/>
  <c r="BK171" i="9"/>
  <c r="J170" i="9"/>
  <c r="BK169" i="9"/>
  <c r="BK168" i="9"/>
  <c r="J167" i="9"/>
  <c r="BK166" i="9"/>
  <c r="BK165" i="9"/>
  <c r="BK164" i="9"/>
  <c r="J163" i="9"/>
  <c r="J162" i="9"/>
  <c r="J161" i="9"/>
  <c r="BK160" i="9"/>
  <c r="J159" i="9"/>
  <c r="BK158" i="9"/>
  <c r="J157" i="9"/>
  <c r="J156" i="9"/>
  <c r="BK155" i="9"/>
  <c r="BK154" i="9"/>
  <c r="J153" i="9"/>
  <c r="J152" i="9"/>
  <c r="J151" i="9"/>
  <c r="J150" i="9"/>
  <c r="J149" i="9"/>
  <c r="J146" i="9"/>
  <c r="BK145" i="9"/>
  <c r="J144" i="9"/>
  <c r="BK143" i="9"/>
  <c r="J142" i="9"/>
  <c r="BK141" i="9"/>
  <c r="BK140" i="9"/>
  <c r="J139" i="9"/>
  <c r="BK138" i="9"/>
  <c r="BK1798" i="8"/>
  <c r="J1793" i="8"/>
  <c r="J1788" i="8"/>
  <c r="J1783" i="8"/>
  <c r="BK1778" i="8"/>
  <c r="J1773" i="8"/>
  <c r="BK1768" i="8"/>
  <c r="BK1763" i="8"/>
  <c r="J1758" i="8"/>
  <c r="BK1753" i="8"/>
  <c r="J1748" i="8"/>
  <c r="J1742" i="8"/>
  <c r="J1737" i="8"/>
  <c r="BK1724" i="8"/>
  <c r="BK1715" i="8"/>
  <c r="BK1711" i="8"/>
  <c r="J1707" i="8"/>
  <c r="BK1694" i="8"/>
  <c r="J1685" i="8"/>
  <c r="BK1681" i="8"/>
  <c r="BK1677" i="8"/>
  <c r="J1672" i="8"/>
  <c r="BK1664" i="8"/>
  <c r="BK1650" i="8"/>
  <c r="J1639" i="8"/>
  <c r="BK1633" i="8"/>
  <c r="BK1628" i="8"/>
  <c r="BK1622" i="8"/>
  <c r="J1615" i="8"/>
  <c r="J1611" i="8"/>
  <c r="BK1607" i="8"/>
  <c r="BK1603" i="8"/>
  <c r="J1599" i="8"/>
  <c r="BK1595" i="8"/>
  <c r="BK1591" i="8"/>
  <c r="J1589" i="8"/>
  <c r="BK1584" i="8"/>
  <c r="J1579" i="8"/>
  <c r="BK1575" i="8"/>
  <c r="J1423" i="8"/>
  <c r="BK1421" i="8"/>
  <c r="BK1404" i="8"/>
  <c r="J1399" i="8"/>
  <c r="BK1397" i="8"/>
  <c r="BK1392" i="8"/>
  <c r="BK1381" i="8"/>
  <c r="J1379" i="8"/>
  <c r="BK1377" i="8"/>
  <c r="BK1375" i="8"/>
  <c r="J1371" i="8"/>
  <c r="BK1367" i="8"/>
  <c r="J1363" i="8"/>
  <c r="BK1358" i="8"/>
  <c r="BK1354" i="8"/>
  <c r="J1345" i="8"/>
  <c r="J1343" i="8"/>
  <c r="BK1339" i="8"/>
  <c r="BK1335" i="8"/>
  <c r="BK1331" i="8"/>
  <c r="BK1324" i="8"/>
  <c r="J1319" i="8"/>
  <c r="BK1315" i="8"/>
  <c r="BK1312" i="8"/>
  <c r="BK1307" i="8"/>
  <c r="J1304" i="8"/>
  <c r="J1300" i="8"/>
  <c r="BK1295" i="8"/>
  <c r="BK1291" i="8"/>
  <c r="J1288" i="8"/>
  <c r="J1286" i="8"/>
  <c r="BK1284" i="8"/>
  <c r="BK1282" i="8"/>
  <c r="J1280" i="8"/>
  <c r="BK1276" i="8"/>
  <c r="J1273" i="8"/>
  <c r="J1270" i="8"/>
  <c r="BK1265" i="8"/>
  <c r="BK1263" i="8"/>
  <c r="J1261" i="8"/>
  <c r="BK1259" i="8"/>
  <c r="J1258" i="8"/>
  <c r="BK1257" i="8"/>
  <c r="J1256" i="8"/>
  <c r="BK1255" i="8"/>
  <c r="BK1253" i="8"/>
  <c r="J1252" i="8"/>
  <c r="BK1251" i="8"/>
  <c r="BK1250" i="8"/>
  <c r="J1249" i="8"/>
  <c r="BK1248" i="8"/>
  <c r="J1247" i="8"/>
  <c r="BK1246" i="8"/>
  <c r="J1244" i="8"/>
  <c r="BK1243" i="8"/>
  <c r="BK1242" i="8"/>
  <c r="BK1241" i="8"/>
  <c r="BK1240" i="8"/>
  <c r="BK1239" i="8"/>
  <c r="BK1238" i="8"/>
  <c r="J1237" i="8"/>
  <c r="BK1236" i="8"/>
  <c r="J1235" i="8"/>
  <c r="J1234" i="8"/>
  <c r="BK1233" i="8"/>
  <c r="J1231" i="8"/>
  <c r="J1230" i="8"/>
  <c r="BK1228" i="8"/>
  <c r="J1228" i="8"/>
  <c r="BK1227" i="8"/>
  <c r="BK1225" i="8"/>
  <c r="J1224" i="8"/>
  <c r="BK1223" i="8"/>
  <c r="BK1222" i="8"/>
  <c r="J1222" i="8"/>
  <c r="J1221" i="8"/>
  <c r="BK1220" i="8"/>
  <c r="J1219" i="8"/>
  <c r="J1218" i="8"/>
  <c r="J1217" i="8"/>
  <c r="BK1216" i="8"/>
  <c r="J1215" i="8"/>
  <c r="J1214" i="8"/>
  <c r="BK1211" i="8"/>
  <c r="J1204" i="8"/>
  <c r="J1203" i="8"/>
  <c r="J1202" i="8"/>
  <c r="J1201" i="8"/>
  <c r="BK1200" i="8"/>
  <c r="BK1199" i="8"/>
  <c r="BK1198" i="8"/>
  <c r="J1197" i="8"/>
  <c r="J1196" i="8"/>
  <c r="J1195" i="8"/>
  <c r="J1194" i="8"/>
  <c r="BK1193" i="8"/>
  <c r="BK1192" i="8"/>
  <c r="J1191" i="8"/>
  <c r="J1190" i="8"/>
  <c r="BK1188" i="8"/>
  <c r="BK1187" i="8"/>
  <c r="BK1186" i="8"/>
  <c r="J1185" i="8"/>
  <c r="BK1184" i="8"/>
  <c r="BK1183" i="8"/>
  <c r="BK1181" i="8"/>
  <c r="BK1180" i="8"/>
  <c r="BK1179" i="8"/>
  <c r="BK1178" i="8"/>
  <c r="BK1177" i="8"/>
  <c r="BK1170" i="8"/>
  <c r="BK1168" i="8"/>
  <c r="J1166" i="8"/>
  <c r="J1164" i="8"/>
  <c r="J1163" i="8"/>
  <c r="J1162" i="8"/>
  <c r="BK1161" i="8"/>
  <c r="BK1158" i="8"/>
  <c r="J1152" i="8"/>
  <c r="J1148" i="8"/>
  <c r="BK1143" i="8"/>
  <c r="J1141" i="8"/>
  <c r="J1139" i="8"/>
  <c r="BK1131" i="8"/>
  <c r="J1123" i="8"/>
  <c r="BK1120" i="8"/>
  <c r="J1118" i="8"/>
  <c r="BK1113" i="8"/>
  <c r="J1111" i="8"/>
  <c r="J1109" i="8"/>
  <c r="J1106" i="8"/>
  <c r="J1104" i="8"/>
  <c r="BK1100" i="8"/>
  <c r="BK1096" i="8"/>
  <c r="BK1092" i="8"/>
  <c r="J1088" i="8"/>
  <c r="BK1086" i="8"/>
  <c r="J1082" i="8"/>
  <c r="BK1079" i="8"/>
  <c r="BK1077" i="8"/>
  <c r="J1074" i="8"/>
  <c r="BK1070" i="8"/>
  <c r="J1070" i="8"/>
  <c r="J1066" i="8"/>
  <c r="J1057" i="8"/>
  <c r="BK1052" i="8"/>
  <c r="J1043" i="8"/>
  <c r="BK1040" i="8"/>
  <c r="BK1029" i="8"/>
  <c r="BK1024" i="8"/>
  <c r="J1021" i="8"/>
  <c r="J1016" i="8"/>
  <c r="J1012" i="8"/>
  <c r="J1007" i="8"/>
  <c r="BK1002" i="8"/>
  <c r="J1000" i="8"/>
  <c r="BK997" i="8"/>
  <c r="J989" i="8"/>
  <c r="BK984" i="8"/>
  <c r="BK969" i="8"/>
  <c r="J956" i="8"/>
  <c r="J954" i="8"/>
  <c r="J940" i="8"/>
  <c r="J926" i="8"/>
  <c r="BK911" i="8"/>
  <c r="BK905" i="8"/>
  <c r="J889" i="8"/>
  <c r="J884" i="8"/>
  <c r="J857" i="8"/>
  <c r="BK852" i="8"/>
  <c r="BK848" i="8"/>
  <c r="J848" i="8"/>
  <c r="J844" i="8"/>
  <c r="BK841" i="8"/>
  <c r="BK839" i="8"/>
  <c r="BK838" i="8"/>
  <c r="J838" i="8"/>
  <c r="J836" i="8"/>
  <c r="J835" i="8"/>
  <c r="J833" i="8"/>
  <c r="J832" i="8"/>
  <c r="BK831" i="8"/>
  <c r="BK828" i="8"/>
  <c r="J824" i="8"/>
  <c r="J819" i="8"/>
  <c r="BK815" i="8"/>
  <c r="J813" i="8"/>
  <c r="J807" i="8"/>
  <c r="J802" i="8"/>
  <c r="J796" i="8"/>
  <c r="BK788" i="8"/>
  <c r="J782" i="8"/>
  <c r="J773" i="8"/>
  <c r="BK768" i="8"/>
  <c r="J768" i="8"/>
  <c r="J763" i="8"/>
  <c r="BK756" i="8"/>
  <c r="BK751" i="8"/>
  <c r="J745" i="8"/>
  <c r="J739" i="8"/>
  <c r="J734" i="8"/>
  <c r="J728" i="8"/>
  <c r="J723" i="8"/>
  <c r="J718" i="8"/>
  <c r="BK711" i="8"/>
  <c r="J704" i="8"/>
  <c r="BK698" i="8"/>
  <c r="J695" i="8"/>
  <c r="J687" i="8"/>
  <c r="J679" i="8"/>
  <c r="BK673" i="8"/>
  <c r="J673" i="8"/>
  <c r="J667" i="8"/>
  <c r="J650" i="8"/>
  <c r="BK640" i="8"/>
  <c r="BK635" i="8"/>
  <c r="J629" i="8"/>
  <c r="J618" i="8"/>
  <c r="BK608" i="8"/>
  <c r="BK606" i="8"/>
  <c r="BK604" i="8"/>
  <c r="BK599" i="8"/>
  <c r="BK594" i="8"/>
  <c r="J589" i="8"/>
  <c r="BK586" i="8"/>
  <c r="J586" i="8"/>
  <c r="BK582" i="8"/>
  <c r="BK579" i="8"/>
  <c r="J574" i="8"/>
  <c r="J570" i="8"/>
  <c r="BK565" i="8"/>
  <c r="BK561" i="8"/>
  <c r="J556" i="8"/>
  <c r="BK552" i="8"/>
  <c r="BK550" i="8"/>
  <c r="J542" i="8"/>
  <c r="J538" i="8"/>
  <c r="J534" i="8"/>
  <c r="BK517" i="8"/>
  <c r="BK512" i="8"/>
  <c r="J507" i="8"/>
  <c r="BK492" i="8"/>
  <c r="J486" i="8"/>
  <c r="J449" i="8"/>
  <c r="J443" i="8"/>
  <c r="J427" i="8"/>
  <c r="BK423" i="8"/>
  <c r="J423" i="8"/>
  <c r="BK406" i="8"/>
  <c r="BK403" i="8"/>
  <c r="BK265" i="8"/>
  <c r="BK262" i="8"/>
  <c r="J255" i="8"/>
  <c r="BK252" i="8"/>
  <c r="J244" i="8"/>
  <c r="J238" i="8"/>
  <c r="J228" i="8"/>
  <c r="J214" i="8"/>
  <c r="BK209" i="8"/>
  <c r="BK205" i="8"/>
  <c r="J200" i="8"/>
  <c r="BK195" i="8"/>
  <c r="BK191" i="8"/>
  <c r="J185" i="8"/>
  <c r="BK182" i="8"/>
  <c r="J179" i="8"/>
  <c r="BK176" i="8"/>
  <c r="J173" i="8"/>
  <c r="J160" i="8"/>
  <c r="J372" i="7"/>
  <c r="BK371" i="7"/>
  <c r="BK370" i="7"/>
  <c r="J369" i="7"/>
  <c r="J368" i="7"/>
  <c r="BK367" i="7"/>
  <c r="BK366" i="7"/>
  <c r="BK365" i="7"/>
  <c r="J364" i="7"/>
  <c r="J363" i="7"/>
  <c r="BK362" i="7"/>
  <c r="J361" i="7"/>
  <c r="J359" i="7"/>
  <c r="BK358" i="7"/>
  <c r="BK357" i="7"/>
  <c r="BK356" i="7"/>
  <c r="J356" i="7"/>
  <c r="J355" i="7"/>
  <c r="J353" i="7"/>
  <c r="BK352" i="7"/>
  <c r="J352" i="7"/>
  <c r="J351" i="7"/>
  <c r="J350" i="7"/>
  <c r="J349" i="7"/>
  <c r="J348" i="7"/>
  <c r="J347" i="7"/>
  <c r="J346" i="7"/>
  <c r="BK345" i="7"/>
  <c r="J344" i="7"/>
  <c r="J343" i="7"/>
  <c r="BK342" i="7"/>
  <c r="BK341" i="7"/>
  <c r="J340" i="7"/>
  <c r="J339" i="7"/>
  <c r="BK338" i="7"/>
  <c r="BK337" i="7"/>
  <c r="J336" i="7"/>
  <c r="BK335" i="7"/>
  <c r="J334" i="7"/>
  <c r="BK333" i="7"/>
  <c r="J332" i="7"/>
  <c r="J331" i="7"/>
  <c r="BK330" i="7"/>
  <c r="J329" i="7"/>
  <c r="J328" i="7"/>
  <c r="BK327" i="7"/>
  <c r="BK326" i="7"/>
  <c r="J325" i="7"/>
  <c r="BK324" i="7"/>
  <c r="BK323" i="7"/>
  <c r="J322" i="7"/>
  <c r="J321" i="7"/>
  <c r="BK320" i="7"/>
  <c r="BK319" i="7"/>
  <c r="J318" i="7"/>
  <c r="BK317" i="7"/>
  <c r="J316" i="7"/>
  <c r="J315" i="7"/>
  <c r="J314" i="7"/>
  <c r="J313" i="7"/>
  <c r="J312" i="7"/>
  <c r="J311" i="7"/>
  <c r="BK310" i="7"/>
  <c r="BK309" i="7"/>
  <c r="BK308" i="7"/>
  <c r="J307" i="7"/>
  <c r="J306" i="7"/>
  <c r="BK305" i="7"/>
  <c r="BK304" i="7"/>
  <c r="J303" i="7"/>
  <c r="BK302" i="7"/>
  <c r="J302" i="7"/>
  <c r="BK301" i="7"/>
  <c r="J301" i="7"/>
  <c r="BK300" i="7"/>
  <c r="J300" i="7"/>
  <c r="BK299" i="7"/>
  <c r="J299" i="7"/>
  <c r="BK298" i="7"/>
  <c r="BK297" i="7"/>
  <c r="BK296" i="7"/>
  <c r="BK295" i="7"/>
  <c r="BK294" i="7"/>
  <c r="BK292" i="7"/>
  <c r="BK291" i="7"/>
  <c r="BK290" i="7"/>
  <c r="BK289" i="7"/>
  <c r="J288" i="7"/>
  <c r="BK287" i="7"/>
  <c r="J286" i="7"/>
  <c r="BK285" i="7"/>
  <c r="J284" i="7"/>
  <c r="BK283" i="7"/>
  <c r="BK282" i="7"/>
  <c r="BK281" i="7"/>
  <c r="J280" i="7"/>
  <c r="J279" i="7"/>
  <c r="BK278" i="7"/>
  <c r="J277" i="7"/>
  <c r="J276" i="7"/>
  <c r="J275" i="7"/>
  <c r="J274" i="7"/>
  <c r="BK273" i="7"/>
  <c r="BK272" i="7"/>
  <c r="BK271" i="7"/>
  <c r="J270" i="7"/>
  <c r="BK269" i="7"/>
  <c r="BK268" i="7"/>
  <c r="BK267" i="7"/>
  <c r="BK266" i="7"/>
  <c r="J265" i="7"/>
  <c r="BK264" i="7"/>
  <c r="BK263" i="7"/>
  <c r="J262" i="7"/>
  <c r="BK261" i="7"/>
  <c r="J260" i="7"/>
  <c r="J259" i="7"/>
  <c r="BK258" i="7"/>
  <c r="BK257" i="7"/>
  <c r="BK256" i="7"/>
  <c r="J255" i="7"/>
  <c r="J254" i="7"/>
  <c r="BK253" i="7"/>
  <c r="BK252" i="7"/>
  <c r="BK251" i="7"/>
  <c r="J250" i="7"/>
  <c r="BK249" i="7"/>
  <c r="BK248" i="7"/>
  <c r="J247" i="7"/>
  <c r="J246" i="7"/>
  <c r="J245" i="7"/>
  <c r="BK244" i="7"/>
  <c r="J243" i="7"/>
  <c r="J242" i="7"/>
  <c r="J241" i="7"/>
  <c r="J239" i="7"/>
  <c r="J238" i="7"/>
  <c r="J237" i="7"/>
  <c r="BK236" i="7"/>
  <c r="BK235" i="7"/>
  <c r="J234" i="7"/>
  <c r="J233" i="7"/>
  <c r="BK232" i="7"/>
  <c r="BK231" i="7"/>
  <c r="J230" i="7"/>
  <c r="J229" i="7"/>
  <c r="J228" i="7"/>
  <c r="J226" i="7"/>
  <c r="J225" i="7"/>
  <c r="J224" i="7"/>
  <c r="BK223" i="7"/>
  <c r="BK222" i="7"/>
  <c r="BK221" i="7"/>
  <c r="J221" i="7"/>
  <c r="BK220" i="7"/>
  <c r="BK219" i="7"/>
  <c r="BK218" i="7"/>
  <c r="J218" i="7"/>
  <c r="BK217" i="7"/>
  <c r="J217" i="7"/>
  <c r="BK216" i="7"/>
  <c r="BK215" i="7"/>
  <c r="BK214" i="7"/>
  <c r="J213" i="7"/>
  <c r="J212" i="7"/>
  <c r="BK211" i="7"/>
  <c r="J210" i="7"/>
  <c r="J209" i="7"/>
  <c r="BK208" i="7"/>
  <c r="J207" i="7"/>
  <c r="J206" i="7"/>
  <c r="BK205" i="7"/>
  <c r="J204" i="7"/>
  <c r="J203" i="7"/>
  <c r="BK202" i="7"/>
  <c r="BK201" i="7"/>
  <c r="J200" i="7"/>
  <c r="BK199" i="7"/>
  <c r="BK198" i="7"/>
  <c r="J197" i="7"/>
  <c r="J196" i="7"/>
  <c r="J195" i="7"/>
  <c r="J194" i="7"/>
  <c r="BK193" i="7"/>
  <c r="J192" i="7"/>
  <c r="J191" i="7"/>
  <c r="J190" i="7"/>
  <c r="BK189" i="7"/>
  <c r="BK188" i="7"/>
  <c r="BK187" i="7"/>
  <c r="BK185" i="7"/>
  <c r="J185" i="7"/>
  <c r="J183" i="7"/>
  <c r="J182" i="7"/>
  <c r="BK181" i="7"/>
  <c r="J180" i="7"/>
  <c r="J179" i="7"/>
  <c r="J178" i="7"/>
  <c r="J177" i="7"/>
  <c r="J176" i="7"/>
  <c r="BK175" i="7"/>
  <c r="J174" i="7"/>
  <c r="J173" i="7"/>
  <c r="J172" i="7"/>
  <c r="BK171" i="7"/>
  <c r="J170" i="7"/>
  <c r="J169" i="7"/>
  <c r="BK168" i="7"/>
  <c r="BK167" i="7"/>
  <c r="BK166" i="7"/>
  <c r="BK165" i="7"/>
  <c r="J164" i="7"/>
  <c r="BK163" i="7"/>
  <c r="BK162" i="7"/>
  <c r="BK161" i="7"/>
  <c r="BK158" i="7"/>
  <c r="BK156" i="7"/>
  <c r="J154" i="7"/>
  <c r="J153" i="7"/>
  <c r="BK152" i="7"/>
  <c r="BK151" i="7"/>
  <c r="J150" i="7"/>
  <c r="J149" i="7"/>
  <c r="BK148" i="7"/>
  <c r="BK147" i="7"/>
  <c r="BK146" i="7"/>
  <c r="BK145" i="7"/>
  <c r="BK144" i="7"/>
  <c r="J577" i="6"/>
  <c r="J576" i="6"/>
  <c r="BK575" i="6"/>
  <c r="J574" i="6"/>
  <c r="BK573" i="6"/>
  <c r="BK572" i="6"/>
  <c r="BK569" i="6"/>
  <c r="J567" i="6"/>
  <c r="BK565" i="6"/>
  <c r="J564" i="6"/>
  <c r="BK563" i="6"/>
  <c r="J561" i="6"/>
  <c r="BK560" i="6"/>
  <c r="BK559" i="6"/>
  <c r="J557" i="6"/>
  <c r="J554" i="6"/>
  <c r="BK551" i="6"/>
  <c r="BK549" i="6"/>
  <c r="J547" i="6"/>
  <c r="BK545" i="6"/>
  <c r="BK544" i="6"/>
  <c r="J543" i="6"/>
  <c r="J541" i="6"/>
  <c r="J538" i="6"/>
  <c r="BK537" i="6"/>
  <c r="J536" i="6"/>
  <c r="BK535" i="6"/>
  <c r="BK534" i="6"/>
  <c r="BK533" i="6"/>
  <c r="J531" i="6"/>
  <c r="BK529" i="6"/>
  <c r="BK528" i="6"/>
  <c r="BK527" i="6"/>
  <c r="J526" i="6"/>
  <c r="BK525" i="6"/>
  <c r="J524" i="6"/>
  <c r="BK523" i="6"/>
  <c r="BK522" i="6"/>
  <c r="J520" i="6"/>
  <c r="J519" i="6"/>
  <c r="J517" i="6"/>
  <c r="BK516" i="6"/>
  <c r="BK513" i="6"/>
  <c r="J512" i="6"/>
  <c r="J510" i="6"/>
  <c r="BK509" i="6"/>
  <c r="J506" i="6"/>
  <c r="BK505" i="6"/>
  <c r="J503" i="6"/>
  <c r="BK502" i="6"/>
  <c r="J500" i="6"/>
  <c r="BK497" i="6"/>
  <c r="BK496" i="6"/>
  <c r="J494" i="6"/>
  <c r="J493" i="6"/>
  <c r="BK491" i="6"/>
  <c r="J489" i="6"/>
  <c r="J487" i="6"/>
  <c r="BK486" i="6"/>
  <c r="BK484" i="6"/>
  <c r="BK483" i="6"/>
  <c r="J481" i="6"/>
  <c r="BK478" i="6"/>
  <c r="J476" i="6"/>
  <c r="J473" i="6"/>
  <c r="BK470" i="6"/>
  <c r="BK469" i="6"/>
  <c r="J467" i="6"/>
  <c r="J466" i="6"/>
  <c r="J465" i="6"/>
  <c r="BK464" i="6"/>
  <c r="BK462" i="6"/>
  <c r="BK461" i="6"/>
  <c r="J458" i="6"/>
  <c r="BK455" i="6"/>
  <c r="J453" i="6"/>
  <c r="BK452" i="6"/>
  <c r="BK450" i="6"/>
  <c r="BK448" i="6"/>
  <c r="J445" i="6"/>
  <c r="BK442" i="6"/>
  <c r="J441" i="6"/>
  <c r="J439" i="6"/>
  <c r="BK438" i="6"/>
  <c r="J437" i="6"/>
  <c r="BK436" i="6"/>
  <c r="BK435" i="6"/>
  <c r="J433" i="6"/>
  <c r="J430" i="6"/>
  <c r="BK427" i="6"/>
  <c r="BK425" i="6"/>
  <c r="BK423" i="6"/>
  <c r="J421" i="6"/>
  <c r="J418" i="6"/>
  <c r="BK415" i="6"/>
  <c r="BK414" i="6"/>
  <c r="J412" i="6"/>
  <c r="BK411" i="6"/>
  <c r="BK409" i="6"/>
  <c r="J406" i="6"/>
  <c r="J403" i="6"/>
  <c r="BK400" i="6"/>
  <c r="J398" i="6"/>
  <c r="J395" i="6"/>
  <c r="BK394" i="6"/>
  <c r="BK393" i="6"/>
  <c r="BK391" i="6"/>
  <c r="BK389" i="6"/>
  <c r="J387" i="6"/>
  <c r="J385" i="6"/>
  <c r="BK383" i="6"/>
  <c r="BK382" i="6"/>
  <c r="J379" i="6"/>
  <c r="BK378" i="6"/>
  <c r="J377" i="6"/>
  <c r="J376" i="6"/>
  <c r="BK375" i="6"/>
  <c r="BK372" i="6"/>
  <c r="J370" i="6"/>
  <c r="BK367" i="6"/>
  <c r="BK366" i="6"/>
  <c r="J365" i="6"/>
  <c r="J364" i="6"/>
  <c r="J363" i="6"/>
  <c r="J362" i="6"/>
  <c r="J360" i="6"/>
  <c r="J358" i="6"/>
  <c r="J356" i="6"/>
  <c r="BK353" i="6"/>
  <c r="BK351" i="6"/>
  <c r="BK350" i="6"/>
  <c r="BK349" i="6"/>
  <c r="J348" i="6"/>
  <c r="BK345" i="6"/>
  <c r="BK343" i="6"/>
  <c r="BK341" i="6"/>
  <c r="J339" i="6"/>
  <c r="BK338" i="6"/>
  <c r="BK336" i="6"/>
  <c r="J335" i="6"/>
  <c r="BK334" i="6"/>
  <c r="BK333" i="6"/>
  <c r="BK330" i="6"/>
  <c r="J329" i="6"/>
  <c r="BK328" i="6"/>
  <c r="J327" i="6"/>
  <c r="J325" i="6"/>
  <c r="BK322" i="6"/>
  <c r="J321" i="6"/>
  <c r="J319" i="6"/>
  <c r="J318" i="6"/>
  <c r="J317" i="6"/>
  <c r="J316" i="6"/>
  <c r="BK315" i="6"/>
  <c r="J314" i="6"/>
  <c r="BK312" i="6"/>
  <c r="J312" i="6"/>
  <c r="BK311" i="6"/>
  <c r="J310" i="6"/>
  <c r="J309" i="6"/>
  <c r="J308" i="6"/>
  <c r="BK305" i="6"/>
  <c r="BK304" i="6"/>
  <c r="BK303" i="6"/>
  <c r="J302" i="6"/>
  <c r="J301" i="6"/>
  <c r="BK299" i="6"/>
  <c r="J298" i="6"/>
  <c r="BK297" i="6"/>
  <c r="BK296" i="6"/>
  <c r="BK295" i="6"/>
  <c r="J294" i="6"/>
  <c r="J293" i="6"/>
  <c r="J292" i="6"/>
  <c r="J290" i="6"/>
  <c r="BK288" i="6"/>
  <c r="J287" i="6"/>
  <c r="J286" i="6"/>
  <c r="BK285" i="6"/>
  <c r="BK282" i="6"/>
  <c r="J280" i="6"/>
  <c r="BK278" i="6"/>
  <c r="BK276" i="6"/>
  <c r="J274" i="6"/>
  <c r="J272" i="6"/>
  <c r="BK269" i="6"/>
  <c r="J266" i="6"/>
  <c r="J264" i="6"/>
  <c r="J263" i="6"/>
  <c r="J262" i="6"/>
  <c r="BK261" i="6"/>
  <c r="BK260" i="6"/>
  <c r="BK259" i="6"/>
  <c r="BK258" i="6"/>
  <c r="J257" i="6"/>
  <c r="BK256" i="6"/>
  <c r="BK255" i="6"/>
  <c r="BK254" i="6"/>
  <c r="BK253" i="6"/>
  <c r="J252" i="6"/>
  <c r="BK251" i="6"/>
  <c r="BK250" i="6"/>
  <c r="J249" i="6"/>
  <c r="J248" i="6"/>
  <c r="J247" i="6"/>
  <c r="BK245" i="6"/>
  <c r="BK244" i="6"/>
  <c r="BK241" i="6"/>
  <c r="J239" i="6"/>
  <c r="BK237" i="6"/>
  <c r="BK235" i="6"/>
  <c r="BK234" i="6"/>
  <c r="J232" i="6"/>
  <c r="BK231" i="6"/>
  <c r="J230" i="6"/>
  <c r="BK229" i="6"/>
  <c r="BK227" i="6"/>
  <c r="BK226" i="6"/>
  <c r="BK225" i="6"/>
  <c r="J224" i="6"/>
  <c r="J222" i="6"/>
  <c r="BK289" i="5"/>
  <c r="J288" i="5"/>
  <c r="J286" i="5"/>
  <c r="BK285" i="5"/>
  <c r="BK284" i="5"/>
  <c r="BK283" i="5"/>
  <c r="J282" i="5"/>
  <c r="J281" i="5"/>
  <c r="J280" i="5"/>
  <c r="BK279" i="5"/>
  <c r="J278" i="5"/>
  <c r="J277" i="5"/>
  <c r="J276" i="5"/>
  <c r="J275" i="5"/>
  <c r="BK274" i="5"/>
  <c r="BK273" i="5"/>
  <c r="J272" i="5"/>
  <c r="BK271" i="5"/>
  <c r="J270" i="5"/>
  <c r="BK269" i="5"/>
  <c r="BK268" i="5"/>
  <c r="BK267" i="5"/>
  <c r="BK266" i="5"/>
  <c r="J265" i="5"/>
  <c r="J264" i="5"/>
  <c r="J263" i="5"/>
  <c r="BK262" i="5"/>
  <c r="J261" i="5"/>
  <c r="BK260" i="5"/>
  <c r="BK259" i="5"/>
  <c r="BK258" i="5"/>
  <c r="BK257" i="5"/>
  <c r="BK256" i="5"/>
  <c r="BK255" i="5"/>
  <c r="BK254" i="5"/>
  <c r="BK253" i="5"/>
  <c r="J252" i="5"/>
  <c r="J251" i="5"/>
  <c r="J250" i="5"/>
  <c r="BK249" i="5"/>
  <c r="J248" i="5"/>
  <c r="J247" i="5"/>
  <c r="BK246" i="5"/>
  <c r="BK245" i="5"/>
  <c r="J244" i="5"/>
  <c r="J243" i="5"/>
  <c r="J242" i="5"/>
  <c r="J241" i="5"/>
  <c r="J240" i="5"/>
  <c r="J239" i="5"/>
  <c r="J238" i="5"/>
  <c r="J237" i="5"/>
  <c r="J236" i="5"/>
  <c r="J235" i="5"/>
  <c r="J233" i="5"/>
  <c r="BK232" i="5"/>
  <c r="BK231" i="5"/>
  <c r="J230" i="5"/>
  <c r="J229" i="5"/>
  <c r="J228" i="5"/>
  <c r="BK227" i="5"/>
  <c r="BK226" i="5"/>
  <c r="BK225" i="5"/>
  <c r="BK224" i="5"/>
  <c r="BK223" i="5"/>
  <c r="BK222" i="5"/>
  <c r="J221" i="5"/>
  <c r="BK220" i="5"/>
  <c r="BK219" i="5"/>
  <c r="BK218" i="5"/>
  <c r="J217" i="5"/>
  <c r="BK216" i="5"/>
  <c r="BK215" i="5"/>
  <c r="J214" i="5"/>
  <c r="J213" i="5"/>
  <c r="J212" i="5"/>
  <c r="BK211" i="5"/>
  <c r="J210" i="5"/>
  <c r="J209" i="5"/>
  <c r="BK208" i="5"/>
  <c r="J207" i="5"/>
  <c r="J206" i="5"/>
  <c r="BK205" i="5"/>
  <c r="J203" i="5"/>
  <c r="BK202" i="5"/>
  <c r="J201" i="5"/>
  <c r="J200" i="5"/>
  <c r="BK199" i="5"/>
  <c r="BK198" i="5"/>
  <c r="BK197" i="5"/>
  <c r="J196" i="5"/>
  <c r="BK195" i="5"/>
  <c r="J194" i="5"/>
  <c r="BK193" i="5"/>
  <c r="BK192" i="5"/>
  <c r="J191" i="5"/>
  <c r="BK190" i="5"/>
  <c r="BK189" i="5"/>
  <c r="BK188" i="5"/>
  <c r="J187" i="5"/>
  <c r="J186" i="5"/>
  <c r="BK185" i="5"/>
  <c r="BK184" i="5"/>
  <c r="BK183" i="5"/>
  <c r="J182" i="5"/>
  <c r="J181" i="5"/>
  <c r="J179" i="5"/>
  <c r="J178" i="5"/>
  <c r="J176" i="5"/>
  <c r="BK175" i="5"/>
  <c r="BK174" i="5"/>
  <c r="J173" i="5"/>
  <c r="J172" i="5"/>
  <c r="J171" i="5"/>
  <c r="J170" i="5"/>
  <c r="BK169" i="5"/>
  <c r="BK168" i="5"/>
  <c r="J167" i="5"/>
  <c r="BK166" i="5"/>
  <c r="BK165" i="5"/>
  <c r="BK164" i="5"/>
  <c r="J163" i="5"/>
  <c r="BK162" i="5"/>
  <c r="BK161" i="5"/>
  <c r="BK160" i="5"/>
  <c r="BK159" i="5"/>
  <c r="BK158" i="5"/>
  <c r="BK157" i="5"/>
  <c r="J156" i="5"/>
  <c r="J155" i="5"/>
  <c r="BK154" i="5"/>
  <c r="BK153" i="5"/>
  <c r="J152" i="5"/>
  <c r="BK151" i="5"/>
  <c r="J151" i="5"/>
  <c r="J150" i="5"/>
  <c r="J149" i="5"/>
  <c r="J148" i="5"/>
  <c r="J147" i="5"/>
  <c r="J146" i="5"/>
  <c r="J143" i="5"/>
  <c r="BK142" i="5"/>
  <c r="BK185" i="4"/>
  <c r="BK184" i="4"/>
  <c r="J183" i="4"/>
  <c r="J180" i="4"/>
  <c r="J179" i="4"/>
  <c r="J178" i="4"/>
  <c r="BK177" i="4"/>
  <c r="BK176" i="4"/>
  <c r="J175" i="4"/>
  <c r="BK174" i="4"/>
  <c r="BK173" i="4"/>
  <c r="J172" i="4"/>
  <c r="BK171" i="4"/>
  <c r="J169" i="4"/>
  <c r="BK168" i="4"/>
  <c r="J167" i="4"/>
  <c r="J165" i="4"/>
  <c r="BK164" i="4"/>
  <c r="J163" i="4"/>
  <c r="J162" i="4"/>
  <c r="BK160" i="4"/>
  <c r="J159" i="4"/>
  <c r="J158" i="4"/>
  <c r="BK157" i="4"/>
  <c r="BK155" i="4"/>
  <c r="J155" i="4"/>
  <c r="BK154" i="4"/>
  <c r="J154" i="4"/>
  <c r="J153" i="4"/>
  <c r="J152" i="4"/>
  <c r="BK150" i="4"/>
  <c r="J150" i="4"/>
  <c r="BK148" i="4"/>
  <c r="J148" i="4"/>
  <c r="BK147" i="4"/>
  <c r="BK145" i="4"/>
  <c r="J144" i="4"/>
  <c r="J140" i="4"/>
  <c r="BK139" i="4"/>
  <c r="J138" i="4"/>
  <c r="J327" i="3"/>
  <c r="BK326" i="3"/>
  <c r="J325" i="3"/>
  <c r="BK324" i="3"/>
  <c r="J323" i="3"/>
  <c r="J322" i="3"/>
  <c r="J321" i="3"/>
  <c r="BK320" i="3"/>
  <c r="J319" i="3"/>
  <c r="BK318" i="3"/>
  <c r="J317" i="3"/>
  <c r="BK316" i="3"/>
  <c r="J315" i="3"/>
  <c r="J313" i="3"/>
  <c r="BK312" i="3"/>
  <c r="J311" i="3"/>
  <c r="J310" i="3"/>
  <c r="BK309" i="3"/>
  <c r="BK308" i="3"/>
  <c r="J307" i="3"/>
  <c r="BK306" i="3"/>
  <c r="BK305" i="3"/>
  <c r="BK304" i="3"/>
  <c r="J303" i="3"/>
  <c r="BK302" i="3"/>
  <c r="J301" i="3"/>
  <c r="J300" i="3"/>
  <c r="J299" i="3"/>
  <c r="J298" i="3"/>
  <c r="BK297" i="3"/>
  <c r="BK296" i="3"/>
  <c r="BK295" i="3"/>
  <c r="BK294" i="3"/>
  <c r="J293" i="3"/>
  <c r="BK292" i="3"/>
  <c r="BK291" i="3"/>
  <c r="J290" i="3"/>
  <c r="J289" i="3"/>
  <c r="J288" i="3"/>
  <c r="BK287" i="3"/>
  <c r="BK286" i="3"/>
  <c r="BK285" i="3"/>
  <c r="BK284" i="3"/>
  <c r="J283" i="3"/>
  <c r="J282" i="3"/>
  <c r="BK281" i="3"/>
  <c r="BK280" i="3"/>
  <c r="J279" i="3"/>
  <c r="BK278" i="3"/>
  <c r="BK277" i="3"/>
  <c r="BK276" i="3"/>
  <c r="BK275" i="3"/>
  <c r="BK274" i="3"/>
  <c r="J273" i="3"/>
  <c r="J272" i="3"/>
  <c r="J271" i="3"/>
  <c r="J270" i="3"/>
  <c r="BK269" i="3"/>
  <c r="BK268" i="3"/>
  <c r="J267" i="3"/>
  <c r="J266" i="3"/>
  <c r="J265" i="3"/>
  <c r="BK264" i="3"/>
  <c r="BK263" i="3"/>
  <c r="J262" i="3"/>
  <c r="BK261" i="3"/>
  <c r="J260" i="3"/>
  <c r="J259" i="3"/>
  <c r="BK258" i="3"/>
  <c r="BK257" i="3"/>
  <c r="BK256" i="3"/>
  <c r="BK255" i="3"/>
  <c r="J254" i="3"/>
  <c r="J253" i="3"/>
  <c r="BK252" i="3"/>
  <c r="J251" i="3"/>
  <c r="BK250" i="3"/>
  <c r="BK249" i="3"/>
  <c r="J248" i="3"/>
  <c r="J247" i="3"/>
  <c r="BK246" i="3"/>
  <c r="BK245" i="3"/>
  <c r="BK244" i="3"/>
  <c r="J243" i="3"/>
  <c r="BK242" i="3"/>
  <c r="J241" i="3"/>
  <c r="J240" i="3"/>
  <c r="J239" i="3"/>
  <c r="J238" i="3"/>
  <c r="J237" i="3"/>
  <c r="J236" i="3"/>
  <c r="J235" i="3"/>
  <c r="J234" i="3"/>
  <c r="BK233" i="3"/>
  <c r="J232" i="3"/>
  <c r="BK231" i="3"/>
  <c r="BK230" i="3"/>
  <c r="J229" i="3"/>
  <c r="BK228" i="3"/>
  <c r="BK227" i="3"/>
  <c r="J226" i="3"/>
  <c r="BK225" i="3"/>
  <c r="BK224" i="3"/>
  <c r="J223" i="3"/>
  <c r="BK222" i="3"/>
  <c r="BK221" i="3"/>
  <c r="BK220" i="3"/>
  <c r="J219" i="3"/>
  <c r="BK218" i="3"/>
  <c r="BK217" i="3"/>
  <c r="J216" i="3"/>
  <c r="BK215" i="3"/>
  <c r="J214" i="3"/>
  <c r="J213" i="3"/>
  <c r="BK212" i="3"/>
  <c r="BK211" i="3"/>
  <c r="J210" i="3"/>
  <c r="BK209" i="3"/>
  <c r="BK208" i="3"/>
  <c r="J207" i="3"/>
  <c r="BK206" i="3"/>
  <c r="BK205" i="3"/>
  <c r="J204" i="3"/>
  <c r="J203" i="3"/>
  <c r="BK202" i="3"/>
  <c r="J201" i="3"/>
  <c r="J200" i="3"/>
  <c r="BK199" i="3"/>
  <c r="J198" i="3"/>
  <c r="BK197" i="3"/>
  <c r="J196" i="3"/>
  <c r="BK195" i="3"/>
  <c r="BK194" i="3"/>
  <c r="J193" i="3"/>
  <c r="BK192" i="3"/>
  <c r="BK191" i="3"/>
  <c r="J190" i="3"/>
  <c r="BK189" i="3"/>
  <c r="J188" i="3"/>
  <c r="J187" i="3"/>
  <c r="BK186" i="3"/>
  <c r="BK185" i="3"/>
  <c r="J184" i="3"/>
  <c r="J183" i="3"/>
  <c r="BK182" i="3"/>
  <c r="J181" i="3"/>
  <c r="J180" i="3"/>
  <c r="J179" i="3"/>
  <c r="BK178" i="3"/>
  <c r="J177" i="3"/>
  <c r="BK176" i="3"/>
  <c r="J175" i="3"/>
  <c r="J174" i="3"/>
  <c r="J173" i="3"/>
  <c r="J172" i="3"/>
  <c r="J171" i="3"/>
  <c r="J170" i="3"/>
  <c r="J169" i="3"/>
  <c r="J168" i="3"/>
  <c r="BK167" i="3"/>
  <c r="BK166" i="3"/>
  <c r="J165" i="3"/>
  <c r="BK164" i="3"/>
  <c r="BK163" i="3"/>
  <c r="BK162" i="3"/>
  <c r="J161" i="3"/>
  <c r="J160" i="3"/>
  <c r="BK159" i="3"/>
  <c r="BK158" i="3"/>
  <c r="BK157" i="3"/>
  <c r="J157" i="3"/>
  <c r="BK156" i="3"/>
  <c r="J155" i="3"/>
  <c r="J154" i="3"/>
  <c r="BK153" i="3"/>
  <c r="BK152" i="3"/>
  <c r="BK151" i="3"/>
  <c r="J150" i="3"/>
  <c r="J149" i="3"/>
  <c r="J146" i="3"/>
  <c r="BK145" i="3"/>
  <c r="BK144" i="3"/>
  <c r="BK143" i="3"/>
  <c r="BK142" i="3"/>
  <c r="BK141" i="3"/>
  <c r="BK140" i="3"/>
  <c r="J139" i="3"/>
  <c r="BK138" i="3"/>
  <c r="BK5305" i="2"/>
  <c r="J5300" i="2"/>
  <c r="BK5295" i="2"/>
  <c r="BK5285" i="2"/>
  <c r="BK5275" i="2"/>
  <c r="BK5270" i="2"/>
  <c r="BK5260" i="2"/>
  <c r="BK5249" i="2"/>
  <c r="BK5244" i="2"/>
  <c r="J5231" i="2"/>
  <c r="BK5222" i="2"/>
  <c r="J5214" i="2"/>
  <c r="BK5201" i="2"/>
  <c r="J5192" i="2"/>
  <c r="J5188" i="2"/>
  <c r="J5179" i="2"/>
  <c r="BK5157" i="2"/>
  <c r="J5146" i="2"/>
  <c r="J5140" i="2"/>
  <c r="BK5135" i="2"/>
  <c r="BK5122" i="2"/>
  <c r="J5122" i="2"/>
  <c r="J5114" i="2"/>
  <c r="J5110" i="2"/>
  <c r="J5102" i="2"/>
  <c r="BK5093" i="2"/>
  <c r="BK5088" i="2"/>
  <c r="J5083" i="2"/>
  <c r="J5081" i="2"/>
  <c r="BK5080" i="2"/>
  <c r="J4246" i="2"/>
  <c r="BK4244" i="2"/>
  <c r="BK4196" i="2"/>
  <c r="J4188" i="2"/>
  <c r="BK4186" i="2"/>
  <c r="BK4180" i="2"/>
  <c r="BK4174" i="2"/>
  <c r="J4172" i="2"/>
  <c r="J4170" i="2"/>
  <c r="J4168" i="2"/>
  <c r="BK4164" i="2"/>
  <c r="BK4160" i="2"/>
  <c r="J4156" i="2"/>
  <c r="J4151" i="2"/>
  <c r="J4146" i="2"/>
  <c r="J4141" i="2"/>
  <c r="BK4136" i="2"/>
  <c r="J4131" i="2"/>
  <c r="J4119" i="2"/>
  <c r="BK4117" i="2"/>
  <c r="J4114" i="2"/>
  <c r="J4111" i="2"/>
  <c r="BK4108" i="2"/>
  <c r="BK4106" i="2"/>
  <c r="BK4102" i="2"/>
  <c r="J4098" i="2"/>
  <c r="J4094" i="2"/>
  <c r="BK4092" i="2"/>
  <c r="J4088" i="2"/>
  <c r="J4080" i="2"/>
  <c r="BK4075" i="2"/>
  <c r="J4071" i="2"/>
  <c r="BK4065" i="2"/>
  <c r="J4060" i="2"/>
  <c r="BK4036" i="2"/>
  <c r="J4034" i="2"/>
  <c r="BK4031" i="2"/>
  <c r="J4028" i="2"/>
  <c r="J4025" i="2"/>
  <c r="J4021" i="2"/>
  <c r="J4018" i="2"/>
  <c r="BK4016" i="2"/>
  <c r="BK4014" i="2"/>
  <c r="BK4012" i="2"/>
  <c r="J4010" i="2"/>
  <c r="J4008" i="2"/>
  <c r="BK4006" i="2"/>
  <c r="J4004" i="2"/>
  <c r="BK4002" i="2"/>
  <c r="J4000" i="2"/>
  <c r="J3998" i="2"/>
  <c r="BK3996" i="2"/>
  <c r="BK3994" i="2"/>
  <c r="J3992" i="2"/>
  <c r="BK3989" i="2"/>
  <c r="BK3985" i="2"/>
  <c r="J3978" i="2"/>
  <c r="J3976" i="2"/>
  <c r="J3960" i="2"/>
  <c r="BK3957" i="2"/>
  <c r="J3954" i="2"/>
  <c r="J3949" i="2"/>
  <c r="BK3946" i="2"/>
  <c r="J3946" i="2"/>
  <c r="BK3936" i="2"/>
  <c r="BK3935" i="2"/>
  <c r="J3934" i="2"/>
  <c r="J3933" i="2"/>
  <c r="BK3932" i="2"/>
  <c r="J3931" i="2"/>
  <c r="BK3930" i="2"/>
  <c r="BK3929" i="2"/>
  <c r="J3928" i="2"/>
  <c r="J3927" i="2"/>
  <c r="J3926" i="2"/>
  <c r="J3925" i="2"/>
  <c r="BK3924" i="2"/>
  <c r="J3923" i="2"/>
  <c r="BK3922" i="2"/>
  <c r="BK3921" i="2"/>
  <c r="J3920" i="2"/>
  <c r="BK3919" i="2"/>
  <c r="BK3918" i="2"/>
  <c r="BK3917" i="2"/>
  <c r="BK3916" i="2"/>
  <c r="J3915" i="2"/>
  <c r="BK3914" i="2"/>
  <c r="BK3913" i="2"/>
  <c r="J3913" i="2"/>
  <c r="BK3912" i="2"/>
  <c r="J3911" i="2"/>
  <c r="BK3910" i="2"/>
  <c r="J3909" i="2"/>
  <c r="BK3908" i="2"/>
  <c r="BK3907" i="2"/>
  <c r="BK3906" i="2"/>
  <c r="BK3905" i="2"/>
  <c r="BK3904" i="2"/>
  <c r="J3903" i="2"/>
  <c r="J3902" i="2"/>
  <c r="BK3901" i="2"/>
  <c r="J3900" i="2"/>
  <c r="J3899" i="2"/>
  <c r="BK3898" i="2"/>
  <c r="BK3897" i="2"/>
  <c r="J3896" i="2"/>
  <c r="J3895" i="2"/>
  <c r="BK3894" i="2"/>
  <c r="J3893" i="2"/>
  <c r="J3892" i="2"/>
  <c r="BK3891" i="2"/>
  <c r="J3890" i="2"/>
  <c r="J3889" i="2"/>
  <c r="BK3888" i="2"/>
  <c r="BK3887" i="2"/>
  <c r="BK3886" i="2"/>
  <c r="J3885" i="2"/>
  <c r="BK3884" i="2"/>
  <c r="BK3883" i="2"/>
  <c r="J3882" i="2"/>
  <c r="BK3881" i="2"/>
  <c r="J3880" i="2"/>
  <c r="J3879" i="2"/>
  <c r="J3878" i="2"/>
  <c r="J3877" i="2"/>
  <c r="BK3876" i="2"/>
  <c r="BK3875" i="2"/>
  <c r="BK3874" i="2"/>
  <c r="BK3873" i="2"/>
  <c r="J3872" i="2"/>
  <c r="BK3871" i="2"/>
  <c r="J3870" i="2"/>
  <c r="BK3869" i="2"/>
  <c r="J3868" i="2"/>
  <c r="BK3867" i="2"/>
  <c r="J3866" i="2"/>
  <c r="BK3865" i="2"/>
  <c r="J3864" i="2"/>
  <c r="J3863" i="2"/>
  <c r="J3862" i="2"/>
  <c r="J3861" i="2"/>
  <c r="J3860" i="2"/>
  <c r="BK3857" i="2"/>
  <c r="J3856" i="2"/>
  <c r="BK3855" i="2"/>
  <c r="J3854" i="2"/>
  <c r="BK3852" i="2"/>
  <c r="BK3851" i="2"/>
  <c r="J3850" i="2"/>
  <c r="BK3849" i="2"/>
  <c r="J3848" i="2"/>
  <c r="BK3846" i="2"/>
  <c r="BK3845" i="2"/>
  <c r="BK3844" i="2"/>
  <c r="J3840" i="2"/>
  <c r="J3839" i="2"/>
  <c r="J3838" i="2"/>
  <c r="BK3837" i="2"/>
  <c r="J3836" i="2"/>
  <c r="J3835" i="2"/>
  <c r="J3834" i="2"/>
  <c r="BK3833" i="2"/>
  <c r="J3832" i="2"/>
  <c r="BK3831" i="2"/>
  <c r="BK3830" i="2"/>
  <c r="J3829" i="2"/>
  <c r="BK3828" i="2"/>
  <c r="J3827" i="2"/>
  <c r="BK3826" i="2"/>
  <c r="J3825" i="2"/>
  <c r="J3824" i="2"/>
  <c r="J3823" i="2"/>
  <c r="BK3822" i="2"/>
  <c r="BK3821" i="2"/>
  <c r="BK3820" i="2"/>
  <c r="J3819" i="2"/>
  <c r="J3818" i="2"/>
  <c r="BK3817" i="2"/>
  <c r="J3817" i="2"/>
  <c r="J3700" i="2"/>
  <c r="J3697" i="2"/>
  <c r="BK3687" i="2"/>
  <c r="J3680" i="2"/>
  <c r="J3677" i="2"/>
  <c r="J3675" i="2"/>
  <c r="J3673" i="2"/>
  <c r="BK3671" i="2"/>
  <c r="J3671" i="2"/>
  <c r="BK3669" i="2"/>
  <c r="BK3666" i="2"/>
  <c r="BK3664" i="2"/>
  <c r="BK3658" i="2"/>
  <c r="BK3656" i="2"/>
  <c r="J3652" i="2"/>
  <c r="BK3648" i="2"/>
  <c r="BK3643" i="2"/>
  <c r="J3631" i="2"/>
  <c r="J3626" i="2"/>
  <c r="BK3622" i="2"/>
  <c r="J3616" i="2"/>
  <c r="J3610" i="2"/>
  <c r="BK3606" i="2"/>
  <c r="J3603" i="2"/>
  <c r="J3598" i="2"/>
  <c r="BK3594" i="2"/>
  <c r="BK3591" i="2"/>
  <c r="J3586" i="2"/>
  <c r="BK3581" i="2"/>
  <c r="J3576" i="2"/>
  <c r="J3571" i="2"/>
  <c r="J3565" i="2"/>
  <c r="BK3559" i="2"/>
  <c r="BK3554" i="2"/>
  <c r="BK3548" i="2"/>
  <c r="BK3546" i="2"/>
  <c r="J3542" i="2"/>
  <c r="BK3532" i="2"/>
  <c r="BK3527" i="2"/>
  <c r="J3522" i="2"/>
  <c r="J3518" i="2"/>
  <c r="BK3516" i="2"/>
  <c r="J3507" i="2"/>
  <c r="BK3502" i="2"/>
  <c r="BK3498" i="2"/>
  <c r="BK3492" i="2"/>
  <c r="J3490" i="2"/>
  <c r="J3487" i="2"/>
  <c r="BK3483" i="2"/>
  <c r="BK3480" i="2"/>
  <c r="J3478" i="2"/>
  <c r="BK3474" i="2"/>
  <c r="BK3469" i="2"/>
  <c r="J3461" i="2"/>
  <c r="BK3444" i="2"/>
  <c r="J3441" i="2"/>
  <c r="BK3436" i="2"/>
  <c r="BK3430" i="2"/>
  <c r="BK3425" i="2"/>
  <c r="BK3420" i="2"/>
  <c r="BK3414" i="2"/>
  <c r="J3394" i="2"/>
  <c r="J3358" i="2"/>
  <c r="J3306" i="2"/>
  <c r="J3259" i="2"/>
  <c r="J3255" i="2"/>
  <c r="BK3250" i="2"/>
  <c r="J3245" i="2"/>
  <c r="BK3239" i="2"/>
  <c r="BK3237" i="2"/>
  <c r="J3234" i="2"/>
  <c r="J3227" i="2"/>
  <c r="BK3221" i="2"/>
  <c r="J3215" i="2"/>
  <c r="J3209" i="2"/>
  <c r="BK3205" i="2"/>
  <c r="BK3199" i="2"/>
  <c r="J3167" i="2"/>
  <c r="J3140" i="2"/>
  <c r="BK3138" i="2"/>
  <c r="BK3102" i="2"/>
  <c r="BK3100" i="2"/>
  <c r="BK3092" i="2"/>
  <c r="BK3084" i="2"/>
  <c r="BK3066" i="2"/>
  <c r="BK3034" i="2"/>
  <c r="BK3028" i="2"/>
  <c r="BK3019" i="2"/>
  <c r="BK3017" i="2"/>
  <c r="J2980" i="2"/>
  <c r="BK2976" i="2"/>
  <c r="BK2927" i="2"/>
  <c r="J2922" i="2"/>
  <c r="BK2918" i="2"/>
  <c r="J2913" i="2"/>
  <c r="BK2910" i="2"/>
  <c r="J2904" i="2"/>
  <c r="J2903" i="2"/>
  <c r="J2902" i="2"/>
  <c r="BK2900" i="2"/>
  <c r="J2899" i="2"/>
  <c r="BK2897" i="2"/>
  <c r="BK2896" i="2"/>
  <c r="J2895" i="2"/>
  <c r="J2889" i="2"/>
  <c r="BK2884" i="2"/>
  <c r="J2882" i="2"/>
  <c r="J2878" i="2"/>
  <c r="BK2873" i="2"/>
  <c r="BK2869" i="2"/>
  <c r="J2865" i="2"/>
  <c r="J2861" i="2"/>
  <c r="BK2855" i="2"/>
  <c r="J2848" i="2"/>
  <c r="BK2841" i="2"/>
  <c r="BK2836" i="2"/>
  <c r="BK2831" i="2"/>
  <c r="J2824" i="2"/>
  <c r="BK2819" i="2"/>
  <c r="J2814" i="2"/>
  <c r="BK2806" i="2"/>
  <c r="BK2788" i="2"/>
  <c r="J2771" i="2"/>
  <c r="J2747" i="2"/>
  <c r="BK2724" i="2"/>
  <c r="J2717" i="2"/>
  <c r="J2709" i="2"/>
  <c r="BK2705" i="2"/>
  <c r="BK2700" i="2"/>
  <c r="J2695" i="2"/>
  <c r="BK2682" i="2"/>
  <c r="J2671" i="2"/>
  <c r="J2665" i="2"/>
  <c r="J2659" i="2"/>
  <c r="J2654" i="2"/>
  <c r="BK2640" i="2"/>
  <c r="J2634" i="2"/>
  <c r="BK2629" i="2"/>
  <c r="J2624" i="2"/>
  <c r="J2618" i="2"/>
  <c r="BK2610" i="2"/>
  <c r="J2592" i="2"/>
  <c r="J2576" i="2"/>
  <c r="BK2547" i="2"/>
  <c r="J2533" i="2"/>
  <c r="BK2524" i="2"/>
  <c r="J2518" i="2"/>
  <c r="J2513" i="2"/>
  <c r="BK2506" i="2"/>
  <c r="J2500" i="2"/>
  <c r="BK2494" i="2"/>
  <c r="J2487" i="2"/>
  <c r="BK2482" i="2"/>
  <c r="BK2477" i="2"/>
  <c r="J2472" i="2"/>
  <c r="BK2466" i="2"/>
  <c r="BK2461" i="2"/>
  <c r="J2456" i="2"/>
  <c r="J2434" i="2"/>
  <c r="BK2428" i="2"/>
  <c r="BK2422" i="2"/>
  <c r="BK2415" i="2"/>
  <c r="J2412" i="2"/>
  <c r="BK2393" i="2"/>
  <c r="J2393" i="2"/>
  <c r="J2267" i="2"/>
  <c r="BK2263" i="2"/>
  <c r="J2258" i="2"/>
  <c r="J2253" i="2"/>
  <c r="BK2244" i="2"/>
  <c r="BK2237" i="2"/>
  <c r="J2230" i="2"/>
  <c r="J2219" i="2"/>
  <c r="J2202" i="2"/>
  <c r="BK2194" i="2"/>
  <c r="BK2183" i="2"/>
  <c r="BK2091" i="2"/>
  <c r="J2059" i="2"/>
  <c r="BK2057" i="2"/>
  <c r="J2055" i="2"/>
  <c r="J2041" i="2"/>
  <c r="BK2036" i="2"/>
  <c r="BK2030" i="2"/>
  <c r="BK2026" i="2"/>
  <c r="J2024" i="2"/>
  <c r="BK2021" i="2"/>
  <c r="BK2017" i="2"/>
  <c r="J2012" i="2"/>
  <c r="J2007" i="2"/>
  <c r="J2000" i="2"/>
  <c r="J1994" i="2"/>
  <c r="J1992" i="2"/>
  <c r="BK1985" i="2"/>
  <c r="BK1980" i="2"/>
  <c r="BK1977" i="2"/>
  <c r="BK1972" i="2"/>
  <c r="J1966" i="2"/>
  <c r="J1949" i="2"/>
  <c r="BK1945" i="2"/>
  <c r="J1941" i="2"/>
  <c r="BK1937" i="2"/>
  <c r="J1933" i="2"/>
  <c r="BK1909" i="2"/>
  <c r="J1899" i="2"/>
  <c r="BK1890" i="2"/>
  <c r="BK1854" i="2"/>
  <c r="BK1842" i="2"/>
  <c r="J1838" i="2"/>
  <c r="BK1833" i="2"/>
  <c r="J1824" i="2"/>
  <c r="BK1819" i="2"/>
  <c r="BK1812" i="2"/>
  <c r="BK1807" i="2"/>
  <c r="BK1713" i="2"/>
  <c r="J1707" i="2"/>
  <c r="BK1702" i="2"/>
  <c r="J1679" i="2"/>
  <c r="BK1622" i="2"/>
  <c r="BK1618" i="2"/>
  <c r="J1614" i="2"/>
  <c r="J1558" i="2"/>
  <c r="J1555" i="2"/>
  <c r="J736" i="2"/>
  <c r="J733" i="2"/>
  <c r="J579" i="2"/>
  <c r="J575" i="2"/>
  <c r="J573" i="2"/>
  <c r="BK571" i="2"/>
  <c r="BK569" i="2"/>
  <c r="BK567" i="2"/>
  <c r="J564" i="2"/>
  <c r="BK561" i="2"/>
  <c r="J556" i="2"/>
  <c r="BK551" i="2"/>
  <c r="J549" i="2"/>
  <c r="BK545" i="2"/>
  <c r="J541" i="2"/>
  <c r="J538" i="2"/>
  <c r="BK535" i="2"/>
  <c r="J533" i="2"/>
  <c r="BK531" i="2"/>
  <c r="J526" i="2"/>
  <c r="J521" i="2"/>
  <c r="J515" i="2"/>
  <c r="BK509" i="2"/>
  <c r="J501" i="2"/>
  <c r="J498" i="2"/>
  <c r="BK496" i="2"/>
  <c r="BK488" i="2"/>
  <c r="BK481" i="2"/>
  <c r="BK480" i="2"/>
  <c r="J479" i="2"/>
  <c r="J478" i="2"/>
  <c r="BK461" i="2"/>
  <c r="J432" i="2"/>
  <c r="BK424" i="2"/>
  <c r="J419" i="2"/>
  <c r="J417" i="2"/>
  <c r="BK412" i="2"/>
  <c r="J407" i="2"/>
  <c r="J405" i="2"/>
  <c r="J382" i="2"/>
  <c r="J377" i="2"/>
  <c r="BK354" i="2"/>
  <c r="J348" i="2"/>
  <c r="J346" i="2"/>
  <c r="J335" i="2"/>
  <c r="J325" i="2"/>
  <c r="J319" i="2"/>
  <c r="J315" i="2"/>
  <c r="BK313" i="2"/>
  <c r="BK308" i="2"/>
  <c r="J303" i="2"/>
  <c r="J297" i="2"/>
  <c r="J293" i="2"/>
  <c r="J291" i="2"/>
  <c r="BK287" i="2"/>
  <c r="BK280" i="2"/>
  <c r="BK276" i="2"/>
  <c r="J272" i="2"/>
  <c r="J266" i="2"/>
  <c r="J264" i="2"/>
  <c r="BK260" i="2"/>
  <c r="BK256" i="2"/>
  <c r="BK254" i="2"/>
  <c r="BK252" i="2"/>
  <c r="J240" i="2"/>
  <c r="J238" i="2"/>
  <c r="J216" i="2"/>
  <c r="BK214" i="2"/>
  <c r="J202" i="2"/>
  <c r="J186" i="2"/>
  <c r="BK184" i="2"/>
  <c r="J182" i="2"/>
  <c r="J180" i="2"/>
  <c r="BK178" i="2"/>
  <c r="BK176" i="2"/>
  <c r="BK174" i="2"/>
  <c r="J172" i="2"/>
  <c r="J170" i="2"/>
  <c r="BK168" i="2"/>
  <c r="J166" i="2"/>
  <c r="BK164" i="2"/>
  <c r="AS111" i="1"/>
  <c r="P200" i="12" l="1"/>
  <c r="P5082" i="2"/>
  <c r="R163" i="2"/>
  <c r="T163" i="2"/>
  <c r="P302" i="2"/>
  <c r="T302" i="2"/>
  <c r="P423" i="2"/>
  <c r="R423" i="2"/>
  <c r="BK520" i="2"/>
  <c r="J520" i="2" s="1"/>
  <c r="J103" i="2" s="1"/>
  <c r="T520" i="2"/>
  <c r="P563" i="2"/>
  <c r="R563" i="2"/>
  <c r="P578" i="2"/>
  <c r="T578" i="2"/>
  <c r="BK2035" i="2"/>
  <c r="J2035" i="2" s="1"/>
  <c r="J106" i="2"/>
  <c r="R2035" i="2"/>
  <c r="BK2912" i="2"/>
  <c r="R2912" i="2"/>
  <c r="BK3018" i="2"/>
  <c r="J3018" i="2" s="1"/>
  <c r="J110" i="2" s="1"/>
  <c r="R3018" i="2"/>
  <c r="BK3238" i="2"/>
  <c r="J3238" i="2" s="1"/>
  <c r="J111" i="2"/>
  <c r="T3238" i="2"/>
  <c r="P3479" i="2"/>
  <c r="R3479" i="2"/>
  <c r="T3479" i="2"/>
  <c r="P3491" i="2"/>
  <c r="T3491" i="2"/>
  <c r="P3547" i="2"/>
  <c r="T3547" i="2"/>
  <c r="P3657" i="2"/>
  <c r="BK3715" i="2"/>
  <c r="J3715" i="2" s="1"/>
  <c r="J116" i="2" s="1"/>
  <c r="R3715" i="2"/>
  <c r="BK3803" i="2"/>
  <c r="J3803" i="2" s="1"/>
  <c r="J117" i="2" s="1"/>
  <c r="R3803" i="2"/>
  <c r="BK4017" i="2"/>
  <c r="J4017" i="2" s="1"/>
  <c r="J118" i="2" s="1"/>
  <c r="R4017" i="2"/>
  <c r="BK4035" i="2"/>
  <c r="J4035" i="2" s="1"/>
  <c r="J119" i="2"/>
  <c r="R4035" i="2"/>
  <c r="BK4107" i="2"/>
  <c r="J4107" i="2" s="1"/>
  <c r="J120" i="2" s="1"/>
  <c r="R4107" i="2"/>
  <c r="T4107" i="2"/>
  <c r="P4118" i="2"/>
  <c r="T4118" i="2"/>
  <c r="P4173" i="2"/>
  <c r="R4173" i="2"/>
  <c r="T4173" i="2"/>
  <c r="P4243" i="2"/>
  <c r="R4243" i="2"/>
  <c r="BK5079" i="2"/>
  <c r="J5079" i="2" s="1"/>
  <c r="J125" i="2"/>
  <c r="P5079" i="2"/>
  <c r="P5078" i="2"/>
  <c r="BK5101" i="2"/>
  <c r="BK5100" i="2" s="1"/>
  <c r="J5100" i="2" s="1"/>
  <c r="J128" i="2" s="1"/>
  <c r="R5101" i="2"/>
  <c r="R5100" i="2"/>
  <c r="P137" i="3"/>
  <c r="P136" i="3"/>
  <c r="BK148" i="3"/>
  <c r="T148" i="3"/>
  <c r="P314" i="3"/>
  <c r="R314" i="3"/>
  <c r="BK137" i="4"/>
  <c r="J137" i="4"/>
  <c r="J100" i="4" s="1"/>
  <c r="R137" i="4"/>
  <c r="R136" i="4" s="1"/>
  <c r="BK143" i="4"/>
  <c r="J143" i="4" s="1"/>
  <c r="J103" i="4"/>
  <c r="T143" i="4"/>
  <c r="T141" i="4"/>
  <c r="P141" i="5"/>
  <c r="P140" i="5" s="1"/>
  <c r="R141" i="5"/>
  <c r="R140" i="5" s="1"/>
  <c r="P145" i="5"/>
  <c r="T145" i="5"/>
  <c r="P177" i="5"/>
  <c r="R177" i="5"/>
  <c r="T177" i="5"/>
  <c r="R180" i="5"/>
  <c r="T180" i="5"/>
  <c r="P204" i="5"/>
  <c r="T204" i="5"/>
  <c r="P234" i="5"/>
  <c r="T234" i="5"/>
  <c r="P287" i="5"/>
  <c r="R287" i="5"/>
  <c r="BK221" i="6"/>
  <c r="J221" i="6" s="1"/>
  <c r="J100" i="6" s="1"/>
  <c r="P221" i="6"/>
  <c r="T221" i="6"/>
  <c r="R228" i="6"/>
  <c r="BK233" i="6"/>
  <c r="J233" i="6" s="1"/>
  <c r="J102" i="6"/>
  <c r="R233" i="6"/>
  <c r="P238" i="6"/>
  <c r="T238" i="6"/>
  <c r="P243" i="6"/>
  <c r="T243" i="6"/>
  <c r="P271" i="6"/>
  <c r="T271" i="6"/>
  <c r="R284" i="6"/>
  <c r="BK289" i="6"/>
  <c r="J289" i="6" s="1"/>
  <c r="J110" i="6" s="1"/>
  <c r="R289" i="6"/>
  <c r="BK307" i="6"/>
  <c r="J307" i="6" s="1"/>
  <c r="J111" i="6" s="1"/>
  <c r="R307" i="6"/>
  <c r="BK313" i="6"/>
  <c r="J313" i="6"/>
  <c r="J112" i="6" s="1"/>
  <c r="R313" i="6"/>
  <c r="BK320" i="6"/>
  <c r="J320" i="6" s="1"/>
  <c r="J113" i="6" s="1"/>
  <c r="T320" i="6"/>
  <c r="P324" i="6"/>
  <c r="P323" i="6"/>
  <c r="T324" i="6"/>
  <c r="T323" i="6"/>
  <c r="P332" i="6"/>
  <c r="T332" i="6"/>
  <c r="P337" i="6"/>
  <c r="T337" i="6"/>
  <c r="BK342" i="6"/>
  <c r="J342" i="6"/>
  <c r="J120" i="6" s="1"/>
  <c r="P342" i="6"/>
  <c r="BK347" i="6"/>
  <c r="J347" i="6"/>
  <c r="J121" i="6" s="1"/>
  <c r="P347" i="6"/>
  <c r="T347" i="6"/>
  <c r="BK355" i="6"/>
  <c r="J355" i="6" s="1"/>
  <c r="J123" i="6" s="1"/>
  <c r="R355" i="6"/>
  <c r="P374" i="6"/>
  <c r="T374" i="6"/>
  <c r="P381" i="6"/>
  <c r="T381" i="6"/>
  <c r="BK410" i="6"/>
  <c r="J410" i="6" s="1"/>
  <c r="J135" i="6" s="1"/>
  <c r="R410" i="6"/>
  <c r="R401" i="6" s="1"/>
  <c r="BK413" i="6"/>
  <c r="J413" i="6"/>
  <c r="J136" i="6" s="1"/>
  <c r="R413" i="6"/>
  <c r="BK434" i="6"/>
  <c r="J434" i="6" s="1"/>
  <c r="J145" i="6" s="1"/>
  <c r="R434" i="6"/>
  <c r="BK440" i="6"/>
  <c r="J440" i="6" s="1"/>
  <c r="J146" i="6" s="1"/>
  <c r="R440" i="6"/>
  <c r="P451" i="6"/>
  <c r="T451" i="6"/>
  <c r="T443" i="6" s="1"/>
  <c r="BK460" i="6"/>
  <c r="J460" i="6" s="1"/>
  <c r="J154" i="6" s="1"/>
  <c r="P460" i="6"/>
  <c r="BK463" i="6"/>
  <c r="J463" i="6" s="1"/>
  <c r="J155" i="6"/>
  <c r="R463" i="6"/>
  <c r="BK468" i="6"/>
  <c r="J468" i="6" s="1"/>
  <c r="J156" i="6" s="1"/>
  <c r="R468" i="6"/>
  <c r="P482" i="6"/>
  <c r="P471" i="6" s="1"/>
  <c r="T482" i="6"/>
  <c r="T471" i="6" s="1"/>
  <c r="P492" i="6"/>
  <c r="P485" i="6" s="1"/>
  <c r="T492" i="6"/>
  <c r="T485" i="6" s="1"/>
  <c r="P501" i="6"/>
  <c r="P495" i="6" s="1"/>
  <c r="R501" i="6"/>
  <c r="R495" i="6" s="1"/>
  <c r="BK508" i="6"/>
  <c r="J508" i="6" s="1"/>
  <c r="J170" i="6"/>
  <c r="T508" i="6"/>
  <c r="T504" i="6"/>
  <c r="P515" i="6"/>
  <c r="P511" i="6" s="1"/>
  <c r="T515" i="6"/>
  <c r="T511" i="6" s="1"/>
  <c r="BK532" i="6"/>
  <c r="J532" i="6"/>
  <c r="J175" i="6" s="1"/>
  <c r="R532" i="6"/>
  <c r="R518" i="6" s="1"/>
  <c r="BK540" i="6"/>
  <c r="J540" i="6" s="1"/>
  <c r="J177" i="6" s="1"/>
  <c r="R540" i="6"/>
  <c r="T562" i="6"/>
  <c r="P571" i="6"/>
  <c r="P570" i="6" s="1"/>
  <c r="R571" i="6"/>
  <c r="R570" i="6"/>
  <c r="BK143" i="7"/>
  <c r="J143" i="7"/>
  <c r="J100" i="7" s="1"/>
  <c r="T143" i="7"/>
  <c r="T142" i="7" s="1"/>
  <c r="R160" i="7"/>
  <c r="T160" i="7"/>
  <c r="P184" i="7"/>
  <c r="T184" i="7"/>
  <c r="P227" i="7"/>
  <c r="T227" i="7"/>
  <c r="P293" i="7"/>
  <c r="P159" i="7" s="1"/>
  <c r="T293" i="7"/>
  <c r="P354" i="7"/>
  <c r="T354" i="7"/>
  <c r="P360" i="7"/>
  <c r="R360" i="7"/>
  <c r="BK159" i="8"/>
  <c r="J159" i="8" s="1"/>
  <c r="J100" i="8"/>
  <c r="R159" i="8"/>
  <c r="BK199" i="8"/>
  <c r="J199" i="8" s="1"/>
  <c r="J101" i="8" s="1"/>
  <c r="R199" i="8"/>
  <c r="T199" i="8"/>
  <c r="P208" i="8"/>
  <c r="T208" i="8"/>
  <c r="BK254" i="8"/>
  <c r="J254" i="8"/>
  <c r="J104" i="8" s="1"/>
  <c r="T254" i="8"/>
  <c r="P593" i="8"/>
  <c r="T593" i="8"/>
  <c r="P843" i="8"/>
  <c r="T843" i="8"/>
  <c r="P906" i="8"/>
  <c r="T906" i="8"/>
  <c r="P1001" i="8"/>
  <c r="T1001" i="8"/>
  <c r="P1078" i="8"/>
  <c r="BK1087" i="8"/>
  <c r="J1087" i="8" s="1"/>
  <c r="J112" i="8" s="1"/>
  <c r="R1087" i="8"/>
  <c r="T1087" i="8"/>
  <c r="R1105" i="8"/>
  <c r="BK1142" i="8"/>
  <c r="J1142" i="8" s="1"/>
  <c r="J114" i="8"/>
  <c r="P1142" i="8"/>
  <c r="BK1167" i="8"/>
  <c r="J1167" i="8" s="1"/>
  <c r="J115" i="8" s="1"/>
  <c r="T1167" i="8"/>
  <c r="P1264" i="8"/>
  <c r="T1264" i="8"/>
  <c r="BK1290" i="8"/>
  <c r="J1290" i="8" s="1"/>
  <c r="J118" i="8"/>
  <c r="R1290" i="8"/>
  <c r="BK1344" i="8"/>
  <c r="J1344" i="8" s="1"/>
  <c r="J119" i="8" s="1"/>
  <c r="R1344" i="8"/>
  <c r="BK1380" i="8"/>
  <c r="J1380" i="8" s="1"/>
  <c r="J120" i="8"/>
  <c r="R1380" i="8"/>
  <c r="BK1420" i="8"/>
  <c r="J1420" i="8" s="1"/>
  <c r="J121" i="8" s="1"/>
  <c r="T1420" i="8"/>
  <c r="P1574" i="8"/>
  <c r="T1574" i="8"/>
  <c r="P1588" i="8"/>
  <c r="R1588" i="8"/>
  <c r="T1588" i="8"/>
  <c r="P1594" i="8"/>
  <c r="P1593" i="8"/>
  <c r="T1594" i="8"/>
  <c r="T1593" i="8"/>
  <c r="BK137" i="9"/>
  <c r="BK136" i="9" s="1"/>
  <c r="J136" i="9" s="1"/>
  <c r="J99" i="9" s="1"/>
  <c r="R137" i="9"/>
  <c r="R136" i="9" s="1"/>
  <c r="T137" i="9"/>
  <c r="T136" i="9"/>
  <c r="P148" i="9"/>
  <c r="T148" i="9"/>
  <c r="P252" i="9"/>
  <c r="T252" i="9"/>
  <c r="BK137" i="10"/>
  <c r="J137" i="10" s="1"/>
  <c r="J100" i="10" s="1"/>
  <c r="R137" i="10"/>
  <c r="R136" i="10" s="1"/>
  <c r="P143" i="10"/>
  <c r="P141" i="10" s="1"/>
  <c r="T143" i="10"/>
  <c r="T141" i="10" s="1"/>
  <c r="P140" i="11"/>
  <c r="P139" i="11" s="1"/>
  <c r="T140" i="11"/>
  <c r="T139" i="11" s="1"/>
  <c r="P144" i="11"/>
  <c r="T144" i="11"/>
  <c r="P161" i="11"/>
  <c r="BK176" i="11"/>
  <c r="J176" i="11"/>
  <c r="J104" i="11" s="1"/>
  <c r="R176" i="11"/>
  <c r="T176" i="11"/>
  <c r="P200" i="11"/>
  <c r="T200" i="11"/>
  <c r="P237" i="11"/>
  <c r="T237" i="11"/>
  <c r="R172" i="12"/>
  <c r="T172" i="12"/>
  <c r="R193" i="12"/>
  <c r="BK197" i="12"/>
  <c r="J197" i="12" s="1"/>
  <c r="J110" i="12" s="1"/>
  <c r="R197" i="12"/>
  <c r="BK222" i="12"/>
  <c r="J222" i="12" s="1"/>
  <c r="J121" i="12" s="1"/>
  <c r="P222" i="12"/>
  <c r="P206" i="12" s="1"/>
  <c r="T222" i="12"/>
  <c r="T206" i="12" s="1"/>
  <c r="P244" i="12"/>
  <c r="T244" i="12"/>
  <c r="T228" i="12" s="1"/>
  <c r="P255" i="12"/>
  <c r="T255" i="12"/>
  <c r="BK144" i="13"/>
  <c r="T144" i="13"/>
  <c r="T143" i="13"/>
  <c r="P161" i="13"/>
  <c r="T161" i="13"/>
  <c r="P183" i="13"/>
  <c r="T183" i="13"/>
  <c r="P216" i="13"/>
  <c r="T216" i="13"/>
  <c r="P257" i="13"/>
  <c r="T257" i="13"/>
  <c r="P261" i="13"/>
  <c r="T261" i="13"/>
  <c r="R297" i="13"/>
  <c r="T297" i="13"/>
  <c r="P302" i="13"/>
  <c r="T302" i="13"/>
  <c r="P136" i="14"/>
  <c r="T136" i="14"/>
  <c r="P174" i="14"/>
  <c r="T174" i="14"/>
  <c r="BK136" i="15"/>
  <c r="J136" i="15" s="1"/>
  <c r="J99" i="15" s="1"/>
  <c r="T136" i="15"/>
  <c r="T130" i="15" s="1"/>
  <c r="T129" i="15" s="1"/>
  <c r="BK136" i="16"/>
  <c r="J136" i="16" s="1"/>
  <c r="J100" i="16" s="1"/>
  <c r="R136" i="16"/>
  <c r="R135" i="16" s="1"/>
  <c r="P140" i="16"/>
  <c r="P139" i="16" s="1"/>
  <c r="R140" i="16"/>
  <c r="R139" i="16" s="1"/>
  <c r="BK142" i="17"/>
  <c r="BK141" i="17" s="1"/>
  <c r="T142" i="17"/>
  <c r="T141" i="17" s="1"/>
  <c r="P146" i="17"/>
  <c r="T146" i="17"/>
  <c r="R155" i="17"/>
  <c r="T155" i="17"/>
  <c r="R158" i="17"/>
  <c r="BK165" i="17"/>
  <c r="J165" i="17"/>
  <c r="J105" i="17" s="1"/>
  <c r="P165" i="17"/>
  <c r="BK175" i="17"/>
  <c r="J175" i="17"/>
  <c r="J106" i="17" s="1"/>
  <c r="T175" i="17"/>
  <c r="P188" i="17"/>
  <c r="R188" i="17"/>
  <c r="BK215" i="17"/>
  <c r="J215" i="17"/>
  <c r="J108" i="17" s="1"/>
  <c r="T215" i="17"/>
  <c r="P142" i="18"/>
  <c r="R142" i="18"/>
  <c r="BK162" i="18"/>
  <c r="J162" i="18"/>
  <c r="J108" i="18" s="1"/>
  <c r="R162" i="18"/>
  <c r="BK136" i="19"/>
  <c r="R136" i="19"/>
  <c r="BK154" i="19"/>
  <c r="J154" i="19" s="1"/>
  <c r="J99" i="19" s="1"/>
  <c r="P154" i="19"/>
  <c r="T154" i="19"/>
  <c r="P159" i="19"/>
  <c r="BK162" i="19"/>
  <c r="J162" i="19"/>
  <c r="J101" i="19" s="1"/>
  <c r="T162" i="19"/>
  <c r="BK210" i="19"/>
  <c r="J210" i="19" s="1"/>
  <c r="J104" i="19" s="1"/>
  <c r="T210" i="19"/>
  <c r="T209" i="19" s="1"/>
  <c r="P136" i="20"/>
  <c r="T136" i="20"/>
  <c r="R156" i="20"/>
  <c r="BK164" i="20"/>
  <c r="J164" i="20"/>
  <c r="J100" i="20" s="1"/>
  <c r="R164" i="20"/>
  <c r="BK169" i="20"/>
  <c r="J169" i="20"/>
  <c r="J101" i="20" s="1"/>
  <c r="BK172" i="20"/>
  <c r="J172" i="20" s="1"/>
  <c r="J102" i="20"/>
  <c r="R172" i="20"/>
  <c r="BK234" i="20"/>
  <c r="J234" i="20" s="1"/>
  <c r="J103" i="20" s="1"/>
  <c r="P234" i="20"/>
  <c r="T234" i="20"/>
  <c r="BK134" i="21"/>
  <c r="BK133" i="21"/>
  <c r="R134" i="21"/>
  <c r="R133" i="21"/>
  <c r="P138" i="21"/>
  <c r="R138" i="21"/>
  <c r="BK176" i="21"/>
  <c r="J176" i="21" s="1"/>
  <c r="J101" i="21" s="1"/>
  <c r="R176" i="21"/>
  <c r="BK186" i="21"/>
  <c r="J186" i="21" s="1"/>
  <c r="J102" i="21" s="1"/>
  <c r="T186" i="21"/>
  <c r="BK135" i="22"/>
  <c r="R135" i="22"/>
  <c r="BK145" i="22"/>
  <c r="J145" i="22" s="1"/>
  <c r="J99" i="22" s="1"/>
  <c r="BK152" i="22"/>
  <c r="J152" i="22" s="1"/>
  <c r="J100" i="22" s="1"/>
  <c r="R173" i="22"/>
  <c r="BK163" i="2"/>
  <c r="J163" i="2" s="1"/>
  <c r="J100" i="2"/>
  <c r="P163" i="2"/>
  <c r="BK302" i="2"/>
  <c r="J302" i="2" s="1"/>
  <c r="J101" i="2" s="1"/>
  <c r="R302" i="2"/>
  <c r="BK423" i="2"/>
  <c r="J423" i="2" s="1"/>
  <c r="J102" i="2" s="1"/>
  <c r="T423" i="2"/>
  <c r="P520" i="2"/>
  <c r="R520" i="2"/>
  <c r="BK563" i="2"/>
  <c r="J563" i="2" s="1"/>
  <c r="J104" i="2" s="1"/>
  <c r="T563" i="2"/>
  <c r="BK578" i="2"/>
  <c r="J578" i="2" s="1"/>
  <c r="J105" i="2" s="1"/>
  <c r="R578" i="2"/>
  <c r="P2035" i="2"/>
  <c r="T2035" i="2"/>
  <c r="P2912" i="2"/>
  <c r="T2912" i="2"/>
  <c r="P3018" i="2"/>
  <c r="T3018" i="2"/>
  <c r="P3238" i="2"/>
  <c r="R3238" i="2"/>
  <c r="BK3479" i="2"/>
  <c r="J3479" i="2" s="1"/>
  <c r="J112" i="2" s="1"/>
  <c r="BK3491" i="2"/>
  <c r="J3491" i="2"/>
  <c r="J113" i="2" s="1"/>
  <c r="R3491" i="2"/>
  <c r="BK3547" i="2"/>
  <c r="J3547" i="2"/>
  <c r="J114" i="2" s="1"/>
  <c r="R3547" i="2"/>
  <c r="BK3657" i="2"/>
  <c r="J3657" i="2"/>
  <c r="J115" i="2" s="1"/>
  <c r="R3657" i="2"/>
  <c r="T3657" i="2"/>
  <c r="P3715" i="2"/>
  <c r="T3715" i="2"/>
  <c r="P3803" i="2"/>
  <c r="T3803" i="2"/>
  <c r="P4017" i="2"/>
  <c r="T4017" i="2"/>
  <c r="P4035" i="2"/>
  <c r="T4035" i="2"/>
  <c r="P4107" i="2"/>
  <c r="BK4118" i="2"/>
  <c r="J4118" i="2"/>
  <c r="J121" i="2" s="1"/>
  <c r="R4118" i="2"/>
  <c r="BK4173" i="2"/>
  <c r="J4173" i="2"/>
  <c r="J122" i="2" s="1"/>
  <c r="BK4243" i="2"/>
  <c r="J4243" i="2" s="1"/>
  <c r="J123" i="2" s="1"/>
  <c r="T4243" i="2"/>
  <c r="R5079" i="2"/>
  <c r="R5078" i="2" s="1"/>
  <c r="T5079" i="2"/>
  <c r="T5078" i="2" s="1"/>
  <c r="P5101" i="2"/>
  <c r="P5100" i="2" s="1"/>
  <c r="T5101" i="2"/>
  <c r="T5100" i="2" s="1"/>
  <c r="BK137" i="3"/>
  <c r="J137" i="3" s="1"/>
  <c r="J100" i="3"/>
  <c r="R137" i="3"/>
  <c r="R136" i="3"/>
  <c r="T137" i="3"/>
  <c r="T136" i="3"/>
  <c r="P148" i="3"/>
  <c r="P147" i="3" s="1"/>
  <c r="R148" i="3"/>
  <c r="R147" i="3"/>
  <c r="BK314" i="3"/>
  <c r="J314" i="3"/>
  <c r="J103" i="3" s="1"/>
  <c r="T314" i="3"/>
  <c r="P137" i="4"/>
  <c r="P136" i="4"/>
  <c r="T137" i="4"/>
  <c r="T136" i="4" s="1"/>
  <c r="P143" i="4"/>
  <c r="P141" i="4" s="1"/>
  <c r="R143" i="4"/>
  <c r="R141" i="4" s="1"/>
  <c r="BK141" i="5"/>
  <c r="J141" i="5" s="1"/>
  <c r="J100" i="5" s="1"/>
  <c r="T141" i="5"/>
  <c r="T140" i="5"/>
  <c r="BK145" i="5"/>
  <c r="J145" i="5" s="1"/>
  <c r="J102" i="5" s="1"/>
  <c r="R145" i="5"/>
  <c r="BK177" i="5"/>
  <c r="J177" i="5" s="1"/>
  <c r="J103" i="5" s="1"/>
  <c r="BK180" i="5"/>
  <c r="J180" i="5" s="1"/>
  <c r="J104" i="5"/>
  <c r="P180" i="5"/>
  <c r="BK204" i="5"/>
  <c r="J204" i="5" s="1"/>
  <c r="J105" i="5" s="1"/>
  <c r="R204" i="5"/>
  <c r="BK234" i="5"/>
  <c r="J234" i="5" s="1"/>
  <c r="J106" i="5"/>
  <c r="R234" i="5"/>
  <c r="BK287" i="5"/>
  <c r="J287" i="5" s="1"/>
  <c r="J107" i="5" s="1"/>
  <c r="T287" i="5"/>
  <c r="R221" i="6"/>
  <c r="BK228" i="6"/>
  <c r="J228" i="6" s="1"/>
  <c r="J101" i="6" s="1"/>
  <c r="P228" i="6"/>
  <c r="T228" i="6"/>
  <c r="P233" i="6"/>
  <c r="T233" i="6"/>
  <c r="BK238" i="6"/>
  <c r="J238" i="6" s="1"/>
  <c r="J104" i="6" s="1"/>
  <c r="R238" i="6"/>
  <c r="BK243" i="6"/>
  <c r="J243" i="6" s="1"/>
  <c r="J105" i="6" s="1"/>
  <c r="R243" i="6"/>
  <c r="BK271" i="6"/>
  <c r="J271" i="6" s="1"/>
  <c r="J108" i="6" s="1"/>
  <c r="R271" i="6"/>
  <c r="BK284" i="6"/>
  <c r="J284" i="6" s="1"/>
  <c r="J109" i="6"/>
  <c r="P284" i="6"/>
  <c r="T284" i="6"/>
  <c r="P289" i="6"/>
  <c r="T289" i="6"/>
  <c r="P307" i="6"/>
  <c r="T307" i="6"/>
  <c r="P313" i="6"/>
  <c r="T313" i="6"/>
  <c r="P320" i="6"/>
  <c r="R320" i="6"/>
  <c r="BK324" i="6"/>
  <c r="J324" i="6" s="1"/>
  <c r="J115" i="6" s="1"/>
  <c r="R324" i="6"/>
  <c r="R323" i="6" s="1"/>
  <c r="BK332" i="6"/>
  <c r="J332" i="6" s="1"/>
  <c r="J117" i="6" s="1"/>
  <c r="R332" i="6"/>
  <c r="BK337" i="6"/>
  <c r="J337" i="6" s="1"/>
  <c r="J118" i="6"/>
  <c r="R337" i="6"/>
  <c r="R342" i="6"/>
  <c r="T342" i="6"/>
  <c r="R347" i="6"/>
  <c r="P355" i="6"/>
  <c r="T355" i="6"/>
  <c r="BK374" i="6"/>
  <c r="J374" i="6"/>
  <c r="J127" i="6" s="1"/>
  <c r="R374" i="6"/>
  <c r="BK381" i="6"/>
  <c r="J381" i="6" s="1"/>
  <c r="J128" i="6" s="1"/>
  <c r="R381" i="6"/>
  <c r="P410" i="6"/>
  <c r="T410" i="6"/>
  <c r="P413" i="6"/>
  <c r="P401" i="6" s="1"/>
  <c r="T413" i="6"/>
  <c r="T401" i="6" s="1"/>
  <c r="P434" i="6"/>
  <c r="P416" i="6" s="1"/>
  <c r="T434" i="6"/>
  <c r="P440" i="6"/>
  <c r="T440" i="6"/>
  <c r="BK451" i="6"/>
  <c r="J451" i="6"/>
  <c r="J151" i="6" s="1"/>
  <c r="R451" i="6"/>
  <c r="R460" i="6"/>
  <c r="T460" i="6"/>
  <c r="P463" i="6"/>
  <c r="T463" i="6"/>
  <c r="P468" i="6"/>
  <c r="T468" i="6"/>
  <c r="BK482" i="6"/>
  <c r="J482" i="6" s="1"/>
  <c r="J162" i="6" s="1"/>
  <c r="R482" i="6"/>
  <c r="R471" i="6" s="1"/>
  <c r="BK492" i="6"/>
  <c r="J492" i="6"/>
  <c r="J165" i="6" s="1"/>
  <c r="R492" i="6"/>
  <c r="R485" i="6" s="1"/>
  <c r="BK501" i="6"/>
  <c r="J501" i="6" s="1"/>
  <c r="J168" i="6"/>
  <c r="T501" i="6"/>
  <c r="T495" i="6"/>
  <c r="P508" i="6"/>
  <c r="P504" i="6" s="1"/>
  <c r="R508" i="6"/>
  <c r="R504" i="6" s="1"/>
  <c r="BK515" i="6"/>
  <c r="J515" i="6"/>
  <c r="J172" i="6" s="1"/>
  <c r="R515" i="6"/>
  <c r="R511" i="6" s="1"/>
  <c r="P532" i="6"/>
  <c r="P518" i="6" s="1"/>
  <c r="T532" i="6"/>
  <c r="T518" i="6" s="1"/>
  <c r="P540" i="6"/>
  <c r="T540" i="6"/>
  <c r="BK558" i="6"/>
  <c r="J558" i="6" s="1"/>
  <c r="J183" i="6" s="1"/>
  <c r="P558" i="6"/>
  <c r="R558" i="6"/>
  <c r="T558" i="6"/>
  <c r="BK562" i="6"/>
  <c r="J562" i="6" s="1"/>
  <c r="J184" i="6" s="1"/>
  <c r="P562" i="6"/>
  <c r="R562" i="6"/>
  <c r="BK571" i="6"/>
  <c r="J571" i="6"/>
  <c r="J187" i="6" s="1"/>
  <c r="T571" i="6"/>
  <c r="T570" i="6" s="1"/>
  <c r="P143" i="7"/>
  <c r="P142" i="7" s="1"/>
  <c r="R143" i="7"/>
  <c r="R142" i="7" s="1"/>
  <c r="BK160" i="7"/>
  <c r="J160" i="7" s="1"/>
  <c r="J104" i="7" s="1"/>
  <c r="P160" i="7"/>
  <c r="BK184" i="7"/>
  <c r="J184" i="7"/>
  <c r="J105" i="7" s="1"/>
  <c r="R184" i="7"/>
  <c r="BK227" i="7"/>
  <c r="J227" i="7"/>
  <c r="J106" i="7" s="1"/>
  <c r="R227" i="7"/>
  <c r="BK293" i="7"/>
  <c r="J293" i="7"/>
  <c r="J107" i="7" s="1"/>
  <c r="R293" i="7"/>
  <c r="BK354" i="7"/>
  <c r="J354" i="7"/>
  <c r="J108" i="7" s="1"/>
  <c r="R354" i="7"/>
  <c r="BK360" i="7"/>
  <c r="J360" i="7" s="1"/>
  <c r="J109" i="7" s="1"/>
  <c r="T360" i="7"/>
  <c r="P159" i="8"/>
  <c r="T159" i="8"/>
  <c r="P199" i="8"/>
  <c r="BK208" i="8"/>
  <c r="J208" i="8" s="1"/>
  <c r="J102" i="8" s="1"/>
  <c r="R208" i="8"/>
  <c r="BK237" i="8"/>
  <c r="J237" i="8" s="1"/>
  <c r="J103" i="8" s="1"/>
  <c r="P237" i="8"/>
  <c r="R237" i="8"/>
  <c r="T237" i="8"/>
  <c r="P254" i="8"/>
  <c r="R254" i="8"/>
  <c r="BK593" i="8"/>
  <c r="J593" i="8" s="1"/>
  <c r="J105" i="8" s="1"/>
  <c r="R593" i="8"/>
  <c r="BK843" i="8"/>
  <c r="J843" i="8" s="1"/>
  <c r="J108" i="8" s="1"/>
  <c r="R843" i="8"/>
  <c r="BK906" i="8"/>
  <c r="J906" i="8" s="1"/>
  <c r="J109" i="8" s="1"/>
  <c r="R906" i="8"/>
  <c r="BK1001" i="8"/>
  <c r="J1001" i="8" s="1"/>
  <c r="J110" i="8"/>
  <c r="R1001" i="8"/>
  <c r="BK1078" i="8"/>
  <c r="J1078" i="8" s="1"/>
  <c r="J111" i="8" s="1"/>
  <c r="R1078" i="8"/>
  <c r="T1078" i="8"/>
  <c r="P1087" i="8"/>
  <c r="BK1105" i="8"/>
  <c r="J1105" i="8" s="1"/>
  <c r="J113" i="8"/>
  <c r="P1105" i="8"/>
  <c r="T1105" i="8"/>
  <c r="R1142" i="8"/>
  <c r="T1142" i="8"/>
  <c r="P1167" i="8"/>
  <c r="R1167" i="8"/>
  <c r="BK1264" i="8"/>
  <c r="J1264" i="8"/>
  <c r="J116" i="8" s="1"/>
  <c r="R1264" i="8"/>
  <c r="BK1281" i="8"/>
  <c r="J1281" i="8" s="1"/>
  <c r="J117" i="8" s="1"/>
  <c r="P1281" i="8"/>
  <c r="R1281" i="8"/>
  <c r="T1281" i="8"/>
  <c r="P1290" i="8"/>
  <c r="T1290" i="8"/>
  <c r="P1344" i="8"/>
  <c r="T1344" i="8"/>
  <c r="P1380" i="8"/>
  <c r="T1380" i="8"/>
  <c r="P1420" i="8"/>
  <c r="R1420" i="8"/>
  <c r="BK1574" i="8"/>
  <c r="J1574" i="8"/>
  <c r="J122" i="8" s="1"/>
  <c r="R1574" i="8"/>
  <c r="BK1588" i="8"/>
  <c r="J1588" i="8" s="1"/>
  <c r="J123" i="8" s="1"/>
  <c r="BK1594" i="8"/>
  <c r="J1594" i="8" s="1"/>
  <c r="J125" i="8" s="1"/>
  <c r="R1594" i="8"/>
  <c r="R1593" i="8" s="1"/>
  <c r="P137" i="9"/>
  <c r="P136" i="9"/>
  <c r="BK148" i="9"/>
  <c r="J148" i="9"/>
  <c r="J102" i="9" s="1"/>
  <c r="R148" i="9"/>
  <c r="R147" i="9" s="1"/>
  <c r="BK252" i="9"/>
  <c r="J252" i="9" s="1"/>
  <c r="J103" i="9"/>
  <c r="R252" i="9"/>
  <c r="P137" i="10"/>
  <c r="P136" i="10" s="1"/>
  <c r="P135" i="10" s="1"/>
  <c r="AU105" i="1" s="1"/>
  <c r="T137" i="10"/>
  <c r="T136" i="10" s="1"/>
  <c r="BK143" i="10"/>
  <c r="J143" i="10"/>
  <c r="J103" i="10" s="1"/>
  <c r="R143" i="10"/>
  <c r="R141" i="10" s="1"/>
  <c r="BK140" i="11"/>
  <c r="J140" i="11" s="1"/>
  <c r="J100" i="11"/>
  <c r="R140" i="11"/>
  <c r="R139" i="11"/>
  <c r="BK144" i="11"/>
  <c r="J144" i="11"/>
  <c r="J102" i="11" s="1"/>
  <c r="R144" i="11"/>
  <c r="BK161" i="11"/>
  <c r="J161" i="11" s="1"/>
  <c r="J103" i="11" s="1"/>
  <c r="R161" i="11"/>
  <c r="T161" i="11"/>
  <c r="P176" i="11"/>
  <c r="BK200" i="11"/>
  <c r="J200" i="11"/>
  <c r="J105" i="11" s="1"/>
  <c r="R200" i="11"/>
  <c r="BK237" i="11"/>
  <c r="J237" i="11" s="1"/>
  <c r="J106" i="11" s="1"/>
  <c r="R237" i="11"/>
  <c r="BK172" i="12"/>
  <c r="J172" i="12"/>
  <c r="J101" i="12" s="1"/>
  <c r="P172" i="12"/>
  <c r="BK193" i="12"/>
  <c r="J193" i="12" s="1"/>
  <c r="J109" i="12"/>
  <c r="P193" i="12"/>
  <c r="T193" i="12"/>
  <c r="P197" i="12"/>
  <c r="T197" i="12"/>
  <c r="R222" i="12"/>
  <c r="R206" i="12"/>
  <c r="BK244" i="12"/>
  <c r="J244" i="12"/>
  <c r="J130" i="12" s="1"/>
  <c r="R244" i="12"/>
  <c r="BK255" i="12"/>
  <c r="J255" i="12" s="1"/>
  <c r="J134" i="12" s="1"/>
  <c r="R255" i="12"/>
  <c r="P144" i="13"/>
  <c r="P143" i="13" s="1"/>
  <c r="R144" i="13"/>
  <c r="R143" i="13" s="1"/>
  <c r="BK161" i="13"/>
  <c r="J161" i="13" s="1"/>
  <c r="J104" i="13"/>
  <c r="R161" i="13"/>
  <c r="BK183" i="13"/>
  <c r="J183" i="13" s="1"/>
  <c r="J105" i="13" s="1"/>
  <c r="R183" i="13"/>
  <c r="BK216" i="13"/>
  <c r="J216" i="13" s="1"/>
  <c r="J106" i="13" s="1"/>
  <c r="R216" i="13"/>
  <c r="BK257" i="13"/>
  <c r="J257" i="13" s="1"/>
  <c r="J107" i="13" s="1"/>
  <c r="R257" i="13"/>
  <c r="BK261" i="13"/>
  <c r="J261" i="13" s="1"/>
  <c r="J108" i="13" s="1"/>
  <c r="R261" i="13"/>
  <c r="BK297" i="13"/>
  <c r="J297" i="13" s="1"/>
  <c r="J109" i="13" s="1"/>
  <c r="P297" i="13"/>
  <c r="BK302" i="13"/>
  <c r="J302" i="13" s="1"/>
  <c r="J110" i="13"/>
  <c r="R302" i="13"/>
  <c r="BK136" i="14"/>
  <c r="J136" i="14" s="1"/>
  <c r="J98" i="14" s="1"/>
  <c r="R136" i="14"/>
  <c r="BK174" i="14"/>
  <c r="J174" i="14" s="1"/>
  <c r="J100" i="14"/>
  <c r="R174" i="14"/>
  <c r="P136" i="15"/>
  <c r="P130" i="15" s="1"/>
  <c r="P129" i="15" s="1"/>
  <c r="AU110" i="1" s="1"/>
  <c r="R136" i="15"/>
  <c r="R130" i="15" s="1"/>
  <c r="R129" i="15" s="1"/>
  <c r="P136" i="16"/>
  <c r="P135" i="16"/>
  <c r="P134" i="16" s="1"/>
  <c r="AU112" i="1" s="1"/>
  <c r="T136" i="16"/>
  <c r="T135" i="16"/>
  <c r="BK140" i="16"/>
  <c r="J140" i="16"/>
  <c r="J102" i="16" s="1"/>
  <c r="T140" i="16"/>
  <c r="T139" i="16" s="1"/>
  <c r="P142" i="17"/>
  <c r="P141" i="17" s="1"/>
  <c r="R142" i="17"/>
  <c r="R141" i="17" s="1"/>
  <c r="BK146" i="17"/>
  <c r="J146" i="17" s="1"/>
  <c r="J102" i="17" s="1"/>
  <c r="R146" i="17"/>
  <c r="BK155" i="17"/>
  <c r="J155" i="17" s="1"/>
  <c r="J103" i="17" s="1"/>
  <c r="P155" i="17"/>
  <c r="BK158" i="17"/>
  <c r="J158" i="17" s="1"/>
  <c r="J104" i="17" s="1"/>
  <c r="P158" i="17"/>
  <c r="T158" i="17"/>
  <c r="R165" i="17"/>
  <c r="T165" i="17"/>
  <c r="P175" i="17"/>
  <c r="R175" i="17"/>
  <c r="BK188" i="17"/>
  <c r="J188" i="17"/>
  <c r="J107" i="17" s="1"/>
  <c r="T188" i="17"/>
  <c r="P215" i="17"/>
  <c r="R215" i="17"/>
  <c r="BK142" i="18"/>
  <c r="J142" i="18"/>
  <c r="J100" i="18" s="1"/>
  <c r="T142" i="18"/>
  <c r="P162" i="18"/>
  <c r="T162" i="18"/>
  <c r="P136" i="19"/>
  <c r="T136" i="19"/>
  <c r="R154" i="19"/>
  <c r="BK159" i="19"/>
  <c r="J159" i="19" s="1"/>
  <c r="J100" i="19"/>
  <c r="R159" i="19"/>
  <c r="T159" i="19"/>
  <c r="P162" i="19"/>
  <c r="R162" i="19"/>
  <c r="P210" i="19"/>
  <c r="P209" i="19" s="1"/>
  <c r="R210" i="19"/>
  <c r="R209" i="19"/>
  <c r="BK136" i="20"/>
  <c r="J136" i="20"/>
  <c r="J98" i="20" s="1"/>
  <c r="R136" i="20"/>
  <c r="BK156" i="20"/>
  <c r="J156" i="20"/>
  <c r="J99" i="20" s="1"/>
  <c r="P156" i="20"/>
  <c r="T156" i="20"/>
  <c r="P164" i="20"/>
  <c r="T164" i="20"/>
  <c r="P169" i="20"/>
  <c r="R169" i="20"/>
  <c r="T169" i="20"/>
  <c r="P172" i="20"/>
  <c r="T172" i="20"/>
  <c r="R234" i="20"/>
  <c r="P134" i="21"/>
  <c r="P133" i="21" s="1"/>
  <c r="T134" i="21"/>
  <c r="T133" i="21" s="1"/>
  <c r="BK138" i="21"/>
  <c r="J138" i="21" s="1"/>
  <c r="J100" i="21" s="1"/>
  <c r="T138" i="21"/>
  <c r="P176" i="21"/>
  <c r="T176" i="21"/>
  <c r="T137" i="21" s="1"/>
  <c r="P186" i="21"/>
  <c r="R186" i="21"/>
  <c r="P135" i="22"/>
  <c r="T135" i="22"/>
  <c r="P145" i="22"/>
  <c r="R145" i="22"/>
  <c r="T145" i="22"/>
  <c r="P152" i="22"/>
  <c r="R152" i="22"/>
  <c r="T152" i="22"/>
  <c r="BK167" i="22"/>
  <c r="J167" i="22" s="1"/>
  <c r="J101" i="22" s="1"/>
  <c r="P167" i="22"/>
  <c r="R167" i="22"/>
  <c r="T167" i="22"/>
  <c r="BK173" i="22"/>
  <c r="J173" i="22" s="1"/>
  <c r="J102" i="22" s="1"/>
  <c r="P173" i="22"/>
  <c r="T173" i="22"/>
  <c r="F94" i="2"/>
  <c r="E149" i="2"/>
  <c r="J155" i="2"/>
  <c r="J158" i="2"/>
  <c r="BF164" i="2"/>
  <c r="BF168" i="2"/>
  <c r="BF170" i="2"/>
  <c r="BF176" i="2"/>
  <c r="BF178" i="2"/>
  <c r="BF182" i="2"/>
  <c r="BF184" i="2"/>
  <c r="BF202" i="2"/>
  <c r="BF214" i="2"/>
  <c r="BF216" i="2"/>
  <c r="BF238" i="2"/>
  <c r="BF260" i="2"/>
  <c r="BF266" i="2"/>
  <c r="BF280" i="2"/>
  <c r="BF287" i="2"/>
  <c r="BF291" i="2"/>
  <c r="BF313" i="2"/>
  <c r="BF315" i="2"/>
  <c r="BF325" i="2"/>
  <c r="BF335" i="2"/>
  <c r="BF348" i="2"/>
  <c r="BF354" i="2"/>
  <c r="BF377" i="2"/>
  <c r="BF382" i="2"/>
  <c r="BF405" i="2"/>
  <c r="BF412" i="2"/>
  <c r="BF417" i="2"/>
  <c r="BF419" i="2"/>
  <c r="BF424" i="2"/>
  <c r="BF461" i="2"/>
  <c r="BF478" i="2"/>
  <c r="BF479" i="2"/>
  <c r="BF480" i="2"/>
  <c r="BF481" i="2"/>
  <c r="BF496" i="2"/>
  <c r="BF509" i="2"/>
  <c r="BF515" i="2"/>
  <c r="BF531" i="2"/>
  <c r="BF535" i="2"/>
  <c r="BF538" i="2"/>
  <c r="BF545" i="2"/>
  <c r="BF549" i="2"/>
  <c r="BF561" i="2"/>
  <c r="BF569" i="2"/>
  <c r="BF571" i="2"/>
  <c r="BF579" i="2"/>
  <c r="BF736" i="2"/>
  <c r="BF1555" i="2"/>
  <c r="BF1558" i="2"/>
  <c r="BF1618" i="2"/>
  <c r="BF1702" i="2"/>
  <c r="BF1812" i="2"/>
  <c r="BF1833" i="2"/>
  <c r="BF1838" i="2"/>
  <c r="BF1854" i="2"/>
  <c r="BF1899" i="2"/>
  <c r="BF1909" i="2"/>
  <c r="BF1937" i="2"/>
  <c r="BF1941" i="2"/>
  <c r="BF1945" i="2"/>
  <c r="BF1966" i="2"/>
  <c r="BF1985" i="2"/>
  <c r="BF1994" i="2"/>
  <c r="BF2000" i="2"/>
  <c r="BF2017" i="2"/>
  <c r="BF2026" i="2"/>
  <c r="BF2036" i="2"/>
  <c r="BF2041" i="2"/>
  <c r="BF2055" i="2"/>
  <c r="BF2194" i="2"/>
  <c r="BF2202" i="2"/>
  <c r="BF2237" i="2"/>
  <c r="BF2244" i="2"/>
  <c r="BF2253" i="2"/>
  <c r="BF2258" i="2"/>
  <c r="BF2263" i="2"/>
  <c r="BF2267" i="2"/>
  <c r="BF2393" i="2"/>
  <c r="BF2422" i="2"/>
  <c r="BF2428" i="2"/>
  <c r="BF2461" i="2"/>
  <c r="BF2477" i="2"/>
  <c r="BF2494" i="2"/>
  <c r="BF2500" i="2"/>
  <c r="BF2506" i="2"/>
  <c r="BF2513" i="2"/>
  <c r="BF2524" i="2"/>
  <c r="BF2533" i="2"/>
  <c r="BF2547" i="2"/>
  <c r="BF2592" i="2"/>
  <c r="BF2610" i="2"/>
  <c r="BF2624" i="2"/>
  <c r="BF2629" i="2"/>
  <c r="BF2634" i="2"/>
  <c r="BF2640" i="2"/>
  <c r="BF2682" i="2"/>
  <c r="BF2700" i="2"/>
  <c r="BF2705" i="2"/>
  <c r="BF2717" i="2"/>
  <c r="BF2724" i="2"/>
  <c r="BF2788" i="2"/>
  <c r="BF2806" i="2"/>
  <c r="BF2819" i="2"/>
  <c r="BF2836" i="2"/>
  <c r="BF2855" i="2"/>
  <c r="BF2861" i="2"/>
  <c r="BF2869" i="2"/>
  <c r="BF2873" i="2"/>
  <c r="BF2882" i="2"/>
  <c r="BF2884" i="2"/>
  <c r="BF2896" i="2"/>
  <c r="BF2897" i="2"/>
  <c r="BF2900" i="2"/>
  <c r="BF2902" i="2"/>
  <c r="BF2903" i="2"/>
  <c r="BF2904" i="2"/>
  <c r="BF2910" i="2"/>
  <c r="BF2918" i="2"/>
  <c r="BF2976" i="2"/>
  <c r="BF3017" i="2"/>
  <c r="BF3066" i="2"/>
  <c r="BF3102" i="2"/>
  <c r="BF3138" i="2"/>
  <c r="BF3199" i="2"/>
  <c r="BF3205" i="2"/>
  <c r="BF3215" i="2"/>
  <c r="BF3221" i="2"/>
  <c r="BF3234" i="2"/>
  <c r="BF3237" i="2"/>
  <c r="BF3245" i="2"/>
  <c r="BF3250" i="2"/>
  <c r="BF3255" i="2"/>
  <c r="BF3259" i="2"/>
  <c r="BF3394" i="2"/>
  <c r="BF3425" i="2"/>
  <c r="BF3436" i="2"/>
  <c r="BF3441" i="2"/>
  <c r="BF3469" i="2"/>
  <c r="BF3478" i="2"/>
  <c r="BF3480" i="2"/>
  <c r="BF3483" i="2"/>
  <c r="BF3490" i="2"/>
  <c r="BF3492" i="2"/>
  <c r="BF3502" i="2"/>
  <c r="BF3516" i="2"/>
  <c r="BF3518" i="2"/>
  <c r="BF3522" i="2"/>
  <c r="BF3532" i="2"/>
  <c r="BF3537" i="2"/>
  <c r="BF3546" i="2"/>
  <c r="BF3554" i="2"/>
  <c r="BF3559" i="2"/>
  <c r="BF3571" i="2"/>
  <c r="BF3576" i="2"/>
  <c r="BF3586" i="2"/>
  <c r="BF3591" i="2"/>
  <c r="BF3598" i="2"/>
  <c r="BF3606" i="2"/>
  <c r="BF3622" i="2"/>
  <c r="BF3626" i="2"/>
  <c r="BF3643" i="2"/>
  <c r="BF3656" i="2"/>
  <c r="BF3666" i="2"/>
  <c r="BF3669" i="2"/>
  <c r="BF3673" i="2"/>
  <c r="BF3677" i="2"/>
  <c r="BF3687" i="2"/>
  <c r="BF3697" i="2"/>
  <c r="BF3817" i="2"/>
  <c r="BF3818" i="2"/>
  <c r="BF3820" i="2"/>
  <c r="BF3824" i="2"/>
  <c r="BF3826" i="2"/>
  <c r="BF3827" i="2"/>
  <c r="BF3828" i="2"/>
  <c r="BF3830" i="2"/>
  <c r="BF3833" i="2"/>
  <c r="BF3834" i="2"/>
  <c r="BF3836" i="2"/>
  <c r="BF3837" i="2"/>
  <c r="BF3839" i="2"/>
  <c r="BF3844" i="2"/>
  <c r="BF3845" i="2"/>
  <c r="BF3849" i="2"/>
  <c r="BF3852" i="2"/>
  <c r="BF3856" i="2"/>
  <c r="BF3857" i="2"/>
  <c r="BF3861" i="2"/>
  <c r="BF3862" i="2"/>
  <c r="BF3864" i="2"/>
  <c r="BF3865" i="2"/>
  <c r="BF3866" i="2"/>
  <c r="BF3867" i="2"/>
  <c r="BF3869" i="2"/>
  <c r="BF3871" i="2"/>
  <c r="BF3874" i="2"/>
  <c r="BF3878" i="2"/>
  <c r="BF3881" i="2"/>
  <c r="BF3882" i="2"/>
  <c r="BF3884" i="2"/>
  <c r="BF3887" i="2"/>
  <c r="BF3888" i="2"/>
  <c r="BF3891" i="2"/>
  <c r="BF3893" i="2"/>
  <c r="BF3894" i="2"/>
  <c r="BF3897" i="2"/>
  <c r="BF3898" i="2"/>
  <c r="BF3900" i="2"/>
  <c r="BF3901" i="2"/>
  <c r="BF3903" i="2"/>
  <c r="BF3906" i="2"/>
  <c r="BF3908" i="2"/>
  <c r="BF3910" i="2"/>
  <c r="BF3914" i="2"/>
  <c r="BF3916" i="2"/>
  <c r="BF3919" i="2"/>
  <c r="BF3922" i="2"/>
  <c r="BF3925" i="2"/>
  <c r="BF3926" i="2"/>
  <c r="BF3929" i="2"/>
  <c r="BF3932" i="2"/>
  <c r="BF3933" i="2"/>
  <c r="BF3935" i="2"/>
  <c r="BF3942" i="2"/>
  <c r="BF3949" i="2"/>
  <c r="BF3957" i="2"/>
  <c r="BF3960" i="2"/>
  <c r="BF3976" i="2"/>
  <c r="BF3985" i="2"/>
  <c r="BF3989" i="2"/>
  <c r="BF3992" i="2"/>
  <c r="BF3994" i="2"/>
  <c r="BF3996" i="2"/>
  <c r="BF3998" i="2"/>
  <c r="BF4002" i="2"/>
  <c r="BF4006" i="2"/>
  <c r="BF4008" i="2"/>
  <c r="BF4021" i="2"/>
  <c r="BF4025" i="2"/>
  <c r="BF4031" i="2"/>
  <c r="BF4034" i="2"/>
  <c r="BF4036" i="2"/>
  <c r="BF4065" i="2"/>
  <c r="BF4075" i="2"/>
  <c r="BF4080" i="2"/>
  <c r="BF4094" i="2"/>
  <c r="BF4102" i="2"/>
  <c r="BF4106" i="2"/>
  <c r="BF4108" i="2"/>
  <c r="BF4111" i="2"/>
  <c r="BF4136" i="2"/>
  <c r="BF4164" i="2"/>
  <c r="BF4168" i="2"/>
  <c r="BF4172" i="2"/>
  <c r="BF4174" i="2"/>
  <c r="BF4180" i="2"/>
  <c r="BF4186" i="2"/>
  <c r="BF4188" i="2"/>
  <c r="BF5083" i="2"/>
  <c r="BF5088" i="2"/>
  <c r="BF5098" i="2"/>
  <c r="BF5102" i="2"/>
  <c r="BF5135" i="2"/>
  <c r="BF5171" i="2"/>
  <c r="BF5179" i="2"/>
  <c r="BF5184" i="2"/>
  <c r="BF5188" i="2"/>
  <c r="BF5201" i="2"/>
  <c r="BF5244" i="2"/>
  <c r="BF5280" i="2"/>
  <c r="BF5285" i="2"/>
  <c r="BF5295" i="2"/>
  <c r="BK5082" i="2"/>
  <c r="J5082" i="2" s="1"/>
  <c r="J126" i="2" s="1"/>
  <c r="BK5097" i="2"/>
  <c r="J5097" i="2"/>
  <c r="J127" i="2" s="1"/>
  <c r="J91" i="3"/>
  <c r="J93" i="3"/>
  <c r="J94" i="3"/>
  <c r="F131" i="3"/>
  <c r="F132" i="3"/>
  <c r="BF145" i="3"/>
  <c r="BF146" i="3"/>
  <c r="BF149" i="3"/>
  <c r="BF153" i="3"/>
  <c r="BF154" i="3"/>
  <c r="BF155" i="3"/>
  <c r="BF156" i="3"/>
  <c r="BF157" i="3"/>
  <c r="BF158" i="3"/>
  <c r="BF159" i="3"/>
  <c r="BF161" i="3"/>
  <c r="BF164" i="3"/>
  <c r="BF167" i="3"/>
  <c r="BF168" i="3"/>
  <c r="BF169" i="3"/>
  <c r="BF171" i="3"/>
  <c r="BF172" i="3"/>
  <c r="BF173" i="3"/>
  <c r="BF174" i="3"/>
  <c r="BF177" i="3"/>
  <c r="BF178" i="3"/>
  <c r="BF179" i="3"/>
  <c r="BF180" i="3"/>
  <c r="BF182" i="3"/>
  <c r="BF183" i="3"/>
  <c r="BF186" i="3"/>
  <c r="BF187" i="3"/>
  <c r="BF189" i="3"/>
  <c r="BF192" i="3"/>
  <c r="BF195" i="3"/>
  <c r="BF199" i="3"/>
  <c r="BF202" i="3"/>
  <c r="BF205" i="3"/>
  <c r="BF208" i="3"/>
  <c r="BF209" i="3"/>
  <c r="BF212" i="3"/>
  <c r="BF213" i="3"/>
  <c r="BF214" i="3"/>
  <c r="BF215" i="3"/>
  <c r="BF218" i="3"/>
  <c r="BF221" i="3"/>
  <c r="BF224" i="3"/>
  <c r="BF225" i="3"/>
  <c r="BF231" i="3"/>
  <c r="BF233" i="3"/>
  <c r="BF234" i="3"/>
  <c r="BF235" i="3"/>
  <c r="BF236" i="3"/>
  <c r="BF237" i="3"/>
  <c r="BF238" i="3"/>
  <c r="BF239" i="3"/>
  <c r="BF240" i="3"/>
  <c r="BF241" i="3"/>
  <c r="BF244" i="3"/>
  <c r="BF246" i="3"/>
  <c r="BF247" i="3"/>
  <c r="BF250" i="3"/>
  <c r="BF252" i="3"/>
  <c r="BF253" i="3"/>
  <c r="BF254" i="3"/>
  <c r="BF258" i="3"/>
  <c r="BF259" i="3"/>
  <c r="BF261" i="3"/>
  <c r="BF264" i="3"/>
  <c r="BF265" i="3"/>
  <c r="BF266" i="3"/>
  <c r="BF269" i="3"/>
  <c r="BF270" i="3"/>
  <c r="BF271" i="3"/>
  <c r="BF278" i="3"/>
  <c r="BF280" i="3"/>
  <c r="BF281" i="3"/>
  <c r="BF282" i="3"/>
  <c r="BF284" i="3"/>
  <c r="BF286" i="3"/>
  <c r="BF287" i="3"/>
  <c r="BF289" i="3"/>
  <c r="BF292" i="3"/>
  <c r="BF296" i="3"/>
  <c r="BF297" i="3"/>
  <c r="BF298" i="3"/>
  <c r="BF299" i="3"/>
  <c r="BF300" i="3"/>
  <c r="BF302" i="3"/>
  <c r="BF306" i="3"/>
  <c r="BF308" i="3"/>
  <c r="BF309" i="3"/>
  <c r="BF312" i="3"/>
  <c r="BF313" i="3"/>
  <c r="BF316" i="3"/>
  <c r="BF319" i="3"/>
  <c r="BF320" i="3"/>
  <c r="BF321" i="3"/>
  <c r="BF322" i="3"/>
  <c r="BF326" i="3"/>
  <c r="BF327" i="3"/>
  <c r="E85" i="4"/>
  <c r="J91" i="4"/>
  <c r="J93" i="4"/>
  <c r="J94" i="4"/>
  <c r="F132" i="4"/>
  <c r="BF139" i="4"/>
  <c r="BF140" i="4"/>
  <c r="BF147" i="4"/>
  <c r="BF148" i="4"/>
  <c r="BF150" i="4"/>
  <c r="BF154" i="4"/>
  <c r="BF155" i="4"/>
  <c r="BF157" i="4"/>
  <c r="BF159" i="4"/>
  <c r="BF160" i="4"/>
  <c r="BF163" i="4"/>
  <c r="BF164" i="4"/>
  <c r="BF165" i="4"/>
  <c r="BF168" i="4"/>
  <c r="BF174" i="4"/>
  <c r="BF176" i="4"/>
  <c r="BF177" i="4"/>
  <c r="BF179" i="4"/>
  <c r="BF180" i="4"/>
  <c r="BF184" i="4"/>
  <c r="BF185" i="4"/>
  <c r="E85" i="5"/>
  <c r="F93" i="5"/>
  <c r="J94" i="5"/>
  <c r="BF142" i="5"/>
  <c r="BF143" i="5"/>
  <c r="BF146" i="5"/>
  <c r="BF147" i="5"/>
  <c r="BF148" i="5"/>
  <c r="BF149" i="5"/>
  <c r="BF150" i="5"/>
  <c r="BF151" i="5"/>
  <c r="BF152" i="5"/>
  <c r="BF154" i="5"/>
  <c r="BF155" i="5"/>
  <c r="BF156" i="5"/>
  <c r="BF158" i="5"/>
  <c r="BF161" i="5"/>
  <c r="BF166" i="5"/>
  <c r="BF167" i="5"/>
  <c r="BF168" i="5"/>
  <c r="BF170" i="5"/>
  <c r="BF171" i="5"/>
  <c r="BF174" i="5"/>
  <c r="BF178" i="5"/>
  <c r="BF181" i="5"/>
  <c r="BF185" i="5"/>
  <c r="BF186" i="5"/>
  <c r="BF190" i="5"/>
  <c r="BF192" i="5"/>
  <c r="BF193" i="5"/>
  <c r="BF195" i="5"/>
  <c r="BF199" i="5"/>
  <c r="BF200" i="5"/>
  <c r="BF201" i="5"/>
  <c r="BF202" i="5"/>
  <c r="BF205" i="5"/>
  <c r="BF206" i="5"/>
  <c r="BF208" i="5"/>
  <c r="BF209" i="5"/>
  <c r="BF211" i="5"/>
  <c r="BF212" i="5"/>
  <c r="BF213" i="5"/>
  <c r="BF215" i="5"/>
  <c r="BF219" i="5"/>
  <c r="BF222" i="5"/>
  <c r="BF224" i="5"/>
  <c r="BF225" i="5"/>
  <c r="BF227" i="5"/>
  <c r="BF229" i="5"/>
  <c r="BF231" i="5"/>
  <c r="BF232" i="5"/>
  <c r="BF233" i="5"/>
  <c r="BF235" i="5"/>
  <c r="BF236" i="5"/>
  <c r="BF237" i="5"/>
  <c r="BF238" i="5"/>
  <c r="BF239" i="5"/>
  <c r="BF240" i="5"/>
  <c r="BF241" i="5"/>
  <c r="BF242" i="5"/>
  <c r="BF243" i="5"/>
  <c r="BF246" i="5"/>
  <c r="BF247" i="5"/>
  <c r="BF249" i="5"/>
  <c r="BF250" i="5"/>
  <c r="BF257" i="5"/>
  <c r="BF258" i="5"/>
  <c r="BF259" i="5"/>
  <c r="BF260" i="5"/>
  <c r="BF262" i="5"/>
  <c r="BF263" i="5"/>
  <c r="BF266" i="5"/>
  <c r="BF271" i="5"/>
  <c r="BF274" i="5"/>
  <c r="BF275" i="5"/>
  <c r="BF276" i="5"/>
  <c r="BF277" i="5"/>
  <c r="BF279" i="5"/>
  <c r="BF280" i="5"/>
  <c r="BF281" i="5"/>
  <c r="BF286" i="5"/>
  <c r="BF289" i="5"/>
  <c r="E85" i="6"/>
  <c r="F93" i="6"/>
  <c r="F94" i="6"/>
  <c r="J94" i="6"/>
  <c r="BF222" i="6"/>
  <c r="BF227" i="6"/>
  <c r="BF229" i="6"/>
  <c r="BF231" i="6"/>
  <c r="BF232" i="6"/>
  <c r="BF234" i="6"/>
  <c r="BF235" i="6"/>
  <c r="BF239" i="6"/>
  <c r="BF241" i="6"/>
  <c r="BF246" i="6"/>
  <c r="BF247" i="6"/>
  <c r="BF250" i="6"/>
  <c r="BF251" i="6"/>
  <c r="BF253" i="6"/>
  <c r="BF254" i="6"/>
  <c r="BF256" i="6"/>
  <c r="BF260" i="6"/>
  <c r="BF262" i="6"/>
  <c r="BF263" i="6"/>
  <c r="BF266" i="6"/>
  <c r="BF272" i="6"/>
  <c r="BF276" i="6"/>
  <c r="BF278" i="6"/>
  <c r="BF280" i="6"/>
  <c r="BF282" i="6"/>
  <c r="BF285" i="6"/>
  <c r="BF290" i="6"/>
  <c r="BF293" i="6"/>
  <c r="BF297" i="6"/>
  <c r="BF299" i="6"/>
  <c r="BF301" i="6"/>
  <c r="BF304" i="6"/>
  <c r="BF308" i="6"/>
  <c r="BF309" i="6"/>
  <c r="BF311" i="6"/>
  <c r="BF314" i="6"/>
  <c r="BF316" i="6"/>
  <c r="BF317" i="6"/>
  <c r="BF319" i="6"/>
  <c r="BF322" i="6"/>
  <c r="BF328" i="6"/>
  <c r="BF330" i="6"/>
  <c r="BF333" i="6"/>
  <c r="BF334" i="6"/>
  <c r="BF338" i="6"/>
  <c r="BF339" i="6"/>
  <c r="BF341" i="6"/>
  <c r="BF345" i="6"/>
  <c r="BF348" i="6"/>
  <c r="BF349" i="6"/>
  <c r="BF351" i="6"/>
  <c r="BF356" i="6"/>
  <c r="BF358" i="6"/>
  <c r="BF360" i="6"/>
  <c r="BF362" i="6"/>
  <c r="BF363" i="6"/>
  <c r="BF364" i="6"/>
  <c r="BF370" i="6"/>
  <c r="BF375" i="6"/>
  <c r="BF376" i="6"/>
  <c r="BF378" i="6"/>
  <c r="BF379" i="6"/>
  <c r="BF383" i="6"/>
  <c r="BF385" i="6"/>
  <c r="BF391" i="6"/>
  <c r="BF394" i="6"/>
  <c r="BF395" i="6"/>
  <c r="BF398" i="6"/>
  <c r="BF400" i="6"/>
  <c r="BF406" i="6"/>
  <c r="BF409" i="6"/>
  <c r="BF411" i="6"/>
  <c r="BF412" i="6"/>
  <c r="BF418" i="6"/>
  <c r="BF423" i="6"/>
  <c r="BF425" i="6"/>
  <c r="BF436" i="6"/>
  <c r="BF437" i="6"/>
  <c r="BF439" i="6"/>
  <c r="BF445" i="6"/>
  <c r="BF448" i="6"/>
  <c r="BF452" i="6"/>
  <c r="BF458" i="6"/>
  <c r="BF462" i="6"/>
  <c r="BF466" i="6"/>
  <c r="BF467" i="6"/>
  <c r="BF470" i="6"/>
  <c r="BF481" i="6"/>
  <c r="BF486" i="6"/>
  <c r="BF487" i="6"/>
  <c r="BF489" i="6"/>
  <c r="BF493" i="6"/>
  <c r="BF494" i="6"/>
  <c r="BF497" i="6"/>
  <c r="BF502" i="6"/>
  <c r="BF503" i="6"/>
  <c r="BF505" i="6"/>
  <c r="BF506" i="6"/>
  <c r="BF510" i="6"/>
  <c r="BF512" i="6"/>
  <c r="BF519" i="6"/>
  <c r="BF523" i="6"/>
  <c r="BF525" i="6"/>
  <c r="BF531" i="6"/>
  <c r="BF536" i="6"/>
  <c r="BF537" i="6"/>
  <c r="BF538" i="6"/>
  <c r="BF541" i="6"/>
  <c r="BF545" i="6"/>
  <c r="BF547" i="6"/>
  <c r="BF549" i="6"/>
  <c r="BF557" i="6"/>
  <c r="BF559" i="6"/>
  <c r="BF560" i="6"/>
  <c r="BF561" i="6"/>
  <c r="BF563" i="6"/>
  <c r="BF569" i="6"/>
  <c r="BF572" i="6"/>
  <c r="BF575" i="6"/>
  <c r="BF577" i="6"/>
  <c r="BK236" i="6"/>
  <c r="J236" i="6" s="1"/>
  <c r="J103" i="6" s="1"/>
  <c r="BK268" i="6"/>
  <c r="J268" i="6" s="1"/>
  <c r="J107" i="6" s="1"/>
  <c r="BK369" i="6"/>
  <c r="J369" i="6"/>
  <c r="J124" i="6" s="1"/>
  <c r="BK402" i="6"/>
  <c r="BK405" i="6"/>
  <c r="J405" i="6"/>
  <c r="J133" i="6" s="1"/>
  <c r="BK408" i="6"/>
  <c r="J408" i="6" s="1"/>
  <c r="J134" i="6" s="1"/>
  <c r="BK420" i="6"/>
  <c r="J420" i="6" s="1"/>
  <c r="J139" i="6" s="1"/>
  <c r="BK422" i="6"/>
  <c r="J422" i="6" s="1"/>
  <c r="J140" i="6" s="1"/>
  <c r="BK426" i="6"/>
  <c r="J426" i="6"/>
  <c r="J142" i="6" s="1"/>
  <c r="BK429" i="6"/>
  <c r="J429" i="6" s="1"/>
  <c r="J143" i="6" s="1"/>
  <c r="BK444" i="6"/>
  <c r="J444" i="6" s="1"/>
  <c r="J148" i="6" s="1"/>
  <c r="BK449" i="6"/>
  <c r="J449" i="6" s="1"/>
  <c r="J150" i="6" s="1"/>
  <c r="BK472" i="6"/>
  <c r="J472" i="6"/>
  <c r="J158" i="6" s="1"/>
  <c r="BK475" i="6"/>
  <c r="J475" i="6" s="1"/>
  <c r="J159" i="6" s="1"/>
  <c r="BK477" i="6"/>
  <c r="J477" i="6" s="1"/>
  <c r="J160" i="6" s="1"/>
  <c r="BK480" i="6"/>
  <c r="J480" i="6" s="1"/>
  <c r="J161" i="6" s="1"/>
  <c r="BK499" i="6"/>
  <c r="J499" i="6"/>
  <c r="J167" i="6" s="1"/>
  <c r="BK530" i="6"/>
  <c r="J530" i="6" s="1"/>
  <c r="J174" i="6" s="1"/>
  <c r="BK546" i="6"/>
  <c r="J546" i="6" s="1"/>
  <c r="J178" i="6" s="1"/>
  <c r="BK548" i="6"/>
  <c r="J548" i="6" s="1"/>
  <c r="J179" i="6" s="1"/>
  <c r="J91" i="7"/>
  <c r="J93" i="7"/>
  <c r="J94" i="7"/>
  <c r="E129" i="7"/>
  <c r="F137" i="7"/>
  <c r="F138" i="7"/>
  <c r="BF147" i="7"/>
  <c r="BF148" i="7"/>
  <c r="BF149" i="7"/>
  <c r="BF152" i="7"/>
  <c r="BF153" i="7"/>
  <c r="BF154" i="7"/>
  <c r="BF156" i="7"/>
  <c r="BF163" i="7"/>
  <c r="BF166" i="7"/>
  <c r="BF168" i="7"/>
  <c r="BF171" i="7"/>
  <c r="BF172" i="7"/>
  <c r="BF174" i="7"/>
  <c r="BF175" i="7"/>
  <c r="BF177" i="7"/>
  <c r="BF178" i="7"/>
  <c r="BF180" i="7"/>
  <c r="BF181" i="7"/>
  <c r="BF183" i="7"/>
  <c r="BF188" i="7"/>
  <c r="BF189" i="7"/>
  <c r="BF191" i="7"/>
  <c r="BF194" i="7"/>
  <c r="BF195" i="7"/>
  <c r="BF196" i="7"/>
  <c r="BF198" i="7"/>
  <c r="BF199" i="7"/>
  <c r="BF201" i="7"/>
  <c r="BF202" i="7"/>
  <c r="BF205" i="7"/>
  <c r="BF207" i="7"/>
  <c r="BF211" i="7"/>
  <c r="BF214" i="7"/>
  <c r="BF216" i="7"/>
  <c r="BF217" i="7"/>
  <c r="BF218" i="7"/>
  <c r="BF220" i="7"/>
  <c r="BF221" i="7"/>
  <c r="BF222" i="7"/>
  <c r="BF224" i="7"/>
  <c r="BF225" i="7"/>
  <c r="BF228" i="7"/>
  <c r="BF229" i="7"/>
  <c r="BF233" i="7"/>
  <c r="BF235" i="7"/>
  <c r="BF236" i="7"/>
  <c r="BF238" i="7"/>
  <c r="BF242" i="7"/>
  <c r="BF244" i="7"/>
  <c r="BF245" i="7"/>
  <c r="BF246" i="7"/>
  <c r="BF249" i="7"/>
  <c r="BF252" i="7"/>
  <c r="BF257" i="7"/>
  <c r="BF258" i="7"/>
  <c r="BF261" i="7"/>
  <c r="BF264" i="7"/>
  <c r="BF268" i="7"/>
  <c r="BF269" i="7"/>
  <c r="BF273" i="7"/>
  <c r="BF274" i="7"/>
  <c r="BF275" i="7"/>
  <c r="BF276" i="7"/>
  <c r="BF277" i="7"/>
  <c r="BF278" i="7"/>
  <c r="BF281" i="7"/>
  <c r="BF283" i="7"/>
  <c r="BF284" i="7"/>
  <c r="BF287" i="7"/>
  <c r="BF290" i="7"/>
  <c r="BF292" i="7"/>
  <c r="BF298" i="7"/>
  <c r="BF299" i="7"/>
  <c r="BF300" i="7"/>
  <c r="BF301" i="7"/>
  <c r="BF303" i="7"/>
  <c r="BF304" i="7"/>
  <c r="BF309" i="7"/>
  <c r="BF310" i="7"/>
  <c r="BF311" i="7"/>
  <c r="BF313" i="7"/>
  <c r="BF314" i="7"/>
  <c r="BF317" i="7"/>
  <c r="BF320" i="7"/>
  <c r="BF321" i="7"/>
  <c r="BF323" i="7"/>
  <c r="BF330" i="7"/>
  <c r="BF333" i="7"/>
  <c r="BF335" i="7"/>
  <c r="BF339" i="7"/>
  <c r="BF341" i="7"/>
  <c r="BF342" i="7"/>
  <c r="BF343" i="7"/>
  <c r="BF345" i="7"/>
  <c r="BF346" i="7"/>
  <c r="BF348" i="7"/>
  <c r="BF349" i="7"/>
  <c r="BF350" i="7"/>
  <c r="BF352" i="7"/>
  <c r="BF353" i="7"/>
  <c r="BF355" i="7"/>
  <c r="BF357" i="7"/>
  <c r="BF358" i="7"/>
  <c r="BF361" i="7"/>
  <c r="BF363" i="7"/>
  <c r="BF365" i="7"/>
  <c r="BF367" i="7"/>
  <c r="BF368" i="7"/>
  <c r="BF371" i="7"/>
  <c r="BK155" i="7"/>
  <c r="J155" i="7" s="1"/>
  <c r="J101" i="7" s="1"/>
  <c r="BK157" i="7"/>
  <c r="J157" i="7" s="1"/>
  <c r="J102" i="7" s="1"/>
  <c r="E85" i="8"/>
  <c r="J91" i="8"/>
  <c r="F94" i="8"/>
  <c r="BF173" i="8"/>
  <c r="BF176" i="8"/>
  <c r="BF195" i="8"/>
  <c r="BF205" i="8"/>
  <c r="BF209" i="8"/>
  <c r="BF238" i="8"/>
  <c r="BF244" i="8"/>
  <c r="BF255" i="8"/>
  <c r="BF262" i="8"/>
  <c r="BF423" i="8"/>
  <c r="BF449" i="8"/>
  <c r="BF534" i="8"/>
  <c r="BF538" i="8"/>
  <c r="BF542" i="8"/>
  <c r="BF565" i="8"/>
  <c r="BF586" i="8"/>
  <c r="BF589" i="8"/>
  <c r="BF599" i="8"/>
  <c r="BF606" i="8"/>
  <c r="BF608" i="8"/>
  <c r="BF618" i="8"/>
  <c r="BF635" i="8"/>
  <c r="BF640" i="8"/>
  <c r="BF650" i="8"/>
  <c r="BF673" i="8"/>
  <c r="BF679" i="8"/>
  <c r="BF687" i="8"/>
  <c r="BF698" i="8"/>
  <c r="BF711" i="8"/>
  <c r="BF718" i="8"/>
  <c r="BF728" i="8"/>
  <c r="BF734" i="8"/>
  <c r="BF745" i="8"/>
  <c r="BF756" i="8"/>
  <c r="BF768" i="8"/>
  <c r="BF773" i="8"/>
  <c r="BF788" i="8"/>
  <c r="BF796" i="8"/>
  <c r="BF807" i="8"/>
  <c r="BF815" i="8"/>
  <c r="BF819" i="8"/>
  <c r="BF824" i="8"/>
  <c r="BF828" i="8"/>
  <c r="BF831" i="8"/>
  <c r="BF832" i="8"/>
  <c r="BF835" i="8"/>
  <c r="BF836" i="8"/>
  <c r="BF844" i="8"/>
  <c r="BF884" i="8"/>
  <c r="BF905" i="8"/>
  <c r="BF926" i="8"/>
  <c r="BF935" i="8"/>
  <c r="BF969" i="8"/>
  <c r="BF984" i="8"/>
  <c r="BF997" i="8"/>
  <c r="BF1000" i="8"/>
  <c r="BF1007" i="8"/>
  <c r="BF1029" i="8"/>
  <c r="BF1043" i="8"/>
  <c r="BF1066" i="8"/>
  <c r="BF1077" i="8"/>
  <c r="BF1079" i="8"/>
  <c r="BF1086" i="8"/>
  <c r="BF1100" i="8"/>
  <c r="BF1106" i="8"/>
  <c r="BF1109" i="8"/>
  <c r="BF1118" i="8"/>
  <c r="BF1120" i="8"/>
  <c r="BF1123" i="8"/>
  <c r="BF1131" i="8"/>
  <c r="BF1134" i="8"/>
  <c r="BF1143" i="8"/>
  <c r="BF1148" i="8"/>
  <c r="BF1152" i="8"/>
  <c r="BF1161" i="8"/>
  <c r="BF1162" i="8"/>
  <c r="BF1168" i="8"/>
  <c r="BF1177" i="8"/>
  <c r="BF1178" i="8"/>
  <c r="BF1180" i="8"/>
  <c r="BF1181" i="8"/>
  <c r="BF1187" i="8"/>
  <c r="BF1193" i="8"/>
  <c r="BF1195" i="8"/>
  <c r="BF1196" i="8"/>
  <c r="BF1202" i="8"/>
  <c r="BF1203" i="8"/>
  <c r="BF1204" i="8"/>
  <c r="BF1211" i="8"/>
  <c r="BF1214" i="8"/>
  <c r="BF1215" i="8"/>
  <c r="BF1216" i="8"/>
  <c r="BF1219" i="8"/>
  <c r="BF1220" i="8"/>
  <c r="BF1221" i="8"/>
  <c r="BF1227" i="8"/>
  <c r="BF1228" i="8"/>
  <c r="BF1229" i="8"/>
  <c r="BF1230" i="8"/>
  <c r="BF1231" i="8"/>
  <c r="BF1233" i="8"/>
  <c r="BF1234" i="8"/>
  <c r="BF1236" i="8"/>
  <c r="BF1237" i="8"/>
  <c r="BF1238" i="8"/>
  <c r="BF1247" i="8"/>
  <c r="BF1248" i="8"/>
  <c r="BF1249" i="8"/>
  <c r="BF1250" i="8"/>
  <c r="BF1251" i="8"/>
  <c r="BF1253" i="8"/>
  <c r="BF1254" i="8"/>
  <c r="BF1255" i="8"/>
  <c r="BF1256" i="8"/>
  <c r="BF1257" i="8"/>
  <c r="BF1261" i="8"/>
  <c r="BF1263" i="8"/>
  <c r="BF1265" i="8"/>
  <c r="BF1270" i="8"/>
  <c r="BF1273" i="8"/>
  <c r="BF1276" i="8"/>
  <c r="BF1280" i="8"/>
  <c r="BF1284" i="8"/>
  <c r="BF1286" i="8"/>
  <c r="BF1288" i="8"/>
  <c r="BF1295" i="8"/>
  <c r="BF1300" i="8"/>
  <c r="BF1307" i="8"/>
  <c r="BF1339" i="8"/>
  <c r="BF1354" i="8"/>
  <c r="BF1358" i="8"/>
  <c r="BF1367" i="8"/>
  <c r="BF1377" i="8"/>
  <c r="BF1392" i="8"/>
  <c r="BF1397" i="8"/>
  <c r="BF1404" i="8"/>
  <c r="BF1421" i="8"/>
  <c r="BF1423" i="8"/>
  <c r="BF1575" i="8"/>
  <c r="BF1595" i="8"/>
  <c r="BF1607" i="8"/>
  <c r="BF1611" i="8"/>
  <c r="BF1622" i="8"/>
  <c r="BF1650" i="8"/>
  <c r="BF1677" i="8"/>
  <c r="BF1681" i="8"/>
  <c r="BF1694" i="8"/>
  <c r="BF1724" i="8"/>
  <c r="BF1742" i="8"/>
  <c r="BF1763" i="8"/>
  <c r="BF1768" i="8"/>
  <c r="BF1778" i="8"/>
  <c r="BF1788" i="8"/>
  <c r="BF1793" i="8"/>
  <c r="BK840" i="8"/>
  <c r="J840" i="8"/>
  <c r="J106" i="8" s="1"/>
  <c r="E85" i="9"/>
  <c r="J91" i="9"/>
  <c r="J93" i="9"/>
  <c r="J94" i="9"/>
  <c r="BF138" i="9"/>
  <c r="BF140" i="9"/>
  <c r="BF141" i="9"/>
  <c r="BF143" i="9"/>
  <c r="BF149" i="9"/>
  <c r="BF150" i="9"/>
  <c r="BF152" i="9"/>
  <c r="BF156" i="9"/>
  <c r="BF158" i="9"/>
  <c r="BF161" i="9"/>
  <c r="BF162" i="9"/>
  <c r="BF165" i="9"/>
  <c r="BF168" i="9"/>
  <c r="BF169" i="9"/>
  <c r="BF171" i="9"/>
  <c r="BF172" i="9"/>
  <c r="BF175" i="9"/>
  <c r="BF177" i="9"/>
  <c r="BF178" i="9"/>
  <c r="BF179" i="9"/>
  <c r="BF180" i="9"/>
  <c r="BF181" i="9"/>
  <c r="BF184" i="9"/>
  <c r="BF186" i="9"/>
  <c r="BF187" i="9"/>
  <c r="BF188" i="9"/>
  <c r="BF190" i="9"/>
  <c r="BF191" i="9"/>
  <c r="BF194" i="9"/>
  <c r="BF195" i="9"/>
  <c r="BF197" i="9"/>
  <c r="BF200" i="9"/>
  <c r="BF203" i="9"/>
  <c r="BF204" i="9"/>
  <c r="BF207" i="9"/>
  <c r="BF210" i="9"/>
  <c r="BF212" i="9"/>
  <c r="BF213" i="9"/>
  <c r="BF214" i="9"/>
  <c r="BF216" i="9"/>
  <c r="BF218" i="9"/>
  <c r="BF219" i="9"/>
  <c r="BF220" i="9"/>
  <c r="BF221" i="9"/>
  <c r="BF222" i="9"/>
  <c r="BF224" i="9"/>
  <c r="BF225" i="9"/>
  <c r="BF227" i="9"/>
  <c r="BF230" i="9"/>
  <c r="BF231" i="9"/>
  <c r="BF234" i="9"/>
  <c r="BF236" i="9"/>
  <c r="BF238" i="9"/>
  <c r="BF240" i="9"/>
  <c r="BF241" i="9"/>
  <c r="BF242" i="9"/>
  <c r="BF244" i="9"/>
  <c r="BF248" i="9"/>
  <c r="BF249" i="9"/>
  <c r="BF250" i="9"/>
  <c r="BF251" i="9"/>
  <c r="BF255" i="9"/>
  <c r="F93" i="10"/>
  <c r="F94" i="10"/>
  <c r="E123" i="10"/>
  <c r="J131" i="10"/>
  <c r="J132" i="10"/>
  <c r="BF138" i="10"/>
  <c r="BF144" i="10"/>
  <c r="BF148" i="10"/>
  <c r="BF157" i="10"/>
  <c r="F93" i="11"/>
  <c r="F94" i="11"/>
  <c r="E126" i="11"/>
  <c r="J132" i="11"/>
  <c r="J134" i="11"/>
  <c r="J135" i="11"/>
  <c r="BF141" i="11"/>
  <c r="BF142" i="11"/>
  <c r="BF148" i="11"/>
  <c r="BF149" i="11"/>
  <c r="BF151" i="11"/>
  <c r="BF154" i="11"/>
  <c r="BF156" i="11"/>
  <c r="BF157" i="11"/>
  <c r="BF159" i="11"/>
  <c r="BF160" i="11"/>
  <c r="BF162" i="11"/>
  <c r="BF165" i="11"/>
  <c r="BF166" i="11"/>
  <c r="BF167" i="11"/>
  <c r="BF168" i="11"/>
  <c r="BF170" i="11"/>
  <c r="BF171" i="11"/>
  <c r="BF174" i="11"/>
  <c r="BF178" i="11"/>
  <c r="BF179" i="11"/>
  <c r="BF181" i="11"/>
  <c r="BF182" i="11"/>
  <c r="BF185" i="11"/>
  <c r="BF188" i="11"/>
  <c r="BF191" i="11"/>
  <c r="BF194" i="11"/>
  <c r="BF195" i="11"/>
  <c r="BF198" i="11"/>
  <c r="BF199" i="11"/>
  <c r="BF202" i="11"/>
  <c r="BF205" i="11"/>
  <c r="BF208" i="11"/>
  <c r="BF209" i="11"/>
  <c r="BF211" i="11"/>
  <c r="BF212" i="11"/>
  <c r="BF214" i="11"/>
  <c r="BF216" i="11"/>
  <c r="BF217" i="11"/>
  <c r="BF218" i="11"/>
  <c r="BF221" i="11"/>
  <c r="BF222" i="11"/>
  <c r="BF223" i="11"/>
  <c r="BF224" i="11"/>
  <c r="BF225" i="11"/>
  <c r="BF228" i="11"/>
  <c r="BF231" i="11"/>
  <c r="BF233" i="11"/>
  <c r="BF234" i="11"/>
  <c r="BF239" i="11"/>
  <c r="F93" i="12"/>
  <c r="J93" i="12"/>
  <c r="J94" i="12"/>
  <c r="F164" i="12"/>
  <c r="BF184" i="12"/>
  <c r="BF190" i="12"/>
  <c r="BF194" i="12"/>
  <c r="BF196" i="12"/>
  <c r="BF198" i="12"/>
  <c r="BF205" i="12"/>
  <c r="BF208" i="12"/>
  <c r="BF211" i="12"/>
  <c r="BF213" i="12"/>
  <c r="BF215" i="12"/>
  <c r="BF217" i="12"/>
  <c r="BF223" i="12"/>
  <c r="BF225" i="12"/>
  <c r="BF227" i="12"/>
  <c r="BF235" i="12"/>
  <c r="BF237" i="12"/>
  <c r="BF242" i="12"/>
  <c r="BF245" i="12"/>
  <c r="BF250" i="12"/>
  <c r="BF253" i="12"/>
  <c r="BF258" i="12"/>
  <c r="BF260" i="12"/>
  <c r="BF261" i="12"/>
  <c r="BK183" i="12"/>
  <c r="J183" i="12" s="1"/>
  <c r="J104" i="12" s="1"/>
  <c r="BK187" i="12"/>
  <c r="J187" i="12" s="1"/>
  <c r="J106" i="12" s="1"/>
  <c r="BK189" i="12"/>
  <c r="J189" i="12"/>
  <c r="J107" i="12" s="1"/>
  <c r="BK191" i="12"/>
  <c r="J191" i="12" s="1"/>
  <c r="J108" i="12" s="1"/>
  <c r="BK201" i="12"/>
  <c r="J201" i="12"/>
  <c r="J112" i="12" s="1"/>
  <c r="BK204" i="12"/>
  <c r="J204" i="12" s="1"/>
  <c r="J113" i="12" s="1"/>
  <c r="BK216" i="12"/>
  <c r="J216" i="12"/>
  <c r="J119" i="12" s="1"/>
  <c r="BK232" i="12"/>
  <c r="J232" i="12" s="1"/>
  <c r="J125" i="12" s="1"/>
  <c r="BK236" i="12"/>
  <c r="J236" i="12"/>
  <c r="J127" i="12" s="1"/>
  <c r="BK238" i="12"/>
  <c r="J238" i="12" s="1"/>
  <c r="J128" i="12" s="1"/>
  <c r="BK241" i="12"/>
  <c r="J241" i="12" s="1"/>
  <c r="J129" i="12" s="1"/>
  <c r="J91" i="13"/>
  <c r="F93" i="13"/>
  <c r="F94" i="13"/>
  <c r="E130" i="13"/>
  <c r="J138" i="13"/>
  <c r="J139" i="13"/>
  <c r="BF146" i="13"/>
  <c r="BF147" i="13"/>
  <c r="BF149" i="13"/>
  <c r="BF152" i="13"/>
  <c r="BF153" i="13"/>
  <c r="BF155" i="13"/>
  <c r="BF163" i="13"/>
  <c r="BF169" i="13"/>
  <c r="BF170" i="13"/>
  <c r="BF173" i="13"/>
  <c r="BF176" i="13"/>
  <c r="BF177" i="13"/>
  <c r="BF178" i="13"/>
  <c r="BF179" i="13"/>
  <c r="BF180" i="13"/>
  <c r="BF184" i="13"/>
  <c r="BF186" i="13"/>
  <c r="BF187" i="13"/>
  <c r="BF188" i="13"/>
  <c r="BF197" i="13"/>
  <c r="BF200" i="13"/>
  <c r="BF203" i="13"/>
  <c r="BF206" i="13"/>
  <c r="BF207" i="13"/>
  <c r="BF209" i="13"/>
  <c r="BF210" i="13"/>
  <c r="BF212" i="13"/>
  <c r="BF213" i="13"/>
  <c r="BF215" i="13"/>
  <c r="BF217" i="13"/>
  <c r="BF221" i="13"/>
  <c r="BF222" i="13"/>
  <c r="BF223" i="13"/>
  <c r="BF224" i="13"/>
  <c r="BF226" i="13"/>
  <c r="BF227" i="13"/>
  <c r="BF228" i="13"/>
  <c r="BF230" i="13"/>
  <c r="BF233" i="13"/>
  <c r="BF235" i="13"/>
  <c r="BF236" i="13"/>
  <c r="BF240" i="13"/>
  <c r="BF241" i="13"/>
  <c r="BF242" i="13"/>
  <c r="BF243" i="13"/>
  <c r="BF244" i="13"/>
  <c r="BF245" i="13"/>
  <c r="BF248" i="13"/>
  <c r="BF249" i="13"/>
  <c r="BF250" i="13"/>
  <c r="BF253" i="13"/>
  <c r="BF256" i="13"/>
  <c r="BF258" i="13"/>
  <c r="BF259" i="13"/>
  <c r="BF263" i="13"/>
  <c r="BF265" i="13"/>
  <c r="BF266" i="13"/>
  <c r="BF270" i="13"/>
  <c r="BF272" i="13"/>
  <c r="BF277" i="13"/>
  <c r="BF278" i="13"/>
  <c r="BF280" i="13"/>
  <c r="BF281" i="13"/>
  <c r="BF283" i="13"/>
  <c r="BF284" i="13"/>
  <c r="BF286" i="13"/>
  <c r="BF287" i="13"/>
  <c r="BF289" i="13"/>
  <c r="BF290" i="13"/>
  <c r="BF291" i="13"/>
  <c r="BF293" i="13"/>
  <c r="BF296" i="13"/>
  <c r="BF298" i="13"/>
  <c r="BF300" i="13"/>
  <c r="BF304" i="13"/>
  <c r="BF307" i="13"/>
  <c r="BF310" i="13"/>
  <c r="BF311" i="13"/>
  <c r="BF312" i="13"/>
  <c r="BK158" i="13"/>
  <c r="J158" i="13"/>
  <c r="J102" i="13" s="1"/>
  <c r="J89" i="14"/>
  <c r="F92" i="14"/>
  <c r="BF148" i="14"/>
  <c r="BF152" i="14"/>
  <c r="BF154" i="14"/>
  <c r="BF165" i="14"/>
  <c r="BF168" i="14"/>
  <c r="BF180" i="14"/>
  <c r="J89" i="15"/>
  <c r="E119" i="15"/>
  <c r="BF140" i="15"/>
  <c r="BF145" i="15"/>
  <c r="BK131" i="15"/>
  <c r="F94" i="16"/>
  <c r="J94" i="16"/>
  <c r="E122" i="16"/>
  <c r="J130" i="16"/>
  <c r="BF148" i="16"/>
  <c r="BF149" i="16"/>
  <c r="BF150" i="16"/>
  <c r="J91" i="17"/>
  <c r="J93" i="17"/>
  <c r="J94" i="17"/>
  <c r="E128" i="17"/>
  <c r="F136" i="17"/>
  <c r="F137" i="17"/>
  <c r="BF144" i="17"/>
  <c r="BF147" i="17"/>
  <c r="BF148" i="17"/>
  <c r="BF149" i="17"/>
  <c r="BF153" i="17"/>
  <c r="BF156" i="17"/>
  <c r="BF157" i="17"/>
  <c r="BF159" i="17"/>
  <c r="BF164" i="17"/>
  <c r="BF166" i="17"/>
  <c r="BF168" i="17"/>
  <c r="BF169" i="17"/>
  <c r="BF172" i="17"/>
  <c r="BF173" i="17"/>
  <c r="BF174" i="17"/>
  <c r="BF177" i="17"/>
  <c r="BF179" i="17"/>
  <c r="BF180" i="17"/>
  <c r="BF181" i="17"/>
  <c r="BF183" i="17"/>
  <c r="BF186" i="17"/>
  <c r="BF190" i="17"/>
  <c r="BF191" i="17"/>
  <c r="BF192" i="17"/>
  <c r="BF193" i="17"/>
  <c r="BF194" i="17"/>
  <c r="BF195" i="17"/>
  <c r="BF198" i="17"/>
  <c r="BF200" i="17"/>
  <c r="BF201" i="17"/>
  <c r="BF203" i="17"/>
  <c r="BF205" i="17"/>
  <c r="BF206" i="17"/>
  <c r="BF208" i="17"/>
  <c r="BF209" i="17"/>
  <c r="BF212" i="17"/>
  <c r="BF214" i="17"/>
  <c r="BF217" i="17"/>
  <c r="F93" i="18"/>
  <c r="F94" i="18"/>
  <c r="J94" i="18"/>
  <c r="E128" i="18"/>
  <c r="J134" i="18"/>
  <c r="J136" i="18"/>
  <c r="BF145" i="18"/>
  <c r="BF149" i="18"/>
  <c r="BF151" i="18"/>
  <c r="BF154" i="18"/>
  <c r="BF163" i="18"/>
  <c r="BF166" i="18"/>
  <c r="BF167" i="18"/>
  <c r="BK146" i="18"/>
  <c r="J146" i="18" s="1"/>
  <c r="J101" i="18" s="1"/>
  <c r="BK148" i="18"/>
  <c r="J148" i="18"/>
  <c r="J102" i="18" s="1"/>
  <c r="BK153" i="18"/>
  <c r="J153" i="18" s="1"/>
  <c r="J104" i="18" s="1"/>
  <c r="BK156" i="18"/>
  <c r="J156" i="18"/>
  <c r="J105" i="18" s="1"/>
  <c r="BK160" i="18"/>
  <c r="J160" i="18" s="1"/>
  <c r="J107" i="18" s="1"/>
  <c r="E85" i="19"/>
  <c r="J89" i="19"/>
  <c r="F91" i="19"/>
  <c r="J92" i="19"/>
  <c r="J130" i="19"/>
  <c r="F131" i="19"/>
  <c r="BF138" i="19"/>
  <c r="BF141" i="19"/>
  <c r="BF142" i="19"/>
  <c r="BF145" i="19"/>
  <c r="BF148" i="19"/>
  <c r="BF150" i="19"/>
  <c r="BF151" i="19"/>
  <c r="BF153" i="19"/>
  <c r="BF155" i="19"/>
  <c r="BF160" i="19"/>
  <c r="BF161" i="19"/>
  <c r="BF164" i="19"/>
  <c r="BF167" i="19"/>
  <c r="BF170" i="19"/>
  <c r="BF171" i="19"/>
  <c r="BF172" i="19"/>
  <c r="BF179" i="19"/>
  <c r="BF181" i="19"/>
  <c r="BF182" i="19"/>
  <c r="BF183" i="19"/>
  <c r="BF184" i="19"/>
  <c r="BF185" i="19"/>
  <c r="BF187" i="19"/>
  <c r="BF189" i="19"/>
  <c r="BF192" i="19"/>
  <c r="BF193" i="19"/>
  <c r="BF194" i="19"/>
  <c r="BF196" i="19"/>
  <c r="BF200" i="19"/>
  <c r="BF203" i="19"/>
  <c r="BF206" i="19"/>
  <c r="BF211" i="19"/>
  <c r="BF212" i="19"/>
  <c r="BF213" i="19"/>
  <c r="J89" i="20"/>
  <c r="J91" i="20"/>
  <c r="E124" i="20"/>
  <c r="F130" i="20"/>
  <c r="F131" i="20"/>
  <c r="J131" i="20"/>
  <c r="BF137" i="20"/>
  <c r="BF138" i="20"/>
  <c r="BF140" i="20"/>
  <c r="BF143" i="20"/>
  <c r="BF144" i="20"/>
  <c r="BF145" i="20"/>
  <c r="BF146" i="20"/>
  <c r="BF147" i="20"/>
  <c r="BF148" i="20"/>
  <c r="BF149" i="20"/>
  <c r="BF150" i="20"/>
  <c r="BF151" i="20"/>
  <c r="BF152" i="20"/>
  <c r="BF154" i="20"/>
  <c r="BF155" i="20"/>
  <c r="BF157" i="20"/>
  <c r="BF162" i="20"/>
  <c r="BF163" i="20"/>
  <c r="BF167" i="20"/>
  <c r="BF171" i="20"/>
  <c r="BF174" i="20"/>
  <c r="BF175" i="20"/>
  <c r="BF177" i="20"/>
  <c r="BF178" i="20"/>
  <c r="BF179" i="20"/>
  <c r="BF181" i="20"/>
  <c r="BF182" i="20"/>
  <c r="BF184" i="20"/>
  <c r="BF185" i="20"/>
  <c r="BF186" i="20"/>
  <c r="BF187" i="20"/>
  <c r="BF188" i="20"/>
  <c r="BF190" i="20"/>
  <c r="BF193" i="20"/>
  <c r="BF194" i="20"/>
  <c r="BF196" i="20"/>
  <c r="BF198" i="20"/>
  <c r="BF200" i="20"/>
  <c r="BF204" i="20"/>
  <c r="BF207" i="20"/>
  <c r="BF208" i="20"/>
  <c r="BF212" i="20"/>
  <c r="BF213" i="20"/>
  <c r="BF217" i="20"/>
  <c r="BF220" i="20"/>
  <c r="BF221" i="20"/>
  <c r="BF223" i="20"/>
  <c r="BF227" i="20"/>
  <c r="BF228" i="20"/>
  <c r="BF229" i="20"/>
  <c r="BF230" i="20"/>
  <c r="BF232" i="20"/>
  <c r="BF238" i="20"/>
  <c r="BK237" i="20"/>
  <c r="J237" i="20" s="1"/>
  <c r="J104" i="20" s="1"/>
  <c r="E85" i="21"/>
  <c r="F91" i="21"/>
  <c r="F92" i="21"/>
  <c r="J126" i="21"/>
  <c r="J128" i="21"/>
  <c r="J129" i="21"/>
  <c r="BF135" i="21"/>
  <c r="BF140" i="21"/>
  <c r="BF143" i="21"/>
  <c r="BF144" i="21"/>
  <c r="BF145" i="21"/>
  <c r="BF146" i="21"/>
  <c r="BF147" i="21"/>
  <c r="BF148" i="21"/>
  <c r="BF149" i="21"/>
  <c r="BF150" i="21"/>
  <c r="BF151" i="21"/>
  <c r="BF152" i="21"/>
  <c r="BF155" i="21"/>
  <c r="BF156" i="21"/>
  <c r="BF157" i="21"/>
  <c r="BF158" i="21"/>
  <c r="BF162" i="21"/>
  <c r="BF165" i="21"/>
  <c r="BF167" i="21"/>
  <c r="BF171" i="21"/>
  <c r="BF174" i="21"/>
  <c r="BF179" i="21"/>
  <c r="BF184" i="21"/>
  <c r="BF187" i="21"/>
  <c r="E85" i="22"/>
  <c r="J89" i="22"/>
  <c r="J91" i="22"/>
  <c r="BF137" i="22"/>
  <c r="BF139" i="22"/>
  <c r="BF140" i="22"/>
  <c r="BF142" i="22"/>
  <c r="BF144" i="22"/>
  <c r="BF148" i="22"/>
  <c r="BF149" i="22"/>
  <c r="BF151" i="22"/>
  <c r="BF153" i="22"/>
  <c r="BF154" i="22"/>
  <c r="BF157" i="22"/>
  <c r="BF159" i="22"/>
  <c r="BF160" i="22"/>
  <c r="BF161" i="22"/>
  <c r="BF162" i="22"/>
  <c r="BF165" i="22"/>
  <c r="BF166" i="22"/>
  <c r="BF168" i="22"/>
  <c r="BF171" i="22"/>
  <c r="BF172" i="22"/>
  <c r="BF175" i="22"/>
  <c r="BF176" i="22"/>
  <c r="BF178" i="22"/>
  <c r="BF181" i="22"/>
  <c r="BF182" i="22"/>
  <c r="BF183" i="22"/>
  <c r="BF184" i="22"/>
  <c r="BF185" i="22"/>
  <c r="BF187" i="22"/>
  <c r="BF190" i="22"/>
  <c r="BF193" i="22"/>
  <c r="BF194" i="22"/>
  <c r="BF195" i="22"/>
  <c r="BF196" i="22"/>
  <c r="BF197" i="22"/>
  <c r="BF199" i="22"/>
  <c r="BF200" i="22"/>
  <c r="BF166" i="2"/>
  <c r="BF172" i="2"/>
  <c r="BF174" i="2"/>
  <c r="BF180" i="2"/>
  <c r="BF186" i="2"/>
  <c r="BF240" i="2"/>
  <c r="BF252" i="2"/>
  <c r="BF254" i="2"/>
  <c r="BF256" i="2"/>
  <c r="BF264" i="2"/>
  <c r="BF272" i="2"/>
  <c r="BF276" i="2"/>
  <c r="BF293" i="2"/>
  <c r="BF297" i="2"/>
  <c r="BF303" i="2"/>
  <c r="BF308" i="2"/>
  <c r="BF319" i="2"/>
  <c r="BF346" i="2"/>
  <c r="BF407" i="2"/>
  <c r="BF427" i="2"/>
  <c r="BF432" i="2"/>
  <c r="BF488" i="2"/>
  <c r="BF498" i="2"/>
  <c r="BF501" i="2"/>
  <c r="BF521" i="2"/>
  <c r="BF526" i="2"/>
  <c r="BF533" i="2"/>
  <c r="BF541" i="2"/>
  <c r="BF551" i="2"/>
  <c r="BF556" i="2"/>
  <c r="BF564" i="2"/>
  <c r="BF567" i="2"/>
  <c r="BF573" i="2"/>
  <c r="BF575" i="2"/>
  <c r="BF733" i="2"/>
  <c r="BF1614" i="2"/>
  <c r="BF1622" i="2"/>
  <c r="BF1679" i="2"/>
  <c r="BF1707" i="2"/>
  <c r="BF1713" i="2"/>
  <c r="BF1807" i="2"/>
  <c r="BF1819" i="2"/>
  <c r="BF1824" i="2"/>
  <c r="BF1842" i="2"/>
  <c r="BF1890" i="2"/>
  <c r="BF1933" i="2"/>
  <c r="BF1949" i="2"/>
  <c r="BF1972" i="2"/>
  <c r="BF1977" i="2"/>
  <c r="BF1980" i="2"/>
  <c r="BF1992" i="2"/>
  <c r="BF2007" i="2"/>
  <c r="BF2012" i="2"/>
  <c r="BF2021" i="2"/>
  <c r="BF2024" i="2"/>
  <c r="BF2030" i="2"/>
  <c r="BF2057" i="2"/>
  <c r="BF2059" i="2"/>
  <c r="BF2091" i="2"/>
  <c r="BF2183" i="2"/>
  <c r="BF2219" i="2"/>
  <c r="BF2230" i="2"/>
  <c r="BF2412" i="2"/>
  <c r="BF2415" i="2"/>
  <c r="BF2434" i="2"/>
  <c r="BF2456" i="2"/>
  <c r="BF2466" i="2"/>
  <c r="BF2472" i="2"/>
  <c r="BF2482" i="2"/>
  <c r="BF2487" i="2"/>
  <c r="BF2518" i="2"/>
  <c r="BF2576" i="2"/>
  <c r="BF2618" i="2"/>
  <c r="BF2654" i="2"/>
  <c r="BF2659" i="2"/>
  <c r="BF2665" i="2"/>
  <c r="BF2671" i="2"/>
  <c r="BF2695" i="2"/>
  <c r="BF2709" i="2"/>
  <c r="BF2747" i="2"/>
  <c r="BF2771" i="2"/>
  <c r="BF2814" i="2"/>
  <c r="BF2824" i="2"/>
  <c r="BF2831" i="2"/>
  <c r="BF2841" i="2"/>
  <c r="BF2848" i="2"/>
  <c r="BF2865" i="2"/>
  <c r="BF2878" i="2"/>
  <c r="BF2889" i="2"/>
  <c r="BF2895" i="2"/>
  <c r="BF2899" i="2"/>
  <c r="BF2913" i="2"/>
  <c r="BF2922" i="2"/>
  <c r="BF2927" i="2"/>
  <c r="BF2980" i="2"/>
  <c r="BF3019" i="2"/>
  <c r="BF3028" i="2"/>
  <c r="BF3034" i="2"/>
  <c r="BF3084" i="2"/>
  <c r="BF3092" i="2"/>
  <c r="BF3100" i="2"/>
  <c r="BF3140" i="2"/>
  <c r="BF3167" i="2"/>
  <c r="BF3209" i="2"/>
  <c r="BF3227" i="2"/>
  <c r="BF3239" i="2"/>
  <c r="BF3306" i="2"/>
  <c r="BF3358" i="2"/>
  <c r="BF3414" i="2"/>
  <c r="BF3420" i="2"/>
  <c r="BF3430" i="2"/>
  <c r="BF3444" i="2"/>
  <c r="BF3461" i="2"/>
  <c r="BF3474" i="2"/>
  <c r="BF3487" i="2"/>
  <c r="BF3498" i="2"/>
  <c r="BF3507" i="2"/>
  <c r="BF3527" i="2"/>
  <c r="BF3542" i="2"/>
  <c r="BF3548" i="2"/>
  <c r="BF3565" i="2"/>
  <c r="BF3581" i="2"/>
  <c r="BF3594" i="2"/>
  <c r="BF3603" i="2"/>
  <c r="BF3610" i="2"/>
  <c r="BF3616" i="2"/>
  <c r="BF3631" i="2"/>
  <c r="BF3648" i="2"/>
  <c r="BF3652" i="2"/>
  <c r="BF3658" i="2"/>
  <c r="BF3664" i="2"/>
  <c r="BF3671" i="2"/>
  <c r="BF3675" i="2"/>
  <c r="BF3680" i="2"/>
  <c r="BF3700" i="2"/>
  <c r="BF3702" i="2"/>
  <c r="BF3704" i="2"/>
  <c r="BF3706" i="2"/>
  <c r="BF3708" i="2"/>
  <c r="BF3711" i="2"/>
  <c r="BF3714" i="2"/>
  <c r="BF3716" i="2"/>
  <c r="BF3721" i="2"/>
  <c r="BF3725" i="2"/>
  <c r="BF3728" i="2"/>
  <c r="BF3731" i="2"/>
  <c r="BF3734" i="2"/>
  <c r="BF3737" i="2"/>
  <c r="BF3739" i="2"/>
  <c r="BF3742" i="2"/>
  <c r="BF3744" i="2"/>
  <c r="BF3750" i="2"/>
  <c r="BF3752" i="2"/>
  <c r="BF3754" i="2"/>
  <c r="BF3756" i="2"/>
  <c r="BF3759" i="2"/>
  <c r="BF3761" i="2"/>
  <c r="BF3764" i="2"/>
  <c r="BF3770" i="2"/>
  <c r="BF3773" i="2"/>
  <c r="BF3779" i="2"/>
  <c r="BF3785" i="2"/>
  <c r="BF3788" i="2"/>
  <c r="BF3791" i="2"/>
  <c r="BF3793" i="2"/>
  <c r="BF3796" i="2"/>
  <c r="BF3802" i="2"/>
  <c r="BF3804" i="2"/>
  <c r="BF3805" i="2"/>
  <c r="BF3806" i="2"/>
  <c r="BF3807" i="2"/>
  <c r="BF3808" i="2"/>
  <c r="BF3809" i="2"/>
  <c r="BF3810" i="2"/>
  <c r="BF3811" i="2"/>
  <c r="BF3812" i="2"/>
  <c r="BF3813" i="2"/>
  <c r="BF3814" i="2"/>
  <c r="BF3815" i="2"/>
  <c r="BF3816" i="2"/>
  <c r="BF3819" i="2"/>
  <c r="BF3821" i="2"/>
  <c r="BF3822" i="2"/>
  <c r="BF3823" i="2"/>
  <c r="BF3825" i="2"/>
  <c r="BF3829" i="2"/>
  <c r="BF3831" i="2"/>
  <c r="BF3832" i="2"/>
  <c r="BF3835" i="2"/>
  <c r="BF3838" i="2"/>
  <c r="BF3840" i="2"/>
  <c r="BF3846" i="2"/>
  <c r="BF3847" i="2"/>
  <c r="BF3848" i="2"/>
  <c r="BF3850" i="2"/>
  <c r="BF3851" i="2"/>
  <c r="BF3854" i="2"/>
  <c r="BF3855" i="2"/>
  <c r="BF3860" i="2"/>
  <c r="BF3863" i="2"/>
  <c r="BF3868" i="2"/>
  <c r="BF3870" i="2"/>
  <c r="BF3872" i="2"/>
  <c r="BF3873" i="2"/>
  <c r="BF3875" i="2"/>
  <c r="BF3876" i="2"/>
  <c r="BF3877" i="2"/>
  <c r="BF3879" i="2"/>
  <c r="BF3880" i="2"/>
  <c r="BF3883" i="2"/>
  <c r="BF3885" i="2"/>
  <c r="BF3886" i="2"/>
  <c r="BF3889" i="2"/>
  <c r="BF3890" i="2"/>
  <c r="BF3892" i="2"/>
  <c r="BF3895" i="2"/>
  <c r="BF3896" i="2"/>
  <c r="BF3899" i="2"/>
  <c r="BF3902" i="2"/>
  <c r="BF3904" i="2"/>
  <c r="BF3905" i="2"/>
  <c r="BF3907" i="2"/>
  <c r="BF3909" i="2"/>
  <c r="BF3911" i="2"/>
  <c r="BF3912" i="2"/>
  <c r="BF3913" i="2"/>
  <c r="BF3915" i="2"/>
  <c r="BF3917" i="2"/>
  <c r="BF3918" i="2"/>
  <c r="BF3920" i="2"/>
  <c r="BF3921" i="2"/>
  <c r="BF3923" i="2"/>
  <c r="BF3924" i="2"/>
  <c r="BF3927" i="2"/>
  <c r="BF3928" i="2"/>
  <c r="BF3930" i="2"/>
  <c r="BF3931" i="2"/>
  <c r="BF3934" i="2"/>
  <c r="BF3936" i="2"/>
  <c r="BF3946" i="2"/>
  <c r="BF3954" i="2"/>
  <c r="BF3978" i="2"/>
  <c r="BF4000" i="2"/>
  <c r="BF4004" i="2"/>
  <c r="BF4010" i="2"/>
  <c r="BF4012" i="2"/>
  <c r="BF4014" i="2"/>
  <c r="BF4016" i="2"/>
  <c r="BF4018" i="2"/>
  <c r="BF4028" i="2"/>
  <c r="BF4060" i="2"/>
  <c r="BF4071" i="2"/>
  <c r="BF4088" i="2"/>
  <c r="BF4092" i="2"/>
  <c r="BF4098" i="2"/>
  <c r="BF4114" i="2"/>
  <c r="BF4117" i="2"/>
  <c r="BF4119" i="2"/>
  <c r="BF4131" i="2"/>
  <c r="BF4141" i="2"/>
  <c r="BF4146" i="2"/>
  <c r="BF4151" i="2"/>
  <c r="BF4156" i="2"/>
  <c r="BF4160" i="2"/>
  <c r="BF4170" i="2"/>
  <c r="BF4196" i="2"/>
  <c r="BF4244" i="2"/>
  <c r="BF4246" i="2"/>
  <c r="BF5080" i="2"/>
  <c r="BF5081" i="2"/>
  <c r="BF5093" i="2"/>
  <c r="BF5106" i="2"/>
  <c r="BF5110" i="2"/>
  <c r="BF5114" i="2"/>
  <c r="BF5118" i="2"/>
  <c r="BF5122" i="2"/>
  <c r="BF5129" i="2"/>
  <c r="BF5140" i="2"/>
  <c r="BF5146" i="2"/>
  <c r="BF5157" i="2"/>
  <c r="BF5192" i="2"/>
  <c r="BF5214" i="2"/>
  <c r="BF5218" i="2"/>
  <c r="BF5222" i="2"/>
  <c r="BF5231" i="2"/>
  <c r="BF5249" i="2"/>
  <c r="BF5255" i="2"/>
  <c r="BF5260" i="2"/>
  <c r="BF5265" i="2"/>
  <c r="BF5270" i="2"/>
  <c r="BF5275" i="2"/>
  <c r="BF5290" i="2"/>
  <c r="BF5300" i="2"/>
  <c r="BF5305" i="2"/>
  <c r="BK2909" i="2"/>
  <c r="J2909" i="2"/>
  <c r="J107" i="2" s="1"/>
  <c r="E85" i="3"/>
  <c r="BF138" i="3"/>
  <c r="BF139" i="3"/>
  <c r="BF140" i="3"/>
  <c r="BF141" i="3"/>
  <c r="BF142" i="3"/>
  <c r="BF143" i="3"/>
  <c r="BF144" i="3"/>
  <c r="BF150" i="3"/>
  <c r="BF151" i="3"/>
  <c r="BF152" i="3"/>
  <c r="BF160" i="3"/>
  <c r="BF162" i="3"/>
  <c r="BF163" i="3"/>
  <c r="BF165" i="3"/>
  <c r="BF166" i="3"/>
  <c r="BF170" i="3"/>
  <c r="BF175" i="3"/>
  <c r="BF176" i="3"/>
  <c r="BF181" i="3"/>
  <c r="BF184" i="3"/>
  <c r="BF185" i="3"/>
  <c r="BF188" i="3"/>
  <c r="BF190" i="3"/>
  <c r="BF191" i="3"/>
  <c r="BF193" i="3"/>
  <c r="BF194" i="3"/>
  <c r="BF196" i="3"/>
  <c r="BF197" i="3"/>
  <c r="BF198" i="3"/>
  <c r="BF200" i="3"/>
  <c r="BF201" i="3"/>
  <c r="BF203" i="3"/>
  <c r="BF204" i="3"/>
  <c r="BF206" i="3"/>
  <c r="BF207" i="3"/>
  <c r="BF210" i="3"/>
  <c r="BF211" i="3"/>
  <c r="BF216" i="3"/>
  <c r="BF217" i="3"/>
  <c r="BF219" i="3"/>
  <c r="BF220" i="3"/>
  <c r="BF222" i="3"/>
  <c r="BF223" i="3"/>
  <c r="BF226" i="3"/>
  <c r="BF227" i="3"/>
  <c r="BF228" i="3"/>
  <c r="BF229" i="3"/>
  <c r="BF230" i="3"/>
  <c r="BF232" i="3"/>
  <c r="BF242" i="3"/>
  <c r="BF243" i="3"/>
  <c r="BF245" i="3"/>
  <c r="BF248" i="3"/>
  <c r="BF249" i="3"/>
  <c r="BF251" i="3"/>
  <c r="BF255" i="3"/>
  <c r="BF256" i="3"/>
  <c r="BF257" i="3"/>
  <c r="BF260" i="3"/>
  <c r="BF262" i="3"/>
  <c r="BF263" i="3"/>
  <c r="BF267" i="3"/>
  <c r="BF268" i="3"/>
  <c r="BF272" i="3"/>
  <c r="BF273" i="3"/>
  <c r="BF274" i="3"/>
  <c r="BF275" i="3"/>
  <c r="BF276" i="3"/>
  <c r="BF277" i="3"/>
  <c r="BF279" i="3"/>
  <c r="BF283" i="3"/>
  <c r="BF285" i="3"/>
  <c r="BF288" i="3"/>
  <c r="BF290" i="3"/>
  <c r="BF291" i="3"/>
  <c r="BF293" i="3"/>
  <c r="BF294" i="3"/>
  <c r="BF295" i="3"/>
  <c r="BF301" i="3"/>
  <c r="BF303" i="3"/>
  <c r="BF304" i="3"/>
  <c r="BF305" i="3"/>
  <c r="BF307" i="3"/>
  <c r="BF310" i="3"/>
  <c r="BF311" i="3"/>
  <c r="BF315" i="3"/>
  <c r="BF317" i="3"/>
  <c r="BF318" i="3"/>
  <c r="BF323" i="3"/>
  <c r="BF324" i="3"/>
  <c r="BF325" i="3"/>
  <c r="F93" i="4"/>
  <c r="BF138" i="4"/>
  <c r="BF144" i="4"/>
  <c r="BF145" i="4"/>
  <c r="BF152" i="4"/>
  <c r="BF153" i="4"/>
  <c r="BF158" i="4"/>
  <c r="BF162" i="4"/>
  <c r="BF167" i="4"/>
  <c r="BF169" i="4"/>
  <c r="BF171" i="4"/>
  <c r="BF172" i="4"/>
  <c r="BF173" i="4"/>
  <c r="BF175" i="4"/>
  <c r="BF178" i="4"/>
  <c r="BF182" i="4"/>
  <c r="BF183" i="4"/>
  <c r="J91" i="5"/>
  <c r="J93" i="5"/>
  <c r="F94" i="5"/>
  <c r="BF153" i="5"/>
  <c r="BF157" i="5"/>
  <c r="BF159" i="5"/>
  <c r="BF160" i="5"/>
  <c r="BF162" i="5"/>
  <c r="BF163" i="5"/>
  <c r="BF164" i="5"/>
  <c r="BF165" i="5"/>
  <c r="BF169" i="5"/>
  <c r="BF172" i="5"/>
  <c r="BF173" i="5"/>
  <c r="BF175" i="5"/>
  <c r="BF176" i="5"/>
  <c r="BF179" i="5"/>
  <c r="BF182" i="5"/>
  <c r="BF183" i="5"/>
  <c r="BF184" i="5"/>
  <c r="BF187" i="5"/>
  <c r="BF188" i="5"/>
  <c r="BF189" i="5"/>
  <c r="BF191" i="5"/>
  <c r="BF194" i="5"/>
  <c r="BF196" i="5"/>
  <c r="BF197" i="5"/>
  <c r="BF198" i="5"/>
  <c r="BF203" i="5"/>
  <c r="BF207" i="5"/>
  <c r="BF210" i="5"/>
  <c r="BF214" i="5"/>
  <c r="BF216" i="5"/>
  <c r="BF217" i="5"/>
  <c r="BF218" i="5"/>
  <c r="BF220" i="5"/>
  <c r="BF221" i="5"/>
  <c r="BF223" i="5"/>
  <c r="BF226" i="5"/>
  <c r="BF228" i="5"/>
  <c r="BF230" i="5"/>
  <c r="BF244" i="5"/>
  <c r="BF245" i="5"/>
  <c r="BF248" i="5"/>
  <c r="BF251" i="5"/>
  <c r="BF252" i="5"/>
  <c r="BF253" i="5"/>
  <c r="BF254" i="5"/>
  <c r="BF255" i="5"/>
  <c r="BF256" i="5"/>
  <c r="BF261" i="5"/>
  <c r="BF264" i="5"/>
  <c r="BF265" i="5"/>
  <c r="BF267" i="5"/>
  <c r="BF268" i="5"/>
  <c r="BF269" i="5"/>
  <c r="BF270" i="5"/>
  <c r="BF272" i="5"/>
  <c r="BF273" i="5"/>
  <c r="BF278" i="5"/>
  <c r="BF282" i="5"/>
  <c r="BF283" i="5"/>
  <c r="BF284" i="5"/>
  <c r="BF285" i="5"/>
  <c r="BF288" i="5"/>
  <c r="J91" i="6"/>
  <c r="J93" i="6"/>
  <c r="BF224" i="6"/>
  <c r="BF225" i="6"/>
  <c r="BF226" i="6"/>
  <c r="BF230" i="6"/>
  <c r="BF237" i="6"/>
  <c r="BF244" i="6"/>
  <c r="BF245" i="6"/>
  <c r="BF248" i="6"/>
  <c r="BF249" i="6"/>
  <c r="BF252" i="6"/>
  <c r="BF255" i="6"/>
  <c r="BF257" i="6"/>
  <c r="BF258" i="6"/>
  <c r="BF259" i="6"/>
  <c r="BF261" i="6"/>
  <c r="BF264" i="6"/>
  <c r="BF269" i="6"/>
  <c r="BF274" i="6"/>
  <c r="BF286" i="6"/>
  <c r="BF287" i="6"/>
  <c r="BF288" i="6"/>
  <c r="BF292" i="6"/>
  <c r="BF294" i="6"/>
  <c r="BF295" i="6"/>
  <c r="BF296" i="6"/>
  <c r="BF298" i="6"/>
  <c r="BF302" i="6"/>
  <c r="BF303" i="6"/>
  <c r="BF305" i="6"/>
  <c r="BF310" i="6"/>
  <c r="BF312" i="6"/>
  <c r="BF315" i="6"/>
  <c r="BF318" i="6"/>
  <c r="BF321" i="6"/>
  <c r="BF325" i="6"/>
  <c r="BF327" i="6"/>
  <c r="BF329" i="6"/>
  <c r="BF335" i="6"/>
  <c r="BF336" i="6"/>
  <c r="BF343" i="6"/>
  <c r="BF350" i="6"/>
  <c r="BF353" i="6"/>
  <c r="BF365" i="6"/>
  <c r="BF366" i="6"/>
  <c r="BF367" i="6"/>
  <c r="BF372" i="6"/>
  <c r="BF377" i="6"/>
  <c r="BF382" i="6"/>
  <c r="BF387" i="6"/>
  <c r="BF389" i="6"/>
  <c r="BF393" i="6"/>
  <c r="BF403" i="6"/>
  <c r="BF414" i="6"/>
  <c r="BF415" i="6"/>
  <c r="BF421" i="6"/>
  <c r="BF427" i="6"/>
  <c r="BF430" i="6"/>
  <c r="BF433" i="6"/>
  <c r="BF435" i="6"/>
  <c r="BF438" i="6"/>
  <c r="BF441" i="6"/>
  <c r="BF442" i="6"/>
  <c r="BF450" i="6"/>
  <c r="BF453" i="6"/>
  <c r="BF455" i="6"/>
  <c r="BF461" i="6"/>
  <c r="BF464" i="6"/>
  <c r="BF465" i="6"/>
  <c r="BF469" i="6"/>
  <c r="BF473" i="6"/>
  <c r="BF476" i="6"/>
  <c r="BF478" i="6"/>
  <c r="BF483" i="6"/>
  <c r="BF484" i="6"/>
  <c r="BF491" i="6"/>
  <c r="BF496" i="6"/>
  <c r="BF500" i="6"/>
  <c r="BF509" i="6"/>
  <c r="BF513" i="6"/>
  <c r="BF516" i="6"/>
  <c r="BF517" i="6"/>
  <c r="BF520" i="6"/>
  <c r="BF522" i="6"/>
  <c r="BF524" i="6"/>
  <c r="BF526" i="6"/>
  <c r="BF527" i="6"/>
  <c r="BF528" i="6"/>
  <c r="BF529" i="6"/>
  <c r="BF533" i="6"/>
  <c r="BF534" i="6"/>
  <c r="BF535" i="6"/>
  <c r="BF543" i="6"/>
  <c r="BF544" i="6"/>
  <c r="BF551" i="6"/>
  <c r="BF554" i="6"/>
  <c r="BF564" i="6"/>
  <c r="BF565" i="6"/>
  <c r="BF567" i="6"/>
  <c r="BF573" i="6"/>
  <c r="BF574" i="6"/>
  <c r="BF576" i="6"/>
  <c r="BK265" i="6"/>
  <c r="J265" i="6"/>
  <c r="J106" i="6" s="1"/>
  <c r="BK340" i="6"/>
  <c r="J340" i="6" s="1"/>
  <c r="J119" i="6" s="1"/>
  <c r="BK352" i="6"/>
  <c r="J352" i="6"/>
  <c r="J122" i="6" s="1"/>
  <c r="BK371" i="6"/>
  <c r="J371" i="6" s="1"/>
  <c r="J125" i="6" s="1"/>
  <c r="BK397" i="6"/>
  <c r="J397" i="6"/>
  <c r="J129" i="6" s="1"/>
  <c r="BK399" i="6"/>
  <c r="J399" i="6" s="1"/>
  <c r="J130" i="6" s="1"/>
  <c r="BK417" i="6"/>
  <c r="J417" i="6"/>
  <c r="J138" i="6" s="1"/>
  <c r="BK424" i="6"/>
  <c r="J424" i="6" s="1"/>
  <c r="J141" i="6" s="1"/>
  <c r="BK432" i="6"/>
  <c r="J432" i="6" s="1"/>
  <c r="J144" i="6" s="1"/>
  <c r="BK447" i="6"/>
  <c r="J447" i="6" s="1"/>
  <c r="J149" i="6" s="1"/>
  <c r="BK454" i="6"/>
  <c r="J454" i="6" s="1"/>
  <c r="J152" i="6" s="1"/>
  <c r="BK457" i="6"/>
  <c r="J457" i="6" s="1"/>
  <c r="J153" i="6" s="1"/>
  <c r="BK490" i="6"/>
  <c r="BK485" i="6" s="1"/>
  <c r="J485" i="6" s="1"/>
  <c r="J163" i="6" s="1"/>
  <c r="BK495" i="6"/>
  <c r="J495" i="6"/>
  <c r="J166" i="6" s="1"/>
  <c r="BK504" i="6"/>
  <c r="J504" i="6" s="1"/>
  <c r="J169" i="6" s="1"/>
  <c r="BK511" i="6"/>
  <c r="J511" i="6"/>
  <c r="J171" i="6" s="1"/>
  <c r="BK518" i="6"/>
  <c r="J518" i="6" s="1"/>
  <c r="J173" i="6" s="1"/>
  <c r="BK550" i="6"/>
  <c r="J550" i="6"/>
  <c r="J180" i="6" s="1"/>
  <c r="BK553" i="6"/>
  <c r="J553" i="6" s="1"/>
  <c r="J181" i="6" s="1"/>
  <c r="BK556" i="6"/>
  <c r="J556" i="6" s="1"/>
  <c r="J182" i="6" s="1"/>
  <c r="BK568" i="6"/>
  <c r="J568" i="6" s="1"/>
  <c r="J185" i="6" s="1"/>
  <c r="BF144" i="7"/>
  <c r="BF145" i="7"/>
  <c r="BF146" i="7"/>
  <c r="BF150" i="7"/>
  <c r="BF151" i="7"/>
  <c r="BF158" i="7"/>
  <c r="BF161" i="7"/>
  <c r="BF162" i="7"/>
  <c r="BF164" i="7"/>
  <c r="BF165" i="7"/>
  <c r="BF167" i="7"/>
  <c r="BF169" i="7"/>
  <c r="BF170" i="7"/>
  <c r="BF173" i="7"/>
  <c r="BF176" i="7"/>
  <c r="BF179" i="7"/>
  <c r="BF182" i="7"/>
  <c r="BF185" i="7"/>
  <c r="BF186" i="7"/>
  <c r="BF187" i="7"/>
  <c r="BF190" i="7"/>
  <c r="BF192" i="7"/>
  <c r="BF193" i="7"/>
  <c r="BF197" i="7"/>
  <c r="BF200" i="7"/>
  <c r="BF203" i="7"/>
  <c r="BF204" i="7"/>
  <c r="BF206" i="7"/>
  <c r="BF208" i="7"/>
  <c r="BF209" i="7"/>
  <c r="BF210" i="7"/>
  <c r="BF212" i="7"/>
  <c r="BF213" i="7"/>
  <c r="BF215" i="7"/>
  <c r="BF219" i="7"/>
  <c r="BF223" i="7"/>
  <c r="BF226" i="7"/>
  <c r="BF230" i="7"/>
  <c r="BF231" i="7"/>
  <c r="BF232" i="7"/>
  <c r="BF234" i="7"/>
  <c r="BF237" i="7"/>
  <c r="BF239" i="7"/>
  <c r="BF240" i="7"/>
  <c r="BF241" i="7"/>
  <c r="BF243" i="7"/>
  <c r="BF247" i="7"/>
  <c r="BF248" i="7"/>
  <c r="BF250" i="7"/>
  <c r="BF251" i="7"/>
  <c r="BF253" i="7"/>
  <c r="BF254" i="7"/>
  <c r="BF255" i="7"/>
  <c r="BF256" i="7"/>
  <c r="BF259" i="7"/>
  <c r="BF260" i="7"/>
  <c r="BF262" i="7"/>
  <c r="BF263" i="7"/>
  <c r="BF265" i="7"/>
  <c r="BF266" i="7"/>
  <c r="BF267" i="7"/>
  <c r="BF270" i="7"/>
  <c r="BF271" i="7"/>
  <c r="BF272" i="7"/>
  <c r="BF279" i="7"/>
  <c r="BF280" i="7"/>
  <c r="BF282" i="7"/>
  <c r="BF285" i="7"/>
  <c r="BF286" i="7"/>
  <c r="BF288" i="7"/>
  <c r="BF289" i="7"/>
  <c r="BF291" i="7"/>
  <c r="BF294" i="7"/>
  <c r="BF295" i="7"/>
  <c r="BF296" i="7"/>
  <c r="BF297" i="7"/>
  <c r="BF302" i="7"/>
  <c r="BF305" i="7"/>
  <c r="BF306" i="7"/>
  <c r="BF307" i="7"/>
  <c r="BF308" i="7"/>
  <c r="BF312" i="7"/>
  <c r="BF315" i="7"/>
  <c r="BF316" i="7"/>
  <c r="BF318" i="7"/>
  <c r="BF319" i="7"/>
  <c r="BF322" i="7"/>
  <c r="BF324" i="7"/>
  <c r="BF325" i="7"/>
  <c r="BF326" i="7"/>
  <c r="BF327" i="7"/>
  <c r="BF328" i="7"/>
  <c r="BF329" i="7"/>
  <c r="BF331" i="7"/>
  <c r="BF332" i="7"/>
  <c r="BF334" i="7"/>
  <c r="BF336" i="7"/>
  <c r="BF337" i="7"/>
  <c r="BF338" i="7"/>
  <c r="BF340" i="7"/>
  <c r="BF344" i="7"/>
  <c r="BF347" i="7"/>
  <c r="BF351" i="7"/>
  <c r="BF356" i="7"/>
  <c r="BF359" i="7"/>
  <c r="BF362" i="7"/>
  <c r="BF364" i="7"/>
  <c r="BF366" i="7"/>
  <c r="BF369" i="7"/>
  <c r="BF370" i="7"/>
  <c r="BF372" i="7"/>
  <c r="J94" i="8"/>
  <c r="BF160" i="8"/>
  <c r="BF179" i="8"/>
  <c r="BF182" i="8"/>
  <c r="BF185" i="8"/>
  <c r="BF191" i="8"/>
  <c r="BF200" i="8"/>
  <c r="BF214" i="8"/>
  <c r="BF228" i="8"/>
  <c r="BF248" i="8"/>
  <c r="BF252" i="8"/>
  <c r="BF265" i="8"/>
  <c r="BF403" i="8"/>
  <c r="BF406" i="8"/>
  <c r="BF427" i="8"/>
  <c r="BF443" i="8"/>
  <c r="BF486" i="8"/>
  <c r="BF492" i="8"/>
  <c r="BF507" i="8"/>
  <c r="BF512" i="8"/>
  <c r="BF517" i="8"/>
  <c r="BF546" i="8"/>
  <c r="BF550" i="8"/>
  <c r="BF552" i="8"/>
  <c r="BF556" i="8"/>
  <c r="BF561" i="8"/>
  <c r="BF570" i="8"/>
  <c r="BF574" i="8"/>
  <c r="BF579" i="8"/>
  <c r="BF582" i="8"/>
  <c r="BF594" i="8"/>
  <c r="BF604" i="8"/>
  <c r="BF629" i="8"/>
  <c r="BF667" i="8"/>
  <c r="BF695" i="8"/>
  <c r="BF704" i="8"/>
  <c r="BF723" i="8"/>
  <c r="BF739" i="8"/>
  <c r="BF751" i="8"/>
  <c r="BF763" i="8"/>
  <c r="BF782" i="8"/>
  <c r="BF802" i="8"/>
  <c r="BF813" i="8"/>
  <c r="BF833" i="8"/>
  <c r="BF838" i="8"/>
  <c r="BF839" i="8"/>
  <c r="BF841" i="8"/>
  <c r="BF848" i="8"/>
  <c r="BF852" i="8"/>
  <c r="BF857" i="8"/>
  <c r="BF889" i="8"/>
  <c r="BF907" i="8"/>
  <c r="BF911" i="8"/>
  <c r="BF940" i="8"/>
  <c r="BF954" i="8"/>
  <c r="BF956" i="8"/>
  <c r="BF989" i="8"/>
  <c r="BF1002" i="8"/>
  <c r="BF1012" i="8"/>
  <c r="BF1016" i="8"/>
  <c r="BF1021" i="8"/>
  <c r="BF1024" i="8"/>
  <c r="BF1037" i="8"/>
  <c r="BF1040" i="8"/>
  <c r="BF1047" i="8"/>
  <c r="BF1052" i="8"/>
  <c r="BF1057" i="8"/>
  <c r="BF1070" i="8"/>
  <c r="BF1074" i="8"/>
  <c r="BF1082" i="8"/>
  <c r="BF1088" i="8"/>
  <c r="BF1092" i="8"/>
  <c r="BF1096" i="8"/>
  <c r="BF1104" i="8"/>
  <c r="BF1111" i="8"/>
  <c r="BF1113" i="8"/>
  <c r="BF1139" i="8"/>
  <c r="BF1141" i="8"/>
  <c r="BF1158" i="8"/>
  <c r="BF1163" i="8"/>
  <c r="BF1164" i="8"/>
  <c r="BF1166" i="8"/>
  <c r="BF1169" i="8"/>
  <c r="BF1170" i="8"/>
  <c r="BF1179" i="8"/>
  <c r="BF1183" i="8"/>
  <c r="BF1184" i="8"/>
  <c r="BF1185" i="8"/>
  <c r="BF1186" i="8"/>
  <c r="BF1188" i="8"/>
  <c r="BF1189" i="8"/>
  <c r="BF1190" i="8"/>
  <c r="BF1191" i="8"/>
  <c r="BF1192" i="8"/>
  <c r="BF1194" i="8"/>
  <c r="BF1197" i="8"/>
  <c r="BF1198" i="8"/>
  <c r="BF1199" i="8"/>
  <c r="BF1200" i="8"/>
  <c r="BF1201" i="8"/>
  <c r="BF1217" i="8"/>
  <c r="BF1218" i="8"/>
  <c r="BF1222" i="8"/>
  <c r="BF1223" i="8"/>
  <c r="BF1224" i="8"/>
  <c r="BF1225" i="8"/>
  <c r="BF1226" i="8"/>
  <c r="BF1232" i="8"/>
  <c r="BF1235" i="8"/>
  <c r="BF1239" i="8"/>
  <c r="BF1240" i="8"/>
  <c r="BF1241" i="8"/>
  <c r="BF1242" i="8"/>
  <c r="BF1243" i="8"/>
  <c r="BF1244" i="8"/>
  <c r="BF1245" i="8"/>
  <c r="BF1246" i="8"/>
  <c r="BF1252" i="8"/>
  <c r="BF1258" i="8"/>
  <c r="BF1259" i="8"/>
  <c r="BF1282" i="8"/>
  <c r="BF1291" i="8"/>
  <c r="BF1304" i="8"/>
  <c r="BF1312" i="8"/>
  <c r="BF1315" i="8"/>
  <c r="BF1319" i="8"/>
  <c r="BF1324" i="8"/>
  <c r="BF1331" i="8"/>
  <c r="BF1335" i="8"/>
  <c r="BF1343" i="8"/>
  <c r="BF1345" i="8"/>
  <c r="BF1363" i="8"/>
  <c r="BF1371" i="8"/>
  <c r="BF1375" i="8"/>
  <c r="BF1379" i="8"/>
  <c r="BF1381" i="8"/>
  <c r="BF1399" i="8"/>
  <c r="BF1579" i="8"/>
  <c r="BF1584" i="8"/>
  <c r="BF1589" i="8"/>
  <c r="BF1591" i="8"/>
  <c r="BF1599" i="8"/>
  <c r="BF1603" i="8"/>
  <c r="BF1615" i="8"/>
  <c r="BF1628" i="8"/>
  <c r="BF1633" i="8"/>
  <c r="BF1639" i="8"/>
  <c r="BF1664" i="8"/>
  <c r="BF1672" i="8"/>
  <c r="BF1685" i="8"/>
  <c r="BF1707" i="8"/>
  <c r="BF1711" i="8"/>
  <c r="BF1715" i="8"/>
  <c r="BF1737" i="8"/>
  <c r="BF1748" i="8"/>
  <c r="BF1753" i="8"/>
  <c r="BF1758" i="8"/>
  <c r="BF1773" i="8"/>
  <c r="BF1783" i="8"/>
  <c r="BF1798" i="8"/>
  <c r="F93" i="9"/>
  <c r="F94" i="9"/>
  <c r="BF139" i="9"/>
  <c r="BF142" i="9"/>
  <c r="BF144" i="9"/>
  <c r="BF145" i="9"/>
  <c r="BF146" i="9"/>
  <c r="BF151" i="9"/>
  <c r="BF153" i="9"/>
  <c r="BF154" i="9"/>
  <c r="BF155" i="9"/>
  <c r="BF157" i="9"/>
  <c r="BF159" i="9"/>
  <c r="BF160" i="9"/>
  <c r="BF163" i="9"/>
  <c r="BF164" i="9"/>
  <c r="BF166" i="9"/>
  <c r="BF167" i="9"/>
  <c r="BF170" i="9"/>
  <c r="BF173" i="9"/>
  <c r="BF174" i="9"/>
  <c r="BF176" i="9"/>
  <c r="BF182" i="9"/>
  <c r="BF183" i="9"/>
  <c r="BF185" i="9"/>
  <c r="BF189" i="9"/>
  <c r="BF192" i="9"/>
  <c r="BF193" i="9"/>
  <c r="BF196" i="9"/>
  <c r="BF198" i="9"/>
  <c r="BF199" i="9"/>
  <c r="BF201" i="9"/>
  <c r="BF202" i="9"/>
  <c r="BF205" i="9"/>
  <c r="BF206" i="9"/>
  <c r="BF208" i="9"/>
  <c r="BF209" i="9"/>
  <c r="BF211" i="9"/>
  <c r="BF215" i="9"/>
  <c r="BF217" i="9"/>
  <c r="BF223" i="9"/>
  <c r="BF226" i="9"/>
  <c r="BF228" i="9"/>
  <c r="BF229" i="9"/>
  <c r="BF232" i="9"/>
  <c r="BF233" i="9"/>
  <c r="BF235" i="9"/>
  <c r="BF237" i="9"/>
  <c r="BF239" i="9"/>
  <c r="BF243" i="9"/>
  <c r="BF245" i="9"/>
  <c r="BF246" i="9"/>
  <c r="BF247" i="9"/>
  <c r="BF253" i="9"/>
  <c r="BF254" i="9"/>
  <c r="BF256" i="9"/>
  <c r="J91" i="10"/>
  <c r="BF139" i="10"/>
  <c r="BF140" i="10"/>
  <c r="BF145" i="10"/>
  <c r="BF146" i="10"/>
  <c r="BF147" i="10"/>
  <c r="BF149" i="10"/>
  <c r="BF151" i="10"/>
  <c r="BF152" i="10"/>
  <c r="BF153" i="10"/>
  <c r="BF155" i="10"/>
  <c r="BF156" i="10"/>
  <c r="BF159" i="10"/>
  <c r="BF145" i="11"/>
  <c r="BF146" i="11"/>
  <c r="BF147" i="11"/>
  <c r="BF150" i="11"/>
  <c r="BF152" i="11"/>
  <c r="BF153" i="11"/>
  <c r="BF155" i="11"/>
  <c r="BF158" i="11"/>
  <c r="BF163" i="11"/>
  <c r="BF164" i="11"/>
  <c r="BF169" i="11"/>
  <c r="BF172" i="11"/>
  <c r="BF173" i="11"/>
  <c r="BF175" i="11"/>
  <c r="BF177" i="11"/>
  <c r="BF180" i="11"/>
  <c r="BF183" i="11"/>
  <c r="BF184" i="11"/>
  <c r="BF186" i="11"/>
  <c r="BF187" i="11"/>
  <c r="BF189" i="11"/>
  <c r="BF190" i="11"/>
  <c r="BF192" i="11"/>
  <c r="BF193" i="11"/>
  <c r="BF196" i="11"/>
  <c r="BF197" i="11"/>
  <c r="BF201" i="11"/>
  <c r="BF203" i="11"/>
  <c r="BF204" i="11"/>
  <c r="BF206" i="11"/>
  <c r="BF207" i="11"/>
  <c r="BF210" i="11"/>
  <c r="BF213" i="11"/>
  <c r="BF215" i="11"/>
  <c r="BF219" i="11"/>
  <c r="BF220" i="11"/>
  <c r="BF226" i="11"/>
  <c r="BF227" i="11"/>
  <c r="BF229" i="11"/>
  <c r="BF230" i="11"/>
  <c r="BF232" i="11"/>
  <c r="BF235" i="11"/>
  <c r="BF236" i="11"/>
  <c r="BF238" i="11"/>
  <c r="E85" i="12"/>
  <c r="J91" i="12"/>
  <c r="BF170" i="12"/>
  <c r="BF173" i="12"/>
  <c r="BF175" i="12"/>
  <c r="BF178" i="12"/>
  <c r="BF181" i="12"/>
  <c r="BF186" i="12"/>
  <c r="BF188" i="12"/>
  <c r="BF192" i="12"/>
  <c r="BF195" i="12"/>
  <c r="BF199" i="12"/>
  <c r="BF202" i="12"/>
  <c r="BF220" i="12"/>
  <c r="BF224" i="12"/>
  <c r="BF230" i="12"/>
  <c r="BF233" i="12"/>
  <c r="BF239" i="12"/>
  <c r="BF246" i="12"/>
  <c r="BF248" i="12"/>
  <c r="BF256" i="12"/>
  <c r="BF257" i="12"/>
  <c r="BF259" i="12"/>
  <c r="BK169" i="12"/>
  <c r="J169" i="12" s="1"/>
  <c r="J100" i="12" s="1"/>
  <c r="BK177" i="12"/>
  <c r="J177" i="12" s="1"/>
  <c r="J102" i="12" s="1"/>
  <c r="BK180" i="12"/>
  <c r="J180" i="12" s="1"/>
  <c r="J103" i="12" s="1"/>
  <c r="BK185" i="12"/>
  <c r="J185" i="12"/>
  <c r="J105" i="12" s="1"/>
  <c r="BK207" i="12"/>
  <c r="J207" i="12" s="1"/>
  <c r="J115" i="12" s="1"/>
  <c r="BK210" i="12"/>
  <c r="J210" i="12" s="1"/>
  <c r="J116" i="12" s="1"/>
  <c r="BK212" i="12"/>
  <c r="J212" i="12" s="1"/>
  <c r="J117" i="12" s="1"/>
  <c r="BK214" i="12"/>
  <c r="J214" i="12"/>
  <c r="J118" i="12" s="1"/>
  <c r="BK219" i="12"/>
  <c r="J219" i="12" s="1"/>
  <c r="J120" i="12" s="1"/>
  <c r="BK226" i="12"/>
  <c r="J226" i="12"/>
  <c r="J122" i="12" s="1"/>
  <c r="BK229" i="12"/>
  <c r="BK234" i="12"/>
  <c r="J234" i="12"/>
  <c r="J126" i="12" s="1"/>
  <c r="BK247" i="12"/>
  <c r="J247" i="12" s="1"/>
  <c r="J131" i="12" s="1"/>
  <c r="BK249" i="12"/>
  <c r="J249" i="12"/>
  <c r="J132" i="12" s="1"/>
  <c r="BK252" i="12"/>
  <c r="J252" i="12" s="1"/>
  <c r="J133" i="12" s="1"/>
  <c r="BF145" i="13"/>
  <c r="BF148" i="13"/>
  <c r="BF150" i="13"/>
  <c r="BF151" i="13"/>
  <c r="BF154" i="13"/>
  <c r="BF157" i="13"/>
  <c r="BF159" i="13"/>
  <c r="BF162" i="13"/>
  <c r="BF164" i="13"/>
  <c r="BF165" i="13"/>
  <c r="BF166" i="13"/>
  <c r="BF167" i="13"/>
  <c r="BF168" i="13"/>
  <c r="BF171" i="13"/>
  <c r="BF172" i="13"/>
  <c r="BF174" i="13"/>
  <c r="BF175" i="13"/>
  <c r="BF181" i="13"/>
  <c r="BF182" i="13"/>
  <c r="BF185" i="13"/>
  <c r="BF189" i="13"/>
  <c r="BF190" i="13"/>
  <c r="BF191" i="13"/>
  <c r="BF192" i="13"/>
  <c r="BF193" i="13"/>
  <c r="BF194" i="13"/>
  <c r="BF195" i="13"/>
  <c r="BF196" i="13"/>
  <c r="BF198" i="13"/>
  <c r="BF199" i="13"/>
  <c r="BF201" i="13"/>
  <c r="BF202" i="13"/>
  <c r="BF204" i="13"/>
  <c r="BF205" i="13"/>
  <c r="BF208" i="13"/>
  <c r="BF211" i="13"/>
  <c r="BF214" i="13"/>
  <c r="BF218" i="13"/>
  <c r="BF219" i="13"/>
  <c r="BF220" i="13"/>
  <c r="BF225" i="13"/>
  <c r="BF229" i="13"/>
  <c r="BF231" i="13"/>
  <c r="BF232" i="13"/>
  <c r="BF234" i="13"/>
  <c r="BF237" i="13"/>
  <c r="BF238" i="13"/>
  <c r="BF239" i="13"/>
  <c r="BF246" i="13"/>
  <c r="BF247" i="13"/>
  <c r="BF251" i="13"/>
  <c r="BF252" i="13"/>
  <c r="BF254" i="13"/>
  <c r="BF255" i="13"/>
  <c r="BF260" i="13"/>
  <c r="BF262" i="13"/>
  <c r="BF264" i="13"/>
  <c r="BF267" i="13"/>
  <c r="BF268" i="13"/>
  <c r="BF269" i="13"/>
  <c r="BF271" i="13"/>
  <c r="BF273" i="13"/>
  <c r="BF274" i="13"/>
  <c r="BF275" i="13"/>
  <c r="BF276" i="13"/>
  <c r="BF279" i="13"/>
  <c r="BF282" i="13"/>
  <c r="BF285" i="13"/>
  <c r="BF288" i="13"/>
  <c r="BF292" i="13"/>
  <c r="BF294" i="13"/>
  <c r="BF295" i="13"/>
  <c r="BF299" i="13"/>
  <c r="BF301" i="13"/>
  <c r="BF303" i="13"/>
  <c r="BF305" i="13"/>
  <c r="BF306" i="13"/>
  <c r="BF308" i="13"/>
  <c r="BF309" i="13"/>
  <c r="BF313" i="13"/>
  <c r="BF314" i="13"/>
  <c r="BK156" i="13"/>
  <c r="J156" i="13" s="1"/>
  <c r="J101" i="13" s="1"/>
  <c r="E85" i="14"/>
  <c r="J92" i="14"/>
  <c r="BF137" i="14"/>
  <c r="BF144" i="14"/>
  <c r="BF146" i="14"/>
  <c r="BF150" i="14"/>
  <c r="BF175" i="14"/>
  <c r="BF182" i="14"/>
  <c r="BF186" i="14"/>
  <c r="BF189" i="14"/>
  <c r="BF192" i="14"/>
  <c r="BK167" i="14"/>
  <c r="J167" i="14" s="1"/>
  <c r="J99" i="14" s="1"/>
  <c r="BK185" i="14"/>
  <c r="J185" i="14"/>
  <c r="J101" i="14" s="1"/>
  <c r="BK188" i="14"/>
  <c r="J188" i="14" s="1"/>
  <c r="J102" i="14" s="1"/>
  <c r="BK191" i="14"/>
  <c r="J191" i="14" s="1"/>
  <c r="J104" i="14" s="1"/>
  <c r="F92" i="15"/>
  <c r="J92" i="15"/>
  <c r="BF132" i="15"/>
  <c r="BF137" i="15"/>
  <c r="BF138" i="15"/>
  <c r="BF139" i="15"/>
  <c r="BF141" i="15"/>
  <c r="BF142" i="15"/>
  <c r="BF143" i="15"/>
  <c r="BF144" i="15"/>
  <c r="BF146" i="15"/>
  <c r="BF147" i="15"/>
  <c r="J91" i="16"/>
  <c r="F93" i="16"/>
  <c r="BF137" i="16"/>
  <c r="BF138" i="16"/>
  <c r="BF141" i="16"/>
  <c r="BF142" i="16"/>
  <c r="BF143" i="16"/>
  <c r="BF144" i="16"/>
  <c r="BF145" i="16"/>
  <c r="BF146" i="16"/>
  <c r="BF147" i="16"/>
  <c r="BF151" i="16"/>
  <c r="BF152" i="16"/>
  <c r="BF153" i="16"/>
  <c r="BF154" i="16"/>
  <c r="BF155" i="16"/>
  <c r="BF156" i="16"/>
  <c r="BF157" i="16"/>
  <c r="BF158" i="16"/>
  <c r="BF159" i="16"/>
  <c r="BF143" i="17"/>
  <c r="BF150" i="17"/>
  <c r="BF151" i="17"/>
  <c r="BF152" i="17"/>
  <c r="BF154" i="17"/>
  <c r="BF160" i="17"/>
  <c r="BF161" i="17"/>
  <c r="BF162" i="17"/>
  <c r="BF163" i="17"/>
  <c r="BF167" i="17"/>
  <c r="BF170" i="17"/>
  <c r="BF171" i="17"/>
  <c r="BF176" i="17"/>
  <c r="BF178" i="17"/>
  <c r="BF182" i="17"/>
  <c r="BF184" i="17"/>
  <c r="BF185" i="17"/>
  <c r="BF187" i="17"/>
  <c r="BF189" i="17"/>
  <c r="BF196" i="17"/>
  <c r="BF197" i="17"/>
  <c r="BF199" i="17"/>
  <c r="BF202" i="17"/>
  <c r="BF204" i="17"/>
  <c r="BF207" i="17"/>
  <c r="BF210" i="17"/>
  <c r="BF211" i="17"/>
  <c r="BF213" i="17"/>
  <c r="BF216" i="17"/>
  <c r="BF143" i="18"/>
  <c r="BF147" i="18"/>
  <c r="BF157" i="18"/>
  <c r="BF159" i="18"/>
  <c r="BF161" i="18"/>
  <c r="BF164" i="18"/>
  <c r="BF165" i="18"/>
  <c r="BF168" i="18"/>
  <c r="BK150" i="18"/>
  <c r="J150" i="18" s="1"/>
  <c r="J103" i="18" s="1"/>
  <c r="BK158" i="18"/>
  <c r="J158" i="18" s="1"/>
  <c r="J106" i="18" s="1"/>
  <c r="BF137" i="19"/>
  <c r="BF139" i="19"/>
  <c r="BF140" i="19"/>
  <c r="BF143" i="19"/>
  <c r="BF144" i="19"/>
  <c r="BF146" i="19"/>
  <c r="BF147" i="19"/>
  <c r="BF149" i="19"/>
  <c r="BF152" i="19"/>
  <c r="BF156" i="19"/>
  <c r="BF157" i="19"/>
  <c r="BF158" i="19"/>
  <c r="BF163" i="19"/>
  <c r="BF165" i="19"/>
  <c r="BF166" i="19"/>
  <c r="BF168" i="19"/>
  <c r="BF169" i="19"/>
  <c r="BF173" i="19"/>
  <c r="BF174" i="19"/>
  <c r="BF175" i="19"/>
  <c r="BF176" i="19"/>
  <c r="BF177" i="19"/>
  <c r="BF178" i="19"/>
  <c r="BF180" i="19"/>
  <c r="BF186" i="19"/>
  <c r="BF188" i="19"/>
  <c r="BF190" i="19"/>
  <c r="BF191" i="19"/>
  <c r="BF195" i="19"/>
  <c r="BF197" i="19"/>
  <c r="BF198" i="19"/>
  <c r="BF199" i="19"/>
  <c r="BF201" i="19"/>
  <c r="BF202" i="19"/>
  <c r="BF204" i="19"/>
  <c r="BF205" i="19"/>
  <c r="BF208" i="19"/>
  <c r="BK207" i="19"/>
  <c r="J207" i="19" s="1"/>
  <c r="J102" i="19" s="1"/>
  <c r="BF139" i="20"/>
  <c r="BF141" i="20"/>
  <c r="BF142" i="20"/>
  <c r="BF153" i="20"/>
  <c r="BF158" i="20"/>
  <c r="BF159" i="20"/>
  <c r="BF160" i="20"/>
  <c r="BF161" i="20"/>
  <c r="BF165" i="20"/>
  <c r="BF166" i="20"/>
  <c r="BF168" i="20"/>
  <c r="BF170" i="20"/>
  <c r="BF173" i="20"/>
  <c r="BF176" i="20"/>
  <c r="BF180" i="20"/>
  <c r="BF183" i="20"/>
  <c r="BF189" i="20"/>
  <c r="BF191" i="20"/>
  <c r="BF192" i="20"/>
  <c r="BF195" i="20"/>
  <c r="BF197" i="20"/>
  <c r="BF199" i="20"/>
  <c r="BF201" i="20"/>
  <c r="BF202" i="20"/>
  <c r="BF203" i="20"/>
  <c r="BF205" i="20"/>
  <c r="BF206" i="20"/>
  <c r="BF209" i="20"/>
  <c r="BF210" i="20"/>
  <c r="BF211" i="20"/>
  <c r="BF214" i="20"/>
  <c r="BF215" i="20"/>
  <c r="BF216" i="20"/>
  <c r="BF218" i="20"/>
  <c r="BF219" i="20"/>
  <c r="BF222" i="20"/>
  <c r="BF224" i="20"/>
  <c r="BF225" i="20"/>
  <c r="BF226" i="20"/>
  <c r="BF231" i="20"/>
  <c r="BF233" i="20"/>
  <c r="BF235" i="20"/>
  <c r="BF236" i="20"/>
  <c r="BF136" i="21"/>
  <c r="BF139" i="21"/>
  <c r="BF141" i="21"/>
  <c r="BF142" i="21"/>
  <c r="BF153" i="21"/>
  <c r="BF154" i="21"/>
  <c r="BF159" i="21"/>
  <c r="BF160" i="21"/>
  <c r="BF161" i="21"/>
  <c r="BF163" i="21"/>
  <c r="BF164" i="21"/>
  <c r="BF166" i="21"/>
  <c r="BF168" i="21"/>
  <c r="BF169" i="21"/>
  <c r="BF170" i="21"/>
  <c r="BF172" i="21"/>
  <c r="BF173" i="21"/>
  <c r="BF175" i="21"/>
  <c r="BF177" i="21"/>
  <c r="BF178" i="21"/>
  <c r="BF180" i="21"/>
  <c r="BF181" i="21"/>
  <c r="BF182" i="21"/>
  <c r="BF183" i="21"/>
  <c r="BF185" i="21"/>
  <c r="BF188" i="21"/>
  <c r="F91" i="22"/>
  <c r="F92" i="22"/>
  <c r="J92" i="22"/>
  <c r="BF136" i="22"/>
  <c r="BF138" i="22"/>
  <c r="BF141" i="22"/>
  <c r="BF143" i="22"/>
  <c r="BF146" i="22"/>
  <c r="BF147" i="22"/>
  <c r="BF150" i="22"/>
  <c r="BF155" i="22"/>
  <c r="BF156" i="22"/>
  <c r="BF158" i="22"/>
  <c r="BF163" i="22"/>
  <c r="BF164" i="22"/>
  <c r="BF169" i="22"/>
  <c r="BF170" i="22"/>
  <c r="BF174" i="22"/>
  <c r="BF177" i="22"/>
  <c r="BF179" i="22"/>
  <c r="BF180" i="22"/>
  <c r="BF186" i="22"/>
  <c r="BF188" i="22"/>
  <c r="BF189" i="22"/>
  <c r="BF191" i="22"/>
  <c r="BF192" i="22"/>
  <c r="BF198" i="22"/>
  <c r="BF201" i="22"/>
  <c r="BF202" i="22"/>
  <c r="BF203" i="22"/>
  <c r="BF204" i="22"/>
  <c r="BF205" i="22"/>
  <c r="BF207" i="22"/>
  <c r="BK206" i="22"/>
  <c r="J206" i="22"/>
  <c r="J103" i="22" s="1"/>
  <c r="J37" i="2"/>
  <c r="AV96" i="1" s="1"/>
  <c r="F39" i="3"/>
  <c r="BB97" i="1" s="1"/>
  <c r="J37" i="4"/>
  <c r="AV98" i="1" s="1"/>
  <c r="F39" i="4"/>
  <c r="BB98" i="1" s="1"/>
  <c r="J37" i="5"/>
  <c r="AV99" i="1" s="1"/>
  <c r="F37" i="6"/>
  <c r="AZ100" i="1" s="1"/>
  <c r="J37" i="7"/>
  <c r="AV101" i="1" s="1"/>
  <c r="F40" i="8"/>
  <c r="BC103" i="1" s="1"/>
  <c r="F39" i="9"/>
  <c r="BB104" i="1" s="1"/>
  <c r="F40" i="9"/>
  <c r="BC104" i="1" s="1"/>
  <c r="J37" i="10"/>
  <c r="AV105" i="1" s="1"/>
  <c r="F37" i="11"/>
  <c r="AZ106" i="1" s="1"/>
  <c r="F41" i="11"/>
  <c r="BD106" i="1" s="1"/>
  <c r="F37" i="12"/>
  <c r="AZ107" i="1" s="1"/>
  <c r="F40" i="12"/>
  <c r="BC107" i="1" s="1"/>
  <c r="J37" i="13"/>
  <c r="AV108" i="1" s="1"/>
  <c r="F35" i="14"/>
  <c r="AZ109" i="1" s="1"/>
  <c r="F35" i="15"/>
  <c r="AZ110" i="1" s="1"/>
  <c r="F40" i="16"/>
  <c r="BC112" i="1" s="1"/>
  <c r="F41" i="17"/>
  <c r="BD113" i="1" s="1"/>
  <c r="J37" i="18"/>
  <c r="AV114" i="1" s="1"/>
  <c r="F39" i="18"/>
  <c r="BB114" i="1" s="1"/>
  <c r="F37" i="19"/>
  <c r="BB115" i="1" s="1"/>
  <c r="F39" i="20"/>
  <c r="BD116" i="1" s="1"/>
  <c r="J35" i="21"/>
  <c r="AV117" i="1" s="1"/>
  <c r="F39" i="21"/>
  <c r="BD117" i="1" s="1"/>
  <c r="J35" i="22"/>
  <c r="AV118" i="1" s="1"/>
  <c r="F37" i="2"/>
  <c r="AZ96" i="1" s="1"/>
  <c r="F41" i="2"/>
  <c r="BD96" i="1" s="1"/>
  <c r="F37" i="3"/>
  <c r="AZ97" i="1" s="1"/>
  <c r="F37" i="4"/>
  <c r="AZ98" i="1" s="1"/>
  <c r="F41" i="4"/>
  <c r="BD98" i="1" s="1"/>
  <c r="F37" i="5"/>
  <c r="AZ99" i="1" s="1"/>
  <c r="F41" i="5"/>
  <c r="BD99" i="1" s="1"/>
  <c r="F39" i="6"/>
  <c r="BB100" i="1" s="1"/>
  <c r="F39" i="7"/>
  <c r="BB101" i="1" s="1"/>
  <c r="F37" i="8"/>
  <c r="AZ103" i="1" s="1"/>
  <c r="F41" i="8"/>
  <c r="BD103" i="1" s="1"/>
  <c r="J37" i="9"/>
  <c r="AV104" i="1" s="1"/>
  <c r="F40" i="10"/>
  <c r="BC105" i="1" s="1"/>
  <c r="F40" i="11"/>
  <c r="BC106" i="1" s="1"/>
  <c r="F41" i="12"/>
  <c r="BD107" i="1" s="1"/>
  <c r="F39" i="13"/>
  <c r="BB108" i="1" s="1"/>
  <c r="F38" i="14"/>
  <c r="BC109" i="1" s="1"/>
  <c r="F38" i="15"/>
  <c r="BC110" i="1" s="1"/>
  <c r="J37" i="16"/>
  <c r="AV112" i="1" s="1"/>
  <c r="F41" i="16"/>
  <c r="BD112" i="1" s="1"/>
  <c r="F37" i="17"/>
  <c r="AZ113" i="1" s="1"/>
  <c r="F40" i="17"/>
  <c r="BC113" i="1" s="1"/>
  <c r="F41" i="18"/>
  <c r="BD114" i="1" s="1"/>
  <c r="J35" i="19"/>
  <c r="AV115" i="1" s="1"/>
  <c r="F35" i="20"/>
  <c r="AZ116" i="1" s="1"/>
  <c r="F38" i="20"/>
  <c r="BC116" i="1" s="1"/>
  <c r="F37" i="22"/>
  <c r="BB118" i="1" s="1"/>
  <c r="AS94" i="1"/>
  <c r="F40" i="2"/>
  <c r="BC96" i="1" s="1"/>
  <c r="J37" i="3"/>
  <c r="AV97" i="1" s="1"/>
  <c r="F41" i="3"/>
  <c r="BD97" i="1"/>
  <c r="F40" i="4"/>
  <c r="BC98" i="1"/>
  <c r="F40" i="5"/>
  <c r="BC99" i="1" s="1"/>
  <c r="F40" i="6"/>
  <c r="BC100" i="1" s="1"/>
  <c r="F41" i="7"/>
  <c r="BD101" i="1" s="1"/>
  <c r="J37" i="8"/>
  <c r="AV103" i="1" s="1"/>
  <c r="F37" i="9"/>
  <c r="AZ104" i="1" s="1"/>
  <c r="F41" i="10"/>
  <c r="BD105" i="1" s="1"/>
  <c r="F39" i="11"/>
  <c r="BB106" i="1"/>
  <c r="F39" i="12"/>
  <c r="BB107" i="1" s="1"/>
  <c r="F41" i="13"/>
  <c r="BD108" i="1" s="1"/>
  <c r="F37" i="14"/>
  <c r="BB109" i="1" s="1"/>
  <c r="F39" i="14"/>
  <c r="BD109" i="1" s="1"/>
  <c r="F37" i="15"/>
  <c r="BB110" i="1"/>
  <c r="F39" i="15"/>
  <c r="BD110" i="1"/>
  <c r="F39" i="16"/>
  <c r="BB112" i="1" s="1"/>
  <c r="J37" i="17"/>
  <c r="AV113" i="1" s="1"/>
  <c r="F37" i="18"/>
  <c r="AZ114" i="1" s="1"/>
  <c r="F40" i="18"/>
  <c r="BC114" i="1" s="1"/>
  <c r="F38" i="19"/>
  <c r="BC115" i="1" s="1"/>
  <c r="J35" i="20"/>
  <c r="AV116" i="1" s="1"/>
  <c r="F35" i="21"/>
  <c r="AZ117" i="1" s="1"/>
  <c r="F37" i="21"/>
  <c r="BB117" i="1" s="1"/>
  <c r="F39" i="2"/>
  <c r="BB96" i="1" s="1"/>
  <c r="F40" i="3"/>
  <c r="BC97" i="1" s="1"/>
  <c r="F39" i="5"/>
  <c r="BB99" i="1" s="1"/>
  <c r="J37" i="6"/>
  <c r="AV100" i="1" s="1"/>
  <c r="F41" i="6"/>
  <c r="BD100" i="1" s="1"/>
  <c r="F37" i="7"/>
  <c r="AZ101" i="1"/>
  <c r="F40" i="7"/>
  <c r="BC101" i="1" s="1"/>
  <c r="F39" i="8"/>
  <c r="BB103" i="1" s="1"/>
  <c r="F41" i="9"/>
  <c r="BD104" i="1" s="1"/>
  <c r="F37" i="10"/>
  <c r="AZ105" i="1" s="1"/>
  <c r="F39" i="10"/>
  <c r="BB105" i="1" s="1"/>
  <c r="J37" i="11"/>
  <c r="AV106" i="1"/>
  <c r="J37" i="12"/>
  <c r="AV107" i="1" s="1"/>
  <c r="F37" i="13"/>
  <c r="AZ108" i="1" s="1"/>
  <c r="F40" i="13"/>
  <c r="BC108" i="1" s="1"/>
  <c r="J35" i="14"/>
  <c r="AV109" i="1" s="1"/>
  <c r="J35" i="15"/>
  <c r="AV110" i="1" s="1"/>
  <c r="F37" i="16"/>
  <c r="AZ112" i="1" s="1"/>
  <c r="F39" i="17"/>
  <c r="BB113" i="1"/>
  <c r="F35" i="19"/>
  <c r="AZ115" i="1" s="1"/>
  <c r="F39" i="19"/>
  <c r="BD115" i="1"/>
  <c r="F37" i="20"/>
  <c r="BB116" i="1"/>
  <c r="F38" i="21"/>
  <c r="BC117" i="1" s="1"/>
  <c r="F35" i="22"/>
  <c r="AZ118" i="1" s="1"/>
  <c r="F38" i="22"/>
  <c r="BC118" i="1" s="1"/>
  <c r="F39" i="22"/>
  <c r="BD118" i="1" s="1"/>
  <c r="P168" i="12" l="1"/>
  <c r="T135" i="10"/>
  <c r="BK130" i="15"/>
  <c r="J130" i="15" s="1"/>
  <c r="J97" i="15" s="1"/>
  <c r="T416" i="6"/>
  <c r="R416" i="6"/>
  <c r="R228" i="12"/>
  <c r="T168" i="12"/>
  <c r="T167" i="12" s="1"/>
  <c r="P443" i="6"/>
  <c r="J490" i="6"/>
  <c r="J164" i="6" s="1"/>
  <c r="R443" i="6"/>
  <c r="T135" i="4"/>
  <c r="P228" i="12"/>
  <c r="R168" i="12"/>
  <c r="R167" i="12" s="1"/>
  <c r="BK401" i="6"/>
  <c r="J401" i="6"/>
  <c r="J131" i="6" s="1"/>
  <c r="T141" i="18"/>
  <c r="T140" i="18" s="1"/>
  <c r="T134" i="16"/>
  <c r="R135" i="14"/>
  <c r="R134" i="14" s="1"/>
  <c r="R160" i="13"/>
  <c r="R143" i="11"/>
  <c r="R138" i="11" s="1"/>
  <c r="P158" i="8"/>
  <c r="P141" i="7"/>
  <c r="AU101" i="1" s="1"/>
  <c r="P539" i="6"/>
  <c r="R331" i="6"/>
  <c r="R220" i="6"/>
  <c r="P135" i="4"/>
  <c r="AU98" i="1" s="1"/>
  <c r="T2911" i="2"/>
  <c r="P2911" i="2"/>
  <c r="P162" i="2"/>
  <c r="R134" i="22"/>
  <c r="R133" i="22"/>
  <c r="BK134" i="22"/>
  <c r="J134" i="22" s="1"/>
  <c r="J97" i="22" s="1"/>
  <c r="P137" i="21"/>
  <c r="T135" i="20"/>
  <c r="T134" i="20"/>
  <c r="R135" i="19"/>
  <c r="R134" i="19" s="1"/>
  <c r="R141" i="18"/>
  <c r="R140" i="18"/>
  <c r="P145" i="17"/>
  <c r="R134" i="16"/>
  <c r="P160" i="13"/>
  <c r="P142" i="13"/>
  <c r="AU108" i="1" s="1"/>
  <c r="BK143" i="13"/>
  <c r="J143" i="13" s="1"/>
  <c r="J99" i="13" s="1"/>
  <c r="T143" i="11"/>
  <c r="P143" i="11"/>
  <c r="P138" i="11" s="1"/>
  <c r="AU106" i="1" s="1"/>
  <c r="T138" i="11"/>
  <c r="P147" i="9"/>
  <c r="R135" i="9"/>
  <c r="P842" i="8"/>
  <c r="R159" i="7"/>
  <c r="R539" i="6"/>
  <c r="T373" i="6"/>
  <c r="T331" i="6"/>
  <c r="T219" i="6" s="1"/>
  <c r="P220" i="6"/>
  <c r="T144" i="5"/>
  <c r="T147" i="3"/>
  <c r="BK2911" i="2"/>
  <c r="J2911" i="2" s="1"/>
  <c r="J108" i="2" s="1"/>
  <c r="T162" i="2"/>
  <c r="T161" i="2" s="1"/>
  <c r="BK228" i="12"/>
  <c r="J228" i="12"/>
  <c r="J123" i="12" s="1"/>
  <c r="T134" i="22"/>
  <c r="T133" i="22" s="1"/>
  <c r="P134" i="22"/>
  <c r="P133" i="22" s="1"/>
  <c r="AU118" i="1" s="1"/>
  <c r="T132" i="21"/>
  <c r="P132" i="21"/>
  <c r="AU117" i="1" s="1"/>
  <c r="R135" i="20"/>
  <c r="R134" i="20" s="1"/>
  <c r="T135" i="19"/>
  <c r="T134" i="19" s="1"/>
  <c r="P135" i="19"/>
  <c r="P134" i="19" s="1"/>
  <c r="AU115" i="1" s="1"/>
  <c r="R145" i="17"/>
  <c r="R140" i="17" s="1"/>
  <c r="P140" i="17"/>
  <c r="AU113" i="1" s="1"/>
  <c r="R142" i="13"/>
  <c r="P135" i="9"/>
  <c r="AU104" i="1" s="1"/>
  <c r="R842" i="8"/>
  <c r="T158" i="8"/>
  <c r="R141" i="7"/>
  <c r="T539" i="6"/>
  <c r="R373" i="6"/>
  <c r="R144" i="5"/>
  <c r="T139" i="5"/>
  <c r="T135" i="3"/>
  <c r="R135" i="3"/>
  <c r="R137" i="21"/>
  <c r="R132" i="21"/>
  <c r="P135" i="20"/>
  <c r="P134" i="20"/>
  <c r="AU116" i="1" s="1"/>
  <c r="BK135" i="19"/>
  <c r="J135" i="19" s="1"/>
  <c r="J97" i="19" s="1"/>
  <c r="P141" i="18"/>
  <c r="P140" i="18"/>
  <c r="AU114" i="1" s="1"/>
  <c r="T145" i="17"/>
  <c r="T140" i="17" s="1"/>
  <c r="T135" i="14"/>
  <c r="T134" i="14" s="1"/>
  <c r="P135" i="14"/>
  <c r="P134" i="14" s="1"/>
  <c r="AU109" i="1" s="1"/>
  <c r="T160" i="13"/>
  <c r="T142" i="13"/>
  <c r="R135" i="10"/>
  <c r="T147" i="9"/>
  <c r="T135" i="9" s="1"/>
  <c r="T842" i="8"/>
  <c r="R158" i="8"/>
  <c r="R157" i="8"/>
  <c r="T159" i="7"/>
  <c r="T141" i="7" s="1"/>
  <c r="P373" i="6"/>
  <c r="P331" i="6"/>
  <c r="T220" i="6"/>
  <c r="P144" i="5"/>
  <c r="R139" i="5"/>
  <c r="P139" i="5"/>
  <c r="AU99" i="1" s="1"/>
  <c r="R135" i="4"/>
  <c r="BK147" i="3"/>
  <c r="J147" i="3" s="1"/>
  <c r="J101" i="3" s="1"/>
  <c r="P135" i="3"/>
  <c r="AU97" i="1"/>
  <c r="R2911" i="2"/>
  <c r="R162" i="2"/>
  <c r="BK162" i="2"/>
  <c r="J2912" i="2"/>
  <c r="J109" i="2" s="1"/>
  <c r="J5101" i="2"/>
  <c r="J129" i="2"/>
  <c r="J148" i="3"/>
  <c r="J102" i="3"/>
  <c r="BK136" i="4"/>
  <c r="J136" i="4"/>
  <c r="J99" i="4" s="1"/>
  <c r="BK141" i="4"/>
  <c r="J141" i="4" s="1"/>
  <c r="J101" i="4" s="1"/>
  <c r="BK140" i="5"/>
  <c r="J140" i="5"/>
  <c r="J99" i="5" s="1"/>
  <c r="BK144" i="5"/>
  <c r="J144" i="5" s="1"/>
  <c r="J101" i="5" s="1"/>
  <c r="BK220" i="6"/>
  <c r="J220" i="6"/>
  <c r="J99" i="6" s="1"/>
  <c r="BK323" i="6"/>
  <c r="J323" i="6" s="1"/>
  <c r="J114" i="6" s="1"/>
  <c r="BK331" i="6"/>
  <c r="J331" i="6"/>
  <c r="J116" i="6" s="1"/>
  <c r="J402" i="6"/>
  <c r="J132" i="6" s="1"/>
  <c r="BK416" i="6"/>
  <c r="J416" i="6" s="1"/>
  <c r="J137" i="6" s="1"/>
  <c r="BK443" i="6"/>
  <c r="J443" i="6"/>
  <c r="J147" i="6" s="1"/>
  <c r="BK471" i="6"/>
  <c r="J471" i="6" s="1"/>
  <c r="J157" i="6" s="1"/>
  <c r="BK539" i="6"/>
  <c r="J539" i="6"/>
  <c r="J176" i="6" s="1"/>
  <c r="BK142" i="7"/>
  <c r="J142" i="7" s="1"/>
  <c r="J99" i="7" s="1"/>
  <c r="BK159" i="7"/>
  <c r="J159" i="7"/>
  <c r="J103" i="7" s="1"/>
  <c r="BK158" i="8"/>
  <c r="J158" i="8" s="1"/>
  <c r="J99" i="8" s="1"/>
  <c r="BK842" i="8"/>
  <c r="J842" i="8" s="1"/>
  <c r="J107" i="8" s="1"/>
  <c r="BK1593" i="8"/>
  <c r="J1593" i="8" s="1"/>
  <c r="J124" i="8" s="1"/>
  <c r="J137" i="9"/>
  <c r="J100" i="9"/>
  <c r="BK147" i="9"/>
  <c r="J147" i="9" s="1"/>
  <c r="J101" i="9" s="1"/>
  <c r="BK136" i="10"/>
  <c r="J136" i="10" s="1"/>
  <c r="J99" i="10" s="1"/>
  <c r="BK141" i="10"/>
  <c r="J141" i="10"/>
  <c r="J101" i="10" s="1"/>
  <c r="BK143" i="11"/>
  <c r="J143" i="11" s="1"/>
  <c r="J101" i="11" s="1"/>
  <c r="BK200" i="12"/>
  <c r="J200" i="12"/>
  <c r="J111" i="12" s="1"/>
  <c r="BK206" i="12"/>
  <c r="J206" i="12" s="1"/>
  <c r="J114" i="12" s="1"/>
  <c r="J229" i="12"/>
  <c r="J124" i="12"/>
  <c r="J144" i="13"/>
  <c r="J100" i="13"/>
  <c r="BK160" i="13"/>
  <c r="J160" i="13" s="1"/>
  <c r="J103" i="13" s="1"/>
  <c r="BK190" i="14"/>
  <c r="J190" i="14" s="1"/>
  <c r="J103" i="14" s="1"/>
  <c r="J131" i="15"/>
  <c r="J98" i="15" s="1"/>
  <c r="BK135" i="16"/>
  <c r="J135" i="16"/>
  <c r="J99" i="16" s="1"/>
  <c r="J141" i="17"/>
  <c r="J99" i="17" s="1"/>
  <c r="J142" i="17"/>
  <c r="J100" i="17" s="1"/>
  <c r="BK145" i="17"/>
  <c r="J145" i="17" s="1"/>
  <c r="J101" i="17" s="1"/>
  <c r="J136" i="19"/>
  <c r="J98" i="19"/>
  <c r="BK209" i="19"/>
  <c r="J209" i="19"/>
  <c r="J103" i="19" s="1"/>
  <c r="BK135" i="20"/>
  <c r="J135" i="20" s="1"/>
  <c r="J97" i="20" s="1"/>
  <c r="J133" i="21"/>
  <c r="J97" i="21"/>
  <c r="J134" i="21"/>
  <c r="J98" i="21"/>
  <c r="BK137" i="21"/>
  <c r="J137" i="21" s="1"/>
  <c r="J99" i="21" s="1"/>
  <c r="J135" i="22"/>
  <c r="J98" i="22" s="1"/>
  <c r="BK5078" i="2"/>
  <c r="J5078" i="2" s="1"/>
  <c r="J124" i="2" s="1"/>
  <c r="BK136" i="3"/>
  <c r="J136" i="3"/>
  <c r="J99" i="3" s="1"/>
  <c r="BK373" i="6"/>
  <c r="J373" i="6" s="1"/>
  <c r="J126" i="6" s="1"/>
  <c r="BK570" i="6"/>
  <c r="J570" i="6"/>
  <c r="J186" i="6" s="1"/>
  <c r="BK139" i="11"/>
  <c r="BK168" i="12"/>
  <c r="J168" i="12" s="1"/>
  <c r="J99" i="12" s="1"/>
  <c r="BK135" i="14"/>
  <c r="BK139" i="16"/>
  <c r="J139" i="16" s="1"/>
  <c r="J101" i="16" s="1"/>
  <c r="BK141" i="18"/>
  <c r="BK140" i="18" s="1"/>
  <c r="J140" i="18" s="1"/>
  <c r="J98" i="18" s="1"/>
  <c r="BB95" i="1"/>
  <c r="AX95" i="1" s="1"/>
  <c r="BC95" i="1"/>
  <c r="AY95" i="1" s="1"/>
  <c r="BD102" i="1"/>
  <c r="BD95" i="1"/>
  <c r="BC102" i="1"/>
  <c r="AY102" i="1" s="1"/>
  <c r="BB111" i="1"/>
  <c r="AX111" i="1" s="1"/>
  <c r="AZ95" i="1"/>
  <c r="AV95" i="1" s="1"/>
  <c r="AZ102" i="1"/>
  <c r="AV102" i="1" s="1"/>
  <c r="BB102" i="1"/>
  <c r="AX102" i="1" s="1"/>
  <c r="BC111" i="1"/>
  <c r="AY111" i="1" s="1"/>
  <c r="AZ111" i="1"/>
  <c r="AV111" i="1"/>
  <c r="BD111" i="1"/>
  <c r="BK129" i="15" l="1"/>
  <c r="J129" i="15" s="1"/>
  <c r="J96" i="15" s="1"/>
  <c r="J30" i="15" s="1"/>
  <c r="J108" i="15" s="1"/>
  <c r="J102" i="15" s="1"/>
  <c r="J31" i="15" s="1"/>
  <c r="BK134" i="14"/>
  <c r="J134" i="14" s="1"/>
  <c r="J96" i="14" s="1"/>
  <c r="BK138" i="11"/>
  <c r="J138" i="11" s="1"/>
  <c r="J98" i="11" s="1"/>
  <c r="J32" i="11" s="1"/>
  <c r="P167" i="12"/>
  <c r="AU107" i="1" s="1"/>
  <c r="P161" i="2"/>
  <c r="AU96" i="1" s="1"/>
  <c r="R161" i="2"/>
  <c r="BK161" i="2"/>
  <c r="J161" i="2" s="1"/>
  <c r="J98" i="2" s="1"/>
  <c r="P219" i="6"/>
  <c r="AU100" i="1"/>
  <c r="AU95" i="1" s="1"/>
  <c r="R219" i="6"/>
  <c r="T157" i="8"/>
  <c r="P157" i="8"/>
  <c r="AU103" i="1" s="1"/>
  <c r="AU102" i="1" s="1"/>
  <c r="BK132" i="21"/>
  <c r="J132" i="21" s="1"/>
  <c r="J96" i="21" s="1"/>
  <c r="J30" i="21" s="1"/>
  <c r="BK140" i="17"/>
  <c r="J140" i="17"/>
  <c r="J98" i="17" s="1"/>
  <c r="BK135" i="9"/>
  <c r="J135" i="9" s="1"/>
  <c r="J98" i="9" s="1"/>
  <c r="J32" i="9" s="1"/>
  <c r="J162" i="2"/>
  <c r="J99" i="2" s="1"/>
  <c r="BK135" i="3"/>
  <c r="J135" i="3" s="1"/>
  <c r="J98" i="3" s="1"/>
  <c r="J32" i="3" s="1"/>
  <c r="BK139" i="5"/>
  <c r="J139" i="5" s="1"/>
  <c r="J98" i="5" s="1"/>
  <c r="BK219" i="6"/>
  <c r="J219" i="6" s="1"/>
  <c r="J98" i="6" s="1"/>
  <c r="BK157" i="8"/>
  <c r="J157" i="8" s="1"/>
  <c r="J98" i="8" s="1"/>
  <c r="BK135" i="10"/>
  <c r="J135" i="10"/>
  <c r="J98" i="10" s="1"/>
  <c r="J139" i="11"/>
  <c r="J99" i="11" s="1"/>
  <c r="BK167" i="12"/>
  <c r="J167" i="12" s="1"/>
  <c r="J98" i="12" s="1"/>
  <c r="J30" i="14"/>
  <c r="J135" i="14"/>
  <c r="J97" i="14"/>
  <c r="BK134" i="16"/>
  <c r="J134" i="16" s="1"/>
  <c r="J98" i="16" s="1"/>
  <c r="J141" i="18"/>
  <c r="J99" i="18"/>
  <c r="BK134" i="19"/>
  <c r="J134" i="19"/>
  <c r="J96" i="19" s="1"/>
  <c r="J30" i="19" s="1"/>
  <c r="BK134" i="20"/>
  <c r="J134" i="20"/>
  <c r="J96" i="20" s="1"/>
  <c r="BK133" i="22"/>
  <c r="J133" i="22" s="1"/>
  <c r="J96" i="22" s="1"/>
  <c r="BK135" i="4"/>
  <c r="J135" i="4" s="1"/>
  <c r="J98" i="4" s="1"/>
  <c r="J32" i="4" s="1"/>
  <c r="J112" i="4" s="1"/>
  <c r="J106" i="4" s="1"/>
  <c r="J33" i="4" s="1"/>
  <c r="BK141" i="7"/>
  <c r="J141" i="7" s="1"/>
  <c r="J98" i="7" s="1"/>
  <c r="BK142" i="13"/>
  <c r="J142" i="13" s="1"/>
  <c r="J98" i="13" s="1"/>
  <c r="J32" i="18"/>
  <c r="BD94" i="1"/>
  <c r="W36" i="1" s="1"/>
  <c r="AU111" i="1"/>
  <c r="AZ94" i="1"/>
  <c r="BC94" i="1"/>
  <c r="W35" i="1" s="1"/>
  <c r="BB94" i="1"/>
  <c r="W34" i="1" s="1"/>
  <c r="J32" i="2" l="1"/>
  <c r="BF112" i="4"/>
  <c r="J32" i="8"/>
  <c r="J32" i="13"/>
  <c r="BF108" i="15"/>
  <c r="J36" i="15" s="1"/>
  <c r="AW110" i="1" s="1"/>
  <c r="AT110" i="1" s="1"/>
  <c r="J30" i="20"/>
  <c r="J30" i="22"/>
  <c r="J32" i="5"/>
  <c r="J32" i="6"/>
  <c r="J32" i="7"/>
  <c r="J32" i="10"/>
  <c r="J32" i="12"/>
  <c r="J32" i="16"/>
  <c r="J111" i="16" s="1"/>
  <c r="J105" i="16" s="1"/>
  <c r="J33" i="16" s="1"/>
  <c r="J32" i="17"/>
  <c r="AU94" i="1"/>
  <c r="J110" i="15"/>
  <c r="AX94" i="1"/>
  <c r="J114" i="4"/>
  <c r="J34" i="4"/>
  <c r="AG98" i="1" s="1"/>
  <c r="J112" i="9"/>
  <c r="J106" i="9" s="1"/>
  <c r="J33" i="9" s="1"/>
  <c r="J34" i="9" s="1"/>
  <c r="AG104" i="1" s="1"/>
  <c r="J115" i="11"/>
  <c r="J109" i="11"/>
  <c r="J33" i="11" s="1"/>
  <c r="J34" i="11" s="1"/>
  <c r="AG106" i="1" s="1"/>
  <c r="J119" i="13"/>
  <c r="BF119" i="13" s="1"/>
  <c r="F38" i="13" s="1"/>
  <c r="BA108" i="1" s="1"/>
  <c r="J113" i="14"/>
  <c r="J107" i="14" s="1"/>
  <c r="J31" i="14" s="1"/>
  <c r="J32" i="14" s="1"/>
  <c r="AG109" i="1" s="1"/>
  <c r="J113" i="20"/>
  <c r="J107" i="20" s="1"/>
  <c r="J31" i="20" s="1"/>
  <c r="J117" i="18"/>
  <c r="J111" i="18" s="1"/>
  <c r="J33" i="18" s="1"/>
  <c r="J34" i="18" s="1"/>
  <c r="AG114" i="1" s="1"/>
  <c r="AV94" i="1"/>
  <c r="AY94" i="1"/>
  <c r="J112" i="3"/>
  <c r="J106" i="3" s="1"/>
  <c r="J33" i="3" s="1"/>
  <c r="J34" i="3" s="1"/>
  <c r="AG97" i="1" s="1"/>
  <c r="J38" i="4"/>
  <c r="AW98" i="1" s="1"/>
  <c r="AT98" i="1" s="1"/>
  <c r="J32" i="15"/>
  <c r="AG110" i="1" s="1"/>
  <c r="AN110" i="1" s="1"/>
  <c r="J111" i="21"/>
  <c r="J105" i="21" s="1"/>
  <c r="J31" i="21" s="1"/>
  <c r="J32" i="21" s="1"/>
  <c r="AG117" i="1" s="1"/>
  <c r="J118" i="7"/>
  <c r="J112" i="7" s="1"/>
  <c r="J33" i="7" s="1"/>
  <c r="J113" i="19"/>
  <c r="J107" i="19" s="1"/>
  <c r="J31" i="19" s="1"/>
  <c r="J32" i="19" s="1"/>
  <c r="AG115" i="1" s="1"/>
  <c r="J41" i="15" l="1"/>
  <c r="J43" i="4"/>
  <c r="BF112" i="3"/>
  <c r="J38" i="3" s="1"/>
  <c r="AW97" i="1" s="1"/>
  <c r="AT97" i="1" s="1"/>
  <c r="BF118" i="7"/>
  <c r="BF112" i="9"/>
  <c r="J38" i="9" s="1"/>
  <c r="AW104" i="1" s="1"/>
  <c r="AT104" i="1" s="1"/>
  <c r="BF115" i="11"/>
  <c r="BF113" i="14"/>
  <c r="J36" i="14" s="1"/>
  <c r="AW109" i="1" s="1"/>
  <c r="AT109" i="1" s="1"/>
  <c r="BF111" i="16"/>
  <c r="J38" i="16" s="1"/>
  <c r="AW112" i="1" s="1"/>
  <c r="AT112" i="1" s="1"/>
  <c r="BF117" i="18"/>
  <c r="J38" i="18" s="1"/>
  <c r="AW114" i="1" s="1"/>
  <c r="AT114" i="1" s="1"/>
  <c r="BF113" i="19"/>
  <c r="BF113" i="20"/>
  <c r="F36" i="20" s="1"/>
  <c r="BA116" i="1" s="1"/>
  <c r="BF111" i="21"/>
  <c r="J36" i="21" s="1"/>
  <c r="AW117" i="1" s="1"/>
  <c r="AT117" i="1" s="1"/>
  <c r="AN98" i="1"/>
  <c r="J115" i="20"/>
  <c r="J113" i="16"/>
  <c r="J115" i="19"/>
  <c r="J114" i="3"/>
  <c r="J138" i="2"/>
  <c r="J132" i="2" s="1"/>
  <c r="J33" i="2" s="1"/>
  <c r="J34" i="2" s="1"/>
  <c r="AG96" i="1" s="1"/>
  <c r="J116" i="5"/>
  <c r="BF116" i="5" s="1"/>
  <c r="F38" i="5" s="1"/>
  <c r="BA99" i="1" s="1"/>
  <c r="J196" i="6"/>
  <c r="BF196" i="6" s="1"/>
  <c r="J38" i="6" s="1"/>
  <c r="AW100" i="1" s="1"/>
  <c r="AT100" i="1" s="1"/>
  <c r="F38" i="7"/>
  <c r="BA101" i="1" s="1"/>
  <c r="J112" i="10"/>
  <c r="BF112" i="10"/>
  <c r="F38" i="10" s="1"/>
  <c r="BA105" i="1" s="1"/>
  <c r="J38" i="11"/>
  <c r="AW106" i="1" s="1"/>
  <c r="AT106" i="1" s="1"/>
  <c r="J34" i="16"/>
  <c r="AG112" i="1" s="1"/>
  <c r="J117" i="17"/>
  <c r="J111" i="17" s="1"/>
  <c r="J33" i="17" s="1"/>
  <c r="J34" i="17" s="1"/>
  <c r="AG113" i="1" s="1"/>
  <c r="F38" i="4"/>
  <c r="BA98" i="1" s="1"/>
  <c r="J112" i="22"/>
  <c r="J106" i="22" s="1"/>
  <c r="J31" i="22" s="1"/>
  <c r="J32" i="22" s="1"/>
  <c r="AG118" i="1" s="1"/>
  <c r="J120" i="7"/>
  <c r="J114" i="9"/>
  <c r="J113" i="21"/>
  <c r="J115" i="14"/>
  <c r="J34" i="7"/>
  <c r="AG101" i="1" s="1"/>
  <c r="J134" i="8"/>
  <c r="BF134" i="8"/>
  <c r="F38" i="8" s="1"/>
  <c r="BA103" i="1" s="1"/>
  <c r="J144" i="12"/>
  <c r="J138" i="12" s="1"/>
  <c r="J33" i="12" s="1"/>
  <c r="J34" i="12" s="1"/>
  <c r="AG107" i="1" s="1"/>
  <c r="J119" i="18"/>
  <c r="J113" i="13"/>
  <c r="J33" i="13" s="1"/>
  <c r="J34" i="13" s="1"/>
  <c r="AG108" i="1" s="1"/>
  <c r="J38" i="13"/>
  <c r="AW108" i="1" s="1"/>
  <c r="AT108" i="1" s="1"/>
  <c r="F36" i="15"/>
  <c r="BA110" i="1" s="1"/>
  <c r="J36" i="19"/>
  <c r="AW115" i="1" s="1"/>
  <c r="AT115" i="1" s="1"/>
  <c r="J32" i="20"/>
  <c r="AG116" i="1" s="1"/>
  <c r="J117" i="11"/>
  <c r="BF138" i="2" l="1"/>
  <c r="J38" i="2" s="1"/>
  <c r="AW96" i="1" s="1"/>
  <c r="AT96" i="1" s="1"/>
  <c r="J43" i="3"/>
  <c r="J43" i="9"/>
  <c r="J43" i="11"/>
  <c r="BF144" i="12"/>
  <c r="J38" i="12" s="1"/>
  <c r="AW107" i="1" s="1"/>
  <c r="AT107" i="1" s="1"/>
  <c r="J41" i="14"/>
  <c r="J43" i="18"/>
  <c r="BF112" i="22"/>
  <c r="F36" i="22" s="1"/>
  <c r="BA118" i="1" s="1"/>
  <c r="BF117" i="17"/>
  <c r="F38" i="17" s="1"/>
  <c r="BA113" i="1" s="1"/>
  <c r="J41" i="19"/>
  <c r="J41" i="21"/>
  <c r="J43" i="13"/>
  <c r="J43" i="16"/>
  <c r="AN104" i="1"/>
  <c r="AN106" i="1"/>
  <c r="AN109" i="1"/>
  <c r="AN114" i="1"/>
  <c r="AN97" i="1"/>
  <c r="AN117" i="1"/>
  <c r="AN115" i="1"/>
  <c r="AN112" i="1"/>
  <c r="AN108" i="1"/>
  <c r="J119" i="17"/>
  <c r="J114" i="22"/>
  <c r="J110" i="5"/>
  <c r="J33" i="5" s="1"/>
  <c r="J34" i="5" s="1"/>
  <c r="AG99" i="1" s="1"/>
  <c r="J38" i="5"/>
  <c r="AW99" i="1" s="1"/>
  <c r="AT99" i="1" s="1"/>
  <c r="J190" i="6"/>
  <c r="J33" i="6" s="1"/>
  <c r="J34" i="6" s="1"/>
  <c r="AG100" i="1" s="1"/>
  <c r="AN100" i="1" s="1"/>
  <c r="F38" i="6"/>
  <c r="BA100" i="1" s="1"/>
  <c r="J38" i="7"/>
  <c r="AW101" i="1" s="1"/>
  <c r="AT101" i="1" s="1"/>
  <c r="J128" i="8"/>
  <c r="J33" i="8" s="1"/>
  <c r="J34" i="8" s="1"/>
  <c r="AG103" i="1" s="1"/>
  <c r="J38" i="8"/>
  <c r="AW103" i="1" s="1"/>
  <c r="AT103" i="1" s="1"/>
  <c r="F38" i="9"/>
  <c r="BA104" i="1" s="1"/>
  <c r="J106" i="10"/>
  <c r="J33" i="10" s="1"/>
  <c r="J34" i="10" s="1"/>
  <c r="AG105" i="1" s="1"/>
  <c r="J38" i="10"/>
  <c r="AW105" i="1" s="1"/>
  <c r="AT105" i="1" s="1"/>
  <c r="F38" i="11"/>
  <c r="BA106" i="1" s="1"/>
  <c r="F36" i="14"/>
  <c r="BA109" i="1" s="1"/>
  <c r="J146" i="12"/>
  <c r="F38" i="16"/>
  <c r="BA112" i="1" s="1"/>
  <c r="J140" i="2"/>
  <c r="F36" i="19"/>
  <c r="BA115" i="1" s="1"/>
  <c r="J36" i="20"/>
  <c r="AW116" i="1" s="1"/>
  <c r="AT116" i="1" s="1"/>
  <c r="J121" i="13"/>
  <c r="F38" i="3"/>
  <c r="BA97" i="1" s="1"/>
  <c r="F38" i="18"/>
  <c r="BA114" i="1"/>
  <c r="F36" i="21"/>
  <c r="BA117" i="1"/>
  <c r="AG111" i="1"/>
  <c r="J43" i="10" l="1"/>
  <c r="J43" i="5"/>
  <c r="J43" i="8"/>
  <c r="J43" i="2"/>
  <c r="J43" i="6"/>
  <c r="J43" i="7"/>
  <c r="J43" i="12"/>
  <c r="J41" i="20"/>
  <c r="AN96" i="1"/>
  <c r="AN101" i="1"/>
  <c r="AN107" i="1"/>
  <c r="AN116" i="1"/>
  <c r="AN99" i="1"/>
  <c r="AN103" i="1"/>
  <c r="AN105" i="1"/>
  <c r="AG95" i="1"/>
  <c r="J118" i="5"/>
  <c r="AG102" i="1"/>
  <c r="BA111" i="1"/>
  <c r="AW111" i="1" s="1"/>
  <c r="AT111" i="1" s="1"/>
  <c r="F38" i="12"/>
  <c r="BA107" i="1"/>
  <c r="BA102" i="1" s="1"/>
  <c r="AW102" i="1" s="1"/>
  <c r="AT102" i="1" s="1"/>
  <c r="J38" i="17"/>
  <c r="AW113" i="1" s="1"/>
  <c r="AT113" i="1" s="1"/>
  <c r="J198" i="6"/>
  <c r="J114" i="10"/>
  <c r="J36" i="22"/>
  <c r="AW118" i="1" s="1"/>
  <c r="AT118" i="1" s="1"/>
  <c r="J136" i="8"/>
  <c r="F38" i="2"/>
  <c r="BA96" i="1" s="1"/>
  <c r="BA95" i="1" s="1"/>
  <c r="AW95" i="1" s="1"/>
  <c r="AT95" i="1" s="1"/>
  <c r="J43" i="17" l="1"/>
  <c r="J41" i="22"/>
  <c r="AN113" i="1"/>
  <c r="AN118" i="1"/>
  <c r="AN111" i="1"/>
  <c r="AN95" i="1"/>
  <c r="AN102" i="1"/>
  <c r="AG94" i="1"/>
  <c r="AK26" i="1" s="1"/>
  <c r="BA94" i="1"/>
  <c r="W33" i="1" s="1"/>
  <c r="AG121" i="1" l="1"/>
  <c r="AV121" i="1" s="1"/>
  <c r="BY121" i="1" s="1"/>
  <c r="AG124" i="1"/>
  <c r="AV124" i="1" s="1"/>
  <c r="BY124" i="1" s="1"/>
  <c r="AG122" i="1"/>
  <c r="AV122" i="1" s="1"/>
  <c r="BY122" i="1" s="1"/>
  <c r="AG123" i="1"/>
  <c r="AV123" i="1" s="1"/>
  <c r="BY123" i="1" s="1"/>
  <c r="AW94" i="1"/>
  <c r="AK33" i="1" s="1"/>
  <c r="CD121" i="1" l="1"/>
  <c r="CD122" i="1"/>
  <c r="CD123" i="1"/>
  <c r="CD124" i="1"/>
  <c r="AK32" i="1"/>
  <c r="AN121" i="1"/>
  <c r="AN122" i="1"/>
  <c r="AG120" i="1"/>
  <c r="AK27" i="1" s="1"/>
  <c r="AN123" i="1"/>
  <c r="AN124" i="1"/>
  <c r="AT94" i="1"/>
  <c r="AN94" i="1" s="1"/>
  <c r="W32" i="1" l="1"/>
  <c r="AK29" i="1"/>
  <c r="AN120" i="1"/>
  <c r="AG126" i="1"/>
  <c r="AK38" i="1" l="1"/>
  <c r="AN126" i="1"/>
</calcChain>
</file>

<file path=xl/sharedStrings.xml><?xml version="1.0" encoding="utf-8"?>
<sst xmlns="http://schemas.openxmlformats.org/spreadsheetml/2006/main" count="109757" uniqueCount="8529">
  <si>
    <t>Export Komplet</t>
  </si>
  <si>
    <t/>
  </si>
  <si>
    <t>2.0</t>
  </si>
  <si>
    <t>False</t>
  </si>
  <si>
    <t>{b6468aec-ff69-4ef1-8213-c177e9aed071}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</si>
  <si>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</si>
  <si>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</si>
  <si>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</si>
  <si>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</si>
  <si>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</si>
  <si>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</si>
  <si>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</si>
  <si>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ROSOFT012-2020FIN3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</si>
  <si>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</si>
  <si>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</si>
  <si>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ZŠ PLICKOVA(zapracovanie pripomienok k VO IV. kolo)</t>
  </si>
  <si>
    <t>JKSO:</t>
  </si>
  <si>
    <t>KS:</t>
  </si>
  <si>
    <t>Miesto:</t>
  </si>
  <si>
    <t xml:space="preserve"> </t>
  </si>
  <si>
    <t>Dátum:</t>
  </si>
  <si>
    <t>27. 1. 2021</t>
  </si>
  <si>
    <t>Objednávateľ:</t>
  </si>
  <si>
    <t>IČO:</t>
  </si>
  <si>
    <t>Mestská časť Bratislava – Rača</t>
  </si>
  <si>
    <t>IČ DPH:</t>
  </si>
  <si>
    <t>Zhotoviteľ:</t>
  </si>
  <si>
    <t>Vyplň údaj</t>
  </si>
  <si>
    <t>Projektant:</t>
  </si>
  <si>
    <t>Pantographs.r.o.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</si>
  <si>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</si>
  <si>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</si>
  <si>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</si>
  <si>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</si>
  <si>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</si>
  <si>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</si>
  <si>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</si>
  <si>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</si>
  <si>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</si>
  <si>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</si>
  <si>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</si>
  <si>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</si>
  <si>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</si>
  <si>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</si>
  <si>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</si>
  <si>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</si>
  <si>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</si>
  <si>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</si>
  <si>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</si>
  <si>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</si>
  <si>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</si>
  <si>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</si>
  <si>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</si>
  <si>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</si>
  <si>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</si>
  <si>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</si>
  <si>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</si>
  <si>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</si>
  <si>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</si>
  <si>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</si>
  <si>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</si>
  <si>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</si>
  <si>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</si>
  <si>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</si>
  <si>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</si>
  <si>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</si>
  <si>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</si>
  <si>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</si>
  <si>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</si>
  <si>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</si>
  <si>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</si>
  <si>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</si>
  <si>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</si>
  <si>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</si>
  <si>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</si>
  <si>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</si>
  <si>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</si>
  <si>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</si>
  <si>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</si>
  <si>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</si>
  <si>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</si>
  <si>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SO 01 Škola</t>
  </si>
  <si>
    <t>STA</t>
  </si>
  <si>
    <t>1</t>
  </si>
  <si>
    <t>{88849aa6-0f8f-485d-9934-306aab7e3a54}</t>
  </si>
  <si>
    <t>/</t>
  </si>
  <si>
    <t>01.1</t>
  </si>
  <si>
    <t>ASR + Statika</t>
  </si>
  <si>
    <t>Časť</t>
  </si>
  <si>
    <t>2</t>
  </si>
  <si>
    <t>{384a3ee3-ae08-4e0d-b36b-9db28ed19af3}</t>
  </si>
  <si>
    <t>01.2</t>
  </si>
  <si>
    <t>Elektroinštalácie SO 01 - Základná škola</t>
  </si>
  <si>
    <t>{064fbd11-20c5-458c-a747-4e06ac110f6b}</t>
  </si>
  <si>
    <t>01.3</t>
  </si>
  <si>
    <t>Elektroinštalácie SO 01 - Základná škola CCTV,EZS,SKV</t>
  </si>
  <si>
    <t>{422b7e61-1d8c-4574-b674-2cd7f2b391e1}</t>
  </si>
  <si>
    <t>01.7</t>
  </si>
  <si>
    <t>Vykurovanie SO01 - Základná škola</t>
  </si>
  <si>
    <t>{92ef0042-9511-4314-a587-ec9efdcb11e4}</t>
  </si>
  <si>
    <t>01.10</t>
  </si>
  <si>
    <t>Vzduchotechnika SO01 - Základná škola</t>
  </si>
  <si>
    <t>{fcec2638-bdcf-4948-b4cd-7334647e4767}</t>
  </si>
  <si>
    <t>01.13</t>
  </si>
  <si>
    <t>Zdravotechnika SO 01 - Základná škola</t>
  </si>
  <si>
    <t>{8321aefb-2c00-4006-ab6d-631669216a05}</t>
  </si>
  <si>
    <t>02</t>
  </si>
  <si>
    <t>SO 02 Telocvičňa</t>
  </si>
  <si>
    <t>{d0465144-894c-4102-991a-ff91a6945230}</t>
  </si>
  <si>
    <t>02.1</t>
  </si>
  <si>
    <t>{252abad0-e961-43ab-b270-8f7d6105cea6}</t>
  </si>
  <si>
    <t>02.2</t>
  </si>
  <si>
    <t>Elektroinštalácie SO 02 - Telocvičňa</t>
  </si>
  <si>
    <t>{c9e50c70-9c5b-4cae-90c6-bf0a910d1cf4}</t>
  </si>
  <si>
    <t>02.3</t>
  </si>
  <si>
    <t>Elektroinštalácie SO 02 - Telocvičňa-CCTV,EZS,SKV</t>
  </si>
  <si>
    <t>{5f03b8d0-452f-4397-95cd-9c8e2fd807be}</t>
  </si>
  <si>
    <t>02.4</t>
  </si>
  <si>
    <t>VykurovanieSO02 - Telocvičňa</t>
  </si>
  <si>
    <t>{b029f944-a24f-45d3-8734-d59448752237}</t>
  </si>
  <si>
    <t>02.5</t>
  </si>
  <si>
    <t>Vzduchotechnika SO02 - Telocvičňa</t>
  </si>
  <si>
    <t>{23732020-3166-4bbe-9ef1-a591f4768c04}</t>
  </si>
  <si>
    <t>02.6</t>
  </si>
  <si>
    <t>Zdravotechnika SO 02 - Telocvičňa</t>
  </si>
  <si>
    <t>{f41f613e-aad1-47fd-875a-07bcddbed8a4}</t>
  </si>
  <si>
    <t>03</t>
  </si>
  <si>
    <t>SO 03 - Drobná architektúra</t>
  </si>
  <si>
    <t>{a5577cdf-a5c0-49ec-93cf-c87936c7004c}</t>
  </si>
  <si>
    <t>04</t>
  </si>
  <si>
    <t>SO 04 - Výťah</t>
  </si>
  <si>
    <t>{316d9565-1337-4417-b064-9657507c7106}</t>
  </si>
  <si>
    <t>05</t>
  </si>
  <si>
    <t>SO 05 - OST</t>
  </si>
  <si>
    <t>{27649398-263c-4af9-84af-78ae1ee13ce0}</t>
  </si>
  <si>
    <t>05.1</t>
  </si>
  <si>
    <t>Elektroinštalácie SO 05 OST</t>
  </si>
  <si>
    <t>{3ff80cc2-dcaf-40e8-a306-74c82ee16af2}</t>
  </si>
  <si>
    <t>05.2</t>
  </si>
  <si>
    <t>Vykurovanie SO05 - OST</t>
  </si>
  <si>
    <t>{31145291-ecf1-49fb-a532-1a25b2b9f27c}</t>
  </si>
  <si>
    <t>05.3</t>
  </si>
  <si>
    <t>Vzduchotechnika SO05 - OST</t>
  </si>
  <si>
    <t>{37f0d9c6-308c-4a7d-9d1f-9305d4ece8fe}</t>
  </si>
  <si>
    <t>06</t>
  </si>
  <si>
    <t>Zdravotechnika SO 06 - Rekonštrukcia prípojok VHS</t>
  </si>
  <si>
    <t>{aa348502-4f03-43fd-aac8-d13b7a0383cb}</t>
  </si>
  <si>
    <t>07</t>
  </si>
  <si>
    <t>Zdravotechnika SO 07 - Rekonštrukcia areálových rozvodov VHS</t>
  </si>
  <si>
    <t>{ed300dd0-12c9-42ae-b799-fed38d0f7aeb}</t>
  </si>
  <si>
    <t>08</t>
  </si>
  <si>
    <t>Elektroinštalácie SO 08 Vonkajšie areálové rozvody NN - vonk.osv.,siln. a slab. pripojka</t>
  </si>
  <si>
    <t>{db1f0423-135d-45c6-8e51-7f1661b9ba3b}</t>
  </si>
  <si>
    <t>12</t>
  </si>
  <si>
    <t>Spevnené plochy a chodníky SO 12</t>
  </si>
  <si>
    <t>{8b31bf7a-3c7d-4cc0-9510-64a7f94a4b1e}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</si>
  <si>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</si>
  <si>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</si>
  <si>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</si>
  <si>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</si>
  <si>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</si>
  <si>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</si>
  <si>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</si>
  <si>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</si>
  <si>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</si>
  <si>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B11_1</t>
  </si>
  <si>
    <t>Vysekanie rýh v betónovej dlažbe do hĺbky 100 mm a šírky do 100 mm,  -0,02200t</t>
  </si>
  <si>
    <t>102,075</t>
  </si>
  <si>
    <t>B11_10</t>
  </si>
  <si>
    <t>Vysekanie rýh v betónovej dlažbe do hĺbky 200 mm a šírky nad 300 mm,  -0,17600t</t>
  </si>
  <si>
    <t>1,315</t>
  </si>
  <si>
    <t>KRYCÍ LIST ROZPOČTU</t>
  </si>
  <si>
    <t>B11_11</t>
  </si>
  <si>
    <t>Vysekanie rýh v betónovej dlažbe do hĺbky 250 mm a šírky do 150 mm,  -0,08200t</t>
  </si>
  <si>
    <t>7,505</t>
  </si>
  <si>
    <t>B11_12</t>
  </si>
  <si>
    <t>Vysekanie rýh v betónovej dlažbe do hĺbky 250 mm a šírky do 300 mm,  -0,16500t</t>
  </si>
  <si>
    <t>11,685</t>
  </si>
  <si>
    <t>B11_13</t>
  </si>
  <si>
    <t>Vysekanie rýh v betónovej alebo v inej monolitickej dlažbe s betónovým podkladom do hĺbky 250 mm a š</t>
  </si>
  <si>
    <t>B11_2</t>
  </si>
  <si>
    <t>Vysekanie rýh v betónovej dlažbe do hĺbky 100 mm a šírky do 150 mm,  -0,03300t</t>
  </si>
  <si>
    <t>209,345</t>
  </si>
  <si>
    <t>Objekt:</t>
  </si>
  <si>
    <t>B11_3</t>
  </si>
  <si>
    <t>Vysekanie rýh v betónovej dlažbe do hĺbky 100 mm a šírky do 200 mm,  -0,04600t</t>
  </si>
  <si>
    <t>273,48</t>
  </si>
  <si>
    <t>01 - SO 01 Škola</t>
  </si>
  <si>
    <t>B11_4</t>
  </si>
  <si>
    <t>Vysekanie rýh v betónovej dlažbe do hĺbky 100 mm a šírky do 300 mm,  -0,06600t</t>
  </si>
  <si>
    <t>38,6</t>
  </si>
  <si>
    <t>Časť:</t>
  </si>
  <si>
    <t>B11_5</t>
  </si>
  <si>
    <t>Vysekanie rýh v betónovej dlažbe do hĺbky 100 mm a šírky nad 300 mm,  -0,08800t</t>
  </si>
  <si>
    <t>2,92</t>
  </si>
  <si>
    <t>01.1 - ASR + Statika</t>
  </si>
  <si>
    <t>B11_6</t>
  </si>
  <si>
    <t>Vysekanie rýh v betónovej dlažbe do hĺbky 150 mm a šírky do 200 mm,  -0,06600t</t>
  </si>
  <si>
    <t>1,385</t>
  </si>
  <si>
    <t>B11_7</t>
  </si>
  <si>
    <t>Vysekanie rýh v betónovej dlažbe do hĺbky 150 mm a šírky do 300 mm,  -0,09900t</t>
  </si>
  <si>
    <t>9,985</t>
  </si>
  <si>
    <t>B11_8</t>
  </si>
  <si>
    <t>Vysekanie rýh v betónovej dlažbe do hĺbky 200 mm a šírky do 150 mm,  -0,06600t</t>
  </si>
  <si>
    <t>11,63</t>
  </si>
  <si>
    <t>B11_9</t>
  </si>
  <si>
    <t>Vysekanie rýh v betónovej dlažbe do hĺbky 200 mm a šírky do 300 mm,  -0,13200t</t>
  </si>
  <si>
    <t>8,57</t>
  </si>
  <si>
    <t>D1</t>
  </si>
  <si>
    <t>Debnenie bočníc stužujúcich pásov a vencov vrátane vzpier zhotovenie</t>
  </si>
  <si>
    <t>3,193</t>
  </si>
  <si>
    <t>D11</t>
  </si>
  <si>
    <t>Debnenie stien, rýh a otvorov v podlahách zhotovenie</t>
  </si>
  <si>
    <t>20,95</t>
  </si>
  <si>
    <t>D2</t>
  </si>
  <si>
    <t>Debnenie múrov a valov zvislých aj sklonených, výšky do 20 m zhotovenie</t>
  </si>
  <si>
    <t>64,2</t>
  </si>
  <si>
    <t>D3</t>
  </si>
  <si>
    <t>Debnenie stien základových pásov, zhotovenie-dielce</t>
  </si>
  <si>
    <t>15,415</t>
  </si>
  <si>
    <t>D4</t>
  </si>
  <si>
    <t>Debnenie stien základových pätiek, zhotovenie-dielce</t>
  </si>
  <si>
    <t>19,089</t>
  </si>
  <si>
    <t>D5</t>
  </si>
  <si>
    <t>Debnenie stien základových dosiek, zhotovenie-dielce</t>
  </si>
  <si>
    <t>2,913</t>
  </si>
  <si>
    <t>D6</t>
  </si>
  <si>
    <t>Debnenie základových múrov obojstranné zhotovenie-dielce</t>
  </si>
  <si>
    <t>21,775</t>
  </si>
  <si>
    <t>D7</t>
  </si>
  <si>
    <t>Debnenie stupňov na podstupňovej doske alebo na teréne pôdorysne priamočiarych zhotovenie</t>
  </si>
  <si>
    <t>53,408</t>
  </si>
  <si>
    <t>GE_S11</t>
  </si>
  <si>
    <t>Položenie geotextílie vodorovne alebo zvislo na strechy ploché do 10°</t>
  </si>
  <si>
    <t>2146,751</t>
  </si>
  <si>
    <t>GE_S12</t>
  </si>
  <si>
    <t>569,022</t>
  </si>
  <si>
    <t>GE_S13</t>
  </si>
  <si>
    <t>207,92</t>
  </si>
  <si>
    <t>GE_S14</t>
  </si>
  <si>
    <t>394,406</t>
  </si>
  <si>
    <t>HI1_S11</t>
  </si>
  <si>
    <t>Zhotovenie povlak. krytiny striech plochých do 10° pá</t>
  </si>
  <si>
    <t>1815,197</t>
  </si>
  <si>
    <t>HI1_S12</t>
  </si>
  <si>
    <t>Zhotovenie povlak. krytiny striech plochých do 10° pásmi pritav. NAIP</t>
  </si>
  <si>
    <t>503,623</t>
  </si>
  <si>
    <t>HI1_S13</t>
  </si>
  <si>
    <t>Zhotovenie povlak. krytiny striech plochých do 10° pásmi pritav. NAIP n</t>
  </si>
  <si>
    <t>152,177</t>
  </si>
  <si>
    <t>HI1_S14</t>
  </si>
  <si>
    <t>Zhotovenie povlak. krytiny striech plochých do 10° pásmi pritav. NAIP na celej ploch</t>
  </si>
  <si>
    <t>164,456</t>
  </si>
  <si>
    <t>HI2_S11</t>
  </si>
  <si>
    <t>Zhotovenie povlakovej krytiny striech vytiahnutím izolačného povlak</t>
  </si>
  <si>
    <t>323,071</t>
  </si>
  <si>
    <t>Náklady z rozpočtu</t>
  </si>
  <si>
    <t>HI2_S12</t>
  </si>
  <si>
    <t>Zhotovenie povlakovej krytiny striech vytiahnutím izolačného povlaku pásmi pritavením NAIP</t>
  </si>
  <si>
    <t>69,375</t>
  </si>
  <si>
    <t>HI2_S13</t>
  </si>
  <si>
    <t>Zhotovenie povlakovej krytiny striech vytiahnutím izolačného povlaku</t>
  </si>
  <si>
    <t>43,101</t>
  </si>
  <si>
    <t>HI2_S14</t>
  </si>
  <si>
    <t>40,014</t>
  </si>
  <si>
    <t>HI3_01</t>
  </si>
  <si>
    <t xml:space="preserve">Zhotovenie povlakovej krytiny striech plochých do 10° mPVC fóliou upevnenou prikotvením so zvarením </t>
  </si>
  <si>
    <t>3218,607</t>
  </si>
  <si>
    <t>HI4_01</t>
  </si>
  <si>
    <t>Zhotovenie povlakovej krytiny striech plochých do 10° mPVC fóliou celoplošne lepenou  S1.5</t>
  </si>
  <si>
    <t>53,542</t>
  </si>
  <si>
    <t>KZS1</t>
  </si>
  <si>
    <t>Kontaktný zatepľovací systém hr. 60 mm z MW</t>
  </si>
  <si>
    <t>53,431</t>
  </si>
  <si>
    <t>KZS10</t>
  </si>
  <si>
    <t>Kontaktný zatepľovací systém stien hr. 240 mm EPS-PERIMETER</t>
  </si>
  <si>
    <t>12,909</t>
  </si>
  <si>
    <t>KZS11</t>
  </si>
  <si>
    <t>Kontaktný zatepľovací systém hr. 80 mm riešenie pre sokel XPS</t>
  </si>
  <si>
    <t>22,103</t>
  </si>
  <si>
    <t>KZS2</t>
  </si>
  <si>
    <t>Kontaktný zatepľovací systém hr. 100 mm z MW</t>
  </si>
  <si>
    <t>3,137</t>
  </si>
  <si>
    <t>KZS3</t>
  </si>
  <si>
    <t>Kontaktný zatepľovací systém hr. 110 mmz MW</t>
  </si>
  <si>
    <t>2,727</t>
  </si>
  <si>
    <t>KZS4</t>
  </si>
  <si>
    <t>Kontaktný zatepľovací systém hr. 180 mm z MW (</t>
  </si>
  <si>
    <t>2138,52</t>
  </si>
  <si>
    <t>KZS5</t>
  </si>
  <si>
    <t>Kontaktný zatepľovací systém hr. 220 mm z MW</t>
  </si>
  <si>
    <t>18,544</t>
  </si>
  <si>
    <t>KZS6</t>
  </si>
  <si>
    <t xml:space="preserve">Kontaktný zatepľovací systém hr. 260 mm z MW </t>
  </si>
  <si>
    <t>21,194</t>
  </si>
  <si>
    <t>KZS7</t>
  </si>
  <si>
    <t>Kontaktný zatepľovací systém hr. 60 mm XPS,</t>
  </si>
  <si>
    <t>2,6</t>
  </si>
  <si>
    <t>KZS8</t>
  </si>
  <si>
    <t>Kontaktný zatepľovací systém stien hr. 60 mm EPS-PERIMETER,</t>
  </si>
  <si>
    <t>0,378</t>
  </si>
  <si>
    <t>KZS9</t>
  </si>
  <si>
    <t>Kontaktný zatepľovací systém stien hr. 180 mm EPS-PERIMETER,</t>
  </si>
  <si>
    <t>59,824</t>
  </si>
  <si>
    <t>KZSO1</t>
  </si>
  <si>
    <t>Kontaktný zatepľovací systém hr. 60 mm XPS sok</t>
  </si>
  <si>
    <t>24,34</t>
  </si>
  <si>
    <t>KZSO2</t>
  </si>
  <si>
    <t xml:space="preserve">Kontaktný zatepľovací systém hr. 140 mm XPS, </t>
  </si>
  <si>
    <t>22,735</t>
  </si>
  <si>
    <t>KZSO3</t>
  </si>
  <si>
    <t>Kontaktný zatepľovací systém hr. 160 mm XPS SO 01</t>
  </si>
  <si>
    <t>108,013</t>
  </si>
  <si>
    <t>KZSO3_1</t>
  </si>
  <si>
    <t>Kontaktný zatepľovací systém hr. 160 mm XPS SO 02</t>
  </si>
  <si>
    <t>44,342</t>
  </si>
  <si>
    <t>KZSO4</t>
  </si>
  <si>
    <t>Kontaktný zatepľovací systém hr. 180 mm XPS so 01</t>
  </si>
  <si>
    <t>0,869</t>
  </si>
  <si>
    <t>LE</t>
  </si>
  <si>
    <t>lešenie</t>
  </si>
  <si>
    <t>2810,239</t>
  </si>
  <si>
    <t>MA1_1</t>
  </si>
  <si>
    <t>Maľby z maliarskych zmesí Primalex, Farmal, ručne nanášan</t>
  </si>
  <si>
    <t>11658,385</t>
  </si>
  <si>
    <t>NA1</t>
  </si>
  <si>
    <t>Odstránenie starých náterov z kovových stavebných doplnkových konštrukcií oceľovou kefou</t>
  </si>
  <si>
    <t>154,24</t>
  </si>
  <si>
    <t>O1</t>
  </si>
  <si>
    <t>Vnútorná omietka stropov vápennocementová jednovrstvová, hr. 10 mm SO 01</t>
  </si>
  <si>
    <t>2973,402</t>
  </si>
  <si>
    <t>O2</t>
  </si>
  <si>
    <t>Vnútorná omietka stien vápennocementová jednovrstvová, hr. 10 mm - SO 01</t>
  </si>
  <si>
    <t>2970,19</t>
  </si>
  <si>
    <t>OSB1</t>
  </si>
  <si>
    <t>Montáž podkladnej konštrukcie z OSB dosiek atike šírky 411 - 620 m</t>
  </si>
  <si>
    <t>561,065</t>
  </si>
  <si>
    <t>OSB2</t>
  </si>
  <si>
    <t>Montáž debnenia jednoduchých striech, na kontralaty drevotrieskovými OSB doskami na pero drážku</t>
  </si>
  <si>
    <t>125,569</t>
  </si>
  <si>
    <t>P_02a</t>
  </si>
  <si>
    <t>P0.2a – sklady a náraďovňa  /hr.100mm/ vlysy</t>
  </si>
  <si>
    <t>66,13</t>
  </si>
  <si>
    <t>P_03</t>
  </si>
  <si>
    <t>P0.3 – šatne a hygienické priestory  /hr.100mm/ - ker. dlažba</t>
  </si>
  <si>
    <t>89,62</t>
  </si>
  <si>
    <t>P_06</t>
  </si>
  <si>
    <t>P0.7 – hlavná chodba  /hr.100mm/ - ker. dlažba</t>
  </si>
  <si>
    <t>P_11</t>
  </si>
  <si>
    <t>P1.1 – podlaha 1.NP na teréne  /hr.140mm/</t>
  </si>
  <si>
    <t>2638,83</t>
  </si>
  <si>
    <t>P_11b_1</t>
  </si>
  <si>
    <t>P1.1b – podlaha 1.NP na teréne v byte  /hr.140mm/ - keramická dlažba</t>
  </si>
  <si>
    <t>54,19</t>
  </si>
  <si>
    <t>P_12</t>
  </si>
  <si>
    <t>P1.2 – podlaha 1.NP nad1.PP /330mm/</t>
  </si>
  <si>
    <t>144,7</t>
  </si>
  <si>
    <t>P_e1</t>
  </si>
  <si>
    <t>Podlahy exteriérové - nové Pe1</t>
  </si>
  <si>
    <t>387,42</t>
  </si>
  <si>
    <t>P_e2</t>
  </si>
  <si>
    <t>Podlahy exteriérové - nové pe2</t>
  </si>
  <si>
    <t>79,25</t>
  </si>
  <si>
    <t>P_e3</t>
  </si>
  <si>
    <t>Podlahy exteriérové - nové Pe3</t>
  </si>
  <si>
    <t>39,18</t>
  </si>
  <si>
    <t>P_e4</t>
  </si>
  <si>
    <t>Podlahy exteriérové - nové Pe4</t>
  </si>
  <si>
    <t>42,54</t>
  </si>
  <si>
    <t>P11</t>
  </si>
  <si>
    <t>podlaha P1.1</t>
  </si>
  <si>
    <t>2072,91</t>
  </si>
  <si>
    <t>P11_sch</t>
  </si>
  <si>
    <t xml:space="preserve"> podlaha P1.1 - schodiskove stupne</t>
  </si>
  <si>
    <t>55,409</t>
  </si>
  <si>
    <t>P110</t>
  </si>
  <si>
    <t>P1.10 – podlaha v krčku medzi telocvičňou a školou  /hr.103mm/</t>
  </si>
  <si>
    <t>39,9</t>
  </si>
  <si>
    <t>P111</t>
  </si>
  <si>
    <t xml:space="preserve"> podlaha P1.11</t>
  </si>
  <si>
    <t>10,5</t>
  </si>
  <si>
    <t>P12</t>
  </si>
  <si>
    <t>podlaha P1.2</t>
  </si>
  <si>
    <t>131,8</t>
  </si>
  <si>
    <t>P13</t>
  </si>
  <si>
    <t>podlaha P1.3</t>
  </si>
  <si>
    <t>101,2</t>
  </si>
  <si>
    <t>P14</t>
  </si>
  <si>
    <t>! podlaha P1.4</t>
  </si>
  <si>
    <t>156,7</t>
  </si>
  <si>
    <t>P16</t>
  </si>
  <si>
    <t>podlaha P1.6</t>
  </si>
  <si>
    <t>2760,063</t>
  </si>
  <si>
    <t>P16_sch</t>
  </si>
  <si>
    <t>podlaha P1.6 -schodiskove stupne</t>
  </si>
  <si>
    <t>56,039</t>
  </si>
  <si>
    <t>P17</t>
  </si>
  <si>
    <t xml:space="preserve"> podlaha P1.7</t>
  </si>
  <si>
    <t>157,49</t>
  </si>
  <si>
    <t>P17_sch</t>
  </si>
  <si>
    <t>podlaha P1.7 - schodisko</t>
  </si>
  <si>
    <t>10,7</t>
  </si>
  <si>
    <t>P18</t>
  </si>
  <si>
    <t xml:space="preserve"> podlaha P1.8</t>
  </si>
  <si>
    <t>18,4</t>
  </si>
  <si>
    <t>REKAPITULÁCIA ROZPOČTU</t>
  </si>
  <si>
    <t>P19</t>
  </si>
  <si>
    <t xml:space="preserve"> podlaha P1.9</t>
  </si>
  <si>
    <t>24</t>
  </si>
  <si>
    <t>P22</t>
  </si>
  <si>
    <t>Cementový poter, hr. 50 mm - nová výplň schodisk. stupňov a medzipodesty (oceľ. vanička)</t>
  </si>
  <si>
    <t>71,28</t>
  </si>
  <si>
    <t>Pe1</t>
  </si>
  <si>
    <t>Podlahy exteriérové - búranie - Pe1</t>
  </si>
  <si>
    <t>117,068</t>
  </si>
  <si>
    <t>Pe2</t>
  </si>
  <si>
    <t>Podlahy exteriérové - búranie - Pe2</t>
  </si>
  <si>
    <t>201,41</t>
  </si>
  <si>
    <t>Pe3</t>
  </si>
  <si>
    <t>Podlahy exteriérové - búranie - Pe3</t>
  </si>
  <si>
    <t>75,04</t>
  </si>
  <si>
    <t>Pe4</t>
  </si>
  <si>
    <t>Podlahy exteriérové - búranie - Pe4</t>
  </si>
  <si>
    <t>394,921</t>
  </si>
  <si>
    <t>Pe5</t>
  </si>
  <si>
    <t>Podlahy exteriérové - búranie - Pe5</t>
  </si>
  <si>
    <t>269,803</t>
  </si>
  <si>
    <t>Pe6</t>
  </si>
  <si>
    <t>Podlahy exteriérové - búranie - Pe6</t>
  </si>
  <si>
    <t>21,01</t>
  </si>
  <si>
    <t>PKS1</t>
  </si>
  <si>
    <t>Podporná konštrukcia stropov výšky do 4 m pre zaťaženie do 5 kPa zhotovenie</t>
  </si>
  <si>
    <t>62,534</t>
  </si>
  <si>
    <t>SKL1</t>
  </si>
  <si>
    <t>Potiahnutie vonkajších stien sklotextílnou mriežkou s celoplošným prilepením ostenie KZS</t>
  </si>
  <si>
    <t>176,44</t>
  </si>
  <si>
    <t>TI1_S11</t>
  </si>
  <si>
    <t>Montáž tepelnej izolácie striech plochých do 10° polystyrénom, dvojvrstvová kladenými voľne</t>
  </si>
  <si>
    <t>TI1_S12</t>
  </si>
  <si>
    <t>TI1_S13</t>
  </si>
  <si>
    <t>TI1_S14</t>
  </si>
  <si>
    <t>Montáž tepelnej izolácie striech plochých do 10° polystyrénom, dvojvrstvová kladenými voľn</t>
  </si>
  <si>
    <t>Kód dielu - Popis</t>
  </si>
  <si>
    <t>Cena celkom [EUR]</t>
  </si>
  <si>
    <t>TI2_S16</t>
  </si>
  <si>
    <t>Montáž tepelnej izolácie stropov rovných minerálnou vlnou, spodkom s úpravou viazacím drôtom</t>
  </si>
  <si>
    <t>75,103</t>
  </si>
  <si>
    <t>V1_1</t>
  </si>
  <si>
    <t>Výkop jamy a ryhy v obmedzenom priestore horn. tr.3 ručne</t>
  </si>
  <si>
    <t>2,986</t>
  </si>
  <si>
    <t>1) Náklady z rozpočtu</t>
  </si>
  <si>
    <t>-1</t>
  </si>
  <si>
    <t>V2</t>
  </si>
  <si>
    <t>Výkop ryhy do šírky 600 mm v horn.3 do 100 m3</t>
  </si>
  <si>
    <t>39,507</t>
  </si>
  <si>
    <t>HSV - Práce a dodávky HSV</t>
  </si>
  <si>
    <t>V3</t>
  </si>
  <si>
    <t>Výkop nezapaženej jamy v hornine 3, nad 100 do 1000 m3</t>
  </si>
  <si>
    <t>715,608</t>
  </si>
  <si>
    <t xml:space="preserve">    1 - Zemné práce</t>
  </si>
  <si>
    <t>V4</t>
  </si>
  <si>
    <t>Výkop ryhy šírky 600-2000mm horn.3 do 100m3</t>
  </si>
  <si>
    <t>5,057</t>
  </si>
  <si>
    <t xml:space="preserve">    2 - Zakladanie</t>
  </si>
  <si>
    <t>ZAS2</t>
  </si>
  <si>
    <t>Zásyp sypaninou so zhutnením jám, šachiet, rýh, zárezov alebo okolo objektov - zemina</t>
  </si>
  <si>
    <t>402,093</t>
  </si>
  <si>
    <t xml:space="preserve">    3 - Zvislé a kompletné konštrukcie</t>
  </si>
  <si>
    <t>ZAS3</t>
  </si>
  <si>
    <t>Zásyp sypaninou v uzavretých priestoroch s urovnaním povrchu zásypu - ryhy B11</t>
  </si>
  <si>
    <t>2,687</t>
  </si>
  <si>
    <t xml:space="preserve">    4 - Vodorovné konštrukcie</t>
  </si>
  <si>
    <t>ZAS4</t>
  </si>
  <si>
    <t>Uloženie sypaniny do násypu súdržnej horniny s mierou zhutnenia na 96 % podľa Proctor-Standard</t>
  </si>
  <si>
    <t>63,195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</si>
  <si>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</si>
  <si>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</si>
  <si>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</si>
  <si>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</si>
  <si>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</si>
  <si>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</si>
  <si>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</si>
  <si>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</si>
  <si>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</si>
  <si>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</si>
  <si>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</si>
  <si>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</si>
  <si>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</si>
  <si>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</si>
  <si>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</si>
  <si>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</si>
  <si>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</si>
  <si>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Dokončovacie práce a obklady</t>
  </si>
  <si>
    <t xml:space="preserve">    783 - Nátery</t>
  </si>
  <si>
    <t xml:space="preserve">    784 - Maľby</t>
  </si>
  <si>
    <t>M - Práce a dodávky M</t>
  </si>
  <si>
    <t xml:space="preserve">    33-M - Montáže dopr.zariad.sklad.zar.a váh</t>
  </si>
  <si>
    <t>HZS - Hodinové zúčtovacie sadzby</t>
  </si>
  <si>
    <t>Ostatné - Ostatné</t>
  </si>
  <si>
    <t>N00 - Výkaz výmer podláh</t>
  </si>
  <si>
    <t xml:space="preserve">    01.1 - Výkaz výmer podláh - nenaceňovať - pomocný výpočet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</si>
  <si>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</si>
  <si>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</si>
  <si>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</si>
  <si>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</si>
  <si>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</si>
  <si>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</si>
  <si>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</si>
  <si>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</si>
  <si>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</si>
  <si>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</si>
  <si>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</si>
  <si>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</si>
  <si>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</si>
  <si>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</si>
  <si>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</si>
  <si>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</si>
  <si>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</si>
  <si>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</si>
  <si>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</si>
  <si>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</si>
  <si>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</si>
  <si>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</si>
  <si>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</si>
  <si>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</si>
  <si>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</si>
  <si>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</si>
  <si>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</t>
  </si>
  <si>
    <t>Rozoberanie dlažby, z betónových alebo kamenin. dlaždíc, dosiek alebo tvaroviek,  -0,13800t</t>
  </si>
  <si>
    <t>m2</t>
  </si>
  <si>
    <t>4</t>
  </si>
  <si>
    <t>-1254144316</t>
  </si>
  <si>
    <t>VV</t>
  </si>
  <si>
    <t>113107131</t>
  </si>
  <si>
    <t>Odstránenie krytu v ploche do 200 m2 z betónu prostého, hr. vrstvy do 150 mm,  -0,22500t</t>
  </si>
  <si>
    <t>-1012881888</t>
  </si>
  <si>
    <t>Pe1+Pe2</t>
  </si>
  <si>
    <t>3</t>
  </si>
  <si>
    <t>113107132</t>
  </si>
  <si>
    <t>Odstránenie krytu v ploche do 200 m2 z betónu prostého, hr. vrstvy 150 do 300 mm,  -0,50000t</t>
  </si>
  <si>
    <t>-382733492</t>
  </si>
  <si>
    <t>113107142</t>
  </si>
  <si>
    <t>Odstránenie krytu asfaltového v ploche do 200 m2, hr. nad 50 do 100 mm,  -0,18100t</t>
  </si>
  <si>
    <t>-1413402690</t>
  </si>
  <si>
    <t>5</t>
  </si>
  <si>
    <t>113107143-1</t>
  </si>
  <si>
    <t>Odstránenie krytu z asfaltom obaľovaného štrkopiesku v ploche do 200 m2, hr. nad 100 do 150 mm</t>
  </si>
  <si>
    <t>-1155115835</t>
  </si>
  <si>
    <t>6</t>
  </si>
  <si>
    <t>113107231</t>
  </si>
  <si>
    <t>Odstránenie krytu v ploche nad 200 m2 z betónu prostého, hr. vrstvy do 150 mm,  -0,22500t</t>
  </si>
  <si>
    <t>1210626298</t>
  </si>
  <si>
    <t>7</t>
  </si>
  <si>
    <t>113107232</t>
  </si>
  <si>
    <t>Odstránenie krytu v ploche nad 200 m2 z betónu prostého, hr. vrstvy 150 do 300 mm,  -0,50000t</t>
  </si>
  <si>
    <t>108666532</t>
  </si>
  <si>
    <t>8</t>
  </si>
  <si>
    <t>113107242</t>
  </si>
  <si>
    <t>Odstránenie krytu asfaltového v ploche nad 200 m2, hr. nad 50 do 100 mm,  -0,18100t</t>
  </si>
  <si>
    <t>349900744</t>
  </si>
  <si>
    <t>9</t>
  </si>
  <si>
    <t>113307121</t>
  </si>
  <si>
    <t>Odstránenie podkladu v ploche do 200 m2 z kameniva hrubého drveného, hr. do 100 mm,  -0,13000t</t>
  </si>
  <si>
    <t>297330192</t>
  </si>
  <si>
    <t>Pe1+Pe2+Pe3</t>
  </si>
  <si>
    <t>10</t>
  </si>
  <si>
    <t>113307243-1</t>
  </si>
  <si>
    <t>Odstránenie podkladu z asfaltom obaľovaného štrkopiesku v ploche nad 200 m2, hr.nad 100 do 150 mm</t>
  </si>
  <si>
    <t>-667316590</t>
  </si>
  <si>
    <t>11</t>
  </si>
  <si>
    <t>113307221</t>
  </si>
  <si>
    <t>Odstránenie podkladu v ploche nad 200 m2 z kameniva hrubého drveného, hr. do 100 mm,  -0,13000t</t>
  </si>
  <si>
    <t>-228324502</t>
  </si>
  <si>
    <t>130201001</t>
  </si>
  <si>
    <t>m3</t>
  </si>
  <si>
    <t>-298407554</t>
  </si>
  <si>
    <t>"ozn. B11</t>
  </si>
  <si>
    <t>"SO 01</t>
  </si>
  <si>
    <t>"os L-N</t>
  </si>
  <si>
    <t>(3,26+4,142)*(0,465-0,25)  "acad</t>
  </si>
  <si>
    <t>(0,56+0,3+0,59)*0,325*(0,465-0,25)</t>
  </si>
  <si>
    <t>4,461*(0,435-0,25)  "acad</t>
  </si>
  <si>
    <t>(0,535+1,158+0,486)*(0,3-0,25)  "acad</t>
  </si>
  <si>
    <t>(0,302+0,443+0,5+0,403)*(0,28-0,25)  "acad</t>
  </si>
  <si>
    <t>1,635*(0,39-0,25)  "acad</t>
  </si>
  <si>
    <t>"os N-T</t>
  </si>
  <si>
    <t>0,37*(0,3-0,25)  "acad</t>
  </si>
  <si>
    <t>"os T-V</t>
  </si>
  <si>
    <t>0,634*(0,35-0,25)  "acad</t>
  </si>
  <si>
    <t>Medzisúčet</t>
  </si>
  <si>
    <t>Súčet</t>
  </si>
  <si>
    <t>566</t>
  </si>
  <si>
    <t>131201102</t>
  </si>
  <si>
    <t>-1439616346</t>
  </si>
  <si>
    <t>"B01 - demolácia krídla školy</t>
  </si>
  <si>
    <t>(36,355*11,59*1,4)*0,4</t>
  </si>
  <si>
    <t>152,591  "výkop svetlíky</t>
  </si>
  <si>
    <t>25,527*1,2  "drobná architektúra</t>
  </si>
  <si>
    <t>233,425  "odkop pre zateplenie sokla</t>
  </si>
  <si>
    <t>14,772  "vstupné schody</t>
  </si>
  <si>
    <t>10,28  "výťah</t>
  </si>
  <si>
    <t>37,95  "výkop pre lomunikáciu do miestn. OST</t>
  </si>
  <si>
    <t>13</t>
  </si>
  <si>
    <t>131201109</t>
  </si>
  <si>
    <t>Hĺbenie nezapažených jám a zárezov. Príplatok za lepivosť horniny 3</t>
  </si>
  <si>
    <t>-244364774</t>
  </si>
  <si>
    <t>V3*0,5</t>
  </si>
  <si>
    <t>567</t>
  </si>
  <si>
    <t>132201101.S</t>
  </si>
  <si>
    <t>159924142</t>
  </si>
  <si>
    <t>"č.v. S-05 - terasa</t>
  </si>
  <si>
    <t>"(1,1+1,07+1,05+1,035+1,1)/5   1,071 priem. v. ryhy</t>
  </si>
  <si>
    <t>0,5*1,071*(5,99+6,0*4)</t>
  </si>
  <si>
    <t>0,6*0,6*1,071</t>
  </si>
  <si>
    <t>"č.v. S-06, 1,7 na rozšírený výkop</t>
  </si>
  <si>
    <t>"schodisko 1,</t>
  </si>
  <si>
    <t>0,6*0,6*(1,8-0,13)*2*1,7</t>
  </si>
  <si>
    <t>0,6*0,6*1,0*2*1,7</t>
  </si>
  <si>
    <t>0,6*0,6*(1,855-0,355)*2*1,7</t>
  </si>
  <si>
    <t>0,6*0,6*(1,89-0,39)*2*1,7</t>
  </si>
  <si>
    <t>"schodisko 2</t>
  </si>
  <si>
    <t>0,6*0,6*(1,8-0,13)*4*1,7</t>
  </si>
  <si>
    <t>"schodisko 3</t>
  </si>
  <si>
    <t>0,6*0,6*1,5*3*1,7</t>
  </si>
  <si>
    <t>0,6*1,665*1,5*1,7</t>
  </si>
  <si>
    <t>0,6*2,0*1,5*1,7</t>
  </si>
  <si>
    <t>14</t>
  </si>
  <si>
    <t>132201109.S</t>
  </si>
  <si>
    <t>Príplatok k cene za lepivosť pri hĺbení rýh šírky do 600 mm zapažených i nezapažených s urovnaním dna v hornine 3</t>
  </si>
  <si>
    <t>1704785304</t>
  </si>
  <si>
    <t>V2*0,5</t>
  </si>
  <si>
    <t>568</t>
  </si>
  <si>
    <t>132201201</t>
  </si>
  <si>
    <t>-1304537798</t>
  </si>
  <si>
    <t>"č.v. S-05</t>
  </si>
  <si>
    <t>1,0*0,8*1,071</t>
  </si>
  <si>
    <t>"č.v. S-06</t>
  </si>
  <si>
    <t>1,0*1,6*1,5</t>
  </si>
  <si>
    <t>1,8  "terénne žľaby (vysypanie štrkom)</t>
  </si>
  <si>
    <t>15</t>
  </si>
  <si>
    <t>132201209</t>
  </si>
  <si>
    <t>Príplatok k cenám za lepivosť pri hĺbení rýh š. nad 600 do 2 000 mm zapaž. i nezapažených, s urovnaním dna v hornine 3</t>
  </si>
  <si>
    <t>-148088035</t>
  </si>
  <si>
    <t>V4*0,5</t>
  </si>
  <si>
    <t>16</t>
  </si>
  <si>
    <t>162201101</t>
  </si>
  <si>
    <t>Vodorovné premiestnenie výkopku z horniny 1-4 do 20m</t>
  </si>
  <si>
    <t>243232643</t>
  </si>
  <si>
    <t>ZAS2+ZAS3+ZAS4</t>
  </si>
  <si>
    <t>17</t>
  </si>
  <si>
    <t>162501122.S</t>
  </si>
  <si>
    <t>Vodorovné premiestnenie výkopku po spevnenej ceste z horniny tr.1-4, nad 100 do 1000 m3 na vzdialenosť do 3000 m</t>
  </si>
  <si>
    <t>929060464</t>
  </si>
  <si>
    <t>V1_1+V2+V3+V4</t>
  </si>
  <si>
    <t>-ZAS2-ZAS3-ZAS4</t>
  </si>
  <si>
    <t>18</t>
  </si>
  <si>
    <t>162501123.S</t>
  </si>
  <si>
    <t>Vodorovné premiestnenie výkopku po spevnenej ceste z horniny tr.1-4, nad 100 do 1000 m3, príplatok k cene za každých ďalšich a začatých 1000 m</t>
  </si>
  <si>
    <t>789490806</t>
  </si>
  <si>
    <t>(V1_1+V2+V3+V4)*(15-3)</t>
  </si>
  <si>
    <t>-(ZAS2+ZAS3+ZAS4)*(15-3)</t>
  </si>
  <si>
    <t>19</t>
  </si>
  <si>
    <t>167101102</t>
  </si>
  <si>
    <t>Nakladanie neuľahnutého výkopku z hornín tr.1-4 nad 100 do 1000 m3</t>
  </si>
  <si>
    <t>1308351890</t>
  </si>
  <si>
    <t>171101102</t>
  </si>
  <si>
    <t>763243055</t>
  </si>
  <si>
    <t>11,495  "rampa átrium</t>
  </si>
  <si>
    <t>4,0  "kopček pri terase</t>
  </si>
  <si>
    <t>47,7  "žľab bet. doplnený</t>
  </si>
  <si>
    <t>21</t>
  </si>
  <si>
    <t>171201201</t>
  </si>
  <si>
    <t>Uloženie sypaniny na skládky do 100 m3</t>
  </si>
  <si>
    <t>-1299436766</t>
  </si>
  <si>
    <t>22</t>
  </si>
  <si>
    <t>171209002.S</t>
  </si>
  <si>
    <t>Poplatok za skladovanie - zemina a kamenivo (17 05) ostatné</t>
  </si>
  <si>
    <t>t</t>
  </si>
  <si>
    <t>452232165</t>
  </si>
  <si>
    <t>(V1_1+V2+V3+V4)*1,9</t>
  </si>
  <si>
    <t>-(ZAS2+ZAS3+ZAS4)*1,9</t>
  </si>
  <si>
    <t>23</t>
  </si>
  <si>
    <t>174101002</t>
  </si>
  <si>
    <t>Zásyp sypaninou so zhutnením jám, šachiet, rýh, zárezov alebo okolo objektov nad 100 do 1000 m3</t>
  </si>
  <si>
    <t>-39301789</t>
  </si>
  <si>
    <t>244,9*0,15  "zásyp po vybúraných chodníkoch</t>
  </si>
  <si>
    <t>129,4  "zásyp angl. dvorec</t>
  </si>
  <si>
    <t>174101102</t>
  </si>
  <si>
    <t>Zásyp sypaninou v uzavretých priestoroch s urovnaním povrchu zásypu</t>
  </si>
  <si>
    <t>1231969772</t>
  </si>
  <si>
    <t>V1_1*0,9</t>
  </si>
  <si>
    <t>25</t>
  </si>
  <si>
    <t>180401212</t>
  </si>
  <si>
    <t>Založenie trávnika lúčneho výsevom na svahu nad 1:5 do 1:2</t>
  </si>
  <si>
    <t>887479870</t>
  </si>
  <si>
    <t>447,8</t>
  </si>
  <si>
    <t>26</t>
  </si>
  <si>
    <t>M</t>
  </si>
  <si>
    <t>005720001400</t>
  </si>
  <si>
    <t>Osivá tráv - semená parkovej zmesi</t>
  </si>
  <si>
    <t>kg</t>
  </si>
  <si>
    <t>-289064462</t>
  </si>
  <si>
    <t>447,8*0,05</t>
  </si>
  <si>
    <t>22,39*0,0309 'Prepočítané koeficientom množstva</t>
  </si>
  <si>
    <t>27</t>
  </si>
  <si>
    <t>181101102</t>
  </si>
  <si>
    <t>Úprava pláne v zárezoch v hornine 1-4 so zhutnením</t>
  </si>
  <si>
    <t>616807524</t>
  </si>
  <si>
    <t>36,355*11,59</t>
  </si>
  <si>
    <t>Zakladanie</t>
  </si>
  <si>
    <t>28</t>
  </si>
  <si>
    <t>273321411</t>
  </si>
  <si>
    <t>Betón základových dosiek, železový (bez výstuže), tr. C 25/30</t>
  </si>
  <si>
    <t>2085851892</t>
  </si>
  <si>
    <t>"SO 04</t>
  </si>
  <si>
    <t>"č.v. S-02 - výťah</t>
  </si>
  <si>
    <t>2,25*2,605*0,3  "ZD01</t>
  </si>
  <si>
    <t>29</t>
  </si>
  <si>
    <t>273351215</t>
  </si>
  <si>
    <t>977485948</t>
  </si>
  <si>
    <t>(2,25+2,605)*2*0,3  "ZD01</t>
  </si>
  <si>
    <t>30</t>
  </si>
  <si>
    <t>273351216</t>
  </si>
  <si>
    <t>Debnenie stien základových dosiek, odstránenie-dielce</t>
  </si>
  <si>
    <t>746391</t>
  </si>
  <si>
    <t>D5  "SO 04</t>
  </si>
  <si>
    <t>31</t>
  </si>
  <si>
    <t>274271302</t>
  </si>
  <si>
    <t>Murivo základových pásov (m3) z DT 50x25x25 s betónovou výplňou C 16/20 hr. 250 mm</t>
  </si>
  <si>
    <t>-402206243</t>
  </si>
  <si>
    <t>"tvar vchod</t>
  </si>
  <si>
    <t>0,25*1,0*9,0</t>
  </si>
  <si>
    <t>32</t>
  </si>
  <si>
    <t>274271303</t>
  </si>
  <si>
    <t>Murivo základových pásov (m3) z DT 50x30x25 s betónovou výplňou C 16/20 hr. 300 mm</t>
  </si>
  <si>
    <t>-1682468644</t>
  </si>
  <si>
    <t>(0,3*1,0*24,0)*2</t>
  </si>
  <si>
    <t>0,3*0,75*22,5</t>
  </si>
  <si>
    <t>0,3*0,5*35</t>
  </si>
  <si>
    <t>ZB1</t>
  </si>
  <si>
    <t>33</t>
  </si>
  <si>
    <t>274313612</t>
  </si>
  <si>
    <t>Betón základových pásov, prostý tr. C 20/25</t>
  </si>
  <si>
    <t>-1708441027</t>
  </si>
  <si>
    <t>0,5*1,1*(5,99+6,0*4)</t>
  </si>
  <si>
    <t>0,6*1,665*1,5</t>
  </si>
  <si>
    <t>0,6*2,0*1,5</t>
  </si>
  <si>
    <t>34</t>
  </si>
  <si>
    <t>274351215</t>
  </si>
  <si>
    <t>2120587379</t>
  </si>
  <si>
    <t>(0,5+5,99*2)*0,2</t>
  </si>
  <si>
    <t>(0,5+6,0*2)*0,2*4</t>
  </si>
  <si>
    <t>(0,6+1,665)*2*1,5*0,2</t>
  </si>
  <si>
    <t>(0,6+2,0)*2*1,5*0,2</t>
  </si>
  <si>
    <t>35</t>
  </si>
  <si>
    <t>274351216</t>
  </si>
  <si>
    <t>Debnenie stien základových pásov, odstránenie-dielce</t>
  </si>
  <si>
    <t>-1461693961</t>
  </si>
  <si>
    <t>36</t>
  </si>
  <si>
    <t>274361825</t>
  </si>
  <si>
    <t>Výstuž pre murivo základových pásov z DT s betónovou výplňou z ocele 10505</t>
  </si>
  <si>
    <t>1328290048</t>
  </si>
  <si>
    <t>((3,14*0,005*0,005)*240,0*0,001*7850)*2  "pol. č. 2</t>
  </si>
  <si>
    <t>((3,14*0,005*0,005)*2,99*96*0,001*7850)*2  "pol. č. 1</t>
  </si>
  <si>
    <t>37</t>
  </si>
  <si>
    <t>275313612</t>
  </si>
  <si>
    <t>Betón základových pätiek, prostý tr. C 20/25</t>
  </si>
  <si>
    <t>1441765383</t>
  </si>
  <si>
    <t>0,6*0,6*1,1</t>
  </si>
  <si>
    <t>1,2*0,8*1,1</t>
  </si>
  <si>
    <t>"schodisko 1</t>
  </si>
  <si>
    <t>0,6*0,6*(1,8-0,13)*2</t>
  </si>
  <si>
    <t>0,6*0,6*1,0*2</t>
  </si>
  <si>
    <t>0,6*0,6*(1,855-0,355)*2</t>
  </si>
  <si>
    <t>0,6*0,6*(1,89-0,39)*2</t>
  </si>
  <si>
    <t>0,6*0,6*(1,8-0,13)*4</t>
  </si>
  <si>
    <t>0,6*0,6*1,5*3</t>
  </si>
  <si>
    <t>(0,8*0,8*(1,975-1,175)*4)*2</t>
  </si>
  <si>
    <t>38</t>
  </si>
  <si>
    <t>275313711</t>
  </si>
  <si>
    <t>Betón základových pätiek, prostý tr. C 25/30</t>
  </si>
  <si>
    <t>-1772907792</t>
  </si>
  <si>
    <t>"základ pod stĺpy prestrešenia vstupu do kuchyne ZV26</t>
  </si>
  <si>
    <t>0,4*0,4*0,8*2</t>
  </si>
  <si>
    <t>39</t>
  </si>
  <si>
    <t>275351215</t>
  </si>
  <si>
    <t>-1907808818</t>
  </si>
  <si>
    <t>(0,6*4)*0,2</t>
  </si>
  <si>
    <t>(1,2+0,8)*2*0,2</t>
  </si>
  <si>
    <t>(0,6*4)*(1,8-0,13)*0,2*2</t>
  </si>
  <si>
    <t>(0,6*4)*1,0*0,2*2</t>
  </si>
  <si>
    <t>(0,6*4)*(1,855-0,355)*0,2*2</t>
  </si>
  <si>
    <t>(0,6*4)*(1,89-0,39)*0,2*2</t>
  </si>
  <si>
    <t>(0,6*4)*(1,8-0,13)*0,2*4</t>
  </si>
  <si>
    <t>(0,6*4)*1,5*0,2*3</t>
  </si>
  <si>
    <t>(1,0+1,6)*2*1,5*0,2</t>
  </si>
  <si>
    <t>(0,4*4)*0,8*2</t>
  </si>
  <si>
    <t>40</t>
  </si>
  <si>
    <t>275351216</t>
  </si>
  <si>
    <t>Debnenie stien základovýcb pätiek, odstránenie-dielce</t>
  </si>
  <si>
    <t>1164581988</t>
  </si>
  <si>
    <t>41</t>
  </si>
  <si>
    <t>279321411</t>
  </si>
  <si>
    <t>Betón základových múrov, železový (bez výstuže), tr. C 25/30</t>
  </si>
  <si>
    <t>492571003</t>
  </si>
  <si>
    <t>"č.v. S-02</t>
  </si>
  <si>
    <t>0,25*1,25*(2,25+2,105)*2  "steny v. šachty</t>
  </si>
  <si>
    <t>42</t>
  </si>
  <si>
    <t>279351105</t>
  </si>
  <si>
    <t>-1865374761</t>
  </si>
  <si>
    <t>1,25*(2,25+2,105)*2*2  "steny v. šachty</t>
  </si>
  <si>
    <t>43</t>
  </si>
  <si>
    <t>279351106</t>
  </si>
  <si>
    <t>Debnenie základových múrov obojstranné odstránenie-dielce</t>
  </si>
  <si>
    <t>-1000414145</t>
  </si>
  <si>
    <t>D6  "SO 04</t>
  </si>
  <si>
    <t>44</t>
  </si>
  <si>
    <t>279361821</t>
  </si>
  <si>
    <t>Výstuž základových múrov nosných z ocele 10505</t>
  </si>
  <si>
    <t>-80014722</t>
  </si>
  <si>
    <t>775,259*0,001  "č.v. S-02</t>
  </si>
  <si>
    <t>Zvislé a kompletné konštrukcie</t>
  </si>
  <si>
    <t>45</t>
  </si>
  <si>
    <t>310238211</t>
  </si>
  <si>
    <t>Zamurovanie otvoru s plochou nad 0.25 do 1 m2 v murive nadzákladného tehlami na maltu vápennocementovú</t>
  </si>
  <si>
    <t>16259791</t>
  </si>
  <si>
    <t>0,77*0,8*3  "ozn. B50, SO 02 - M1.16, 1.13</t>
  </si>
  <si>
    <t>46</t>
  </si>
  <si>
    <t>311271302-1</t>
  </si>
  <si>
    <t>Murivo nosné (m3) z bet. DT 50x25x25 s betónovou výplňou hr. 250 mm (nová atika, nakotviť výstužou do ŽB strešného panela)</t>
  </si>
  <si>
    <t>1759218271</t>
  </si>
  <si>
    <t>"strecha ozn. N71</t>
  </si>
  <si>
    <t>0,25*1,0*10,17</t>
  </si>
  <si>
    <t>47</t>
  </si>
  <si>
    <t>311272511</t>
  </si>
  <si>
    <t>Murivo nosné (m3) z pórobet. tvárnic hr. 250 mm</t>
  </si>
  <si>
    <t>327547914</t>
  </si>
  <si>
    <t>"1.PP</t>
  </si>
  <si>
    <t>(0,35+2+2)*0,75*0,25  "SZ pohľad</t>
  </si>
  <si>
    <t>(3+1+2,5+1,5)*0,75*0,25  "JV pohľad</t>
  </si>
  <si>
    <t>"1.NP</t>
  </si>
  <si>
    <t>(0,5+0,085+0,08+0,2)*2,1*0,25</t>
  </si>
  <si>
    <t>(3,8+5,6)*2,8*0,25</t>
  </si>
  <si>
    <t>(1,65+1,65)*2,95*0,25</t>
  </si>
  <si>
    <t>(0,6+0,6)*0,6*0,25</t>
  </si>
  <si>
    <t>6,09*1,2*0,25</t>
  </si>
  <si>
    <t>"2.NP</t>
  </si>
  <si>
    <t>(0,519+0,131)*2,1*0,25</t>
  </si>
  <si>
    <t>(3,75+5,61)*2,8*0,25</t>
  </si>
  <si>
    <t>(0,6+0,6)*2,1*0,25</t>
  </si>
  <si>
    <t>(0,4+0,105)*2,1*0,25</t>
  </si>
  <si>
    <t>(0,16+0,175)*2,1*0,25</t>
  </si>
  <si>
    <t>(0,45+0,3)*2,1*0,25</t>
  </si>
  <si>
    <t>6,2*0,35*0,25</t>
  </si>
  <si>
    <t>(0,59+0,57)*2,1*0,25</t>
  </si>
  <si>
    <t>(0,36+0,115)*2,1*0,25</t>
  </si>
  <si>
    <t>(0,36+0,5)*2,1*0,25</t>
  </si>
  <si>
    <t>(0,62+0,62)*2,1*0,25</t>
  </si>
  <si>
    <t>(0,48+0,62)*2,1*0,25</t>
  </si>
  <si>
    <t>(0,56+0,135)*2,1*0,25</t>
  </si>
  <si>
    <t>"3.NP</t>
  </si>
  <si>
    <t>(0,566+0,562+0,587+0,566)*2,1*0,25  "SZ a JZ</t>
  </si>
  <si>
    <t>48</t>
  </si>
  <si>
    <t>311272512</t>
  </si>
  <si>
    <t>Murivo nosné (m3) z porobet. tvárnic hr. 300 mm</t>
  </si>
  <si>
    <t>132410670</t>
  </si>
  <si>
    <t>(0,62+0,62)*2,1*0,35</t>
  </si>
  <si>
    <t>0,56*2,1*0,35</t>
  </si>
  <si>
    <t>0,13*2,1*0,3</t>
  </si>
  <si>
    <t>(0,43+0,1)*2,1*0,3</t>
  </si>
  <si>
    <t>(0,05+0,135)*2,1*0,3</t>
  </si>
  <si>
    <t>(0,45+0,37)*2,1*0,3</t>
  </si>
  <si>
    <t>(0,62+0,62)*2,1*0,3</t>
  </si>
  <si>
    <t>(0,45+0,61)*2,1*0,3</t>
  </si>
  <si>
    <t>0,56*2,1*0,3</t>
  </si>
  <si>
    <t>5,38*0,25*0,4  "SZ</t>
  </si>
  <si>
    <t>49</t>
  </si>
  <si>
    <t>317160133.S</t>
  </si>
  <si>
    <t>Keramický preklad nenosný šírky 120 mm, výšky 65 mm, dĺžky 1250 mm - IV10</t>
  </si>
  <si>
    <t>ks</t>
  </si>
  <si>
    <t>1478263070</t>
  </si>
  <si>
    <t>50</t>
  </si>
  <si>
    <t>317160135.S</t>
  </si>
  <si>
    <t>Keramický preklad nenosný šírky 120 mm, výšky 65 mm, dĺžky 1750 mm - IV08</t>
  </si>
  <si>
    <t>-391130596</t>
  </si>
  <si>
    <t>51</t>
  </si>
  <si>
    <t>317160135.Sa</t>
  </si>
  <si>
    <t>Keramický preklad nenosný šírky 120 mm, výšky 65 mm, dĺžky 1750 mm - IV09</t>
  </si>
  <si>
    <t>-741617848</t>
  </si>
  <si>
    <t>52</t>
  </si>
  <si>
    <t>327323127</t>
  </si>
  <si>
    <t>Múry a valy z betónu železového tr. C 25/30</t>
  </si>
  <si>
    <t>-183470907</t>
  </si>
  <si>
    <t>"č.v. S-03</t>
  </si>
  <si>
    <t>"spodná časť/papuča</t>
  </si>
  <si>
    <t>0,7*0,4*(5,7)*2</t>
  </si>
  <si>
    <t>"zvislá časť</t>
  </si>
  <si>
    <t>0,2*(1,74+0,61)*(5,7)*2</t>
  </si>
  <si>
    <t>53</t>
  </si>
  <si>
    <t>327351211</t>
  </si>
  <si>
    <t>-773492713</t>
  </si>
  <si>
    <t>0,4*(5,7)*2*2</t>
  </si>
  <si>
    <t>(1,74+0,61)*(5,7)*2*2</t>
  </si>
  <si>
    <t>0,75*2  "acad, čelo op. múru</t>
  </si>
  <si>
    <t>54</t>
  </si>
  <si>
    <t>327351221</t>
  </si>
  <si>
    <t>Debnenie múrov a valov zvislých aj sklonených, výšky do 20 m odstránenie</t>
  </si>
  <si>
    <t>305124633</t>
  </si>
  <si>
    <t>55</t>
  </si>
  <si>
    <t>327361006</t>
  </si>
  <si>
    <t>Výstuž múrov a valov priemeru do 12 mm, z ocele 10 505</t>
  </si>
  <si>
    <t>-1421226723</t>
  </si>
  <si>
    <t>1138,703*0,001  "č.v. S-03</t>
  </si>
  <si>
    <t>56</t>
  </si>
  <si>
    <t>342272103</t>
  </si>
  <si>
    <t>Priečky z pórobet. tvárnic hr. 125 mm</t>
  </si>
  <si>
    <t>-1535303317</t>
  </si>
  <si>
    <t>0,8*2  "M1.28</t>
  </si>
  <si>
    <t>0,8*2  "M2.21</t>
  </si>
  <si>
    <t>57</t>
  </si>
  <si>
    <t>388129720-1</t>
  </si>
  <si>
    <t>Demontáž a spätná montáž časti panelového betónového záklopu nad energokanálom.  hrúbka panelov 100 mm</t>
  </si>
  <si>
    <t>-979606882</t>
  </si>
  <si>
    <t>"P1.3 - energokanál, B36</t>
  </si>
  <si>
    <t>9,811+3,561+3,716+3,566+0,328+3,339+3,82+3,738+7,106+3,831+3,853+6,581  "acad</t>
  </si>
  <si>
    <t>1,544+1,452+1,227+0,987+1,544  "acad</t>
  </si>
  <si>
    <t>58</t>
  </si>
  <si>
    <t>389381001-01</t>
  </si>
  <si>
    <t>D+M podliatie uloženia oceľ. nosníka cem. maltou do kapsy muriva vč. debnenia</t>
  </si>
  <si>
    <t>-828148047</t>
  </si>
  <si>
    <t>"SO 05 (realizovať v 1. fáze )</t>
  </si>
  <si>
    <t>"č.v. S-04 - kapsy pre uloženie nosníka plechobet. stropu D001</t>
  </si>
  <si>
    <t>10,0  "det. B</t>
  </si>
  <si>
    <t>Vodorovné konštrukcie</t>
  </si>
  <si>
    <t>59</t>
  </si>
  <si>
    <t>411321414</t>
  </si>
  <si>
    <t>Betón stropov doskových a trámových,  železový tr. C 25/30</t>
  </si>
  <si>
    <t>491999666</t>
  </si>
  <si>
    <t>"č.v. S-04</t>
  </si>
  <si>
    <t>7,05*8,87*(0,05+0,05/2)</t>
  </si>
  <si>
    <t>60</t>
  </si>
  <si>
    <t>411354171</t>
  </si>
  <si>
    <t>2077619026</t>
  </si>
  <si>
    <t>7,05*8,87</t>
  </si>
  <si>
    <t>61</t>
  </si>
  <si>
    <t>411354172</t>
  </si>
  <si>
    <t>Podporná konštrukcia stropov výšky do 4 m pre zaťaženie do 5 kPa odstránenie</t>
  </si>
  <si>
    <t>-1909905028</t>
  </si>
  <si>
    <t>62</t>
  </si>
  <si>
    <t>411354255</t>
  </si>
  <si>
    <t>Debnenie stropu, zabudované s plechom vlnitým pozinkovaným, výšky vľn do 50 mm hr. 0,8 mm (T50/260, hr. plechu 0,6 mm)</t>
  </si>
  <si>
    <t>1840934042</t>
  </si>
  <si>
    <t>69,0  "č.v. S-04/výkaz stropu D001</t>
  </si>
  <si>
    <t>63</t>
  </si>
  <si>
    <t>411361821</t>
  </si>
  <si>
    <t>Výstuž stropov doskových, trámových, vložkových,konzolových alebo balkónových, 10505</t>
  </si>
  <si>
    <t>-675805587</t>
  </si>
  <si>
    <t>98,18*0,001  "č.v. S-04</t>
  </si>
  <si>
    <t>64</t>
  </si>
  <si>
    <t>411362021</t>
  </si>
  <si>
    <t>Výstuž stropov doskových, trámových, vložkových,konzolových alebo balkónových, zo zváraných sietí KARI</t>
  </si>
  <si>
    <t>-910449461</t>
  </si>
  <si>
    <t>258,86*0,001  "č.v. S-04</t>
  </si>
  <si>
    <t>65</t>
  </si>
  <si>
    <t>417321515.S</t>
  </si>
  <si>
    <t>Betón stužujúcich pásov a vencov železový tr. C 25/30</t>
  </si>
  <si>
    <t>-2108222796</t>
  </si>
  <si>
    <t>"č.v. S-04/rez 1-1</t>
  </si>
  <si>
    <t>0,2*0,18*8,87</t>
  </si>
  <si>
    <t>66</t>
  </si>
  <si>
    <t>417351115.S</t>
  </si>
  <si>
    <t>-59306235</t>
  </si>
  <si>
    <t>0,18*8,87*2</t>
  </si>
  <si>
    <t>67</t>
  </si>
  <si>
    <t>417351116.S</t>
  </si>
  <si>
    <t>Debnenie bočníc stužujúcich pásov a vencov vrátane vzpier odstránenie</t>
  </si>
  <si>
    <t>-988940175</t>
  </si>
  <si>
    <t>68</t>
  </si>
  <si>
    <t>434311115</t>
  </si>
  <si>
    <t>Stupne dusané na terén alebo dosku z betónu bez poteru, so zahladením povrchu tr. C 16/20</t>
  </si>
  <si>
    <t>m</t>
  </si>
  <si>
    <t>-963747710</t>
  </si>
  <si>
    <t>"stupne pre Pe2 (nové spevn. plochy)</t>
  </si>
  <si>
    <t>7,0*3+4,155*4+7,0*3*2+2,2*3*2</t>
  </si>
  <si>
    <t>69</t>
  </si>
  <si>
    <t>434351141</t>
  </si>
  <si>
    <t>-535475880</t>
  </si>
  <si>
    <t>(0,175+0,33)*7,0*3+(0,175+0,33)*4,155*4+(0,175+0,33)*7,0*3*2+2,2*3*2</t>
  </si>
  <si>
    <t>70</t>
  </si>
  <si>
    <t>434351142</t>
  </si>
  <si>
    <t>Debnenie stupňov na podstupňovej doske alebo na teréne pôdorysne priamočiarych odstránenie</t>
  </si>
  <si>
    <t>-579011786</t>
  </si>
  <si>
    <t>Komunikácie</t>
  </si>
  <si>
    <t>71</t>
  </si>
  <si>
    <t>564710211-1</t>
  </si>
  <si>
    <t>Podklad alebo kryt zo štrku s rozprestretím a zhutnením hr. do 50 mm</t>
  </si>
  <si>
    <t>-1556893855</t>
  </si>
  <si>
    <t>4,7  "terénne žľaby vysypanie štrkom</t>
  </si>
  <si>
    <t>72</t>
  </si>
  <si>
    <t>564851111</t>
  </si>
  <si>
    <t>Podklad zo štrkodrviny s rozprestretím a zhutnením, po zhutnení hr. 150 mm</t>
  </si>
  <si>
    <t>-957227788</t>
  </si>
  <si>
    <t>73</t>
  </si>
  <si>
    <t>564861111</t>
  </si>
  <si>
    <t>Podklad zo štrkodrviny s rozprestretím a zhutnením, po zhutnení hr. 200 mm, v spáde</t>
  </si>
  <si>
    <t>-340731142</t>
  </si>
  <si>
    <t>74</t>
  </si>
  <si>
    <t>567122114</t>
  </si>
  <si>
    <t>Podklad z kameniva stmeleného cementom s rozprestretím a zhutnením, CBGM C 8/10 (C 6/8), po zhutnení hr. 150 mm v spáde</t>
  </si>
  <si>
    <t>666677937</t>
  </si>
  <si>
    <t>75</t>
  </si>
  <si>
    <t>596911124-1</t>
  </si>
  <si>
    <t>Kladenie tehlovej dlažby komunikácií pre peších hr. 40 -42 mm pre peších nad 300 m2 so zriadením lôžka z kameniva hr. 40 mm</t>
  </si>
  <si>
    <t>-475853535</t>
  </si>
  <si>
    <t>76</t>
  </si>
  <si>
    <t>592460018100</t>
  </si>
  <si>
    <t>Dlažbová tehla 200x100x40mm, z pálenej hliny, oderuvzdorná, mrazuvzdorná do exteriéru, odolná proti sklzu a posypovým soliam, farebnosť tehlová</t>
  </si>
  <si>
    <t>1025572728</t>
  </si>
  <si>
    <t>387,42*1,02 'Prepočítané koeficientom množstva</t>
  </si>
  <si>
    <t>Úpravy povrchov, podlahy, osadenie</t>
  </si>
  <si>
    <t>77</t>
  </si>
  <si>
    <t>611460363.S</t>
  </si>
  <si>
    <t>Vnútorná omietka stropov vápennocementová jednovrstvová, hr. 10 mm vč. sklotext. mriežky nanášanie v dvoch vrstvách</t>
  </si>
  <si>
    <t>1100305596</t>
  </si>
  <si>
    <t>1pp</t>
  </si>
  <si>
    <t>"-102</t>
  </si>
  <si>
    <t>77,12+0,25*(5,6+3,8+10,6)</t>
  </si>
  <si>
    <t>"-103</t>
  </si>
  <si>
    <t>1,19</t>
  </si>
  <si>
    <t>"-101</t>
  </si>
  <si>
    <t>73,83+0,25*(2,05+10,6+5,6)</t>
  </si>
  <si>
    <t>schody</t>
  </si>
  <si>
    <t>1,35*2,45+1,15*(2,691)</t>
  </si>
  <si>
    <t>"C1.1</t>
  </si>
  <si>
    <t>1 np</t>
  </si>
  <si>
    <t>"104</t>
  </si>
  <si>
    <t>15,5+3,31*0,25</t>
  </si>
  <si>
    <t>"105</t>
  </si>
  <si>
    <t>14,4+3,91*0,25</t>
  </si>
  <si>
    <t>"106</t>
  </si>
  <si>
    <t>15,1+3,902*0,25</t>
  </si>
  <si>
    <t>"107</t>
  </si>
  <si>
    <t>13,7+3,031*0,25</t>
  </si>
  <si>
    <t>"108</t>
  </si>
  <si>
    <t>13,9+3,125*0,25</t>
  </si>
  <si>
    <t>"109</t>
  </si>
  <si>
    <t>14,7+0,25*(1,758+1,73)</t>
  </si>
  <si>
    <t>"110</t>
  </si>
  <si>
    <t>13,4+0,25*(1,4*2)</t>
  </si>
  <si>
    <t>"113</t>
  </si>
  <si>
    <t>15,7</t>
  </si>
  <si>
    <t>"114</t>
  </si>
  <si>
    <t>21,7+2,5*0,25*2</t>
  </si>
  <si>
    <t>"115</t>
  </si>
  <si>
    <t>69,6</t>
  </si>
  <si>
    <t>"123</t>
  </si>
  <si>
    <t>56,9+7,83*0,25</t>
  </si>
  <si>
    <t>"124</t>
  </si>
  <si>
    <t>57+7,83*0,25</t>
  </si>
  <si>
    <t>"126</t>
  </si>
  <si>
    <t>15,2</t>
  </si>
  <si>
    <t>"127</t>
  </si>
  <si>
    <t>27,1+0,25*(3,617+3,43)</t>
  </si>
  <si>
    <t>"129</t>
  </si>
  <si>
    <t>65,2+0,25*(2,805+2,6+2,2+5,4+2,805)</t>
  </si>
  <si>
    <t>"130</t>
  </si>
  <si>
    <t>21,5+0,25*(2,74+2,43)</t>
  </si>
  <si>
    <t>"131</t>
  </si>
  <si>
    <t>22,10+0,25*(2,387+2,465*2)</t>
  </si>
  <si>
    <t>"132</t>
  </si>
  <si>
    <t>45,9+0,25*(5,58+5,58)</t>
  </si>
  <si>
    <t>"137</t>
  </si>
  <si>
    <t>6,9</t>
  </si>
  <si>
    <t>"139</t>
  </si>
  <si>
    <t>58,4+0,25*(7,88)</t>
  </si>
  <si>
    <t>"140</t>
  </si>
  <si>
    <t>"152</t>
  </si>
  <si>
    <t>6,5</t>
  </si>
  <si>
    <t>"153</t>
  </si>
  <si>
    <t>4,7</t>
  </si>
  <si>
    <t>"154</t>
  </si>
  <si>
    <t>2,5</t>
  </si>
  <si>
    <t>"156</t>
  </si>
  <si>
    <t>5,1+0,25*(0,79+1,9)</t>
  </si>
  <si>
    <t>"160</t>
  </si>
  <si>
    <t>13,7</t>
  </si>
  <si>
    <t>"163</t>
  </si>
  <si>
    <t>9,2</t>
  </si>
  <si>
    <t>"165</t>
  </si>
  <si>
    <t>57,4+0,25*(7,88)</t>
  </si>
  <si>
    <t>"169</t>
  </si>
  <si>
    <t>57,1+0,25*(5,355+1,825)</t>
  </si>
  <si>
    <t>"170</t>
  </si>
  <si>
    <t>41,3</t>
  </si>
  <si>
    <t>"178</t>
  </si>
  <si>
    <t>57,10+0,25*(7,83)</t>
  </si>
  <si>
    <t>"179</t>
  </si>
  <si>
    <t>57,20+0,25*(7,83)</t>
  </si>
  <si>
    <t>"180</t>
  </si>
  <si>
    <t>74,8+0,25*(10,133)</t>
  </si>
  <si>
    <t>"181</t>
  </si>
  <si>
    <t>14,6</t>
  </si>
  <si>
    <t>2 np</t>
  </si>
  <si>
    <t>"201</t>
  </si>
  <si>
    <t>61,5+0,25*(7,83+7,585)</t>
  </si>
  <si>
    <t>"202</t>
  </si>
  <si>
    <t>56,7+0,25*(7,83)</t>
  </si>
  <si>
    <t>"203</t>
  </si>
  <si>
    <t>54,5</t>
  </si>
  <si>
    <t>"204</t>
  </si>
  <si>
    <t>59,9+0,25*(7,83+7,83-0,45)</t>
  </si>
  <si>
    <t>"205</t>
  </si>
  <si>
    <t>43,2</t>
  </si>
  <si>
    <t>"213</t>
  </si>
  <si>
    <t>56,8+0,25*(7,83)</t>
  </si>
  <si>
    <t>"214</t>
  </si>
  <si>
    <t>"216</t>
  </si>
  <si>
    <t>25,7+0,25*(3,4)-3,4*0,608</t>
  </si>
  <si>
    <t>"217</t>
  </si>
  <si>
    <t>18,4+0,25*(2,64)</t>
  </si>
  <si>
    <t>"218</t>
  </si>
  <si>
    <t>18,2+0,25*(2,634)</t>
  </si>
  <si>
    <t>"219</t>
  </si>
  <si>
    <t>19,8-2,65*0,527+2,6*0,25</t>
  </si>
  <si>
    <t>"220</t>
  </si>
  <si>
    <t>19,7+0,25*(2,625)-0,527*2,625</t>
  </si>
  <si>
    <t>"221</t>
  </si>
  <si>
    <t>20,2+0,25*(2,34)-1,2</t>
  </si>
  <si>
    <t>"236</t>
  </si>
  <si>
    <t>"237</t>
  </si>
  <si>
    <t>"238</t>
  </si>
  <si>
    <t>59,9+0,25*(7,38+7,83)</t>
  </si>
  <si>
    <t>"239</t>
  </si>
  <si>
    <t>58,5+0,25*(7,83)</t>
  </si>
  <si>
    <t>"240</t>
  </si>
  <si>
    <t>54,6</t>
  </si>
  <si>
    <t>"241</t>
  </si>
  <si>
    <t>60,8+0,25*(7,381+3,4+3,725)</t>
  </si>
  <si>
    <t>"242</t>
  </si>
  <si>
    <t>57,2+0,25*(7,88)</t>
  </si>
  <si>
    <t>"246</t>
  </si>
  <si>
    <t>"247</t>
  </si>
  <si>
    <t>54,7</t>
  </si>
  <si>
    <t>"254</t>
  </si>
  <si>
    <t>57,3+0,25*(7,83)</t>
  </si>
  <si>
    <t>"255</t>
  </si>
  <si>
    <t>57,30+0,25*(7,83)</t>
  </si>
  <si>
    <t>"256</t>
  </si>
  <si>
    <t>58,6+0,25*(7,83)</t>
  </si>
  <si>
    <t>3 np</t>
  </si>
  <si>
    <t>"301</t>
  </si>
  <si>
    <t>68,6+0,25*(5,35+2,7*2+5,752)</t>
  </si>
  <si>
    <t>"302</t>
  </si>
  <si>
    <t>22+0,25*(5,475+2,525)</t>
  </si>
  <si>
    <t>"303</t>
  </si>
  <si>
    <t>65,8+0,25*(2,8+5,4+8,75)</t>
  </si>
  <si>
    <t>"308</t>
  </si>
  <si>
    <t>28,8+0,25*(3,425+3,4)</t>
  </si>
  <si>
    <t>"309</t>
  </si>
  <si>
    <t>29,5+0,25*(3,9*2)</t>
  </si>
  <si>
    <t>"310</t>
  </si>
  <si>
    <t>44+0,25*(5,537+5,9)</t>
  </si>
  <si>
    <t>"311</t>
  </si>
  <si>
    <t>57,5+0,25*(1,35+5,4+7,373)</t>
  </si>
  <si>
    <t>"307</t>
  </si>
  <si>
    <t>148,4</t>
  </si>
  <si>
    <t>78</t>
  </si>
  <si>
    <t>611461110-1</t>
  </si>
  <si>
    <t xml:space="preserve">Príprava vnútorného podkladu stropov, cementový Prednástrek </t>
  </si>
  <si>
    <t>1930721617</t>
  </si>
  <si>
    <t>O1  "SO 01</t>
  </si>
  <si>
    <t>79</t>
  </si>
  <si>
    <t>612460363.S</t>
  </si>
  <si>
    <t>Vnútorná omietka stien vápennocementová jednovrstvová, hr. 15 mm vč. sklotext. mriežky nanášanie v dvoch vrstvách</t>
  </si>
  <si>
    <t>805791531</t>
  </si>
  <si>
    <t>"Sti1.1</t>
  </si>
  <si>
    <t>"142</t>
  </si>
  <si>
    <t>b</t>
  </si>
  <si>
    <t>(2,95+0,08)*(2,987)</t>
  </si>
  <si>
    <t>(2,95+0,08)*(0,106)</t>
  </si>
  <si>
    <t>(2,7+0,08)*(7,83+0,245+0,272)</t>
  </si>
  <si>
    <t>(2,7+0,08)*(7,83+0,26+0,255)</t>
  </si>
  <si>
    <t>"125</t>
  </si>
  <si>
    <t>(2,7+0,08)*(0,431+0,41*2)*3</t>
  </si>
  <si>
    <t>(2,95+0,08)*(0,403)+2,1*(0,415*2)</t>
  </si>
  <si>
    <t>(2,7+0,08)*(1,824+5,355)</t>
  </si>
  <si>
    <t>-1*2,5*2</t>
  </si>
  <si>
    <t>0,15*(1+2,5*2)*2</t>
  </si>
  <si>
    <t>"175</t>
  </si>
  <si>
    <t>(0,08+2,6+0,1)*(2,36+0,267)</t>
  </si>
  <si>
    <t>(2,7+0,08)*(7,83+0,23*2)</t>
  </si>
  <si>
    <t>(2,7+0,08)*(7,83+0,241*2)</t>
  </si>
  <si>
    <t>(2,7+0,08)*(0,446+0,435+0,453*2+0,417)</t>
  </si>
  <si>
    <t>"168</t>
  </si>
  <si>
    <t>(2,95+0,08)*(0,561+0,067)</t>
  </si>
  <si>
    <t>(2,7+0,08)*(0,431+0,4*2+0,397*2+0,45+0,454+0,38*2)</t>
  </si>
  <si>
    <t>"182</t>
  </si>
  <si>
    <t>(2,7+0,08)*(0,273+3,816)</t>
  </si>
  <si>
    <t>(2,7+0,08)*(0,413*2+0,4)</t>
  </si>
  <si>
    <t>(2,7+0,08)*(0,385*2+0,332)</t>
  </si>
  <si>
    <t>(2,7+0,08)*(7,83+0,254*2)</t>
  </si>
  <si>
    <t>"Sti1.2</t>
  </si>
  <si>
    <t>(2,95+0,08)*(0,251+0,313+0,251+4,635+1,382+5,095+0,245+0,245)</t>
  </si>
  <si>
    <t>-0,9*2,03*5-0,25*(0,251+0,313+0,251+0,245*2+0,313)</t>
  </si>
  <si>
    <t>"Sti1.3</t>
  </si>
  <si>
    <t>povodne</t>
  </si>
  <si>
    <t>(3,25+0,021)*(5,6+3,8+0,15+5,6+3,8)</t>
  </si>
  <si>
    <t>(3,5+0,021)*(6,8+6,8)</t>
  </si>
  <si>
    <t>-0,35*0,75-1,5*0,75-2*0,75-1,5*0,75-1,5*0,75-2,5*0,75-1,36*2,22</t>
  </si>
  <si>
    <t>0,1*(1,5+0,75*2)*2+0,3*(1,36+2,22*2)</t>
  </si>
  <si>
    <t>(3,25+0,021)*(0,318+0,318+0,318+0,4+0,15+0,4+0,15+0,4+0,15)</t>
  </si>
  <si>
    <t>(3,5+0,021)*(0,4+0,083*2+0,4+0,083)</t>
  </si>
  <si>
    <t>y</t>
  </si>
  <si>
    <t>1,5*0,75+2,5*0,75+2*0,75+0,35*0,75</t>
  </si>
  <si>
    <t>(2,2+0,021)*(0,4+0,4*2+0,4*2+0,3+0,4*2)</t>
  </si>
  <si>
    <t>1*0,75+3*0,75+0,1*(0,75)</t>
  </si>
  <si>
    <t>pov</t>
  </si>
  <si>
    <t>(2,45+0,021)*(6,648+5,1+0,92+6+0,92+0,33+0,76+1,45+0,76+0,22+0,923+3,91+0,922+1,85)</t>
  </si>
  <si>
    <t>(2,2+0,021)*(0,103+0,33+0,1+0,1+0,51+0,1+0,102)</t>
  </si>
  <si>
    <t>(2,45+0,021)*(6,647+2,35+3,66+0,4+0,485+1,3+0,489+0,3+3,658)</t>
  </si>
  <si>
    <t>-1,36*2,22-1*0,75-1,5*0,75-3*0,75-1*0,75-2*0,75-0,8*2,02-1,1*1,2</t>
  </si>
  <si>
    <t>0,1*(1,5+0,75)+0,1*(1+0,75*2)</t>
  </si>
  <si>
    <t>(2,45+0,021)*(1,15)</t>
  </si>
  <si>
    <t>(2,45+0,021+0,021+1,18)*1,67/2+(1,18+0,021)*(1,3)</t>
  </si>
  <si>
    <t>-0,8*2,02</t>
  </si>
  <si>
    <t>(2,8+0,021)*(3,02+2,45+3,17)</t>
  </si>
  <si>
    <t>p</t>
  </si>
  <si>
    <t>(2,95+0,08)*(5,11+0,15)</t>
  </si>
  <si>
    <t>-2,1*(5,11+0,15)</t>
  </si>
  <si>
    <t>0,224*(5,11)</t>
  </si>
  <si>
    <t>(2,95+0,08)*(6,5)</t>
  </si>
  <si>
    <t>-2,1*(0,05+6,4+0,05)</t>
  </si>
  <si>
    <t>0,224*(6,4)</t>
  </si>
  <si>
    <t>(2,7+0,08)*(2,508)</t>
  </si>
  <si>
    <t>-0,9*2,1</t>
  </si>
  <si>
    <t>0,178*(0,9+2,1*2)</t>
  </si>
  <si>
    <t>"112a,b,c</t>
  </si>
  <si>
    <t>(2,5+0,1+0,08)*(3,255+1,8+0,413)</t>
  </si>
  <si>
    <t>-1*2,5</t>
  </si>
  <si>
    <t>0,12*(1+2,5*2)</t>
  </si>
  <si>
    <t>(2,5+0,1+0,08)*(1,5+1,5+3,65+1,566+2,014-0,413+4,56)</t>
  </si>
  <si>
    <t>"118</t>
  </si>
  <si>
    <t>z</t>
  </si>
  <si>
    <t>(0,422+0,05)*(3,638)</t>
  </si>
  <si>
    <t>3,685*(0,85+0,08+0,422)</t>
  </si>
  <si>
    <t>"119</t>
  </si>
  <si>
    <t>(0,422+0,05)*(2,635)</t>
  </si>
  <si>
    <t>2,689*(0,85+0,08+0,422)</t>
  </si>
  <si>
    <t>(2,7+0,08)*(1,33)</t>
  </si>
  <si>
    <t>-6,5*2,1</t>
  </si>
  <si>
    <t>0,266*(6,4)</t>
  </si>
  <si>
    <t>"120</t>
  </si>
  <si>
    <t>2,6*(2,299+0,282)</t>
  </si>
  <si>
    <t>(2,95+0,08)*(4,508+6,821+6,758+0,211+0,066)</t>
  </si>
  <si>
    <t>-0,504*2,1-0,611*2,1-2,1*(17,708)</t>
  </si>
  <si>
    <t>0,262*(17,708)</t>
  </si>
  <si>
    <t>2,1*(0,504+0,611)</t>
  </si>
  <si>
    <t>(2,95+0,08)*(6,475)</t>
  </si>
  <si>
    <t>-6,475*2,1</t>
  </si>
  <si>
    <t>0,261*(6,4)</t>
  </si>
  <si>
    <t>"173</t>
  </si>
  <si>
    <t>3,637*(0,05+0,278)</t>
  </si>
  <si>
    <t>3,637*(0,85+0,08+0,436)</t>
  </si>
  <si>
    <t>"174</t>
  </si>
  <si>
    <t>2,637*(0,05+0,278)</t>
  </si>
  <si>
    <t>2,638*(0,85+0,08+0,436)</t>
  </si>
  <si>
    <t>0,3*(6,4)</t>
  </si>
  <si>
    <t>0,263*(6,4)</t>
  </si>
  <si>
    <t>"18</t>
  </si>
  <si>
    <t>(2,95+0,08)*(6,672+6,5)</t>
  </si>
  <si>
    <t>(2,7+0,08)*(3,77+5,527)</t>
  </si>
  <si>
    <t>-6,5*2,1-6,55*2,1</t>
  </si>
  <si>
    <t>0,268*(6,45+2,1*2)+0,269*(6,55+2,1)</t>
  </si>
  <si>
    <t>(2,95+0,08)*(6,78+6,776+6,662)</t>
  </si>
  <si>
    <t>-2,1*(21,142)</t>
  </si>
  <si>
    <t>0,272*(20,445)</t>
  </si>
  <si>
    <t>2,1*(0,61)</t>
  </si>
  <si>
    <t>(2,95+0,08)*(6,755)</t>
  </si>
  <si>
    <t>(2,7+0,08)*(0,383+0,085+0,401+0,09)</t>
  </si>
  <si>
    <t>2,7*(1,696)</t>
  </si>
  <si>
    <t>"133</t>
  </si>
  <si>
    <t>(2,7+0,08+0,1)*(6,334)</t>
  </si>
  <si>
    <t>(2,7+0,08)*(0,407+0,129)</t>
  </si>
  <si>
    <t>0,786*2,02+2,1*(0,562)</t>
  </si>
  <si>
    <t>(2,95+0,08)*(6,691)+(2,7+0,08)*(3,43)</t>
  </si>
  <si>
    <t>-0,786*2,02-3,43*2,10</t>
  </si>
  <si>
    <t>0,212*(2,738)</t>
  </si>
  <si>
    <t>"128</t>
  </si>
  <si>
    <t>(2,7+0,08)*(0,406+0,137)</t>
  </si>
  <si>
    <t>0,786*2,02</t>
  </si>
  <si>
    <t>(2,95+0,08)*(6,692)+(2,7+0,08)*(2,44)</t>
  </si>
  <si>
    <t>-0,786*2,02-2,44*2,1</t>
  </si>
  <si>
    <t>0,209*(2,39)</t>
  </si>
  <si>
    <t>(2,7+0,08)*(2,805+5,375)</t>
  </si>
  <si>
    <t>-2,1*(2,805+5,375)</t>
  </si>
  <si>
    <t>0,209*(5,3+2,755)</t>
  </si>
  <si>
    <t>(2,7+0,08)*(0,41+0,4)</t>
  </si>
  <si>
    <t>(2,95+0,08)*(6,448)</t>
  </si>
  <si>
    <t>(2,7+0,08)*(0,387+2,428)</t>
  </si>
  <si>
    <t>-2,428*2,1</t>
  </si>
  <si>
    <t>0,209*(2,376+2,1)</t>
  </si>
  <si>
    <t>(2,95+0,08)*(7,142+0,364)</t>
  </si>
  <si>
    <t>(2,7+0,08)*(0,602)</t>
  </si>
  <si>
    <t>(2,95+0,08)*(6,221)</t>
  </si>
  <si>
    <t>-6,221*2,1</t>
  </si>
  <si>
    <t>0,172*(6,171)</t>
  </si>
  <si>
    <t>(2,95+0,08)*(6,6)</t>
  </si>
  <si>
    <t>-6,6*2,1</t>
  </si>
  <si>
    <t>0,193*(6,5)</t>
  </si>
  <si>
    <t>(2,95+0,08)*(6,18)</t>
  </si>
  <si>
    <t>-6,18*2,1</t>
  </si>
  <si>
    <t>0,193*(6,13)</t>
  </si>
  <si>
    <t>"138</t>
  </si>
  <si>
    <t>(2,67+0,08+0,1)*(4,368+0,27*2)</t>
  </si>
  <si>
    <t>"143,148,144</t>
  </si>
  <si>
    <t>(3,25+0,08)*(0,141+0,44+0,286+0,266+0,429+0,351*2+0,53)</t>
  </si>
  <si>
    <t>(3,25+0,08)*(0,13+1,853+0,4+0,386+1,052+0,154+1,093+5,32-0,53)</t>
  </si>
  <si>
    <t>"145</t>
  </si>
  <si>
    <t>2,1*(0,08)</t>
  </si>
  <si>
    <t>(4+0,08)*(0,395)</t>
  </si>
  <si>
    <t>(3,15+0,1+0,08)*(0,258)</t>
  </si>
  <si>
    <t>(3,15+0,1+0,08)*(2,524+2,531)</t>
  </si>
  <si>
    <t>(4+0,08)*(3,382+0,396)</t>
  </si>
  <si>
    <t>-3,39*2,1</t>
  </si>
  <si>
    <t>0,149*(2,1)</t>
  </si>
  <si>
    <t>3,398*(0,05+0,186)</t>
  </si>
  <si>
    <t>"146</t>
  </si>
  <si>
    <t>(4+0,08)*(0,4)</t>
  </si>
  <si>
    <t>(3,15+0,1+0,08)*(0,261)</t>
  </si>
  <si>
    <t>(4+0,08)*(0,396)</t>
  </si>
  <si>
    <t>(3,15+0,1+0,08)*(2,532+2,532+3,246)</t>
  </si>
  <si>
    <t>-3,246*2,1</t>
  </si>
  <si>
    <t>3,093*(0,186+0,05)</t>
  </si>
  <si>
    <t>"147</t>
  </si>
  <si>
    <t>(4+0,08)*(0,498)</t>
  </si>
  <si>
    <t>(4+0,08)*(0,498+3,235)</t>
  </si>
  <si>
    <t>(3,25+0,08)*(3,674*2)</t>
  </si>
  <si>
    <t>-3,224*2,1</t>
  </si>
  <si>
    <t>0,184*(3,275)</t>
  </si>
  <si>
    <t>"149</t>
  </si>
  <si>
    <t>(3,25+0,08)*(2,78)</t>
  </si>
  <si>
    <t>"151</t>
  </si>
  <si>
    <t>(4+0,08)*(0,472)</t>
  </si>
  <si>
    <t>(3,25+0,08)*(2,137)</t>
  </si>
  <si>
    <t>(4+0,08)*(3,45+0,468)</t>
  </si>
  <si>
    <t>(3,25+0,08)*(3,443+2,142)</t>
  </si>
  <si>
    <t>-0,8*2,02-3,329*2,1</t>
  </si>
  <si>
    <t>0,13*(0,8+2,02*2)+0,222*(3,1+3,18)</t>
  </si>
  <si>
    <t>"150</t>
  </si>
  <si>
    <t>(4+0,08)*(3,279+0,489)</t>
  </si>
  <si>
    <t>(3,25+0,08)*(0,8)</t>
  </si>
  <si>
    <t>-3,275*2,1</t>
  </si>
  <si>
    <t>0,193*(3,275)</t>
  </si>
  <si>
    <t>(2,95+0,08)*(2,495)</t>
  </si>
  <si>
    <t>(2,95+0,08)*(2,031)</t>
  </si>
  <si>
    <t>-2,031*2,1</t>
  </si>
  <si>
    <t>0,193*(0,173)</t>
  </si>
  <si>
    <t>(2,95+0,08)*(0,645)</t>
  </si>
  <si>
    <t>(2,95+0,08)*(1,346)</t>
  </si>
  <si>
    <t>-1,346*2,1</t>
  </si>
  <si>
    <t>0,18*(1,346+0,1)</t>
  </si>
  <si>
    <t>"155</t>
  </si>
  <si>
    <t>(2,95+0,08)*(1,552+2,95)</t>
  </si>
  <si>
    <t>-1,552*2,1</t>
  </si>
  <si>
    <t>0,18*(1,552+0,11)</t>
  </si>
  <si>
    <t>(2,7+0,08)*(0,4+0,4+0,421+0,528)</t>
  </si>
  <si>
    <t>2,1*(0,555+0,6+0,6)</t>
  </si>
  <si>
    <t>(2,95+0,08)*(1,452+0,558*2+0,1+0,558*2+0,236+0,778+0,42)</t>
  </si>
  <si>
    <t>(2,7+0,08)*(0,457+1,498+0,452+0,45+0,188+0,466+1,142)</t>
  </si>
  <si>
    <t>-1,486*2,1-1,1*2,15</t>
  </si>
  <si>
    <t>1,07*0,18</t>
  </si>
  <si>
    <t>"157</t>
  </si>
  <si>
    <t>(2,7+0,08)*(1,498+0,481)</t>
  </si>
  <si>
    <t>(2,7+0,08)*(1,111+0,687)</t>
  </si>
  <si>
    <t>"158</t>
  </si>
  <si>
    <t>(2,7+0,08)*(1)</t>
  </si>
  <si>
    <t>"159</t>
  </si>
  <si>
    <t>(2,7+0,08)*(1,0)</t>
  </si>
  <si>
    <t>(2,7+0,08)*(1,33)+(2,95+0,08)*(3,169)</t>
  </si>
  <si>
    <t>-3,119*2,1</t>
  </si>
  <si>
    <t>0,215*(3,119)</t>
  </si>
  <si>
    <t>(2,95+0,08)*(3,442+3,281)</t>
  </si>
  <si>
    <t>-3,331*2,1</t>
  </si>
  <si>
    <t>0,215*(3,281)</t>
  </si>
  <si>
    <t>"161</t>
  </si>
  <si>
    <t>(3,25+0,08)*(3,441+0,3*4+3,204+1,083+2,53)</t>
  </si>
  <si>
    <t>-3,204*2,1</t>
  </si>
  <si>
    <t>0,22*(3,153)</t>
  </si>
  <si>
    <t>"164</t>
  </si>
  <si>
    <t>(3,25+0,08)*(3,025+2,81+3,294+0,667+2,333)</t>
  </si>
  <si>
    <t>-0,8*3,33-3,284*2,1</t>
  </si>
  <si>
    <t>(3,234+0,105)*(0,22)</t>
  </si>
  <si>
    <t>(3,25+0,08)*(0,7+0,1)</t>
  </si>
  <si>
    <t>"148 cast 2</t>
  </si>
  <si>
    <t>(3,25+0,08)*(3,645+0,7+2,82+1,243+3,158+0,08+0,55)</t>
  </si>
  <si>
    <t>-1,791*3,25-0,8*2,02</t>
  </si>
  <si>
    <t>0,14*(1,791+3,25*2)</t>
  </si>
  <si>
    <t>(3,245+0,08)*(0,366+0,423+0,283)</t>
  </si>
  <si>
    <t>4,0*(3,578+3,3+0,635)</t>
  </si>
  <si>
    <t>4*(1,821)</t>
  </si>
  <si>
    <t>"134</t>
  </si>
  <si>
    <t>(2,7+0,08)*(0,4+0,43)*2</t>
  </si>
  <si>
    <t>(2,7+0,08)*(0,17+1,65)</t>
  </si>
  <si>
    <t>(2,95+0,08)*(1,5+1,482)</t>
  </si>
  <si>
    <t>-1,26*2,02</t>
  </si>
  <si>
    <t>0,126*(1,26+2,02*2)</t>
  </si>
  <si>
    <t>"141</t>
  </si>
  <si>
    <t>(1,05+0,08)*(1,8+1,856+4,891+1,829+2,1+2,1+1,75)</t>
  </si>
  <si>
    <t>(2,7+0,08)*(0,453+0,4*2+0,43*2+0,395*2+0,43*2*2+0,395*2*2)</t>
  </si>
  <si>
    <t>-0,85*(0,43*3)</t>
  </si>
  <si>
    <t>(2,95+0,08)*(6,763+6,776+6,803+6,671)</t>
  </si>
  <si>
    <t>-2,1*(6,763+6,776+6,803+6,671)</t>
  </si>
  <si>
    <t>(0,22+0,08)*(28,1)</t>
  </si>
  <si>
    <t>2,1*(0,05)</t>
  </si>
  <si>
    <t>"167</t>
  </si>
  <si>
    <t>(1,05+0,08)*(2,268+2,089+1,844+2,105+1,795+2,14+1,782+2,066)</t>
  </si>
  <si>
    <t>(0,85+0,08)*(5,48+5,35+5,4+5,4+5,4+5,4*2+5,5-1,8)</t>
  </si>
  <si>
    <t>0,195*(4,811+5,3+5,3+4,742+4,719+5,3+5,3+4,75)</t>
  </si>
  <si>
    <t>(2,95+0,08)*(0,32+0,362)</t>
  </si>
  <si>
    <t>(2,7+0,08)*(0,43+0,186+0,4+0,16*2+0,166)</t>
  </si>
  <si>
    <t>2,1*(0,688+0,539+0,195+0,665+0,54)</t>
  </si>
  <si>
    <t>(2,7+0,08)*(5,577+3,785)</t>
  </si>
  <si>
    <t>(2,7+0,008)*(0,44*2+0,43+7,83+0,267*2)</t>
  </si>
  <si>
    <t>(2,7+0,008)*(1,665+5,49)</t>
  </si>
  <si>
    <t>0,19*(6,4)</t>
  </si>
  <si>
    <t>(2,7+0,008)*(7,83+0,267*2)</t>
  </si>
  <si>
    <t>(2,95+0,008)*(6,5)</t>
  </si>
  <si>
    <t>0,17*(6,4)</t>
  </si>
  <si>
    <t>(2,95+0,008)*(6,6)</t>
  </si>
  <si>
    <t>(2,7+0,008)*(7,38+0,284*2+7,83+0,27*2)</t>
  </si>
  <si>
    <t>0,1*(6,4)</t>
  </si>
  <si>
    <t>"208</t>
  </si>
  <si>
    <t>(2,95+0,008)*(3,687)</t>
  </si>
  <si>
    <t>-3,687*2,1</t>
  </si>
  <si>
    <t>0,364*(3,637)</t>
  </si>
  <si>
    <t>"209</t>
  </si>
  <si>
    <t>(2,95+0,008)*(1,33)</t>
  </si>
  <si>
    <t>(2,95+0,008)*(2,688)</t>
  </si>
  <si>
    <t>-2,688*2,1</t>
  </si>
  <si>
    <t>0,17*(2,638)</t>
  </si>
  <si>
    <t>"210</t>
  </si>
  <si>
    <t>(2,7+0,008)*(2,296+0,25)</t>
  </si>
  <si>
    <t>(2,7+0,008)*(7,82+0,251*2)</t>
  </si>
  <si>
    <t>POV</t>
  </si>
  <si>
    <t>ô214</t>
  </si>
  <si>
    <t>"248</t>
  </si>
  <si>
    <t>0,17*(3,637)</t>
  </si>
  <si>
    <t>"50</t>
  </si>
  <si>
    <t>"253</t>
  </si>
  <si>
    <t>(2,7+0,008)*(2,3+0,254)</t>
  </si>
  <si>
    <t>(2,7+0,008)*(7,83+0,25*2)</t>
  </si>
  <si>
    <t>(2,7+0,008)*(0,455*2+0,423)</t>
  </si>
  <si>
    <t>(2,7+0,008)*(7,78+0,423)</t>
  </si>
  <si>
    <t>"223</t>
  </si>
  <si>
    <t>(2,6+0,008+0,1)*(2,75+1,255)</t>
  </si>
  <si>
    <t>(2,6+0,008+0,1)*(0,301+0,22)</t>
  </si>
  <si>
    <t>"225</t>
  </si>
  <si>
    <t>2,0*(0,178+0,636)</t>
  </si>
  <si>
    <t>(2,67+0,1+0,008)*(0,42+0,26)</t>
  </si>
  <si>
    <t>o</t>
  </si>
  <si>
    <t>(2,67+0,1+0,008)*(2,525+5,548)</t>
  </si>
  <si>
    <t>-5,548*2</t>
  </si>
  <si>
    <t>0,19*(4,762)</t>
  </si>
  <si>
    <t>"226</t>
  </si>
  <si>
    <t>(2,67+0,1+0,008)*(0,75+5,4+5,4)</t>
  </si>
  <si>
    <t>-2*(5,4*2+0,75)</t>
  </si>
  <si>
    <t>0,19*(5,3+5,3+0,7)</t>
  </si>
  <si>
    <t>"227</t>
  </si>
  <si>
    <t>(2,67+0,1+0,008)*(6,119+4,495)</t>
  </si>
  <si>
    <t>-4,495*2</t>
  </si>
  <si>
    <t>0,2*(3,883)</t>
  </si>
  <si>
    <t>2,0*(0,562)</t>
  </si>
  <si>
    <t>(2,7+0,008)*(3,4)</t>
  </si>
  <si>
    <t>-3,4*2</t>
  </si>
  <si>
    <t>0,218*(2,738)</t>
  </si>
  <si>
    <t>(2,7+0,008)*(2,64)</t>
  </si>
  <si>
    <t>-2,64*2</t>
  </si>
  <si>
    <t>0,218*(2,59)</t>
  </si>
  <si>
    <t>(2,7+0,008)*(2,585+0,05)</t>
  </si>
  <si>
    <t>-2,635*2</t>
  </si>
  <si>
    <t>0,218*(2,585)</t>
  </si>
  <si>
    <t>(2,7+0,008)*(2,65)</t>
  </si>
  <si>
    <t>-2,65*2</t>
  </si>
  <si>
    <t>0,218*(2,6)</t>
  </si>
  <si>
    <t>(2,95+0,008)*(7,055)</t>
  </si>
  <si>
    <t>(2,7+0,008)*(2,625+0,418)</t>
  </si>
  <si>
    <t>-2,625*2</t>
  </si>
  <si>
    <t>0,217*(2,575)</t>
  </si>
  <si>
    <t>"22</t>
  </si>
  <si>
    <t>(2,95+0,008)*(6,69+6,473+0,209)</t>
  </si>
  <si>
    <t>(2,7+0,008)*(0,414+2,34+0,382+1,6+0,163+0,85+0,07)</t>
  </si>
  <si>
    <t>-0,9*2,5-2,34*2</t>
  </si>
  <si>
    <t>0,212*(2,112)</t>
  </si>
  <si>
    <t>(2,7+0,008)*(0,15+0,08)</t>
  </si>
  <si>
    <t>2,0*(0,135)</t>
  </si>
  <si>
    <t>(2,7+0,008)*(7,38+0,248+0,445*2+0,43)</t>
  </si>
  <si>
    <t>(2,7+0,008)*(3,726+3,395)</t>
  </si>
  <si>
    <t>0,218*(6,114)</t>
  </si>
  <si>
    <t>2,1*(0,386)</t>
  </si>
  <si>
    <t>0,218*(6,5)</t>
  </si>
  <si>
    <t>(2,7+0,008)*(0,364*2+0,415)</t>
  </si>
  <si>
    <t>0,217*(6,5)</t>
  </si>
  <si>
    <t>(2,7+0,008)*(0,375*2+0,44+7,377+0,12*2)</t>
  </si>
  <si>
    <t>"232</t>
  </si>
  <si>
    <t>(2,6+0,1-1,2)*(0,7+0,235)</t>
  </si>
  <si>
    <t>(2,6+0,1+0,008)*(1,328)</t>
  </si>
  <si>
    <t>"233</t>
  </si>
  <si>
    <t>(2,6+0,1+0,008)*(2,3+0,238)</t>
  </si>
  <si>
    <t>(2,7+0,008)*(0,426*2+0,411)</t>
  </si>
  <si>
    <t>(2,95+0,008)*(6,143)</t>
  </si>
  <si>
    <t>-6,143*2,1</t>
  </si>
  <si>
    <t>0,238*(6,143)</t>
  </si>
  <si>
    <t>(2,7+0,008)*(0,392*2+0,433)</t>
  </si>
  <si>
    <t>(2,95+0,008)*(6,605)</t>
  </si>
  <si>
    <t>-6,605*2,1</t>
  </si>
  <si>
    <t>0,228*(6,505)</t>
  </si>
  <si>
    <t>(2,7+0,008)*(7,88+0,254*2)</t>
  </si>
  <si>
    <t>(2,95+0,008)*(6,114)</t>
  </si>
  <si>
    <t>-6,114*2,1</t>
  </si>
  <si>
    <t>0,217*(6,064)</t>
  </si>
  <si>
    <t>"206,245</t>
  </si>
  <si>
    <t>(2,7+0,008)*(0,45+0,4+0,456)</t>
  </si>
  <si>
    <t>(2,7+0,008)*(0,424+0,4*2)*10</t>
  </si>
  <si>
    <t>(2,7-0,85)*(0,424+0,424*3)</t>
  </si>
  <si>
    <t>(2,95+0,008)*(0,4+0,05)</t>
  </si>
  <si>
    <t>2,1*(0,45+0,615+0,531+0,387)</t>
  </si>
  <si>
    <t>(2,7+0,008)*(1,748+1,751)</t>
  </si>
  <si>
    <t>(0,85+0,008)*(6,789+6,747+6,304+3,887+6,842+6,744+6,652+6,815+6,753+6,663)</t>
  </si>
  <si>
    <t>0,173*(13,353+6,098+17,74)</t>
  </si>
  <si>
    <t>(2,95+0,008)*(6,149+0,145+0,12)</t>
  </si>
  <si>
    <t>(1,7-0,85)*(6,183)</t>
  </si>
  <si>
    <t>(1,05+0,008)*(1,873+2,17+1,83+2,185+1,795+1,908+1,846+1,912)</t>
  </si>
  <si>
    <t>0,239*(27,67)+2,95*(0,7+0,7)-1,2*2,15*2-0,7*0,7*2</t>
  </si>
  <si>
    <t>0,208*(1,2+2,15*2)*2</t>
  </si>
  <si>
    <t>"215</t>
  </si>
  <si>
    <t>(2,7+0,008)*(0,045+0,925+0,433+0,05*2+0,42+0,05*2+0,415+0,05+0,412)</t>
  </si>
  <si>
    <t>"228</t>
  </si>
  <si>
    <t>(1,05+0,008)*(1,663+2,07+2,07+1,812)</t>
  </si>
  <si>
    <t>(2,7+0,008)*(0,42+0,351+0,267+0,435+0,424+0,274+0,435+0,411*2+0,435+0,411*2+0,434*2)</t>
  </si>
  <si>
    <t>(2,7-0,85)*(0,435*2)</t>
  </si>
  <si>
    <t>(2,7+0,008)*(1,765)</t>
  </si>
  <si>
    <t>(2,95+0,008)*(6,76+0,1)</t>
  </si>
  <si>
    <t>-1,2*2,15</t>
  </si>
  <si>
    <t>0,192*(1,2+2,15*2)</t>
  </si>
  <si>
    <t>(0,85+0,008)*(21,17-0,413*2)</t>
  </si>
  <si>
    <t>0,22*(20,5)</t>
  </si>
  <si>
    <t>2,1*(0,365+0,114)</t>
  </si>
  <si>
    <t>(2,7+0,008)*(0,43+0,406*2)*5</t>
  </si>
  <si>
    <t>(2,7-0,85)*(0,43*5)</t>
  </si>
  <si>
    <t>(0,85+0,008)*(35,488-0,43*4)</t>
  </si>
  <si>
    <t>0,153*(35,438)</t>
  </si>
  <si>
    <t>(2,95+0,008)*(2*0,7)</t>
  </si>
  <si>
    <t>-0,7*0,7*2</t>
  </si>
  <si>
    <t>"244</t>
  </si>
  <si>
    <t>(1,05+0,008)*(1,868+2,172+1,812+2,123)</t>
  </si>
  <si>
    <t>(0,7+0,008)*(5,35+5,4*7)</t>
  </si>
  <si>
    <t>0,22*(4,72+5,3*2+4,717+4,72+5,3*2+4,717)</t>
  </si>
  <si>
    <t>(0,85+0,008)*(6,593)</t>
  </si>
  <si>
    <t>0,192*(6,543)</t>
  </si>
  <si>
    <t>2,0*(0,582+0,58+0,58+0,575+5,4)</t>
  </si>
  <si>
    <t>"243</t>
  </si>
  <si>
    <t>(2,7+0,008)*(0,17+0,305+0,406+0,17*2)</t>
  </si>
  <si>
    <t>(2,7+0,008)*(3,68+5,61)</t>
  </si>
  <si>
    <t>(2,7+0,008)*(0,329+0,21)</t>
  </si>
  <si>
    <t>(2,95+0,008)*(6,618+0,168)</t>
  </si>
  <si>
    <t>(2,7+0,008)*(0,093)</t>
  </si>
  <si>
    <t>(0,85+0,008)*(5,4+2,75)</t>
  </si>
  <si>
    <t>0,204*(4,709+2,7)</t>
  </si>
  <si>
    <t>2,1*(0,542)</t>
  </si>
  <si>
    <t>(0,85+0,008)*(2,525)</t>
  </si>
  <si>
    <t>0,204*(2,475)</t>
  </si>
  <si>
    <t>(2,7+0,008)*(0,353*2+0,408)</t>
  </si>
  <si>
    <t>(0,85+0,008)*(5,4+2,8)</t>
  </si>
  <si>
    <t>0,204*(2,75+5,3)</t>
  </si>
  <si>
    <t>"312</t>
  </si>
  <si>
    <t>(0,85+0,008)*(1)</t>
  </si>
  <si>
    <t>0,204*(1)</t>
  </si>
  <si>
    <t>"305</t>
  </si>
  <si>
    <t>(2,6+0,1)*(1)</t>
  </si>
  <si>
    <t>-1,2*(1)</t>
  </si>
  <si>
    <t>"306</t>
  </si>
  <si>
    <t>(2,6+0,1+0,008)*(2,325)</t>
  </si>
  <si>
    <t>"304</t>
  </si>
  <si>
    <t>(2,6+0,1+0,008)*(2,3)</t>
  </si>
  <si>
    <t>0,18*(0,762)</t>
  </si>
  <si>
    <t>2,1*(0,537)</t>
  </si>
  <si>
    <t>2,1*(0,562)</t>
  </si>
  <si>
    <t>(0,85+0,008)*(3,4)</t>
  </si>
  <si>
    <t>0,219*(2,738)</t>
  </si>
  <si>
    <t>(0,85+0,008)*(3,9)</t>
  </si>
  <si>
    <t>0,219*(3,85)</t>
  </si>
  <si>
    <t>(2,7+0,008)*(0,387*2+0,415)</t>
  </si>
  <si>
    <t>(0,85+0,008)*(3,925+1,375)</t>
  </si>
  <si>
    <t>0,219*(3,875+1,325)</t>
  </si>
  <si>
    <t>(2,7+0,008)*(0,4*2+0,43+0,403+0,304)</t>
  </si>
  <si>
    <t>(2,95+0,008)*(6,672)</t>
  </si>
  <si>
    <t>(0,85+0,008)*(5,4+1,35)</t>
  </si>
  <si>
    <t>0,209*(1,3+5,35)</t>
  </si>
  <si>
    <t>(2,95+0,008)*(5,44+0,075+0,409+6,715+0,7)</t>
  </si>
  <si>
    <t>-5,44*2,1-0,7*0,7</t>
  </si>
  <si>
    <t>(2,7+0,008)*(0,457+0,414)</t>
  </si>
  <si>
    <t>(2,95+0,008)*(5,447+0,578+0,42)</t>
  </si>
  <si>
    <t>-5,4*1,45</t>
  </si>
  <si>
    <t>"Sti2.1</t>
  </si>
  <si>
    <t>(2,95+0,08)*(3,31+3,295)</t>
  </si>
  <si>
    <t>-3,3*2,1</t>
  </si>
  <si>
    <t>0,224*(3,25)</t>
  </si>
  <si>
    <t>(2,95+0,08)*(3,91+3,078)</t>
  </si>
  <si>
    <t>-3,028*2,1</t>
  </si>
  <si>
    <t>0,224*(3,028)</t>
  </si>
  <si>
    <t>(2,95+0,08)*(3,438*2+4,445*2+0,51*2-0,548-0,235)</t>
  </si>
  <si>
    <t>-0,9*2,03-3,192*2,1</t>
  </si>
  <si>
    <t>0,224*(3,142+2,1)</t>
  </si>
  <si>
    <t>(2,95+0,08)*(3,031)</t>
  </si>
  <si>
    <t>(2,95+0,08)*(3,273+4,45+3,594+0,926)</t>
  </si>
  <si>
    <t>-0,9*2,02-3,274*2,1</t>
  </si>
  <si>
    <t>0,224*(2,1+3,124)</t>
  </si>
  <si>
    <t>"103</t>
  </si>
  <si>
    <t>(2,7-1,2)*(1,825)</t>
  </si>
  <si>
    <t>"101</t>
  </si>
  <si>
    <t>(2,6+0,08)*(1,738)</t>
  </si>
  <si>
    <t>-1,1*2,15</t>
  </si>
  <si>
    <t>0,163*(1,1+2,15*2)</t>
  </si>
  <si>
    <t>(2,6+0,08)*(0,4)</t>
  </si>
  <si>
    <t>"102</t>
  </si>
  <si>
    <t>(2,6+0,08)*(0,439+2,305+6,685+3,95-0,4*2)</t>
  </si>
  <si>
    <t>-6,685*2,1</t>
  </si>
  <si>
    <t>0,224*(6,156)</t>
  </si>
  <si>
    <t>2,1*(0,429)</t>
  </si>
  <si>
    <t>(2,6+0,08)*(0,4*2)</t>
  </si>
  <si>
    <t>(0,95+0,08)*(3,409*2+4,433*2+0,605*2-0,1-0,45-0,221-0,498)</t>
  </si>
  <si>
    <t>-0,9*2,03-3,187*2,1</t>
  </si>
  <si>
    <t>0,224*(3,137+2,1)</t>
  </si>
  <si>
    <t>(2,95+0,08)*(0,1)</t>
  </si>
  <si>
    <t>(2,95+0,08)*(4,439*2+3,61*2-0,327-0,478)</t>
  </si>
  <si>
    <t>-3,285*2,1</t>
  </si>
  <si>
    <t>0,224*(2,1+3,233)</t>
  </si>
  <si>
    <t>"111</t>
  </si>
  <si>
    <t>(2,7+0,08)*(1,847+2,978)</t>
  </si>
  <si>
    <t>-0,9*2,03</t>
  </si>
  <si>
    <t>(2,95+0,08)*(1,165)</t>
  </si>
  <si>
    <t>-1,1*2,95</t>
  </si>
  <si>
    <t>0,25*(1,1+2,95)</t>
  </si>
  <si>
    <t>80</t>
  </si>
  <si>
    <t>612465110</t>
  </si>
  <si>
    <t>Príprava vnútorného podkladu stien, cementový Prednástrek, strojné nanášanie</t>
  </si>
  <si>
    <t>872003032</t>
  </si>
  <si>
    <t>O2  "SO 01</t>
  </si>
  <si>
    <t>81</t>
  </si>
  <si>
    <t>620991121</t>
  </si>
  <si>
    <t>Zakrývanie výplní vonkajších otvorov s rámami a zárubňami, zábradlí, oplechovania, atď. zhotovené z lešenia akýmkoľvek spôsobom</t>
  </si>
  <si>
    <t>-1759169897</t>
  </si>
  <si>
    <t>"SZ pohľad</t>
  </si>
  <si>
    <t>70,9*1,94</t>
  </si>
  <si>
    <t>6,5*2,79</t>
  </si>
  <si>
    <t>28,04*1,94</t>
  </si>
  <si>
    <t>6,6*3,56</t>
  </si>
  <si>
    <t>13,72*2,525</t>
  </si>
  <si>
    <t>3,04*3,56</t>
  </si>
  <si>
    <t>9,815*1,94</t>
  </si>
  <si>
    <t>5,22*1,05</t>
  </si>
  <si>
    <t>5,095*1,92</t>
  </si>
  <si>
    <t>27,586*1,94*2</t>
  </si>
  <si>
    <t>7,15*4,88</t>
  </si>
  <si>
    <t>13,29*1,94</t>
  </si>
  <si>
    <t>6,04*1,94</t>
  </si>
  <si>
    <t>13,27*1,94</t>
  </si>
  <si>
    <t>"SV pohľad</t>
  </si>
  <si>
    <t>22,07*1,74</t>
  </si>
  <si>
    <t>19,175*1,74</t>
  </si>
  <si>
    <t>1,8*2,63</t>
  </si>
  <si>
    <t>2,515*1,74</t>
  </si>
  <si>
    <t>1,1*2,15</t>
  </si>
  <si>
    <t>"JV pohľad</t>
  </si>
  <si>
    <t>99,94*1,94</t>
  </si>
  <si>
    <t>27,94*1,94*3</t>
  </si>
  <si>
    <t>0,94*0,88</t>
  </si>
  <si>
    <t>6,81*2,95</t>
  </si>
  <si>
    <t>6,34*2,95</t>
  </si>
  <si>
    <t>5,22*1,94</t>
  </si>
  <si>
    <t>5,05*2</t>
  </si>
  <si>
    <t>20,44*1,94</t>
  </si>
  <si>
    <t>13,64*1,94</t>
  </si>
  <si>
    <t>"JZ pohľad</t>
  </si>
  <si>
    <t>1,08*2,12</t>
  </si>
  <si>
    <t>0,96*2,12</t>
  </si>
  <si>
    <t>22,111*1,74*2</t>
  </si>
  <si>
    <t>1,15*2,12</t>
  </si>
  <si>
    <t>1,06*2,12</t>
  </si>
  <si>
    <t>"átrium</t>
  </si>
  <si>
    <t>20,05*1,94*2  "otvor</t>
  </si>
  <si>
    <t>"SZ</t>
  </si>
  <si>
    <t>17,71*1,94*2  "otvor</t>
  </si>
  <si>
    <t>"SV</t>
  </si>
  <si>
    <t>20,08*1,74</t>
  </si>
  <si>
    <t>17,48*1,74</t>
  </si>
  <si>
    <t>17,78*1,74</t>
  </si>
  <si>
    <t>2,6*1,68</t>
  </si>
  <si>
    <t>2,79*2,59</t>
  </si>
  <si>
    <t>82</t>
  </si>
  <si>
    <t>622255016-1</t>
  </si>
  <si>
    <t>D+M prevetrávanej fasády z dreveného obkladu s medzerou 5 mm, vč. podkladného drev. roštu v dvoch vrstvách a fólie, s tepelnou izoláciou hr. 120 + 60 mm (skladba Ste1.4 viď PD)</t>
  </si>
  <si>
    <t>428539029</t>
  </si>
  <si>
    <t>44,0</t>
  </si>
  <si>
    <t>83</t>
  </si>
  <si>
    <t>622464231</t>
  </si>
  <si>
    <t>Vonkajšia omietka stien tenkovrstvová silikónová, škrabaná, hr. 1,5 mm (finálnu omietku v styku s terénom/chodníkom ošetriť HI náterom podľa odporúčania fasádneho systému)</t>
  </si>
  <si>
    <t>1950544744</t>
  </si>
  <si>
    <t>KZS1+KZS2+KZS3+KZS4+KZS5+KZS6+KZS7+KZS8+KZS9</t>
  </si>
  <si>
    <t>84</t>
  </si>
  <si>
    <t>622481119</t>
  </si>
  <si>
    <t>Potiahnutie vonkajších stien sklotextílnou mriežkou s celoplošným prilepením</t>
  </si>
  <si>
    <t>-488216774</t>
  </si>
  <si>
    <t>"KZS ostenie hr. 180 mm</t>
  </si>
  <si>
    <t>(70,9+1,94*2)*0,18</t>
  </si>
  <si>
    <t>(6,5+2,79*2)*0,18</t>
  </si>
  <si>
    <t>(28,04+1,94*2)*0,18</t>
  </si>
  <si>
    <t>(6,6+3,56*2)*0,18</t>
  </si>
  <si>
    <t>(13,72+2,525*2)*0,18</t>
  </si>
  <si>
    <t>(3,04+3,56*2)*0,18</t>
  </si>
  <si>
    <t>(9,815+1,94*2)*0,18</t>
  </si>
  <si>
    <t>(5,22+1,05*2)*0,18</t>
  </si>
  <si>
    <t>(5,095+1,92*2)*0,18</t>
  </si>
  <si>
    <t>(27,586+1,94*2)*0,18*2</t>
  </si>
  <si>
    <t>(7,15+4,88*2)*0,18</t>
  </si>
  <si>
    <t>(13,29+1,94*2)*0,18</t>
  </si>
  <si>
    <t>(6,04+1,94*2)*0,18</t>
  </si>
  <si>
    <t>(13,27+1,94*2)*0,18</t>
  </si>
  <si>
    <t>(22,07+1,74*2)*0,18</t>
  </si>
  <si>
    <t>(19,175+1,74*2)*0,18</t>
  </si>
  <si>
    <t>(1,8+2,63*2)*0,18</t>
  </si>
  <si>
    <t>(2,515+1,74*2)*0,18</t>
  </si>
  <si>
    <t>(1,1+2,15*2)*0,18</t>
  </si>
  <si>
    <t>(99,94+1,94*2)*0,18</t>
  </si>
  <si>
    <t>(27,94+1,94*2)*0,18*3</t>
  </si>
  <si>
    <t>(0,94+0,88*2)*0,18</t>
  </si>
  <si>
    <t>(6,81+2,95*2)*0,18</t>
  </si>
  <si>
    <t>(6,34+2,95*2)*0,18</t>
  </si>
  <si>
    <t>(5,22+1,94*2)*0,18</t>
  </si>
  <si>
    <t>(5,05+2*2)*0,18</t>
  </si>
  <si>
    <t>(20,44+1,94*2)*0,18</t>
  </si>
  <si>
    <t>(13,64+1,94*2)*0,18</t>
  </si>
  <si>
    <t>(1,08+2,12*2)*0,18</t>
  </si>
  <si>
    <t>(0,96+2,12*2)*0,18</t>
  </si>
  <si>
    <t>(22,111+1,74*2)*0,18*2</t>
  </si>
  <si>
    <t>(1,15+2,12*2)*0,18</t>
  </si>
  <si>
    <t>(1,06+2,12*2)*0,18</t>
  </si>
  <si>
    <t>átrium</t>
  </si>
  <si>
    <t>JV pohľad</t>
  </si>
  <si>
    <t>(20,05+1,94*2)*0,18*2  "otvor</t>
  </si>
  <si>
    <t>JZ pohľad</t>
  </si>
  <si>
    <t>SZ</t>
  </si>
  <si>
    <t>(17,71+1,94*2)*0,18*2  "otvor</t>
  </si>
  <si>
    <t>SV</t>
  </si>
  <si>
    <t>(20,08+1,74*2)*0,18</t>
  </si>
  <si>
    <t>(17,48+1,74*2)*0,18</t>
  </si>
  <si>
    <t>(17,78+1,74*2)*0,18</t>
  </si>
  <si>
    <t>(2,6+1,68*2)*0,18</t>
  </si>
  <si>
    <t>(2,79+2,59*2)*0,18</t>
  </si>
  <si>
    <t>85</t>
  </si>
  <si>
    <t>625251333-1</t>
  </si>
  <si>
    <t>Kontaktný zatepľovací systém hr. 60 mm z MW (fasádna minerálna vlna s pozdĺžnou orientáciou vlákien určená pre ETICS) , skrutkovacie kotvy, vrátane všetkých potrebných certifikovaných prvkov a profilov zatepľovacieho systému</t>
  </si>
  <si>
    <t>-1508925769</t>
  </si>
  <si>
    <t>(0,36+0,39)*8,865</t>
  </si>
  <si>
    <t>(0,32+0,45)*8,368</t>
  </si>
  <si>
    <t>(0,41+0,41)*8,118</t>
  </si>
  <si>
    <t>0,96*1,11</t>
  </si>
  <si>
    <t>(0,31+0,49)*8,368</t>
  </si>
  <si>
    <t>(0,33+0,4)*8,368</t>
  </si>
  <si>
    <t>(0,35+0,38)*8,911</t>
  </si>
  <si>
    <t>(0,4+0,36)*4,87</t>
  </si>
  <si>
    <t>(0,35+0,425)*2,75</t>
  </si>
  <si>
    <t>"JZ</t>
  </si>
  <si>
    <t>0,75*1,11</t>
  </si>
  <si>
    <t>(0,55+0,36)*2,750</t>
  </si>
  <si>
    <t>(0,45+0,4)*4,87</t>
  </si>
  <si>
    <t>86</t>
  </si>
  <si>
    <t>625251336-1</t>
  </si>
  <si>
    <t>Kontaktný zatepľovací systém hr. 100 mm z MW (fasádna minerálna vlna s pozdĺžnou orientáciou vlákien určená pre ETICS) , skrutkovacie kotvy, vrátane všetkých potrebných certifikovaných prvkov a profilov zatepľovacieho systému</t>
  </si>
  <si>
    <t>-1502911203</t>
  </si>
  <si>
    <t>"terasa - 2.NP</t>
  </si>
  <si>
    <t>(0,16+0,26+0,855)*2,46</t>
  </si>
  <si>
    <t>87</t>
  </si>
  <si>
    <t>625251337-1</t>
  </si>
  <si>
    <t>Kontaktný zatepľovací systém hr. 110 mmz MW (fasádna minerálna vlna s pozdĺžnou orientáciou vlákien určená pre ETICS) , skrutkovacie kotvy, vrátane všetkých potrebných certifikovaných prvkov a profilov zatepľovacieho systému</t>
  </si>
  <si>
    <t>1351670604</t>
  </si>
  <si>
    <t>2,87*0,95  "podhľad</t>
  </si>
  <si>
    <t>88</t>
  </si>
  <si>
    <t>625251341-1</t>
  </si>
  <si>
    <t>Kontaktný zatepľovací systém hr. 180 mm z MW (fasádna minerálna vlna s pozdĺžnou orientáciou vlákien určená pre ETICS) , skrutkovacie kotvy, vrátane všetkých potrebných certifikovaných prvkov a profilov zatepľovacieho systému</t>
  </si>
  <si>
    <t>1730761358</t>
  </si>
  <si>
    <t>72,58*8,358</t>
  </si>
  <si>
    <t>22,32*3,045</t>
  </si>
  <si>
    <t>-7,1*0,22</t>
  </si>
  <si>
    <t>-36,81*0,52</t>
  </si>
  <si>
    <t>29,09*7,818</t>
  </si>
  <si>
    <t>21,96*7,568</t>
  </si>
  <si>
    <t>"odpočet otvorov</t>
  </si>
  <si>
    <t>-70,9*1,94</t>
  </si>
  <si>
    <t>-6,5*2,79</t>
  </si>
  <si>
    <t>-28,04*1,94</t>
  </si>
  <si>
    <t>-6,6*3,56</t>
  </si>
  <si>
    <t>-13,72*2,525</t>
  </si>
  <si>
    <t>-3,04*3,56</t>
  </si>
  <si>
    <t>-9,815*1,94</t>
  </si>
  <si>
    <t>-5,22*1,05</t>
  </si>
  <si>
    <t>-5,095*1,92</t>
  </si>
  <si>
    <t>-27,586*1,94*2</t>
  </si>
  <si>
    <t>-7,15*4,88</t>
  </si>
  <si>
    <t>-13,29*1,94</t>
  </si>
  <si>
    <t>-6,04*1,94</t>
  </si>
  <si>
    <t>-13,27*1,94</t>
  </si>
  <si>
    <t>11,49*7,69</t>
  </si>
  <si>
    <t>9,6*0,25</t>
  </si>
  <si>
    <t>0,3*7,94</t>
  </si>
  <si>
    <t>23,88*7,88</t>
  </si>
  <si>
    <t>-3,44*0,21</t>
  </si>
  <si>
    <t>12,46*8,371</t>
  </si>
  <si>
    <t>-22,07*1,74</t>
  </si>
  <si>
    <t>-19,175*1,74</t>
  </si>
  <si>
    <t>-1,8*2,63</t>
  </si>
  <si>
    <t>-2,515*1,74</t>
  </si>
  <si>
    <t>101,3*7,818</t>
  </si>
  <si>
    <t>-7*0,23*2</t>
  </si>
  <si>
    <t>22,2*4,795</t>
  </si>
  <si>
    <t>7,93*1,11</t>
  </si>
  <si>
    <t>21,91*8,338</t>
  </si>
  <si>
    <t>-99,94*1,94</t>
  </si>
  <si>
    <t>-27,94*1,94*3</t>
  </si>
  <si>
    <t>-0,94*0,88</t>
  </si>
  <si>
    <t>-6,81*2,95</t>
  </si>
  <si>
    <t>-6,34*2,95</t>
  </si>
  <si>
    <t>-5,22*1,94</t>
  </si>
  <si>
    <t>-5,05*2</t>
  </si>
  <si>
    <t>-20,44*1,94</t>
  </si>
  <si>
    <t>-13,64*1,94</t>
  </si>
  <si>
    <t>12,34*8,121</t>
  </si>
  <si>
    <t>23,88*6,785</t>
  </si>
  <si>
    <t>0,28*4,41</t>
  </si>
  <si>
    <t>0,25*2,29</t>
  </si>
  <si>
    <t>12,495*8,911</t>
  </si>
  <si>
    <t>"odpočet</t>
  </si>
  <si>
    <t>-1,08*2,12</t>
  </si>
  <si>
    <t>-0,96*2,12</t>
  </si>
  <si>
    <t>-22,111*1,74*2</t>
  </si>
  <si>
    <t>-1,15*2,12</t>
  </si>
  <si>
    <t>-1,06*2,12</t>
  </si>
  <si>
    <t>21,845*7,638</t>
  </si>
  <si>
    <t>7,465*1,01</t>
  </si>
  <si>
    <t>-20,05*1,94*2  "otvor</t>
  </si>
  <si>
    <t>23,9*7,878</t>
  </si>
  <si>
    <t>0,46*1,11</t>
  </si>
  <si>
    <t>"otvory</t>
  </si>
  <si>
    <t>19,32*7,818</t>
  </si>
  <si>
    <t>-17,71*1,94*2  "otvor</t>
  </si>
  <si>
    <t>21,64*10,928</t>
  </si>
  <si>
    <t>0,315*2,283</t>
  </si>
  <si>
    <t>0,3*4,41</t>
  </si>
  <si>
    <t>-20,08*1,74</t>
  </si>
  <si>
    <t>-17,48*1,74</t>
  </si>
  <si>
    <t>-17,78*1,74</t>
  </si>
  <si>
    <t>-2,6*1,68</t>
  </si>
  <si>
    <t>-2,79*2,59</t>
  </si>
  <si>
    <t>7,05*2,46</t>
  </si>
  <si>
    <t>6,08*1,68</t>
  </si>
  <si>
    <t>89</t>
  </si>
  <si>
    <t>625251343-1</t>
  </si>
  <si>
    <t>Kontaktný zatepľovací systém hr. 220 mm z MW (fasádna minerálna vlna s pozdĺžnou orientáciou vlákien určená pre ETICS) , skrutkovacie kotvy, vrátane všetkých potrebných certifikovaných prvkov a profilov zatepľovacieho systému</t>
  </si>
  <si>
    <t>1744548481</t>
  </si>
  <si>
    <t>3,05*6,08  "podhľad</t>
  </si>
  <si>
    <t>90</t>
  </si>
  <si>
    <t>625251345-1</t>
  </si>
  <si>
    <t>Kontaktný zatepľovací systém hr. 260 mm z MW (fasádna minerálna vlna s pozdĺžnou orientáciou vlákien určená pre ETICS) , skrutkovacie kotvy, vrátane všetkých potrebných certifikovaných prvkov a profilov zatepľovacieho systému</t>
  </si>
  <si>
    <t>-534806920</t>
  </si>
  <si>
    <t>"SZ pohľad - na atik. panelov/3.NP</t>
  </si>
  <si>
    <t>5,45*1,92</t>
  </si>
  <si>
    <t>5,365*2</t>
  </si>
  <si>
    <t>91</t>
  </si>
  <si>
    <t>625251383-1</t>
  </si>
  <si>
    <t>Kontaktný zatepľovací systém hr. 60 mm XPS, skrutkovacie kotvy vrátane všetkých potrebných certifikovaných prvkov a profilov zatepľovacieho systému</t>
  </si>
  <si>
    <t>955051001</t>
  </si>
  <si>
    <t>"terasa - 2.NP - zábradlie</t>
  </si>
  <si>
    <t>2,6*(0,64+0,36)</t>
  </si>
  <si>
    <t>92</t>
  </si>
  <si>
    <t>625251383-2</t>
  </si>
  <si>
    <t>Kontaktný zatepľovací systém hr. 60 mm XPS sokel, skrutkovacie kotvy vrátane všetkých potrebných certifikovaných prvkov a profilov zatepľovacieho systému</t>
  </si>
  <si>
    <t>-1664666379</t>
  </si>
  <si>
    <t>"pod obklad</t>
  </si>
  <si>
    <t>24,34  "JV</t>
  </si>
  <si>
    <t>"v zemi</t>
  </si>
  <si>
    <t>21,93*0,85  "JV</t>
  </si>
  <si>
    <t>93</t>
  </si>
  <si>
    <t>625251384-1</t>
  </si>
  <si>
    <t>Kontaktný zatepľovací systém hr. 80 mm riešenie pre sokel XPS, skrutkovacie kotvy vrátane všetkých potrebných certifikovaných prvkov a profilov zatepľovacieho systému</t>
  </si>
  <si>
    <t>-2077954747</t>
  </si>
  <si>
    <t>"SO 01 - spoj. krčok</t>
  </si>
  <si>
    <t>"Ste1.9</t>
  </si>
  <si>
    <t>17,003+5,1  "acad</t>
  </si>
  <si>
    <t>94</t>
  </si>
  <si>
    <t>625251385-1</t>
  </si>
  <si>
    <t>Kontaktný zatepľovací systém hr. 100 mm XPS, skrutkovacie kotvy vrátane všetkých potrebných certifikovaných prvkov a profilov zatepľovacieho systému</t>
  </si>
  <si>
    <t>476062347</t>
  </si>
  <si>
    <t>37,369  "SZ, v zemi</t>
  </si>
  <si>
    <t>95</t>
  </si>
  <si>
    <t>625251387-1</t>
  </si>
  <si>
    <t>Kontaktný zatepľovací systém hr. 140 mm XPS, skrutkovacie kotvy vrátane všetkých potrebných certifikovaných prvkov a profilov zatepľovacieho systému</t>
  </si>
  <si>
    <t>584495518</t>
  </si>
  <si>
    <t>"po obklad</t>
  </si>
  <si>
    <t>0,135+8,591+5,896+4,625  "SZ</t>
  </si>
  <si>
    <t>0,6*0,3  "SZ</t>
  </si>
  <si>
    <t>2,382+0,926  "JZ</t>
  </si>
  <si>
    <t>0,135+8,691+3,096+2,414  "SZ</t>
  </si>
  <si>
    <t>0,363+0,047  "JZ</t>
  </si>
  <si>
    <t>96</t>
  </si>
  <si>
    <t>625251388-1</t>
  </si>
  <si>
    <t>Kontaktný zatepľovací systém hr. 160 mm XPS, skrutkovacie kotvy vrátane všetkých potrebných certifikovaných prvkov a profilov zatepľovacieho systému</t>
  </si>
  <si>
    <t>621018778</t>
  </si>
  <si>
    <t>2,8+5,877+1,741+1,541+3,159  "SV</t>
  </si>
  <si>
    <t>(29,35+0,61)*0,3  "SZ</t>
  </si>
  <si>
    <t>3,752  "SV</t>
  </si>
  <si>
    <t>"JV</t>
  </si>
  <si>
    <t>9,032</t>
  </si>
  <si>
    <t>0,6*0,64</t>
  </si>
  <si>
    <t>8,714</t>
  </si>
  <si>
    <t>8,87</t>
  </si>
  <si>
    <t>0,6*0,3</t>
  </si>
  <si>
    <t>(15,12+0,6)*0,22  "SZ</t>
  </si>
  <si>
    <t>19,247  "JZ</t>
  </si>
  <si>
    <t>(15,12+0,6)*0,67  "JV</t>
  </si>
  <si>
    <t>6,005  "JZ</t>
  </si>
  <si>
    <t>"átrim pod obklad</t>
  </si>
  <si>
    <t>23,9*0,3  "JZ</t>
  </si>
  <si>
    <t>21,875*0,3  "SZ</t>
  </si>
  <si>
    <t>"SO 01 v zemi</t>
  </si>
  <si>
    <t>4,936  "SV</t>
  </si>
  <si>
    <t>0,822+6,702  "SV</t>
  </si>
  <si>
    <t>3,75  "SV</t>
  </si>
  <si>
    <t>8,871+8,714+8,87  "JV</t>
  </si>
  <si>
    <t>(15,12+0,6)*0,72  "SZ</t>
  </si>
  <si>
    <t>9,081  "JZ</t>
  </si>
  <si>
    <t>(15,12+0,6)*0,33  "JV</t>
  </si>
  <si>
    <t>4,439  "JZ</t>
  </si>
  <si>
    <t>"átrium v zemi</t>
  </si>
  <si>
    <t>23,88*0,6  "SZ</t>
  </si>
  <si>
    <t>97</t>
  </si>
  <si>
    <t>625251389-1</t>
  </si>
  <si>
    <t>Kontaktný zatepľovací systém hr. 180 mm XPS, skrutkovacie kotvy vrátane všetkých potrebných certifikovaných prvkov a profilov zatepľovacieho systému</t>
  </si>
  <si>
    <t>1683120389</t>
  </si>
  <si>
    <t>0,869  "JZ</t>
  </si>
  <si>
    <t>2,275+3,419  "JZ</t>
  </si>
  <si>
    <t>98</t>
  </si>
  <si>
    <t>625251433-1</t>
  </si>
  <si>
    <t>Kontaktný zatepľovací systém stien hr. 60 mm EPS-PERIMETER, skrutkovacie kotvy vrátane všetkých potrebných certifikovaných prvkov a profilov zatepľovacieho systému</t>
  </si>
  <si>
    <t>-886950856</t>
  </si>
  <si>
    <t>(0,36+0,39)*0,1</t>
  </si>
  <si>
    <t>(0,32+0,45)*0,1</t>
  </si>
  <si>
    <t>(0,31+0,49)*0,1</t>
  </si>
  <si>
    <t>(0,33+0,4)*0,1</t>
  </si>
  <si>
    <t>(0,35+0,38)*0,1</t>
  </si>
  <si>
    <t>99</t>
  </si>
  <si>
    <t>625251439-1</t>
  </si>
  <si>
    <t>Kontaktný zatepľovací systém stien hr. 180 mm EPS-PERIMETER, skrutkovacie kotvy vrátane všetkých potrebných certifikovaných prvkov a profilov zatepľovacieho systému</t>
  </si>
  <si>
    <t>-1849290390</t>
  </si>
  <si>
    <t>(0,48+28,9+14,99+11,33)*0,1</t>
  </si>
  <si>
    <t>29,09*0,1</t>
  </si>
  <si>
    <t>(23,88-3,74)*0,1</t>
  </si>
  <si>
    <t>12,46*0,1</t>
  </si>
  <si>
    <t>(29,1+29,05+29,15)*0,1</t>
  </si>
  <si>
    <t>14,775*0,1</t>
  </si>
  <si>
    <t>12,495*0,1</t>
  </si>
  <si>
    <t>21,845+0,3</t>
  </si>
  <si>
    <t>19,32*0,1</t>
  </si>
  <si>
    <t>11,3  "acad</t>
  </si>
  <si>
    <t>100</t>
  </si>
  <si>
    <t>625251440-1</t>
  </si>
  <si>
    <t>Kontaktný zatepľovací systém stien hr. 240 mm EPS-PERIMETER, skrutkovacie kotvy vrátane všetkých potrebných certifikovaných prvkov a profilov zatepľovacieho systému</t>
  </si>
  <si>
    <t>1714317458</t>
  </si>
  <si>
    <t>"SO 01 "skladba Ste1.6</t>
  </si>
  <si>
    <t>0,6*21,515  "rez 3-3</t>
  </si>
  <si>
    <t>101</t>
  </si>
  <si>
    <t>631311121-2</t>
  </si>
  <si>
    <t>Uzavretie pôvodných prestupov cez strešnú konštrukciu  300x300 mm - SO 01 - škola, skladba viď detaily D300</t>
  </si>
  <si>
    <t>-722511635</t>
  </si>
  <si>
    <t>4+6+6</t>
  </si>
  <si>
    <t>102</t>
  </si>
  <si>
    <t>631311121-3</t>
  </si>
  <si>
    <t>Uzavretie pôvodných prestupov cez strešnú konštrukciu  kruhový otvor cca D 150 mm - SO 01 - škola, skladba viď detaily D300</t>
  </si>
  <si>
    <t>1157079786</t>
  </si>
  <si>
    <t>6+13  "B40</t>
  </si>
  <si>
    <t>103</t>
  </si>
  <si>
    <t>631311121-4</t>
  </si>
  <si>
    <t>Uzavretie pôvodných prestupov cez strešnú konštrukciu  kruhový otvor 1300x380 mm - SO 01 - škola, skladba viď detaily D300</t>
  </si>
  <si>
    <t>-925251109</t>
  </si>
  <si>
    <t>4  "B52</t>
  </si>
  <si>
    <t>104</t>
  </si>
  <si>
    <t>631312141</t>
  </si>
  <si>
    <t>Doplnenie existujúcich mazanín prostým betónom (s dodaním hmôt) bez poteru rýh v mazaninách</t>
  </si>
  <si>
    <t>1155460287</t>
  </si>
  <si>
    <t>"SO 01 = 93%, SO 02 = 7%</t>
  </si>
  <si>
    <t>B11_1*0,1*0,1</t>
  </si>
  <si>
    <t>B11_2*0,1*0,15</t>
  </si>
  <si>
    <t>B11_3*0,1*0,2</t>
  </si>
  <si>
    <t>B11_4*0,1*0,3</t>
  </si>
  <si>
    <t>B11_5*0,1*0,3</t>
  </si>
  <si>
    <t>B11_6*0,1*0,2</t>
  </si>
  <si>
    <t>B11_7*0,15*0,3</t>
  </si>
  <si>
    <t>B11_8*0,2*0,15</t>
  </si>
  <si>
    <t>B11_9*0,2*0,3</t>
  </si>
  <si>
    <t>B11_10*0,2*0,3</t>
  </si>
  <si>
    <t>B11_11*0,25*0,15</t>
  </si>
  <si>
    <t>B11_12*0,25*0,3</t>
  </si>
  <si>
    <t>B11_13*0,25*0,3</t>
  </si>
  <si>
    <t>15,346*0,93</t>
  </si>
  <si>
    <t>105</t>
  </si>
  <si>
    <t>631315661</t>
  </si>
  <si>
    <t>Mazanina z betónu prostého (m3) tr. C 20/25 hr.nad 120 do 240 mm</t>
  </si>
  <si>
    <t>1711162673</t>
  </si>
  <si>
    <t>(P_e2-57,35)*0,15</t>
  </si>
  <si>
    <t>P_e4*0,15</t>
  </si>
  <si>
    <t>106</t>
  </si>
  <si>
    <t>631315711</t>
  </si>
  <si>
    <t>Mazanina z betónu prostého (m3) tr. C 25/30 hr.nad 120 do 240 mm, v spáde</t>
  </si>
  <si>
    <t>1541899583</t>
  </si>
  <si>
    <t>(0,681*7,0)*2  "acad</t>
  </si>
  <si>
    <t>107</t>
  </si>
  <si>
    <t>631316012-1</t>
  </si>
  <si>
    <t>Mazanina z betónu s polypropylénovými vláknami  (m3) hr. 60-80 mm (v mieste porušeného podklad betónu doplniť kari rohož, resp. opraviť podkladový betón)</t>
  </si>
  <si>
    <t>-1466257947</t>
  </si>
  <si>
    <t>(P11+P13+P14)*((0,06+0,08)/2*1,07)</t>
  </si>
  <si>
    <t>108</t>
  </si>
  <si>
    <t>631319175</t>
  </si>
  <si>
    <t>Príplatok za strhnutie povrchu mazaniny latou pre hr. obidvoch vrstiev mazaniny nad 120 do 240 mm</t>
  </si>
  <si>
    <t>-1199497338</t>
  </si>
  <si>
    <t>109</t>
  </si>
  <si>
    <t>631351101</t>
  </si>
  <si>
    <t>1958158737</t>
  </si>
  <si>
    <t>((4,9+7,0)*2*(0,15+0,1)/2)*2</t>
  </si>
  <si>
    <t>"spevn. plocha Pe4</t>
  </si>
  <si>
    <t>15,0</t>
  </si>
  <si>
    <t>110</t>
  </si>
  <si>
    <t>631351102</t>
  </si>
  <si>
    <t>Debnenie stien, rýh a otvorov v podlahách odstránenie</t>
  </si>
  <si>
    <t>-350552032</t>
  </si>
  <si>
    <t>111</t>
  </si>
  <si>
    <t>631362021</t>
  </si>
  <si>
    <t>Výstuž mazanín z betónov (z kameniva) a z ľahkých betónov zo zváraných sietí z drôtov typu KARI</t>
  </si>
  <si>
    <t>-1205594970</t>
  </si>
  <si>
    <t>531,22*0,001  "S-08</t>
  </si>
  <si>
    <t>(172,8+86,4)*5,27*0,001  "S-07, PB01, PB02</t>
  </si>
  <si>
    <t>112</t>
  </si>
  <si>
    <t>631362411</t>
  </si>
  <si>
    <t>Výstuž mazanín z betónov (z kameniva) a z ľahkých betónov zo sietí KARI, priemer drôtu 5/5 mm, veľkosť oka 100x100 mm</t>
  </si>
  <si>
    <t>824286325</t>
  </si>
  <si>
    <t>-1,2*(3,85-0,3*3)  "č.v. S-07/det. C/PB03</t>
  </si>
  <si>
    <t>113</t>
  </si>
  <si>
    <t>631571003</t>
  </si>
  <si>
    <t>Násyp zo štrkopiesku 0-32 (pre spevnenie podkladu)</t>
  </si>
  <si>
    <t>520876585</t>
  </si>
  <si>
    <t>P_e2*0,25+P_e4*0,2</t>
  </si>
  <si>
    <t>-1,2*(3,85-0,3*3)*0,2  "č.v. S-07/det. C/PB03</t>
  </si>
  <si>
    <t>114</t>
  </si>
  <si>
    <t>631680010-01</t>
  </si>
  <si>
    <t>Násyp zo zeminy hr. 80 mm - vegetačný substrát extenzívny + extenzívna zeleň na plochých strechách vodorovný alebo v spáde, s utlačením a urovnaním povrchu</t>
  </si>
  <si>
    <t>-978917077</t>
  </si>
  <si>
    <t>"SO 01 - škola</t>
  </si>
  <si>
    <t>"skladba S1.4</t>
  </si>
  <si>
    <t>6,66*23,51</t>
  </si>
  <si>
    <t>115</t>
  </si>
  <si>
    <t>632001011</t>
  </si>
  <si>
    <t>D+M Zhotovenie separačnej fólie v podlahových vrstvách z PE s presahom medzi pásmi min. 100mm + vytiahnutie na zvislé konštrukcie</t>
  </si>
  <si>
    <t>-855994785</t>
  </si>
  <si>
    <t>P11+P14</t>
  </si>
  <si>
    <t>116</t>
  </si>
  <si>
    <t>632200040</t>
  </si>
  <si>
    <t>Montáž dlažby kladená na sucho na rektifikačné terče výšky 30-170 mm na plochých strechách, terče podložiť štvorcami pružného membránu (napr. HI)</t>
  </si>
  <si>
    <t>390645246</t>
  </si>
  <si>
    <t>117</t>
  </si>
  <si>
    <t>592460021800-1</t>
  </si>
  <si>
    <t>mrazuvzdorná keramická dlažba voľne položená do terčov, 200x200mm, protišmykovosť R11+</t>
  </si>
  <si>
    <t>1677051628</t>
  </si>
  <si>
    <t>P18*1,02</t>
  </si>
  <si>
    <t>118</t>
  </si>
  <si>
    <t>632452213-1</t>
  </si>
  <si>
    <t>Cementový poter, hr. 20 mm vč. penetrácie podkladu vrátane spádovania a dilatovania</t>
  </si>
  <si>
    <t>1622627215</t>
  </si>
  <si>
    <t>119</t>
  </si>
  <si>
    <t>632452219-1</t>
  </si>
  <si>
    <t>1844560409</t>
  </si>
  <si>
    <t>"ozn. N16</t>
  </si>
  <si>
    <t>2,2*8,10*2*2</t>
  </si>
  <si>
    <t>Ostatné konštrukcie a práce-búranie</t>
  </si>
  <si>
    <t>120</t>
  </si>
  <si>
    <t>938902071</t>
  </si>
  <si>
    <t>Očistenie fasády pred zateplením</t>
  </si>
  <si>
    <t>1253780942</t>
  </si>
  <si>
    <t>"85%=SO 01, 15%=SO 02</t>
  </si>
  <si>
    <t>2900,0*0,85</t>
  </si>
  <si>
    <t>121</t>
  </si>
  <si>
    <t>941941042</t>
  </si>
  <si>
    <t>Montáž lešenia ľahkého pracovného radového s podlahami šírky nad 1,00 do 1,20 m, výšky nad 10 do 30 m</t>
  </si>
  <si>
    <t>1724989647</t>
  </si>
  <si>
    <t>"(1,23+1,55+1,03+0,58)/4  priem. v. UT +1,098</t>
  </si>
  <si>
    <t>(10,265-1,8-1,098)*12,495</t>
  </si>
  <si>
    <t>(9,695-1,8-1,098)*(73,085+11,49+21,445+14,92)</t>
  </si>
  <si>
    <t>(9,695-1,8-1,098)*(1,2*8)</t>
  </si>
  <si>
    <t>(11,985-1,098-1,8)*23,475</t>
  </si>
  <si>
    <t>(8,685-1,098-1,8)*23,475*2</t>
  </si>
  <si>
    <t>"((-0,418)+(-0,55))/2  priem. v. UT -0,484</t>
  </si>
  <si>
    <t>(0,484+8,125-1,8)*(12,34*2)</t>
  </si>
  <si>
    <t>(0,484+7,575-1,8)*(0,565+0,45+14,005+21,445+28,855+0,55)</t>
  </si>
  <si>
    <t>(0,484+7,575-1,8)*(102,275)</t>
  </si>
  <si>
    <t>(11,985-4,85-1,8)*23,51</t>
  </si>
  <si>
    <t>122</t>
  </si>
  <si>
    <t>941941292</t>
  </si>
  <si>
    <t>Príplatok za prvý a každý ďalší i začatý mesiac použitia lešenia ľahkého pracovného radového s podlahami šírky nad 1,00 do 1,20 m, v. nad 10 do 30 m</t>
  </si>
  <si>
    <t>1542175738</t>
  </si>
  <si>
    <t>LE*4</t>
  </si>
  <si>
    <t>123</t>
  </si>
  <si>
    <t>941941842</t>
  </si>
  <si>
    <t>Demontáž lešenia ľahkého pracovného radového s podlahami šírky nad 1,00 do 1,20 m, výšky nad 10 do 30 m</t>
  </si>
  <si>
    <t>-1557991077</t>
  </si>
  <si>
    <t>124</t>
  </si>
  <si>
    <t>941955001.S</t>
  </si>
  <si>
    <t>Lešenie ľahké pracovné pomocné, s výškou lešeňovej podlahy do 1,20 m</t>
  </si>
  <si>
    <t>-2117217105</t>
  </si>
  <si>
    <t>"1pp</t>
  </si>
  <si>
    <t>77,115+73,83   "M102,101</t>
  </si>
  <si>
    <t xml:space="preserve">5,23  "pod schodami </t>
  </si>
  <si>
    <t>1,19   "M113</t>
  </si>
  <si>
    <t>"1 np</t>
  </si>
  <si>
    <t>6,1+25+5  "M101,102,103</t>
  </si>
  <si>
    <t>5,5+35,7+33,7+33,9  "M111,112a,b,c</t>
  </si>
  <si>
    <t>3,1+3,4+15,1+12,1+4,5+1,6+14,3-6,72-4,97  "M116,117,118,119,120,121,122</t>
  </si>
  <si>
    <t>15,2+20,3  "M126,128</t>
  </si>
  <si>
    <t>43,8+17,4*0,37+16,37  "M133,134</t>
  </si>
  <si>
    <t>5,6+6  "M135,136</t>
  </si>
  <si>
    <t>6,9  "M137</t>
  </si>
  <si>
    <t>6,5+4,7+2,5+4,6+5,1+7,2+1,1+12,2+13,7+14,2  "M152,153,154,155,156,157,158,156,160,161</t>
  </si>
  <si>
    <t>3,1+3,4+15,1+12+4,4+1,6+14,6-6,58-4,97+14,3  "M171,172,173,174,175,176,177,181</t>
  </si>
  <si>
    <t>"2 np</t>
  </si>
  <si>
    <t>3,4+15,2+12,2+4,4+1,6+14,3  "M207,208,209,210,211,212</t>
  </si>
  <si>
    <t>10,9+7,6+24,4+94,3+34,3  "M223,224,225,226,227</t>
  </si>
  <si>
    <t>3,1+3,4+15,2  "M229,230,231</t>
  </si>
  <si>
    <t>12,2+4,4+1,6+14,3  "M232,233,234,235</t>
  </si>
  <si>
    <t>15,2+3,4+12,1+12,1+14,3+5+4,4  "M248,249,250,251,252,253</t>
  </si>
  <si>
    <t>"3 np</t>
  </si>
  <si>
    <t>5,1+1,8+5,4+7,7  "M304,305,306,312</t>
  </si>
  <si>
    <t>"markízy nad vstupom</t>
  </si>
  <si>
    <t>6,84*5,25*2</t>
  </si>
  <si>
    <t>125</t>
  </si>
  <si>
    <t>941955002.S</t>
  </si>
  <si>
    <t>Lešenie ľahké pracovné pomocné s výškou lešeňovej podlahy nad 1,20 do 1,90 m</t>
  </si>
  <si>
    <t>-884857953</t>
  </si>
  <si>
    <t>15,5+14,4+15,1+13,7+13,9+14,7+13,4  "M104,105,106,107,108,109,110</t>
  </si>
  <si>
    <t>15,7+21,7+69,6  "M113,114,115</t>
  </si>
  <si>
    <t>56,9+57+46,3  "M123,124,125</t>
  </si>
  <si>
    <t>27,1+65,2+21,5+22,1+45,9  "M127,129,130,131,132</t>
  </si>
  <si>
    <t>291,2-17,4*0,37-16,37  "M134</t>
  </si>
  <si>
    <t>36,1+58,4+58,4+149,2+4-2,2*8,1+1,785*1,807  "M138,139,140,141,142</t>
  </si>
  <si>
    <t>37,3+16,4  "M143,144</t>
  </si>
  <si>
    <t>10,3-3,397-0,391  "M145</t>
  </si>
  <si>
    <t>10,2-3,25*0,414  "M146</t>
  </si>
  <si>
    <t>13,5-3,245*0,478   "M147</t>
  </si>
  <si>
    <t>55,7+9,1  "M148,149</t>
  </si>
  <si>
    <t>2,5-0,49*3,279  "M150</t>
  </si>
  <si>
    <t>9-3,447*0,455  "M151</t>
  </si>
  <si>
    <t>1,7  "M162</t>
  </si>
  <si>
    <t>9,5+57,4+89,8+154,2+154,2+57,1+41,3-1,78*1,801*2-2,2*8,1-1,484*1,814  "M164,165,166167,168,169,170</t>
  </si>
  <si>
    <t>6,72+4,97  "M118,119</t>
  </si>
  <si>
    <t>6,58+4,97  "M173,174</t>
  </si>
  <si>
    <t>57,1+57,2+74,8  "M178,179,180</t>
  </si>
  <si>
    <t>61,5</t>
  </si>
  <si>
    <t>56,7</t>
  </si>
  <si>
    <t>59,9</t>
  </si>
  <si>
    <t>56,8</t>
  </si>
  <si>
    <t>57,10</t>
  </si>
  <si>
    <t>25,7</t>
  </si>
  <si>
    <t>18,2</t>
  </si>
  <si>
    <t>19,8</t>
  </si>
  <si>
    <t>19,7</t>
  </si>
  <si>
    <t>20,2</t>
  </si>
  <si>
    <t>58,4</t>
  </si>
  <si>
    <t>58,5</t>
  </si>
  <si>
    <t>60,8</t>
  </si>
  <si>
    <t>57,2</t>
  </si>
  <si>
    <t>57,20</t>
  </si>
  <si>
    <t>57,3</t>
  </si>
  <si>
    <t>57,30</t>
  </si>
  <si>
    <t>58,6</t>
  </si>
  <si>
    <t>"206</t>
  </si>
  <si>
    <t>141,3</t>
  </si>
  <si>
    <t>155,9</t>
  </si>
  <si>
    <t>169</t>
  </si>
  <si>
    <t>84,20</t>
  </si>
  <si>
    <t>154,70</t>
  </si>
  <si>
    <t>"245</t>
  </si>
  <si>
    <t>96,7</t>
  </si>
  <si>
    <t>-1,78*1,784*4-8,1*2,2*2</t>
  </si>
  <si>
    <t>68,6+22+65,8+148,4+28,8+29,5+44+57,5-2,02*8,1  "M301,302,303,307,308,309,310,311</t>
  </si>
  <si>
    <t>"fasáda</t>
  </si>
  <si>
    <t>1,2*22,325  "zo strechy</t>
  </si>
  <si>
    <t>126</t>
  </si>
  <si>
    <t>941955003.S</t>
  </si>
  <si>
    <t>Lešenie ľahké pracovné pomocné s výškou lešeňovej podlahy nad 1,90 do 2,50 m</t>
  </si>
  <si>
    <t>1669504453</t>
  </si>
  <si>
    <t>1 NP</t>
  </si>
  <si>
    <t>3,397*0,391  "M145</t>
  </si>
  <si>
    <t>3,25*0,414  "M146</t>
  </si>
  <si>
    <t>3,245*0,478  "M147</t>
  </si>
  <si>
    <t>3,279*0,49  "M150</t>
  </si>
  <si>
    <t>3,447*0,455  "M151</t>
  </si>
  <si>
    <t>1,162*0,976  "M163</t>
  </si>
  <si>
    <t>127</t>
  </si>
  <si>
    <t>941955004</t>
  </si>
  <si>
    <t>Lešenie ľahké pracovné pomocné s výškou lešeňovej podlahy nad 2,50 do 3,5 m</t>
  </si>
  <si>
    <t>-789378710</t>
  </si>
  <si>
    <t>"SO 01 - fasáda</t>
  </si>
  <si>
    <t>1,2*11,525*2  "krčok</t>
  </si>
  <si>
    <t>1,2*22,66</t>
  </si>
  <si>
    <t>1,2*(6,6+0,6)*2</t>
  </si>
  <si>
    <t>1,2*22,275</t>
  </si>
  <si>
    <t>128</t>
  </si>
  <si>
    <t>941955101.S</t>
  </si>
  <si>
    <t>Lešenie ľahké pracovné v schodisku plochy do 6 m2, s výškou lešeňovej podlahy do 1,50 m</t>
  </si>
  <si>
    <t>1938037092</t>
  </si>
  <si>
    <t>7,52</t>
  </si>
  <si>
    <t>1,785*1,807+2,2*8,1  "M138,141</t>
  </si>
  <si>
    <t>7,8  "M163</t>
  </si>
  <si>
    <t>1,78*1,801*2+2,2*8,1+1,484*1,814  "M166,167</t>
  </si>
  <si>
    <t>1,78*1,784*4+8,1*2,2*2</t>
  </si>
  <si>
    <t>3 mp</t>
  </si>
  <si>
    <t>8,1*2,02</t>
  </si>
  <si>
    <t>129</t>
  </si>
  <si>
    <t>952901111.S</t>
  </si>
  <si>
    <t>Vyčistenie budov pri výške podlaží do 4 m</t>
  </si>
  <si>
    <t>-623835677</t>
  </si>
  <si>
    <t>189,1</t>
  </si>
  <si>
    <t>3408,41-21,515*23,544</t>
  </si>
  <si>
    <t>2np</t>
  </si>
  <si>
    <t>3212,2</t>
  </si>
  <si>
    <t>3np</t>
  </si>
  <si>
    <t>21,7*25,338</t>
  </si>
  <si>
    <t>130</t>
  </si>
  <si>
    <t>953943122</t>
  </si>
  <si>
    <t>Osadenie drobných kovových predmetov do betónu pred zabetónovaním, hmotnosti 1-5 kg/kus (bez dodávky)</t>
  </si>
  <si>
    <t>-1932523090</t>
  </si>
  <si>
    <t>SO 05 - realizovať v 1vej fáze spolu  s OST</t>
  </si>
  <si>
    <t>"č.v. S-04 - uloženie oceľ. nosníka plechobet. stropu D001</t>
  </si>
  <si>
    <t>"osadenie roznášacej oceľ. platne pred betonážou základov</t>
  </si>
  <si>
    <t>10,0  "det. A</t>
  </si>
  <si>
    <t>"dodávka viď oddiel 767 - zámočn. konštr.</t>
  </si>
  <si>
    <t>131</t>
  </si>
  <si>
    <t>953943123</t>
  </si>
  <si>
    <t>Osadenie drobných kovových predmetov do betónu pred zabetónovaním, hmotnosti 5-15 kg/kus (bez dodávky)</t>
  </si>
  <si>
    <t>-840499187</t>
  </si>
  <si>
    <t>"č.v. S-06 - osadenie roznášacej oceľ. platne pred betonážou základov</t>
  </si>
  <si>
    <t>6+2  "schodisko 1</t>
  </si>
  <si>
    <t>6+2  "schodisko 2</t>
  </si>
  <si>
    <t>7+2  "schodisko 2</t>
  </si>
  <si>
    <t>132</t>
  </si>
  <si>
    <t>961043111</t>
  </si>
  <si>
    <t>Búranie základov alebo vybúranie otvorov plochy nad 4 m2 z betónu prostého alebo preloženého kameňom,  -2,20000t</t>
  </si>
  <si>
    <t>-511457859</t>
  </si>
  <si>
    <t>"ozn. B15, vonkajšie schodiská</t>
  </si>
  <si>
    <t>0,62*2,945  "acad, vstup do bytu 1b</t>
  </si>
  <si>
    <t>"ozn. B17</t>
  </si>
  <si>
    <t>1,0*1,0*0,2+3,0*1,0*0,2+(1,0+1,42)*7,22*0,2</t>
  </si>
  <si>
    <t>133</t>
  </si>
  <si>
    <t>961055111</t>
  </si>
  <si>
    <t>Búranie základov alebo vybúranie otvorov plochy nad 4 m2 v základoch železobetónových,  -2,40000t</t>
  </si>
  <si>
    <t>-1954469106</t>
  </si>
  <si>
    <t>"ozn. B01 - demolácia časti objektu</t>
  </si>
  <si>
    <t>62,58+51,647+40,35  "doska, pásy, pätky</t>
  </si>
  <si>
    <t>134</t>
  </si>
  <si>
    <t>962031132</t>
  </si>
  <si>
    <t>Búranie priečok alebo vybúranie otvorov plochy nad 4 m2 z tehál pálených, plných alebo dutých hr. do 150 mm,  -0,19600t</t>
  </si>
  <si>
    <t>-473008286</t>
  </si>
  <si>
    <t>"ozn. B65</t>
  </si>
  <si>
    <t>12,1*3,355  "SV pohľad</t>
  </si>
  <si>
    <t>135</t>
  </si>
  <si>
    <t>962031132-1</t>
  </si>
  <si>
    <t>Odstránenie strešných domčekov(murované s prefa bet. strieškou), vč. nákladov spojených s odvozom a uskladnením sutiny na skládke</t>
  </si>
  <si>
    <t>-962815213</t>
  </si>
  <si>
    <t>"ozn. B52</t>
  </si>
  <si>
    <t>4  "SO 01</t>
  </si>
  <si>
    <t>136</t>
  </si>
  <si>
    <t>962031135</t>
  </si>
  <si>
    <t>Búranie priečok alebo vybúranie otvorov prierezovej plochy nad 4 m2 v priečkach, z akýchkoľvek tvárnic alebo priečkoviek pálených alebo nepálených na akúkoľvek maltu vápennú alebo vápennocementovú hr. do 150 mm -0,115 t</t>
  </si>
  <si>
    <t>-1665935345</t>
  </si>
  <si>
    <t>"ozn. B07</t>
  </si>
  <si>
    <t>(1,75+1,75)*(5,2+0,15+5,25+2,6+4,6+1,24+4,6)</t>
  </si>
  <si>
    <t>-0,8*2,0*4</t>
  </si>
  <si>
    <t>(1,75+0,72)*(1,24+1,85+0,3)</t>
  </si>
  <si>
    <t>(1,75+0,72)*(1,85+3,01+0,75+0,15+0,61+0,8+0,1+0,12)</t>
  </si>
  <si>
    <t>(1,75+0,72)*(2,65+0,16+5,26-3,01+3,59)</t>
  </si>
  <si>
    <t>(0,08+3,75+0,25)*3,445  "M1.35   DOPL.</t>
  </si>
  <si>
    <t>3,05*(2,26+0,27+2,3+0,61*2+0,685+1,74+0,1+2,745)  "M1.72 - 1.77</t>
  </si>
  <si>
    <t>3,05*(0,7+0,57+0,465+3,725+0,13+3,48-1,6+5,6)  "M1.70, 1.71</t>
  </si>
  <si>
    <t>-0,61*2,0*2-0,85*2,0-0,8*2,0-0,57*2,0-1,47*2,0-0,79*2,0</t>
  </si>
  <si>
    <t>(0,08+3,75+0,25)*(1,435+0,8+0,3+0,5+0,845+0,3+0,6+1,41+0,1)  "M1.37</t>
  </si>
  <si>
    <t>3,05*(0,57+0,8+1,48)  "M1.34</t>
  </si>
  <si>
    <t>-0,6*2,0-0,8*2,0</t>
  </si>
  <si>
    <t>(0,08+3,75+0,25)*(2,5+1,305)  "M1.33, 1.38</t>
  </si>
  <si>
    <t>-0,75*2,0</t>
  </si>
  <si>
    <t>(0,08+3,75+0,25)*(4,715+1,53)  "M1.31</t>
  </si>
  <si>
    <t>(0,08+3,75)*(1,225+1,5+0,96)  "M1.32</t>
  </si>
  <si>
    <t>1,95*1,285  "M1.32</t>
  </si>
  <si>
    <t>(0,08+3,75)*(0,395+2,465*2+0,475)  "M1.31</t>
  </si>
  <si>
    <t>"os 17-22</t>
  </si>
  <si>
    <t>(2,95+0,1)*(3,975+1,65+0,04+0,295)</t>
  </si>
  <si>
    <t>(2,95+0,1)*(4,655+0,8+0,34+2,0+0,465+0,6+0,105+1,31+0,44+0,77+0,09)</t>
  </si>
  <si>
    <t>(2,95+0,1)*(2,78+0,12+1,665+0,04+0,295)</t>
  </si>
  <si>
    <t>(2,95+0,1)*(0,06+0,805+1,885+0,095+1,845+0,07+1,47+1,19)</t>
  </si>
  <si>
    <t>(2,95+0,1)*(0,15+3,28+0,255+0,16+0,475+8,29)</t>
  </si>
  <si>
    <t>-0,8*2,0-0,785*2,0-0,805*2,0-0,77*2,0-0,8*2,0-0,805*2,0</t>
  </si>
  <si>
    <t>3,05*(0,405+4,71+0,8+0,19+1,185+1,15*2+0,22+0,98)</t>
  </si>
  <si>
    <t>-(0,8-0,4)*2,0-0,8*2,0</t>
  </si>
  <si>
    <t>(0,08+3,75+0,25)*(5,575+0,43+2,815)  "M1.46</t>
  </si>
  <si>
    <t>(0,08+3,75+0,25)*(2,73+0,115+2,735+5,19+2,33+0,8+0,61)  "M1.43, 1.44</t>
  </si>
  <si>
    <t>(0,08+3,75+0,25)*(0,425+1,84+0,805+0,715)  "M1.42, 1.43</t>
  </si>
  <si>
    <t>(0,08+3,75+0,25)*(3,065+0,925+0,535+0,84+0,225+1,49+5,605+0,38)</t>
  </si>
  <si>
    <t>(0,08+3,75+0,25)*(0,27+2,725+0,35+0,56+1,14)  "M1.40, 1.41</t>
  </si>
  <si>
    <t>-0,8*2,0*3-0,925*2,0-0,84*2,0-0,9*2,0-0,805*2,0</t>
  </si>
  <si>
    <t>(0,08+3,75+0,25)*3,42  "M1.31</t>
  </si>
  <si>
    <t>"byt os 30-32</t>
  </si>
  <si>
    <t>(2,95+0,015)*(1,84+1,8+4,64+1,8+1,37+1,02+1,45+0,13+0,26)  "šraf</t>
  </si>
  <si>
    <t>(2,95+0,015)*(4,04+0,14+0,765+0,28)  "šraf</t>
  </si>
  <si>
    <t>-0,95*2,02-1,45*2,02-1,55*2,02  "šraf</t>
  </si>
  <si>
    <t>(2,95+0,015)*(1,02+0,7+0,07)  "M1b.1</t>
  </si>
  <si>
    <t>-0,7*2,0</t>
  </si>
  <si>
    <t>"os 32 - 44</t>
  </si>
  <si>
    <t>(2,95+0,1)*(3,32+0,1+3,35-0,26+8,325*2+3,01+0,105+3,57+0,19+0,66)  "M1.03 - 1.06</t>
  </si>
  <si>
    <t>-0,8*2,0*2-0,805*2,0*3</t>
  </si>
  <si>
    <t>(2,95+0,1)*(7,625+0,44+1,03+0,1+1,0+5,73+2,455+0,55+0,13+0,54)  "M1.08 - 1.15, šraf</t>
  </si>
  <si>
    <t>-0,805*2,0*3-0,8*2,0-0,605*2,0  "šraf</t>
  </si>
  <si>
    <t>(2,95+0,1)*(8,215+0,605+0,13+0,15+0,625+0,14+0,06+1,82*2+1,9)  "šraf, M1.08 - 1.15</t>
  </si>
  <si>
    <t>(2,95+0,1)*(2,86+6,35+1,77+1,53)  "šraf, M1.08 - 1.15</t>
  </si>
  <si>
    <t>-0,6*2,0*2-0,8*2,0-0,61*2,0*2</t>
  </si>
  <si>
    <t>(2,95+0,1)*21,735  "M1.16-1.18</t>
  </si>
  <si>
    <t>-0,97*2,7*3-4,73*1,83-4,65*1,83-4,53*1,83</t>
  </si>
  <si>
    <t>"M1.21-1.25</t>
  </si>
  <si>
    <t>(2,95+0,1)*(0,55+0,795+1,675+0,8+0,43+0,97+0,11+2,245+0,725)  "šraf</t>
  </si>
  <si>
    <t>(2,95+0,1)*(2,595+0,09+0,64)  "šraf</t>
  </si>
  <si>
    <t>(2,95+0,1)*(1,505+0,28*2+2,875+1,99+1,505+7,855+0,34)  "šraf</t>
  </si>
  <si>
    <t>-0,795*2,0-0,8*2,0*3  "šraf</t>
  </si>
  <si>
    <t>(2,95+0,1)*(18,1+8,21)  "M1.27, 1.28</t>
  </si>
  <si>
    <t>-0,8*2,0-0,97*2,7*2-4,705*1,83*2</t>
  </si>
  <si>
    <t>(2,95+0,1)*(2,205-0,385)  "M1.29</t>
  </si>
  <si>
    <t>-0,9*2,0</t>
  </si>
  <si>
    <t>(2,95+0,1)*(0,605+0,56*2)  "M2.43, šraf</t>
  </si>
  <si>
    <t>(2,7+0,1)*(0,53+0,905+0,455)  "M2.43, šraf</t>
  </si>
  <si>
    <t>-0,905*2,0</t>
  </si>
  <si>
    <t>(2,95+0,1)*(21,63+3,78+3,295+0,42+(7,13+0,1+1,075)*2)  "M2.44 - 2.47</t>
  </si>
  <si>
    <t>-0,89*2,7-0,8*2,0*2-1,06*2,7-4,75*1,83-4,705*1,83</t>
  </si>
  <si>
    <t>"M2.50-2.54</t>
  </si>
  <si>
    <t>(2,95+0,1)*(4,31+8,325+1,77+0,505+0,99+0,785+0,1)  "šraf</t>
  </si>
  <si>
    <t>(2,95+0,1)*(2,52+0,09+0,785+0,59+1,85+0,145+1,445+0,86+0,215+0,145)  "šraf</t>
  </si>
  <si>
    <t>-0,795*2,0-0,8*2,0-0,785*2,0*2  "šraf</t>
  </si>
  <si>
    <t>(2,95+0,1)*(3,59+0,15+0,17+0,42+8,275)</t>
  </si>
  <si>
    <t>-0,97*2,0</t>
  </si>
  <si>
    <t>(2,95+0,1)*(0,75+0,3+2,495+0,8+5,12)  "M2.56, šraf</t>
  </si>
  <si>
    <t>-0,5*2,0-0,8*2,0*2-0,795*2,0  "šraf</t>
  </si>
  <si>
    <t>"M2.02 - 2.08</t>
  </si>
  <si>
    <t>(2,95+0,1-0,25)*(9,105-0,41+0,18+8,6-0,42)</t>
  </si>
  <si>
    <t>(2,95+0,1-0,25)*(1,815-0,32+0,12+3,92)</t>
  </si>
  <si>
    <t>(2,95+0,1)*(7,505*2-0,435*2)</t>
  </si>
  <si>
    <t>-1,025*2,0-0,905*2,0-0,8*2,0*2-0,81*2,0</t>
  </si>
  <si>
    <t>(2,95+0,1-0,25)*(11,435+0,42)  "M2.09-2.11</t>
  </si>
  <si>
    <t>(2,95+0,1)*(0,63+0,905+5,98)*3</t>
  </si>
  <si>
    <t>-0,8*2,0*2-0,815*2,0</t>
  </si>
  <si>
    <t>(2,95+0,1)*(0,48+0,895+0,53)  "M2.19, šraf</t>
  </si>
  <si>
    <t>-0,895*2,0  "šraf</t>
  </si>
  <si>
    <t>(2,95+0,1)*(21,775)  "M2.16-2.18</t>
  </si>
  <si>
    <t>-0,905*2,7-4,715*1,83-0,94*2,7-4,625*1,83-1,19*2,7-4,68*1,83</t>
  </si>
  <si>
    <t>"M2.22-2.26</t>
  </si>
  <si>
    <t>(2,95+0,1)*(3,82+0,7+0,975+0,11+1,35+0,79+0,04)  "šraf</t>
  </si>
  <si>
    <t>(2,95+0,1)*(0,2+0,8+1,58+0,1+0,53+0,105+0,555)  "šraf</t>
  </si>
  <si>
    <t>(2,95+0,1)*(8,315+1,9+0,6+6,295)  "šraf</t>
  </si>
  <si>
    <t>-0,8*2,0*2-0,78*2,0-0,79*2,0</t>
  </si>
  <si>
    <t>"M2.27-2.29</t>
  </si>
  <si>
    <t>(2,95+0,1)*(25,545)</t>
  </si>
  <si>
    <t>-0,715*2,0-0,92*2,7-4,87*1,83-0,92*2,7*2-4,7*1,83</t>
  </si>
  <si>
    <t>"M2.31-2.40</t>
  </si>
  <si>
    <t>(2,95+0,1)*(3,885+0,62+0,19+0,71+1,51)  "šraf</t>
  </si>
  <si>
    <t>(2,95+0,1)*(0,2+0,79+0,37+0,13+1,23+0,555+0,1+0,54)  "šraf</t>
  </si>
  <si>
    <t>(2,95+0,1)*(8,46*2-0,4)  "šraf</t>
  </si>
  <si>
    <t>-0,8*2,0*3-0,79*2,0</t>
  </si>
  <si>
    <t>(2,95+0,1)*(18,315)</t>
  </si>
  <si>
    <t>-0,8*2,0-0,86*2,7-4,96*1,83-0,92*2,7-4,675*1,83</t>
  </si>
  <si>
    <t>(2,95+0,1)*(0,34+0,905+0,51)  "šraf</t>
  </si>
  <si>
    <t>2,95*(5,525+0,8+0,67+6,77+6,015+0,8+0,69)</t>
  </si>
  <si>
    <t>-0,8*2,0*2</t>
  </si>
  <si>
    <t>2,95*(0,68+0,8+5,985+6,775+0,65+0,8+5,54)</t>
  </si>
  <si>
    <t>2,95*(17,635+23,545-0,42*4)</t>
  </si>
  <si>
    <t>-0,9*2,0*2-1,09*2,0</t>
  </si>
  <si>
    <t>"ozn. B62</t>
  </si>
  <si>
    <t>1,91*24,0*2  "z dvoch strán</t>
  </si>
  <si>
    <t>137</t>
  </si>
  <si>
    <t>962032314-1</t>
  </si>
  <si>
    <t>Búranie pilierov z pórobet. na akúkoľvek maltu,  -1,80000t</t>
  </si>
  <si>
    <t>-1602788731</t>
  </si>
  <si>
    <t>0,41*(0,08+3,75+0,25)*3,86  "M1.31</t>
  </si>
  <si>
    <t>(2,95+0,015)*0,45*0,765  "M1b.7</t>
  </si>
  <si>
    <t>(2,95+0,1)*0,59*0,6  "M1.05</t>
  </si>
  <si>
    <t>(2,95+0,1)*0,62*0,28  "M1.08</t>
  </si>
  <si>
    <t>(2,95+0,1)*0,285*0,225  "M1.14</t>
  </si>
  <si>
    <t>(2,95+0,1)*0,42*0,27*2  "M2.44, 2.46</t>
  </si>
  <si>
    <t>(2,95+0,1)*(0,225+0,13+0,67)*0,275  "M2.53</t>
  </si>
  <si>
    <t>(2,95+0,1)*(0,395+0,225)*(0,285+0,12)  "M2.49</t>
  </si>
  <si>
    <t>(2,95+0,1)*(0,39+0,115+0,65)*0,33  "M2.50</t>
  </si>
  <si>
    <t>(2,95+0,1)*1,08*0,4  "M2.32</t>
  </si>
  <si>
    <t>138</t>
  </si>
  <si>
    <t>962041315-B63</t>
  </si>
  <si>
    <t>Vybúranie exteriérových betónových odpadových prístreškov vč. nákladov spojených s odvozom a uskladnením sutiny na skládke</t>
  </si>
  <si>
    <t>1937031276</t>
  </si>
  <si>
    <t>2  "ozn. B63</t>
  </si>
  <si>
    <t>139</t>
  </si>
  <si>
    <t>962042321</t>
  </si>
  <si>
    <t>Búranie muriva alebo vybúranie otvorov plochy nad 4 m2 z betónu prostého nadzákladného,  -2,20000t</t>
  </si>
  <si>
    <t>-874192257</t>
  </si>
  <si>
    <t>"ozn. B58 - steny angl. dvorca - rozmery upresniť podľa skutočnosti</t>
  </si>
  <si>
    <t>0,25*1,8*(14,995+1,2)</t>
  </si>
  <si>
    <t>0,25*1,8*(15,25+1,2*2+0,4)</t>
  </si>
  <si>
    <t>140</t>
  </si>
  <si>
    <t>962042321-01</t>
  </si>
  <si>
    <t xml:space="preserve">Búranie muriva alebo vybúranie otvorov plochy nad 4 m2 z keramzitbetónu </t>
  </si>
  <si>
    <t>1376834412</t>
  </si>
  <si>
    <t>"ozn. B64</t>
  </si>
  <si>
    <t>0,26*0,7*23,845  "JZ pohľad</t>
  </si>
  <si>
    <t>141</t>
  </si>
  <si>
    <t>962051116</t>
  </si>
  <si>
    <t>Búranie priečok alebo vybúranie otvorov plochy nad 4 m2 železobetónových hr. do 150 mm,  -0,32400t</t>
  </si>
  <si>
    <t>-837871966</t>
  </si>
  <si>
    <t>"ozn. B15</t>
  </si>
  <si>
    <t>"schody do bytov na štítoch</t>
  </si>
  <si>
    <t>5,25+1,54*1,35</t>
  </si>
  <si>
    <t>142</t>
  </si>
  <si>
    <t>962086121</t>
  </si>
  <si>
    <t>Búranie muriva priečok z pórobetónu hr. do 300 mm,  -0,15000t</t>
  </si>
  <si>
    <t>-2059890799</t>
  </si>
  <si>
    <t>3,05*(0,17+0,415+0,37)  "M1.72, 1.37</t>
  </si>
  <si>
    <t>(4,8-1,05+0,08)*(1,335*2)  "M1.34</t>
  </si>
  <si>
    <t>(0,08+3,75+0,25)*(1,04+0,81*2)  "M1.33</t>
  </si>
  <si>
    <t>3,05*(0,26+0,115+0,41+0,6)  "M1.49, 1.61</t>
  </si>
  <si>
    <t>(0,08+3,75+0,25)*(0,64+0,11+0,285+6,47)  "M1.46</t>
  </si>
  <si>
    <t>-0,8*2,0</t>
  </si>
  <si>
    <t>(0,08+3,75+0,25)*(1,14+0,11+4,925)  "M1.39, 1.41</t>
  </si>
  <si>
    <t>(2,95+0,1)*(8,325-0,445)  "M1.04</t>
  </si>
  <si>
    <t>(2,95+0,1)*7,505  "M2.02</t>
  </si>
  <si>
    <t>(2,95+0,1)*8,315  "M2.21</t>
  </si>
  <si>
    <t>(2,95+0,1)*8,46  "M2.37</t>
  </si>
  <si>
    <t>143</t>
  </si>
  <si>
    <t>963042819</t>
  </si>
  <si>
    <t>Búranie akýchkoľvek betónových schodiskových stupňov zhotovených na mieste,  -0,07000t</t>
  </si>
  <si>
    <t>-1870455998</t>
  </si>
  <si>
    <t>9  "vstupy do bytov na štítoch</t>
  </si>
  <si>
    <t>144</t>
  </si>
  <si>
    <t>-885684347</t>
  </si>
  <si>
    <t>"ozn. B48</t>
  </si>
  <si>
    <t>0,92</t>
  </si>
  <si>
    <t>145</t>
  </si>
  <si>
    <t>963051113</t>
  </si>
  <si>
    <t>Búranie železobetónových stropov doskových hr.nad 80 mm,  -2,40000t</t>
  </si>
  <si>
    <t>-1339890352</t>
  </si>
  <si>
    <t>1,54*5,01*0,15*1,12</t>
  </si>
  <si>
    <t>146</t>
  </si>
  <si>
    <t>965041441</t>
  </si>
  <si>
    <t>Búranie podkladov pod dlažby, liatych dlažieb a mazanín,škvarobetón hr.nad 100 mm, plochy nad 4 m2 -1,60000t</t>
  </si>
  <si>
    <t>1137542668</t>
  </si>
  <si>
    <t>3095,2*0,1+169,72*0,12</t>
  </si>
  <si>
    <t>147</t>
  </si>
  <si>
    <t>965043321</t>
  </si>
  <si>
    <t>Búranie podkladov pod dlažby, liatych dlažieb a mazanín,betón s poterom,teracom hr.do 100 mm, plochy do 1 m2 -2,20000t</t>
  </si>
  <si>
    <t>1154625021</t>
  </si>
  <si>
    <t>"B11</t>
  </si>
  <si>
    <t>0,405*0,76*0,06  "M1b.1</t>
  </si>
  <si>
    <t>148</t>
  </si>
  <si>
    <t>965043321-01</t>
  </si>
  <si>
    <t>odstránenie nášlapnej zdegradovanej betónovej vrstvy v ocelových vaničkách interierových schodísk vč. vyčistenia vaničky</t>
  </si>
  <si>
    <t>1241312928</t>
  </si>
  <si>
    <t>"B12</t>
  </si>
  <si>
    <t>(2,23*8,11*0,05)*3</t>
  </si>
  <si>
    <t>149</t>
  </si>
  <si>
    <t>965043341</t>
  </si>
  <si>
    <t>Búranie podkladov pod dlažby, liatych dlažieb a mazanín,betón s poterom,teracom hr.do 100 mm, plochy nad 4 m2  -2,20000t</t>
  </si>
  <si>
    <t>1297716590</t>
  </si>
  <si>
    <t>"ozn. B19</t>
  </si>
  <si>
    <t>"P_01*0,04+P_02a*0,067</t>
  </si>
  <si>
    <t>P_11*(0,06+0,08)/2+P_12*(0,06+0,08)/2</t>
  </si>
  <si>
    <t>150</t>
  </si>
  <si>
    <t>965043431</t>
  </si>
  <si>
    <t>Búranie podkladov pod dlažby, liatych dlažieb a mazanín,betón s poterom,teracom hr.do 150 mm,  plochy do 4 m2 -2,20000t</t>
  </si>
  <si>
    <t>2085229685</t>
  </si>
  <si>
    <t>4,721*(0,25-0,08)  "acad, M1.32</t>
  </si>
  <si>
    <t>5,428*(0,25-0,08)  "acad, M1.32</t>
  </si>
  <si>
    <t>151</t>
  </si>
  <si>
    <t>965043441</t>
  </si>
  <si>
    <t>Búranie podkladov pod dlažby, liatych dlažieb a mazanín,betón s poterom,teracom hr.do 150 mm,  plochy nad 4 m2 -2,20000t</t>
  </si>
  <si>
    <t>1059218324</t>
  </si>
  <si>
    <t>"ozn. B58 - podlaha angl. dvorca - rozmery upresniť podľa skutočnosti</t>
  </si>
  <si>
    <t>14,995*1,45*0,15</t>
  </si>
  <si>
    <t>15,25*1,45*0,15</t>
  </si>
  <si>
    <t>152</t>
  </si>
  <si>
    <t>965043441-B31</t>
  </si>
  <si>
    <t>Kompletné odstránenie hlavných vstupných betónových schodísk, aj s prisluchajúcimi základovými konštrukciami (vč. nášľapnej vrstvy, viď skladba P1.6 - búračky)</t>
  </si>
  <si>
    <t>-2057735357</t>
  </si>
  <si>
    <t>"ozn. B31 - P1.6 - jestvuj. podlaha hlavný vstup 2x</t>
  </si>
  <si>
    <t>6,76*10,415*(0,15+0,1+0,02)*2</t>
  </si>
  <si>
    <t>0,97*0,92*(0,15+0,1+0,02)</t>
  </si>
  <si>
    <t>(0,3*6,76*0,9*2)*2  "základy - tvar upresniť podľa skutočnosti</t>
  </si>
  <si>
    <t>153</t>
  </si>
  <si>
    <t>965081712-1</t>
  </si>
  <si>
    <t>Búranie dlažieb, bez podklad. lôžka z xylolit., alebo keramických dlaždíc hr. do 10 mm,  -0,02000t vč. podkladného lôžka a soklíkov</t>
  </si>
  <si>
    <t>-1415794110</t>
  </si>
  <si>
    <t>P_03+P_06+P_11b_1</t>
  </si>
  <si>
    <t>154</t>
  </si>
  <si>
    <t>968061125</t>
  </si>
  <si>
    <t>Vyvesenie dreveného dverného krídla do suti plochy do 2 m2, -0,02400t</t>
  </si>
  <si>
    <t>-2080767071</t>
  </si>
  <si>
    <t>"interiér, ozn. B03</t>
  </si>
  <si>
    <t>1+3+11  "1.NP</t>
  </si>
  <si>
    <t>155</t>
  </si>
  <si>
    <t>968062355-1</t>
  </si>
  <si>
    <t>Vybúranie drevených rámov okien a presklenných stien dvojitých alebo zdvojených vč. vyvesenia krídel</t>
  </si>
  <si>
    <t>677122931</t>
  </si>
  <si>
    <t>1562,373</t>
  </si>
  <si>
    <t>"2.NP - ozn. B44</t>
  </si>
  <si>
    <t>4,75*1,83+4,705*1,83  "M2.44, 2.47</t>
  </si>
  <si>
    <t>4,715*1,83+4,625*1,83+4,68*1,83  "M2.16-2.18 - bez ozn. B44</t>
  </si>
  <si>
    <t>4,67*1,83+4,7*1,83  "M2.27, 2.28 - bez ozn. B44</t>
  </si>
  <si>
    <t>156</t>
  </si>
  <si>
    <t>968071125</t>
  </si>
  <si>
    <t>Vyvesenie kovového dverného krídla do suti plochy do 2 m2</t>
  </si>
  <si>
    <t>347149359</t>
  </si>
  <si>
    <t>"materiál upresniť podľa skutočnosti</t>
  </si>
  <si>
    <t>1+6+6</t>
  </si>
  <si>
    <t>6+6</t>
  </si>
  <si>
    <t>2  "M2.13</t>
  </si>
  <si>
    <t>157</t>
  </si>
  <si>
    <t>968072455</t>
  </si>
  <si>
    <t>Vybúranie kovových dverových zárubní plochy do 2 m2,  -0,07600t</t>
  </si>
  <si>
    <t>530903006</t>
  </si>
  <si>
    <t>0,8*2,0*8</t>
  </si>
  <si>
    <t>"interiér - os L-N</t>
  </si>
  <si>
    <t>0,61*1,97*2+0,85*2,0+0,79*2,0+0,8*2,0+0,57*2,0+0,795*2,0+0,8*2,02+0,6*2,0</t>
  </si>
  <si>
    <t>0,75*2,0+0,81*2,0*5+0,785*2,0+0,8*2,0  "1</t>
  </si>
  <si>
    <t>"interiér - os N-T/23-27</t>
  </si>
  <si>
    <t>0,8*2,0*5+0,925*2,0+0,84*2,0+0,9*2,0+0,805*2,0  "3</t>
  </si>
  <si>
    <t>"interiér - os T-V</t>
  </si>
  <si>
    <t>0,7*2,0+0,95*2,0+0,91*2,0+0,82*2,0*2+0,83*2,0*3+0,8*2,0*2+0,805*2,0*3</t>
  </si>
  <si>
    <t>0,6*2,0*2+0,8*2,0*7+0,795*2,0+0,9*2,0</t>
  </si>
  <si>
    <t>0,905*2,0+0,8*2,0*3+0,8*2,0+0,785*2,0*2+0,795*2,0+0,8*2,0+0,97*2,0</t>
  </si>
  <si>
    <t>1,025*2,0+0,905*2,0+0,8*2,0*3+1,09*2,0+0,795*2,0</t>
  </si>
  <si>
    <t>0,795*2,0+0,8*2,0*2+0,815*2,0+0,905*2,0</t>
  </si>
  <si>
    <t>0,895*2,0+0,8*2,0+0,715*2,0</t>
  </si>
  <si>
    <t>0,92*2,7*3+0,805*2,0*2+0,905*2,0</t>
  </si>
  <si>
    <t>0,8*2,0*5+0,9*2,0*2+1,09*2,0</t>
  </si>
  <si>
    <t>158</t>
  </si>
  <si>
    <t>968072456</t>
  </si>
  <si>
    <t>Vybúranie kovových dverových zárubní plochy nad 2 m2,  -0,06300t</t>
  </si>
  <si>
    <t>1542049110</t>
  </si>
  <si>
    <t>0,97*2,7*3+0,97*2,7*2</t>
  </si>
  <si>
    <t>1,55*2,05  "M1b.5/os V-T</t>
  </si>
  <si>
    <t>0,89*2,7+1,06*2,7</t>
  </si>
  <si>
    <t>0,905*2,7+0,94*2,7+1,19*2,7</t>
  </si>
  <si>
    <t>0,92*2,7*3+0,86*2,7+0,92*2,7</t>
  </si>
  <si>
    <t>0,9*2,7</t>
  </si>
  <si>
    <t>159</t>
  </si>
  <si>
    <t>968072641</t>
  </si>
  <si>
    <t>Vybúranie kovových stien plných, zasklených alebo výkladných,  -0,02500t</t>
  </si>
  <si>
    <t>-713217734</t>
  </si>
  <si>
    <t>"SO 02 - telocvičňa</t>
  </si>
  <si>
    <t>"1,84*2,9*2  "M1.02</t>
  </si>
  <si>
    <t>3,175*4,0+(0,415+0,2+2,96+0,2+2,885)*2,95+6,78*2,95</t>
  </si>
  <si>
    <t>6,65*2,95+6,67*2,95</t>
  </si>
  <si>
    <t>1,87*2,7</t>
  </si>
  <si>
    <t>2,76*2,69  "M2.13</t>
  </si>
  <si>
    <t>"spojovací krčok</t>
  </si>
  <si>
    <t>(9,0*3,25+3,0*3,0)*2</t>
  </si>
  <si>
    <t>160</t>
  </si>
  <si>
    <t>968082355-1</t>
  </si>
  <si>
    <t>Vybúranie plastových rámov okien a preskl. stien dvojitých vč. vyvesenia krídel</t>
  </si>
  <si>
    <t>734186847</t>
  </si>
  <si>
    <t>723,611</t>
  </si>
  <si>
    <t>"1.NP, os T-V</t>
  </si>
  <si>
    <t>"ozn. B44</t>
  </si>
  <si>
    <t>4,73*1,83+4,65*1,83+4,53*1,83  "M1.16-1.18</t>
  </si>
  <si>
    <t>4,705*1,83*2  "M1.27, 1.28</t>
  </si>
  <si>
    <t>161</t>
  </si>
  <si>
    <t>971033531</t>
  </si>
  <si>
    <t>Vybúranie otvorov v murive tehl. plochy do 1 m2 hr. do 150 mm,  -0,28100t</t>
  </si>
  <si>
    <t>495535319</t>
  </si>
  <si>
    <t>"ozn. B38</t>
  </si>
  <si>
    <t>1,5*0,66*2  "M1.47</t>
  </si>
  <si>
    <t>0,73*0,66*2  "M1.47</t>
  </si>
  <si>
    <t>162</t>
  </si>
  <si>
    <t>971033631</t>
  </si>
  <si>
    <t>Vybúranie otvorov v murive tehl. plochy do 4 m2 hr. do 150 mm,  -0,27000t</t>
  </si>
  <si>
    <t>1142305214</t>
  </si>
  <si>
    <t>"ozn. B10</t>
  </si>
  <si>
    <t>1,35*2,03  "M1.16</t>
  </si>
  <si>
    <t>163</t>
  </si>
  <si>
    <t>971038631</t>
  </si>
  <si>
    <t>Vybúranie otvorov v murive z tvárnic veľ. plochy do 4 m2 hr. do 150 mm,  -0,16500t</t>
  </si>
  <si>
    <t>-9957407</t>
  </si>
  <si>
    <t>0,9*2,5*3  "M2.12, 2.11</t>
  </si>
  <si>
    <t>164</t>
  </si>
  <si>
    <t>971038691</t>
  </si>
  <si>
    <t>Vybúranie otvorov v murive z tvárnic veľ. plochy do 4 m2 hr. nad 150 mm,  -1,50000t</t>
  </si>
  <si>
    <t>-22203755</t>
  </si>
  <si>
    <t>1,32*(2,7+0,1)*0,325  "M1.71</t>
  </si>
  <si>
    <t>165</t>
  </si>
  <si>
    <t>971042651-1</t>
  </si>
  <si>
    <t>Vybúranie otvoru v v keramzitbetónovom panely plochy do 4 m2, akejkolvek hr.,  -2,20000t</t>
  </si>
  <si>
    <t>2069768271</t>
  </si>
  <si>
    <t>"B35</t>
  </si>
  <si>
    <t>(2,09*1,0*0,25)*3  "M1.41 - pre výťah na 3 poschodiach</t>
  </si>
  <si>
    <t>"B32</t>
  </si>
  <si>
    <t>1,0*2,2*0,36-0,79*2,2*0,36  "M1b.1</t>
  </si>
  <si>
    <t>"ozn. B45</t>
  </si>
  <si>
    <t>1,2*2,02*0,3*3  "nové otvory na štítoch 2.NP</t>
  </si>
  <si>
    <t>166</t>
  </si>
  <si>
    <t>971052651</t>
  </si>
  <si>
    <t>Vybúranie otvoru v želzobet. priečkach a stenách plochy do 4 m2, hr. do 600 mm,  -2,40000t</t>
  </si>
  <si>
    <t>-1109169316</t>
  </si>
  <si>
    <t>"ozn. B09</t>
  </si>
  <si>
    <t>(1,14*2,2*0,175+1,04*2,2*0,175)*2  "M1.01, M1.19</t>
  </si>
  <si>
    <t>167</t>
  </si>
  <si>
    <t>971055014</t>
  </si>
  <si>
    <t>Rezanie konštrukcií zo železobetónu hr. panelu 200 mm stenovou pílou -0,02400t</t>
  </si>
  <si>
    <t>466092804</t>
  </si>
  <si>
    <t>"č.v. S-10</t>
  </si>
  <si>
    <t>(2,2*2+1,0)*2  "otvor A, os 34 a 39</t>
  </si>
  <si>
    <t>(2,2*2+0,9)*2  "otvor B, os 34 a 39</t>
  </si>
  <si>
    <t>168</t>
  </si>
  <si>
    <t>971055021-1</t>
  </si>
  <si>
    <t>Rezanie konštrukcií z keramzitbet. hr. panelu 250 mm stenovou pílou -0,03000t</t>
  </si>
  <si>
    <t>659804880</t>
  </si>
  <si>
    <t>1,0*2*3  "ozn. B35 - pre výťah (na 3 poschodiach)</t>
  </si>
  <si>
    <t>2,2*2  "B32, M1b.1</t>
  </si>
  <si>
    <t>972055241</t>
  </si>
  <si>
    <t>Vybúranie otvoru v stropoch z dutých prefabr. plochy do 0,09 m2, nad 120 mm,  -0,02500t,  vč. zabezpečenia panelov proti pádu</t>
  </si>
  <si>
    <t>1383365807</t>
  </si>
  <si>
    <t>"ozn. B34</t>
  </si>
  <si>
    <t>1+1  "M2.21, 2.37</t>
  </si>
  <si>
    <t>1  "M3.05</t>
  </si>
  <si>
    <t>"strecha</t>
  </si>
  <si>
    <t>(4)*2  "dvojplášť. strecha</t>
  </si>
  <si>
    <t>"pred každou realizáciou prestupu cez stropné konštrukcie je potrebné prizvať</t>
  </si>
  <si>
    <t xml:space="preserve">"statika na posúdenie miesta prestupu. Pri obhliadke je potrebné mať obnažené konštrukcie aby boli </t>
  </si>
  <si>
    <t>"viditeľné jednotlivé pozície panelov</t>
  </si>
  <si>
    <t>170</t>
  </si>
  <si>
    <t>972055491</t>
  </si>
  <si>
    <t>Vybúranie otvoru v stropoch z dutých prefabr. plochy do 1 m2, hr. nad 120 mm,  -2,10000t, vč. zabezpečenia panelov proti pádu</t>
  </si>
  <si>
    <t>1981564407</t>
  </si>
  <si>
    <t>0,25*(1,5*0,66*2+0,73*0,66*2)  "M2.41</t>
  </si>
  <si>
    <t>0,25*0,315*0,505  "M2.15</t>
  </si>
  <si>
    <t>0,25*0,34*1,59  "M2.14</t>
  </si>
  <si>
    <t>"strecha - dvojplášťová</t>
  </si>
  <si>
    <t>(0,25*(1,5*0,66*2+0,73*0,66*2))*2</t>
  </si>
  <si>
    <t>(0,25*0,34*1,59)*2</t>
  </si>
  <si>
    <t>171</t>
  </si>
  <si>
    <t>972055691-1</t>
  </si>
  <si>
    <t>Vybúranie otvoru v stropoch z pórobet. panelovhr. nad 120 mm vč. zabezpečenia proti pádu</t>
  </si>
  <si>
    <t>-1761662419</t>
  </si>
  <si>
    <t>"ozn. B54 - strecha</t>
  </si>
  <si>
    <t>10,35*0,395*0,15</t>
  </si>
  <si>
    <t>172</t>
  </si>
  <si>
    <t>973031324</t>
  </si>
  <si>
    <t>Vysekanie v murive z tehál kapsy plochy do 0,10 m2, hĺbky do 150 mm,  -0,01500t</t>
  </si>
  <si>
    <t>1951790493</t>
  </si>
  <si>
    <t>173</t>
  </si>
  <si>
    <t>974031664</t>
  </si>
  <si>
    <t>Vysekávanie rýh v tehl. murive pre vťahov. nosníkov hĺbke do 150 mm,  -0,04200t</t>
  </si>
  <si>
    <t>1414504477</t>
  </si>
  <si>
    <t>"č.v. V708</t>
  </si>
  <si>
    <t>1,75*2+1,75*3*2+1,25*8</t>
  </si>
  <si>
    <t>174</t>
  </si>
  <si>
    <t>974031664-01</t>
  </si>
  <si>
    <t>Vysekávanie rýh v akomkoľvek murive z troskopemzobetónu pre vťahovanie nosníkov do stien, pred vybúraním otvoru do hĺbky 150 mm, pri výške nosníku do 150 mm</t>
  </si>
  <si>
    <t>-2032925450</t>
  </si>
  <si>
    <t>1,2*2  "otvor C</t>
  </si>
  <si>
    <t>1,3*2  "otvor D</t>
  </si>
  <si>
    <t>1,85*2  "ON1</t>
  </si>
  <si>
    <t>175</t>
  </si>
  <si>
    <t>974031666-01</t>
  </si>
  <si>
    <t>Vysekávanie rýh v akomkoľvek murive z troskopemzobetónu pre vťahovanie nosníkov do stien, pred vybúraním otvoru do hĺbky 150 mm, pri výške nosníku do 250 mm</t>
  </si>
  <si>
    <t>-247883198</t>
  </si>
  <si>
    <t>1,3*2  "otvor E</t>
  </si>
  <si>
    <t>1,4*2  "otvor H</t>
  </si>
  <si>
    <t>2,15*2  "otvor I</t>
  </si>
  <si>
    <t>176</t>
  </si>
  <si>
    <t>974042553</t>
  </si>
  <si>
    <t>-335227408</t>
  </si>
  <si>
    <t>1,885+0,135+0,99  "M1b.7</t>
  </si>
  <si>
    <t>"2.NP - os L-N</t>
  </si>
  <si>
    <t>0,58+0,615+0,6+0,59+0,57+0,745+0,575+0,565+0,555+0,56</t>
  </si>
  <si>
    <t>6,465+0,195+3,605+0,15+3,295+0,16+6,365+0,1+0,68+1,225</t>
  </si>
  <si>
    <t>0,16+0,1+4,905+0,12+0,54+0,51*6+0,505*2</t>
  </si>
  <si>
    <t>"2.NP - os N-T</t>
  </si>
  <si>
    <t>0,63*2+0,22+5,75+0,555*3+0,15+3,365+0,3</t>
  </si>
  <si>
    <t>0,15+0,54*3+2,15</t>
  </si>
  <si>
    <t>"2.NP - os T-V</t>
  </si>
  <si>
    <t>0,485*2+0,24*2+0,565*4</t>
  </si>
  <si>
    <t>6,355+0,1+0,2+0,15+6,81+0,1+0,405+0,84+0,1+1,22</t>
  </si>
  <si>
    <t>0,285*2+0,5</t>
  </si>
  <si>
    <t>0,21+0,565*4+0,565*3+0,525+0,235+(0,2+0,565*2)+(0,51)+(0,565*4)</t>
  </si>
  <si>
    <t>(0,78-0,14)*2+(0,725*2+0,3)+0,24+(4,135+0,125+5,91)+0,41*2</t>
  </si>
  <si>
    <t>177</t>
  </si>
  <si>
    <t>974042554</t>
  </si>
  <si>
    <t>1094881295</t>
  </si>
  <si>
    <t>"1.NP, byt 1b</t>
  </si>
  <si>
    <t>4,04+0,14+0,765+1,45+0,1+3,37+0,1+0,945+(0,265+0,245)*2</t>
  </si>
  <si>
    <t>5,43+0,81*2+0,35+0,13+0,15</t>
  </si>
  <si>
    <t>"2.NP, os L-N</t>
  </si>
  <si>
    <t>0,5*2+0,1*2+3,84+0,14+3,115+2,605+0,1+2,36+0,1</t>
  </si>
  <si>
    <t>0,1*4+2,57+4,43+2,345+1,535</t>
  </si>
  <si>
    <t>0,1*2+7,1+3,095</t>
  </si>
  <si>
    <t>"2.NP, os N-T</t>
  </si>
  <si>
    <t>3,34+0,1+2,925+6,05+8,025+2,825+0,1</t>
  </si>
  <si>
    <t>"2.NP, os T-V</t>
  </si>
  <si>
    <t>14,485+0,24+0,1*2+2,515+1,565+9,965+0,385</t>
  </si>
  <si>
    <t>0,1*2+2,515+1,58+3,365</t>
  </si>
  <si>
    <t>0,1+3,045+0,14+1,935</t>
  </si>
  <si>
    <t>0,415+12,185+11,555</t>
  </si>
  <si>
    <t>0,14+4,085+0,1+1,405+(0,1+2,63+0,14+1,61)+(0,1+0,415+6,645)+(0,435+1,34+0,175+0,15)</t>
  </si>
  <si>
    <t>11,505+0,39</t>
  </si>
  <si>
    <t>(0,1*3+2,93+1,53)+(9,245)+(0,1+2,655+0,13+6,775+0,19+0,505*3)+(8,01+0,1)</t>
  </si>
  <si>
    <t>178</t>
  </si>
  <si>
    <t>974042555</t>
  </si>
  <si>
    <t>-876341921</t>
  </si>
  <si>
    <t>0,175+0,76+0,345+2,56</t>
  </si>
  <si>
    <t>14,525  "byt 1b</t>
  </si>
  <si>
    <t>0,51+20,315+6,315+0,12+2,01+35,3+2,14+0,2+0,46</t>
  </si>
  <si>
    <t>2.NP - os N-T</t>
  </si>
  <si>
    <t>0,795+0,2+4,795+0,42+5,55+1,465+2,865*2+0,3*2+8,1+7,21+0,67+18,88</t>
  </si>
  <si>
    <t>92,28+1,985+2,095+0,64+(1,96+0,2+0,44)</t>
  </si>
  <si>
    <t>9,54+(5,375+0,2+12,605+5,31+0,465+0,135+0,1)</t>
  </si>
  <si>
    <t>179</t>
  </si>
  <si>
    <t>974042556</t>
  </si>
  <si>
    <t>1143375164</t>
  </si>
  <si>
    <t>1,81+0,3+3,5+0,805+1,72+0,175  "M1.32</t>
  </si>
  <si>
    <t>3,235+3,285  "M1.47. M1.57</t>
  </si>
  <si>
    <t>"2.NP os L-N</t>
  </si>
  <si>
    <t>1,895+1,865+1,875+1,585+0,51*2+0,325</t>
  </si>
  <si>
    <t>1,57+1,88*2+1,585</t>
  </si>
  <si>
    <t>2,175*2+1,58+1,6</t>
  </si>
  <si>
    <t>"2.NP os T-V</t>
  </si>
  <si>
    <t>0,385</t>
  </si>
  <si>
    <t>0,375</t>
  </si>
  <si>
    <t>180</t>
  </si>
  <si>
    <t>974042557</t>
  </si>
  <si>
    <t>-169567189</t>
  </si>
  <si>
    <t>0,805  "M1.32</t>
  </si>
  <si>
    <t>2,115</t>
  </si>
  <si>
    <t>181</t>
  </si>
  <si>
    <t>974042565</t>
  </si>
  <si>
    <t>393550177</t>
  </si>
  <si>
    <t>1,385  "M1.32</t>
  </si>
  <si>
    <t>182</t>
  </si>
  <si>
    <t>974042566</t>
  </si>
  <si>
    <t>-814575129</t>
  </si>
  <si>
    <t>9,785+0,2</t>
  </si>
  <si>
    <t>183</t>
  </si>
  <si>
    <t>974042574</t>
  </si>
  <si>
    <t>1891975501</t>
  </si>
  <si>
    <t>1,48+1,295+1,12+2,78  "M1.32</t>
  </si>
  <si>
    <t>2,01+0,885+0,15+1,91  "M1.51,1.53, 1.54</t>
  </si>
  <si>
    <t>"2,89+1,335  "M1b.1</t>
  </si>
  <si>
    <t>184</t>
  </si>
  <si>
    <t>974042576</t>
  </si>
  <si>
    <t>-2012123977</t>
  </si>
  <si>
    <t>1,82+1,335+5,415  "M1.55</t>
  </si>
  <si>
    <t>185</t>
  </si>
  <si>
    <t>974042577</t>
  </si>
  <si>
    <t>251913271</t>
  </si>
  <si>
    <t>1,315  "závetrie - vstup z átria</t>
  </si>
  <si>
    <t>186</t>
  </si>
  <si>
    <t>974042584</t>
  </si>
  <si>
    <t>1104015304</t>
  </si>
  <si>
    <t>0,115+0,51+0,895+0,8+0,96  "M1.33</t>
  </si>
  <si>
    <t>2,89+1,335  "M1b.1</t>
  </si>
  <si>
    <t>187</t>
  </si>
  <si>
    <t>974042586</t>
  </si>
  <si>
    <t>-1376444056</t>
  </si>
  <si>
    <t>5,07+0,625+3,685+0,2+1,49  "M1.32</t>
  </si>
  <si>
    <t>0,615  "M1b.7</t>
  </si>
  <si>
    <t>188</t>
  </si>
  <si>
    <t>976071111</t>
  </si>
  <si>
    <t>Vybúranie kovových madiel a zábradlí,  -0,03700t</t>
  </si>
  <si>
    <t>-1948308920</t>
  </si>
  <si>
    <t>"ozn. B39</t>
  </si>
  <si>
    <t>(2,39+2,07+2,13+1,83)*2*2  "M1.47, M1.57, M1.30, 1.56</t>
  </si>
  <si>
    <t>189</t>
  </si>
  <si>
    <t>976085211-1</t>
  </si>
  <si>
    <t>Odstránenie bet. poklopov na energokanáloch</t>
  </si>
  <si>
    <t>1694183451</t>
  </si>
  <si>
    <t>"ozn. B20</t>
  </si>
  <si>
    <t>7  "SO 01</t>
  </si>
  <si>
    <t>190</t>
  </si>
  <si>
    <t>978011191</t>
  </si>
  <si>
    <t>Otlčenie omietok stropov vnútorných vápenných alebo vápennocementových v rozsahu do 100 %,  -0,05000t</t>
  </si>
  <si>
    <t>1639628108</t>
  </si>
  <si>
    <t>5452,517</t>
  </si>
  <si>
    <t>191</t>
  </si>
  <si>
    <t>978013191</t>
  </si>
  <si>
    <t>Otlčenie omietok stien vnútorných vápenných alebo vápennocementových v rozsahu do 100 %,  -0,04600t</t>
  </si>
  <si>
    <t>-267975070</t>
  </si>
  <si>
    <t>2193,294</t>
  </si>
  <si>
    <t>192</t>
  </si>
  <si>
    <t>978059531</t>
  </si>
  <si>
    <t>Odsekanie a odobratie obkladov stien z obkladačiek vnútorných vrátane podkladovej omietky nad 2 m2,  -0,06800t</t>
  </si>
  <si>
    <t>63077056</t>
  </si>
  <si>
    <t>96,28  "búrané steny</t>
  </si>
  <si>
    <t>152,27  "steny ktoré ostávajú</t>
  </si>
  <si>
    <t>193</t>
  </si>
  <si>
    <t>978059631</t>
  </si>
  <si>
    <t>Odsekanie a odobratie obkladov stien z obkladačiek vonkajších vrátane podkladovej omietky nad 2 m2,  -0,08900t</t>
  </si>
  <si>
    <t>-1078099377</t>
  </si>
  <si>
    <t>140,0+155  "fasáda + sokel</t>
  </si>
  <si>
    <t>194</t>
  </si>
  <si>
    <t>978065011</t>
  </si>
  <si>
    <t>Odstránenie kontaktného zateplenia vrátane povrchovej úpravy z polystyrénových dosiek, -0,01841t</t>
  </si>
  <si>
    <t>695696336</t>
  </si>
  <si>
    <t>402,563  "SO 01</t>
  </si>
  <si>
    <t>195</t>
  </si>
  <si>
    <t>978071251</t>
  </si>
  <si>
    <t>Odsekanie a odstránenie izolácie lepenkovej vodorovnej,  -0,07300t</t>
  </si>
  <si>
    <t>687363146</t>
  </si>
  <si>
    <t>P_11+P_12</t>
  </si>
  <si>
    <t>196</t>
  </si>
  <si>
    <t>978071411</t>
  </si>
  <si>
    <t>Odsekanie a odstránenie izolácie z dosiek hr. nad 50 mm,  -0,11200t</t>
  </si>
  <si>
    <t>-913515460</t>
  </si>
  <si>
    <t>"ozn. B16</t>
  </si>
  <si>
    <t>3,735*11,78</t>
  </si>
  <si>
    <t>"vrátane príslušenstva strechy</t>
  </si>
  <si>
    <t>197</t>
  </si>
  <si>
    <t>979011111</t>
  </si>
  <si>
    <t>Zvislá doprava sutiny a vybúraných hmôt za prvé podlažie nad alebo pod základným podlažím</t>
  </si>
  <si>
    <t>-67931645</t>
  </si>
  <si>
    <t>198</t>
  </si>
  <si>
    <t>979081111</t>
  </si>
  <si>
    <t>Odvoz sutiny a vybúraných hmôt na skládku do 1 km</t>
  </si>
  <si>
    <t>-1184446676</t>
  </si>
  <si>
    <t>199</t>
  </si>
  <si>
    <t>979081121</t>
  </si>
  <si>
    <t>Odvoz sutiny a vybúraných hmôt na skládku za každý ďalší 1 km</t>
  </si>
  <si>
    <t>1305063826</t>
  </si>
  <si>
    <t>4981,423*19 'Prepočítané koeficientom množstva</t>
  </si>
  <si>
    <t>200</t>
  </si>
  <si>
    <t>979082111</t>
  </si>
  <si>
    <t>Vnútrostavenisková doprava sutiny a vybúraných hmôt do 10 m</t>
  </si>
  <si>
    <t>352512872</t>
  </si>
  <si>
    <t>201</t>
  </si>
  <si>
    <t>979082121</t>
  </si>
  <si>
    <t>Vnútrostavenisková doprava sutiny a vybúraných hmôt za každých ďalších 5 m</t>
  </si>
  <si>
    <t>-1678050538</t>
  </si>
  <si>
    <t>4981,423*10 'Prepočítané koeficientom množstva</t>
  </si>
  <si>
    <t>202</t>
  </si>
  <si>
    <t>979089012</t>
  </si>
  <si>
    <t>Poplatok za skladovanie - betón, tehly, dlaždice (17 01 ), ostatné</t>
  </si>
  <si>
    <t>-1075008126</t>
  </si>
  <si>
    <t>203</t>
  </si>
  <si>
    <t>979089212</t>
  </si>
  <si>
    <t>Poplatok za skladovanie - bitúmenové zmesi, uholný decht, dechtové výrobky (17 03 ), ostatné</t>
  </si>
  <si>
    <t>-330864902</t>
  </si>
  <si>
    <t>204</t>
  </si>
  <si>
    <t>981013814</t>
  </si>
  <si>
    <t>Demolácia budov ťažkou mechanizáciou z monolit. alebo montovaného železobetónového skeletu s podielom konštrukcií nad 20 do 25%,  -0,54000t</t>
  </si>
  <si>
    <t>-906288958</t>
  </si>
  <si>
    <t>"ozn. B/01</t>
  </si>
  <si>
    <t>36,355*11,59*(9,4-2,0)</t>
  </si>
  <si>
    <t>Presun hmôt HSV</t>
  </si>
  <si>
    <t>205</t>
  </si>
  <si>
    <t>999281111</t>
  </si>
  <si>
    <t>Presun hmôt pre opravy a údržbu objektov vrátane vonkajších plášťov výšky do 25 m</t>
  </si>
  <si>
    <t>-1873585152</t>
  </si>
  <si>
    <t>PSV</t>
  </si>
  <si>
    <t>Práce a dodávky PSV</t>
  </si>
  <si>
    <t>711</t>
  </si>
  <si>
    <t>Izolácie proti vode a vlhkosti</t>
  </si>
  <si>
    <t>206</t>
  </si>
  <si>
    <t>711111001-1</t>
  </si>
  <si>
    <t>D+M univerzálny vodou riediteľný  penetračný náter</t>
  </si>
  <si>
    <t>561203514</t>
  </si>
  <si>
    <t>P_e2+16,6  "16,6 = predná plocha exteriér. schodov</t>
  </si>
  <si>
    <t>P13+P14+P111</t>
  </si>
  <si>
    <t>207</t>
  </si>
  <si>
    <t>711111001-11</t>
  </si>
  <si>
    <t xml:space="preserve">D+M penetračný náter pre asfaltové HI </t>
  </si>
  <si>
    <t>1161301553</t>
  </si>
  <si>
    <t>208</t>
  </si>
  <si>
    <t>711111011-1</t>
  </si>
  <si>
    <t>D+M hydroizolačná dvojzložková emulzia na báze asfaltu, súčiniteľ difúzie radónu min. 1,5 · 10-12 m2s-1 (spoje a rohy zosilniť technickou tkaninou)</t>
  </si>
  <si>
    <t>1361859554</t>
  </si>
  <si>
    <t>"v prípade ostrých hrán a lokálnych nerovností podklad zrovnať cementovou maltou</t>
  </si>
  <si>
    <t>209</t>
  </si>
  <si>
    <t>711113131-2</t>
  </si>
  <si>
    <t>D+M náterová hydroizolácia na báze bitúmenu proti zemnej vlhkosti (ukončenie min. 300 mm nad UT) sokel</t>
  </si>
  <si>
    <t>2092562749</t>
  </si>
  <si>
    <t>KZS9  "KZS perimeter hr. 180 mm, Ste1.5</t>
  </si>
  <si>
    <t>KZS10  "Ste1.6, KZS perimeter hr. 240 mm</t>
  </si>
  <si>
    <t>KZS8+KZSO1  "Ste1.7</t>
  </si>
  <si>
    <t>"Ste1.8, KZS XPS hr. 140 mm</t>
  </si>
  <si>
    <t>KZSO2  "Ste1.8</t>
  </si>
  <si>
    <t>"Ste1.9, KZS XPS hr. 80 mm</t>
  </si>
  <si>
    <t>0,3*(3,755+1,065+6,895)  "SV pohľad</t>
  </si>
  <si>
    <t>0,3*(1,42+3,105+7,06)  "JZ pohľad</t>
  </si>
  <si>
    <t>"Ste1.10, XPS 160 mm</t>
  </si>
  <si>
    <t>"Ste1.11</t>
  </si>
  <si>
    <t>2,56*(14,833+15,41)</t>
  </si>
  <si>
    <t>-1,5*0,75-1*0,75-1,5*0,75*2</t>
  </si>
  <si>
    <t>210</t>
  </si>
  <si>
    <t>711113131-1</t>
  </si>
  <si>
    <t>D+M hydroizolačná dvojzložková, pružná  stierka na báze cementu, učená pod dlažby v exteriéri (schodisko hlavné v stupy)</t>
  </si>
  <si>
    <t>1336774140</t>
  </si>
  <si>
    <t>211</t>
  </si>
  <si>
    <t>711462301-01</t>
  </si>
  <si>
    <t>D+M hydroizolačný náter, bezškárový flexibilný jednozložkový,  určený pre vlhkosťou namáhané povrchy pod keramický obklad (vč. vyspravenia kútov)</t>
  </si>
  <si>
    <t>-82614687</t>
  </si>
  <si>
    <t>P13+P14+P111  "vodorovne</t>
  </si>
  <si>
    <t>"zvislo</t>
  </si>
  <si>
    <t>1,2*0,6*3  "M1.57, 58, 59</t>
  </si>
  <si>
    <t>1,2*1,26*2  "M1.35, 36</t>
  </si>
  <si>
    <t>1,2*1,1*3  "M1.39, 40, 65</t>
  </si>
  <si>
    <t>1,2*2,695  "M1.34</t>
  </si>
  <si>
    <t>1,2*0,6+1,2*1,1  "M1.29, 30</t>
  </si>
  <si>
    <t>(2,1*(0,9*2)+1,2*1,0)*2  "M1.03, 1.11</t>
  </si>
  <si>
    <t>1,2*0,6*2  "M1.13, 14</t>
  </si>
  <si>
    <t xml:space="preserve">1,2*0,6*3  "M1.16, 17, 21, </t>
  </si>
  <si>
    <t>1,2*1,72*2  "M1.18, 19</t>
  </si>
  <si>
    <t>1,2*1,1*2  "M1.23, 24</t>
  </si>
  <si>
    <t>1,2*1,1*3  "M1.78, 79, 80</t>
  </si>
  <si>
    <t>1,2*0,6*3  "M1.71, 72, 76</t>
  </si>
  <si>
    <t>1,2*1,72*2  "M1.73, 74</t>
  </si>
  <si>
    <t>1,2*1,1*(4+3)  "os L-N</t>
  </si>
  <si>
    <t>1,2*0,95  "M2.34</t>
  </si>
  <si>
    <t>1,2*0,6*2  "M2.29, 2.30</t>
  </si>
  <si>
    <t>1,2*(1,72+0,3*2)*2  "M2.31, 2.32</t>
  </si>
  <si>
    <t>1,2*0,85*6  "M2.16 - 2.21</t>
  </si>
  <si>
    <t>1,2*1,475*2  "M2.23, 2.24</t>
  </si>
  <si>
    <t>1,2*1,1*(4+3)*12  "os T-V</t>
  </si>
  <si>
    <t>1,2*0,95  "M2.11</t>
  </si>
  <si>
    <t>1,2*0,6  "M2.07</t>
  </si>
  <si>
    <t>1,2*(1,72+0,3*2)*2  "M2.08, 2.09</t>
  </si>
  <si>
    <t>1,2*0,6*2  "M2.52, 2.49</t>
  </si>
  <si>
    <t>1,2*(1,72+0,3*2)*2  "M2.48, 2.50</t>
  </si>
  <si>
    <t>1,2*1,1*2  "M3.01, 3.03</t>
  </si>
  <si>
    <t>1,2*0,6*3  "M3.04, 3.05, 3.06</t>
  </si>
  <si>
    <t>1,2*0,6*4  "M3.08 - 3.11</t>
  </si>
  <si>
    <t>212</t>
  </si>
  <si>
    <t>998711203</t>
  </si>
  <si>
    <t>Presun hmôt pre izoláciu proti vode v objektoch výšky nad 12 do 60 m</t>
  </si>
  <si>
    <t>%</t>
  </si>
  <si>
    <t>1569124691</t>
  </si>
  <si>
    <t>712</t>
  </si>
  <si>
    <t>Izolácie striech, povlakové krytiny</t>
  </si>
  <si>
    <t>213</t>
  </si>
  <si>
    <t>712290010-01</t>
  </si>
  <si>
    <t>D+M parozábrany pre strechy ploché do 10° vč. prelepenia spojov systémovou páskou</t>
  </si>
  <si>
    <t>457562349</t>
  </si>
  <si>
    <t>"skladba S1.5</t>
  </si>
  <si>
    <t>3,845*(11,525+0,18*2)</t>
  </si>
  <si>
    <t>3,845*(1,0+0,24)  "zvislo</t>
  </si>
  <si>
    <t>"skladba S1.6</t>
  </si>
  <si>
    <t>6,84*(0,7+4,61+0,18)*2</t>
  </si>
  <si>
    <t>214</t>
  </si>
  <si>
    <t>712300833-1</t>
  </si>
  <si>
    <t>Odstránenie povlakovej krytiny na strechách plochých 10° trojvrstvovej,  -0,01400t vč. strešného odvetrania, vpustov (viď PD skladba S0.1, S0.2, S0.3)</t>
  </si>
  <si>
    <t>1464262973</t>
  </si>
  <si>
    <t>3095,2+169,72</t>
  </si>
  <si>
    <t>6,76*5,5*2  "vstupy</t>
  </si>
  <si>
    <t>B53</t>
  </si>
  <si>
    <t>215</t>
  </si>
  <si>
    <t>712311101-01</t>
  </si>
  <si>
    <t>D+M povlakovej krytiny striech plochých do 10° za studena náterom penetračným</t>
  </si>
  <si>
    <t>1452749932</t>
  </si>
  <si>
    <t>"SO01 škola</t>
  </si>
  <si>
    <t>"skladba S1.1</t>
  </si>
  <si>
    <t>"vodorovne</t>
  </si>
  <si>
    <t>303,182+223,5+225,35  "os 1-11/A-C, acad</t>
  </si>
  <si>
    <t>531,265+226,9+305,0  "os 1-15/I-K, acad</t>
  </si>
  <si>
    <t>"zvislo os 1-11/A-C</t>
  </si>
  <si>
    <t>0,65*(78,865-10,45)  "acad</t>
  </si>
  <si>
    <t>0,85*10,45</t>
  </si>
  <si>
    <t>0,67*64,242  "acad</t>
  </si>
  <si>
    <t>0,65*64,01  "acad</t>
  </si>
  <si>
    <t>"zvislo os 1-15/I-K</t>
  </si>
  <si>
    <t>1,2*(10,535+0,06*2)</t>
  </si>
  <si>
    <t>0,65*(123,5-10,535)  "acad</t>
  </si>
  <si>
    <t>0,65*64,24  "acad</t>
  </si>
  <si>
    <t>0,65*(78,7-10,525)  "acad</t>
  </si>
  <si>
    <t>"skladba S1.2</t>
  </si>
  <si>
    <t>503,623  "acad, vodorovne</t>
  </si>
  <si>
    <t>0,89*(20,595+0,225*2+0,06*2)*2</t>
  </si>
  <si>
    <t>0,65*(0,06*2+12,125+12,14)*2</t>
  </si>
  <si>
    <t>"skladba S1.3</t>
  </si>
  <si>
    <t>152,177  "acad, vodorovne</t>
  </si>
  <si>
    <t>0,71*60,705  "acad, zvislo</t>
  </si>
  <si>
    <t>164,456  "acad,vodorovne</t>
  </si>
  <si>
    <t>0,65*61,56  "acad</t>
  </si>
  <si>
    <t>"skladba P1.8</t>
  </si>
  <si>
    <t>216</t>
  </si>
  <si>
    <t>712341559</t>
  </si>
  <si>
    <t>Zhotovenie povlak. krytiny striech plochých do 10° pásmi pritav. NAIP na celej ploche, oxidované pásy</t>
  </si>
  <si>
    <t>-1682827399</t>
  </si>
  <si>
    <t>P18*1,08</t>
  </si>
  <si>
    <t>217</t>
  </si>
  <si>
    <t>628310001200</t>
  </si>
  <si>
    <t>Asfaltovaný hydroizolačný pás na hliníkovej fólii kombinovanej so sklenenou rohožou, krycia vrstva z oxidovaného asfaltu s plnivom, hrúbka min 4mm ±0.2, hmotnosť 4.75kg/m2, max. priepustnosť vodnej pary 7,26.10-13kg/(m2.s.Pa)</t>
  </si>
  <si>
    <t>1131447140</t>
  </si>
  <si>
    <t>(HI1_S11+HI2_S11)*1,15</t>
  </si>
  <si>
    <t>(HI1_S12+HI2_S12)*1,15</t>
  </si>
  <si>
    <t>(HI1_S13+HI2_S13)*1,15</t>
  </si>
  <si>
    <t>(HI1_S14+HI2_S14)*1,15</t>
  </si>
  <si>
    <t>P18*1,15*1,08</t>
  </si>
  <si>
    <t>218</t>
  </si>
  <si>
    <t>712370060</t>
  </si>
  <si>
    <t>Zhotovenie povlakovej krytiny striech plochých do 10° mPVC fóliou celoplošne lepenou so zvarením spoju (vrátane všetkých potrebných prvkov HI systému, systémovej úpravy prestupov a detailov)</t>
  </si>
  <si>
    <t>-1219736384</t>
  </si>
  <si>
    <t>3,845*(1,0+0,24)  "zvislo - skok v streche</t>
  </si>
  <si>
    <t>3,845*0,4*2  "zvislo</t>
  </si>
  <si>
    <t>219</t>
  </si>
  <si>
    <t>283220002000-1</t>
  </si>
  <si>
    <t xml:space="preserve">HI membrána na báze mPVC, UV stála, vystužená polyesterovou mriežkou, celoplošne lepená, min. hr. 1,5 mm, farba RAL 7040, odolnosť proti pretrhnutiu ≥ 180 N, </t>
  </si>
  <si>
    <t>2072989918</t>
  </si>
  <si>
    <t>HI4_01*1,15</t>
  </si>
  <si>
    <t>220</t>
  </si>
  <si>
    <t>712370070-01</t>
  </si>
  <si>
    <t>Zhotovenie povlakovej krytiny striech plochých do 10° mPVC fóliou upevnenou prikotvením so zvarením spoju (vrátane všetkých potrebných prvkov HI systému, systémovej úpravy prestupov a detailov)</t>
  </si>
  <si>
    <t>-1519914447</t>
  </si>
  <si>
    <t>817,344  "acad, os 1-11/A-C, vodorovne</t>
  </si>
  <si>
    <t>1139,742  "acad, os 1-15/I-K, vodorovne</t>
  </si>
  <si>
    <t>(0,85-0,12-0,14)*(10,45)</t>
  </si>
  <si>
    <t>(0,65-0,12-0,14)*(78,331-10,45)  "acad</t>
  </si>
  <si>
    <t>(0,67-0,12-0,14)*(63,658)  "acad</t>
  </si>
  <si>
    <t>(0,67-0,12-0,14)*(53,319)  "acad</t>
  </si>
  <si>
    <t>(1,2-0,12-0,14)*(10,535)</t>
  </si>
  <si>
    <t>(0,65-0,12-0,14)*(122,77-10,535)</t>
  </si>
  <si>
    <t>(0,65-0,12-0,14)*(63,811)  "acad</t>
  </si>
  <si>
    <t>(0,65-0,12-0,14)*(78,212)  "acad</t>
  </si>
  <si>
    <t>HI3_S11</t>
  </si>
  <si>
    <t>524,7  "acad, vodorovne</t>
  </si>
  <si>
    <t>(0,89-0,12-0,155)*(20,595+0,225*2+0,06*2)*2</t>
  </si>
  <si>
    <t>(0,65-0,12-0,155)*(0,06*2+12,125+12,14)*2</t>
  </si>
  <si>
    <t>HI3_S12</t>
  </si>
  <si>
    <t>181,21  "acad, vodorovne</t>
  </si>
  <si>
    <t>(0,71-0,12-0,094)*53,85  "acad, zvislo</t>
  </si>
  <si>
    <t>HI3_S13</t>
  </si>
  <si>
    <t>170,895  "acad, vodorovne</t>
  </si>
  <si>
    <t>(0,65-0,12-0,094)*(6,66+23,51)*2  "zvislo</t>
  </si>
  <si>
    <t>HI3_S14</t>
  </si>
  <si>
    <t>6,84*0,2*2  "zvislo</t>
  </si>
  <si>
    <t>221</t>
  </si>
  <si>
    <t>283220002000</t>
  </si>
  <si>
    <t xml:space="preserve">HI membrána na báze mPVC, UV stála, vystužená polyesterovou mriežkou, kotvená, min. hr. 1,5 mm, farba RAL 7040, odolnosť proti pretrhnutiu ≥ 180 N, </t>
  </si>
  <si>
    <t>1361228846</t>
  </si>
  <si>
    <t>HI3_01*1,15</t>
  </si>
  <si>
    <t>222</t>
  </si>
  <si>
    <t>712841559</t>
  </si>
  <si>
    <t>2046499754</t>
  </si>
  <si>
    <t>223</t>
  </si>
  <si>
    <t>712990040</t>
  </si>
  <si>
    <t>1249900521</t>
  </si>
  <si>
    <t>"skladba S1.4 - 2x</t>
  </si>
  <si>
    <t>170,895*2  "acad, vodorovne</t>
  </si>
  <si>
    <t>((0,65-0,12-0,094)*(6,66+23,51)*2)*2  "zvislo</t>
  </si>
  <si>
    <t>224</t>
  </si>
  <si>
    <t>693110001200</t>
  </si>
  <si>
    <t>Geotextília netkaná polypropylénová 300g/m2</t>
  </si>
  <si>
    <t>1748175395</t>
  </si>
  <si>
    <t>GE_S11+GE_S12+GE_S13+GE_S14/2</t>
  </si>
  <si>
    <t>3140,768*1,15 'Prepočítané koeficientom množstva</t>
  </si>
  <si>
    <t>225</t>
  </si>
  <si>
    <t>693110001200-1</t>
  </si>
  <si>
    <t>Geotextília - separačná a kĺzna vrstva</t>
  </si>
  <si>
    <t>-934026209</t>
  </si>
  <si>
    <t>GE_S14/2*1,15</t>
  </si>
  <si>
    <t>226</t>
  </si>
  <si>
    <t>712990040-1</t>
  </si>
  <si>
    <t>D+M ochranná rohož</t>
  </si>
  <si>
    <t>1232196146</t>
  </si>
  <si>
    <t>156,577</t>
  </si>
  <si>
    <t>227</t>
  </si>
  <si>
    <t>712990040-2</t>
  </si>
  <si>
    <t>D+M hydroakumulační deska hr. 50 mm</t>
  </si>
  <si>
    <t>1184773654</t>
  </si>
  <si>
    <t>228</t>
  </si>
  <si>
    <t>712990040-3</t>
  </si>
  <si>
    <t>D+M filtračné rúno</t>
  </si>
  <si>
    <t>825404082</t>
  </si>
  <si>
    <t>229</t>
  </si>
  <si>
    <t>712991040</t>
  </si>
  <si>
    <t>Montáž podkladnej konštrukcie z OSB dosiek atike šírky 411 - 620 mm pod klampiarske konštrukcie</t>
  </si>
  <si>
    <t>-1782334709</t>
  </si>
  <si>
    <t>12,495+73,085*2+11,49+10,115+(10,95+0,415)  "os 1-11/A-C</t>
  </si>
  <si>
    <t>23,51+(23,825+0,225+0,27)*2+23,475+23,81  "os C-I</t>
  </si>
  <si>
    <t>12,34+12,46+102,275*2+10,545+10,10  "os I-K</t>
  </si>
  <si>
    <t>230</t>
  </si>
  <si>
    <t>607260000800</t>
  </si>
  <si>
    <t>Doska OSB 3 hr. 22 mm</t>
  </si>
  <si>
    <t>1074737459</t>
  </si>
  <si>
    <t>OSB1*0,62</t>
  </si>
  <si>
    <t>231</t>
  </si>
  <si>
    <t>998712203</t>
  </si>
  <si>
    <t>Presun hmôt pre izoláciu povlakovej krytiny v objektoch výšky nad 12 do 24 m</t>
  </si>
  <si>
    <t>45827954</t>
  </si>
  <si>
    <t>713</t>
  </si>
  <si>
    <t>Izolácie tepelné</t>
  </si>
  <si>
    <t>232</t>
  </si>
  <si>
    <t>713000020</t>
  </si>
  <si>
    <t>Odstránenie tepelnej izolácie podláh kladenej voľne z vláknitých materiálov hr. do 10 cm -0,006t</t>
  </si>
  <si>
    <t>-995202402</t>
  </si>
  <si>
    <t>1,544+1,452+1,227+0,987  "acad</t>
  </si>
  <si>
    <t>233</t>
  </si>
  <si>
    <t>713000042</t>
  </si>
  <si>
    <t>Odstránenie nadstresnej tepelnej izolácie striech plochých kladenej voľne z polystyrénu hr. do 10 cm -0,0028t</t>
  </si>
  <si>
    <t>212592629</t>
  </si>
  <si>
    <t>234</t>
  </si>
  <si>
    <t>713111121</t>
  </si>
  <si>
    <t>-880479607</t>
  </si>
  <si>
    <t>235</t>
  </si>
  <si>
    <t>631650000200</t>
  </si>
  <si>
    <t xml:space="preserve">Tepelná izolácia hr. 100 mm na báze sklenenej vlny určená do šikmých striech a stropov  </t>
  </si>
  <si>
    <t>-376781396</t>
  </si>
  <si>
    <t>236</t>
  </si>
  <si>
    <t>713112125-1</t>
  </si>
  <si>
    <t>D+M podhľad z jednovrstvovej minerálnej dosky z drevovláknitej vlny s cementovým spojivom hr. 25 mm, lepený pomocou cement. flex lepidla</t>
  </si>
  <si>
    <t>1780720937</t>
  </si>
  <si>
    <t>"122</t>
  </si>
  <si>
    <t>14,3</t>
  </si>
  <si>
    <t>46,3+0,25*(1,71*8)</t>
  </si>
  <si>
    <t>291,2+0,25*(17,447+6,077+1,5*2+6,06+2,6+2,695+5,5+2,5*2+5,4*2+5,4*2+5,4*2)</t>
  </si>
  <si>
    <t>36,10+0,25*(4,493*2-2,646)-2,646*0,278-3,2</t>
  </si>
  <si>
    <t>149,20+0,25*(1,825*2)</t>
  </si>
  <si>
    <t>-2,2*8,1</t>
  </si>
  <si>
    <t>4+0,25*(2,98)</t>
  </si>
  <si>
    <t>"148</t>
  </si>
  <si>
    <t>55,7+0,25*(1,672+1,2*2+7,201+3,135+1,885)</t>
  </si>
  <si>
    <t>4,6</t>
  </si>
  <si>
    <t>"166</t>
  </si>
  <si>
    <t>89,8+0,25*(9,778+1,658*2+2,132*2*8)</t>
  </si>
  <si>
    <t>154,20+0,25*(5,468+5,4+5,4*2+5,4*3+5,4)</t>
  </si>
  <si>
    <t>154,2+0,25*(2,121*7)</t>
  </si>
  <si>
    <t>"177</t>
  </si>
  <si>
    <t>141,3+0,25*(2,152*5+1,613*2+2,12*2+3,513*2+1,713*2+2,191*4+2,166*2)</t>
  </si>
  <si>
    <t>155,9+0,25*(1,806+23,897+2,619)</t>
  </si>
  <si>
    <t>-0,734*1,806-2,2*8,1</t>
  </si>
  <si>
    <t>169+0,25*(2,2*6+1,992++1,994+2,05+2,145*10)</t>
  </si>
  <si>
    <t>84,20+0,25*(9,697+2,143*8)</t>
  </si>
  <si>
    <t>154,70+0,25*(23,4+5,4+5,4+5,4*2)</t>
  </si>
  <si>
    <t>96,7+0,25*(2,17*8+1,757)</t>
  </si>
  <si>
    <t>237</t>
  </si>
  <si>
    <t>713132132</t>
  </si>
  <si>
    <t>Montáž tepelnej izolácie stien polystyrénom, celoplošným prilepením</t>
  </si>
  <si>
    <t>614695451</t>
  </si>
  <si>
    <t>"steny atiky strechy</t>
  </si>
  <si>
    <t>"skladba Ste04  -XPS hr. 60 mm</t>
  </si>
  <si>
    <t>"S01</t>
  </si>
  <si>
    <t>72,54*(0,25+0,415)  "acad</t>
  </si>
  <si>
    <t>48,54*0,52  "acad</t>
  </si>
  <si>
    <t>(17,51+11,53)*(0,25+0,47)</t>
  </si>
  <si>
    <t>"okolo komína</t>
  </si>
  <si>
    <t>(14,3-9,87)*(1,37+2,52)*2</t>
  </si>
  <si>
    <t>"skladba Ste05  -XPS hr. 180 mm</t>
  </si>
  <si>
    <t>(3,52+8,5-0,49+17,51+0,18-5,02)*(0,25+0,47)</t>
  </si>
  <si>
    <t>"Ste1.15 - XPS hr. 60 mm</t>
  </si>
  <si>
    <t>"S1.1</t>
  </si>
  <si>
    <t>(0,65-0,12)*(78,865-10,45)  "acad</t>
  </si>
  <si>
    <t>(0,85-0,12)*10,45</t>
  </si>
  <si>
    <t>(0,67-0,12)*64,242  "acad</t>
  </si>
  <si>
    <t>(0,65-0,12)*64,01  "acad</t>
  </si>
  <si>
    <t>-(0,65-0,12)*(7,405+0,225*2+14,675)  "hr. XPS 180 mm</t>
  </si>
  <si>
    <t>(1,2-0,12)*(10,535+0,06*2)</t>
  </si>
  <si>
    <t>(0,65-0,12)*(123,5-10,535)  "acad</t>
  </si>
  <si>
    <t>(0,65-0,12)*64,24  "acad</t>
  </si>
  <si>
    <t>(0,65-0,12)*(78,7-10,525)  "acad</t>
  </si>
  <si>
    <t>-(0,65-0,12)*(8,57+5,005+8,62+7,56)  "hr. XPS 180 mm</t>
  </si>
  <si>
    <t>"S1.2</t>
  </si>
  <si>
    <t>(0,89-0,12)*(20,595+0,225*2+0,06*2)*2</t>
  </si>
  <si>
    <t>(0,65-0,12)*(0,06*2+12,125+12,14)*2</t>
  </si>
  <si>
    <t>(0,71-0,12)*(60,705-(6,13+0,06*2))  "acad, zvislo</t>
  </si>
  <si>
    <t>(0,65-0,12)*23,51  "zvislo</t>
  </si>
  <si>
    <t>TI11_ste115</t>
  </si>
  <si>
    <t>"Ste1.16 - XPS hr. 180 mm</t>
  </si>
  <si>
    <t>(0,65-0,12)*(7,405+0,225*2+14,675)</t>
  </si>
  <si>
    <t>(0,65-0,12)*(8,57+5,005+8,62+0,225*2+7,56)</t>
  </si>
  <si>
    <t>(0,71-0,12)*(6,13+0,06*2)  "acad, zvislo</t>
  </si>
  <si>
    <t>(0,65-0,12)*(61,556-23,51)  "acad, zvislo</t>
  </si>
  <si>
    <t>3,845*0,44*2  "zvislo</t>
  </si>
  <si>
    <t>6,84*0,4*2</t>
  </si>
  <si>
    <t>TI11_ste116</t>
  </si>
  <si>
    <t>238</t>
  </si>
  <si>
    <t>283750000800</t>
  </si>
  <si>
    <t>Doska XPS hr. 60 mm</t>
  </si>
  <si>
    <t>2143679051</t>
  </si>
  <si>
    <t>470,385*1,02 'Prepočítané koeficientom množstva</t>
  </si>
  <si>
    <t>239</t>
  </si>
  <si>
    <t>283750001300-1</t>
  </si>
  <si>
    <t>Doska XPS hr. 180 mm</t>
  </si>
  <si>
    <t>-1643439861</t>
  </si>
  <si>
    <t>78,082*1,02 'Prepočítané koeficientom množstva</t>
  </si>
  <si>
    <t>240</t>
  </si>
  <si>
    <t>713142160</t>
  </si>
  <si>
    <t>Montáž tepelnej izolácie striech plochých do 10° spádovými doskami z polystyrénu v jednej vrstve</t>
  </si>
  <si>
    <t>748370390</t>
  </si>
  <si>
    <t>TI1_S11+TI1_S12+TI1_S13+TI1_S14</t>
  </si>
  <si>
    <t>241</t>
  </si>
  <si>
    <t>283760007400-3</t>
  </si>
  <si>
    <t>Spádová doska z EPS 100S pre vyspádovanie plochých striech 20-235 mm</t>
  </si>
  <si>
    <t>-1904847907</t>
  </si>
  <si>
    <t>P</t>
  </si>
  <si>
    <t>Poznámka k položke:_x000D_
Minimálna objemová hmotnosť: 19,5 kg/m3.</t>
  </si>
  <si>
    <t>"SO 01 škola</t>
  </si>
  <si>
    <t>TI1_S11*1,02  "skladba S1.1</t>
  </si>
  <si>
    <t>242</t>
  </si>
  <si>
    <t>283760007400-4</t>
  </si>
  <si>
    <t>Spádová doska z EPS 100S pre vyspádovanie plochých striech 20-260 mm</t>
  </si>
  <si>
    <t>1241149036</t>
  </si>
  <si>
    <t>TI1_S12*1,02  "skladba S1.2</t>
  </si>
  <si>
    <t>243</t>
  </si>
  <si>
    <t>283760007400-5</t>
  </si>
  <si>
    <t>Spádová doska z EPS 100S pre vyspádovanie plochých striech 20-150 mm</t>
  </si>
  <si>
    <t>-214262789</t>
  </si>
  <si>
    <t>TI1_S13*1,02  "skladba S1.3</t>
  </si>
  <si>
    <t>TI1_S14*1,02  "skladba S1.4</t>
  </si>
  <si>
    <t>244</t>
  </si>
  <si>
    <t>283760007400-6</t>
  </si>
  <si>
    <t>Spádová doska z EPS 100S pre vyspádovanie plochých striech 60-190 mm</t>
  </si>
  <si>
    <t>195587298</t>
  </si>
  <si>
    <t>TI2_S16*1,02</t>
  </si>
  <si>
    <t>245</t>
  </si>
  <si>
    <t>283760007600-1</t>
  </si>
  <si>
    <t>Spádová doska zo sivého EPS 200S pre vyspádovanie plochých striech, hr. 20-160 mm</t>
  </si>
  <si>
    <t>-1880778592</t>
  </si>
  <si>
    <t>Poznámka k položke:_x000D_
Minimálna objemová hmotnosť: 29 kg/m3.</t>
  </si>
  <si>
    <t>P18*1,02  "SO 01</t>
  </si>
  <si>
    <t>246</t>
  </si>
  <si>
    <t>713142250</t>
  </si>
  <si>
    <t>875211628</t>
  </si>
  <si>
    <t>247</t>
  </si>
  <si>
    <t>283720007800</t>
  </si>
  <si>
    <t>Doska EPS 100S hr. 60 mm, na zateplenie podláh a plochých striech</t>
  </si>
  <si>
    <t>1191138641</t>
  </si>
  <si>
    <t>TI1_S11*2*1,02</t>
  </si>
  <si>
    <t>TI1_S12*2*1,02</t>
  </si>
  <si>
    <t>TI1_S13*2*1,02</t>
  </si>
  <si>
    <t>TI1_S14*2*1,02</t>
  </si>
  <si>
    <t>248</t>
  </si>
  <si>
    <t>283720009800</t>
  </si>
  <si>
    <t>Doska EPS 200S hr. 60 mm, na zateplenie podláh a strešných terás</t>
  </si>
  <si>
    <t>-1477426300</t>
  </si>
  <si>
    <t>P18*2*1,02</t>
  </si>
  <si>
    <t>249</t>
  </si>
  <si>
    <t>713550020-1</t>
  </si>
  <si>
    <t>D+M Požiarne utesnenie celého prierezu energokanála, pomocou nehorlavého izolačného materiálu, do ktorého je možné vyrezať otvory pre jednotlivé prestupy</t>
  </si>
  <si>
    <t>-1832667823</t>
  </si>
  <si>
    <t>3,8</t>
  </si>
  <si>
    <t>250</t>
  </si>
  <si>
    <t>998713203</t>
  </si>
  <si>
    <t>Presun hmôt pre izolácie tepelné v objektoch výšky nad 12 m do 24 m</t>
  </si>
  <si>
    <t>517991139</t>
  </si>
  <si>
    <t>722</t>
  </si>
  <si>
    <t>Zdravotechnika - vnútorný vodovod</t>
  </si>
  <si>
    <t>251</t>
  </si>
  <si>
    <t>722250180</t>
  </si>
  <si>
    <t>montáž hasiaceho prístroja na stenu so značením</t>
  </si>
  <si>
    <t>14323226</t>
  </si>
  <si>
    <t>34+2  "SO 01</t>
  </si>
  <si>
    <t>252</t>
  </si>
  <si>
    <t>449170000900</t>
  </si>
  <si>
    <t>Prenosný hasiaci prístroj práškový P6Če 6 kg, 21A</t>
  </si>
  <si>
    <t>784794154</t>
  </si>
  <si>
    <t>Poznámka k položke:_x000D_
Prenosný hasiaci prístroj práškový P6A 6 kg. Overená kvalita, pri množstevných zľavách cena už od 19,19 Eur vrátane DPH!</t>
  </si>
  <si>
    <t>34  "SO 01</t>
  </si>
  <si>
    <t>253</t>
  </si>
  <si>
    <t>449170000800</t>
  </si>
  <si>
    <t>Prenosný hasiaci prístroj snehový CO2 S5Če 5 kg</t>
  </si>
  <si>
    <t>-370445693</t>
  </si>
  <si>
    <t>Poznámka k položke:_x000D_
Prenosný hasiaci prístroj snehový CO2 S5Če 5 kg. Overená kvalita, pri množstevných zľavách cena už od 46,72 Eur vrátane DPH!</t>
  </si>
  <si>
    <t>2  "SO 01</t>
  </si>
  <si>
    <t>254</t>
  </si>
  <si>
    <t>998722203</t>
  </si>
  <si>
    <t>Presun hmôt pre vnútorný vodovod v objektoch výšky nad 12 do 24 m</t>
  </si>
  <si>
    <t>832938968</t>
  </si>
  <si>
    <t>762</t>
  </si>
  <si>
    <t>Konštrukcie tesárske</t>
  </si>
  <si>
    <t>255</t>
  </si>
  <si>
    <t>762332110-01</t>
  </si>
  <si>
    <t>D+M drevené nosné hranoly kotvené do oceľového rámu vč. tepelnej izolácie hr. 160 mm (200 mm) na báze sklenenej vlny určenou do šikmých striech a stropov + spádový rošt 40-115 mm vč. izolácie (viď skladby S1.5 a Ste1.17)</t>
  </si>
  <si>
    <t>-1586883103</t>
  </si>
  <si>
    <t>3,845*(1,0+0,24)  "zvislo  Ste1.17</t>
  </si>
  <si>
    <t>256</t>
  </si>
  <si>
    <t>762332120</t>
  </si>
  <si>
    <t>Montáž viazaných konštrukcií krovov striech z reziva priemernej plochy 120-224 cm2, vč. oceľových spojovacích prvkov</t>
  </si>
  <si>
    <t>1474851232</t>
  </si>
  <si>
    <t>54,4*2  "tvar vchod/výkaz reziva</t>
  </si>
  <si>
    <t>257</t>
  </si>
  <si>
    <t>605420000100</t>
  </si>
  <si>
    <t>Rezivo stavebné zo smreku - hranoly hranené, dĺ. 4000-5000 mm</t>
  </si>
  <si>
    <t>-2102697544</t>
  </si>
  <si>
    <t>0,87*1,1*2  "tvar vchod/výkaz reziva</t>
  </si>
  <si>
    <t>1,914*1,08 'Prepočítané koeficientom množstva</t>
  </si>
  <si>
    <t>258</t>
  </si>
  <si>
    <t>762341002</t>
  </si>
  <si>
    <t>789729240</t>
  </si>
  <si>
    <t>259</t>
  </si>
  <si>
    <t>-1539868585</t>
  </si>
  <si>
    <t>OSB2*1,1</t>
  </si>
  <si>
    <t>260</t>
  </si>
  <si>
    <t>762395000</t>
  </si>
  <si>
    <t>Spojovacie prostriedky pre viazané konštrukcie krovov, debnenie a laťovanie, nadstrešné konštr., spádové kliny - svorky, dosky, klince, pásová oceľ, vruty</t>
  </si>
  <si>
    <t>837262727</t>
  </si>
  <si>
    <t>0,87*2  "tvar vchod/výkaz reziva</t>
  </si>
  <si>
    <t>261</t>
  </si>
  <si>
    <t>762712110</t>
  </si>
  <si>
    <t>Montáž priestorových viazaných konštrukcií z reziva hraneného prierezovej plochy do 120 cm2, vč. oceľových spojovacích prvkov</t>
  </si>
  <si>
    <t>-1052297695</t>
  </si>
  <si>
    <t>73,6+22,4  "S1, S2</t>
  </si>
  <si>
    <t>262</t>
  </si>
  <si>
    <t>762712120</t>
  </si>
  <si>
    <t>Montáž priestorových viazaných konštrukcií z reziva hraneného prierezovej plochy 120-224 cm2, vč. oceľových spojovacích prvkov</t>
  </si>
  <si>
    <t>450109704</t>
  </si>
  <si>
    <t>73,6+173,6+7,0+26,4+19,8+12,0+7,6+8,0+2,0+5,1+13,8+2,9  "N2, N4, N6-N9, N11, N14-N17, N19</t>
  </si>
  <si>
    <t>263</t>
  </si>
  <si>
    <t>762712140</t>
  </si>
  <si>
    <t>Montáž priestorových viazaných konštrukcií z reziva hraneného prierezovej plochy 280-450 cm2, vč. oceľových spojovacích prvkov</t>
  </si>
  <si>
    <t>-1132820240</t>
  </si>
  <si>
    <t>4,8+8,4+24,0+80,6+14,7+22,4+18,4+37,2  "S3,N1, N3, N5, N10, N12, N13, N18</t>
  </si>
  <si>
    <t>264</t>
  </si>
  <si>
    <t>-955794214</t>
  </si>
  <si>
    <t>16,42*1,08  "č.v. S-05</t>
  </si>
  <si>
    <t>17,734*1,08 'Prepočítané koeficientom množstva</t>
  </si>
  <si>
    <t>265</t>
  </si>
  <si>
    <t>762795000</t>
  </si>
  <si>
    <t>Spojovacie prostriedky pre priestorové viazané konštrukcie - klince, svorky, fixačné dosky</t>
  </si>
  <si>
    <t>-2009446613</t>
  </si>
  <si>
    <t>16,42  "č.v. S-05</t>
  </si>
  <si>
    <t>266</t>
  </si>
  <si>
    <t>998762203</t>
  </si>
  <si>
    <t>Presun hmôt pre konštrukcie tesárske v objektoch výšky od 12 do 24 m</t>
  </si>
  <si>
    <t>-808634009</t>
  </si>
  <si>
    <t>763</t>
  </si>
  <si>
    <t>Konštrukcie - drevostavby</t>
  </si>
  <si>
    <t>267</t>
  </si>
  <si>
    <t>763115513</t>
  </si>
  <si>
    <t>SDK2aa   Priečka SDK hr. 125 mm dvojito opláštená doskami RB 12.5 mm s tep. izoláciou, CW 75</t>
  </si>
  <si>
    <t>-798866339</t>
  </si>
  <si>
    <t>"SO 01 - SDK2aa</t>
  </si>
  <si>
    <t>366,02905</t>
  </si>
  <si>
    <t>365,48325</t>
  </si>
  <si>
    <t>253,2235</t>
  </si>
  <si>
    <t>268</t>
  </si>
  <si>
    <t>763115513-1</t>
  </si>
  <si>
    <t>SDK8aa   Priečka SDK hr. 125 mm dvojito opláštená doskami RB 12.5 mm s tep. izoláciou akustickou, CW/UA 75, požiadavka na konštrukciu 47dB</t>
  </si>
  <si>
    <t>1250817189</t>
  </si>
  <si>
    <t>"SO 01 - SDK8aa</t>
  </si>
  <si>
    <t>53,361</t>
  </si>
  <si>
    <t>61,71</t>
  </si>
  <si>
    <t>269</t>
  </si>
  <si>
    <t>763115713</t>
  </si>
  <si>
    <t>SDK2bb   Priečka SDK  hr. 125 mm dvojito opláštená doskami RBI 12.5 mm s tep. izoláciou, CW 75</t>
  </si>
  <si>
    <t>-1328346342</t>
  </si>
  <si>
    <t>"SO 01 - SDK2bb</t>
  </si>
  <si>
    <t>131,74</t>
  </si>
  <si>
    <t>50,19405</t>
  </si>
  <si>
    <t>38,35  "zmena</t>
  </si>
  <si>
    <t>270</t>
  </si>
  <si>
    <t>763115713-1</t>
  </si>
  <si>
    <t>SDK2ab   Priečka SDK hr. 125 mm dvojito opláštená doskami 2xRBI + 2xRB 12.5 mm s tep. izoláciou, CW 75</t>
  </si>
  <si>
    <t>1706532485</t>
  </si>
  <si>
    <t>"SO 01 - SDK2ab</t>
  </si>
  <si>
    <t>144,4229</t>
  </si>
  <si>
    <t>235,45605</t>
  </si>
  <si>
    <t>22,5285</t>
  </si>
  <si>
    <t>271</t>
  </si>
  <si>
    <t>763115712</t>
  </si>
  <si>
    <t>SDK1bb   Priečka SDK hr. 100 mm dvojito opláštená doskami RBI 12.5 mm s tep. izoláciou, CW 50</t>
  </si>
  <si>
    <t>-1355144879</t>
  </si>
  <si>
    <t>174,005  "SDK1bb</t>
  </si>
  <si>
    <t>-38,35  "zmena</t>
  </si>
  <si>
    <t>272</t>
  </si>
  <si>
    <t>763115714-1</t>
  </si>
  <si>
    <t>SDK3bb   Priečka SDK hr. 150 mm dvojito opláštená doskami RBI 12.5 mm s tep. izoláciou, CW 100</t>
  </si>
  <si>
    <t>-1346742739</t>
  </si>
  <si>
    <t>"SO 01 - SDK3bb</t>
  </si>
  <si>
    <t>19,588</t>
  </si>
  <si>
    <t>14,12355</t>
  </si>
  <si>
    <t>273</t>
  </si>
  <si>
    <t>763116512-1</t>
  </si>
  <si>
    <t>SDK4bb   Priečka SDK  hr. 205 mm dvojito opláštená doskami RBI 12.5 mm s tep. izoláciou, dvojitá podkonštrukcia 2xCW 50 + vzduch. medzera 100 mm</t>
  </si>
  <si>
    <t>1155834707</t>
  </si>
  <si>
    <t>"SO 01 - SDK4bb</t>
  </si>
  <si>
    <t>43,24995</t>
  </si>
  <si>
    <t>4,94125</t>
  </si>
  <si>
    <t>274</t>
  </si>
  <si>
    <t>763116522</t>
  </si>
  <si>
    <t>SDK5bb   Priečka SDK hr. 255 mm dvojito opláštená doskami RBI 12.5 mm s tep. izoláciou, dvojitá podkonštrukcia 2xCW 50 + vzduch. medzera 100 mm</t>
  </si>
  <si>
    <t>1768382783</t>
  </si>
  <si>
    <t>"SO 01 - SDK5bb</t>
  </si>
  <si>
    <t>46,315</t>
  </si>
  <si>
    <t>70,8236</t>
  </si>
  <si>
    <t>275</t>
  </si>
  <si>
    <t>763116522-1</t>
  </si>
  <si>
    <t>SDK5ab   Priečka SDK hr. 255 mm dvojito opláštená doskami 2xRBI + 2xRB 12.5 mm s tep. izoláciou, dvojitá podkonštrukcia 2xCW 50 + vzduch. medzera</t>
  </si>
  <si>
    <t>1613146384</t>
  </si>
  <si>
    <t>10,7321</t>
  </si>
  <si>
    <t>276</t>
  </si>
  <si>
    <t>763116522-2</t>
  </si>
  <si>
    <t>SDK6ab   Priečka SDK hr. 270 mm dvojito opláštená doskami 2xRBI + 2xRB 12.5 mm s tep. izoláciou, dvojitá podkonštrukcia 2xCW 50 + vzduch. medzera 120 mm</t>
  </si>
  <si>
    <t>-1531248835</t>
  </si>
  <si>
    <t>"SO 01 - SDK6ab</t>
  </si>
  <si>
    <t>49,7547</t>
  </si>
  <si>
    <t>277</t>
  </si>
  <si>
    <t>763116522-3</t>
  </si>
  <si>
    <t>SDK6bb   Priečka SDK hr. 270 mm dvojito opláštená doskami RBI 12.5 mm s tep. izoláciou, dvojitá podkonštrukcia 2xCW 50 + vzduch. medzera 120 mm</t>
  </si>
  <si>
    <t>977965952</t>
  </si>
  <si>
    <t>"SO 01 - SDK6bb</t>
  </si>
  <si>
    <t>24,7564</t>
  </si>
  <si>
    <t>3,692</t>
  </si>
  <si>
    <t>278</t>
  </si>
  <si>
    <t>763116522-4</t>
  </si>
  <si>
    <t>SDK7bb   Priečka SDK hr. 300 mm dvojito opláštená doskami RBI 12.5 mm s tep. izoláciou, dvojitá podkonštrukcia 2xCW 50 + vzduch. medzera 150 mm</t>
  </si>
  <si>
    <t>533909126</t>
  </si>
  <si>
    <t>"SO 01 - SDK7bb</t>
  </si>
  <si>
    <t>8,11545</t>
  </si>
  <si>
    <t>279</t>
  </si>
  <si>
    <t>763126620</t>
  </si>
  <si>
    <t>SDK1a   Predsadená SDK stena hr. 75 mm, dvojito opláštená doskou RB 12.5 mm s tep. izoláciou, spriahnutá na oceľ. konštrukcií R-CD</t>
  </si>
  <si>
    <t>-713919173</t>
  </si>
  <si>
    <t>224,197+123,281+23,718  "ozn. SDKa1</t>
  </si>
  <si>
    <t>280</t>
  </si>
  <si>
    <t>763126620-1</t>
  </si>
  <si>
    <t>SDK9a   Predsadená SDK stena hr. 62,5-100 mm, dvojito opláštená doskou RB 12.5 mm s tep. izoláciou, spriahnutá na oceľ. konštrukcií R-CD</t>
  </si>
  <si>
    <t>-883289123</t>
  </si>
  <si>
    <t>"SO 01 - SDK9a</t>
  </si>
  <si>
    <t>237,47595</t>
  </si>
  <si>
    <t>127,672</t>
  </si>
  <si>
    <t>281,4359+291,557+51,3064  "okná stĺpy</t>
  </si>
  <si>
    <t>281</t>
  </si>
  <si>
    <t>763126622</t>
  </si>
  <si>
    <t>SDK1b   Predsadená SDK stena hr. 75 mm, dvojito opláštená doskou RBI 12.5 mm s tep. izoláciou, spriahnutá na oceľ. konštrukcií R-CD</t>
  </si>
  <si>
    <t>-899078868</t>
  </si>
  <si>
    <t>"SO 01 - SDK1b</t>
  </si>
  <si>
    <t>40,4681</t>
  </si>
  <si>
    <t>65,41625</t>
  </si>
  <si>
    <t>10,20995</t>
  </si>
  <si>
    <t>282</t>
  </si>
  <si>
    <t>763132110-1</t>
  </si>
  <si>
    <t>SDK10b   SDK podhľad závesná dvojvrstvová kca profil montažný CD a nosný UD + závesy 350-850 mm, dosky 2xGKB hr. 12,5 mm</t>
  </si>
  <si>
    <t>981426040</t>
  </si>
  <si>
    <t>947,632</t>
  </si>
  <si>
    <t>SDK10b</t>
  </si>
  <si>
    <t>283</t>
  </si>
  <si>
    <t>763139522</t>
  </si>
  <si>
    <t>Demontáž sadrokartónového podhľadu s nosnou konštrukciou drevenou, dvojité opláštenie, -0,02900t</t>
  </si>
  <si>
    <t>-555304235</t>
  </si>
  <si>
    <t>284</t>
  </si>
  <si>
    <t>763170032-1</t>
  </si>
  <si>
    <t>AL Revízne dvierka vzduchovo parotesné so sadrokartónovou výplňou</t>
  </si>
  <si>
    <t>310827378</t>
  </si>
  <si>
    <t>"v stenách</t>
  </si>
  <si>
    <t>0,15*0,25*8</t>
  </si>
  <si>
    <t>0,2*0,2*4</t>
  </si>
  <si>
    <t>0,25*0,25*(23+2+6)</t>
  </si>
  <si>
    <t>"v podhľadoch</t>
  </si>
  <si>
    <t>0,3*0,3*(1+16)</t>
  </si>
  <si>
    <t>0,2*0,2*10</t>
  </si>
  <si>
    <t>0,25*0,25*3</t>
  </si>
  <si>
    <t>285</t>
  </si>
  <si>
    <t>763170032-2</t>
  </si>
  <si>
    <t>AL Revízne dvierka pre požiarnu klapku VZT zariadenie - vzduchovo parotesné so sadrokartónovou výplňou</t>
  </si>
  <si>
    <t>-933854818</t>
  </si>
  <si>
    <t>0,3*0,3*4</t>
  </si>
  <si>
    <t>0,5*0,3*2</t>
  </si>
  <si>
    <t>286</t>
  </si>
  <si>
    <t>763170032-3</t>
  </si>
  <si>
    <t>AL Revizne dvierka  pre rozdelovač UK - Revízny otvor v drevenom obklade, rovnakého materiálu ako obklad - biodoska</t>
  </si>
  <si>
    <t>-2131975198</t>
  </si>
  <si>
    <t>1,97*0,78*3  "RD 08</t>
  </si>
  <si>
    <t>287</t>
  </si>
  <si>
    <t>763750100-1</t>
  </si>
  <si>
    <t>D+M terasové dosky vč. podkladného roštu</t>
  </si>
  <si>
    <t>1589327525</t>
  </si>
  <si>
    <t>95,7  "terasa</t>
  </si>
  <si>
    <t>288</t>
  </si>
  <si>
    <t>998763201</t>
  </si>
  <si>
    <t>Presun hmôt pre drevostavby v objektoch výšky do 12 m</t>
  </si>
  <si>
    <t>980382844</t>
  </si>
  <si>
    <t>764</t>
  </si>
  <si>
    <t>Konštrukcie klampiarske</t>
  </si>
  <si>
    <t>289</t>
  </si>
  <si>
    <t>764312822</t>
  </si>
  <si>
    <t>Demontáž krytiny hladkej strešnej z tabúľ 2000 x 670 mm, do 30st.,  -0,00751t (vrátane príslušenstva strechy)</t>
  </si>
  <si>
    <t>-2041101802</t>
  </si>
  <si>
    <t>290</t>
  </si>
  <si>
    <t>764352414-1</t>
  </si>
  <si>
    <t>Žľaby z hliníkového Al plechu hr. 1,2 mm</t>
  </si>
  <si>
    <t>-2048180639</t>
  </si>
  <si>
    <t>12,13  "KL 09, SO 01</t>
  </si>
  <si>
    <t>291</t>
  </si>
  <si>
    <t>764352465-1</t>
  </si>
  <si>
    <t>Kotlík AL hranatý pre rúry s priemerom do 110 mm</t>
  </si>
  <si>
    <t>-177792986</t>
  </si>
  <si>
    <t>2  "KL KL12, SO 01</t>
  </si>
  <si>
    <t>292</t>
  </si>
  <si>
    <t>764352513-2</t>
  </si>
  <si>
    <t>Zvodové rúry z hliníkového Al plechu, hranaté 80x80 mm</t>
  </si>
  <si>
    <t>-930047628</t>
  </si>
  <si>
    <t>10,71  "KL 10, SO 01</t>
  </si>
  <si>
    <t>293</t>
  </si>
  <si>
    <t>764352513-3</t>
  </si>
  <si>
    <t>Zvodové rúry z hliníkového Al plechu, hranaté 100x100 mm</t>
  </si>
  <si>
    <t>-178062583</t>
  </si>
  <si>
    <t>7,67  "KL 11, SO 01</t>
  </si>
  <si>
    <t>294</t>
  </si>
  <si>
    <t>764421780-1</t>
  </si>
  <si>
    <t>Oplechovanie z hliníkového farebného Al plechu, r.š. 550, hr. 1,2 mm mm</t>
  </si>
  <si>
    <t>-1454644206</t>
  </si>
  <si>
    <t>24,69  "KL 05, SO 01</t>
  </si>
  <si>
    <t>295</t>
  </si>
  <si>
    <t>764421790-1</t>
  </si>
  <si>
    <t>Oplechovanie z hliníkového farebného Al plechu, r.š. 708 mm, hr. 1,0 mm</t>
  </si>
  <si>
    <t>839465857</t>
  </si>
  <si>
    <t>36,39  "KL 04, SO 01</t>
  </si>
  <si>
    <t>296</t>
  </si>
  <si>
    <t>764430500-1</t>
  </si>
  <si>
    <t>Oplechovanie muriva a atík z poplastovaného plechu, vrátane rohov r.š. 221 mm, hr. 1,2 mm</t>
  </si>
  <si>
    <t>166691092</t>
  </si>
  <si>
    <t>455,93  "KL 01, SO 01</t>
  </si>
  <si>
    <t>297</t>
  </si>
  <si>
    <t>764430840</t>
  </si>
  <si>
    <t>Demontáž oplechovania múrov a nadmuroviek rš od 330 do 500 mm,  -0,00230t</t>
  </si>
  <si>
    <t>1155436248</t>
  </si>
  <si>
    <t>"ozn. B05</t>
  </si>
  <si>
    <t>10,08+10,33  "atika +9,55</t>
  </si>
  <si>
    <t>10,305  "</t>
  </si>
  <si>
    <t>298</t>
  </si>
  <si>
    <t>764430850</t>
  </si>
  <si>
    <t>Demontáž oplechovania múrov a nadmuroviek rš 600 mm,  -0,00337t</t>
  </si>
  <si>
    <t>-502276104</t>
  </si>
  <si>
    <t>(108,85-36,245)+12,33+22,17+21,58+7,215  "atika +9,55</t>
  </si>
  <si>
    <t>36,245*2+12,33  "demolovaná časť, atika +9,40</t>
  </si>
  <si>
    <t>22,86*2+24,1*2  "atika +12,30</t>
  </si>
  <si>
    <t>23,6  "atika +5,2</t>
  </si>
  <si>
    <t>8,115+24,07*2  "atika +8,35</t>
  </si>
  <si>
    <t>22,275+12,305+102,16+21,58+29,45+12,385  "atika +7,45</t>
  </si>
  <si>
    <t>299</t>
  </si>
  <si>
    <t>764441410-1</t>
  </si>
  <si>
    <t>D+M cezatikový vpust, systémový prvok so zabudovanou manžetou</t>
  </si>
  <si>
    <t>-2078711502</t>
  </si>
  <si>
    <t>23  "SO 01</t>
  </si>
  <si>
    <t>300</t>
  </si>
  <si>
    <t>764721113-1</t>
  </si>
  <si>
    <t>Oplechovanie z poplast. plechov rš. 166 mm, hr. 1,2 mm</t>
  </si>
  <si>
    <t>926222750</t>
  </si>
  <si>
    <t>91,15  "KL 17, SO 01</t>
  </si>
  <si>
    <t>301</t>
  </si>
  <si>
    <t>764721113-2</t>
  </si>
  <si>
    <t>Oplechovanie z poplast. plechov rš. 194 mm, hr. 1,2 mm</t>
  </si>
  <si>
    <t>1703288041</t>
  </si>
  <si>
    <t>12,15  "KL 18, SO 01</t>
  </si>
  <si>
    <t>302</t>
  </si>
  <si>
    <t>764721115-1</t>
  </si>
  <si>
    <t>Oplechovanie z poplast. plechov rš. 295 mm, hr. 1,2 mm</t>
  </si>
  <si>
    <t>-2121880558</t>
  </si>
  <si>
    <t>4,97  "KL 19, SO 01</t>
  </si>
  <si>
    <t>303</t>
  </si>
  <si>
    <t>764731113-1</t>
  </si>
  <si>
    <t>Oplechovanie z poplast. plechov rš. 312 mm</t>
  </si>
  <si>
    <t>674129159</t>
  </si>
  <si>
    <t>9,72  "KL 14, SO 01</t>
  </si>
  <si>
    <t>304</t>
  </si>
  <si>
    <t>764731117-1</t>
  </si>
  <si>
    <t>Oplechovanie múrov, atík, nadmuroviek z poplast. plechov rš. 858 mm</t>
  </si>
  <si>
    <t>241498751</t>
  </si>
  <si>
    <t>62,69+12,98  "KL02, KL03 - SO 01</t>
  </si>
  <si>
    <t>305</t>
  </si>
  <si>
    <t>764731117-2</t>
  </si>
  <si>
    <t>Oplechovanie múrov, atík, nadmuroviek z poplast. plechov rš. 823 mm, hr. 1,2 mm</t>
  </si>
  <si>
    <t>796921416</t>
  </si>
  <si>
    <t>2,73  "KL15, SO 01</t>
  </si>
  <si>
    <t>306</t>
  </si>
  <si>
    <t>998764203</t>
  </si>
  <si>
    <t>Presun hmôt pre konštrukcie klampiarske v objektoch výšky nad 12 do 24 m</t>
  </si>
  <si>
    <t>-634088253</t>
  </si>
  <si>
    <t>766</t>
  </si>
  <si>
    <t>Konštrukcie stolárske</t>
  </si>
  <si>
    <t>307</t>
  </si>
  <si>
    <t>766422342-1</t>
  </si>
  <si>
    <t>D+M obklad podhľadu z jednovrstvovej dosky z drevovláknitej vlny s cementovým spojivom hr. 25mm vč. podkladného roštu 40x40mm</t>
  </si>
  <si>
    <t>1118287637</t>
  </si>
  <si>
    <t>"podhľad hlavných vstupov</t>
  </si>
  <si>
    <t>5,35*6,9*2</t>
  </si>
  <si>
    <t>308</t>
  </si>
  <si>
    <t>7666621D01</t>
  </si>
  <si>
    <t>M+D Dvere do učebne s bočným svetlíkom 1-kríd. 1600x2400mm, kr.bezfalc. MDF RAL9005, ABS hrana, Rw=32dB, vr. kovovej 2-diel. zárubne,závesov, RAL 9005,kov. kľučka ner, ovál. rozeta,zámok, pad.lišta,svetlík 2-sklo bezpeč.,SDK 125mm - podr. popis viď PD D01</t>
  </si>
  <si>
    <t>180567786</t>
  </si>
  <si>
    <t>"ľavé</t>
  </si>
  <si>
    <t>309</t>
  </si>
  <si>
    <t>7666621D02</t>
  </si>
  <si>
    <t>M+D Dvere s bočným svetlíkom 1-kríd. 1600x2100mm, kr.bezfalc. MDF RAL9005, ABS hrana, Rw=32dB, vr. kovovej 2-diel. zárubne,závesov, RAL 9005,kov. kľučka nerez, ovál. rozeta,zámok, pad.lišta,svetlík 2-sklo bezpeč.,SDK 125mm - podr. popis viď PD D02</t>
  </si>
  <si>
    <t>239341862</t>
  </si>
  <si>
    <t>310</t>
  </si>
  <si>
    <t>7666621D03</t>
  </si>
  <si>
    <t>M+D Dvere s bočným svetlíkom 1-kríd. 2020x2100mm, kr.bezfalc. MDF RAL9005, ABS hrana, Rw=32dB, vr. kovovej 2-diel. zárubne,závesov, RAL 9005,kov. kľučka nerez, ovál. rozeta,zámok, pad.lišta,svetlík 2-sklo bezpeč.,SDK 125mm - podr. popis viď PD D03</t>
  </si>
  <si>
    <t>-644005777</t>
  </si>
  <si>
    <t>311</t>
  </si>
  <si>
    <t>7666621D04</t>
  </si>
  <si>
    <t>M+D Dvere s bočným svetlíkom 1-kríd. 1600x2400mm, kr.bezfalc. MDF RAL9005, ABS hrana, Rw=32dB, vr. kovovej 2-diel. zárubne,závesov, RAL 9005,kov. kľučka nerez, ovál. rozeta,zámok, pad.lišta,svetlík 2-sklo bezpeč.,SDK 125mm - podr. popis viď PD D04</t>
  </si>
  <si>
    <t>-308093928</t>
  </si>
  <si>
    <t>"pravé</t>
  </si>
  <si>
    <t>312</t>
  </si>
  <si>
    <t>7666621D06</t>
  </si>
  <si>
    <t>M+D Dvere s plným klídlom 1-kríd. 1000x2050mm, kr.bezfalcové MDF RAL9005, ABS hrana, Rw=24dB, vr. kovovej 2-diel. zárubne,závesov, RAL 9005,kov. kľučka nerez, ovál. rozeta,zámok, pad.lišta, SDK 125mm - podr. popis viď PD D06</t>
  </si>
  <si>
    <t>-1131342193</t>
  </si>
  <si>
    <t>313</t>
  </si>
  <si>
    <t>7666621D07</t>
  </si>
  <si>
    <t>M+D Dvere s plným klídlom 1-kríd. 800x2050mm, kr.bezfalcové MDF RAL9005, ABS hrana, Rw=32dB, vr. kovovej 2-diel. zárubne,závesov, RAL 9005,kov. kľučka nerez, ovál. rozeta,zámok, pad.lišta, SDK 125mm - podr. popis viď PD D07</t>
  </si>
  <si>
    <t>1188029070</t>
  </si>
  <si>
    <t>314</t>
  </si>
  <si>
    <t>7666621D08</t>
  </si>
  <si>
    <t>M+D Dvere s plným klídlom 1-kríd. 800x2050mm, kr.bezfalcové MDF RAL9005, ABS hrana, Rw=24dB, vr. kovovej 2-diel. zárubne,závesov, RAL 9005,kov. kľučka nerez, ovál. rozeta,zámok, pad.lišta, SDK 125mm - podr. popis viď PD D08</t>
  </si>
  <si>
    <t>-1128175053</t>
  </si>
  <si>
    <t>315</t>
  </si>
  <si>
    <t>7666621D09</t>
  </si>
  <si>
    <t>M+D Dvere s plným klídlom 1-kríd. 800x2050mm, kr.bezfalcové MDF RAL9005, ABS hrana, Rw=24dB, vr. kovovej 2-diel. zárubne,závesov, RAL 9005,kov. kľučka nerez, ovál. rozeta,zámok, SDK 125mm - podr. popis viď PD D09</t>
  </si>
  <si>
    <t>602945734</t>
  </si>
  <si>
    <t>317</t>
  </si>
  <si>
    <t>7666621D12</t>
  </si>
  <si>
    <t>M+D Dvere s plným klídlom a nadsvetlíkom 1-kríd. 900x2500mm, kr.bezfalcové MDF RAL9005,ABS hrana,Rw=32dB, vr.kovovej 2-diel. zárubne,závesov,RAL 9005,kov.kľučka,ovál.rozeta,zámok,pad.lišta, SDK 5x125mm mur3x140mm, nasvet.2-sklo číre-podr. popis viď PD D12</t>
  </si>
  <si>
    <t>-809800854</t>
  </si>
  <si>
    <t>318</t>
  </si>
  <si>
    <t>7666621D13</t>
  </si>
  <si>
    <t>M+D Dvere do hygieny 1-kríd. 800x2050mm, kr.bezfalcové MDF RAL190 60 25,  Rw=32dB,vr. kovovej 2-diel. zárubne,závesov, RAL 6004,kov. kľučka nerez,bez zámoku, SDK 125mm, okienko číre bezpeč.sklo D300mm - podr. popis viď PD D13</t>
  </si>
  <si>
    <t>-1326690311</t>
  </si>
  <si>
    <t>319</t>
  </si>
  <si>
    <t>7666621D14</t>
  </si>
  <si>
    <t>M+D Dvere do hygieny 1-kríd. 800x2050mm, kr.bezfalcové MDF RAL4009, Rw=32dB,vr. kovovej 2-diel. zárubne,závesov, RAL 4009,kov. kľučka nerez,bez zámku,pad.lišta, SDK 125mm, okienko číre bezpeč.sklo D300mm - podr. popis viď PD D14</t>
  </si>
  <si>
    <t>-204889766</t>
  </si>
  <si>
    <t>320</t>
  </si>
  <si>
    <t>7666621D15</t>
  </si>
  <si>
    <t>M+D Dvere do hygieny 1-kríd. 800x2050mm, kr.bezfalcové MDF RAL4009, Rw=32dB, vr. kovovej 2-diel. zárubne,závesov, RAL 4009,kov. kľučka nerez,oval.rozeta,zámok,pad.lišta, SDK 125mm - podr. popis viď PD D15</t>
  </si>
  <si>
    <t>172497063</t>
  </si>
  <si>
    <t>321</t>
  </si>
  <si>
    <t>7666621D16</t>
  </si>
  <si>
    <t>M+D Dvere do hygieny 1-kríd. 900x2050mm, kr.bezfalcové MDF RAL6004, Rw=32dB, vr. kovovej 2-diel. zárubne,závesov, RAL 6004,kov. kľučka nerez,oval.rozeta,zámok,pad.lišta, SDK 125mm - podr. popis viď PD D16</t>
  </si>
  <si>
    <t>-1559513358</t>
  </si>
  <si>
    <t>322</t>
  </si>
  <si>
    <t>7666621D17</t>
  </si>
  <si>
    <t>M+D Dvere do hygieny 1-kríd. 800x2050mm, kr.bezfalcové MDF RAL6004, Rw=32dB, vr. kovovej 2-diel. zárubne,závesov, RAL 6004,kov. kľučka nerez,oval.rozeta,zámok,pad.lišta, SDK 125mm - podr. popis viď PD D17</t>
  </si>
  <si>
    <t>-235683731</t>
  </si>
  <si>
    <t>323</t>
  </si>
  <si>
    <t>7666621D18</t>
  </si>
  <si>
    <t>M+D Dvere do hygieny 1-kríd. 900x2050mm, kr.bezfalcové MDF RAL9010, Rw=32dB, vr. kovovej 2-diel. zárubne,závesov, RAL 9010,kov. kľučka nerez.,oval.rozeta,zámok,pad.lišta, SDK 125mm - podr. popis viď PD D18</t>
  </si>
  <si>
    <t>-405608995</t>
  </si>
  <si>
    <t>324</t>
  </si>
  <si>
    <t>7666621D19</t>
  </si>
  <si>
    <t>M+D Dvere do TZB/skladov 1-kríd. 800x2050mm, kr.bezfalcové MDF RAL9010, Rw=32dB, vr. kovovej 2-diel. zárubne,závesov, RAL 9010,kov. kľučka nerez.,oval.rozeta,zámok,SDK 125mm - podr. popis viď PD D19</t>
  </si>
  <si>
    <t>1401553606</t>
  </si>
  <si>
    <t>326</t>
  </si>
  <si>
    <t>7666621D22</t>
  </si>
  <si>
    <t>M+D Dvere protipožiarne EW 30 Sm D1/C2 1-kríd. 800x1970mm, krídlo RAL9010 so samozatváračom, Rw=32dB, vr. kovovej 2-diel. zárubne,závesov, RAL 9010,kov. kľučka nerez.,oval.rozeta,zámok,SDK 125mm - podr. popis viď PD D22</t>
  </si>
  <si>
    <t>-1070254562</t>
  </si>
  <si>
    <t>327</t>
  </si>
  <si>
    <t>7666621D23</t>
  </si>
  <si>
    <t>M+D Dvere do kuchyne/obytných/šatní 1-kríd. 800x1970mm, krídlo HPL RAL9005, vr. oblož. zárubne s hran.rohom,závesov, RAL 9005,kov. kľučka nerez, ovál. rozeta,zámok,pad.lišta, mur.2x130mm+3x140mm - podr. popis viď PD D23</t>
  </si>
  <si>
    <t>1061743895</t>
  </si>
  <si>
    <t>328</t>
  </si>
  <si>
    <t>7666621D24</t>
  </si>
  <si>
    <t>M+D Dvere do kuchyne/obytných/šatní 1-kríd. 800x1970mm, krídlo HPL RAL9005, vr. oblož. zárubne s hran.rohom,závesov, RAL 9005,kov. kľučka nerez, ovál. rozeta,zámok,pad.lišta, SDK 125mm - podr. popis viď PD D24</t>
  </si>
  <si>
    <t>971487290</t>
  </si>
  <si>
    <t>329</t>
  </si>
  <si>
    <t>7666621D25</t>
  </si>
  <si>
    <t>M+D Dvere do kuchyne/obytných/šatní 1-kríd. 900x1970mm, krídlo HPL RAL9010, vr. oblož.AL (CgAS) zárubne s hran.rohom pre SDK,RAL 9010,kov. kľučka nerez, ovál. rozeta,zámok, SDK 100mm - podr. popis viď PD D25</t>
  </si>
  <si>
    <t>-1625776738</t>
  </si>
  <si>
    <t>330</t>
  </si>
  <si>
    <t>7666621D25a</t>
  </si>
  <si>
    <t>M+D Dvere do kuchyne/obytných/šatní 1-kríd. 900x1970mm, krídlo HPL RAL9010, vr. oblož.AL (CgAS) zárubne s hran.rohom pre SDK,RAL 9010,kov. kľučka nerez, ovál. rozeta,zámok, SDK 125mm - podr. popis viď PD D25</t>
  </si>
  <si>
    <t>-804607876</t>
  </si>
  <si>
    <t>565</t>
  </si>
  <si>
    <t>7666621D26</t>
  </si>
  <si>
    <t>M+D Dvere do kuchyne/obytných/šatní 1-kríd. 800x1970mm, krídlo HPL RAL9010, vr. oblož.AL (CgAS) zárubne s hran.rohom pre SDK,RAL 9010,kov. kľučka nerez, ovál. rozeta,zámok,4xpad.lišta, SDK 12x100,1x125mm,2xmur.115mm - podr. popis viď PD D26</t>
  </si>
  <si>
    <t>669846267</t>
  </si>
  <si>
    <t>331</t>
  </si>
  <si>
    <t>7666621D27</t>
  </si>
  <si>
    <t>M+D Dvere do kuchyne/obytných/šatní 1-kríd. 700x1970mm, krídlo HPL RAL9010, vr. oblož.AL (CgAS) zárubne s hran.rohom pre SDK,RAL 9010,kov. kľučka nerez, ovál. rozeta,zámok,SDK 125mm - podr. popis viď PD D27</t>
  </si>
  <si>
    <t>-611854811</t>
  </si>
  <si>
    <t>332</t>
  </si>
  <si>
    <t>7666621D28</t>
  </si>
  <si>
    <t>M+D Dvere do kuchyne/obytných/šatní 1-kríd. 800x2050mm, krídlo HPL RAL9010, vr. kovovej zárubne s hran.rohom pre SDK, záves, RAL 9010,kov. kľučka nerez, ovál. rozeta,zámok,SDK 150mm - podr. popis viď PD D28</t>
  </si>
  <si>
    <t>-113414296</t>
  </si>
  <si>
    <t>333</t>
  </si>
  <si>
    <t>998766203</t>
  </si>
  <si>
    <t>Presun hmot pre konštrukcie stolárske v objektoch výšky nad 12 do 24 m</t>
  </si>
  <si>
    <t>1806542074</t>
  </si>
  <si>
    <t>767</t>
  </si>
  <si>
    <t>Konštrukcie doplnkové kovové</t>
  </si>
  <si>
    <t>334</t>
  </si>
  <si>
    <t>767111ZS01</t>
  </si>
  <si>
    <t>M+D Inter. zasklenná stena s dverami r.5400x2700mm, stlpik.-prieč. systém,výplň dôtosklo Rw=28dB, RAL 9005,krídlo:bezfal.,800x2050mm,send.konš.pohľ. MDF 2x8mm,pú.RAL9005,ABS hrana,Rw=32dB vr.zárub.,kotv.,prísluš.,zámku, kovania-podrobný popis viď PD ZS01</t>
  </si>
  <si>
    <t>631345367</t>
  </si>
  <si>
    <t>335</t>
  </si>
  <si>
    <t>767111ZS02</t>
  </si>
  <si>
    <t>M+D Interiérová zasklenná stena r.5450x2700mm, stlpikovo-priečkový systém,výplň dôtosklo Rw=28dB, RAL 9005,vr. kotvenia, prísluš., - podrobný popis viď PD ZS02</t>
  </si>
  <si>
    <t>-605220726</t>
  </si>
  <si>
    <t>336</t>
  </si>
  <si>
    <t>767111ZS03</t>
  </si>
  <si>
    <t>M+D Inter. zasklenná stena s dverami r.5500x2700mm, stlpik.-prieč. systém,výplň dôtosklo Rw=28dB,RAL 9005,krídlo:bezfal.,800x2050mm,send.konš.pohľ. MDF 2x8mm,pú.RAL9005,ABS hrana,Rw=32dB vr.zárub.,kotv.,prísluš.,zámku, kovania-podrobný popis viď PD ZS03</t>
  </si>
  <si>
    <t>1061258127</t>
  </si>
  <si>
    <t>337</t>
  </si>
  <si>
    <t>767111ZS04</t>
  </si>
  <si>
    <t>M+D Inter. zasklenná stena s dverami r.2600x2700mm,stlpik.-prieč. systém,výplň dôtosklo Rw=28dB, RAL 9005,krídlo:bezfal.,1600x2050mm,send.konš.pohľ. MDF 2x8mm,pú.RAL9005,ABS hrana,Rw=32dB vr.zárub.,kotv.,prísluš.,zámku, kovania-podrobný popis viď PD ZS04</t>
  </si>
  <si>
    <t>-1880915770</t>
  </si>
  <si>
    <t>338</t>
  </si>
  <si>
    <t>767111ZS05</t>
  </si>
  <si>
    <t>M+D Inter. zasklenná stena s dverami r.6345x2700mm,stlpik.-priečk. systém,výplň 2-sklo,číre Rw=45dB,RAL 9005,krídlo:bezfal.,800x2050mm,send.konš.pohľ. MDF 2x8mm,pú.RAL9005,ABS hrana,Rw=32dB vr.zárub.,kotv.,prísluš.,zámku, kov.,mlieč.fól- popis viď PD ZS05</t>
  </si>
  <si>
    <t>584604579</t>
  </si>
  <si>
    <t>339</t>
  </si>
  <si>
    <t>767111ZS06</t>
  </si>
  <si>
    <t>M+D Inter. zasklenná stena r.6450x2700mm,stlpikovo-priečkový systém,výplň 2-sklo,číre Rw=45dB, RAL 9005,vr. kotvenia,mliečnej fólie- popis viď PD ZS06</t>
  </si>
  <si>
    <t>1977438744</t>
  </si>
  <si>
    <t>340</t>
  </si>
  <si>
    <t>767111ZS07</t>
  </si>
  <si>
    <t>M+D Inter. zasklenná stena r.2400x1500mm,stlpikovo-priečkový systém,výplň drôtosklo Rw=28dB, RAL 9005,vr. kotvenia- popis viď PD ZS07</t>
  </si>
  <si>
    <t>1641397853</t>
  </si>
  <si>
    <t>341</t>
  </si>
  <si>
    <t>767111ZS08</t>
  </si>
  <si>
    <t>M+D Inter. zasklenná stena r.900x2100mm,stlpikovo-priečkový systém,výplň číre,jednoduché, bezpečnostné lepené sklo,Rw=28dB, RAL 9005,vr. kotvenia- popis viď PD ZS08</t>
  </si>
  <si>
    <t>1170049535</t>
  </si>
  <si>
    <t>342</t>
  </si>
  <si>
    <t>767111ZS09</t>
  </si>
  <si>
    <t>M+D Inter. zasklenná stena s dverami r.6220x2670mm, stlpikovo-priečkový systém,výplň dôtosklo Rw=28dB, RAL 9005,krídlo:bezfal.,900x2050mm,send.konš.pohľ. MDF 2x8mm,pú.RAL9005,ABS hrana,Rw=32dB vr.zár.,kotv.,prísluš.,zámku, kovania-pod. popis viď PD ZS09</t>
  </si>
  <si>
    <t>383749836</t>
  </si>
  <si>
    <t>343</t>
  </si>
  <si>
    <t>767111ZS10</t>
  </si>
  <si>
    <t>M+D Inter. zasklenná stena s dverami r.6220x2670mm, stlpikovo-priečkový systém,výplň dôtosklo Rw=28dB, RAL 9005,krídlo:bezfal.,900x2050mm,send.konš.pohľ. MDF 2x8mm,pú.RAL9005,ABS hrana,Rw=32dB vr.zár.,kotv.,prísluš.,zámku, kovania-pod. popis viď PD ZS10</t>
  </si>
  <si>
    <t>-622939119</t>
  </si>
  <si>
    <t>344</t>
  </si>
  <si>
    <t>767111ZS11</t>
  </si>
  <si>
    <t>M+D Inter. zasklenná stena s dverami r.5458x2670mm, stlpikovo-priečkový systém,výplň dôtosklo Rw=28dB, RAL 9005,krídlo:bezfal.,900x2050mm,send.konš.pohľ. MDF 2x8mm,pú.RAL9005,ABS hrana,Rw=32dB vr.zár.,kotv.,prísluš.,zámku, kovania-pod. popis viď PD ZS11</t>
  </si>
  <si>
    <t>-847344142</t>
  </si>
  <si>
    <t>345</t>
  </si>
  <si>
    <t>767111ZS12</t>
  </si>
  <si>
    <t>M+D Inter. zasklenná stena s dverami r.5000x2950mm,stlpik.-priečk. systém,výplň 2-sklo,číre Rw=45dB,RAL 9005,krídlo:bezfal.,900x2050mm,send.konš.pohľ. MDF 2x8mm,pú.RAL9005,ABS hrana,Rw=32dB vr.zárub.,kotv.,prísluš.,zámku, kovania- popis viď PD ZS12</t>
  </si>
  <si>
    <t>-835054671</t>
  </si>
  <si>
    <t>346</t>
  </si>
  <si>
    <t>767111ZS13a</t>
  </si>
  <si>
    <t>M+D Inter.zask.stena s dverami r.5300x940mm,dver.m.1700x1580mm,stlpik.-priečk. systém,výplň 2-sklo,číre Rw=45dB,RAL 9005,krídlo:bezfal.,send.konš.pohľad MDF 2x8mm,pú.RAL9005,ABS hrana,Rw=32dB vr.zárub.,kotv.,prísluš.,zámku, kovania-popis viď PD ZS13a</t>
  </si>
  <si>
    <t>732426355</t>
  </si>
  <si>
    <t>347</t>
  </si>
  <si>
    <t>767111ZS13b</t>
  </si>
  <si>
    <t>M+D Inter.zask.stena s dverami r.5300x940mm,dver.m.1700x1580mm,stlpik.-priečk. systém,výplň 2-sklo,číre Rw=45dB,RAL 9005,krídlo:bezfal.,send.konš.pohľad MDF 2x8mm,pú.RAL9005,ABS hrana,Rw=32dB vr.zárub.,kotv.,prísluš.,zámku, kovania-popis viď PD ZS13b</t>
  </si>
  <si>
    <t>-563893581</t>
  </si>
  <si>
    <t>348</t>
  </si>
  <si>
    <t>767161ZV01</t>
  </si>
  <si>
    <t>M+D Oceľové zábradlie s madlom tyčové výšky 900mm z jaklových profilov 40x20x3 a plochej ocele, vrátane povrchovej úpravy náter RAL 9010, kotvenia, zvarov - podrobný popis viď PD ZV01</t>
  </si>
  <si>
    <t>251758595</t>
  </si>
  <si>
    <t>349</t>
  </si>
  <si>
    <t>767161ZV02</t>
  </si>
  <si>
    <t>M+D Oceľové zábradlie s madlom tyčové výšky 900mm z jaklových profilov 40x20x3 a plochej ocele, vrátane povrchovej úpravy náter RAL 9010, kotvenia, zvarov - podrobný popis viď PD ZV02</t>
  </si>
  <si>
    <t>-1067131664</t>
  </si>
  <si>
    <t>350</t>
  </si>
  <si>
    <t>767161ZV03</t>
  </si>
  <si>
    <t>M+D Oceľové zábradlie s madlom tyčové výšky 900mm z jaklových profilov 40x20x3 a plochej ocele, vrátane povrchovej úpravy náter RAL 9010, kotvenia, zvarov - podrobný popis viď PD ZV03</t>
  </si>
  <si>
    <t>-661295993</t>
  </si>
  <si>
    <t>351</t>
  </si>
  <si>
    <t>767161ZV04</t>
  </si>
  <si>
    <t>M+D Oceľové zábradlie s madlom tyčové výšky 900mm z jaklových profilov 40x20x3 a plochej ocele, vrátane povrchovej úpravy náter RAL 9010, kotvenia, zvarov - podrobný popis viď PD ZV04</t>
  </si>
  <si>
    <t>-355224300</t>
  </si>
  <si>
    <t>352</t>
  </si>
  <si>
    <t>767161ZV05</t>
  </si>
  <si>
    <t>M+D Oceľové zábradlie s madlom tyčové výšky 900mm z jaklových profilov 40x20x3 a plochej ocele, vrátane povrchovej úpravy náter RAL 9010, kotvenia, zvarov - podrobný popis viď PD ZV05</t>
  </si>
  <si>
    <t>282103623</t>
  </si>
  <si>
    <t>353</t>
  </si>
  <si>
    <t>767161ZV06</t>
  </si>
  <si>
    <t>M+D Oceľové zábradlie s madlom tyčové výšky 900mm z jaklových profilov 40x20x3 a plochej ocele, vrátane povrchovej úpravy náter RAL 9010, kotvenia, zvarov - podrobný popis viď PD ZV06</t>
  </si>
  <si>
    <t>-72631908</t>
  </si>
  <si>
    <t>354</t>
  </si>
  <si>
    <t>767161ZV07</t>
  </si>
  <si>
    <t>M+D Oceľové zábradlie s madlom tyčové výšky 900mm z jaklových profilov 40x20x3 a plochej ocele, vrátane povrchovej úpravy náter RAL 9010, kotvenia, zvarov - podrobný popis viď PD ZV07</t>
  </si>
  <si>
    <t>1138847547</t>
  </si>
  <si>
    <t>355</t>
  </si>
  <si>
    <t>767161ZV08</t>
  </si>
  <si>
    <t>M+D Oceľové zábradlie s madlom tyčové výšky 900mm z jaklových profilov 40x20x3 a plochej ocele, vrátane povrchovej úpravy náter RAL 9010, kotvenia, zvarov - podrobný popis viď PD ZV08</t>
  </si>
  <si>
    <t>-2001580198</t>
  </si>
  <si>
    <t>356</t>
  </si>
  <si>
    <t>767161ZV09</t>
  </si>
  <si>
    <t>M+D Oceľové zábradlie s madlom tyčové výšky 900mm z jaklových profilov 40x20x3 a plochej ocele, vrátane povrchovej úpravy náter RAL 9010, kotvenia, zvarov - podrobný popis viď PD ZV09</t>
  </si>
  <si>
    <t>74637082</t>
  </si>
  <si>
    <t>357</t>
  </si>
  <si>
    <t>767161ZV10</t>
  </si>
  <si>
    <t>M+D Oceľové zábradlie s madlom tyčové výšky 900mm z jaklových profilov 40x20x3 a plochej ocele, vrátane povrchovej úpravy náter RAL 9010, kotvenia, zvarov - podrobný popis viď PD ZV10</t>
  </si>
  <si>
    <t>-672540885</t>
  </si>
  <si>
    <t>358</t>
  </si>
  <si>
    <t>767161ZV11</t>
  </si>
  <si>
    <t>M+D Oceľové zábradlie s madlom tyčové výšky 900mm z jaklových profilov 40x20x3 a plochej ocele, vrátane povrchovej úpravy náter RAL 9010, kotvenia, zvarov - podrobný popis viď PD ZV11</t>
  </si>
  <si>
    <t>-1607143780</t>
  </si>
  <si>
    <t>359</t>
  </si>
  <si>
    <t>767161ZV12</t>
  </si>
  <si>
    <t>M+D Oceľové zábradlie s madlom tyčové výšky 900mm z jaklových profilov 40x20x3 a plochej ocele, vrátane povrchovej úpravy náter RAL 9010, kotvenia, zvarov - podrobný popis viď PD ZV12</t>
  </si>
  <si>
    <t>-294696046</t>
  </si>
  <si>
    <t>360</t>
  </si>
  <si>
    <t>767161ZV13</t>
  </si>
  <si>
    <t>M+D Oceľové zábradlie s madlom tyčové výšky 900mm z jaklových profilov 40x20x3 a plochej ocele, vrátane povrchovej úpravy náter RAL 9010, kotvenia, zvarov - podrobný popis viď PD ZV13</t>
  </si>
  <si>
    <t>-341851859</t>
  </si>
  <si>
    <t>361</t>
  </si>
  <si>
    <t>767161ZV14</t>
  </si>
  <si>
    <t>M+D Oceľové zábradlie s madlom tyčové výšky 900mm z jaklových profilov 40x20x3 a plochej ocele, vrátane povrchovej úpravy náter RAL 9010, kotvenia, zvarov - podrobný popis viď PD ZV14</t>
  </si>
  <si>
    <t>-1174030064</t>
  </si>
  <si>
    <t>362</t>
  </si>
  <si>
    <t>767161ZV15</t>
  </si>
  <si>
    <t>M+D Oceľové zábradlie s madlom tyčové výšky 900mm z jaklových profilov 40x20x3 a plochej ocele, vrátane povrchovej úpravy náter RAL 9010, kotvenia, zvarov - podrobný popis viď PD ZV15</t>
  </si>
  <si>
    <t>1855491678</t>
  </si>
  <si>
    <t>363</t>
  </si>
  <si>
    <t>767161ZV16</t>
  </si>
  <si>
    <t>M+D Oceľové zábradlie s madlom tyčové výšky 900mm z jaklových profilov 40x20x3 a plochej ocele, vrátane povrchovej úpravy náter RAL 9010, kotvenia, zvarov - podrobný popis viď PD ZV16</t>
  </si>
  <si>
    <t>-608397442</t>
  </si>
  <si>
    <t>364</t>
  </si>
  <si>
    <t>767161ZV17</t>
  </si>
  <si>
    <t>M+D Madlo oceľové vyrovnávajúcich schodísk, vrátane povrchovej úpravy náter RAL 9010, kotvenia, zvarov - podrobný popis viď PD ZV17</t>
  </si>
  <si>
    <t>1072387893</t>
  </si>
  <si>
    <t>365</t>
  </si>
  <si>
    <t>767161ZV18</t>
  </si>
  <si>
    <t>M+D Exteriérové oceľové schodisko so zábradlím z jaklových profilov, pásoviny,stupne a podesta z pororoštu vrátane povrchovej úpravy prášková farba RAL 8004, kotvenia, zvarov, nosná konš.viď.PD Statika - podrobný popis viď PD ZV18</t>
  </si>
  <si>
    <t>-713637063</t>
  </si>
  <si>
    <t>366</t>
  </si>
  <si>
    <t>767161ZV19</t>
  </si>
  <si>
    <t>M+D Exteriérové oceľové schodisko so zábradlím z jaklových profilov, pásoviny,stupne a podesta z pororoštu vrátane povrchovej úpravy prášková farba RAL 8004, kotvenia, zvarov, nosná konš.viď.PD Statika - podrobný popis viď PD ZV19</t>
  </si>
  <si>
    <t>2004162634</t>
  </si>
  <si>
    <t>367</t>
  </si>
  <si>
    <t>767161ZV20</t>
  </si>
  <si>
    <t>M+D Exteriérové oceľové schodisko so zábradlím zalomené, z jaklových profilov, pásoviny,stupne a podesta z pororoštu vrátane povrchovej úpravy prášková farba RAL 8004, kotvenia, zvarov, nosná konš.viď.PD Statika - podrobný popis viď PD ZV20</t>
  </si>
  <si>
    <t>-700087709</t>
  </si>
  <si>
    <t>368</t>
  </si>
  <si>
    <t>767161ZV21</t>
  </si>
  <si>
    <t>M+D Exteriérové oceľové schodisko so zábradlím, z jaklových profilov, plochej ocele,stupne a podesta z pororoštu vrátane povrchovej úpravy, kotvenia, zvarov, nosnej konš. - podrobný popis viď PD ZV21</t>
  </si>
  <si>
    <t>-290844277</t>
  </si>
  <si>
    <t>369</t>
  </si>
  <si>
    <t>767161ZV23</t>
  </si>
  <si>
    <t>M+D Oceľový požiarny rebrík so suchovodom a ochranným košom, výšky 8865mm, vrátane ochranného koša, uzamykateľného poklopu, suchovodu, pú. pozink+RAL8004, kotvenia,príslušenstva - podrobný popis viď PD ZV23</t>
  </si>
  <si>
    <t>887736281</t>
  </si>
  <si>
    <t>370</t>
  </si>
  <si>
    <t>767161-ZV26</t>
  </si>
  <si>
    <t>M+D Prestrešenie vstupu do kuchyne vč. kotvenia a povrchovej úpravy (pozink + nástrek RAL 7016, krytina HPL doska) - podrobný popis viď PD ZV26</t>
  </si>
  <si>
    <t>-726323589</t>
  </si>
  <si>
    <t>1,0  "ZV26</t>
  </si>
  <si>
    <t>371</t>
  </si>
  <si>
    <t>767161ZV27</t>
  </si>
  <si>
    <t>M+D Oceľový požiarny rebrík so suchovodom a ochranným košom a podesty, výšky 3100+1100mm, vrátane ochranného koša, uzamykateľného poklopu, suchovodu,podesty z pororštu, pú. pozink+RAL8004, kotvenia,príslušenstva - podrobný popis viď PD ZV27</t>
  </si>
  <si>
    <t>435014624</t>
  </si>
  <si>
    <t>372</t>
  </si>
  <si>
    <t>767161ZV28</t>
  </si>
  <si>
    <t>M+D Ukončovací oceľový profil na šikmom chodníku - perforovaný,  dlžky 15,6 m z oceľového L profilu 100x180x5mm, vrátane kotvenia, pú práčková farba RAL 7016 - podrobný popis viď PD ZV28</t>
  </si>
  <si>
    <t>-2137808428</t>
  </si>
  <si>
    <t>373</t>
  </si>
  <si>
    <t>767161ZV29</t>
  </si>
  <si>
    <t>M+D Hliníkový poklop s kompozitnou výplňou svetlí rozmer 600x600mm, tr.zaťaženia L15, výplň poklopu z vyrovnáv.poteru+lepidlo+PVC, vrátane rámu výšky 50mm,  - podrobný popis viď PD ZV29</t>
  </si>
  <si>
    <t>754321864</t>
  </si>
  <si>
    <t>374</t>
  </si>
  <si>
    <t>767161ZV30</t>
  </si>
  <si>
    <t>M+D Nenosný oceľový preklad z valcovaného oceľového L profulu 60x60x5mm, dlžky 2x1450mm, oceľový uholník 80x100x3mm, vrátane osadenia a kotvenia - podrobný popis viď PD ZV30</t>
  </si>
  <si>
    <t>-170525525</t>
  </si>
  <si>
    <t>375</t>
  </si>
  <si>
    <t>767161ZV31</t>
  </si>
  <si>
    <t>M+D Stojan na bicykle - oceľová konštrukcia z L profilu 60x60x6mm, vr. pú. pozink+práškový vypalovací lak, kotvenia pomocou závitových tyčí M12 - podrobný popis viď PD ZV31</t>
  </si>
  <si>
    <t>1845933391</t>
  </si>
  <si>
    <t>376</t>
  </si>
  <si>
    <t>767161ZV32</t>
  </si>
  <si>
    <t>M+D Oceľové zábradlie s madlom - doplnenie zábradlia existujúceho, vrátane povrchovej úpravy náter RAL 9005, kotvenia, zvarov - podrobný popis viď PD ZV32</t>
  </si>
  <si>
    <t>529326712</t>
  </si>
  <si>
    <t>377</t>
  </si>
  <si>
    <t>767161ZV33</t>
  </si>
  <si>
    <t>M+D Oceľové zábradlie s madlom - doplnenie zábradlia existujúceho, vrátane povrchovej úpravy náter RAL 9005, kotvenia, zvarov - podrobný popis viď PD ZV33</t>
  </si>
  <si>
    <t>2133888738</t>
  </si>
  <si>
    <t>378</t>
  </si>
  <si>
    <t>767161ZV34</t>
  </si>
  <si>
    <t>M+D Oceľové zábradlie s madlom - doplnenie zábradlia existujúceho, vrátane povrchovej úpravy náter RAL 9005, kotvenia, zvarov - podrobný popis viď PD ZV34</t>
  </si>
  <si>
    <t>626522394</t>
  </si>
  <si>
    <t>379</t>
  </si>
  <si>
    <t>767161ZV35</t>
  </si>
  <si>
    <t>M+D Oceľové zábradlie s madlom - doplnenie zábradlia existujúceho, vrátane povrchovej úpravy náter RAL 9005, kotvenia, zvarov - podrobný popis viď PD ZV35</t>
  </si>
  <si>
    <t>729598149</t>
  </si>
  <si>
    <t>6  "SO 01</t>
  </si>
  <si>
    <t>380</t>
  </si>
  <si>
    <t>767161ZV36</t>
  </si>
  <si>
    <t>M+D Oceľové zábradlie s madlom logie, tyčové výšky 904mm z jaklových profilov 40x20x3 a plochej ocele, vrátane povrchovej úpravy náter RAL 9005, kotvenia, zvarov - podrobný popis viď PD ZV36</t>
  </si>
  <si>
    <t>1805982581</t>
  </si>
  <si>
    <t>381</t>
  </si>
  <si>
    <t>767161ZV37</t>
  </si>
  <si>
    <t>M+D Hliníkové oplotenie s bránkou a s posuvnou bránou s pohonom po koľajnici, celkovej dlžky 15,43m, výška oplotenia 1,8m, vrátane pú. náter RAL 8004, kotvenia, príslušenstva - podrobný popis viď PD ZV37</t>
  </si>
  <si>
    <t>-1721836033</t>
  </si>
  <si>
    <t>382</t>
  </si>
  <si>
    <t>767161ZV38</t>
  </si>
  <si>
    <t>M+D Madlo bukové osadené na kotviaci stlpik z ocele, dlžky 9,35m, vrátane povrchovej úpravy, kotvenia, zvarov - podrobný popis viď PD ZV38</t>
  </si>
  <si>
    <t>1944674444</t>
  </si>
  <si>
    <t>383</t>
  </si>
  <si>
    <t>767161ZV39</t>
  </si>
  <si>
    <t>M+D Oceľové zábradlie terasy 2,035 m + 2,75 m/ 0,9 m z oceľových tyč.profil L 30x30x3mm, výplň antikórová oceľová lánková sieť, oko 50x70mm, vr.pú. náter RAL 9005, kotvenia a príslušenstva- podrobný popis viď PD ZV39</t>
  </si>
  <si>
    <t>-1906448731</t>
  </si>
  <si>
    <t>1,0</t>
  </si>
  <si>
    <t>384</t>
  </si>
  <si>
    <t>767161ZV40</t>
  </si>
  <si>
    <t>M+D Sanitárna priečka s dverami r. 2975x2000x1532, bodovo kotvená, plný panel HPL doska RAL 9010, kovanie skryté lišty eloxované, kľučka, bodové kotvenie do SDK priečky, zafréz. do dosky, nastaviteľná ponož, fix poloha 100mm - podrobný popis viď PD ZV40</t>
  </si>
  <si>
    <t>1484623307</t>
  </si>
  <si>
    <t>385</t>
  </si>
  <si>
    <t>767161ZV41</t>
  </si>
  <si>
    <t>M+D Sanitárna priečka s dverami r. 1820x2000x1532, bodovo kotvená, plný panel HPL doska RAL 9010, kovanie skryté lišty eloxované, kľučka, bodové kotvenie do SDK priečky, zafréz. do dosky, nastaviteľná ponož, fix poloha 100mm - podrobný popis viď PD ZV41</t>
  </si>
  <si>
    <t>811762792</t>
  </si>
  <si>
    <t>386</t>
  </si>
  <si>
    <t>767161ZV42</t>
  </si>
  <si>
    <t>M+D Sanitárna priečka s dverami r. 1800x2000x1532, bodovo kotvená, plný panel HPL doska RAL 9010, kovanie skryté lišty eloxované, kľučka, bodové kotvenie do SDK priečky, zafréz. do dosky, nastaviteľná ponož, fix poloha 100mm - podrobný popis viď PD ZV42</t>
  </si>
  <si>
    <t>78426822</t>
  </si>
  <si>
    <t>387</t>
  </si>
  <si>
    <t>767161ZV43</t>
  </si>
  <si>
    <t>M+D Sanitárna priečka s dverami r. 915x2000x1532, bodovo kotvená, plný panel HPL doska RAL 9010, kovanie skryté lišty eloxované, kľučka, bodové kotvenie do SDK priečky, zafréz. do dosky, nastaviteľná ponož, fix poloha 100mm - podrobný popis viď PD ZV43</t>
  </si>
  <si>
    <t>-1427396494</t>
  </si>
  <si>
    <t>388</t>
  </si>
  <si>
    <t>767161ZV44</t>
  </si>
  <si>
    <t>M+D Sanitárna priečka s dverami r. 3000x2000x1532, bodovo kotvená, plný panel HPL doska RAL 9010, kovanie skryté lišty eloxované, kľučka, bodové kotvenie do SDK priečky, zafréz. do dosky, nastaviteľná ponož, fix poloha 100mm - podrobný popis viď PD ZV44</t>
  </si>
  <si>
    <t>-591461445</t>
  </si>
  <si>
    <t>389</t>
  </si>
  <si>
    <t>767161ZV45</t>
  </si>
  <si>
    <t>M+D Sanitárna priečka s dverami r. 1830x2000x1532, bodovo kotvená, plný panel HPL doska RAL 9010, kovanie skryté lišty eloxované, kľučka, bodové kotvenie do SDK priečky, zafréz. do dosky, nastaviteľná ponož, fix poloha 100mm - podrobný popis viď PD ZV45</t>
  </si>
  <si>
    <t>-190478200</t>
  </si>
  <si>
    <t>390</t>
  </si>
  <si>
    <t>767161ZV46</t>
  </si>
  <si>
    <t>M+D Sanitárna priečka s dverami r. 1830x2000x1532, bodovo kotvená, plný panel HPL doska RAL 9010, kovanie skryté lišty eloxované, kľučka, bodové kotvenie do SDK priečky, zafréz. do dosky, nastaviteľná ponož, fix poloha 100mm - podrobný popis viď PD ZV46</t>
  </si>
  <si>
    <t>-2026296371</t>
  </si>
  <si>
    <t>391</t>
  </si>
  <si>
    <t>767161ZV47</t>
  </si>
  <si>
    <t>M+D Oceľové zábradlie s madlom logie, tyčové výšky 580mm z jaklových profilov 40x20x3 a plochej ocele, vrátane povrchovej úpravy náter RAL 9005, kotvenia, zvarov - podrobný popis viď PD ZV47</t>
  </si>
  <si>
    <t>-1586031255</t>
  </si>
  <si>
    <t>392</t>
  </si>
  <si>
    <t>767161ZV49</t>
  </si>
  <si>
    <t>M+D Oceľové zábradlie s madlom tyčové, výšky 900mm, dl. 4890 mm, z jaklových profilov 40x20x3 a plochej ocele, vrátane povrchovej úpravy náter RAL 9010, kotvenia, zvarov - podrobný popis viď PD ZV49</t>
  </si>
  <si>
    <t>1647308622</t>
  </si>
  <si>
    <t>393</t>
  </si>
  <si>
    <t>767161ZV50</t>
  </si>
  <si>
    <t>M+D Oceľové zábradlie s madlom tyčové, výšky 900mm z jaklových profilov 40x20x3 a plochej ocele, vrátane povrchovej úpravy náter RAL 9010, kotvenia, zvarov - podrobný popis viď PD ZV50</t>
  </si>
  <si>
    <t>885644379</t>
  </si>
  <si>
    <t>394</t>
  </si>
  <si>
    <t>767161ZV53</t>
  </si>
  <si>
    <t>M+D Oceľový požiarny rebrík so suchovodom a ochranným košom, výšky 9385mm, vrátane ochranného koša, uzamykateľného poklopu, suchovodu, pú. pozink+RAL8004, kotvenia,príslušenstva - podrobný popis viď PD ZV53</t>
  </si>
  <si>
    <t>1356367433</t>
  </si>
  <si>
    <t>395</t>
  </si>
  <si>
    <t>767317005IV03</t>
  </si>
  <si>
    <t>M+D Anglický dovrec 150x100x70mm s nadstavcom a pochôdznym roštom - zo 100% recykl. polypropylénu zosilneného sklenými vláknami, rošt z ťahokovu oko 30x10mm, zaistenie proti vlámaniu, vrát. kotvenia, prísluš. a detailov - podrobný popis viď PD IV03</t>
  </si>
  <si>
    <t>1461206928</t>
  </si>
  <si>
    <t>396</t>
  </si>
  <si>
    <t>767590214IV04</t>
  </si>
  <si>
    <t>M+D Exteriérová čistiaca rohož 4000x1000mm, bezrámová, zapustená, s gumovými pásikmi, vr. Al profilu šírky 27mm spojené antikorovým lankom a oddelené gumovými medzikrúžkami - podrobný popis viď PD IV04</t>
  </si>
  <si>
    <t>-2057275480</t>
  </si>
  <si>
    <t>397</t>
  </si>
  <si>
    <t>767590214IV05</t>
  </si>
  <si>
    <t>M+D Exteriérová čistiaca rohož 2000x1000mm, bezrámová, zapustená, s gumovými pásikmi, vr. Al profilu šírky 27mm spojené antikorovým lankom a oddelené gumovými medzikrúžkami - podrobný popis viď PD IV05</t>
  </si>
  <si>
    <t>1827570865</t>
  </si>
  <si>
    <t>398</t>
  </si>
  <si>
    <t>767590214IV06</t>
  </si>
  <si>
    <t>M+D Exteriérová čistiaca rohož 4000x2285mm, bezrámová, zapustená, s textilnými pásikmi, vr. Al profilu šírky 27mm spojené antikorovým lankom a oddelené gumovými medzikrúžkami - podrobný popis viď PD IV06</t>
  </si>
  <si>
    <t>508933725</t>
  </si>
  <si>
    <t>399</t>
  </si>
  <si>
    <t>767590214IV07</t>
  </si>
  <si>
    <t>M+D Exteriérová čistiaca rohož 4000x2250mm, bezrámová, zapustená, s textilnými pásikmi, vr. Al profilu šírky 27mm spojené antikorovým lankom a oddelené gumovými medzikrúžkami - podrobný popis viď PD IV07</t>
  </si>
  <si>
    <t>-775711684</t>
  </si>
  <si>
    <t>400</t>
  </si>
  <si>
    <t>76761210O01</t>
  </si>
  <si>
    <t>M+D Hliníkové 5 dielne okno 2xOS+3xFix r. 6500x2100mm, izol.3-sklo, číre, vr. syst.skytého kovania, ext. parapet, Rw=35dB, rozšir. profily, int. žalúzie - podrobný popis viď PD O01</t>
  </si>
  <si>
    <t>2104890475</t>
  </si>
  <si>
    <t>401</t>
  </si>
  <si>
    <t>76761210O02</t>
  </si>
  <si>
    <t>M+D Hliníkové 5 dielne okno 2xOS+3xFix r. 6600x2100mm, izol.3-sklo, číre, vr. syst.skytého kovania, ext. parapet, Rw=35dB, rozšir. profily, int. žalúzie - podrobný popis viď PD O02</t>
  </si>
  <si>
    <t>503499121</t>
  </si>
  <si>
    <t>402</t>
  </si>
  <si>
    <t>76761210O03</t>
  </si>
  <si>
    <t>M+D Hliníkové 6 dielne okno 2xOS+4xFix r. 6500x2100mm, izol.3-sklo, mliečne, vr. syst.skytého kovania, ext. parapet, Rw=35dB, rozšir. profily,stlpika, int. žalúzie - podrobný popis viď PD O03</t>
  </si>
  <si>
    <t>-1231975038</t>
  </si>
  <si>
    <t>403</t>
  </si>
  <si>
    <t>76761210O04</t>
  </si>
  <si>
    <t>M+D Hliníkové 6 dielne okno 2xOS+4xFix r. 6500x2100mm, izol.3-sklo, číre, vr. syst.skytého kovania, ext. parapet, Rw=35dB, rozšir. profily,stlpika, int. žalúzie - podrobný popis viď PD O04</t>
  </si>
  <si>
    <t>-1196207673</t>
  </si>
  <si>
    <t>404</t>
  </si>
  <si>
    <t>76761210O05</t>
  </si>
  <si>
    <t>M+D Hliníkové 6 dielne okno 2xOS+4xFix r. 6500x2100mm, izol.3-sklo, číre, vr. syst.skytého kovania, ext. parapet, Rw=35dB, rozšir. profily,stlpika, int. žalúzie - podrobný popis viď PD O05</t>
  </si>
  <si>
    <t>-2065486401</t>
  </si>
  <si>
    <t>405</t>
  </si>
  <si>
    <t>76761210O06</t>
  </si>
  <si>
    <t>M+D Hliníkové 4 dielne okno 2xOS+2xFix r. 5400x2100mm, izol.3-sklo, číre, vr. syst.skytého kovania, ext. parapet, Rw=35dB, rozšir. profily,stlpika, int. žalúzie - podrobný popis viď PD O06</t>
  </si>
  <si>
    <t>54143134</t>
  </si>
  <si>
    <t>406</t>
  </si>
  <si>
    <t>76761210O07</t>
  </si>
  <si>
    <t>M+D Hliníkové 5 dielne okno 2xOS+3xFix r. 6270x2100mm, izol.3-sklo, číre, vr. syst.skytého kovania, ext. parapet, Rw=35dB, rozšir. profily, int. žalúzie - podrobný popis viď PD O07</t>
  </si>
  <si>
    <t>-2041324468</t>
  </si>
  <si>
    <t>407</t>
  </si>
  <si>
    <t>76761210O08</t>
  </si>
  <si>
    <t>M+D Hliníkové 6 dielne okno 2xOS+4xFix r. 6600x2100mm, izol.3-sklo, číre, vr. syst.skytého kovania, ext. parapet, Rw=35dB, rozšir. profily,stlpika, int. žalúzie - podrobný popis viď PD O08</t>
  </si>
  <si>
    <t>-1992705523</t>
  </si>
  <si>
    <t>408</t>
  </si>
  <si>
    <t>76761210O09</t>
  </si>
  <si>
    <t>M+D Hliníkové 5 dielne okno 2xOS+3xFix r. 6200x1230mm, izol.3-sklo, číre, vr. syst.skytého kovania, ext. parapet, Rw=35dB, rozšir. profily, int. žalúzie - podrobný popis viď PD O09</t>
  </si>
  <si>
    <t>2110616986</t>
  </si>
  <si>
    <t>409</t>
  </si>
  <si>
    <t>76761210O10</t>
  </si>
  <si>
    <t>M+D Hliníkové 3 dielne okno 1xOS+2xFix r. 3880x2100mm, izol.3-sklo, číre, vr. syst.skytého kovania, ext. parapet, Rw=35dB, rozšir. profily, int. žalúzie - podrobný popis viď PD O10</t>
  </si>
  <si>
    <t>1616542217</t>
  </si>
  <si>
    <t>410</t>
  </si>
  <si>
    <t>76761210O11</t>
  </si>
  <si>
    <t>M+D Hliníkové 5 dielne okno 2xOS+3xFix r. 6190x2100mm, izol.3-sklo, číre, vr. syst.skytého kovania, ext. parapet, Rw=35dB, rozšir. profily, int. žalúzie - podrobný popis viď PD O11</t>
  </si>
  <si>
    <t>-234470051</t>
  </si>
  <si>
    <t>411</t>
  </si>
  <si>
    <t>76761210O12</t>
  </si>
  <si>
    <t>M+D Hliníkové 5 dielne okno 2xOS+3xFix r. 6170x2100mm, izol.3-sklo, číre, vr. syst.skytého kovania, ext. parapet, Rw=35dB, rozšir. profily, int. žalúzie - podrobný popis viď PD O12</t>
  </si>
  <si>
    <t>-1586617680</t>
  </si>
  <si>
    <t>412</t>
  </si>
  <si>
    <t>76761210O13</t>
  </si>
  <si>
    <t>M+D Hliníkové 5 dielne okno 2xOS+3xFix r. 6240x2100mm, izol.3-sklo, číre, vr. syst.skytého kovania, ext. parapet, Rw=35dB, rozšir. profily, int. žalúzie - podrobný popis viď PD O13</t>
  </si>
  <si>
    <t>1214346282</t>
  </si>
  <si>
    <t>413</t>
  </si>
  <si>
    <t>76761210O14</t>
  </si>
  <si>
    <t>M+D Hliníkové 5 dielne okno 1xOS+4xFix r. 6600x2100mm, izol.3-sklo, číre+vyzančené nepriehladné sklo, vr. syst.skytého kovania, ext. parapet, Rw=35dB, rozšir. profily, int. žalúzie - podrobný popis viď PD O14</t>
  </si>
  <si>
    <t>739295873</t>
  </si>
  <si>
    <t>414</t>
  </si>
  <si>
    <t>76761210O15</t>
  </si>
  <si>
    <t>M+D Hliníkové 6 dielne okno 2xOS+4xFix r. 6600x2100mm, izol.3-sklo, číre, vr. syst.skytého kovania, ext. parapet, Rw=35dB, rozšir. profily,stlpika, int. žalúzie - podrobný popis viď PD O15</t>
  </si>
  <si>
    <t>-1683056671</t>
  </si>
  <si>
    <t>415</t>
  </si>
  <si>
    <t>76761210O16</t>
  </si>
  <si>
    <t>M+D Hliníkové 5 dielne okno 2xOS+3xFix r. 6200x2100mm, izol.3-sklo, číre, vr. syst.skytého kovania, ext. parapet, Rw=35dB, rozšir. profily, int. žalúzie - podrobný popis viď PD O16</t>
  </si>
  <si>
    <t>725722279</t>
  </si>
  <si>
    <t>416</t>
  </si>
  <si>
    <t>76761210O17</t>
  </si>
  <si>
    <t>M+D Hliníkové 5 dielne okno 2xOS+3xFix r. 6080x1000mm, izol.3-sklo, mliečne, vr. syst.skytého kovania, ext. parapet, Rw=35dB, rozšir. profily,stlpik, int. žalúzie - podrobný popis viď PD O17</t>
  </si>
  <si>
    <t>425204184</t>
  </si>
  <si>
    <t>417</t>
  </si>
  <si>
    <t>76761210O18</t>
  </si>
  <si>
    <t>M+D Hliníkové 5 dielne okno 2xOS+3xFix r. 6500x2100mm, izol.3-sklo, číre, vr. syst.skytého kovania, ext. parapet, Rw=35dB, rozšir. profily, int. žalúzie - podrobný popis viď PD O18</t>
  </si>
  <si>
    <t>85970103</t>
  </si>
  <si>
    <t>418</t>
  </si>
  <si>
    <t>76761210O19</t>
  </si>
  <si>
    <t>M+D Hliníkové 5 dielne okno 2xOS+3xFix r. 6235x2100mm, izol.3-sklo, číre bezpečnostné, vr. syst.skytého kovania, ext. parapet, Rw=35dB, rozšir. profily,stlpiky, int. žalúzie - podrobný popis viď PD O19</t>
  </si>
  <si>
    <t>580041529</t>
  </si>
  <si>
    <t>419</t>
  </si>
  <si>
    <t>76761210O20</t>
  </si>
  <si>
    <t>M+D Hliníkové 3 dielne okno 1xOS+2xFix r. 3350x2100mm, izol.3-sklo bezpečnostné, číre, vr. syst.skytého kovania, ext. parapet, Rw=35dB, rozšir. profily, int. žalúzie - podrobný popis viď PD O20</t>
  </si>
  <si>
    <t>871582456</t>
  </si>
  <si>
    <t>420</t>
  </si>
  <si>
    <t>76761210O21</t>
  </si>
  <si>
    <t>M+D Hliníkové 6 dielne okno 2xOS+3xFix r. 6600x2685mm, izol.3-sklo bezpečnostné, číre, vr. syst.skytého kovania, ext. parapet, Rw=35dB, rozšir. profily, int. žalúzie - podrobný popis viď PD O21</t>
  </si>
  <si>
    <t>-1438194750</t>
  </si>
  <si>
    <t>421</t>
  </si>
  <si>
    <t>76761210O22</t>
  </si>
  <si>
    <t>M+D Hliníkové 5 dielne okno 2xOS+3xFix r. 5400x2100mm, izol.3-sklo, číre, vr. syst.skytého kovania, ext. parapet, Rw=35dB, rozšir. profily, int. žalúzie - podrobný popis viď PD O22</t>
  </si>
  <si>
    <t>1278199676</t>
  </si>
  <si>
    <t>422</t>
  </si>
  <si>
    <t>76761210O23</t>
  </si>
  <si>
    <t>M+D Hliníkové 5 dielne okno 2xOS+3xFix r. 4800x2100mm, izol.3-sklo, číre, vr. syst.skytého kovania, ext. parapet, Rw=35dB, rozšir. profily, int. žalúzie - podrobný popis viď PD O23</t>
  </si>
  <si>
    <t>-695736205</t>
  </si>
  <si>
    <t>423</t>
  </si>
  <si>
    <t>76761210O24</t>
  </si>
  <si>
    <t>M+D Hliníkové 3 dielne okno 1xOS+2xFix r. 2820x2100mm, izol.3-sklo, číre, vr. syst.skytého kovania, ext. parapet, Rw=35dB, rozšir. profily, int. žalúzie - podrobný popis viď PD O24</t>
  </si>
  <si>
    <t>1940625400</t>
  </si>
  <si>
    <t>424</t>
  </si>
  <si>
    <t>76761210O25</t>
  </si>
  <si>
    <t>M+D Hliníkové 3 dielne okno 1xOS+2xFix r. 2830x2100mm, izol.3-sklo, číre, vr. syst.skytého kovania, ext. parapet, Rw=35dB, rozšir. profily, int. žalúzie - podrobný popis viď PD O24</t>
  </si>
  <si>
    <t>-716713141</t>
  </si>
  <si>
    <t>425</t>
  </si>
  <si>
    <t>76761210O26</t>
  </si>
  <si>
    <t>M+D Hliníkové 5 dielne okno 2xOS+3xFix r. 5400x2100mm, izol.3-sklo, číre, vr. syst.skytého kovania, ext. parapet, Rw=35dB, rozšir. profily,stlpik, int. žalúzie - podrobný popis viď PD O26</t>
  </si>
  <si>
    <t>-2074902354</t>
  </si>
  <si>
    <t>426</t>
  </si>
  <si>
    <t>76761210O27</t>
  </si>
  <si>
    <t>M+D Hliníkové 5 dielne okno 2xOS+3xFix r. 5400x2100mm, izol.3-sklo, číre, vr. syst.skytého kovania, ext. parapet, Rw=35dB, rozšir. profily,stlpik, int. žalúzie - podrobný popis viď PD O27</t>
  </si>
  <si>
    <t>861847907</t>
  </si>
  <si>
    <t>427</t>
  </si>
  <si>
    <t>76761210O28</t>
  </si>
  <si>
    <t>M+D Hliníkové 5 dielne okno 2xOS+3xFix r. 6210x2100mm, izol.3-sklo, číre, vr. syst.skytého kovania, ext. parapet, Rw=35dB, rozšir. profily, int. žalúzie - podrobný popis viď PD O28</t>
  </si>
  <si>
    <t>323182414</t>
  </si>
  <si>
    <t>428</t>
  </si>
  <si>
    <t>76761210O29</t>
  </si>
  <si>
    <t>M+D Hliníkové 6 dielne okno 2xOS+4xFix r. 5400x2100mm, izol.3-sklo, číre, vr. syst.skytého kovania, ext. parapet, Rw=35dB, rozšir. profily,stlpik, int. žalúzie - podrobný popis viď PD O29</t>
  </si>
  <si>
    <t>-1128109048</t>
  </si>
  <si>
    <t>429</t>
  </si>
  <si>
    <t>76761210O30</t>
  </si>
  <si>
    <t>M+D Hliníkové 2 dielne okno 1xOS+1xFix r. 2200x2100mm, izol.3-sklo, číre, vr. syst.skytého kovania, ext. parapet, Rw=35dB, rozšir. profily,stlpik, int. žalúzie - podrobný popis viď PD O30</t>
  </si>
  <si>
    <t>996311031</t>
  </si>
  <si>
    <t>430</t>
  </si>
  <si>
    <t>76761210O31</t>
  </si>
  <si>
    <t>M+D Hliníkové 6 dielne okno 2xOS+4xFix r. 5400x2100mm, izol.3-sklo, číre, vr. syst.skytého kovania, ext. parapet, Rw=35dB, rozšir. profily,stlpik, int. žalúzie - podrobný popis viď PD O31</t>
  </si>
  <si>
    <t>1021709406</t>
  </si>
  <si>
    <t>431</t>
  </si>
  <si>
    <t>76761210O32</t>
  </si>
  <si>
    <t>M+D Hliníkový profil r. 600x2950mm, plný, nepriehľadný, vr. syst.skytého kovania, ext. parapet, Rw=35dB, rozšir. profily - podrobný popis viď PD O32</t>
  </si>
  <si>
    <t>1015792303</t>
  </si>
  <si>
    <t>432</t>
  </si>
  <si>
    <t>76761210O33</t>
  </si>
  <si>
    <t>M+D Hliníkové 6 dielne okno 2xOS+4xFix r. 5400x2100mm, izol.3-sklo, číre, vr. syst.skytého kovania, ext. parapet, Rw=35dB, rozšir. profily,stlpik, int. žalúzie - podrobný popis viď PD O33</t>
  </si>
  <si>
    <t>1515774927</t>
  </si>
  <si>
    <t>433</t>
  </si>
  <si>
    <t>76761210O34</t>
  </si>
  <si>
    <t>M+D Hliníkové 5 dielne okno 1xOS+4xFix r. 4860x2100mm, izol.3-sklo, číre+vyznačené mliečne, vr. syst.skytého kovania, ext. parapet, Rw=35dB, rozšir. profily,stlpik, int. žalúzie - podrobný popis viď PD O34</t>
  </si>
  <si>
    <t>53205336</t>
  </si>
  <si>
    <t>434</t>
  </si>
  <si>
    <t>76761210O35</t>
  </si>
  <si>
    <t>M+D Hliníkové 5 dielne okno 2xOS+3xFix r. 4800x2100mm, izol.3-sklo, číre, vr. syst.skytého kovania, ext. parapet, Rw=35dB, rozšir. profily,stlpik, int. žalúzie - podrobný popis viď PD O35</t>
  </si>
  <si>
    <t>1477061704</t>
  </si>
  <si>
    <t>435</t>
  </si>
  <si>
    <t>76761210O36</t>
  </si>
  <si>
    <t>M+D Hliníkové 5 dielne okno 2xOS+3xFix r. 4860x2100mm, izol.3-sklo, číre, vr. syst.skytého kovania, ext. parapet, Rw=35dB, rozšir. profily,stlpik, int. žalúzie - podrobný popis viď PD O36</t>
  </si>
  <si>
    <t>1497411606</t>
  </si>
  <si>
    <t>436</t>
  </si>
  <si>
    <t>76761210O37</t>
  </si>
  <si>
    <t>M+D Hliníkový profil r. 700x2100mm, plný, nepriehľadný, vr. syst.skytého kovania, ext. parapet, Rw=35dB, rozšir. profily - podrobný popis viď PD O37</t>
  </si>
  <si>
    <t>-281056965</t>
  </si>
  <si>
    <t>437</t>
  </si>
  <si>
    <t>76761210O38</t>
  </si>
  <si>
    <t>M+D Hliníkový profil r. 600x2100mm, plný, nepriehľadný, vr. syst.skytého kovania, ext. parapet, Rw=35dB, rozšir. profily - podrobný popis viď PD O38</t>
  </si>
  <si>
    <t>-1096331682</t>
  </si>
  <si>
    <t>438</t>
  </si>
  <si>
    <t>76761210O39</t>
  </si>
  <si>
    <t>M+D Hliníkové viac dielne okno 5xS+ostatnéxFix r. 5440x2100mm, izol.3-sklo, číre, vr. syst.skytého kovania, ext. parapet, Rw=35dB, rozšir. profily - podrobný popis viď PD O39</t>
  </si>
  <si>
    <t>1217641992</t>
  </si>
  <si>
    <t>439</t>
  </si>
  <si>
    <t>76761210O40</t>
  </si>
  <si>
    <t>M+D Hliníkové 5 dielne okno 5xS r. 5440x1200mm, izol.3-sklo, číre, vr. syst.skytého kovania, ext. parapet, Rw=35dB, rozšir. profily, int.žalúzie - podrobný popis viď PD O40</t>
  </si>
  <si>
    <t>-315450751</t>
  </si>
  <si>
    <t>440</t>
  </si>
  <si>
    <t>76761210O55</t>
  </si>
  <si>
    <t>M+D Plastové 1 dielne okno 1xS r. 1500x750mm, izol.3-sklo, číre, vr. syst.skytého kovania, ext. parapet, Rw=35dB, rozšir. profily - podrobný popis viď PD O55</t>
  </si>
  <si>
    <t>-380952105</t>
  </si>
  <si>
    <t>442</t>
  </si>
  <si>
    <t>76761210O56</t>
  </si>
  <si>
    <t>M+D Hliníkový profil r. 600x2685mm, plný, nepriehľadný, vr. syst.skytého kovania, ext. parapet, Rw=35dB, rozšir. profily - podrobný popis viď PD O56</t>
  </si>
  <si>
    <t>-1868299729</t>
  </si>
  <si>
    <t>443</t>
  </si>
  <si>
    <t>7676411D.e01</t>
  </si>
  <si>
    <t>M+D Vstupné Al dvere,2xdvojkr.,fixné+1-diel.fixné bočné diely, r. (2370+6810+2370)x2950mm, izol.3-sklo bezpečnostné, číre,vr. syst.skytého kov.,ext. parapet, Rw=35dB, rozšir. profily,panik.kov,zámok-podrobný popid viď PD D.e 01</t>
  </si>
  <si>
    <t>-760869057</t>
  </si>
  <si>
    <t>444</t>
  </si>
  <si>
    <t>7676411D.e02</t>
  </si>
  <si>
    <t>M+D Vstupné Al dvere,2xdvojkr. otváravé,fixné r. 6500x2950mm, izol.3-sklo bezpečnostné, číre,vr. syst.skytého kovania, ext. parapet, Rw=35dB, rozšir. profily,panik.kov,zámok - podrobný popid viď PD D.e 02</t>
  </si>
  <si>
    <t>246337981</t>
  </si>
  <si>
    <t>445</t>
  </si>
  <si>
    <t>7676411D.e03</t>
  </si>
  <si>
    <t>M+D Vstupné Al dvere,2xdvojkr. otváravé,fixné r. 6500x2950mm, izol.3-sklo bezpečnostné, číre,vr. syst.skytého kovania, ext. parapet, Rw=35dB, rozšir. profily, panik.kov,zámok - podrobný popid viď PD D.e 03</t>
  </si>
  <si>
    <t>1574425715</t>
  </si>
  <si>
    <t>446</t>
  </si>
  <si>
    <t>7676411D.e04</t>
  </si>
  <si>
    <t>M+D Vstupné Al dvere,2xdvojkr. otváravé,fixné r. 6480x2950mm, izol.3-sklo bezpečnostné, číre,vr. syst.skytého kovania, ext. parapet, Rw=35dB, rozšir. profily,panik.kov,zámok - podrobný popid viď PD D.e 04</t>
  </si>
  <si>
    <t>-1863221283</t>
  </si>
  <si>
    <t>447</t>
  </si>
  <si>
    <t>7676411D.e05</t>
  </si>
  <si>
    <t>M+D Jednokrídlové Al dvere,otváravé,ľavé r. 1100x2950mm, izol.3-sklo bezpečnostné, číre,vr. syst.skytého kovania, ext. parapet, Rw=35dB, rozšir. profily,panik.kov,zámok - podrobný popid viď PD D.e 05</t>
  </si>
  <si>
    <t>796378579</t>
  </si>
  <si>
    <t>448</t>
  </si>
  <si>
    <t>7676411D.e06</t>
  </si>
  <si>
    <t>M+D Vstupné Al dvere,2xdvojkr. otváravé,fixné r. 6500x2950mm, izol.3-sklo bezpečnostné, číre,vr. syst.skytého kovania, ext. parapet, Rw=35dB, rozšir. profily, panik.kov,zámok - podrobný popid viď PD D.e 06</t>
  </si>
  <si>
    <t>-333436008</t>
  </si>
  <si>
    <t>449</t>
  </si>
  <si>
    <t>7676411D.e07</t>
  </si>
  <si>
    <t>M+D Vstupné Al dvere,1xdvojkr. otváravé,fixné r. 3395x2950mm, izol.3-sklo bezpečnostné, číre,vr. syst.skytého kovania, ext. parapet, Rw=35dB, rozšir. profily, panik.kov,zámok - podrobný popid viď PD D.e 07</t>
  </si>
  <si>
    <t>-630248495</t>
  </si>
  <si>
    <t>450</t>
  </si>
  <si>
    <t>7676411D.e08</t>
  </si>
  <si>
    <t>M+D Vstupné Al dvere,1xdvojkr. otváravé,fixné r. 3280x2950mm, izol.3-sklo bezpečnostné, číre,vr. syst.skytého kovania, ext. parapet, Rw=35dB, rozšir. profily, panik.kov,zámok - podrobný popid viď PD D.e 08</t>
  </si>
  <si>
    <t>1236200520</t>
  </si>
  <si>
    <t>451</t>
  </si>
  <si>
    <t>7676411D.e09</t>
  </si>
  <si>
    <t>M+D Vstupné Al dvere,1xdvojkr. otváravé,fixné r. 3120x4000mm, izol.3-sklo bezpečnostné, číre,vr. syst.skytého kovania, ext. parapet, Rw=35dB, rozšir. profily, panik.kov,zámok - podrobný popid viď PD D.e 09</t>
  </si>
  <si>
    <t>-848171625</t>
  </si>
  <si>
    <t>452</t>
  </si>
  <si>
    <t>7676411D.e10</t>
  </si>
  <si>
    <t>M+D Vstupné Al dvere,dvojkr. otváravé r. 1800x2950mm, izol.3-sklo bezpečnostné, číre,vr. syst.skytého kovania, ext. parapet, Rw=35dB, rozšir. profily, zámok - podrobný popid viď PD D.e 10</t>
  </si>
  <si>
    <t>81703000</t>
  </si>
  <si>
    <t>453</t>
  </si>
  <si>
    <t>7676411D.e11</t>
  </si>
  <si>
    <t>M+D Terasové Al dvere,jednokr. otváravé, fixné r. 2475x2950mm, izol.3-sklo bezpečnostné, číre,vr. syst.skytého kovania, ext. parapet, Rw=35dB, rozšir. profily, zámok - podrobný popid viď PD D.e 11</t>
  </si>
  <si>
    <t>1310006483</t>
  </si>
  <si>
    <t>454</t>
  </si>
  <si>
    <t>7676411D.e12</t>
  </si>
  <si>
    <t>M+D Balkónové dvere,jednokr. otváravé, fixné r. 2975x2950mm, izol.3-sklo bezpečnostné, číre,vr. syst.skytého kovania, ext. parapet, Rw=35dB, rozšir. profily, zámok - podrobný popid viď PD D.e 12</t>
  </si>
  <si>
    <t>1470695737</t>
  </si>
  <si>
    <t>455</t>
  </si>
  <si>
    <t>7676411D.e13</t>
  </si>
  <si>
    <t>M+D Vstupné Al dvere,dvojkr. otváravé, fixné r. 3800x2950mm, izol.3-sklo bezpečnostné,číre,vr. syst.skytého kovania, ext. parapet, Rw=35dB,rozšir. profily,panik.kov.,zámok, int.žal. - podrobný popid viď PD D.e 13</t>
  </si>
  <si>
    <t>-411264642</t>
  </si>
  <si>
    <t>456</t>
  </si>
  <si>
    <t>7676411D.e14</t>
  </si>
  <si>
    <t>M+D Terasové Al dvere, 2xsklopné. fixné r. 5400x2950mm, izol.3-sklo bezpečnostné, číre,vr. syst.skytého kovania, ext. parapet, Rw=35dB, rozšir. profily, zámok, int.žalúzie - podrobný popid viď PD D.e 14</t>
  </si>
  <si>
    <t>-1949657548</t>
  </si>
  <si>
    <t>457</t>
  </si>
  <si>
    <t>7676411D.e15</t>
  </si>
  <si>
    <t>M+D Terasové Al dvere, dvojkr.otváravé, fixné bočné diely r. 5400x2950mm, izol.3-sklo bezpečnostné,číre,vr. syst.skytého kovania, ext. parapet, Rw=35dB, rozšir. profily,panik.kov,zámok,int. žalúzie-podrobný popid viď PD D.e 15</t>
  </si>
  <si>
    <t>1376190329</t>
  </si>
  <si>
    <t>458</t>
  </si>
  <si>
    <t>7676411D.e16</t>
  </si>
  <si>
    <t>M+D Terasové Al dvere, sklopné, fixné r. 3840x2950mm, izol.3-sklo bezpečnostné, číre,vr. syst.skytého kovania, ext. parapet, Rw=35dB, rozšir. profily,panik. kov, zámok, int. žalúzie-podrobný popid viď PD D.e 16</t>
  </si>
  <si>
    <t>1745366042</t>
  </si>
  <si>
    <t>459</t>
  </si>
  <si>
    <t>7676411D.e17</t>
  </si>
  <si>
    <t>M+D Jednokrídlové Al dvere,otváravé,protipožiarne EI30 D3/C3, 1xľavé+2xpravé,plné r. 1200x2150mm, vr. syst.skytého kovania, ext. parapet, Rw=35dB, rozšir. profily,panik.kov,zámok - podrobný popid viď PD D.e 17</t>
  </si>
  <si>
    <t>1173903943</t>
  </si>
  <si>
    <t>460</t>
  </si>
  <si>
    <t>7676411D.e18</t>
  </si>
  <si>
    <t>M+D Jednokrídlové Al dvere,otváravé,protipožiarne EI30 D3/C4, 2xpravé,plné r. 1100x2150mm, vr. syst.skytého kovania, ext. parapet, Rw=35dB, rozšir. profily,panik.kov,zámok - podrobný popid viď PD D.e 18</t>
  </si>
  <si>
    <t>812580202</t>
  </si>
  <si>
    <t>463</t>
  </si>
  <si>
    <t>7676411D05</t>
  </si>
  <si>
    <t>M+D Dvere do priestorov šatní 1-krídlové s nadsvetlíkom 1000x2500mm, celopresklenné z bezpeč.číreho skla, rám AL pú. lak,mat, RAL 9005,bezfalcové, vr.kov. 2-diel.zárubne,závesov,RAL 9005,kov.kľučka,ovál.rozeta,zámok,svetlík 1-sklo číre- viď PD D05</t>
  </si>
  <si>
    <t>-966847049</t>
  </si>
  <si>
    <t>464</t>
  </si>
  <si>
    <t>767914830-1</t>
  </si>
  <si>
    <t>Demontáž oplotenia vč. stĺpikov, brán a základov vrátane nákladov spojených s odvozom a uskladnením sutiny na skládke</t>
  </si>
  <si>
    <t>-1181105814</t>
  </si>
  <si>
    <t>"ozn. B70, SO 01</t>
  </si>
  <si>
    <t>17,2+1,1</t>
  </si>
  <si>
    <t>465</t>
  </si>
  <si>
    <t>76799-01</t>
  </si>
  <si>
    <t>D+M ostatných atypických kovových stavebných doplnkových konštrukcií - podchytenie VZT, vč. kotvenia a povrchovej úpravy</t>
  </si>
  <si>
    <t>1407125771</t>
  </si>
  <si>
    <t>5076,11  "č.v. S-09, SO 01</t>
  </si>
  <si>
    <t>466</t>
  </si>
  <si>
    <t>76799-02</t>
  </si>
  <si>
    <t>D+M ostatných atypických kovových stavebných doplnkových konštrukcií - podchytenie otvorov, vč. kotvenia a povrchovej úpravy</t>
  </si>
  <si>
    <t>511473692</t>
  </si>
  <si>
    <t>8296,38  "č.v. S-09</t>
  </si>
  <si>
    <t>247,63  "č.v. S-09 - podch. kruh. otvorov</t>
  </si>
  <si>
    <t>467</t>
  </si>
  <si>
    <t>76799-03</t>
  </si>
  <si>
    <t>D+M ostatných atypických kovových stavebných doplnkových konštrukcií - oceľ. nosník pre plechobet. dosku, vč. kotvenia a povrchovej úpravy</t>
  </si>
  <si>
    <t>1504768887</t>
  </si>
  <si>
    <t>4217,04  "č.v. S-04, SO 01</t>
  </si>
  <si>
    <t>468</t>
  </si>
  <si>
    <t>76799-04</t>
  </si>
  <si>
    <t>D+M ostatných atypických kovových stavebných doplnkových konštrukcií - podchytenie prehnutých panelov v spojovacej chodbe, vč. kotvenia a povrchovej úpravy (medzery medzi Ok a betón.konštrukciou vyplniť expanznou injekčnou hmotou)</t>
  </si>
  <si>
    <t>-1507786956</t>
  </si>
  <si>
    <t>3703,41  "č.v. S-08, 8x, SO 01</t>
  </si>
  <si>
    <t>469</t>
  </si>
  <si>
    <t>76799-05</t>
  </si>
  <si>
    <t xml:space="preserve">D+M ostatných atypických kovových stavebných doplnkových konštrukcií - podchytenie nových otvorov v jestvujúcich zvislých konštrukciách, vč. kotvenia a povrchovej úpravy </t>
  </si>
  <si>
    <t>-785432777</t>
  </si>
  <si>
    <t>328,23  "otvor A</t>
  </si>
  <si>
    <t>111,28  "otvor B</t>
  </si>
  <si>
    <t>194,54  "otvor C</t>
  </si>
  <si>
    <t>194,54  "otvor D</t>
  </si>
  <si>
    <t>216,75  "otvor E</t>
  </si>
  <si>
    <t>191,87  "otvor H</t>
  </si>
  <si>
    <t>1417,82  "otvor I</t>
  </si>
  <si>
    <t>545,57  "poschytenie fasády</t>
  </si>
  <si>
    <t>"93,53  SO 02</t>
  </si>
  <si>
    <t>470</t>
  </si>
  <si>
    <t>76799-06</t>
  </si>
  <si>
    <t xml:space="preserve">D+M ostatných atypických kovových stavebných doplnkových konštrukcií - oceľ. konštr. exteriérovej terasy, vč. kotvenia a povrchovej úpravy </t>
  </si>
  <si>
    <t>-429220250</t>
  </si>
  <si>
    <t>186,95  "č.v. S-05, SO 01</t>
  </si>
  <si>
    <t>471</t>
  </si>
  <si>
    <t>76799-07</t>
  </si>
  <si>
    <t xml:space="preserve">D+M ostatných atypických kovových stavebných doplnkových konštrukcií - oceľ. konštr. exteriérových schodísk, vč. kotvenia a povrchovej úpravy </t>
  </si>
  <si>
    <t>874172207</t>
  </si>
  <si>
    <t>1453,23  "schodisko 1</t>
  </si>
  <si>
    <t>1489,55  "schodisko 2</t>
  </si>
  <si>
    <t>1424,49  "schodisko 3</t>
  </si>
  <si>
    <t>472</t>
  </si>
  <si>
    <t>76799-07.1</t>
  </si>
  <si>
    <t>D+M oceľ. konštr. exteriérových schodísk - závitová tyč - V M12</t>
  </si>
  <si>
    <t>bm</t>
  </si>
  <si>
    <t>-1249057974</t>
  </si>
  <si>
    <t>"č.v. S-06, SO 01</t>
  </si>
  <si>
    <t>1*4</t>
  </si>
  <si>
    <t>473</t>
  </si>
  <si>
    <t>76799-09</t>
  </si>
  <si>
    <t xml:space="preserve">D+M ostatných atypických kovových stavebných doplnkových konštrukcií - oceľ. konštr. prestrešenia vstupu, vč. kotvenia a povrchovej úpravy </t>
  </si>
  <si>
    <t>-1242132087</t>
  </si>
  <si>
    <t>1476,22*2  "tvar vchod, SO 01</t>
  </si>
  <si>
    <t>474</t>
  </si>
  <si>
    <t>76799-10</t>
  </si>
  <si>
    <t>D+M zošívanie prasklín oceľ. sponami (bet. podlahy)</t>
  </si>
  <si>
    <t>-103789004</t>
  </si>
  <si>
    <t>74,0  "SO 01</t>
  </si>
  <si>
    <t>475</t>
  </si>
  <si>
    <t>76799-11</t>
  </si>
  <si>
    <t>D+M bondové obklady na pilieroch medzi oknami</t>
  </si>
  <si>
    <t>-1227423783</t>
  </si>
  <si>
    <t>182,0  "SO 01</t>
  </si>
  <si>
    <t>569</t>
  </si>
  <si>
    <t>76799-IV22</t>
  </si>
  <si>
    <t>IV.22  D+M fasádny držiak na vlajky z oceľ. konzoly a oceľ. tyčí, 3-ramenný, RAL 7016 (150x100 mm)</t>
  </si>
  <si>
    <t>-78622141</t>
  </si>
  <si>
    <t>570</t>
  </si>
  <si>
    <t>76799-IV23a</t>
  </si>
  <si>
    <t>IV.23  D+M sieť na sedenie z jutového lana 4110x2540 mm, oko 100x100 mm, podrobný popis viď PD</t>
  </si>
  <si>
    <t>1698317587</t>
  </si>
  <si>
    <t>571</t>
  </si>
  <si>
    <t>76799-IV23b</t>
  </si>
  <si>
    <t>IV.23  D+M sieť na sedenie z jutového lana 4110x2640 mm, oko 100x100 mm, podrobný popis viď PD</t>
  </si>
  <si>
    <t>-119758659</t>
  </si>
  <si>
    <t>476</t>
  </si>
  <si>
    <t>767995-N67</t>
  </si>
  <si>
    <t>Repasovanie pôvodných oceľových rebríkov na streche. Predĺženie pôvodných kotiev o hrúbku TI</t>
  </si>
  <si>
    <t>-526955952</t>
  </si>
  <si>
    <t>477</t>
  </si>
  <si>
    <t>767996-B13</t>
  </si>
  <si>
    <t>Demontáž  vstupných markíz 7,2 x 5,5 m vrátane konštrukcie, oplechovania, podhľadu a ťahokovového bočného obkladu. vč. presunu a likvidácie sutiny na skládke</t>
  </si>
  <si>
    <t>-597129424</t>
  </si>
  <si>
    <t>2,0  "ozn. B13, SO 01</t>
  </si>
  <si>
    <t>478</t>
  </si>
  <si>
    <t>767996-B14</t>
  </si>
  <si>
    <t>Demontáž ocelových rebríkov a ocelových prvkov na fasáde</t>
  </si>
  <si>
    <t>1189499168</t>
  </si>
  <si>
    <t>1,0  "ozn. B14</t>
  </si>
  <si>
    <t>479</t>
  </si>
  <si>
    <t>76799-KL21</t>
  </si>
  <si>
    <t>KL21   D+M Prekrytie vyústenia potrubí VZT - pozink. plech hr. 1 mm, 4,265 m2</t>
  </si>
  <si>
    <t>-2075425819</t>
  </si>
  <si>
    <t>1,0  "SO 01</t>
  </si>
  <si>
    <t>480</t>
  </si>
  <si>
    <t>76799-KL22</t>
  </si>
  <si>
    <t>KL22   D+M Prekrytie vyústenia potrubí VZT - pozink. plech hr. 1 mm, 7,712 m2</t>
  </si>
  <si>
    <t>-1794706931</t>
  </si>
  <si>
    <t>481</t>
  </si>
  <si>
    <t>76799-KL23</t>
  </si>
  <si>
    <t>KL23   D+M Prekrytie vyústenia potrubí VZT - pozink. plech hr. 1 mm, 7,353 m2</t>
  </si>
  <si>
    <t>980502971</t>
  </si>
  <si>
    <t>482</t>
  </si>
  <si>
    <t>76799-KL24</t>
  </si>
  <si>
    <t>KL24   D+M Prekrytie vyústenia potrubí VZT - pozink. plech hr. 1 mm, 4,789 m2</t>
  </si>
  <si>
    <t>-1163636230</t>
  </si>
  <si>
    <t>483</t>
  </si>
  <si>
    <t>998767203</t>
  </si>
  <si>
    <t>Presun hmôt pre kovové stavebné doplnkové konštrukcie v objektoch výšky nad 12 do 24 m</t>
  </si>
  <si>
    <t>-2138649641</t>
  </si>
  <si>
    <t>771</t>
  </si>
  <si>
    <t>Podlahy z dlaždíc</t>
  </si>
  <si>
    <t>484</t>
  </si>
  <si>
    <t>771541215</t>
  </si>
  <si>
    <t>Montáž podláh z dlaždíc kladených do tmelu flexibil. mrazuvzdorného</t>
  </si>
  <si>
    <t>1694515318</t>
  </si>
  <si>
    <t>485</t>
  </si>
  <si>
    <t>597740002300</t>
  </si>
  <si>
    <t>Dlaždice z tehlovej lícovej tehly, tehlovočervené, do exteriéru 200x100mm, hr.15mm, vrátane špárovacej hmoty</t>
  </si>
  <si>
    <t>-627813295</t>
  </si>
  <si>
    <t>P_e2+16,6</t>
  </si>
  <si>
    <t>95,85*1,02 'Prepočítané koeficientom množstva</t>
  </si>
  <si>
    <t>486</t>
  </si>
  <si>
    <t>771575109</t>
  </si>
  <si>
    <t>Montáž podláh z dlaždíc keramických do tmelu vrátane všetkých potrebných profilov a špárovania</t>
  </si>
  <si>
    <t>1772522172</t>
  </si>
  <si>
    <t>P13+P14+P111  "SO 01</t>
  </si>
  <si>
    <t>487</t>
  </si>
  <si>
    <t>59764090001</t>
  </si>
  <si>
    <t>keramická dlažba spekaná, neglazovaná, 200x200mm far. RAL 9007, spárovacia hmota RAL 9010 (trieda protišmyk. R11+)</t>
  </si>
  <si>
    <t>-714102572</t>
  </si>
  <si>
    <t>(P13+P14)*1,02  "SO 01</t>
  </si>
  <si>
    <t>488</t>
  </si>
  <si>
    <t>59764090002</t>
  </si>
  <si>
    <t>keramická dlažba spekaná, neglazovaná, 100x100mm far. RAL 9010, spárovacia hmota RAL 9005 (trieda protišmyk. R10+)</t>
  </si>
  <si>
    <t>127143173</t>
  </si>
  <si>
    <t>P111*1,02  "SO 01</t>
  </si>
  <si>
    <t>489</t>
  </si>
  <si>
    <t>998771203</t>
  </si>
  <si>
    <t>Presun hmôt pre podlahy z dlaždíc v objektoch výšky nad 12 do 24 m</t>
  </si>
  <si>
    <t>-124221663</t>
  </si>
  <si>
    <t>776</t>
  </si>
  <si>
    <t>Podlahy povlakové</t>
  </si>
  <si>
    <t>490</t>
  </si>
  <si>
    <t>776220110-1</t>
  </si>
  <si>
    <t>Lepenie povlakových podláh  vinylových homogénne alebo heterogénne na schodiskových stupňoch na stupnice a podstupnice</t>
  </si>
  <si>
    <t>-678304031</t>
  </si>
  <si>
    <t>"P1.1-sch</t>
  </si>
  <si>
    <t>1np</t>
  </si>
  <si>
    <t>(1,785*2)*7</t>
  </si>
  <si>
    <t>(1,798*2)*7</t>
  </si>
  <si>
    <t>(1,801*2)*7</t>
  </si>
  <si>
    <t>(1,484*2)*7</t>
  </si>
  <si>
    <t>"P1.6-sch</t>
  </si>
  <si>
    <t>(1,789*2)*7</t>
  </si>
  <si>
    <t>(1,8*2)*7</t>
  </si>
  <si>
    <t>(1,79*2)*7</t>
  </si>
  <si>
    <t>(1,822*2)*7</t>
  </si>
  <si>
    <t>491</t>
  </si>
  <si>
    <t>776270117</t>
  </si>
  <si>
    <t>Lepenie schodových hrán</t>
  </si>
  <si>
    <t>-433545668</t>
  </si>
  <si>
    <t>105,02+12,6  "Li4 a Li5</t>
  </si>
  <si>
    <t>-19,2  "Li4</t>
  </si>
  <si>
    <t>492</t>
  </si>
  <si>
    <t>697590000400</t>
  </si>
  <si>
    <t>Hliníková schodová hrana, farba hodvábne šedá RAL 7044</t>
  </si>
  <si>
    <t>1415356333</t>
  </si>
  <si>
    <t>98,42*1,02 'Prepočítané koeficientom množstva</t>
  </si>
  <si>
    <t>493</t>
  </si>
  <si>
    <t>776460011</t>
  </si>
  <si>
    <t>Lepenie podlahových soklov vytiahnutím</t>
  </si>
  <si>
    <t>-357696515</t>
  </si>
  <si>
    <t>(1192,74-137,88)+1466,56+285,1  "po pochodiach</t>
  </si>
  <si>
    <t>494</t>
  </si>
  <si>
    <t>776521250-1</t>
  </si>
  <si>
    <t>Lepenie povlakových podláh vinylových vč. soklíkov a líšt</t>
  </si>
  <si>
    <t>-429430364</t>
  </si>
  <si>
    <t>P11+P12+P16+P19+P110  "podlahy</t>
  </si>
  <si>
    <t>495</t>
  </si>
  <si>
    <t>28413000090-1</t>
  </si>
  <si>
    <t>vinylová podlaha-homogénna, hr. 2 mm+lepidlo, tr. protišmykovosti: R9, záťaž 34/43, farba - viď PD interiér + sokel</t>
  </si>
  <si>
    <t>-371566162</t>
  </si>
  <si>
    <t>P11+P11_sch+P12+P16+P16_sch+P19+P110</t>
  </si>
  <si>
    <t>376,532+176,542+13,551+7,008+18,491+3,81  "sokel</t>
  </si>
  <si>
    <t>-231,1  "sokel</t>
  </si>
  <si>
    <t>5504,955*1,03 'Prepočítané koeficientom množstva</t>
  </si>
  <si>
    <t>496</t>
  </si>
  <si>
    <t>28413000090-2</t>
  </si>
  <si>
    <t>WA ukončovacia lišta pre vinylové podlahy, hranatá, hr. max. 5 mm, far.: Čierna RAL 9005 vč. spodný fabión pod sokel z vinylovej podlahy, 25x25 mm</t>
  </si>
  <si>
    <t>1532656876</t>
  </si>
  <si>
    <t>3061,73-231,1  "Li/01</t>
  </si>
  <si>
    <t>497</t>
  </si>
  <si>
    <t>28413000090-3</t>
  </si>
  <si>
    <t>soklový element "click", v. 40 mm+lepidlo, PÚ.: imitácia dreva/Svetlý dub</t>
  </si>
  <si>
    <t>1522664502</t>
  </si>
  <si>
    <t>137,88  "SO 01</t>
  </si>
  <si>
    <t>498</t>
  </si>
  <si>
    <t>776992125</t>
  </si>
  <si>
    <t>Vyspravenie podkladu nivelačnou stierkou hr. 3 mm vč. penetrácie podkladu</t>
  </si>
  <si>
    <t>-1148487032</t>
  </si>
  <si>
    <t>P11+P11_sch</t>
  </si>
  <si>
    <t>499</t>
  </si>
  <si>
    <t>776992127-1</t>
  </si>
  <si>
    <t>Vyspravenie podkladu nivelačnou stierkou hr. 5 mm vč. penetrácie</t>
  </si>
  <si>
    <t>-960439132</t>
  </si>
  <si>
    <t>P12+P16+P16_sch+P19</t>
  </si>
  <si>
    <t>500</t>
  </si>
  <si>
    <t>776992127-2</t>
  </si>
  <si>
    <t>Vyspravenie podkladu nivelačnou stierkou hr. 15 mm vč. penetrácie</t>
  </si>
  <si>
    <t>246285498</t>
  </si>
  <si>
    <t>501</t>
  </si>
  <si>
    <t>998776103</t>
  </si>
  <si>
    <t>Presun hmôt pre podlahy povlakové v objektoch výšky nad 12 do 24 m</t>
  </si>
  <si>
    <t>-1163434589</t>
  </si>
  <si>
    <t>777</t>
  </si>
  <si>
    <t>Podlahy syntetické</t>
  </si>
  <si>
    <t>502</t>
  </si>
  <si>
    <t>777610010</t>
  </si>
  <si>
    <t>Epoxidový náter, 2-komponentná farebná epoxidová živica RAL 7040, min. odolnosť proti oderu ~25 mg, min. pevnosť v tlaku ~53 N/mm2, min. pevnosť v ohybe ~20 N/mm2, súčasťou položky je aj príslušná bezfarebná epoxidová penetrácia</t>
  </si>
  <si>
    <t>-965191205</t>
  </si>
  <si>
    <t>P17+P17_sch</t>
  </si>
  <si>
    <t>503</t>
  </si>
  <si>
    <t>777610010-2</t>
  </si>
  <si>
    <t>Epoxidový náter na schodiskové stupne, 2-komponentná farebná epoxidová živica RAL 7040, min. odolnosť proti oderu ~25 mg, min. pevnosť v tlaku ~53 N/mm2, min. pevnosť v ohybe ~20 N/mm2, súčasťou položky je aj príslušná bezfarebná epoxidová penetrácia</t>
  </si>
  <si>
    <t>1548553861</t>
  </si>
  <si>
    <t>504</t>
  </si>
  <si>
    <t>777630105</t>
  </si>
  <si>
    <t>polyuretánový farebná náter na podlahy, protišmykový</t>
  </si>
  <si>
    <t>-774912249</t>
  </si>
  <si>
    <t>18,19+23,92+2,27  "SO 01</t>
  </si>
  <si>
    <t>505</t>
  </si>
  <si>
    <t>998777203</t>
  </si>
  <si>
    <t>Presun hmôt pre podlahy syntetické v objektoch výšky nad 12 do 24 m</t>
  </si>
  <si>
    <t>-1347182401</t>
  </si>
  <si>
    <t>781</t>
  </si>
  <si>
    <t>Dokončovacie práce a obklady</t>
  </si>
  <si>
    <t>506</t>
  </si>
  <si>
    <t>781445020</t>
  </si>
  <si>
    <t>Montáž obkladov stien z obkladačiek hutných, keramických do tmelu vrátane všetkých potrebných profilov a špárovania</t>
  </si>
  <si>
    <t>-563583253</t>
  </si>
  <si>
    <t>190,15+29,91+317,66+104,91+5,66  "obklad na pôvodnú konštr.</t>
  </si>
  <si>
    <t>53,83+608,07+301,09+10,84+32,85  "obklad na SDK</t>
  </si>
  <si>
    <t>-13,29  "Pa/01, 02, 03, 04 - SO 02</t>
  </si>
  <si>
    <t>-(107,28+10,84)  "Ob/0,1, 02, 03, 04, 05    10,84 m2=na SDK, SO 02</t>
  </si>
  <si>
    <t>"odpočet obkladu parapetov SO 01</t>
  </si>
  <si>
    <t>-(79,49+98,17+14,88)  "obklad na pôvodnú konštr.</t>
  </si>
  <si>
    <t>-(5,29+6,78+0,14)  "obklad na SDK</t>
  </si>
  <si>
    <t>OBK11</t>
  </si>
  <si>
    <t>507</t>
  </si>
  <si>
    <t>59766551-Ob/01</t>
  </si>
  <si>
    <t>Ob/1   Obkladacky keramické 100x100 mm, far.: Základná biela RAL 9010, PÚ.: hladká, mat, špár. hmota: Tyrkysovomätová RAL 6033</t>
  </si>
  <si>
    <t>-265760772</t>
  </si>
  <si>
    <t>1,54+7,35  "na pôvodnú konštr.</t>
  </si>
  <si>
    <t>16,94+29,05+7,84  "na SDK konštr.</t>
  </si>
  <si>
    <t>62,72*1,02 'Prepočítané koeficientom množstva</t>
  </si>
  <si>
    <t>508</t>
  </si>
  <si>
    <t>59766551-Ob/02</t>
  </si>
  <si>
    <t>Ob/2   Obkladacky keramické 50x50 mm, far.: Základná biela RAL 9010, PÚ.: hladká, mat, špár. hmota: Čierna RAL 9005</t>
  </si>
  <si>
    <t>-1796684103</t>
  </si>
  <si>
    <t>4,94+16,19+8,78  "na pôvodnú konštr.</t>
  </si>
  <si>
    <t>232,79+329,6+33,47  "na SDK konštr.</t>
  </si>
  <si>
    <t>625,77*1,02 'Prepočítané koeficientom množstva</t>
  </si>
  <si>
    <t>509</t>
  </si>
  <si>
    <t>59766551-Ob/03</t>
  </si>
  <si>
    <t>Ob/3   Obkladacky keramické 100x100 mm, far.: Základná biela RAL 9010, PÚ.: hladká, mat, špár. hmota: Čierna RAL 9005</t>
  </si>
  <si>
    <t>1511331028</t>
  </si>
  <si>
    <t>290,72  "na pôvodnú konštr.</t>
  </si>
  <si>
    <t>301,09  "na SDK konštr.</t>
  </si>
  <si>
    <t>591,81*1,02 'Prepočítané koeficientom množstva</t>
  </si>
  <si>
    <t>510</t>
  </si>
  <si>
    <t>59766551-Ob/04</t>
  </si>
  <si>
    <t>Ob/4   Obkladacky keramické 50x50 mm, far.: Svetlý karneol RAL 040 70 20, PÚ.: hladká, mat, špár. hmota: Čierna RAL 9005</t>
  </si>
  <si>
    <t>-300839536</t>
  </si>
  <si>
    <t>5,66  "na pôvodnú konštr.</t>
  </si>
  <si>
    <t>32,85  "na SDK konštr.</t>
  </si>
  <si>
    <t>38,51*1,02 'Prepočítané koeficientom množstva</t>
  </si>
  <si>
    <t>511</t>
  </si>
  <si>
    <t>781675102-1</t>
  </si>
  <si>
    <t>Montáž obkladov parapetov z dlaždíc keramických do tmelu, akákoľvek veľkosť vrátane všetkých potrebných profilov a špárovania</t>
  </si>
  <si>
    <t>1525314428</t>
  </si>
  <si>
    <t>(79,49+98,17+14,88)  "obklad na pôvodnú konštr.</t>
  </si>
  <si>
    <t>(5,29+6,78+0,14)  "obklad na SDK</t>
  </si>
  <si>
    <t>512</t>
  </si>
  <si>
    <t>59766551-Pa/01</t>
  </si>
  <si>
    <t>Pa/01   Obkladacky keramické 100x100 mm, far.: Základná biela RAL 9010, PÚ.: hladká, mat, špár. hmota: Tyrkysovomätová RAL 6033</t>
  </si>
  <si>
    <t>410704201</t>
  </si>
  <si>
    <t>64,18+98,17+14,88  "na pôvodnú konštr.</t>
  </si>
  <si>
    <t>177,23*1,02 'Prepočítané koeficientom množstva</t>
  </si>
  <si>
    <t>513</t>
  </si>
  <si>
    <t>59766551-Pa/02</t>
  </si>
  <si>
    <t>Pa/02   Obkladacky keramické 50x50 mm, far.: Základná biela RAL 9010, PÚ.: hladká, mat, špár. hmota: Čierna RAL 9005</t>
  </si>
  <si>
    <t>714148797</t>
  </si>
  <si>
    <t>5,29+6,78+0,14  "na SDK konštr.</t>
  </si>
  <si>
    <t>12,21*1,02 'Prepočítané koeficientom množstva</t>
  </si>
  <si>
    <t>514</t>
  </si>
  <si>
    <t>59766551-Pa/03</t>
  </si>
  <si>
    <t>Pa/03   Obkladacky keramické 100x100 mm, far.: Základná biela RAL 9010, PÚ.: hladká, mat, špár. hmota: Čierna RAL 9005</t>
  </si>
  <si>
    <t>-2087101133</t>
  </si>
  <si>
    <t xml:space="preserve">15,31  "na pôvodnú konštr. </t>
  </si>
  <si>
    <t>15,31*1,02 'Prepočítané koeficientom množstva</t>
  </si>
  <si>
    <t>515</t>
  </si>
  <si>
    <t>781731030-1</t>
  </si>
  <si>
    <t>Montáž obkladov vonk. stien z obkladačiek tehlových kladených do flex lepidla</t>
  </si>
  <si>
    <t>1442601723</t>
  </si>
  <si>
    <t>KZSO1+KZSO2+KZSO3+KZSO3_1+KZSO4+KZS11</t>
  </si>
  <si>
    <t>516</t>
  </si>
  <si>
    <t>596350000100</t>
  </si>
  <si>
    <t>Obklad z lícovej tehly hr.15mm do exteriéru, farba tehlová, vrátane špárovacej hmoty</t>
  </si>
  <si>
    <t>-1167927004</t>
  </si>
  <si>
    <t>(KZSO1+KZSO2+KZSO3+KZSO3_1+KZSO4+KZS11)*1,02</t>
  </si>
  <si>
    <t>517</t>
  </si>
  <si>
    <t>998781203</t>
  </si>
  <si>
    <t>Presun hmôt pre obklady keramické v objektoch výšky nad 12 do 24 m</t>
  </si>
  <si>
    <t>-761669801</t>
  </si>
  <si>
    <t>783</t>
  </si>
  <si>
    <t>Nátery</t>
  </si>
  <si>
    <t>518</t>
  </si>
  <si>
    <t>783180184-1</t>
  </si>
  <si>
    <t>Nátery oceľových konštrukcií protipožiarne</t>
  </si>
  <si>
    <t>-268705374</t>
  </si>
  <si>
    <t>(4798,0+8083,56+247,63)*32*0,001  "S09</t>
  </si>
  <si>
    <t>3703,41*32*0,001  "S08</t>
  </si>
  <si>
    <t>(328,23+111,28+194,54*2+545,57+216,75+191,87+1417,82)*32*0,001  "S10</t>
  </si>
  <si>
    <t>519</t>
  </si>
  <si>
    <t>783201812</t>
  </si>
  <si>
    <t>2071322848</t>
  </si>
  <si>
    <t>"N24 - zábradlie hlavných schodísk</t>
  </si>
  <si>
    <t>(1,0*(0,305+3,79+1,44+3,445)*2*2)*2  "ramená</t>
  </si>
  <si>
    <t>(1,0*(2,2+8,1)*2*2)*2</t>
  </si>
  <si>
    <t>520</t>
  </si>
  <si>
    <t>783225400</t>
  </si>
  <si>
    <t>Nátery kov.stav.doplnk.konštr. syntet. na vzduchu schnúce dvojnás.1x email a tmelením</t>
  </si>
  <si>
    <t>-167006295</t>
  </si>
  <si>
    <t>521</t>
  </si>
  <si>
    <t>783782406</t>
  </si>
  <si>
    <t>Nátery tesárskych konštrukcií, hĺbková impregnácia 3 v 1 s biocídom, jednonásobná</t>
  </si>
  <si>
    <t>-157401416</t>
  </si>
  <si>
    <t>(0,05+0,2)*2*(73,6+22,4)+0,05*0,2*2*(16+4)</t>
  </si>
  <si>
    <t>(0,2+0,2)*2*(4,8+8,4+24,0+80,6+14,7+18,4)+0,2*0,2*2*(4+2+4+13+3+4)</t>
  </si>
  <si>
    <t>(0,1+0,4)*2*(22,4+37,2)+0,1*0,4*2*(4+6)</t>
  </si>
  <si>
    <t>(0,1+0,2)*2*(73,6+173,6+7,0+26,4+19,8+12,0+7,6+8,0+2,0+5,1+13,8+2,9)+0,1*0,2*2*(16+28+5+8+9+5+4+2+2+3+3+1)</t>
  </si>
  <si>
    <t>522</t>
  </si>
  <si>
    <t>7839117001k</t>
  </si>
  <si>
    <t>Nater jednovrstvovej minerálnej dosky z drevovláknitej vlny s cementovým spojivom hr. 25 mm</t>
  </si>
  <si>
    <t>-2117452017</t>
  </si>
  <si>
    <t>784</t>
  </si>
  <si>
    <t>Maľby</t>
  </si>
  <si>
    <t>523</t>
  </si>
  <si>
    <t>784410100</t>
  </si>
  <si>
    <t>Penetrovanie jednonásobné jemnozrnných podkladov výšky do 3,80 m</t>
  </si>
  <si>
    <t>-1830835970</t>
  </si>
  <si>
    <t>524</t>
  </si>
  <si>
    <t>784452371</t>
  </si>
  <si>
    <t xml:space="preserve">Maľby z maliarskych zmesí ručne nanášané tónované dvojnásobné na jemnozrnný podklad výšky do 3,80 m, </t>
  </si>
  <si>
    <t>-1049646718</t>
  </si>
  <si>
    <t>"stropy</t>
  </si>
  <si>
    <t>steny</t>
  </si>
  <si>
    <t>(2,95)*(2,987)</t>
  </si>
  <si>
    <t>(2,95)*(0,106)</t>
  </si>
  <si>
    <t>(2,7)*(7,83+0,245+0,272)</t>
  </si>
  <si>
    <t>(2,7)*(7,83+0,26+0,255)</t>
  </si>
  <si>
    <t>(2,7)*(0,431+0,41*2)*3</t>
  </si>
  <si>
    <t>(2,95)*(0,403)+2,1*(0,415*2)</t>
  </si>
  <si>
    <t>(2,7)*(1,824+5,355)</t>
  </si>
  <si>
    <t>(2,6)*(2,36+0,267)</t>
  </si>
  <si>
    <t>(2,7)*(7,83+0,23*2)</t>
  </si>
  <si>
    <t>(2,7)*(7,83+0,241*2)</t>
  </si>
  <si>
    <t>(2,7)*(0,446+0,435+0,453*2+0,417)</t>
  </si>
  <si>
    <t>(2,95)*(0,561+0,067)</t>
  </si>
  <si>
    <t>(2,7)*(0,431+0,4*2+0,397*2+0,45+0,454+0,38*2)</t>
  </si>
  <si>
    <t>(2,7)*(0,273+3,816)</t>
  </si>
  <si>
    <t>(2,7)*(0,413*2+0,4)</t>
  </si>
  <si>
    <t>(2,7)*(0,385*2+0,332)</t>
  </si>
  <si>
    <t>(2,7)*(7,83+0,254*2)</t>
  </si>
  <si>
    <t>(2,95)*(0,251+0,313+0,251+4,635+1,382+5,095+0,245+0,245)</t>
  </si>
  <si>
    <t>(3,25)*(5,6+3,8+0,15+5,6+3,8)</t>
  </si>
  <si>
    <t>(3,5)*(6,8+6,8)</t>
  </si>
  <si>
    <t>(3,25)*(0,318+0,318+0,318+0,4+0,15+0,4+0,15+0,4+0,15)</t>
  </si>
  <si>
    <t>(3,5)*(0,4+0,083*2+0,4+0,083)</t>
  </si>
  <si>
    <t>(2,2)*(0,4+0,4*2+0,4*2+0,3+0,4*2)</t>
  </si>
  <si>
    <t>(2,45)*(6,648+5,1+0,92+6+0,92+0,33+0,76+1,45+0,76+0,22+0,923+3,91+0,922+1,85)</t>
  </si>
  <si>
    <t>(2,2)*(0,103+0,33+0,1+0,1+0,51+0,1+0,102)</t>
  </si>
  <si>
    <t>(2,45)*(6,647+2,35+3,66+0,4+0,485+1,3+0,489+0,3+3,658)</t>
  </si>
  <si>
    <t>(2,45)*(1,15)</t>
  </si>
  <si>
    <t>(2,45+1,18)*1,67/2+(1,18+0,021)*(1,3)</t>
  </si>
  <si>
    <t>(2,95)*(5,11+0,15)</t>
  </si>
  <si>
    <t>(2,95)*(6,5)</t>
  </si>
  <si>
    <t>(2,7)*(2,508)</t>
  </si>
  <si>
    <t>(2,5)*(3,255+1,8+0,413)</t>
  </si>
  <si>
    <t>(2,5)*(1,5+1,5+3,65+1,566+2,014-0,413+4,56)</t>
  </si>
  <si>
    <t>(0,422)*(3,638)</t>
  </si>
  <si>
    <t>(0,422)*(2,635)</t>
  </si>
  <si>
    <t>(2,7)*(1,33)</t>
  </si>
  <si>
    <t>(2,95)*(4,508+6,821+6,758+0,211+0,066)</t>
  </si>
  <si>
    <t>(2,95)*(6,475)</t>
  </si>
  <si>
    <t>(2,95)*(6,672+6,5)</t>
  </si>
  <si>
    <t>(2,7)*(3,77+5,527)</t>
  </si>
  <si>
    <t>(2,95)*(6,78+6,776+6,662)</t>
  </si>
  <si>
    <t>(2,95)*(6,755)</t>
  </si>
  <si>
    <t>(2,7)*(0,383+0,085+0,401+0,09)</t>
  </si>
  <si>
    <t>(2,7)*(6,334)</t>
  </si>
  <si>
    <t>(2,7)*(0,407+0,129)</t>
  </si>
  <si>
    <t>(2,95)*(6,691)+(2,7)*(3,43)</t>
  </si>
  <si>
    <t>(2,7)*(0,406+0,137)</t>
  </si>
  <si>
    <t>(2,95)*(6,692)+(2,7)*(2,44)</t>
  </si>
  <si>
    <t>(2,7)*(2,805+5,375)</t>
  </si>
  <si>
    <t>(2,7)*(0,41+0,4)</t>
  </si>
  <si>
    <t>(2,95)*(6,448)</t>
  </si>
  <si>
    <t>(2,7)*(0,387+2,428)</t>
  </si>
  <si>
    <t>(2,95)*(7,142+0,364)</t>
  </si>
  <si>
    <t>(2,7)*(0,602)</t>
  </si>
  <si>
    <t>(2,95)*(6,221)</t>
  </si>
  <si>
    <t>(2,95)*(6,6)</t>
  </si>
  <si>
    <t>(2,95)*(6,18)</t>
  </si>
  <si>
    <t>(2,67)*(4,368+0,27*2)</t>
  </si>
  <si>
    <t>(3,25)*(0,141+0,44+0,286+0,266+0,429+0,351*2+0,53)</t>
  </si>
  <si>
    <t>(3,25)*(0,13+1,853+0,4+0,386+1,052+0,154+1,093+5,32-0,53)</t>
  </si>
  <si>
    <t>(4)*(0,395)</t>
  </si>
  <si>
    <t>(3,15)*(0,258)</t>
  </si>
  <si>
    <t>(3,15)*(2,524+2,531)</t>
  </si>
  <si>
    <t>(4)*(3,382+0,396)</t>
  </si>
  <si>
    <t>(4)*(0,4)</t>
  </si>
  <si>
    <t>(3,15)*(0,261)</t>
  </si>
  <si>
    <t>(4)*(0,396)</t>
  </si>
  <si>
    <t>(3,15)*(2,532+2,532+3,246)</t>
  </si>
  <si>
    <t>(4)*(0,498)</t>
  </si>
  <si>
    <t>(4)*(0,498+3,235)</t>
  </si>
  <si>
    <t>(3,25)*(3,674*2)</t>
  </si>
  <si>
    <t>(3,25)*(2,78)</t>
  </si>
  <si>
    <t>(4)*(0,472)</t>
  </si>
  <si>
    <t>(3,25)*(2,137)</t>
  </si>
  <si>
    <t>(4)*(3,45+0,468)</t>
  </si>
  <si>
    <t>(3,25)*(3,443+2,142)</t>
  </si>
  <si>
    <t>(4)*(3,279+0,489)</t>
  </si>
  <si>
    <t>(3,25)*(0,8)</t>
  </si>
  <si>
    <t>(2,95)*(2,495)</t>
  </si>
  <si>
    <t>(2,95)*(2,031)</t>
  </si>
  <si>
    <t>(2,95)*(0,645)</t>
  </si>
  <si>
    <t>(2,95)*(1,346)</t>
  </si>
  <si>
    <t>(2,95)*(1,552+2,95)</t>
  </si>
  <si>
    <t>(2,7)*(0,4+0,4+0,421+0,528)</t>
  </si>
  <si>
    <t>(2,95)*(1,452+0,558*2+0,1+0,558*2+0,236+0,778+0,42)</t>
  </si>
  <si>
    <t>(2,7)*(0,457+1,498+0,452+0,45+0,188+0,466+1,142)</t>
  </si>
  <si>
    <t>(2,7)*(1,498+0,481)</t>
  </si>
  <si>
    <t>(2,7)*(1,111+0,687)</t>
  </si>
  <si>
    <t>(2,7)*(1)</t>
  </si>
  <si>
    <t>(2,7)*(1,0)</t>
  </si>
  <si>
    <t>(2,7)*(1,33)+(2,95)*(3,169)</t>
  </si>
  <si>
    <t>(2,95)*(3,442+3,281)</t>
  </si>
  <si>
    <t>(3,25)*(3,441+0,3*4+3,204+1,083+2,53)</t>
  </si>
  <si>
    <t>(3,25)*(3,025+2,81+3,294+0,667+2,333)</t>
  </si>
  <si>
    <t>(3,25)*(0,7+0,1)</t>
  </si>
  <si>
    <t>(3,25)*(3,645+0,7+2,82+1,243+3,158+0,08+0,55)</t>
  </si>
  <si>
    <t>(3,245)*(0,366+0,423+0,283)</t>
  </si>
  <si>
    <t>(2,7)*(0,4+0,43)*2</t>
  </si>
  <si>
    <t>(2,7)*(0,17+1,65)</t>
  </si>
  <si>
    <t>(2,95)*(1,5+1,482)</t>
  </si>
  <si>
    <t>(1,05)*(1,8+1,856+4,891+1,829+2,1+2,1+1,75)</t>
  </si>
  <si>
    <t>(2,7)*(0,453+0,4*2+0,43*2+0,395*2+0,43*2*2+0,395*2*2)</t>
  </si>
  <si>
    <t>(2,95)*(6,763+6,776+6,803+6,671)</t>
  </si>
  <si>
    <t>(0,22)*(28,1)</t>
  </si>
  <si>
    <t>(1,05)*(2,268+2,089+1,844+2,105+1,795+2,14+1,782+2,066)</t>
  </si>
  <si>
    <t>(0,85)*(5,48+5,35+5,4+5,4+5,4+5,4*2+5,5-1,8)</t>
  </si>
  <si>
    <t>(2,95)*(0,32+0,362)</t>
  </si>
  <si>
    <t>(2,7)*(0,43+0,186+0,4+0,16*2+0,166)</t>
  </si>
  <si>
    <t>(2,7)*(5,577+3,785)</t>
  </si>
  <si>
    <t>(2,7)*(0,44*2+0,43+7,83+0,267*2)</t>
  </si>
  <si>
    <t>(2,7)*(1,665+5,49)</t>
  </si>
  <si>
    <t>(2,7)*(7,83+0,267*2)</t>
  </si>
  <si>
    <t>(2,7)*(7,38+0,284*2+7,83+0,27*2)</t>
  </si>
  <si>
    <t>(2,95)*(3,687)</t>
  </si>
  <si>
    <t>(2,95)*(1,33)</t>
  </si>
  <si>
    <t>(2,95)*(2,688)</t>
  </si>
  <si>
    <t>(2,7)*(2,296+0,25)</t>
  </si>
  <si>
    <t>(2,7)*(7,82+0,251*2)</t>
  </si>
  <si>
    <t>"250</t>
  </si>
  <si>
    <t>(2,7)*(2,3+0,254)</t>
  </si>
  <si>
    <t>(2,7)*(7,83+0,25*2)</t>
  </si>
  <si>
    <t>(2,7)*(0,455*2+0,423)</t>
  </si>
  <si>
    <t>(2,7)*(7,78+0,423)</t>
  </si>
  <si>
    <t>(2,6)*(2,75+1,255)</t>
  </si>
  <si>
    <t>(2,6)*(0,301+0,22)</t>
  </si>
  <si>
    <t>(2,67)*(0,42+0,26)</t>
  </si>
  <si>
    <t>(2,67)*(2,525+5,548)</t>
  </si>
  <si>
    <t>(2,67)*(0,75+5,4+5,4)</t>
  </si>
  <si>
    <t>(2,67)*(6,119+4,495)</t>
  </si>
  <si>
    <t>(2,7)*(3,4)</t>
  </si>
  <si>
    <t>(2,7)*(2,64)</t>
  </si>
  <si>
    <t>(2,7)*(2,585+0,05)</t>
  </si>
  <si>
    <t>(2,7)*(2,65)</t>
  </si>
  <si>
    <t>(2,95)*(7,055)</t>
  </si>
  <si>
    <t>(2,7)*(2,625+0,418)</t>
  </si>
  <si>
    <t>"222</t>
  </si>
  <si>
    <t>(2,95)*(6,69+6,473+0,209)</t>
  </si>
  <si>
    <t>(2,7)*(0,414+2,34+0,382+1,6+0,163+0,85+0,07)</t>
  </si>
  <si>
    <t>(2,7)*(0,15+0,08)</t>
  </si>
  <si>
    <t>(2,7)*(7,38+0,248+0,445*2+0,43)</t>
  </si>
  <si>
    <t>(2,7)*(3,726+3,395)</t>
  </si>
  <si>
    <t>(2,7)*(0,364*2+0,415)</t>
  </si>
  <si>
    <t>(2,7)*(0,375*2+0,44+7,377+0,12*2)</t>
  </si>
  <si>
    <t>(2,6-1,2)*(0,7+0,235)</t>
  </si>
  <si>
    <t>(2,6)*(1,328)</t>
  </si>
  <si>
    <t>(2,6)*(2,3+0,238)</t>
  </si>
  <si>
    <t>(2,7)*(0,426*2+0,411)</t>
  </si>
  <si>
    <t>(2,95)*(6,143)</t>
  </si>
  <si>
    <t>(2,7)*(0,392*2+0,433)</t>
  </si>
  <si>
    <t>(2,95)*(6,605)</t>
  </si>
  <si>
    <t>(2,7)*(7,88+0,254*2)</t>
  </si>
  <si>
    <t>(2,95)*(6,114)</t>
  </si>
  <si>
    <t>(2,7)*(0,45+0,4+0,456)</t>
  </si>
  <si>
    <t>(2,7)*(0,424+0,4*2)*10</t>
  </si>
  <si>
    <t>(2,95)*(0,4+0,05)</t>
  </si>
  <si>
    <t>(2,7)*(1,748+1,751)</t>
  </si>
  <si>
    <t>(0,85)*(6,789+6,747+6,304+3,887+6,842+6,744+6,652+6,815+6,753+6,663)</t>
  </si>
  <si>
    <t>(2,95)*(6,149+0,145+0,12)</t>
  </si>
  <si>
    <t>(1,05)*(1,873+2,17+1,83+2,185+1,795+1,908+1,846+1,912)</t>
  </si>
  <si>
    <t>(2,7)*(0,045+0,925+0,433+0,05*2+0,42+0,05*2+0,415+0,05+0,412)</t>
  </si>
  <si>
    <t>(1,05)*(1,663+2,07+2,07+1,812)</t>
  </si>
  <si>
    <t>(2,7)*(0,42+0,351+0,267+0,435+0,424+0,274+0,435+0,411*2+0,435+0,411*2+0,434*2)</t>
  </si>
  <si>
    <t>(2,7)*(1,765)</t>
  </si>
  <si>
    <t>(2,95)*(6,76+0,1)</t>
  </si>
  <si>
    <t>(0,85)*(21,17-0,413*2)</t>
  </si>
  <si>
    <t>(2,7)*(0,43+0,406*2)*5</t>
  </si>
  <si>
    <t>(0,85)*(35,488-0,43*4)</t>
  </si>
  <si>
    <t>(2,95)*(2*0,7)</t>
  </si>
  <si>
    <t>(1,05)*(1,868+2,172+1,812+2,123)</t>
  </si>
  <si>
    <t>(0,7)*(5,35+5,4*7)</t>
  </si>
  <si>
    <t>(0,85+0,08)*(6,593)</t>
  </si>
  <si>
    <t>(2,7)*(0,17+0,305+0,406+0,17*2)</t>
  </si>
  <si>
    <t>(2,7)*(3,68+5,61)</t>
  </si>
  <si>
    <t>(2,7)*(0,329+0,21)</t>
  </si>
  <si>
    <t>(2,95)*(6,618+0,168)</t>
  </si>
  <si>
    <t>(2,7)*(0,093)</t>
  </si>
  <si>
    <t>(0,85)*(5,4+2,75)</t>
  </si>
  <si>
    <t>(0,85)*(2,525)</t>
  </si>
  <si>
    <t>(2,7)*(0,353*2+0,408)</t>
  </si>
  <si>
    <t>(0,85)*(5,4+2,8)</t>
  </si>
  <si>
    <t>(0,85)*(1)</t>
  </si>
  <si>
    <t>(2,6)*(1)</t>
  </si>
  <si>
    <t>(2,6)*(2,325)</t>
  </si>
  <si>
    <t>(2,6)*(2,3)</t>
  </si>
  <si>
    <t>(0,85)*(3,4)</t>
  </si>
  <si>
    <t>(0,85)*(3,9)</t>
  </si>
  <si>
    <t>(2,7)*(0,387*2+0,415)</t>
  </si>
  <si>
    <t>(0,85)*(3,925+1,375)</t>
  </si>
  <si>
    <t>(2,7)*(0,4*2+0,43+0,403+0,304)</t>
  </si>
  <si>
    <t>(2,95)*(6,672)</t>
  </si>
  <si>
    <t>(0,85)*(5,4+1,35)</t>
  </si>
  <si>
    <t>(2,95)*(5,44+0,075+0,409+6,715+0,7)</t>
  </si>
  <si>
    <t>(2,7)*(0,457+0,414)</t>
  </si>
  <si>
    <t>(2,95)*(5,447+0,578+0,42)</t>
  </si>
  <si>
    <t>"sti2.1</t>
  </si>
  <si>
    <t>(2,95)*(3,31+3,295)</t>
  </si>
  <si>
    <t>(2,95)*(3,91+3,078)</t>
  </si>
  <si>
    <t>(2,95)*(3,438*2+4,445*2+0,51*2-0,548-0,235)</t>
  </si>
  <si>
    <t>(2,95)*(3,031)</t>
  </si>
  <si>
    <t>(2,95)*(3,273+4,45+3,594+0,926)</t>
  </si>
  <si>
    <t>(2,6)*(1,738)</t>
  </si>
  <si>
    <t>(2,6)*(0,4)</t>
  </si>
  <si>
    <t>(2,6)*(0,439+2,305+6,685+3,95-0,4*2)</t>
  </si>
  <si>
    <t>(2,6)*(0,4*2)</t>
  </si>
  <si>
    <t>(0,95)*(3,409*2+4,433*2+0,605*2-0,1-0,45-0,221-0,498)</t>
  </si>
  <si>
    <t>(2,95)*(0,1)</t>
  </si>
  <si>
    <t>(2,95)*(4,439*2+3,61*2-0,327-0,478)</t>
  </si>
  <si>
    <t>(2,7)*(1,847+2,978)</t>
  </si>
  <si>
    <t>(2,95)*(1,165)</t>
  </si>
  <si>
    <t>4311,72  "SDK steny čistá plocha bez obkladov</t>
  </si>
  <si>
    <t>947,632  "SDK podhľad</t>
  </si>
  <si>
    <t>"odpočet ker. obkladu na murovaných stenách (všetky okrem SDK)</t>
  </si>
  <si>
    <t>-13,29  "Pa/01, 02, 03, 04 (SO 02)</t>
  </si>
  <si>
    <t>-107,28  "Ob/0,1, 02, 03, 04, 05    (SO 02)</t>
  </si>
  <si>
    <t>Práce a dodávky M</t>
  </si>
  <si>
    <t>33-M</t>
  </si>
  <si>
    <t>Montáže dopr.zariad.sklad.zar.a váh</t>
  </si>
  <si>
    <t>525</t>
  </si>
  <si>
    <t>33-M 001-IV01</t>
  </si>
  <si>
    <t>M+D Šikmá schodisková plošina pre imobilných, kotvená do samonosných spojok rozmeru 650x450mm, nosnosť 250kg,r.0,1m/s, vrátane potrebného príslušenstva a detailov, napájanie monofáza 230V - podrobný popis viď OD IV01</t>
  </si>
  <si>
    <t>-320619324</t>
  </si>
  <si>
    <t>526</t>
  </si>
  <si>
    <t>33-M 001-IV02</t>
  </si>
  <si>
    <t>M+D Zvislá zdvíhacia plošina pre imobilných, kot. na stenu, r. 1040x1435mm,nosnosť 300kg,zdvih1,05m,nap. 230V, bez zákl.jamy, vr.pú.RAL9010, prísluš.a detail,priehladná časti bezpeč. sklo alebo polyk. číry, pod. popis viď OD IV02</t>
  </si>
  <si>
    <t>1216914151</t>
  </si>
  <si>
    <t>HZS</t>
  </si>
  <si>
    <t>Hodinové zúčtovacie sadzby</t>
  </si>
  <si>
    <t>527</t>
  </si>
  <si>
    <t>HZS000111-1</t>
  </si>
  <si>
    <t>Stavebno montážne práce menej náročne, pomocné alebo manupulačné (Tr. 1) v rozsahu viac ako 8 hodín - demontáž elektrických skríň a zariadení (uistiť sa že sú všetky zariadenia odpojené z elektrickej siete)</t>
  </si>
  <si>
    <t>hod</t>
  </si>
  <si>
    <t>346430699</t>
  </si>
  <si>
    <t>"SO 01 = 85%, SO 02 = 15%</t>
  </si>
  <si>
    <t>10*0,85  "85%</t>
  </si>
  <si>
    <t>528</t>
  </si>
  <si>
    <t>HZS000112-01</t>
  </si>
  <si>
    <t>Stavebno montážne práce náročnejšie, ucelené, obtiažne, rutinné (Tr. 2) v rozsahu viac ako 8 hodín náročnejšie - stavebné úpravy s pomocným materiálom, vč. odvozu a likvidácie sute</t>
  </si>
  <si>
    <t>560686145</t>
  </si>
  <si>
    <t>70*0,85  "85%</t>
  </si>
  <si>
    <t>"okrem stavebných úprav vykázaných ako Bx v búracích prácach</t>
  </si>
  <si>
    <t>529</t>
  </si>
  <si>
    <t>HZS000112-02</t>
  </si>
  <si>
    <t>Stavebno montážne práce náročnejšie, ucelené, obtiažne, rutinné (Tr. 2) v rozsahu viac ako 8 hodín náročnejšie - protipožiarne úpravy</t>
  </si>
  <si>
    <t>1249509981</t>
  </si>
  <si>
    <t>60*0,85  "85%</t>
  </si>
  <si>
    <t>Ostatné</t>
  </si>
  <si>
    <t>530</t>
  </si>
  <si>
    <t>1.1</t>
  </si>
  <si>
    <t>Zdokumentovanie spojené s analýzou umeleckého diela na fasáde "mozaiková freska" a následné vytvorenie kópie maľbou na fasáde objektu - umelecko remeselná interpretácia odborne spôsobilou osobou - NENACEŇOVAŤ</t>
  </si>
  <si>
    <t>-1824172484</t>
  </si>
  <si>
    <t>N00</t>
  </si>
  <si>
    <t>Výkaz výmer podláh</t>
  </si>
  <si>
    <t>Výkaz výmer podláh - nenaceňovať - pomocný výpočet</t>
  </si>
  <si>
    <t>531</t>
  </si>
  <si>
    <t>01.1.P01</t>
  </si>
  <si>
    <t>P0.1 – telocvične  /hr.150mm/ - vlysy - búranie</t>
  </si>
  <si>
    <t>471375097</t>
  </si>
  <si>
    <t>"SO 02</t>
  </si>
  <si>
    <t>147,26+272,29  "M1.13, 1.16</t>
  </si>
  <si>
    <t>P_01</t>
  </si>
  <si>
    <t>532</t>
  </si>
  <si>
    <t>01.1.P02a</t>
  </si>
  <si>
    <t>P0.2a – sklady a náraďovňa  /hr.100mm/ vlysy - búranie</t>
  </si>
  <si>
    <t>1670701182</t>
  </si>
  <si>
    <t>66,13  "M1.15</t>
  </si>
  <si>
    <t>533</t>
  </si>
  <si>
    <t>01.1.P02b</t>
  </si>
  <si>
    <t>P0.2b – sklady a náraďovňa  /hr.100mm/ vlysy - búranie</t>
  </si>
  <si>
    <t>1266128657</t>
  </si>
  <si>
    <t>67,91+15,12+16,74  "M1.14, 1.18, 1.19</t>
  </si>
  <si>
    <t>P_02b</t>
  </si>
  <si>
    <t>534</t>
  </si>
  <si>
    <t>01.1.P03</t>
  </si>
  <si>
    <t>P0.3 – šatne a hygienické priestory  /hr.100mm/ - ker. dlažba - búranie</t>
  </si>
  <si>
    <t>1230764586</t>
  </si>
  <si>
    <t>13,86+18,33+1,24+11,17+11,16+18,42+1,24+14,2  "M1.05 - 1.12</t>
  </si>
  <si>
    <t>535</t>
  </si>
  <si>
    <t>01.1.P06</t>
  </si>
  <si>
    <t>P0.6 – podlaha v krčku  /hr.200mm/ - búranie</t>
  </si>
  <si>
    <t>-20426414</t>
  </si>
  <si>
    <t>38,6  "M1.01</t>
  </si>
  <si>
    <t>536</t>
  </si>
  <si>
    <t>01.1.P11</t>
  </si>
  <si>
    <t>P1.1 – podlaha 1.NP na teréne  /hr.140mm/ - búranie</t>
  </si>
  <si>
    <t>-1387589470</t>
  </si>
  <si>
    <t>2783,53</t>
  </si>
  <si>
    <t>-(36,89+8,96+11,91+4,59+9,33)  "P1.2</t>
  </si>
  <si>
    <t>-(20,76+19,63+1,78+11,49+2,93+0,87+6,89+8,67)  "P1.2</t>
  </si>
  <si>
    <t>537</t>
  </si>
  <si>
    <t>01.1.P11b-1</t>
  </si>
  <si>
    <t>P1.1b – podlaha 1.NP na teréne v byte  /hr.140mm/ - keramická dlažba - búranie</t>
  </si>
  <si>
    <t>-1509742862</t>
  </si>
  <si>
    <t>4,83+1,95+3,89+30,52  "M1b.01 - 04</t>
  </si>
  <si>
    <t>6,17+6,83  "06, 11</t>
  </si>
  <si>
    <t>538</t>
  </si>
  <si>
    <t>01.1.P11b-2</t>
  </si>
  <si>
    <t>P1.1b – podlaha 1.NP na teréne v byte  /hr.140mm/ - laminát - búranie</t>
  </si>
  <si>
    <t>1260602296</t>
  </si>
  <si>
    <t>31,89+14,66+13,93+15,47+13,85  "M05, 07-10</t>
  </si>
  <si>
    <t>P_11b_2</t>
  </si>
  <si>
    <t>539</t>
  </si>
  <si>
    <t>01.1.P12</t>
  </si>
  <si>
    <t>P1.2 – podlaha 1.NP nad1.PP /330mm/ - búranie</t>
  </si>
  <si>
    <t>937936012</t>
  </si>
  <si>
    <t>(36,89+8,96+11,91+4,59+9,33)  "P1.2</t>
  </si>
  <si>
    <t>(20,76+19,63+1,78+11,49+2,93+0,87+6,89+8,67)  "P1.2</t>
  </si>
  <si>
    <t>540</t>
  </si>
  <si>
    <t>01.1.Pe_x</t>
  </si>
  <si>
    <t>Podlahy exteriérové - nové</t>
  </si>
  <si>
    <t>-173396258</t>
  </si>
  <si>
    <t>"Skladby Pe1, Pe5, Pe6 - vykazuje cestár, okrem átria</t>
  </si>
  <si>
    <t>387,42  "atrium</t>
  </si>
  <si>
    <t>541</t>
  </si>
  <si>
    <t>01.1.Pex</t>
  </si>
  <si>
    <t>Podlahy exteriérové - búranie</t>
  </si>
  <si>
    <t>1308836683</t>
  </si>
  <si>
    <t>542</t>
  </si>
  <si>
    <t>631310000g2</t>
  </si>
  <si>
    <t>Pomocný vykaz vymer . NEOCENOVAT !!! podlaha P1.7</t>
  </si>
  <si>
    <t>512314576</t>
  </si>
  <si>
    <t>"-101,-102,-103</t>
  </si>
  <si>
    <t>73,83+77,12+1,19</t>
  </si>
  <si>
    <t>pod schodami</t>
  </si>
  <si>
    <t>5,35</t>
  </si>
  <si>
    <t>543</t>
  </si>
  <si>
    <t>631310000g2a</t>
  </si>
  <si>
    <t>Pomocný vykaz vymer . NEOCENOVAT !!! podlaha P1.7 - schodisko</t>
  </si>
  <si>
    <t>-137903650</t>
  </si>
  <si>
    <t>7,48+1,15*(2,8)"schodisko</t>
  </si>
  <si>
    <t>544</t>
  </si>
  <si>
    <t>631310000g3</t>
  </si>
  <si>
    <t>Pomocný vykaz vymer . NEOCENOVAT !!! podlaha P1.2</t>
  </si>
  <si>
    <t>-1532851477</t>
  </si>
  <si>
    <t>6,1+25+15,5+14,4+15,1+13,7+13,9+14,7+13,4</t>
  </si>
  <si>
    <t>545</t>
  </si>
  <si>
    <t>631310000g4</t>
  </si>
  <si>
    <t>Pomocný vykaz vymer . NEOCENOVAT !!! podlaha P1.11</t>
  </si>
  <si>
    <t>-2034440377</t>
  </si>
  <si>
    <t>5+5,5</t>
  </si>
  <si>
    <t>546</t>
  </si>
  <si>
    <t>631310000g5</t>
  </si>
  <si>
    <t>Pomocný vykaz vymer . NEOCENOVAT !!! podlaha P1.1</t>
  </si>
  <si>
    <t>997385669</t>
  </si>
  <si>
    <t>35,7+33,7+33,9+15,7+21,7+69,6+3,1+3,4+15,1+12,1+4,5</t>
  </si>
  <si>
    <t>1,6+14,3+56,9+57+46,3+15,2+27,1+20,3+65,2+21,5+22,1+45,9+43,8</t>
  </si>
  <si>
    <t>291,2+5,6+6+6,9+36,1+58,4+58,4+149,2+4+57,4+89,8+154,2+154,2+57,1+41,3</t>
  </si>
  <si>
    <t>3,1+3,4+15,1+12+4,4+1,6+14,3+57,1+57,2+74,8+14,6</t>
  </si>
  <si>
    <t>-1,807*1,785-2,2*3,15*2-1,86*1,798-1,801*1,787-2,2*3,15*2-1,807*1,484</t>
  </si>
  <si>
    <t>547</t>
  </si>
  <si>
    <t>631310000g51</t>
  </si>
  <si>
    <t>Pomocný vykaz vymer . NEOCENOVAT !!! podlaha P1.1 - schodiskove stupne</t>
  </si>
  <si>
    <t>-735721481</t>
  </si>
  <si>
    <t>1,807*1,785+1,807*0,15*7</t>
  </si>
  <si>
    <t>2,2*8,1</t>
  </si>
  <si>
    <t>1,86*1,798+1,86*0,15*7</t>
  </si>
  <si>
    <t>1,801*1,787+1,801*0,15*7</t>
  </si>
  <si>
    <t>2,2*8,1+1,807*1,484+0,15*1,484*7</t>
  </si>
  <si>
    <t>548</t>
  </si>
  <si>
    <t>631310000g6</t>
  </si>
  <si>
    <t>Pomocný vykaz vymer . NEOCENOVAT !!! podlaha P1.4</t>
  </si>
  <si>
    <t>1003965373</t>
  </si>
  <si>
    <t>37,3+16,4+10,3+10,2+13,5+55,7+9,1+4,2</t>
  </si>
  <si>
    <t>549</t>
  </si>
  <si>
    <t>631310000g7</t>
  </si>
  <si>
    <t>Pomocný vykaz vymer . NEOCENOVAT !!! podlaha P1.3</t>
  </si>
  <si>
    <t>1437640715</t>
  </si>
  <si>
    <t>9+6,5+4,7+2,5+4,6+5,1+7,2+1,1+12,2+13,7+14,2+1,7+9,2+9,5</t>
  </si>
  <si>
    <t>550</t>
  </si>
  <si>
    <t>631310000g8</t>
  </si>
  <si>
    <t>Pomocný vykaz vymer . NEOCENOVAT !!! podlaha P1.6</t>
  </si>
  <si>
    <t>-1506767196</t>
  </si>
  <si>
    <t>2355,9-18,4</t>
  </si>
  <si>
    <t>-1,789*1,785-2*3,15*2-1,8*1,785-1,79*1,726-2*3,15*2-1,822*1,834</t>
  </si>
  <si>
    <t>484,6-24,0</t>
  </si>
  <si>
    <t>551</t>
  </si>
  <si>
    <t>631310000g9</t>
  </si>
  <si>
    <t>Pomocný vykaz vymer . NEOCENOVAT !!! podlaha P1.6 -schodiskove stupne</t>
  </si>
  <si>
    <t>455768322</t>
  </si>
  <si>
    <t>1,789*1,785+0,15*1,789*7</t>
  </si>
  <si>
    <t>1,8*1,785+1,8*0,15*7</t>
  </si>
  <si>
    <t>1,79*1,726+1,79*0,15*7</t>
  </si>
  <si>
    <t>1,822*1,834+1,822*0,15*7</t>
  </si>
  <si>
    <t>552</t>
  </si>
  <si>
    <t>631310000g91</t>
  </si>
  <si>
    <t>Pomocný vykaz vymer . NEOCENOVAT !!! podlaha P1.8</t>
  </si>
  <si>
    <t>573690612</t>
  </si>
  <si>
    <t>553</t>
  </si>
  <si>
    <t>631310000g92</t>
  </si>
  <si>
    <t>Pomocný vykaz vymer . NEOCENOVAT !!! podlaha P1.9</t>
  </si>
  <si>
    <t>653178707</t>
  </si>
  <si>
    <t>24,0</t>
  </si>
  <si>
    <t>554</t>
  </si>
  <si>
    <t>P1.10</t>
  </si>
  <si>
    <t>27467239</t>
  </si>
  <si>
    <t>1np - krčok spojovací</t>
  </si>
  <si>
    <t>39,9  "M T1.01</t>
  </si>
  <si>
    <t>555</t>
  </si>
  <si>
    <t>P0.10</t>
  </si>
  <si>
    <t>Pomocný vykaz vymer . NEOCENOVAT !!! -podlaha p.010</t>
  </si>
  <si>
    <t>1398911061</t>
  </si>
  <si>
    <t>56,6</t>
  </si>
  <si>
    <t>P010</t>
  </si>
  <si>
    <t>556</t>
  </si>
  <si>
    <t>P0.4</t>
  </si>
  <si>
    <t>Pomocný vykaz vymer . NEOCENOVAT !!! -podlaha p.04</t>
  </si>
  <si>
    <t>1252283822</t>
  </si>
  <si>
    <t>11,7+11,2</t>
  </si>
  <si>
    <t>P04</t>
  </si>
  <si>
    <t>557</t>
  </si>
  <si>
    <t>P0.3</t>
  </si>
  <si>
    <t>Pomocný vykaz vymer . NEOCENOVAT !!! -podlaha p.03</t>
  </si>
  <si>
    <t>2102779683</t>
  </si>
  <si>
    <t>13,8+19,2+11,2+11,2+19,3+14,2</t>
  </si>
  <si>
    <t>P03</t>
  </si>
  <si>
    <t>558</t>
  </si>
  <si>
    <t>P0.7</t>
  </si>
  <si>
    <t>Pomocný vykaz vymer . NEOCENOVAT !!! -podlaha p.07</t>
  </si>
  <si>
    <t>-838619846</t>
  </si>
  <si>
    <t>85,8</t>
  </si>
  <si>
    <t>P07</t>
  </si>
  <si>
    <t>559</t>
  </si>
  <si>
    <t>P0.1</t>
  </si>
  <si>
    <t>Pomocný vykaz vymer . NEOCENOVAT !!! -podlaha p.01</t>
  </si>
  <si>
    <t>1188786561</t>
  </si>
  <si>
    <t>139,4+280,3</t>
  </si>
  <si>
    <t>P01</t>
  </si>
  <si>
    <t>560</t>
  </si>
  <si>
    <t>P0.2</t>
  </si>
  <si>
    <t>Pomocný vykaz vymer . NEOCENOVAT !!! -podlaha p.02</t>
  </si>
  <si>
    <t>1927651122</t>
  </si>
  <si>
    <t>39,2+20,1</t>
  </si>
  <si>
    <t>P02</t>
  </si>
  <si>
    <t>561</t>
  </si>
  <si>
    <t>P0.6</t>
  </si>
  <si>
    <t>Pomocný vykaz vymer . NEOCENOVAT !!! -podlaha p.06</t>
  </si>
  <si>
    <t>244422380</t>
  </si>
  <si>
    <t>P06</t>
  </si>
  <si>
    <t>562</t>
  </si>
  <si>
    <t>P0.8</t>
  </si>
  <si>
    <t>Pomocný vykaz vymer . NEOCENOVAT !!! -podlaha p.08</t>
  </si>
  <si>
    <t>709477161</t>
  </si>
  <si>
    <t>47,5</t>
  </si>
  <si>
    <t>P08</t>
  </si>
  <si>
    <t>563</t>
  </si>
  <si>
    <t>P0.5</t>
  </si>
  <si>
    <t>Pomocný vykaz vymer . NEOCENOVAT !!! -podlaha p.05</t>
  </si>
  <si>
    <t>-2072476693</t>
  </si>
  <si>
    <t>P05</t>
  </si>
  <si>
    <t>564</t>
  </si>
  <si>
    <t>P0.9</t>
  </si>
  <si>
    <t>Pomocný vykaz vymer . NEOCENOVAT !!! -podlaha p.09</t>
  </si>
  <si>
    <t>1134022850</t>
  </si>
  <si>
    <t>5,3</t>
  </si>
  <si>
    <t>P09</t>
  </si>
  <si>
    <t>01.2 - Elektroinštalácie SO 01 - Základná škola</t>
  </si>
  <si>
    <t xml:space="preserve">    21-M - Elektromontáže</t>
  </si>
  <si>
    <t xml:space="preserve">    22-M - Montáže oznamovacích a zabezpečovacích zariadení</t>
  </si>
  <si>
    <t>Mimostaven. doprava</t>
  </si>
  <si>
    <t>Klimatické vplyvy</t>
  </si>
  <si>
    <t>973031612</t>
  </si>
  <si>
    <t>Vysekanie kapsy pre klátiky a krabice, veľkosti do 50x50x50 mm,  -0,00025t</t>
  </si>
  <si>
    <t>974032121</t>
  </si>
  <si>
    <t>Vysekanie rýh v stenách a priečkach z dutých tehál a tvárnic do hĺbky 30 mm a š. do 30 mm,  -0,00100t</t>
  </si>
  <si>
    <t>974032122</t>
  </si>
  <si>
    <t>Vysekanie rýh v stenách a priečkach z dutých tehál a tvárnic do hĺbky 30 mm a š. do 70 mm,  -0,00200t</t>
  </si>
  <si>
    <t>974032123</t>
  </si>
  <si>
    <t>Vysekanie rýh v stenách a priečkach z dutých tehál a tvárnic do hĺbky 30 mm a š. do 100 mmn,  -0,00400t</t>
  </si>
  <si>
    <t>974032125</t>
  </si>
  <si>
    <t>Vysekanie rýh v stenách a priečkach z dutých tehál a tvárnic do hĺbky 30 mm a š. do 200 mmn,  -0,01100t</t>
  </si>
  <si>
    <t>974032133</t>
  </si>
  <si>
    <t>Vysekanie rýh v stenách a priečkach z dutých tehál a tvárnic do hĺbky 50 mm a š. do 100mm,  -0,00700t</t>
  </si>
  <si>
    <t>974032871</t>
  </si>
  <si>
    <t>Vytváranie drážok ručným drážkovačom v nepálených pórobetónových tvárniciach hĺbky do 30 mm, š. do 30 mm,  -0,00045t</t>
  </si>
  <si>
    <t>974032872</t>
  </si>
  <si>
    <t>Vytváranie drážok ručným drážkovačom v nepálených pórobetónových tvárniciach hĺbky do 30 mm, š. do 70 mm,  -0,00045t</t>
  </si>
  <si>
    <t>974082921</t>
  </si>
  <si>
    <t>Vysekanie rýh pre vodiče betónových stropov do hĺbky 30 mm a šír. do 70 mm,  -0,00300t</t>
  </si>
  <si>
    <t>21-M</t>
  </si>
  <si>
    <t>Elektromontáže</t>
  </si>
  <si>
    <t>210010024</t>
  </si>
  <si>
    <t>Rúrka ohybná elektroinštalačná z PVC typ FXP 16, uložená pevne</t>
  </si>
  <si>
    <t>345710009000</t>
  </si>
  <si>
    <t>Rúrka ohybná vlnitá pancierová PVC-U, FXP DN 16</t>
  </si>
  <si>
    <t>210010025</t>
  </si>
  <si>
    <t>Rúrka ohybná elektroinštalačná z PVC typ FXP 20, uložená pevne</t>
  </si>
  <si>
    <t>345710009100</t>
  </si>
  <si>
    <t>Rúrka ohybná vlnitá pancierová PVC-U, FXP DN 20</t>
  </si>
  <si>
    <t>210010026</t>
  </si>
  <si>
    <t>Rúrka ohybná elektroinštalačná z PVC typ FXP 25, uložená pevne</t>
  </si>
  <si>
    <t>345710009200</t>
  </si>
  <si>
    <t>Rúrka ohybná vlnitá pancierová PVC-U, FXP DN 25</t>
  </si>
  <si>
    <t>210010027</t>
  </si>
  <si>
    <t>Rúrka ohybná elektroinštalačná z PVC typ FXP 32, uložená pevne</t>
  </si>
  <si>
    <t>345710009300</t>
  </si>
  <si>
    <t>Rúrka ohybná vlnitá pancierová PVC-U, FXP DN 32</t>
  </si>
  <si>
    <t>210010029</t>
  </si>
  <si>
    <t>Rúrka ohybná elektroinštalačná z PVC typ FXP 50, uložená pevne</t>
  </si>
  <si>
    <t>345710009400</t>
  </si>
  <si>
    <t>Rúrka ohybná vlnitá pancierová PVC-U, FXP DN 40</t>
  </si>
  <si>
    <t>210010030</t>
  </si>
  <si>
    <t>Rúrka ohybná elektroinštalačná z PVC typ FXP 63, uložená pevne</t>
  </si>
  <si>
    <t>345710009600</t>
  </si>
  <si>
    <t>Rúrka ohybná vlnitá pancierová PVC-U, FXP DN 63</t>
  </si>
  <si>
    <t>210010121</t>
  </si>
  <si>
    <t>Rúrka ochranná z PE, MT7/4</t>
  </si>
  <si>
    <t>148122</t>
  </si>
  <si>
    <t>Mikrotrubička  MT7/4</t>
  </si>
  <si>
    <t>210010306</t>
  </si>
  <si>
    <t>Krabica prístrojová KU 68/71 L1, KU 68 LA/1, do dutých stien,bez zapojenia</t>
  </si>
  <si>
    <t>345410005810</t>
  </si>
  <si>
    <t>Viečko bezhalogénové ku kruhovej krabici z PPO biela V 68HF HB, D 83 mm</t>
  </si>
  <si>
    <t>345410010300</t>
  </si>
  <si>
    <t>Krabica univerzálna z PVC do dutých stien KU 68 LA/1HF, Dxh 73x45 mm</t>
  </si>
  <si>
    <t>210010381</t>
  </si>
  <si>
    <t>Krabica bezhalogénová z PP, 80x80 mm, IP 66 vrátane ukončenia káblov a zapojenia vodičov</t>
  </si>
  <si>
    <t>EKR000000902</t>
  </si>
  <si>
    <t>Krabica rozbočovacia 85x85x40mm bez vývodiek biela</t>
  </si>
  <si>
    <t>210010420</t>
  </si>
  <si>
    <t>Krabica univerzálna viacnásobná do podlahy</t>
  </si>
  <si>
    <t>ERS000005506</t>
  </si>
  <si>
    <t>Krabica inštalačná podlahová 12-mod s krytom sivá</t>
  </si>
  <si>
    <t>210010440</t>
  </si>
  <si>
    <t>Káblový grip</t>
  </si>
  <si>
    <t>005963</t>
  </si>
  <si>
    <t>Príchytka GRIP</t>
  </si>
  <si>
    <t>210020251</t>
  </si>
  <si>
    <t>Montáž káblového roštu pre voľné i pevné uloženie š. 200 mm</t>
  </si>
  <si>
    <t>455120</t>
  </si>
  <si>
    <t>Rebrík 200H50</t>
  </si>
  <si>
    <t>210020308</t>
  </si>
  <si>
    <t>Káblový žľab, pozink. vrátane príslušenstva, 200/50 mm bez veka vrátane podpery</t>
  </si>
  <si>
    <t>157720</t>
  </si>
  <si>
    <t>Žľab 200H50+prepážka</t>
  </si>
  <si>
    <t>156220</t>
  </si>
  <si>
    <t>Koleno žľabu 90° 200H50</t>
  </si>
  <si>
    <t>156620</t>
  </si>
  <si>
    <t>T-kus žľabu 200H50</t>
  </si>
  <si>
    <t>752002</t>
  </si>
  <si>
    <t>Nosník stropný 200</t>
  </si>
  <si>
    <t>803200</t>
  </si>
  <si>
    <t>Prislušenstvo k montáži žlabu (skrutky, hmoždiny,značky....)</t>
  </si>
  <si>
    <t>45512</t>
  </si>
  <si>
    <t>Prislušenstvo k montáži roštu (skrutky, hmoždiny,značky....)</t>
  </si>
  <si>
    <t>210020521</t>
  </si>
  <si>
    <t>Podparapetný žlab PVC</t>
  </si>
  <si>
    <t>RH732919--</t>
  </si>
  <si>
    <t>Káblový podparapetný žlab  bezhalogénový, dvojkomorový 125x75mm (ŠxV), RAL7035</t>
  </si>
  <si>
    <t>210020901</t>
  </si>
  <si>
    <t>Protipožiarna upchávka , jednoduchá</t>
  </si>
  <si>
    <t>2059533</t>
  </si>
  <si>
    <t>Protipožiarna zátka</t>
  </si>
  <si>
    <t>210110041</t>
  </si>
  <si>
    <t>Spínač polozapustený a zapustený vrátane zapojenia jednopólový - radenie 1</t>
  </si>
  <si>
    <t>ESP000003907</t>
  </si>
  <si>
    <t>Spínač radenie 1, biely, 230V, 10A, IP20</t>
  </si>
  <si>
    <t>210110043</t>
  </si>
  <si>
    <t>Spínač polozapustený a zapustený vrátane zapojenia sériový - radenie 5</t>
  </si>
  <si>
    <t>ESP000003908</t>
  </si>
  <si>
    <t>Spínač radenie 5, biely, 230V, 10A, IP20</t>
  </si>
  <si>
    <t>210110044</t>
  </si>
  <si>
    <t>Spínač polozapustený a zapustený vrátane zapojenia dvojitý prep.stried. - radenie 5 B</t>
  </si>
  <si>
    <t>ESP000003911</t>
  </si>
  <si>
    <t>Spínač radenie 6+6, biely, 230V, 10A, IP20</t>
  </si>
  <si>
    <t>210110045</t>
  </si>
  <si>
    <t>Spínač polozapustený a zapustený vrátane zapojenia stried.prep.- radenie 6</t>
  </si>
  <si>
    <t>ESP000003909</t>
  </si>
  <si>
    <t>Spínač radenie 6, biely, 230V, 10A, IP20</t>
  </si>
  <si>
    <t>210110051</t>
  </si>
  <si>
    <t>Jednopólové tlačítko - radenie 1/0, polozapustené a zapustené, vrátane zapojenia</t>
  </si>
  <si>
    <t>ESP000003912</t>
  </si>
  <si>
    <t>Tlačidlo radenie 1/0, bielé 230V, 10A, IP20</t>
  </si>
  <si>
    <t>ERA000002324</t>
  </si>
  <si>
    <t>Rámček  1-násobný biela, IP44, biely, 86x86mm</t>
  </si>
  <si>
    <t>ERA000002325</t>
  </si>
  <si>
    <t>Rámček 2-násobný biela, IP44, biely, 86x86mm</t>
  </si>
  <si>
    <t>ERA000002326</t>
  </si>
  <si>
    <t>Rámček  3-násobný biela, IP44, biely, 86x86mm</t>
  </si>
  <si>
    <t>ERA000002327</t>
  </si>
  <si>
    <t>Rámček  4-násobný biela, IP44, biely, 86x86mm</t>
  </si>
  <si>
    <t>210110604</t>
  </si>
  <si>
    <t>Tlačítko s držiakom štítka antibakteriálne polozapustené a zapustené vrátane zapojenia - radenie 0/1</t>
  </si>
  <si>
    <t>415932</t>
  </si>
  <si>
    <t>Tlačítko  červené STOP núdzové a požiarne IP55</t>
  </si>
  <si>
    <t>210111004</t>
  </si>
  <si>
    <t>Zásuvka vstavaná 230 V / 16A vrátane zapojenia, vyhotovenie 3P</t>
  </si>
  <si>
    <t>210111012</t>
  </si>
  <si>
    <t>Domová zásuvka polozapustená alebo zapustená, 10/16 A 250 V 2P + Z 2 x zapojenie</t>
  </si>
  <si>
    <t>EZA000003577</t>
  </si>
  <si>
    <t>Zásuvka  2-násobná s clonkami biela, 230V,16, IP44</t>
  </si>
  <si>
    <t>EZA000001865</t>
  </si>
  <si>
    <t>Zásuvka modularna 1-násobná 2M biela, 230V,16, IP20</t>
  </si>
  <si>
    <t>EZA000002967</t>
  </si>
  <si>
    <t>Zásuvka  1-násobná s clonkami biela, 230V,16, IP20</t>
  </si>
  <si>
    <t>210111116</t>
  </si>
  <si>
    <t>Priemyslová zásuvka nástenná CEE 400 V / 125 A vrátane zapojenia</t>
  </si>
  <si>
    <t>345540004235</t>
  </si>
  <si>
    <t>Zásuvka nástenná priemyslová , 3P + PE, IP 67 - 400V, 125A</t>
  </si>
  <si>
    <t>210111211</t>
  </si>
  <si>
    <t>Montáž zásuvkovej skrine RZS</t>
  </si>
  <si>
    <t>032143</t>
  </si>
  <si>
    <t>Zásuvková skriňa ATYP 9x230V/16A,1x400V/16A,1x400V/32A s istením</t>
  </si>
  <si>
    <t>210190054</t>
  </si>
  <si>
    <t>Montáž rozvádzača RACK, panelového za l pole - delený rozvádzač do váhy 500 kg vrátane prislušenstva</t>
  </si>
  <si>
    <t>RAA42812PSB13U</t>
  </si>
  <si>
    <t>RA Rack, výška 42U, ŠxH=800x1200, perforované dvere, s bočnicami</t>
  </si>
  <si>
    <t>730-80344</t>
  </si>
  <si>
    <t>Montážna sada do racku</t>
  </si>
  <si>
    <t>9103-83962</t>
  </si>
  <si>
    <t>UPS 1/1fáza, 3kVA</t>
  </si>
  <si>
    <t>9000-00366</t>
  </si>
  <si>
    <t>Externá batéria pre UPS</t>
  </si>
  <si>
    <t>DC065180</t>
  </si>
  <si>
    <t>prepäťová ochrana, pre rack 19", 5m, čierna</t>
  </si>
  <si>
    <t>ARAW45</t>
  </si>
  <si>
    <t>Ventilátor do Racku (senzor 45°C)</t>
  </si>
  <si>
    <t>KDP000001715</t>
  </si>
  <si>
    <t>Kábel prepojovací PATCH Cat.6 SFTP 3m PVC žltý</t>
  </si>
  <si>
    <t>KDP000002045</t>
  </si>
  <si>
    <t>Kábel optický patch 50/125 LCupc/LCupc MM OM2 1m duplex</t>
  </si>
  <si>
    <t>2CPX031425R9999</t>
  </si>
  <si>
    <t>Patch panel 24-násobný</t>
  </si>
  <si>
    <t>2CPX031426R9999</t>
  </si>
  <si>
    <t>Držiak patch panela</t>
  </si>
  <si>
    <t>210190071</t>
  </si>
  <si>
    <t>Montáž rozvádzača nedeliteľného do váhy 500 kg</t>
  </si>
  <si>
    <t>IL078228--</t>
  </si>
  <si>
    <t>Rozvádzač RH-1 s výzbrojou</t>
  </si>
  <si>
    <t>IL078233--</t>
  </si>
  <si>
    <t>Rozvádzač RH-2 s výzbrojou</t>
  </si>
  <si>
    <t>IL078239--</t>
  </si>
  <si>
    <t>Rozvádzač RH-3 s výzbrojou</t>
  </si>
  <si>
    <t>IL078242--</t>
  </si>
  <si>
    <t>Rozvádzač RH-4 s výzbrojou</t>
  </si>
  <si>
    <t>IL078245--</t>
  </si>
  <si>
    <t>Rozvádzač RC s výzbrojou</t>
  </si>
  <si>
    <t>IL078312--</t>
  </si>
  <si>
    <t>Rozvádzač RH-5 s výzbrojou</t>
  </si>
  <si>
    <t>IL0782289</t>
  </si>
  <si>
    <t>Rozvádzač RB s výzbrojou</t>
  </si>
  <si>
    <t>IL0782337</t>
  </si>
  <si>
    <t>Rozvádzač RK</t>
  </si>
  <si>
    <t>210201510</t>
  </si>
  <si>
    <t>Zapojenie svietidla 1x svetelný zdroj, núdzového, LED - núdzový režim</t>
  </si>
  <si>
    <t>NLILDR023W</t>
  </si>
  <si>
    <t>Núdzové svietidlo 1x3W-LED 3h, prisadené</t>
  </si>
  <si>
    <t>NLKXU033SC</t>
  </si>
  <si>
    <t>Núdzové svietidlo -LED 3h, univerzálne</t>
  </si>
  <si>
    <t>210201910</t>
  </si>
  <si>
    <t>Montáž svietidla interiérového na strop do 0,5 kg</t>
  </si>
  <si>
    <t>74693</t>
  </si>
  <si>
    <t>A-SVIETIDLO LED, lineárne zavesené čierny rám, 3782 lm, 4000k, 31W, IP20</t>
  </si>
  <si>
    <t>210201912</t>
  </si>
  <si>
    <t>Montáž svietidla interiérového na strop do 2 kg</t>
  </si>
  <si>
    <t>74750</t>
  </si>
  <si>
    <t>B- SVIETIDLO LED, kruhové priemer 50 cm, 4000K, 22W, 2321 lm, IP40, prisadené</t>
  </si>
  <si>
    <t>210201913</t>
  </si>
  <si>
    <t>Montáž svietidla interiérového na strop do 5 kg</t>
  </si>
  <si>
    <t>74709</t>
  </si>
  <si>
    <t>C- SVIETIDLO LED, kruhové zapustené, 1411 lm, 13W, 4000K, IP20</t>
  </si>
  <si>
    <t>75063</t>
  </si>
  <si>
    <t>D- SVIETIDLO LED, obdĺžnikové prisadené/zavesené , 4500 lm, 38W, 4000K, IP20</t>
  </si>
  <si>
    <t>75064</t>
  </si>
  <si>
    <t>E- SVIETIDLO LED, kruhové prisadené, 1400 lm, 13W, 4000K, IP20</t>
  </si>
  <si>
    <t>75065</t>
  </si>
  <si>
    <t>F- SVIETIDLO LED pre tabule, 2m 47W 5400lm, IP20 4000 K 60.000 h</t>
  </si>
  <si>
    <t>75066</t>
  </si>
  <si>
    <t>G-SVIETIDLO LED, prisadené biely rám, 24W 3250lm IP20 4000K CRI80</t>
  </si>
  <si>
    <t>74708</t>
  </si>
  <si>
    <t>H-SVIETIDLO LED, prisadené 19W 3027lm, 1,2m IP44 4000K</t>
  </si>
  <si>
    <t>210201914</t>
  </si>
  <si>
    <t>Montáž svietidla interiérového na strop do 10 kg</t>
  </si>
  <si>
    <t>75067</t>
  </si>
  <si>
    <t>I-SVIETIDLO LED, prisadené 2566lm 19W 4000K CRI80 ON/OFF IP44</t>
  </si>
  <si>
    <t>210201943</t>
  </si>
  <si>
    <t>Montáž svietidla zavesného do 5 kg</t>
  </si>
  <si>
    <t>75075</t>
  </si>
  <si>
    <t>J-SVIETIDLO zavesené, dizajnové okrúhle čierny rám, priemer 70 cm, 35W, 2766 lm, IP20, 4000K</t>
  </si>
  <si>
    <t>210201953</t>
  </si>
  <si>
    <t>Montáž svietidla  do 5 kg</t>
  </si>
  <si>
    <t>75077</t>
  </si>
  <si>
    <t>K- SVIETIDLO LED, prisadené priemyselné prachotesné 1,5 m, IP65, 5520 lm, 40W, 4000K</t>
  </si>
  <si>
    <t>750776</t>
  </si>
  <si>
    <t>N-SVIETIDLO LED,DIZAJNOVE, 16W 1465lm IP20 3000K CRI80</t>
  </si>
  <si>
    <t>210220101</t>
  </si>
  <si>
    <t>Podpery vedenia UV</t>
  </si>
  <si>
    <t>354410034800.S</t>
  </si>
  <si>
    <t>Podpera vedenia UV</t>
  </si>
  <si>
    <t>210220433</t>
  </si>
  <si>
    <t>Svorka spojovacia SS</t>
  </si>
  <si>
    <t>354410007600</t>
  </si>
  <si>
    <t>Svorka  spojovacia označenie SS 2 skrutky s príložkou</t>
  </si>
  <si>
    <t>210220610</t>
  </si>
  <si>
    <t>Podpery vedenia na plochú strechu PV21</t>
  </si>
  <si>
    <t>354410034900.S</t>
  </si>
  <si>
    <t>Podložka plastová k podpere vedenia FeZn označenie podložka k PV 21</t>
  </si>
  <si>
    <t>210220631</t>
  </si>
  <si>
    <t>Zachytávacia tyč nerez 1.4301 1-2,5m závit JD10a-25a a podstavcom</t>
  </si>
  <si>
    <t>354410024700</t>
  </si>
  <si>
    <t>Podstavec oceľový k zachytávacej tyči FeZn označenie JD</t>
  </si>
  <si>
    <t>354410028100</t>
  </si>
  <si>
    <t>Tyč zachytávacia StSt k oceľovému podstavcu StSt označenie JD 25 a A2</t>
  </si>
  <si>
    <t>210220655</t>
  </si>
  <si>
    <t>Svorka nerez 1.4301 pripojovacia SP</t>
  </si>
  <si>
    <t>354410018600</t>
  </si>
  <si>
    <t>Svorka pripojovacia nerez akosť 1.4301 označenie SP 1 A2</t>
  </si>
  <si>
    <t>210220657</t>
  </si>
  <si>
    <t>Svorka nerez 1.4301 skúšobná SZ</t>
  </si>
  <si>
    <t>354410018900</t>
  </si>
  <si>
    <t>Svorka skušobná nerez akosť 1.4301 označenie SZ A2</t>
  </si>
  <si>
    <t>210220659</t>
  </si>
  <si>
    <t>Svorka nerez 1.4301 na odkvapové potrubie ST10-11, SU a SUP</t>
  </si>
  <si>
    <t>354410020200</t>
  </si>
  <si>
    <t>Svorka na potrubie - okapové rúry D= 50-150 mm nerez akosť 1.4301 označenie ST 10 A2</t>
  </si>
  <si>
    <t>210220800</t>
  </si>
  <si>
    <t>Uzemňovacie vedenie na povrchu  AlMgSi  drôt zvodový Ø 8-10</t>
  </si>
  <si>
    <t>354410064200</t>
  </si>
  <si>
    <t>Drôt bleskozvodový zliatina AlMgSi, d 8 mm, Al</t>
  </si>
  <si>
    <t>210220841</t>
  </si>
  <si>
    <t>Ochranná strieška AlMgSi</t>
  </si>
  <si>
    <t>354410025100</t>
  </si>
  <si>
    <t>Strieška FeZn ochranná spodná označenie OS 04</t>
  </si>
  <si>
    <t>210222020</t>
  </si>
  <si>
    <t>Uzemňovacie vedenie v zemi FeZn vrátane izolácie spojov, pre vonkajšie práce</t>
  </si>
  <si>
    <t>354410058800.S</t>
  </si>
  <si>
    <t>Pásovina uzemňovacia FeZn 30 x 4 mm</t>
  </si>
  <si>
    <t>210222021</t>
  </si>
  <si>
    <t>Uzemňovacie vedenie v zemi FeZn vrátane izolácie spojov O 10 mm, pre vonkajšie práce</t>
  </si>
  <si>
    <t>354410054800</t>
  </si>
  <si>
    <t>Drôt bleskozvodový FeZn, d 10 mm</t>
  </si>
  <si>
    <t>210222030</t>
  </si>
  <si>
    <t>Ekvipotenciálna svorkovnica EPS 3 v krabici KO 100 E, pre vonkajšie práce</t>
  </si>
  <si>
    <t>345410000200</t>
  </si>
  <si>
    <t>Krabica odbočná z PVC s viečkom pod omietku KO 100 E, šxvxh 128x128x70 mm</t>
  </si>
  <si>
    <t>345610005000</t>
  </si>
  <si>
    <t>Svorkovnica ekvipotencionálna z PP šedá EPS 3 XX, šxvxh 104x40x60 mm</t>
  </si>
  <si>
    <t>210222252</t>
  </si>
  <si>
    <t>Svorka FeZn odbočovacia spojovacia SR01-02, pre vonkajšie práce</t>
  </si>
  <si>
    <t>354410000600.S</t>
  </si>
  <si>
    <t>Svorka FeZn odbočovacia spojovacia označenie SR 02 (M8)</t>
  </si>
  <si>
    <t>210222253</t>
  </si>
  <si>
    <t>Svorka FeZn uzemňovacia SR03, pre vonkajšie práce</t>
  </si>
  <si>
    <t>354410001000.S</t>
  </si>
  <si>
    <t>Svorka FeZn uzemňovacia označenie SR 03 B</t>
  </si>
  <si>
    <t>210290751</t>
  </si>
  <si>
    <t>Zapojenie motorického spotrebiča, ventilátora do 1.5 kW</t>
  </si>
  <si>
    <t>210411066</t>
  </si>
  <si>
    <t>Montáž PIR detektora</t>
  </si>
  <si>
    <t>SPS000000005</t>
  </si>
  <si>
    <t>Senzor pohybu 230VAC IP20 5m/360° PIR biela</t>
  </si>
  <si>
    <t>210800519</t>
  </si>
  <si>
    <t>Vodič medený uložený pevne H07V-U (CY) 450/750 V  6</t>
  </si>
  <si>
    <t>341110012300.S</t>
  </si>
  <si>
    <t>Vodič medený H07V-U 6 mm2</t>
  </si>
  <si>
    <t>210800521</t>
  </si>
  <si>
    <t>Vodič medený uložený pevne H07V-U (CY) 450/750 V  16</t>
  </si>
  <si>
    <t>341110012500</t>
  </si>
  <si>
    <t>Vodič medený H07V-U 16 mm2</t>
  </si>
  <si>
    <t>210881036</t>
  </si>
  <si>
    <t>Kábel bezhalogénový, medený uložený voľne N2XH 0,6/1,0 kV  3x240+120</t>
  </si>
  <si>
    <t>341610015800</t>
  </si>
  <si>
    <t>Kábel medený bezhalogenový N2XH 3x240+120 mm2</t>
  </si>
  <si>
    <t>210881069</t>
  </si>
  <si>
    <t>Kábel bezhalogénový, medený uložený pevne N2XH 0,6/1,0 kV  2x1,5</t>
  </si>
  <si>
    <t>341610013700</t>
  </si>
  <si>
    <t>Kábel medený bezhalogenový N2XH 2x1,5 mm2</t>
  </si>
  <si>
    <t>316</t>
  </si>
  <si>
    <t>210881075</t>
  </si>
  <si>
    <t>Kábel bezhalogénový, medený uložený pevne N2XH 0,6/1,0 kV  3x1,5</t>
  </si>
  <si>
    <t>341610014300</t>
  </si>
  <si>
    <t>Kábel medený bezhalogenový N2XH 3x1,5 mm2</t>
  </si>
  <si>
    <t>210881076</t>
  </si>
  <si>
    <t>Kábel bezhalogénový, medený uložený pevne N2XH 0,6/1,0 kV  3x2,5</t>
  </si>
  <si>
    <t>341610014400</t>
  </si>
  <si>
    <t>Kábel medený bezhalogenový N2XH 3x2,5 mm2</t>
  </si>
  <si>
    <t>210881101</t>
  </si>
  <si>
    <t>Kábel bezhalogénový, medený uložený pevne N2XH 0,6/1,0 kV  5x2,5</t>
  </si>
  <si>
    <t>341610016900</t>
  </si>
  <si>
    <t>Kábel medený bezhalogenový N2XH 5x2,5 mm2</t>
  </si>
  <si>
    <t>210881103</t>
  </si>
  <si>
    <t>Kábel bezhalogénový, medený uložený pevne N2XH 0,6/1,0 kV  5x6</t>
  </si>
  <si>
    <t>341610017100</t>
  </si>
  <si>
    <t>Kábel medený bezhalogenový N2XH 5x6 mm2</t>
  </si>
  <si>
    <t>210881104</t>
  </si>
  <si>
    <t>Kábel bezhalogénový, medený uložený pevne N2XH 0,6/1,0 kV  4x10</t>
  </si>
  <si>
    <t>341610017200</t>
  </si>
  <si>
    <t>Kábel medený bezhalogenový N2XH 4x10 mm2</t>
  </si>
  <si>
    <t>210881105</t>
  </si>
  <si>
    <t>Kábel bezhalogénový, medený uložený pevne N2XH 0,6/1,0 kV 5x16</t>
  </si>
  <si>
    <t>341610023000</t>
  </si>
  <si>
    <t>Kábel medený bezhalogenový 1-N2XH-J 5x16 mm2</t>
  </si>
  <si>
    <t>210881230</t>
  </si>
  <si>
    <t>Kábel bezhalogénový, medený uložený pevne 1-N2XH-J 0,6/1,0 kV  4x95</t>
  </si>
  <si>
    <t>KPE000000511</t>
  </si>
  <si>
    <t>Kábel pevný N2XH-J 4x95 bezhalogénový čierny</t>
  </si>
  <si>
    <t>210881325</t>
  </si>
  <si>
    <t>Kábel bezhalogénový, medený uložený pevne NHXH-FE 180/E30 0,6/1,0 kV  2x1,5</t>
  </si>
  <si>
    <t>341610032600</t>
  </si>
  <si>
    <t>Kábel medený bezhalogenový NHXCH FE180/E90 2x1,5/1,5 mm2</t>
  </si>
  <si>
    <t>22-M</t>
  </si>
  <si>
    <t>Montáže oznamovacích a zabezpečovacích zariadení</t>
  </si>
  <si>
    <t>220060741</t>
  </si>
  <si>
    <t>Montáž HDMI kábla</t>
  </si>
  <si>
    <t>220511002</t>
  </si>
  <si>
    <t>Montáž zásuvky 2xRJ45 pod omietku</t>
  </si>
  <si>
    <t>EZA000003008</t>
  </si>
  <si>
    <t>Zásuvka dátová 2xRJ45 STP 6 biela</t>
  </si>
  <si>
    <t>220511003</t>
  </si>
  <si>
    <t>Montáž zásuvky HDMI pod omietku</t>
  </si>
  <si>
    <t>EZA000003071</t>
  </si>
  <si>
    <t>Zásuvka HDMI typ A - Biela</t>
  </si>
  <si>
    <t>220511010</t>
  </si>
  <si>
    <t>Montáž zásuvky 1xRJ45 do podlahovej krabice, alebo do žľabu</t>
  </si>
  <si>
    <t>EZA000001765</t>
  </si>
  <si>
    <t>Zásuvka dátová modularna RJ45 2M STP 6A biela</t>
  </si>
  <si>
    <t>78810</t>
  </si>
  <si>
    <t>RÁMIK 10M HORIZONTÁLNY BIELY</t>
  </si>
  <si>
    <t>220511020</t>
  </si>
  <si>
    <t>Montáž HDMI zásuvky do florboxu</t>
  </si>
  <si>
    <t>51736</t>
  </si>
  <si>
    <t>PREPÁJACÍ KÁBEL HDMI 15M</t>
  </si>
  <si>
    <t>770085</t>
  </si>
  <si>
    <t>ZÁSUVKA A/V HDMI BIELA</t>
  </si>
  <si>
    <t>220511034</t>
  </si>
  <si>
    <t>Kábel volne uložený na  kabelovú lávku, alebo do žľabu</t>
  </si>
  <si>
    <t>154526</t>
  </si>
  <si>
    <t>Dát.k. 6a T STP B2 drôt LSOH</t>
  </si>
  <si>
    <t>01.3 - Elektroinštalácie SO 01 - Základná škola CCTV,EZS,SKV</t>
  </si>
  <si>
    <t>974031121</t>
  </si>
  <si>
    <t>Vysekanie rýh v akomkoľvek murive tehlovom na akúkoľvek maltu do hĺbky 30 mm a š. do 30 mm,  -0,00200 t</t>
  </si>
  <si>
    <t>974032861</t>
  </si>
  <si>
    <t>Vyrezanie rýh frézovaním v murive z dierovaných pálených tehál v priestore priľahlom k stropnej konštrukcii hĺbky 25 mm, š. 40 mm -0,00125t</t>
  </si>
  <si>
    <t>220160091</t>
  </si>
  <si>
    <t>Montáž dochadzkového systému</t>
  </si>
  <si>
    <t>ATBG0800--</t>
  </si>
  <si>
    <t xml:space="preserve">Dochádzkový terminál s duálnou RFID čítačkou </t>
  </si>
  <si>
    <t xml:space="preserve">Poznámka k položke:_x000D_
 (štandard EM4100, 125 kHZ, MIFARE 13,56 MHz, MIFARE DESFire EV1, MIFARE DESFire EV2) a kódovou klávesnicou, 10 000 kariet, 200 000 udalostí, 3,5" farebný grafický TFT displej, SK/CZ/EN jazyk, zvuková a LED signalizácia, plnohodnotné spracovanie dochádzky, 8 programovateľných tlačidiel prerušení, zabudovaná kamera pre zosnímanie zamestnanca, komunikácia s PC cez TCP/IP alebo RS-485 alebo RS-232._x000D_
</t>
  </si>
  <si>
    <t>220320706</t>
  </si>
  <si>
    <t>Montáž prijímacej alebo vysielajúcej kamery, zapojenie prívodov, oživenie,nastavenie,preskúšanie</t>
  </si>
  <si>
    <t>72169</t>
  </si>
  <si>
    <t>8 Mpx kamera IP exteriérová antivandal, s mechanickým IR filtrom, Smart IR IR LED dosvit 30m, rozlíšenie min. 3840x2160px max. 30fps, citlivosť min. 0.29 lux, motor zoom objektív 4.3 - 8 mm, uhol záberu 44° – 81°</t>
  </si>
  <si>
    <t xml:space="preserve">Poznámka k položke:_x000D_
_x000D_
</t>
  </si>
  <si>
    <t>72171</t>
  </si>
  <si>
    <t>Záznamové zariadenie</t>
  </si>
  <si>
    <t xml:space="preserve">Poznámka k položke:_x000D_
16 kanálový sieťový IP videorekordér (NVR) , Obsahuje licenciu 16 STANDARD, kapacita disku SATA HDD 6TB (4×3.5 “SATA) – podporuje RAID5, nahrávanie max. 30 snímok / sek. Na jeden kanál, pamäť 8 GB DDR3, záznam max. 256Mbps, 16x port PoE IEEE802.3, celkový PoE výstup max. 270W, operačný systém Microsoft® Windows Embedded Standard 7 (64 bit), výstupy – 1x VGA, 1x HDMI, 1x Gbit RJ45, 1x Gbit SFP, 4x USB 2.0; 2x USB 3.0, napájanie 230VAC, rozmery 428.75x 410.97x 44.96mm, 1U_x000D_
</t>
  </si>
  <si>
    <t>44142</t>
  </si>
  <si>
    <t>Záznamový softvér</t>
  </si>
  <si>
    <t>95560</t>
  </si>
  <si>
    <t>PC stanica 4HDD + 10TB HDD</t>
  </si>
  <si>
    <t>44054</t>
  </si>
  <si>
    <t>PC monitor 27</t>
  </si>
  <si>
    <t>44160</t>
  </si>
  <si>
    <t>12 Mpx dome IP kamera, interiérová, s mechanickým IR filtrom, IR LED dosvit 30 m, rozlíšenie min. 3200 x 1800 px @ 25 fps, citlivosť min. 0,055 lx pomer 16:9, motorzoom objektív 4,9–8 mm / F1.8, uhol záberu 52°–92°</t>
  </si>
  <si>
    <t>220511030</t>
  </si>
  <si>
    <t>Kábel volne uložený na stenu</t>
  </si>
  <si>
    <t>KDP000001481</t>
  </si>
  <si>
    <t>Kábel dátový pevný 26000036 STP cat.6a B2cas1d1a1 AWG23 LSOH 500MHz interiér</t>
  </si>
  <si>
    <t>220711012</t>
  </si>
  <si>
    <t>Montáž a zapojenie drôtovej verzie ústredne EZS pre 16 modulov</t>
  </si>
  <si>
    <t>44021</t>
  </si>
  <si>
    <t>Ústredňa EZS</t>
  </si>
  <si>
    <t xml:space="preserve">Poznámka k položke:_x000D_
Zabezpečovacia ústredňa - 8 vstupov na doske (16 zón v ATZ zapojení), rozšíriteľná na maximálne 192 drôtových alebo bezdrôtových vstupov, podpora až 254 klávesníc, 8 podsystémov, 4PGM výstupy (rozšíriteľné do max 250PGM výstupov), 1x relé výstup, 999 užívateľských kódov, pamäť na 2048 udalostí, výstup na sirénu až 2A, inštalácia, správa a údržba z klávesnice alebo SW WinLoad, digitálny komunikátor s formátmi ako CID a ďalšie, maximálny počet monitorovaných dverí / čítačiek 32_x000D_
</t>
  </si>
  <si>
    <t>220711025</t>
  </si>
  <si>
    <t>Montáž a zapojenie doplnkového zdroja k EZS</t>
  </si>
  <si>
    <t>48678</t>
  </si>
  <si>
    <t>Užívateľský softvér pre systém, umožňuje ovládanie systému, on line monitoring, zmenu kódov a oprávnení, pre prístupovú časť ACCESS vytváranie prístupových práv, časových zón a pod</t>
  </si>
  <si>
    <t>220711030</t>
  </si>
  <si>
    <t>Montáž a zapojenie klavesnice k EZS</t>
  </si>
  <si>
    <t>50680</t>
  </si>
  <si>
    <t>Klavesnica EZS</t>
  </si>
  <si>
    <t xml:space="preserve">Poznámka k položke:_x000D_
Textová LCD klávesnica pre radu SP/ MG, 2-riadkový LCD displej s nastaviteľným podsvietením, prehliadanie udalostí, programovanie po sekciách alebo podľa MENU, režim StayD, 1 klávesnicová zóna, zabudovaná kompletná bezdrôtová nadstavba RTX3 pre bezdrôtové prvky MAGELLAN, kompatibilný s radou SPECTRA SP (od verzie 4.72), max. prúdový odber 120 mA, pracovná frekvencia 868 MHz, rozmery 120x140x32mm_x000D_
</t>
  </si>
  <si>
    <t>220711040</t>
  </si>
  <si>
    <t>Montáž a zapojenie pohybových senzorov PIR - interiér, stena</t>
  </si>
  <si>
    <t>220711075</t>
  </si>
  <si>
    <t>Montáž a zapojenie magnetického detektoru</t>
  </si>
  <si>
    <t>13191</t>
  </si>
  <si>
    <t>Magnetický kontakt, povrchový, plastové prevedenie, NC kontakt, pracovná vzdialenosť 29 mm, maximálny spínaný prúd 500 mA, maximálne spínané napätie cez kontakt 100 V, rozmer krytu 28 x 13 x 7 mm</t>
  </si>
  <si>
    <t>220711088</t>
  </si>
  <si>
    <t>Montáž kábla pre EZS</t>
  </si>
  <si>
    <t>49702</t>
  </si>
  <si>
    <t>Signálny kábel pre EZS</t>
  </si>
  <si>
    <t>44112</t>
  </si>
  <si>
    <t>Opakovač a oddelovač zbernice, vytvára nezávislé vetvy zbernice alebo predlžuje zbernicu o ďalších 900m, napájanie 12-16VDC</t>
  </si>
  <si>
    <t>220711091</t>
  </si>
  <si>
    <t>Montáž a zapojenie piezo sirény exterierovej</t>
  </si>
  <si>
    <t>61763</t>
  </si>
  <si>
    <t>vonkajšia piezo-siréna</t>
  </si>
  <si>
    <t>220711100</t>
  </si>
  <si>
    <t>Montáž skrinky ústredne 320x300, vrátane zámku a napájacieho zdroja</t>
  </si>
  <si>
    <t>404630000300</t>
  </si>
  <si>
    <t>Zdroj pre ústredňu napájací, 16VAC(2,2 A)/18VAC(2 A), montáž na DIN lištu</t>
  </si>
  <si>
    <t>404660002000</t>
  </si>
  <si>
    <t>Štandardná inštalačná skrinka 320x300x90 mm</t>
  </si>
  <si>
    <t>404660002300</t>
  </si>
  <si>
    <t>Zámok pre inštalačné skrinky k ústredniam Paradox</t>
  </si>
  <si>
    <t>45092</t>
  </si>
  <si>
    <t>Senzor PIR EZS</t>
  </si>
  <si>
    <t xml:space="preserve">Poznámka k položke:_x000D_
DUAL PIR senzor, digitálny detektor, napojenie priamo na zbernicu, teplotná kompenzácia, kovový tieniaci kryt proti RF rušeniu, inteligentné prispôsobenie sa prostrediu, ovládanie vlastností z ústredne, dosah 12m / 110 °, vymeniteľné šošovky, -20 až 50 ° C, max. prúdový odber 24 mA_x000D_
</t>
  </si>
  <si>
    <t>44103</t>
  </si>
  <si>
    <t>Rozširujúci modul v plastovom kryte, 8 vstupov (zón) pre ústredne MG/SP, pre ústredne EVO až 16 vstupov v ATZ zapojení, LED signalizácia, max. prúdový odber 95 mA</t>
  </si>
  <si>
    <t>44101</t>
  </si>
  <si>
    <t>Expander s 1 (2 zónami s ATZ) pripojiteľný na zbernicu v plastovej krabičke, max. prúdový odber 28 Ma</t>
  </si>
  <si>
    <t>49490</t>
  </si>
  <si>
    <t>Komunikátor GSM / GPRS pre radu SP / MG / EVO v plastovom puzdre so signalizačnými LED, 2x slot pre SIM karty, prenos formátov na PCO v pásme GSM i GPRS, diaľkové programovanie cez GPRS a WinLoad / Neware (48Kbit / s)</t>
  </si>
  <si>
    <t>220711112</t>
  </si>
  <si>
    <t>Nastavenie a konfigurácia ústredne, nastavenie zonácie, funkčné skúšky pre 16 zón</t>
  </si>
  <si>
    <t>01.7 - Vykurovanie SO01 - Základná škola</t>
  </si>
  <si>
    <t xml:space="preserve">HSV - Práce a dodávky HSV   </t>
  </si>
  <si>
    <t xml:space="preserve">PSV - Práce a dodávky PSV   </t>
  </si>
  <si>
    <t xml:space="preserve">    713 - Izolácie tepelné   </t>
  </si>
  <si>
    <t xml:space="preserve">    731 - Ústredné kúrenie - kotolne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</si>
  <si>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</si>
  <si>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</si>
  <si>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telesá, podlahové vykurovanie</t>
  </si>
  <si>
    <t xml:space="preserve">HZS - Hodinové zúčtovacie sadzby   </t>
  </si>
  <si>
    <t xml:space="preserve">Práce a dodávky HSV   </t>
  </si>
  <si>
    <t xml:space="preserve">Práce a dodávky PSV   </t>
  </si>
  <si>
    <t xml:space="preserve">Izolácie tepelné   </t>
  </si>
  <si>
    <t>713482121</t>
  </si>
  <si>
    <t>Montáž trubíc z PE, hr.do 10 mm,vnút.priemer do 38 mm</t>
  </si>
  <si>
    <t>2837741521</t>
  </si>
  <si>
    <t>Polyethylénová tep. izol. so štruktúrou uzav. buniek, λ10°C=0,038 W/m.K, 15/09, 0-102°C</t>
  </si>
  <si>
    <t>2837741522</t>
  </si>
  <si>
    <t>Polyethylénová tep. izol. so štruktúrou uzav. buniek, λ10°C=0,038 W/m.K, 18/09, 0-102°C</t>
  </si>
  <si>
    <t>713482121.1</t>
  </si>
  <si>
    <t>Montáž trubíc z PE, hr.15-20 mm,vnút.priemer do 38 mm</t>
  </si>
  <si>
    <t>2837741531</t>
  </si>
  <si>
    <t>Polyethylénová tep. izol. so štruktúrou uzav. buniek, λ10°C=0,038 W/m.K, 15/13, 0-102°C</t>
  </si>
  <si>
    <t>2837741532</t>
  </si>
  <si>
    <t>Polyethylénová tep. izol. so štruktúrou uzav. buniek, λ10°C=0,038 W/m.K, 18/13, 0-102°C</t>
  </si>
  <si>
    <t>2837741533</t>
  </si>
  <si>
    <t>Polyethylénová tep. izol. so štruktúrou uzav. buniek, λ10°C=0,038 W/m.K, 22/13, 0-102°C</t>
  </si>
  <si>
    <t>2837741541</t>
  </si>
  <si>
    <t>Polyethylénová tep. izol. so štruktúrou uzav. buniek, λ10°C=0,038 W/m.K, 15/20, 0-102°C</t>
  </si>
  <si>
    <t>2837741542</t>
  </si>
  <si>
    <t>Polyethylénová tep. izol. so štruktúrou uzav. buniek, λ10°C=0,038 W/m.K, 18/20, 0-102°C</t>
  </si>
  <si>
    <t>2837741543</t>
  </si>
  <si>
    <t>Polyethylénová tep. izol. so štruktúrou uzav. buniek, λ10°C=0,038 W/m.K,  22/20, 0-102°C</t>
  </si>
  <si>
    <t>310028150</t>
  </si>
  <si>
    <t>Tepelná izolácia zo syntetického kaučuku so štruktúrou uzav. buniek, λ0°C=0,036 W/m.K, hrúbka 19 mm, pre 22x1,0</t>
  </si>
  <si>
    <t>713482131</t>
  </si>
  <si>
    <t>Montáž trubíc z PE, hr.30 mm,vnút.priemer do 38 mm</t>
  </si>
  <si>
    <t>310029400</t>
  </si>
  <si>
    <t>Tepelná izolácia zo syntetického kaučuku so štruktúrou uzav. buniek, λ0°C=0,038 W/m.K, hrúbka 25 mm, pre 28x1,0</t>
  </si>
  <si>
    <t>713482121.2</t>
  </si>
  <si>
    <t>Montáž trubíc z PE, hr.30 mm,vnút.priemer trubice 39-70 mm</t>
  </si>
  <si>
    <t>azf3035</t>
  </si>
  <si>
    <t>Tepelná izolácia zo syntetického kaučuku so štruktúrou uzav. buniek, λ0°C=0,038 W/m.K, hrúbka 32 mm, pre 54x2,0</t>
  </si>
  <si>
    <t>7134822001</t>
  </si>
  <si>
    <t>Montáž tepelnoizolačních trubíc a segmentov hr.25-32 mm,vnút.priemer do 38 mm</t>
  </si>
  <si>
    <t>32032</t>
  </si>
  <si>
    <t>Potrubné puzdro z kamennej vlny s hliníkovou fóliou, λ10°C=0,033 W/m.K, hr. izolácie 20 mm, vn. priemer potrubia 15 mm, pre izoláciu rozvodov tepla</t>
  </si>
  <si>
    <t>32033</t>
  </si>
  <si>
    <t>Potrubné puzdro z kamennej vlny s hliníkovou fóliou, λ10°C=0,033 W/m.K, hr. izolácie 20 mm, vn. priemer potrubia 18 mm, pre izoláciu rozvodov tepla</t>
  </si>
  <si>
    <t>32034</t>
  </si>
  <si>
    <t>Potrubné puzdro z kamennej vlny s hliníkovou fóliou, λ10°C=0,033 W/m.K, hr. izolácie 20 mm, vn. priemer potrubia 22 mm, pre izoláciu rozvodov tepla</t>
  </si>
  <si>
    <t>32036</t>
  </si>
  <si>
    <t>Potrubné puzdro z kamennej vlny s hliníkovou fóliou, λ10°C=0,033 W/m.K, hr. izolácie 30 mm, vn. priemer potrubia 28 mm, pre izoláciu rozvodov tepla</t>
  </si>
  <si>
    <t>32038</t>
  </si>
  <si>
    <t>Potrubné puzdro z kamennej vlny s hliníkovou fóliou, λ10°C=0,033 W/m.K, hr. izolácie 30 mm, vn. priemer potrubia 35 mm, pre izoláciu rozvodov tepla</t>
  </si>
  <si>
    <t>713482152</t>
  </si>
  <si>
    <t>Montáž tepelnoizolačních trubíc a segmentov hr.38-50 mm,vnút.priemer 39-73 mm</t>
  </si>
  <si>
    <t>32041</t>
  </si>
  <si>
    <t>Potrubné puzdro z kamennej vlny s hliníkovou fóliou, λ10°C=0,033 W/m.K, hr. izolácie 40 mm, vn. priemer potrubia 42 mm, pre izoláciu rozvodov tepla</t>
  </si>
  <si>
    <t>74253</t>
  </si>
  <si>
    <t>Potrubné puzdro z kamennej vlny s hliníkovou fóliou, λ10°C=0,033 W/m.K, hr. izolácie 50 mm, vn. priemer potrubia 54 mm, pre izoláciu rozvodov tepla</t>
  </si>
  <si>
    <t>713482153</t>
  </si>
  <si>
    <t>Montáž tepelnoizolačních trubíc a segmentov hr.60-80 mm,vnút.priemer 60-98 mm</t>
  </si>
  <si>
    <t>76016</t>
  </si>
  <si>
    <t>Potrubné puzdro z kamennej vlny s hliníkovou fóliou, λ10°C=0,033 W/m.K, hr. izolácie 60 mm, vn. priemer potrubia 64 mm, pre izoláciu rozvodov tepla</t>
  </si>
  <si>
    <t>267040</t>
  </si>
  <si>
    <t>Potrubné puzdro z kamennej vlny s hliníkovou fóliou, λ10°C=0,033 W/m.K, hr. izolácie 70 mm, vn. priemer potrubia 76,1 mm, pre izoláciu rozvodov tepla</t>
  </si>
  <si>
    <t>267046</t>
  </si>
  <si>
    <t>Potrubné puzdro z kamennej vlny s hliníkovou fóliou, λ10°C=0,033 W/m.K, hr. izolácie 80 mm, vn. priemer potrubia 88,9 mm, pre izoláciu rozvodov tepla</t>
  </si>
  <si>
    <t>713482154</t>
  </si>
  <si>
    <t>Montáž trubíc z EPDM, hr.38-50, vnút.priemer 74-98 mm   Montáž tepelnoizolačních trubíc a segmentov hr.80-110 mm,vnút.priemer 98-120 mm</t>
  </si>
  <si>
    <t>azf2854</t>
  </si>
  <si>
    <t>Potrubné puzdro z kamennej vlny s hliníkovou fóliou, λ10°C=0,033 W/m.K, hr. izolácie 100 mm, vn. priemer potrubia 108 mm, pre izoláciu rozvodov tepla</t>
  </si>
  <si>
    <t>998713202</t>
  </si>
  <si>
    <t>Presun hmôt pre izolácie tepelné v objektoch výšky nad 6 m do 12 m</t>
  </si>
  <si>
    <t>731</t>
  </si>
  <si>
    <t>Ústredné kúrenie - kotolne</t>
  </si>
  <si>
    <t>731210825</t>
  </si>
  <si>
    <t>Demontáž akumulačných kachlí,  -0,30625t</t>
  </si>
  <si>
    <t>998731101</t>
  </si>
  <si>
    <t>Presun hmôt pre kotolne umiestnené vo výške (hĺbke) do 6 m</t>
  </si>
  <si>
    <t>733</t>
  </si>
  <si>
    <t xml:space="preserve">Ústredné kúrenie - rozvodné potrubie   </t>
  </si>
  <si>
    <t>733110806</t>
  </si>
  <si>
    <t>Demontáž potrubia z oceľových rúrok závitových nad 15 do DN 32</t>
  </si>
  <si>
    <t>733890801</t>
  </si>
  <si>
    <t>Vnútrostav. premiestnenie vybúraných hmôt rozvodov potrubia vodorovne do 100 m z obj. výš. do 6 m</t>
  </si>
  <si>
    <t>733151072</t>
  </si>
  <si>
    <t>Potrubie z medených rúrok tvrdých spájaných tvrdou spájkou D 15/1,0 mm</t>
  </si>
  <si>
    <t>733151075</t>
  </si>
  <si>
    <t>Potrubie z medených rúrok tvrdých spájaných tvrdou spájkou D 18/1,0 mm</t>
  </si>
  <si>
    <t>733151078</t>
  </si>
  <si>
    <t>Potrubie z medených rúrok tvrdých spájaných tvrdou spájkou D 22/1,0 mm</t>
  </si>
  <si>
    <t>733151081</t>
  </si>
  <si>
    <t>Potrubie z medených rúrok tvrdých spájaných tvrdou spájkou D 28/1,0 mm</t>
  </si>
  <si>
    <t>733151084</t>
  </si>
  <si>
    <t>Potrubie z medených rúrok tvrdých spájaných tvrdou spájkou D 35/1,5 mm</t>
  </si>
  <si>
    <t>733151087</t>
  </si>
  <si>
    <t>Potrubie z medených rúrok tvrdých spájaných tvrdou spájkou D 42/1,5 mm</t>
  </si>
  <si>
    <t>733151090</t>
  </si>
  <si>
    <t>Potrubie z medených rúrok tvrdých spájaných tvrdou spájkou D 54/2,0 mm</t>
  </si>
  <si>
    <t>733151093</t>
  </si>
  <si>
    <t>Potrubie z medených rúrok tvrdých spájaných tvrdou spájkou D 64/2,0 mm</t>
  </si>
  <si>
    <t>733151096</t>
  </si>
  <si>
    <t>Potrubie z medených rúrok tvrdých spájaných tvrdou spájkou D 76,1/2,0 mm</t>
  </si>
  <si>
    <t>733151099</t>
  </si>
  <si>
    <t>Potrubie z medených rúrok tvrdých spájaných tvrdou spájkou D 88,9/2,0 mm</t>
  </si>
  <si>
    <t>733151102</t>
  </si>
  <si>
    <t>Potrubie z medených rúrok tvrdých spájaných tvrdou spájkou D 108/2,5 mm</t>
  </si>
  <si>
    <t>230120041</t>
  </si>
  <si>
    <t>Čistenie potrubia prefúkavaním alebo preplachovaním do DN 32</t>
  </si>
  <si>
    <t>230120042</t>
  </si>
  <si>
    <t>Čistenie potrubia prefúkavaním alebo preplachovaním  DN 40</t>
  </si>
  <si>
    <t>230120043</t>
  </si>
  <si>
    <t>Čistenie potrubia prefúkavaním alebo preplachovaním  DN 50</t>
  </si>
  <si>
    <t>230120044</t>
  </si>
  <si>
    <t>Čistenie potrubia prefúkavaním alebo preplachovaním  DN 65</t>
  </si>
  <si>
    <t>230120045</t>
  </si>
  <si>
    <t>Čistenie potrubia prefúkavaním alebo preplachovaním  DN 80</t>
  </si>
  <si>
    <t>230120046</t>
  </si>
  <si>
    <t>Čistenie potrubia prefúkavaním alebo preplachovaním  DN 100</t>
  </si>
  <si>
    <t>733191201</t>
  </si>
  <si>
    <t>Tlaková skúška  potrubia do D 35 mm</t>
  </si>
  <si>
    <t>733191202</t>
  </si>
  <si>
    <t>Tlaková skúška  potrubia nad 35 do 64 mm</t>
  </si>
  <si>
    <t>733191203</t>
  </si>
  <si>
    <t>Tlaková skúška  potrubia nad 64 do 108 mm</t>
  </si>
  <si>
    <t>998733203</t>
  </si>
  <si>
    <t>Presun hmôt pre rozvody potrubia v objektoch výšky nad 6 do 24 m</t>
  </si>
  <si>
    <t>734</t>
  </si>
  <si>
    <t xml:space="preserve">Ústredné kúrenie - armatúry   </t>
  </si>
  <si>
    <t>7344209104</t>
  </si>
  <si>
    <t>Montáž závitovej armatúry s 1 závitom do G 1/2</t>
  </si>
  <si>
    <t>1263001</t>
  </si>
  <si>
    <t>Automatický odvzdušňovací ventil DN15</t>
  </si>
  <si>
    <t>4381-00.300</t>
  </si>
  <si>
    <t>Ventilová vložka  s auto. obmedzením prietoku, max. ∆pV 60 kPa, min. ∆pV 10 kPa, PN 10 bar</t>
  </si>
  <si>
    <t>92520425</t>
  </si>
  <si>
    <t>Ventil odvzdušňovací pre VT</t>
  </si>
  <si>
    <t>MN80597.700</t>
  </si>
  <si>
    <t>Vyvažovací ventil s meracími bodmi, DN 15, PN 25 bar, max. 120°C</t>
  </si>
  <si>
    <t>MN80597.7000</t>
  </si>
  <si>
    <t>Izolácia pre regulačný ventil, DN 15</t>
  </si>
  <si>
    <t>734209104</t>
  </si>
  <si>
    <t>Montáž závitovej armatúry s 1 závitom G 3/4</t>
  </si>
  <si>
    <t>504230</t>
  </si>
  <si>
    <t>Vypúšťací guľový ventil 3/4"</t>
  </si>
  <si>
    <t>734209114</t>
  </si>
  <si>
    <t>Montáž závitovej armatúry s 2 závitmi G 3/4</t>
  </si>
  <si>
    <t>69070.5</t>
  </si>
  <si>
    <t>Prepúšťací ventil, DN20, nastaviteľný tlak 0,2-0,6 bar</t>
  </si>
  <si>
    <t>734209117</t>
  </si>
  <si>
    <t>Montáž závitovej armatúry s 2 závitmi G 6/4</t>
  </si>
  <si>
    <t>MN80597.704</t>
  </si>
  <si>
    <t>Vyvažovací ventil s meracími bodmi, DN 40, PN 25 bar, max. 120°C</t>
  </si>
  <si>
    <t>MN80597.7040</t>
  </si>
  <si>
    <t>Izolácia pre regulačný ventil, DN 40</t>
  </si>
  <si>
    <t>735311515</t>
  </si>
  <si>
    <t>Montáž zostavy rozdeľovač / zberač na stenu typ 2 cestný</t>
  </si>
  <si>
    <t>66301.80</t>
  </si>
  <si>
    <t>Združený rozdeľovač pre 2 vykurovacie okruhy, max. 100 kW, max. 5,4 m³/hod</t>
  </si>
  <si>
    <t>734224009</t>
  </si>
  <si>
    <t>Montáž guľového kohúta závitového G 3/4</t>
  </si>
  <si>
    <t>1216002</t>
  </si>
  <si>
    <t>Guľový kohút s pákovým ovládačom, DN 20</t>
  </si>
  <si>
    <t>734224012</t>
  </si>
  <si>
    <t>Montáž guľového kohúta závitového G 1</t>
  </si>
  <si>
    <t>1216003</t>
  </si>
  <si>
    <t>Guľový kohút s pákovým ovládačom, DN 25</t>
  </si>
  <si>
    <t>734224021</t>
  </si>
  <si>
    <t>Montáž guľového kohúta závitového G 2</t>
  </si>
  <si>
    <t>1210006</t>
  </si>
  <si>
    <t>Guľový kohút s pákovým ovládačom, PN 40, DN 50</t>
  </si>
  <si>
    <t>734261222</t>
  </si>
  <si>
    <t>Pripojovacia sústava 4-cestná G 1/2" (3/4") pre vykurovacie telesá, priama</t>
  </si>
  <si>
    <t>13966011</t>
  </si>
  <si>
    <t>Priama pripojovacia armatúra, pripojenie 1/2 ", Kvs 1,23</t>
  </si>
  <si>
    <t>7342613271</t>
  </si>
  <si>
    <t>Pripojovacia sústava 4-cestná G 1/2" (3/4") pre vykurovacie telesá, rohová</t>
  </si>
  <si>
    <t>13966012</t>
  </si>
  <si>
    <t>Rohová pripojovacia armatúra, pripojenie 1/2 ", Kvs 1,23</t>
  </si>
  <si>
    <t>734223208</t>
  </si>
  <si>
    <t>Montáž termostatickej hlavice kvapalinovej jednoduchej</t>
  </si>
  <si>
    <t>13966013</t>
  </si>
  <si>
    <t>Termostatická hlavica, M30x1,5, farba biela</t>
  </si>
  <si>
    <t>734291113</t>
  </si>
  <si>
    <t>Ostané armatúry, kohútik plniaci a vypúšťací normy 13 7061, PN 1,0/100st. C G 1/2</t>
  </si>
  <si>
    <t>998734203</t>
  </si>
  <si>
    <t>Presun hmôt pre armatúry v objektoch výšky nad 6 do 24 m</t>
  </si>
  <si>
    <t>735</t>
  </si>
  <si>
    <t>Ústredné kúrenie - vykurovacie telesá, podlahové vykurovanie</t>
  </si>
  <si>
    <t>735111810</t>
  </si>
  <si>
    <t>Demontáž radiátorov článkových</t>
  </si>
  <si>
    <t>735890801</t>
  </si>
  <si>
    <t>Vnútrostaveniskové premiestnenie vybúraných hmôt vykurovacích telies do 6m</t>
  </si>
  <si>
    <t>3515425551</t>
  </si>
  <si>
    <t>Zátka 1/2" k vykur. telesu</t>
  </si>
  <si>
    <t>3515425552</t>
  </si>
  <si>
    <t>Držiak  navrtávacia nastenná konzola k vykur. telesu</t>
  </si>
  <si>
    <t>3515425553</t>
  </si>
  <si>
    <t>Držiak stojanková konzola k vykur. telesu</t>
  </si>
  <si>
    <t>3515425554</t>
  </si>
  <si>
    <t>Krytka nosného profilu na stojanovú konzolu k vykur. telesu</t>
  </si>
  <si>
    <t>3515425555</t>
  </si>
  <si>
    <t>Krytka spodného profilu na stojanovú konzolu k vykur. telesu</t>
  </si>
  <si>
    <t>735153300</t>
  </si>
  <si>
    <t>Príplatok k cene za odvzdušňovací ventil telies s príplatkom 8 %</t>
  </si>
  <si>
    <t>735154130</t>
  </si>
  <si>
    <t>Montáž vykurovacieho telesa panelového dvojradového výšky 500 mm/ dĺžky 400-600 mm</t>
  </si>
  <si>
    <t>2235054013S</t>
  </si>
  <si>
    <t>Oceľové panelové radiátory 500x500, s pripojením v strede, s 2 panelmi a 2 konvektormi</t>
  </si>
  <si>
    <t>735154133</t>
  </si>
  <si>
    <t>Montáž vykurovacieho telesa panelového dvojradového výšky 500 mm/ dĺžky 1400-1800 mm</t>
  </si>
  <si>
    <t>2235164013S</t>
  </si>
  <si>
    <t>Oceľové panelové radiátory 500x1600, s pripojením v strede, s 2 panelmi a 2 konvektormi</t>
  </si>
  <si>
    <t>735154134</t>
  </si>
  <si>
    <t>Montáž vykurovacieho telesa panelového dvojradového výšky 500 mm/ dĺžky 2000-2600 mm</t>
  </si>
  <si>
    <t>2235204013S</t>
  </si>
  <si>
    <t>Oceľové panelové radiátory 500x2000, s pripojením v strede, s 2 panelmi a 2 konvektormi</t>
  </si>
  <si>
    <t>735154135</t>
  </si>
  <si>
    <t>Montáž vykurovacieho telesa panelového dvojradového výšky 500 mm/ dĺžky 3000 mm</t>
  </si>
  <si>
    <t>2235304013S</t>
  </si>
  <si>
    <t>Oceľové panelové radiátory  500x3000, s pripojením v strede, s 2 panelmi a 2 konvektormi</t>
  </si>
  <si>
    <t>735154140</t>
  </si>
  <si>
    <t>Montáž vykurovacieho telesa panelového dvojradového výšky 600 mm/ dĺžky 400-600 mm</t>
  </si>
  <si>
    <t>2136054013S</t>
  </si>
  <si>
    <t>Oceľové panelové radiátory  600x500, s pripojením v strede, s 2 panelmi a 1 konvektorom</t>
  </si>
  <si>
    <t>2136064013S</t>
  </si>
  <si>
    <t>Oceľové panelové radiátory  600x600, s pripojením v strede, s 2 panelmi a 1 konvektorom</t>
  </si>
  <si>
    <t>735154141</t>
  </si>
  <si>
    <t>Montáž vykurovacieho telesa panelového dvojradového výšky 600 mm/ dĺžky 700-900 mm</t>
  </si>
  <si>
    <t>2136074013S</t>
  </si>
  <si>
    <t>Oceľové panelové radiátory  600x700, s pripojením v strede, s 2 panelmi a 1 konvektorom</t>
  </si>
  <si>
    <t>2136084013S</t>
  </si>
  <si>
    <t>Oceľové panelové radiátory  600x800, s pripojením v strede, s 2 panelmi a 1 konvektorom</t>
  </si>
  <si>
    <t>2136094013S</t>
  </si>
  <si>
    <t>Oceľové panelové radiátory  600x900, s pripojením v strede, s 2 panelmi a 1 konvektorom</t>
  </si>
  <si>
    <t>2236094013S</t>
  </si>
  <si>
    <t>Oceľové panelové radiátory  600x900, s pripojením v strede, s 2 panelmi a 2 konvektormi</t>
  </si>
  <si>
    <t>735154142</t>
  </si>
  <si>
    <t>Montáž vykurovacieho telesa panelového dvojradového výšky 600 mm/ dĺžky 1000-1200 mm</t>
  </si>
  <si>
    <t>2136102013S</t>
  </si>
  <si>
    <t>Oceľové panelové radiátory  600x1000, s pripojením v strede, s 2 panelmi a 1 konvektorom</t>
  </si>
  <si>
    <t>2136122013S</t>
  </si>
  <si>
    <t>Oceľové panelové radiátory  600x1200, s pripojením v strede, s 2 panelmi a 1 konvektorom</t>
  </si>
  <si>
    <t>2236104013S</t>
  </si>
  <si>
    <t>Oceľové panelové radiátory 600x1000, s pripojením v strede, s 2 panelmi a 2 konvektormi</t>
  </si>
  <si>
    <t>2236124013S</t>
  </si>
  <si>
    <t>Oceľové panelové radiátory  600x1200, s pripojením v strede, s 2 panelmi a 2 konvektormi</t>
  </si>
  <si>
    <t>735154143</t>
  </si>
  <si>
    <t>Montáž vykurovacieho telesa panelového dvojradového výšky 600 mm/ dĺžky 1400-1800 mm</t>
  </si>
  <si>
    <t>2136162013S</t>
  </si>
  <si>
    <t>Oceľové panelové radiátory  600x1600, s pripojením v strede, s 2 panelmi a 1 konvektorom</t>
  </si>
  <si>
    <t>2236144013S</t>
  </si>
  <si>
    <t>Oceľové panelové radiátory  600x1400, s pripojením v strede, s 2 panelmi a 2 konvektormi</t>
  </si>
  <si>
    <t>2236164013S</t>
  </si>
  <si>
    <t>Oceľové panelové radiátory  600x1600, s pripojením v strede, s 2 panelmi a 2 konvektormi</t>
  </si>
  <si>
    <t>2236184013S</t>
  </si>
  <si>
    <t>Oceľové panelové radiátory  600x1800, s pripojením v strede, s 2 panelmi a 2 konvektormi</t>
  </si>
  <si>
    <t>735154144</t>
  </si>
  <si>
    <t>Montáž vykurovacieho telesa panelového dvojradového výšky 600 mm/ dĺžky 2000-2600 mm</t>
  </si>
  <si>
    <t>2236202013S</t>
  </si>
  <si>
    <t>Oceľové panelové radiátory  600x2000, s pripojením v strede, s 2 panelmi a 2 konvektormi</t>
  </si>
  <si>
    <t>2236232013S</t>
  </si>
  <si>
    <t>Oceľové panelové radiátory  600x2300, s pripojením v strede, s 2 panelmi a 2 konvektormi</t>
  </si>
  <si>
    <t>735154151</t>
  </si>
  <si>
    <t>Montáž vykurovacieho telesa panelového dvojradového výšky 900 mm/ dĺžky 700-900 mm</t>
  </si>
  <si>
    <t>2239074013S</t>
  </si>
  <si>
    <t>Oceľové panelové radiátory  900x700, s pripojením v strede, s 2 panelmi a 2 konvektormi</t>
  </si>
  <si>
    <t>2239084013S</t>
  </si>
  <si>
    <t>Oceľové panelové radiátory  900x800, s pripojením v strede, s 2 panelmi a 2 konvektormi</t>
  </si>
  <si>
    <t>735154152</t>
  </si>
  <si>
    <t>Montáž vykurovacieho telesa panelového dvojradového výšky 900 mm/ dĺžky 1000-1200 mm</t>
  </si>
  <si>
    <t>2239104013S</t>
  </si>
  <si>
    <t>Oceľové panelové radiátory  900x1000, s pripojením v strede, s 2 panelmi a 2 konvektormi</t>
  </si>
  <si>
    <t>735154251</t>
  </si>
  <si>
    <t>Montáž vykurovacieho telesa panelového trojradového výšky 900 mm/ dĺžky 700-900 mm</t>
  </si>
  <si>
    <t>3339074013L</t>
  </si>
  <si>
    <t>Oceľové panelové radiátory 900x700, s pripojením vľavo, s 3 panelmi a 3 konvektormi</t>
  </si>
  <si>
    <t>735162240</t>
  </si>
  <si>
    <t>Montáž vykurovacieho telesa rúrkového elektrického výšky 1500 mm</t>
  </si>
  <si>
    <t>KLCM 1500.750</t>
  </si>
  <si>
    <t>Dekoračné rebríkové vykurov. teleso  so spodným stredovým pripojením G1/2", rozmery 750/1500 mm, 586 W pri 65/50°C</t>
  </si>
  <si>
    <t>9690-58.000</t>
  </si>
  <si>
    <t>Pripojovací set -  rohová pripojovacia armatúra s auto. obmedzením prietoku, max. ∆pV 60 kPa, min. ∆pV 10 kPa, PN 10 bar, 2x redukcia R1/2", 2x redukcia G3,/4", krytky na zaslepenie voľných vývodov G3,4", termostatická hlavica M30x1,5 mm, dizajnový kryt ,</t>
  </si>
  <si>
    <t>Z-KT7R-0900-27</t>
  </si>
  <si>
    <t>Elektrická vykurovacia tyč s regulátorom teploty, výkon 900W</t>
  </si>
  <si>
    <t>735158120</t>
  </si>
  <si>
    <t>Vykurovacie telesá panelové, tlaková skúška telesa vodou dvojradového</t>
  </si>
  <si>
    <t>735311770</t>
  </si>
  <si>
    <t>Montáž skrinky rozdeľovača pod omietku 9-12 okruhov</t>
  </si>
  <si>
    <t>7249605</t>
  </si>
  <si>
    <t>Skrinka podomietková pre rozdeľovač , 9 okruhov, šírka 965 mm, farba biela</t>
  </si>
  <si>
    <t>998735202</t>
  </si>
  <si>
    <t>Presun hmôt pre vykurovacie telesá v objektoch výšky nad 6 do 12 m</t>
  </si>
  <si>
    <t xml:space="preserve">Hodinové zúčtovacie sadzby   </t>
  </si>
  <si>
    <t>HZS000111.S</t>
  </si>
  <si>
    <t>Stavebno montážne práce náročnejšie, ucelené, obtiažne, rutinné (Tr. 2) v rozsahu viac ako 8 hodín náročnejšie - demontážne práce, ...</t>
  </si>
  <si>
    <t>262144</t>
  </si>
  <si>
    <t>HZS000112.S</t>
  </si>
  <si>
    <t>Stavebno montážne práce náročnejšie, ucelené, obtiažne, rutinné (Tr. 2) v rozsahu viac ako 8 hodín náročnejšie - prevádzkové skúšky</t>
  </si>
  <si>
    <t>01.10 - Vzduchotechnika SO01 - Základná škola</t>
  </si>
  <si>
    <t>D1 - VETRANIE – KUCHYŇA</t>
  </si>
  <si>
    <t xml:space="preserve">    D2 - Rekuperačná vzduchotechnická jednotka</t>
  </si>
  <si>
    <t xml:space="preserve">    D3 - Zdroj chladu pre AHU 1.01</t>
  </si>
  <si>
    <t xml:space="preserve">    D4 - Prepojovacie Cu potrubie, izolované</t>
  </si>
  <si>
    <t xml:space="preserve">    D5 - Tlmič hluku  do potrubia</t>
  </si>
  <si>
    <t xml:space="preserve">    D6 - Požiarna klapka</t>
  </si>
  <si>
    <t xml:space="preserve">    D7 - Regulačná klapka ručná</t>
  </si>
  <si>
    <t xml:space="preserve">    D8 - Stropný vírivý difúzor s nastaviteľnými lamelami</t>
  </si>
  <si>
    <t xml:space="preserve">    D9 - Pretlaková komora k difúzoru</t>
  </si>
  <si>
    <t xml:space="preserve">    D10 - Odsávač pár</t>
  </si>
  <si>
    <t xml:space="preserve">    D11 - Tanierový ventil</t>
  </si>
  <si>
    <t xml:space="preserve">    D12 - Servisné dvierka na 4-hranné potrubie</t>
  </si>
  <si>
    <t xml:space="preserve">    D13 - Kruhové potrubie z pozinkovaného plechu, tr.tesnosti IV</t>
  </si>
  <si>
    <t xml:space="preserve">    D14 - Kruhové potrubie z pozinkovaného plechu</t>
  </si>
  <si>
    <t xml:space="preserve">    D15 - Tepelná izolácia</t>
  </si>
  <si>
    <t>D16 - VETRANIE – JEDÁLEŇ</t>
  </si>
  <si>
    <t xml:space="preserve">D17 - </t>
  </si>
  <si>
    <t xml:space="preserve">    D18 - Zdroj chladu pre AHU 2.01</t>
  </si>
  <si>
    <t xml:space="preserve">    D19 - Výustka do 4-hranného potrubia</t>
  </si>
  <si>
    <t xml:space="preserve">    D20 - Výrivá víustka</t>
  </si>
  <si>
    <t>D21 - VETRANIE – ŠATŇA</t>
  </si>
  <si>
    <t>D22 - VETRANIE – WC – KÚPEĽNE – 1. - 3. NP</t>
  </si>
  <si>
    <t xml:space="preserve">    V5.01 - Malý radiálny ventilátor s dobehom</t>
  </si>
  <si>
    <t xml:space="preserve">    D23 - Dverová mriežka</t>
  </si>
  <si>
    <t xml:space="preserve">    D24 - Samoťahová hlavica</t>
  </si>
  <si>
    <t>D25 - VETRANIE – WC – KÚPEĽNE – 1. - 2. NP</t>
  </si>
  <si>
    <t xml:space="preserve">    D26 - Diagonálny ventilátor do kruhového potrubia s dobehom</t>
  </si>
  <si>
    <t xml:space="preserve">    D27 - Spätná klapka</t>
  </si>
  <si>
    <t xml:space="preserve">    D28 - Rýchloupínacia spona  </t>
  </si>
  <si>
    <t xml:space="preserve">    D29 - Stenová mriežka</t>
  </si>
  <si>
    <t>D30 - VETRANIE – WC – KÚPEĽNE – 1. a 3. NP</t>
  </si>
  <si>
    <t>D31 - VETRANIE – WC – KÚPEĽNE – 1. NP</t>
  </si>
  <si>
    <t xml:space="preserve">    D32 - Malý radiálny ventilátor s dobehom</t>
  </si>
  <si>
    <t>D33 - CHLADENIE – JEDÁLEŇ</t>
  </si>
  <si>
    <t xml:space="preserve">    D34 - Doplnenie chladiva</t>
  </si>
  <si>
    <t>D35 - CHLADENIE – JEDÁLEŇ UČITEĽOV</t>
  </si>
  <si>
    <t>D36 - CHLADENIE – ZBOROVŇA – 2.NP</t>
  </si>
  <si>
    <t>D37 - CHLADENIE – ODBORNÁ TRIEDA PRÍRODOVEDNÁ – 3.NP</t>
  </si>
  <si>
    <t>D38 - CHLADENIE – VRF – 2.NP</t>
  </si>
  <si>
    <t>D39 - VETRANIE – Odbornej triedy kuchyne</t>
  </si>
  <si>
    <t xml:space="preserve">    D40 - Ventilátor pre kuchyne</t>
  </si>
  <si>
    <t xml:space="preserve">    D41 - Tlmič hluku do potrubia</t>
  </si>
  <si>
    <t xml:space="preserve">    D42 - Výfukový kus 45º so sitom</t>
  </si>
  <si>
    <t xml:space="preserve">    PK7 - Požiarna klapka</t>
  </si>
  <si>
    <t xml:space="preserve">    D43 - Montážny, tesniaci a spojovací materiál</t>
  </si>
  <si>
    <t>OST - Ostatné</t>
  </si>
  <si>
    <t xml:space="preserve">    2.1 - Ostatné rozpočtové náklady_x000D_
</t>
  </si>
  <si>
    <t>VETRANIE – KUCHYŇA</t>
  </si>
  <si>
    <t>Rekuperačná vzduchotechnická jednotka</t>
  </si>
  <si>
    <t>AHU 1.01</t>
  </si>
  <si>
    <t>Poznámka k položke:_x000D_
Do vonkajšieho prostredia_x000D_
Opláštenie zo sendvičového PUR panelu o hrúbke min 40mm v tvare ‘C’ Mechanická stabilita opláštenia min -1000 Pa ÷ 1000 Pa &lt; 2mm (D1 - EN 1886: 2007) Tesnosť opláštenia: min (-400) Pa - 0,05 l / m², (+700) Pa - 0,13 l / m² (L1 - EN 1886: 2007); (RU): (+400) Pa - 0,93 l/sm² Súčiniteľ tepelného prestupu min K= 0,6 W/m²K (T2 - EN 1886: 2007) Súčiniteľ tepelných mostov min  Kb = 0,52 (TB3 - EN 1886: 2007)_x000D_
Alebo porovnateľné produkty_x000D_
Prívod vzduchu :_x000D_
Protidažďová žalúzia_x000D_
Tlmič hluku  _x000D_
Kapsový Filter F7 155/200Pa_x000D_
Ventilátor, FM_x000D_
Doskový rekuperátor, by-pass, účinnosť min 50%_x000D_
Vodný ohrievač, 30% ethylen glykol_x000D_
Zmiešavací uzol vodného ohrievača_x000D_
Obehové čerpadlo, trojcestný ventil, uzatváracie armatúry, teplomery, čistiaci a odkaľovací filter, servopohon 3cv ventilu, nerezové pružné izolované tlakové hadice, regulačný ventil obtoku, spätná klapka, uloženie v samostatnej skrinke prípadne komore vzt jednotky._x000D_
Priamy výparník, R410A, 2 radový_x000D_
Odvod vzduchu :_x000D_
Protidažďová žalúzia_x000D_
Tlmič hluku   _x000D_
Ventilátor, FM_x000D_
Kapsový Filter M5_x000D_
Klapky_x000D_
Pružné manžety_x000D_
Strecha_x000D_
Servopohony klapiek_x000D_
BMS_x000D_
HMI Basic_x000D_
Rozvádzač_x000D_
Meranie a regulácia obsahuje :_x000D_
Rozvádzač, riadiaci modul, ovládač HMI pre vzdialené ovládanie jednotky, kompletnú sadu čidiel, protimrazovú ochranu, servopohony regulačných klapiek (IP54), trojcestný ventil vrátane servopohonu (IP54)_x000D_
Súčasťou príslušenstva sú regulačné klapky, dilatačné manžety_x000D_
Opláštenie jednotky hrúbky 40mm_x000D_
Dodávka vibroizilátorov pod VZT jednotku_x000D_
Jednotka nemusí spĺňať požiadavky podľa Nariadenia Komisie EU č. 1253/2014, jedná sa o technologické vetranie</t>
  </si>
  <si>
    <t>Pol136</t>
  </si>
  <si>
    <t>Príslušenstvo</t>
  </si>
  <si>
    <t>Pol137</t>
  </si>
  <si>
    <t>FM (IP20, 0-40ºC) a bod pripojenia</t>
  </si>
  <si>
    <t>Pol138</t>
  </si>
  <si>
    <t>Systém merania a regulácie</t>
  </si>
  <si>
    <t>Pol139</t>
  </si>
  <si>
    <t>Sprevádzkovanie systému MaR vrátane kabeláže</t>
  </si>
  <si>
    <t>Zdroj chladu pre AHU 1.01</t>
  </si>
  <si>
    <t>AC 1.02</t>
  </si>
  <si>
    <t>Vonkajšia jednotka, Qch/Quk=40,0/45,0kW, 3N/400V/50Hz</t>
  </si>
  <si>
    <t>Pol140</t>
  </si>
  <si>
    <t>Riadiaca jednotka</t>
  </si>
  <si>
    <t>Pol141</t>
  </si>
  <si>
    <t>EEV jednotka</t>
  </si>
  <si>
    <t>Pol142</t>
  </si>
  <si>
    <t>Rozdeľovač pre DX kit</t>
  </si>
  <si>
    <t>Prepojovacie Cu potrubie, izolované</t>
  </si>
  <si>
    <t>Pol10</t>
  </si>
  <si>
    <t>Cu 28 iz</t>
  </si>
  <si>
    <t>Pol11</t>
  </si>
  <si>
    <t>Cu 16 iz</t>
  </si>
  <si>
    <t>Tlmič hluku  do potrubia</t>
  </si>
  <si>
    <t>Pol12</t>
  </si>
  <si>
    <t>TH20 2000x800-1000</t>
  </si>
  <si>
    <t>Požiarna klapka</t>
  </si>
  <si>
    <t>PK1</t>
  </si>
  <si>
    <t>PK 1400x560</t>
  </si>
  <si>
    <t>Poznámka k položke:_x000D_
Požiarna klapka s ručnou pákou a aktivačným mechanizmom s pružinou, s tavnou tepelnou poistkou na 72°C.  Navrhnuté a certifikované s kritériami testovania EIS podľa normy STN EN 1366-2, Požiarna odolnosť 90 minút. Požiarne klapky majú plášť vyrobený z pozinkovaného plechu. Listy sú vyrobené z neazbestového izolantu_x000D_
s gumovým tesnením a intumescentnou hmotou, ktorá v prípade požiaru expanduje.</t>
  </si>
  <si>
    <t>PK2</t>
  </si>
  <si>
    <t>Regulačná klapka ručná</t>
  </si>
  <si>
    <t>RK05</t>
  </si>
  <si>
    <t>RK D250 R</t>
  </si>
  <si>
    <t>RK06</t>
  </si>
  <si>
    <t>RK 315x200 R</t>
  </si>
  <si>
    <t>RK07</t>
  </si>
  <si>
    <t>RK08</t>
  </si>
  <si>
    <t>RK09</t>
  </si>
  <si>
    <t>RK D200 R</t>
  </si>
  <si>
    <t>RK10</t>
  </si>
  <si>
    <t>RK11</t>
  </si>
  <si>
    <t>RK12</t>
  </si>
  <si>
    <t>RK D160 R</t>
  </si>
  <si>
    <t>RK13</t>
  </si>
  <si>
    <t>RK D100 R</t>
  </si>
  <si>
    <t>RK14</t>
  </si>
  <si>
    <t>RK15</t>
  </si>
  <si>
    <t>RK16</t>
  </si>
  <si>
    <t>RK17</t>
  </si>
  <si>
    <t>RK18</t>
  </si>
  <si>
    <t>RK19</t>
  </si>
  <si>
    <t>RK20</t>
  </si>
  <si>
    <t>RK21</t>
  </si>
  <si>
    <t>RK22</t>
  </si>
  <si>
    <t>RK23</t>
  </si>
  <si>
    <t>RK24</t>
  </si>
  <si>
    <t>RK25</t>
  </si>
  <si>
    <t>D8</t>
  </si>
  <si>
    <t>Stropný vírivý difúzor s nastaviteľnými lamelami</t>
  </si>
  <si>
    <t>-346472716</t>
  </si>
  <si>
    <t xml:space="preserve">Poznámka k položke:_x000D_
Rozmer 600x600, počet lamiel 48_x000D_
Kruhová čelná doska_x000D_
</t>
  </si>
  <si>
    <t>D9</t>
  </si>
  <si>
    <t>Pretlaková komora k difúzoru</t>
  </si>
  <si>
    <t>-1101952839</t>
  </si>
  <si>
    <t xml:space="preserve">Poznámka k položke:_x000D_
Čelná doska kruhová_x000D_
Veľkosť 600x600_x000D_
Prívodná so sitom_x000D_
Horizontálne pripojenie_x000D_
Netesný nástavec s klapkou_x000D_
S vonkajšou izoláciou _x000D_
</t>
  </si>
  <si>
    <t>D10</t>
  </si>
  <si>
    <t>Odsávač pár</t>
  </si>
  <si>
    <t>Pol18</t>
  </si>
  <si>
    <t>OP 1300x1000-450-315x200</t>
  </si>
  <si>
    <t xml:space="preserve">Poznámka k položke:_x000D_
materiál : nehrdzavejúca oceľ, potravinárskej triedy_x000D_
lapače tukov_x000D_
osvetlenie_x000D_
</t>
  </si>
  <si>
    <t>Pol19</t>
  </si>
  <si>
    <t>OP 2500x1300-450-2xD250</t>
  </si>
  <si>
    <t>Poznámka k položke:_x000D_
materiál : nehrdzavejúca oceľ, potravinárskej triedy_x000D_
lapače tukov_x000D_
osvetlenie</t>
  </si>
  <si>
    <t>Pol20</t>
  </si>
  <si>
    <t>OP 2200x1200-450-2xD250</t>
  </si>
  <si>
    <t>Pol21</t>
  </si>
  <si>
    <t>OP 3800x1200-450-2x315x200</t>
  </si>
  <si>
    <t>Pol22</t>
  </si>
  <si>
    <t>OP 1700x1100-450-D200</t>
  </si>
  <si>
    <t>Pol23</t>
  </si>
  <si>
    <t>OP 1000x1000-450-D200</t>
  </si>
  <si>
    <t>Tanierový ventil</t>
  </si>
  <si>
    <t>Pol143</t>
  </si>
  <si>
    <t>TV 100</t>
  </si>
  <si>
    <t>Pol144</t>
  </si>
  <si>
    <t>TV 125</t>
  </si>
  <si>
    <t>Pol145</t>
  </si>
  <si>
    <t>TV 160</t>
  </si>
  <si>
    <t>Pol146</t>
  </si>
  <si>
    <t>TV 200</t>
  </si>
  <si>
    <t>D12</t>
  </si>
  <si>
    <t>Servisné dvierka na 4-hranné potrubie</t>
  </si>
  <si>
    <t>Pol147</t>
  </si>
  <si>
    <t>Rozmer 400x300</t>
  </si>
  <si>
    <t>Poznámka k položke:_x000D_
Vyrobené z pozinku, vybavené tesnením z neoprenovej peny, ktorá tesní na vnútornej strane potrubia.</t>
  </si>
  <si>
    <t>Pol29</t>
  </si>
  <si>
    <t>Potrubie štvorhranné do obvodu 5600/100%tv</t>
  </si>
  <si>
    <t>Pol30</t>
  </si>
  <si>
    <t>Potrubie štvorhranné do obvodu 4000/30%tv</t>
  </si>
  <si>
    <t>Pol31</t>
  </si>
  <si>
    <t>Potrubie štvorhranné do obvodu 2840/100%tv</t>
  </si>
  <si>
    <t>Pol32</t>
  </si>
  <si>
    <t>Potrubie štvorhranné do obvodu 2240/30%tv</t>
  </si>
  <si>
    <t>Pol33</t>
  </si>
  <si>
    <t>Potrubie štvorhranné do obvodu 1820/30%tv</t>
  </si>
  <si>
    <t>Pol34</t>
  </si>
  <si>
    <t>Potrubie štvorhranné do obvodu 1260/30%tv</t>
  </si>
  <si>
    <t>Pol35</t>
  </si>
  <si>
    <t>Potrubie štvorhranné do obvodu 1000/30%tv</t>
  </si>
  <si>
    <t>Pol36</t>
  </si>
  <si>
    <t>Poznámka k položke:_x000D_
Vzduchotechnické potrubie štvorhranné, _x000D_
materiál oceľový plech pozinkovaný s minimálnou vrstvou zinku 275 g/m2_x000D_
prevedenie nízkotlakové do 650 Pa, trieda tesnosti potrubia I,_x000D_
spoje prírubové, materiál prírub a rohovníkov, oceľový plech pozinkovaný _x000D_
osadenie regulačných a nábehových plechov</t>
  </si>
  <si>
    <t>Pol37</t>
  </si>
  <si>
    <t>Potrubie štvorhranné do obvodu 3210/30%tv</t>
  </si>
  <si>
    <t>Pol38</t>
  </si>
  <si>
    <t>Pol39</t>
  </si>
  <si>
    <t>Potrubie štvorhranné do obvodu 2000/30%tv</t>
  </si>
  <si>
    <t>Pol40</t>
  </si>
  <si>
    <t>Potrubie štvorhranné do obvodu 1600/30%tv</t>
  </si>
  <si>
    <t>Pol41</t>
  </si>
  <si>
    <t>Poznámka k položke:_x000D_
Vzduchotechnické potrubie štvorhranné, _x000D_
materiál oceľový plech pozinkovaný s minimálnou vrstvou zinku 275 g/m2_x000D_
prevedenie nízkotlakové do 650 Pa, trieda tesnosti potrubia IV,_x000D_
spoje prírubové, materiál prírub a rohovníkov, oceľový plech pozinkovaný _x000D_
osadenie regulačných a nábehových plechov</t>
  </si>
  <si>
    <t>D13</t>
  </si>
  <si>
    <t>Kruhové potrubie z pozinkovaného plechu, tr.tesnosti IV</t>
  </si>
  <si>
    <t>Pol42</t>
  </si>
  <si>
    <t>do priemeru D100/30%tv</t>
  </si>
  <si>
    <t>Pol43</t>
  </si>
  <si>
    <t>do priemeru D125/30%tv</t>
  </si>
  <si>
    <t>Pol44</t>
  </si>
  <si>
    <t>do priemeru D160/30%tv</t>
  </si>
  <si>
    <t>Pol45</t>
  </si>
  <si>
    <t>do priemeru D200/30%tv</t>
  </si>
  <si>
    <t>Pol46</t>
  </si>
  <si>
    <t>do priemeru D250/30%tv</t>
  </si>
  <si>
    <t>D14</t>
  </si>
  <si>
    <t>Kruhové potrubie z pozinkovaného plechu</t>
  </si>
  <si>
    <t>Pol47</t>
  </si>
  <si>
    <t>SPIRO do priemeru D100/30%tv</t>
  </si>
  <si>
    <t>Pol48</t>
  </si>
  <si>
    <t>SPIRO do priemeru D125/30%tv</t>
  </si>
  <si>
    <t>Pol49</t>
  </si>
  <si>
    <t>SPIRO do priemeru D160/30%tv</t>
  </si>
  <si>
    <t>Pol50</t>
  </si>
  <si>
    <t>SPIRO do priemeru D200/30%tv</t>
  </si>
  <si>
    <t>Pol51</t>
  </si>
  <si>
    <t>SPIRO do priemeru D250/30%tv</t>
  </si>
  <si>
    <t>Pol52</t>
  </si>
  <si>
    <t>SPIRO do priemeru D315/30%tv</t>
  </si>
  <si>
    <t>D15</t>
  </si>
  <si>
    <t>Tepelná izolácia</t>
  </si>
  <si>
    <t>T2</t>
  </si>
  <si>
    <t>Tepelná izolácia potrubia vo vonkajšom prostredí s  oplechovaním, hrúbka min 80 mm</t>
  </si>
  <si>
    <t>T3</t>
  </si>
  <si>
    <t>Izolácia proti oroseniu nenasiakavá, s parotesnou zábranou, uzavretou buničitou štruktúrou a Al fóliou, hrúbka min 15 mm, upravený vzduch</t>
  </si>
  <si>
    <t>D16</t>
  </si>
  <si>
    <t>VETRANIE – JEDÁLEŇ</t>
  </si>
  <si>
    <t>AHU 2.01</t>
  </si>
  <si>
    <t>Poznámka k položke:_x000D_
Do vonkajšieho prostredia_x000D_
Opláštenie zo sendvičového PUR panelu o hrúbke min 40mm v tvare ‘C’ Mechanická stabilita opláštenia min -1000 Pa ÷ 1000 Pa &lt; 2mm (D1 - EN 1886: 2007) Tesnosť opláštenia: min (-400) Pa - 0,05 l / m², (+700) Pa - 0,13 l / m² (L1 - EN 1886: 2007); (RU): (+400) Pa - 0,93 l/sm² Súčiniteľ tepelného prestupu min K= 0,6 W/m²K (T2 - EN 1886: 2007) Súčiniteľ tepelných mostov min  Kb = 0,52 (TB3 - EN 1886: 2007)_x000D_
Alebo porovnateľné produkty_x000D_
Prívod vzduchu :_x000D_
Protidažďová žalúzia_x000D_
Tlmič hluku  _x000D_
Kapsový Filter F7 155/200Pa_x000D_
Ventilátor, FM_x000D_
Protiprúdý rekuperátor, by-pass, účinnosť min 83%_x000D_
Vodný ohrievač, 30% ethylen glykol_x000D_
Zmiešavací uzol vodného ohrievača_x000D_
Obehové čerpadlo, trojcestný ventil, uzatváracie armatúry, teplomery, čistiaci a odkaľovací filter, servopohon 3cv ventilu, nerezové pružné izolované tlakové hadice, regulačný ventil obtoku, spätná klapka, uloženie v samostatnej skrinke prípadne komore vzt jednotky._x000D_
Priamy výparník, R410A_x000D_
Odvod vzduchu :_x000D_
Protidažďová žalúzia_x000D_
Tlmič hluku   _x000D_
Ventilátor, FM_x000D_
Filter M5_x000D_
Klapky_x000D_
Pružné manžety_x000D_
Strecha_x000D_
Servopohony klapiek_x000D_
BMS_x000D_
HMI Basic_x000D_
Rozvádzač_x000D_
Rozvádzač, riadiaci modul, ovládač HMI pre vzdialené ovládanie jednotky, kompletnú sadu čidiel, protimrazovú ochranu, servopohony regulačných klapiek (IP54), trojcestný ventil vrátane servopohonu (IP54)_x000D_
Súčasťou príslušenstva sú regulačné klapky, dilatačné manžety_x000D_
Opláštenie jednotky hrúbky 40mm_x000D_
Dodávka vibroizilátorov pod VZT jednotku_x000D_
Jednotka spĺňa požiadavky podľa Nariadenia Komisie EU č. 1253/2014</t>
  </si>
  <si>
    <t>Pol148</t>
  </si>
  <si>
    <t>Pol149</t>
  </si>
  <si>
    <t>D17</t>
  </si>
  <si>
    <t>D18</t>
  </si>
  <si>
    <t>Zdroj chladu pre AHU 2.01</t>
  </si>
  <si>
    <t>AC 2.02</t>
  </si>
  <si>
    <t>Vonkajšia jednotka, Qch/Quk=33,5/37,5kW, 3N/400V/50Hz</t>
  </si>
  <si>
    <t>Pol59</t>
  </si>
  <si>
    <t>TH20 1120x630-1000</t>
  </si>
  <si>
    <t>PK3</t>
  </si>
  <si>
    <t>PK 630x560</t>
  </si>
  <si>
    <t xml:space="preserve">Poznámka k položke:_x000D_
Štvorhranná požiarna klapka_x000D_
Požiarna klapka s ručnou pákou a aktivačným mechanizmom s pružinou, s tavnou tepelnou poistkou na 72°C._x000D_
Navrhnuté a certifikované s kritériami testovania EIS podľa normy STN EN 1366-2_x000D_
Požiarna odolnosť 90 minút._x000D_
"Požiarne klapky majú plášť vyrobený z pozinkovaného plechu. Listy sú vyrobené z neazbestového izolantu
s gumovým tesnením a intumescentnou hmotou, ktorá v prípade požiaru expanduje."_x000D_
</t>
  </si>
  <si>
    <t>PK4</t>
  </si>
  <si>
    <t>RK01R</t>
  </si>
  <si>
    <t>RK 710x250 R</t>
  </si>
  <si>
    <t>RK02R</t>
  </si>
  <si>
    <t>RK 900x250 R</t>
  </si>
  <si>
    <t>RK03R</t>
  </si>
  <si>
    <t>RK04R</t>
  </si>
  <si>
    <t>D19</t>
  </si>
  <si>
    <t>Výustka do 4-hranného potrubia</t>
  </si>
  <si>
    <t>Pol63</t>
  </si>
  <si>
    <t>1225x125</t>
  </si>
  <si>
    <t xml:space="preserve">Poznámka k položke:_x000D_
Hliníková mriežka do 4-hranného potrubia_x000D_
Jednoradová, horizontálny lamely, regulácia prietoku vzduchu, nastavením sklonu protibežných lamiel, ktoré sú vzájomne prepojené._x000D_
</t>
  </si>
  <si>
    <t>D20</t>
  </si>
  <si>
    <t>Výrivá víustka</t>
  </si>
  <si>
    <t>Pol150</t>
  </si>
  <si>
    <t xml:space="preserve">Poznámka k položke:_x000D_
Rozmer 600x600, počet lamiel 48_x000D_
Kruhová čelná doska_x000D_
Alebo porovnateľné produkty_x000D_
</t>
  </si>
  <si>
    <t>Pol64</t>
  </si>
  <si>
    <t>Prívodná</t>
  </si>
  <si>
    <t xml:space="preserve">Poznámka k položke:_x000D_
Pretlaková komora k difúzoru. Čelná doska kruhová_x000D_
Veľkosť 600x600_x000D_
Pripojovací rozmer 250 mm_x000D_
Prívodná so sitom_x000D_
Horizontálne pripojenie_x000D_
Netesný nástavec s klapkou_x000D_
S vonkajšou izoláciou </t>
  </si>
  <si>
    <t>Pol65</t>
  </si>
  <si>
    <t>Odvodná</t>
  </si>
  <si>
    <t>Poznámka k položke:_x000D_
Pretlaková komora k difúzoru. Čelná doska kruhová_x000D_
Veľkosť 600x600_x000D_
Pripojovací rozmer 250 mm_x000D_
Prívodná so sitom_x000D_
Horizontálne pripojenie_x000D_
Netesný nástavec s klapkou_x000D_
S vonkajšou izoláciou</t>
  </si>
  <si>
    <t>Pol66</t>
  </si>
  <si>
    <t>Potrubie štvorhranné do obvodu 4500/100%tv</t>
  </si>
  <si>
    <t>D21</t>
  </si>
  <si>
    <t>VETRANIE – ŠATŇA</t>
  </si>
  <si>
    <t>AHU 3.01</t>
  </si>
  <si>
    <t>Pol151</t>
  </si>
  <si>
    <t>Pol152</t>
  </si>
  <si>
    <t>Poznámka k položke:_x000D_
Do vonkajšieho prostredia_x000D_
Opláštenie zo sendvičového PUR panelu o hrúbke min 40mm v tvare ‘C’ Mechanická stabilita opláštenia min -1000 Pa ÷ 1000 Pa &lt; 2mm (D1 - EN 1886: 2007) Tesnosť opláštenia: min (-400) Pa - 0,05 l / m², (+700) Pa - 0,13 l / m² (L1 - EN 1886: 2007); (RU): (+400) Pa - 0,93 l/sm² Súčiniteľ tepelného prestupu min K= 0,6 W/m²K (T2 - EN 1886: 2007) Súčiniteľ tepelných mostov min  Kb = 0,52 (TB3 - EN 1886: 2007)_x000D_
Alebo porovnateľné produkty_x000D_
Prívod vzduchu :_x000D_
Protidažďová žalúzia_x000D_
Tlmič hluku  _x000D_
Kapsový Filter F7 155/200Pa_x000D_
Ventilátor, FM_x000D_
Protiprúdý rekuperátor, by-pass, účinnosť min 82%_x000D_
Vodný ohrievač, 30% ethylen glykol_x000D_
Zmiešavací uzol vodného ohrievača_x000D_
Obehové čerpadlo, trojcestný ventil, uzatváracie armatúry, teplomery, čistiaci a odkaľovací filter, servopohon 3cv ventilu, nerezové pružné izolované tlakové hadice, regulačný ventil obtoku, spätná klapka, uloženie v samostatnej skrinke prípadne komore vzt jednotky._x000D_
Odvod vzduchu :_x000D_
Protidažďová žalúzia_x000D_
Tlmič hluku   _x000D_
Ventilátor, FM_x000D_
Filter M5_x000D_
Klapky_x000D_
Pružné manžety_x000D_
Strecha_x000D_
Servopohony klapiek_x000D_
BMS_x000D_
HMI Basic_x000D_
Rozvádzač_x000D_
Meranie a regulácia obsahuje :_x000D_
Rozvádzač, riadiaci modul, ovládač HMI pre vzdialené ovládanie jednotky, kompletnú sadu čidiel, protimrazovú ochranu, servopohony regulačných klapiek (IP54), trojcestný ventil vrátane servopohonu (IP54)_x000D_
Súčasťou príslušenstva sú regulačné klapky, dilatačné manžety_x000D_
Opláštenie jednotky hrúbky 40mm_x000D_
Dodávka vibroizilátorov pod VZT jednotku_x000D_
Jednotka spĺňa požiadavky podľa Nariadenia Komisie EU č. 1253/2014</t>
  </si>
  <si>
    <t>Pol70</t>
  </si>
  <si>
    <t>TH10 630x450-1000</t>
  </si>
  <si>
    <t>PK5</t>
  </si>
  <si>
    <t>PK 630x250</t>
  </si>
  <si>
    <t>Poznámka k položke:_x000D_
Štvorhranná požiarna klapka_x000D_
Požiarna klapka s ručnou pákou a aktivačným mechanizmom s pružinou, s tavnou tepelnou poistkou na 72°C._x000D_
Navrhnuté a certifikované s kritériami testovania EIS podľa normy STN EN 1366-2_x000D_
Požiarna odolnosť 90 minút._x000D_
Požiarne klapky majú plášť vyrobený z pozinkovaného plechu. Listy sú vyrobené z neazbestového izolantu s gumovým tesnením a intumescentnou hmotou, ktorá v prípade požiaru expanduje.</t>
  </si>
  <si>
    <t>PK6</t>
  </si>
  <si>
    <t>Pol153</t>
  </si>
  <si>
    <t>Pol72</t>
  </si>
  <si>
    <t>Prívod</t>
  </si>
  <si>
    <t>Poznámka k položke:_x000D_
Pretlaková komora k difúzoru_x000D_
Čelná doska kruhová_x000D_
Veľkosť 600x600_x000D_
Prívodná so sitom_x000D_
Horizontálne pripojenie_x000D_
Netesný nástavec s klapkou_x000D_
S vonkajšou izoláciou</t>
  </si>
  <si>
    <t>Pol73</t>
  </si>
  <si>
    <t>Odvod</t>
  </si>
  <si>
    <t>Pol74</t>
  </si>
  <si>
    <t>Potrubie štvorhranné do obvodu 2600/100%tv</t>
  </si>
  <si>
    <t>D22</t>
  </si>
  <si>
    <t>VETRANIE – WC – KÚPEĽNE – 1. - 3. NP</t>
  </si>
  <si>
    <t>V5.01</t>
  </si>
  <si>
    <t>Malý radiálny ventilátor s dobehom</t>
  </si>
  <si>
    <t>113750832</t>
  </si>
  <si>
    <t xml:space="preserve">Poznámka k položke:_x000D_
Skriňa je z nárazuvzdorného plastu, bielej farby. Skriňa je určená pre montáž na stenu alebo strop. Vo výtlaku ventilátora je spätná klapka. Po odňatí čelného panelu dôjde automaticky k odpojeniu napájania. Motor je jedno- nebo dvojotáčkový asynchronný s rozbehovým kondenzátorom. Motor má tepelnou ochranu proti prehriatiu. Maximálna prevádzková teplota okolia je 40°C. Prevedenie s dvojitou izoláciou, trieda ochrany II, krytie IP44._x000D_
</t>
  </si>
  <si>
    <t>D23</t>
  </si>
  <si>
    <t>Dverová mriežka</t>
  </si>
  <si>
    <t>Pol154</t>
  </si>
  <si>
    <t>325x125</t>
  </si>
  <si>
    <t>Poznámka k položke:_x000D_
Hranatá nepriehľadná hliníková mriežka s pevnými lamelami.</t>
  </si>
  <si>
    <t>D24</t>
  </si>
  <si>
    <t>Samoťahová hlavica</t>
  </si>
  <si>
    <t>Pol155</t>
  </si>
  <si>
    <t>SH D125</t>
  </si>
  <si>
    <t>T4</t>
  </si>
  <si>
    <t>Izolácia proti oroseniu nenasiakavá, s parotesnou zábranou, uzavretou buničitou štruktúrou a Al fóliou, hrúbka min 19 mm, neupravený vzduch</t>
  </si>
  <si>
    <t>D25</t>
  </si>
  <si>
    <t>VETRANIE – WC – KÚPEĽNE – 1. - 2. NP</t>
  </si>
  <si>
    <t>D26</t>
  </si>
  <si>
    <t>Diagonálny ventilátor do kruhového potrubia s dobehom</t>
  </si>
  <si>
    <t>V5.02</t>
  </si>
  <si>
    <t>Ventilátor</t>
  </si>
  <si>
    <t>Poznámka k položke:_x000D_
Skriňa vyrobená z plastu, obežné koleso vyrobené z plastu. Motor striedavý s trojitým vinutím,</t>
  </si>
  <si>
    <t>D27</t>
  </si>
  <si>
    <t>Spätná klapka</t>
  </si>
  <si>
    <t>Pol156</t>
  </si>
  <si>
    <t>SK 160</t>
  </si>
  <si>
    <t>D28</t>
  </si>
  <si>
    <t xml:space="preserve">Rýchloupínacia spona  </t>
  </si>
  <si>
    <t>Pol157</t>
  </si>
  <si>
    <t>RUS 160</t>
  </si>
  <si>
    <t>D29</t>
  </si>
  <si>
    <t>Stenová mriežka</t>
  </si>
  <si>
    <t>Pol158</t>
  </si>
  <si>
    <t>Poznámka k položke:_x000D_
Hliníková stenová mriežka s jedným radom lamiel, s upínaním na skrutky, horizontálne osadenými pevnými lamelami.</t>
  </si>
  <si>
    <t>Pol159</t>
  </si>
  <si>
    <t>SH D250</t>
  </si>
  <si>
    <t>D30</t>
  </si>
  <si>
    <t>VETRANIE – WC – KÚPEĽNE – 1. a 3. NP</t>
  </si>
  <si>
    <t>V5.03</t>
  </si>
  <si>
    <t>Poznámka k položke:_x000D_
Skriňa vyrobená z plastu, obežné koleso vyrobené z plastu. Motor striedavý s dvojitým vinutím,</t>
  </si>
  <si>
    <t>Pol160</t>
  </si>
  <si>
    <t>SK 125</t>
  </si>
  <si>
    <t>Pol161</t>
  </si>
  <si>
    <t>RUS 125</t>
  </si>
  <si>
    <t xml:space="preserve">Poznámka k položke:_x000D_
Hranatá nepriehľadná hliníková mriežka s pevnými lamelami._x000D_
</t>
  </si>
  <si>
    <t xml:space="preserve">Poznámka k položke:_x000D_
Hliníková stenová mriežka s jedným radom lamiel, s upínaním na skrutky, horizontálne osadenými pevnými lamelami._x000D_
</t>
  </si>
  <si>
    <t>Pol162</t>
  </si>
  <si>
    <t>SH D160</t>
  </si>
  <si>
    <t>Pol163</t>
  </si>
  <si>
    <t>SH D200</t>
  </si>
  <si>
    <t>D31</t>
  </si>
  <si>
    <t>VETRANIE – WC – KÚPEĽNE – 1. NP</t>
  </si>
  <si>
    <t>D32</t>
  </si>
  <si>
    <t>V5.04</t>
  </si>
  <si>
    <t>Poznámka k položke:_x000D_
Skriňa je z nárazuvzdorného plastu, bielej farby. Skriňa je určená pre montáž na stenu alebo strop. Vo výtlaku ventilátora je spätná klapka. Po odňatí čelného panelu dôjde automaticky k odpojeniu napájania. Motor je jedno- nebo dvojotáčkový asynchronný s rozbehovým kondenzátorom. Motor má tepelnou ochranu proti prehriatiu. Maximálna prevádzková teplota okolia je 40°C. Prevedenie s dvojitou izoláciou, trieda ochrany II, krytie IP44.</t>
  </si>
  <si>
    <t>Poznámka k položke:_x000D_
Hranatá nepriehľadná hliníková mriežka s pevnými lamelami._x000D_
Alebo porovnateľné produkty</t>
  </si>
  <si>
    <t>D33</t>
  </si>
  <si>
    <t>CHLADENIE – JEDÁLEŇ</t>
  </si>
  <si>
    <t>AC6.01</t>
  </si>
  <si>
    <t>Vonk. Jednotka; Chladivo R410a, Qch/Qk=8,5/10,0 kW; 1f/230V/50Hz</t>
  </si>
  <si>
    <t>AC6.02</t>
  </si>
  <si>
    <t>Vnút. Jednotka kazetová, infra ovládač, Qch/Qk=8,5/10,0 kW, Chladivo R410a</t>
  </si>
  <si>
    <t>Poznámka k položke:_x000D_
Alebo porovnateľné produkty_x000D_
Káblový diaľkový ovládač</t>
  </si>
  <si>
    <t>Pol164</t>
  </si>
  <si>
    <t>Dekoračný panel</t>
  </si>
  <si>
    <t>D34</t>
  </si>
  <si>
    <t>Doplnenie chladiva</t>
  </si>
  <si>
    <t>Pol92</t>
  </si>
  <si>
    <t>R410A</t>
  </si>
  <si>
    <t>Pol93</t>
  </si>
  <si>
    <t>Cu 10 iz</t>
  </si>
  <si>
    <t>Pol94</t>
  </si>
  <si>
    <t>D35</t>
  </si>
  <si>
    <t>CHLADENIE – JEDÁLEŇ UČITEĽOV</t>
  </si>
  <si>
    <t>AC6.03</t>
  </si>
  <si>
    <t>Vonk. Jednotka; Chladivo R410a, Qch/Qk=3,4/4,0 kW; 1f/230V/50Hz</t>
  </si>
  <si>
    <t>AC6.04</t>
  </si>
  <si>
    <t>Vnút. Jednotka nástenná, infra ovládač; Qch/Qk=3,4/4,0 kW, Chladivo R410a</t>
  </si>
  <si>
    <t>Poznámka k položke:_x000D_
Alebo porovnateľné produkty_x000D_
Infra diaľkový ovládač</t>
  </si>
  <si>
    <t>Pol97</t>
  </si>
  <si>
    <t>Cu 6 iz</t>
  </si>
  <si>
    <t>D36</t>
  </si>
  <si>
    <t>CHLADENIE – ZBOROVŇA – 2.NP</t>
  </si>
  <si>
    <t>AC6.05</t>
  </si>
  <si>
    <t>Vonk. Jednotka; Chladivo R410a, Qch/Qk=4,0/5,0 kW; 1f/230V/50Hz</t>
  </si>
  <si>
    <t>AC6.06</t>
  </si>
  <si>
    <t>Vnút. Jednotka nástenná, infra ovládač; Qch/Qk=4,0/5,0 kW. Chladivo R410a</t>
  </si>
  <si>
    <t>Pol100</t>
  </si>
  <si>
    <t>Cu 12 iz</t>
  </si>
  <si>
    <t>D37</t>
  </si>
  <si>
    <t>CHLADENIE – ODBORNÁ TRIEDA PRÍRODOVEDNÁ – 3.NP</t>
  </si>
  <si>
    <t>AC6.07</t>
  </si>
  <si>
    <t>AC6.08</t>
  </si>
  <si>
    <t>Vnút. Jednotka podstropná, infra ovládač, Qch/Qk=8,5/10,0 kW, Chladivo R410a</t>
  </si>
  <si>
    <t>D38</t>
  </si>
  <si>
    <t>CHLADENIE – VRF – 2.NP</t>
  </si>
  <si>
    <t>AC7.01</t>
  </si>
  <si>
    <t>Vonkajšia klimatizačná VRF jednotka J-IIIL, Qch/Qvyk=33,5/37,5kW, 3f/400V/50Hz</t>
  </si>
  <si>
    <t>AC7.02</t>
  </si>
  <si>
    <t>Vnút. jednotka nástenná; Qch/Qk=2,2/2,8 kW</t>
  </si>
  <si>
    <t>AC7.03</t>
  </si>
  <si>
    <t>Vnút. jednotka nástenná; Qch/Qk=2,8/3,2 kW</t>
  </si>
  <si>
    <t>AC7.04</t>
  </si>
  <si>
    <t>Vnút. jednotka nástenná; Qch/Qk=4,0/4,5 kW</t>
  </si>
  <si>
    <t>AC7.05</t>
  </si>
  <si>
    <t>Vnút. Jednotka kazetová 60x60; Qch/Qk=5,6/6,0 kW</t>
  </si>
  <si>
    <t>Pol165</t>
  </si>
  <si>
    <t>Pol166</t>
  </si>
  <si>
    <t>Káblový ovládač</t>
  </si>
  <si>
    <t>Pol167</t>
  </si>
  <si>
    <t>Rozdeľovač 054</t>
  </si>
  <si>
    <t>Pol168</t>
  </si>
  <si>
    <t>Rozdeľovač 180</t>
  </si>
  <si>
    <t>Pol169</t>
  </si>
  <si>
    <t>Spustenie</t>
  </si>
  <si>
    <t>Pol112</t>
  </si>
  <si>
    <t>Cu 9,52 iz</t>
  </si>
  <si>
    <t>Pol113</t>
  </si>
  <si>
    <t>Cu 19,05 iz</t>
  </si>
  <si>
    <t>Pol114</t>
  </si>
  <si>
    <t>Cu 12,70 iz</t>
  </si>
  <si>
    <t>Pol115</t>
  </si>
  <si>
    <t>Cu 28,58 iz</t>
  </si>
  <si>
    <t>Pol116</t>
  </si>
  <si>
    <t>Cu 15,88 iz</t>
  </si>
  <si>
    <t>Pol117</t>
  </si>
  <si>
    <t>Cu 6,35 iz</t>
  </si>
  <si>
    <t>D39</t>
  </si>
  <si>
    <t>VETRANIE – Odbornej triedy kuchyne</t>
  </si>
  <si>
    <t>D40</t>
  </si>
  <si>
    <t>Ventilátor pre kuchyne</t>
  </si>
  <si>
    <t>V9.01</t>
  </si>
  <si>
    <t>Poznámka k položke:_x000D_
Skriňa je z oceľového, galvanicky pozinkovaného plechu, sendvičového prevedenia. Skriňa je vnútra opatrená vrstvou zvukovo izolačného materiálu.Ventilátor je uložený v skrini na odpružených profiloch. Skriňa obsahuje vaňu pre odvod tukového kondenzátu s hrdlom odvodu kondenzátu. Motor je asynchronny s odporovou kotvou. Motor je vybavený termopojistkou, vinutie je v úprave s ochranou proti vlhkosti s izoláciou triedy F a pracovnou teplotou -20 až 100 ˚C. Motor je umiestnený mimo prúd vzdušniny. Uzavrené a bezúdržbové guličkové ložiská majú tukovú náplň na dobu životnosti. Krytie IP55.</t>
  </si>
  <si>
    <t>Pol170</t>
  </si>
  <si>
    <t>Krycia strieška 4000</t>
  </si>
  <si>
    <t>Pol171</t>
  </si>
  <si>
    <t>Pružná spojka 4000</t>
  </si>
  <si>
    <t>Pol172</t>
  </si>
  <si>
    <t>Rýchloupínacia spona 355</t>
  </si>
  <si>
    <t>D41</t>
  </si>
  <si>
    <t>Tlmič hluku do potrubia</t>
  </si>
  <si>
    <t>Pol122</t>
  </si>
  <si>
    <t>D355 – 900</t>
  </si>
  <si>
    <t>D42</t>
  </si>
  <si>
    <t>Výfukový kus 45º so sitom</t>
  </si>
  <si>
    <t>Pol123</t>
  </si>
  <si>
    <t>VK-K-355-S</t>
  </si>
  <si>
    <t>PK7</t>
  </si>
  <si>
    <t>Pol124</t>
  </si>
  <si>
    <t>PK 400x250</t>
  </si>
  <si>
    <t>Pol125</t>
  </si>
  <si>
    <t>OP 1800x1000-450-2xD160</t>
  </si>
  <si>
    <t>Pol126</t>
  </si>
  <si>
    <t>Pol127</t>
  </si>
  <si>
    <t>Pol128</t>
  </si>
  <si>
    <t>SPIRO do priemeru D355/30%tv</t>
  </si>
  <si>
    <t>Pol129</t>
  </si>
  <si>
    <t>Potrubie štvorhranné do obvodu 1420/30%tv</t>
  </si>
  <si>
    <t>vk190</t>
  </si>
  <si>
    <t xml:space="preserve">Poznámka k položke:_x000D_
Demontáže potrubia a zariadení  – Základná škola – Kuchyňa – Strojovňa vzt 1.15    </t>
  </si>
  <si>
    <t>vk191</t>
  </si>
  <si>
    <t>Demontáž zariadení VZT 4, VZT 5, VZT 6</t>
  </si>
  <si>
    <t>D43</t>
  </si>
  <si>
    <t>Montážny, tesniaci a spojovací materiál</t>
  </si>
  <si>
    <t>Pol173</t>
  </si>
  <si>
    <t>Montážny, tesniaci, závesný a spojovací materiál</t>
  </si>
  <si>
    <t>OST</t>
  </si>
  <si>
    <t>2.1</t>
  </si>
  <si>
    <t xml:space="preserve">Ostatné rozpočtové náklady_x000D_
</t>
  </si>
  <si>
    <t>K212</t>
  </si>
  <si>
    <t>Doprava</t>
  </si>
  <si>
    <t>K213</t>
  </si>
  <si>
    <t>Lešenie</t>
  </si>
  <si>
    <t>K214</t>
  </si>
  <si>
    <t>Zdvíhacie zariadenia</t>
  </si>
  <si>
    <t>K215</t>
  </si>
  <si>
    <t>Nátery poškodeného potrubia</t>
  </si>
  <si>
    <t>w22</t>
  </si>
  <si>
    <t>Oživenie, zaregulovanie a komplexné skúšky</t>
  </si>
  <si>
    <t>w23</t>
  </si>
  <si>
    <t>Zaškolenie obsluhy</t>
  </si>
  <si>
    <t>01.13 - Zdravotechnika SO 01 - Základná škola</t>
  </si>
  <si>
    <t xml:space="preserve">    721 - Zdravotech. vnútorná kanalizácia</t>
  </si>
  <si>
    <t xml:space="preserve">    725 - Zdravotechnika - zariaď. predmety</t>
  </si>
  <si>
    <t xml:space="preserve">    732 - Ústredné kúrenie, strojovne</t>
  </si>
  <si>
    <t>139711101.S</t>
  </si>
  <si>
    <t>Výkop v uzavretých priestoroch s naložením výkopu na dopravný prostriedok v hornine 1 až 4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</si>
  <si>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</si>
  <si>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</si>
  <si>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</si>
  <si>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</si>
  <si>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166101101</t>
  </si>
  <si>
    <t>Prehodenie neuľahnutého výkopku z horniny 1 až 4</t>
  </si>
  <si>
    <t>167101101</t>
  </si>
  <si>
    <t>Nakladanie neuľahnutého výkopku z hornín tr.1-4 do 100 m3</t>
  </si>
  <si>
    <t>171209002</t>
  </si>
  <si>
    <t>174101001.S</t>
  </si>
  <si>
    <t>Zásyp sypaninou so zhutnením jám, šachiet, rýh, zárezov alebo okolo objektov do 100 m3</t>
  </si>
  <si>
    <t>583310001600.S</t>
  </si>
  <si>
    <t>Kamenivo ťažené hrubé frakcia 16-32 mm</t>
  </si>
  <si>
    <t>175101101</t>
  </si>
  <si>
    <t>Obsyp potrubia sypaninou z vhodných hornín 1 až 4 bez prehodenia sypaniny</t>
  </si>
  <si>
    <t>5833116600</t>
  </si>
  <si>
    <t>Kamenivo ťažené drobné 0-4 B</t>
  </si>
  <si>
    <t>451572111</t>
  </si>
  <si>
    <t>Lôžko pod potrubie, stoky a drobné objekty, v otvorenom výkope z kameniva drobného ťaženého 0-4 mm</t>
  </si>
  <si>
    <t>998276101</t>
  </si>
  <si>
    <t>Presun hmôt pre rúrové vedenie hĺbené z rúr z plast., hmôt alebo sklolamin. v otvorenom výkope</t>
  </si>
  <si>
    <t>713482111</t>
  </si>
  <si>
    <t>2837741537</t>
  </si>
  <si>
    <t>Izolačná PE trubica 20x13 mm (d potrubia x hr. izolácie), nadrezaná</t>
  </si>
  <si>
    <t>283310003000</t>
  </si>
  <si>
    <t>Izolačná PE trubica 25x13 mm (d potrubia x hr. izolácie), nadrezaná</t>
  </si>
  <si>
    <t>2837741553</t>
  </si>
  <si>
    <t>Izolačná PE trubica 28x13 mm (d potrubia x hr. izolácie), nadrezaná</t>
  </si>
  <si>
    <t>283310003200</t>
  </si>
  <si>
    <t>Izolačná PE trubica 32x13 mm (d potrubia x hr. izolácie), nadrezaná</t>
  </si>
  <si>
    <t>283310003500</t>
  </si>
  <si>
    <t>Izolačná PE trubica 42x13 mm (d potrubia x hr. izolácie), nadrezaná</t>
  </si>
  <si>
    <t>713482112</t>
  </si>
  <si>
    <t>Montáž trubíc z PE, hr.do 10 mm,vnút.priemer 39-70 mm</t>
  </si>
  <si>
    <t>283310003700</t>
  </si>
  <si>
    <t>Izolačná PE trubica 50x13 mm (d potrubia x hr. izolácie), nadrezaná</t>
  </si>
  <si>
    <t>2837741597</t>
  </si>
  <si>
    <t>Izolačná PE trubica 54x13 mm (d potrubia x hr. izolácie), nadrezaná</t>
  </si>
  <si>
    <t>283310004000</t>
  </si>
  <si>
    <t>Izolačná PE trubica 64x13 mm (d potrubia x hr. izolácie), nadrezaná</t>
  </si>
  <si>
    <t>713482113</t>
  </si>
  <si>
    <t>Montáž trubíc z PE, hr.do 10 mm,vnút.priemer 71-95 mm</t>
  </si>
  <si>
    <t>283310002500</t>
  </si>
  <si>
    <t>Izolačná PE trubica 89x9 mm (d potrubia x hr. izolácie), nadrezaná</t>
  </si>
  <si>
    <t>Montáž trubíc z PE,hr.15-20 mm,vnút.priemer do 38</t>
  </si>
  <si>
    <t>Izolačná PE trubica 22x20 mm (d potrubia x hr. izolácie), nadrezaná</t>
  </si>
  <si>
    <t>2837741555</t>
  </si>
  <si>
    <t>Izolačná PE trubica 28x20 mm (d potrubia x hr. izolácie), nadrezaná</t>
  </si>
  <si>
    <t>6314152520a</t>
  </si>
  <si>
    <t>Izolácia kolien, prechod, tvaroviek a armatúr</t>
  </si>
  <si>
    <t>2837741571</t>
  </si>
  <si>
    <t>Izolačná PE trubica 35x30 mm (d potrubia x hr. izolácie), nadrezaná</t>
  </si>
  <si>
    <t>283310006500</t>
  </si>
  <si>
    <t>Izolačná PE trubica 42x30 mm (d potrubia x hr. izolácie), nadrezaná</t>
  </si>
  <si>
    <t>Montáž trubíc z EPDM, hr.38-50,vnút.priemer 39-73 mm</t>
  </si>
  <si>
    <t>6314152890dn4054</t>
  </si>
  <si>
    <t>Technická izolácia (SKRUŽ AL), čadičová minerálna izolácia potrubných rozvodov s AL fóliou- skruž do 100°C, 54x40x1000 mm</t>
  </si>
  <si>
    <t>6314152890dn50aa</t>
  </si>
  <si>
    <t>Technická izolácia (SKRUŽ AL), čadičová minerálna izolácia potrubných rozvodov s AL fóliou- skruž do 100°C, 64x50x1000 mm</t>
  </si>
  <si>
    <t>721</t>
  </si>
  <si>
    <t>Zdravotech. vnútorná kanalizácia</t>
  </si>
  <si>
    <t>721140802.S</t>
  </si>
  <si>
    <t>Demontáž potrubia z liatinových rúr odpadového alebo dažďového do DN 100,  -0,01492t</t>
  </si>
  <si>
    <t>721140806.S</t>
  </si>
  <si>
    <t>Demontáž potrubia z liatinových rúr odpadového alebo dažďového nad 100 do DN 200,  -0,03065t</t>
  </si>
  <si>
    <t>721171109</t>
  </si>
  <si>
    <t>Potrubie z PVC - U odpadové ležaté hrdlové D 110x2,2, vrátane systémových tvaroviek</t>
  </si>
  <si>
    <t>721171112</t>
  </si>
  <si>
    <t>Potrubie z PVC - U odpadové ležaté hrdlové D 160x3, 9, vrátane systémových tvaroviek</t>
  </si>
  <si>
    <t>721171113.S</t>
  </si>
  <si>
    <t>Potrubie z PVC - U odpadové ležaté hrdlové D 200x4,9, vrátane systémových tvaroviek</t>
  </si>
  <si>
    <t>721172200.S1</t>
  </si>
  <si>
    <t>Montáž odpadového HT potrubia DN 32</t>
  </si>
  <si>
    <t>286140036200.S</t>
  </si>
  <si>
    <t>HT rúra hrdlová DN 32 dĺ. 1 m, PP systém pre rozvod vnútorného odpadu, vrátane systémových tvaroviek</t>
  </si>
  <si>
    <t>7211722031</t>
  </si>
  <si>
    <t>Montáž odpadového HT potrubia DN 40</t>
  </si>
  <si>
    <t>286140036800</t>
  </si>
  <si>
    <t>HT rúra hrdlová DN 40 dĺ. 1 m PP systém pre rozvod vnútorného odpadu, vrátane systémových tvaroviek</t>
  </si>
  <si>
    <t>286140036800r1</t>
  </si>
  <si>
    <t>HT rúra hrdlová DN 40 dĺ. 1 m HT-PP do 95 °C, vrátane systémových tvaroviek</t>
  </si>
  <si>
    <t>7211722061</t>
  </si>
  <si>
    <t>Montáž odpadového HT potrubia DN 50</t>
  </si>
  <si>
    <t>286140037400j</t>
  </si>
  <si>
    <t>HT rúra hrdlová DN 50 dĺ. 1 m PP systém pre rozvod vnútorného odpadu, vrátane systémových tvaroviek</t>
  </si>
  <si>
    <t>286140037400r1</t>
  </si>
  <si>
    <t>HT rúra hrdlová DN 50 dĺ. 1 m HT-PP do 95 °C, vrátane systémových tvaroviek</t>
  </si>
  <si>
    <t>7211722093</t>
  </si>
  <si>
    <t>Montáž odpadového HT potrubia DN 70</t>
  </si>
  <si>
    <t>286140038000k</t>
  </si>
  <si>
    <t>HT rúra hrdlová DN 70 dĺ. 1 m PP systém pre rozvod vnútorného odpadu, vrátane systémových tvaroviek</t>
  </si>
  <si>
    <t>286140038000r1</t>
  </si>
  <si>
    <t>HT rúra hrdlová DN 70 dĺ. 1 m HT-PP do 95 °C, vrátane systémových tvaroviek</t>
  </si>
  <si>
    <t>7211722122</t>
  </si>
  <si>
    <t>Montáž odpadového HT potrubia DN 100</t>
  </si>
  <si>
    <t>286140038600k</t>
  </si>
  <si>
    <t>HT rúra hrdlová DN 100 dĺ. 1 m PP systém pre rozvod vnútorného odpadu, vrátane systémových tvaroviek</t>
  </si>
  <si>
    <t>286140038600.1</t>
  </si>
  <si>
    <t>HT rúra hrdlová DN 100 dĺ. 1 m HT-PP do 95 °C, vrátane systémových tvaroviek</t>
  </si>
  <si>
    <t>721172218.S3</t>
  </si>
  <si>
    <t>Montáž odpadového HT potrubia DN 150</t>
  </si>
  <si>
    <t>286140039800.S</t>
  </si>
  <si>
    <t>HT rúra hrdlová DN 150 dĺ. 1 m, PP systém pre rozvod vnútorného odpadu, vrátane systémových tvaroviek</t>
  </si>
  <si>
    <t>286140039800.Sjj</t>
  </si>
  <si>
    <t>HT rúra hrdlová DN 150 dĺ. 1 m HT-PP do 95 °C, vrátane systémových tvaroviek</t>
  </si>
  <si>
    <t>721194103.S</t>
  </si>
  <si>
    <t>Zriadenie prípojky na potrubí vyvedenie a upevnenie odpadových výpustiek D 32 mm</t>
  </si>
  <si>
    <t>721194105</t>
  </si>
  <si>
    <t>Zriadenie prípojky na potrubí vyvedenie a upevnenie odpadových výpustiek D 50x1,8</t>
  </si>
  <si>
    <t>721194106</t>
  </si>
  <si>
    <t>Zriadenie prípojky na potrubí vyvedenie a upevnenie odpadových výpustiek D 63x1,8</t>
  </si>
  <si>
    <t>721194107</t>
  </si>
  <si>
    <t>Zriadenie prípojky na potrubí vyvedenie a upevnenie odpadových výpustiek D 75x1, 9</t>
  </si>
  <si>
    <t>721194109</t>
  </si>
  <si>
    <t>Zriadenie prípojky na potrubí vyvedenie a upevnenie odpadových výpustiek D 110x2,3</t>
  </si>
  <si>
    <t>721229010</t>
  </si>
  <si>
    <t>Montáž podlahového odtokového žlabu dĺžky 700 mm pre montáž do stredu</t>
  </si>
  <si>
    <t>5528158018</t>
  </si>
  <si>
    <t>Sprchový žľab stred 700 mm 930x 190x 135, nerezová mriežka</t>
  </si>
  <si>
    <t>721230045.Sa</t>
  </si>
  <si>
    <t>Montáž záchytného koša</t>
  </si>
  <si>
    <t>286630019600.Sg</t>
  </si>
  <si>
    <t>Atikový odtok s asfaltovou manžetou a PP pripojovacou trubkou DN110, záchytný koš pre atikové odtoky s PP prírubou, záchytný kôš pre odtok</t>
  </si>
  <si>
    <t>721242121.S</t>
  </si>
  <si>
    <t>Lapač strešných splavenín plastový univerzálny priamy DN 125</t>
  </si>
  <si>
    <t>721274103</t>
  </si>
  <si>
    <t>Ventilačné hlavice strešná - plastové DN 100</t>
  </si>
  <si>
    <t>721274103a</t>
  </si>
  <si>
    <t>Montáž výrobkov pre kanalizačné systémy</t>
  </si>
  <si>
    <t>551610000100</t>
  </si>
  <si>
    <t>Privzdušňovacia hlavica DN 50/75/110, (37 l/s), - 40 až + 60°C, dvojitá vzduchová izolácia, vnútorná kanalizácia, PP</t>
  </si>
  <si>
    <t>286630026700</t>
  </si>
  <si>
    <t>Podlahový vpust (1,8 l/s), vertikálny odtok 50/75/110, pevná izolačná príruba, mriežka 138x138 mm, PP/nerez</t>
  </si>
  <si>
    <t>286630029300</t>
  </si>
  <si>
    <t>Podlahový vpust (0,8 l/s), horizontálny odtok DN 50/75, suchá zápachová uzávierka, Klick-Klack, rám 145x145 mm, mriežka 138x138 mm, PP/PE/nerez, PP/PE/nerez</t>
  </si>
  <si>
    <t>551620015200</t>
  </si>
  <si>
    <t>Zápachová uzávierka DN 40, kondezačný sifón 60 mm, horizontálne pripojenie 5/4", prídavná protizápachová uzávierka, pre vetranie a klimatizáciu, PP</t>
  </si>
  <si>
    <t>721290111</t>
  </si>
  <si>
    <t>Ostatné - skúška tesnosti kanalizácie v objektoch vodou do DN 125</t>
  </si>
  <si>
    <t>721290112</t>
  </si>
  <si>
    <t>Ostatné - skúška tesnosti kanalizácie v objektoch vodou DN 150 alebo DN 200</t>
  </si>
  <si>
    <t>721290822.S</t>
  </si>
  <si>
    <t>Vnútrostav. premiestnenie vybúraných hmôt vnútor. kanal. vodorovne do 100 m z budov vysokých do 12 m</t>
  </si>
  <si>
    <t>998721202.S</t>
  </si>
  <si>
    <t>Presun hmôt pre vnútornú kanalizáciu v objektoch výšky nad 6 do 12 m</t>
  </si>
  <si>
    <t>722110811.S</t>
  </si>
  <si>
    <t>Demontáž potrubia z liatinových tlakových rúr prírubových TP do DN 80,  -0,03592t</t>
  </si>
  <si>
    <t>722130801.S</t>
  </si>
  <si>
    <t>Demontáž potrubia z oceľových rúrok závitových do DN 25,  -0,00213t</t>
  </si>
  <si>
    <t>722131214.S</t>
  </si>
  <si>
    <t>Potrubie z ušlachtilej ocele 1.4521, rúry lisovacie d 28x1,2 mm</t>
  </si>
  <si>
    <t>722131217.S</t>
  </si>
  <si>
    <t>Potrubie z ušlachtilej ocele 1.4521, rúry lisovacie d 54x1,5 mm</t>
  </si>
  <si>
    <t>722171136a11</t>
  </si>
  <si>
    <t>Potrubie plastohliníkové D20x2,25, vrátane systémových tvaroviek</t>
  </si>
  <si>
    <t>722171136a12</t>
  </si>
  <si>
    <t>Potrubie plastohliníkové D25x2,5, vrátane systémových tvaroviek</t>
  </si>
  <si>
    <t>722171136a13</t>
  </si>
  <si>
    <t>Potrubie plastohliníkové D32x3,0, vrátane systémových tvaroviek</t>
  </si>
  <si>
    <t>722171136a14</t>
  </si>
  <si>
    <t>Potrubie plastohliníkové D40x4,0, vrátane systémových tvaroviek</t>
  </si>
  <si>
    <t>722171136a1</t>
  </si>
  <si>
    <t>Potrubie plastohliníkové D50x4,5, vrátane systémových tvaroviek</t>
  </si>
  <si>
    <t>722171136a163</t>
  </si>
  <si>
    <t>Potrubie plastohliníkové D63x6,0, vrátane systémových tvaroviek</t>
  </si>
  <si>
    <t>722171136a163d90</t>
  </si>
  <si>
    <t>Potrubie plastohliníkové D90x8,5, vrátane systémových tvaroviek</t>
  </si>
  <si>
    <t>722190401</t>
  </si>
  <si>
    <t>Vyvedenie a upevnenie výpustky   DN 15</t>
  </si>
  <si>
    <t>722190402.S</t>
  </si>
  <si>
    <t>Vyvedenie a upevnenie výpustky DN 20</t>
  </si>
  <si>
    <t>722190403</t>
  </si>
  <si>
    <t>Vyvedenie a upevnenie výpustky DN 25</t>
  </si>
  <si>
    <t>722221010</t>
  </si>
  <si>
    <t>Montáž guľového kohúta závitového priameho pre vodu G 1/2</t>
  </si>
  <si>
    <t>5511870000</t>
  </si>
  <si>
    <t>Guľový uzáver pre vodu 1/2", FF páčka, niklovaná mosadz</t>
  </si>
  <si>
    <t>722221015</t>
  </si>
  <si>
    <t>Montáž guľového kohúta závitového priameho pre vodu G 3/4</t>
  </si>
  <si>
    <t>5511870010</t>
  </si>
  <si>
    <t>Guľový uzáver pre vodu 3/4", FF páčka, niklovaná mosadz</t>
  </si>
  <si>
    <t>722221020</t>
  </si>
  <si>
    <t>Montáž guľového kohúta závitového priameho pre vodu G 1</t>
  </si>
  <si>
    <t>5511870020</t>
  </si>
  <si>
    <t>Guľový uzáver pre vodu 1", FF páčka, niklovaná mosadz</t>
  </si>
  <si>
    <t>722221025.S</t>
  </si>
  <si>
    <t>Montáž guľového kohúta závitového priameho pre vodu G 5/4</t>
  </si>
  <si>
    <t>551110014000</t>
  </si>
  <si>
    <t>Guľový uzáver pre vodu 5/4" FF, páčka, niklovaná mosadz</t>
  </si>
  <si>
    <t>722221035</t>
  </si>
  <si>
    <t>Montáž guľového kohúta závitového priameho pre vodu G 2</t>
  </si>
  <si>
    <t>5511870050</t>
  </si>
  <si>
    <t>Guľový uzáver pre vodu 2", FF páčka, niklovaná mosadz</t>
  </si>
  <si>
    <t>722221045.S</t>
  </si>
  <si>
    <t>Montáž guľového kohúta závitového priameho pre vodu G 3</t>
  </si>
  <si>
    <t>551110014400.S</t>
  </si>
  <si>
    <t>Guľový uzáver pre vodu 3",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</si>
  <si>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</si>
  <si>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</si>
  <si>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</si>
  <si>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</si>
  <si>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722221075.S</t>
  </si>
  <si>
    <t>Montáž guľového kohúta závitového rohového pre vodu G 3/4</t>
  </si>
  <si>
    <t>551110007800.S</t>
  </si>
  <si>
    <t>Guľový uzáver pre vodu rohový 3/4", niklovaná mosadz</t>
  </si>
  <si>
    <t>722221170.S</t>
  </si>
  <si>
    <t>Montáž poistného ventilu závitového pre vodu G 1/2</t>
  </si>
  <si>
    <t>551210021500</t>
  </si>
  <si>
    <t>Ventil poistný, 1/2”x6 bar, armatúry pre uzavreté systémy</t>
  </si>
  <si>
    <t>722221175.S</t>
  </si>
  <si>
    <t>Montáž poistného ventilu závitového pre vodu G 3/4</t>
  </si>
  <si>
    <t>551210022000</t>
  </si>
  <si>
    <t>Ventil poistný, 3/4”x6 bar, armatúry pre uzavreté systémy</t>
  </si>
  <si>
    <t>722221180</t>
  </si>
  <si>
    <t>Montáž poistného ventilu závitového pre vodu G 1</t>
  </si>
  <si>
    <t>551210022500</t>
  </si>
  <si>
    <t>Ventil poistný, 1”x6 bar, armatúry pre uzavreté systémy</t>
  </si>
  <si>
    <t>722221220a</t>
  </si>
  <si>
    <t>Montáž regulačného závitového ventilu G 1/2</t>
  </si>
  <si>
    <t>1015651a1f</t>
  </si>
  <si>
    <t>Regulačný dvojitý ventil do cirkulácie, s tepelnou izoláciou, s meracími ventilčekmi, DN15</t>
  </si>
  <si>
    <t>3899009520a11</t>
  </si>
  <si>
    <t>Sada 2ks šróbení z červeného bronzu 1/2"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</si>
  <si>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</si>
  <si>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</si>
  <si>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</si>
  <si>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</si>
  <si>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722221270</t>
  </si>
  <si>
    <t>Montáž spätného ventilu závitového G 3/4</t>
  </si>
  <si>
    <t>551110016600</t>
  </si>
  <si>
    <t>Spätný ventil kontrolovateľný, 3/4" FF, PN 16, mosadz, disk plast</t>
  </si>
  <si>
    <t>722221275.S</t>
  </si>
  <si>
    <t>Montáž spätného ventilu závitového G 1</t>
  </si>
  <si>
    <t>551110016500.S</t>
  </si>
  <si>
    <t>Spätný ventil kontrolovateľný, 1" FF, PN 16, mosadz, disk plast</t>
  </si>
  <si>
    <t>722221290</t>
  </si>
  <si>
    <t>Montáž spätného ventilu závitového G 2</t>
  </si>
  <si>
    <t>5511872320hw50</t>
  </si>
  <si>
    <t>Zábrana proti spätnému toku podľa normy STN EN1717,  médium voda, max. vstupný tlak 10 bar, min. vstupný tlak 1,5 bar, prevádzková teplota  do 65°C, DN 50, závitové prevedenie</t>
  </si>
  <si>
    <t>722221290.S</t>
  </si>
  <si>
    <t>551110016900.S</t>
  </si>
  <si>
    <t>Spätný ventil kontrolovateľný, 2" FF, PN 16, mosadz, disk plast</t>
  </si>
  <si>
    <t>722221360.S</t>
  </si>
  <si>
    <t>Montáž vodovodného filtra závitového G 1/2</t>
  </si>
  <si>
    <t>422010002900.S</t>
  </si>
  <si>
    <t>Filter závitový na vodu 1/2", FF, PN 20, mosadz</t>
  </si>
  <si>
    <t>722221370.S</t>
  </si>
  <si>
    <t>Montáž vodovodného filtra závitového G 1</t>
  </si>
  <si>
    <t>422010003100.S</t>
  </si>
  <si>
    <t>Filter závitový na vodu 1", FF, PN 20, mosadz</t>
  </si>
  <si>
    <t>722250005ks</t>
  </si>
  <si>
    <t>Montáž hydrantového systému s tvarovo stálou hadicou D 25</t>
  </si>
  <si>
    <t>4493202990</t>
  </si>
  <si>
    <t>Hydrantový systém s tvarovo stálou hadicou D 25 PH - PLUS - 30 bm. Skriňa 710x710x245; plné dvierka; prúdnica ekv.10 PHHP</t>
  </si>
  <si>
    <t>42256117091</t>
  </si>
  <si>
    <t>Protipožiarna zpeňujúca páska E-W 45/1,8" balenie po 10metroch</t>
  </si>
  <si>
    <t>42256117092</t>
  </si>
  <si>
    <t>Protipožiarny tmel 580ml</t>
  </si>
  <si>
    <t>722263417.S</t>
  </si>
  <si>
    <t>Montáž vodomeru závitového jednovtokového suchobežného G 1 (7 m3.h-1)</t>
  </si>
  <si>
    <t>389510000900</t>
  </si>
  <si>
    <t>Šróbenie 1 pár pre vodomer 1"</t>
  </si>
  <si>
    <t>388240002200</t>
  </si>
  <si>
    <t>Vodomer viacvtokový 1"</t>
  </si>
  <si>
    <t>722290226</t>
  </si>
  <si>
    <t>Tlaková skúška vodovodného potrubia závitového do DN 50</t>
  </si>
  <si>
    <t>722290229.S</t>
  </si>
  <si>
    <t>Tlaková skúška vodovodného potrubia závitového nad DN 50 do DN 100</t>
  </si>
  <si>
    <t>722290234</t>
  </si>
  <si>
    <t>Prepláchnutie a dezinfekcia vodovodného potrubia do DN 80</t>
  </si>
  <si>
    <t>722290822.S</t>
  </si>
  <si>
    <t>Vnútrostav. premiestnenie vybúraných hmôt vnútorný vodovod vodorovne do 100 m z budov vys. do 12 m</t>
  </si>
  <si>
    <t>998722201</t>
  </si>
  <si>
    <t>Presun hmôt pre vnútorný vodovod v objektoch výšky do 6 m</t>
  </si>
  <si>
    <t>725</t>
  </si>
  <si>
    <t>Zdravotechnika - zariaď. predmety</t>
  </si>
  <si>
    <t>725119306</t>
  </si>
  <si>
    <t>Montáž zariadenia záchoda, príplatok za použitie silikónového tmelu</t>
  </si>
  <si>
    <t>725119410.S</t>
  </si>
  <si>
    <t>Montáž záchodovej misy keramickej zavesenej s rovným odpadom</t>
  </si>
  <si>
    <t>642360002700mm</t>
  </si>
  <si>
    <t>Závesné WC, keramický záchod, biely 000, PÚ.: hladká, mat, 530x360x340,  rovný odpad, uchytenie na podomietkový modul</t>
  </si>
  <si>
    <t>725119701</t>
  </si>
  <si>
    <t>Montáž predstenového systému záchodov do masívnej murovanej konštrukcie</t>
  </si>
  <si>
    <t>súb.</t>
  </si>
  <si>
    <t>5513005457mm</t>
  </si>
  <si>
    <t>Podomietkový modul na závesné WC</t>
  </si>
  <si>
    <t>5513005487ismm</t>
  </si>
  <si>
    <t>Ovládacie tlačidlo pre WC, biele 000, PÚ.: hladké, na povrchu</t>
  </si>
  <si>
    <t>725129201.S</t>
  </si>
  <si>
    <t>Montáž pisoáru keramického bez splachovacej nádrže</t>
  </si>
  <si>
    <t>642510000100.Smm</t>
  </si>
  <si>
    <t>Urinál závesný, 305x340x535, zadný odpad</t>
  </si>
  <si>
    <t>725149770.S</t>
  </si>
  <si>
    <t>Montáž predstenového systému bidetov do masívnej murovanej konštrukcie</t>
  </si>
  <si>
    <t>552370001300.S</t>
  </si>
  <si>
    <t>Predstenový systém pre nástenný bidet do murovaných alebo betónových konštrukcií</t>
  </si>
  <si>
    <t>725219201</t>
  </si>
  <si>
    <t>Montáž umývadla bez výtokovej armatúry z bieleho diturvitu so zápachovou uzávierkou na konzoly</t>
  </si>
  <si>
    <t>sub</t>
  </si>
  <si>
    <t>642110000200mm</t>
  </si>
  <si>
    <t>Závesnéumývadlo, keramické, biely 000, PÚ.: hladká, mat, zaoblená rohy 500x430</t>
  </si>
  <si>
    <t>642110000200mm1</t>
  </si>
  <si>
    <t>Závesnéumývadlo, keramické, biely 000, PÚ.: hladká, mat, zaoblená rohy 550x450</t>
  </si>
  <si>
    <t>642110000200mm2</t>
  </si>
  <si>
    <t>Závesnéumývadlo, keramické, biely 000, PÚ.: hladká, mat, zaoblená rohy 450x350</t>
  </si>
  <si>
    <t>642110000200mm3</t>
  </si>
  <si>
    <t>Závesnéumývadlo, keramické, biely 000, PÚ.: hladká, mat, zaoblená rohy 480x280</t>
  </si>
  <si>
    <t>642110000200mm4</t>
  </si>
  <si>
    <t>Závesnéumývadlo, keramické, biely 000, PÚ.: hladká, mat, zaoblená rohy 900x480</t>
  </si>
  <si>
    <t>725239101.S</t>
  </si>
  <si>
    <t>Montáž bidetu závesného bez výtokovej armatúry</t>
  </si>
  <si>
    <t>642430000200mm</t>
  </si>
  <si>
    <t>Závesný bidet, biely 000, PÚ.: hladká, mat, 530x360x335</t>
  </si>
  <si>
    <t>725291112.S</t>
  </si>
  <si>
    <t>Montáž záchodového sedadla s poklopom</t>
  </si>
  <si>
    <t>554330000300.S</t>
  </si>
  <si>
    <t>Záchodové sedadlo plastové s poklopom</t>
  </si>
  <si>
    <t>725291114.S</t>
  </si>
  <si>
    <t>Montáž doplnkov zariadení kúpeľní a záchodov, madlá</t>
  </si>
  <si>
    <t>552380012400.Smm</t>
  </si>
  <si>
    <t>madlo závesné pre imobilných, chróm</t>
  </si>
  <si>
    <t>725329101</t>
  </si>
  <si>
    <t>Montáž kuchynských drezov dvojitých s dvoma drezmi, alebo okapovým drezom s rozmerom do 730x510 mm, bez výtokových armatúr</t>
  </si>
  <si>
    <t>552310001500</t>
  </si>
  <si>
    <t>Kuchynský dvojdrez nerezový na zapustenie do dosky, 730x510 mm, hĺbka 195/130 mm, sifón (pop-up)</t>
  </si>
  <si>
    <t>725333360</t>
  </si>
  <si>
    <t>Montáž výlevky keramickej voľne stojacej bez výtokovej armatúry</t>
  </si>
  <si>
    <t>6420144360mm</t>
  </si>
  <si>
    <t>Výlevka závesná keramická, biela 000, PÚ.: hladká, mat, zaoblená rohy, 505x510x710</t>
  </si>
  <si>
    <t>725539101.S</t>
  </si>
  <si>
    <t>Montáž elektrického ohrievača závesného zvislého do 50 L</t>
  </si>
  <si>
    <t>541320005400.S</t>
  </si>
  <si>
    <t>Ohrievač vody elektrický tlakový závesný zvislý akumulačný, objem 50</t>
  </si>
  <si>
    <t>725539102.S</t>
  </si>
  <si>
    <t>Montáž elektrického ohrievača závesného zvislého do 80 L</t>
  </si>
  <si>
    <t>541320005500.S</t>
  </si>
  <si>
    <t>Ohrievač vody elektrický tlakový závesný zvislý akumulačný, objem 80 l</t>
  </si>
  <si>
    <t>725539103.S</t>
  </si>
  <si>
    <t>Montáž elektrického ohrievača závesného zvislého do 120 L</t>
  </si>
  <si>
    <t>541320005600.S</t>
  </si>
  <si>
    <t>Ohrievač vody elektrický tlakový závesný zvislý akumulačný, objem 120 l</t>
  </si>
  <si>
    <t>725539140.S</t>
  </si>
  <si>
    <t>Montáž elektrického prietokového ohrievača malolitrážneho do 5 L</t>
  </si>
  <si>
    <t>541310000200.S</t>
  </si>
  <si>
    <t>Elektrický prietokový ohrievač beztlakový malolitrážny s batériou, inštalácia pod umývadlo, objem 5 l</t>
  </si>
  <si>
    <t>725539141.S</t>
  </si>
  <si>
    <t>Montáž elektrického prietokového ohrievača malolitrážneho do 10 L</t>
  </si>
  <si>
    <t>541310000400.S</t>
  </si>
  <si>
    <t>Elektrický prietokový ohrievač tlakový, inštalácia pod umývadlo, objem 10 l</t>
  </si>
  <si>
    <t>725539142.S</t>
  </si>
  <si>
    <t>Montáž elektrického prietokového ohrievača malolitrážneho do 15 L</t>
  </si>
  <si>
    <t>541310000600.S</t>
  </si>
  <si>
    <t>Elektrický prietokový ohrievač tlakový, inštalácia pod umývadlo, objem 15 l</t>
  </si>
  <si>
    <t>725760025.S</t>
  </si>
  <si>
    <t>Montáž zdravotníckej bezpečnostnej telovej sprchy voľne stojacej</t>
  </si>
  <si>
    <t>551450004700.Smm</t>
  </si>
  <si>
    <t>Batéria bidetová stojánková, chróm, na bidet montovaná</t>
  </si>
  <si>
    <t>725829206</t>
  </si>
  <si>
    <t>Montáž batérie umývadlovej a drezovej stojankovej s mechanickým ovládaním odpadového ventilu</t>
  </si>
  <si>
    <t>5514360800ubsmm</t>
  </si>
  <si>
    <t>Páková batéria stojánková, chróm, na umývadlo, montovaná, v.: 168</t>
  </si>
  <si>
    <t>551450000400mm</t>
  </si>
  <si>
    <t>Batéria drezová stojanková pákovás otočným výtokovým ramienkom, rozmer 340x214 mm, chróm</t>
  </si>
  <si>
    <t>725839225a</t>
  </si>
  <si>
    <t>Montáž nástennej batérie k výlevke</t>
  </si>
  <si>
    <t>5513006110amm</t>
  </si>
  <si>
    <t>Nástenná batéria k výlevke, chróm, rozteč: 150</t>
  </si>
  <si>
    <t>725849201</t>
  </si>
  <si>
    <t>Montáž batérie sprchovej nástennej pákovej, klasickej</t>
  </si>
  <si>
    <t>5514367400stmm</t>
  </si>
  <si>
    <t>Sprchový set, nástenný s ružicou, chróm</t>
  </si>
  <si>
    <t>725869301.S</t>
  </si>
  <si>
    <t>Montáž zápachovej uzávierky pre zariaďovacie predmety, umývadlovej do D 40</t>
  </si>
  <si>
    <t>551620006400.Smm</t>
  </si>
  <si>
    <t>Zápachová uzávierka - sifón pre umývadlá DN 40, nastaviteľný, chróm</t>
  </si>
  <si>
    <t>725869310.S</t>
  </si>
  <si>
    <t>Montáž zápachovej uzávierky pre zariaďovacie predmety, drezovej do D 40 (pre jeden drez)</t>
  </si>
  <si>
    <t>551620006800.S</t>
  </si>
  <si>
    <t>Zápachová uzávierka- sifón pre jednodielne drezy DN 40</t>
  </si>
  <si>
    <t>725869360.S</t>
  </si>
  <si>
    <t>Montáž zápachovej uzávierky pre zariaďovacie predmety, bidetov do D 32</t>
  </si>
  <si>
    <t>551620005300.S</t>
  </si>
  <si>
    <t>Zápachová uzávierka - sifón umývadlový a bidetový DN 32</t>
  </si>
  <si>
    <t>725869371.S</t>
  </si>
  <si>
    <t>Montáž zápachovej uzávierky pre zariaďovacie predmety, pisoárovej do D 50</t>
  </si>
  <si>
    <t>551620011000.S</t>
  </si>
  <si>
    <t>Zápachová uzávierka - sifón pre pisoáre DN 50</t>
  </si>
  <si>
    <t>725869380.S</t>
  </si>
  <si>
    <t>Montáž zápachovej uzávierky pre zariaďovacie predmety, ostatných typov do D 32</t>
  </si>
  <si>
    <t>551620013300</t>
  </si>
  <si>
    <t>Zápachová uzávierka podomietková DN 40/50, umývačkový UP sifón, elektrická zástrčka, výtokový ventil 1/2", prítok/odtok vody R 1/2" vnútorný závit, spätná klapka a privzdušňovač, krytka nerez 180x100 mm, PE</t>
  </si>
  <si>
    <t>725989101</t>
  </si>
  <si>
    <t>Montáž dvierok kovových lakovaných</t>
  </si>
  <si>
    <t>551675740025</t>
  </si>
  <si>
    <t>Dvierka krycie 30x30 cm nerezové</t>
  </si>
  <si>
    <t>998725201</t>
  </si>
  <si>
    <t>Presun hmôt pre zariaďovacie predmety v objektoch výšky do 6 m</t>
  </si>
  <si>
    <t>732</t>
  </si>
  <si>
    <t>Ústredné kúrenie, strojovne</t>
  </si>
  <si>
    <t>484630006500uv25</t>
  </si>
  <si>
    <t>Úprava vody fyzikálna DN25 D+M</t>
  </si>
  <si>
    <t>484630006500uv20</t>
  </si>
  <si>
    <t>Úprava vody fyzikálna DN20 D+M</t>
  </si>
  <si>
    <t>732491050ko</t>
  </si>
  <si>
    <t>Montáž čerpadla kondenzátu</t>
  </si>
  <si>
    <t>426110010100kon</t>
  </si>
  <si>
    <t>Čerpadlo kondenzátu z klim.jednotiek</t>
  </si>
  <si>
    <t>998732201</t>
  </si>
  <si>
    <t>Presun hmôt pre strojovne v objektoch výšky do 6 m</t>
  </si>
  <si>
    <t>55301000011a</t>
  </si>
  <si>
    <t>Konzola pre uchytenie kanalizačného potrubia D+M</t>
  </si>
  <si>
    <t>55301000011b</t>
  </si>
  <si>
    <t>Konzola pre uchytenie vodovodného potrubia D+M</t>
  </si>
  <si>
    <t>55301000011c</t>
  </si>
  <si>
    <t>Objímka pre uchytenie kanalizačného potrubia D+M</t>
  </si>
  <si>
    <t>55301000011d</t>
  </si>
  <si>
    <t>Objímka pre uchytenie vodovodného potrubia D+M</t>
  </si>
  <si>
    <t>55301000011e</t>
  </si>
  <si>
    <t>Závitová tyč dĺžky 1m</t>
  </si>
  <si>
    <t>2781001560a</t>
  </si>
  <si>
    <t>Štítok pre označenie smeru toku vody v potrubí - teplá voda</t>
  </si>
  <si>
    <t>2781001560b</t>
  </si>
  <si>
    <t>Štítok pre označenie smeru toku vody v potrubí - cirkulácia teplej vody</t>
  </si>
  <si>
    <t>2781001560c</t>
  </si>
  <si>
    <t>Štítok pre označenie smeru toku vody v potrubí - studená voda</t>
  </si>
  <si>
    <t>2781001560aS</t>
  </si>
  <si>
    <t>Štítok pre označenie armatúry na potrubí - teplá voda</t>
  </si>
  <si>
    <t>2781001560bS</t>
  </si>
  <si>
    <t>Štítok pre označenie armatúry na potrubí - cirkulácia teplej vody</t>
  </si>
  <si>
    <t>2781001560cS</t>
  </si>
  <si>
    <t>Štítok pre označenie armatúry na potrubí - studená voda</t>
  </si>
  <si>
    <t>12,005</t>
  </si>
  <si>
    <t>1,54</t>
  </si>
  <si>
    <t>3,12</t>
  </si>
  <si>
    <t>31,865</t>
  </si>
  <si>
    <t>30,735</t>
  </si>
  <si>
    <t>02 - SO 02 Telocvičňa</t>
  </si>
  <si>
    <t>02.1 - ASR + Statika</t>
  </si>
  <si>
    <t>Odstránenie povlakovej krytiny na strechách plochých 10° trojvrstvove</t>
  </si>
  <si>
    <t>938</t>
  </si>
  <si>
    <t>1,012</t>
  </si>
  <si>
    <t>2,256</t>
  </si>
  <si>
    <t>GE_S01</t>
  </si>
  <si>
    <t>762,558</t>
  </si>
  <si>
    <t>GE_S02</t>
  </si>
  <si>
    <t>270,691</t>
  </si>
  <si>
    <t>HI1_S01</t>
  </si>
  <si>
    <t>Zhotovenie povlak. krytiny striech plochých do 10° pásmi pritav. NAIP na celej ploche, oxidované pás</t>
  </si>
  <si>
    <t>647,671</t>
  </si>
  <si>
    <t>HI1_S02</t>
  </si>
  <si>
    <t>242,095</t>
  </si>
  <si>
    <t>HI2_S01</t>
  </si>
  <si>
    <t>112,224</t>
  </si>
  <si>
    <t>HI2_S02</t>
  </si>
  <si>
    <t>Zhotovenie povlakovej krytiny striech vytiahnutím i</t>
  </si>
  <si>
    <t>52,58</t>
  </si>
  <si>
    <t>HI3_02</t>
  </si>
  <si>
    <t>Zhotovenie povlak krytiny striech plochých do 10° mPVC fóliou prikotvením so zvarením SO 02</t>
  </si>
  <si>
    <t>1033,167</t>
  </si>
  <si>
    <t>48,154</t>
  </si>
  <si>
    <t>605,011</t>
  </si>
  <si>
    <t>1,789</t>
  </si>
  <si>
    <t>321,833</t>
  </si>
  <si>
    <t>MA1</t>
  </si>
  <si>
    <t>1992,272</t>
  </si>
  <si>
    <t>Nátery kov.stav.doplnk.konštr. syntetické na vzduchu schnúce dvojnás. 1x s emailov.- RAL 9005</t>
  </si>
  <si>
    <t>16,458</t>
  </si>
  <si>
    <t>O11</t>
  </si>
  <si>
    <t>Vnútorná omietka stropov vápennocementová jednovrstvová, hr. 10 mm - SO 02</t>
  </si>
  <si>
    <t>56,601</t>
  </si>
  <si>
    <t>O22</t>
  </si>
  <si>
    <t>Vnútorná omietka stien vápennocementová jednovrstvová, hr. 10 mm - SO 02</t>
  </si>
  <si>
    <t>1623,208</t>
  </si>
  <si>
    <t>197,51</t>
  </si>
  <si>
    <t>P0.1 – telocvične  /hr.150mm/ - vlysy</t>
  </si>
  <si>
    <t>419,55</t>
  </si>
  <si>
    <t>P0.2b – sklady a náraďovňa  /hr.100mm/ vlysy</t>
  </si>
  <si>
    <t>99,77</t>
  </si>
  <si>
    <t>P1.1b – podlaha 1.NP na teréne v byte  /hr.140mm/ - laminát</t>
  </si>
  <si>
    <t>89,8</t>
  </si>
  <si>
    <t>419,7</t>
  </si>
  <si>
    <t>mer . NEOCENOVAT !!! -podlaha p.02</t>
  </si>
  <si>
    <t>59,3</t>
  </si>
  <si>
    <t>podlaha p.03</t>
  </si>
  <si>
    <t>88,9</t>
  </si>
  <si>
    <t>podlaha p.04</t>
  </si>
  <si>
    <t>22,9</t>
  </si>
  <si>
    <t>podlaha p.05</t>
  </si>
  <si>
    <t xml:space="preserve"> -podlaha p.06</t>
  </si>
  <si>
    <t>podlaha p.07</t>
  </si>
  <si>
    <t>podlaha p.08</t>
  </si>
  <si>
    <t>podlaha p.09</t>
  </si>
  <si>
    <t>18,217</t>
  </si>
  <si>
    <t>SOK1</t>
  </si>
  <si>
    <t>Montáž soklíkov z obkladačiek do tmelu</t>
  </si>
  <si>
    <t>356,7</t>
  </si>
  <si>
    <t>TI1_S01</t>
  </si>
  <si>
    <t>Montáž tepelnej izolácie striech plochých do 10° polystyrénom, jednovrstvová kladenými voľne</t>
  </si>
  <si>
    <t>TI1_S02</t>
  </si>
  <si>
    <t>TI11_ste04</t>
  </si>
  <si>
    <t>23,456</t>
  </si>
  <si>
    <t>TI11_ste05</t>
  </si>
  <si>
    <t>29,099</t>
  </si>
  <si>
    <t>4,976</t>
  </si>
  <si>
    <t xml:space="preserve">    775 - Podlahy vlysové a parketové</t>
  </si>
  <si>
    <t>-976601797</t>
  </si>
  <si>
    <t>0,15*(0,35-0,25)*(2,56+1,09+0,55)  "M1.10-1.12</t>
  </si>
  <si>
    <t>0,15*(0,35-0,25)*(1,1+0,15+0,47)  "M1.10-1.12</t>
  </si>
  <si>
    <t>0,15*(0,35-0,25)*(2,855+1,04+0,48+1,04+0,2+0,47)  "M1.06, 1.07</t>
  </si>
  <si>
    <t>0,36*(0,265-0,25)*1,54  "M1.02</t>
  </si>
  <si>
    <t>0,335*(0,33-0,25)*(1,32+0,1+1,7)  "M1.17, 1.21</t>
  </si>
  <si>
    <t>0,8*1,2*(1,06-(0,024+0,06+0,025+0,08))*2  "M1.07, 1.09 komplet nová podlaha</t>
  </si>
  <si>
    <t>0,96*0,99*(1,06-(0,024+0,06+0,025+0,08))*2  "M1.08, komplet nová podlaha</t>
  </si>
  <si>
    <t>1,39*2,2*(0,7-(0,1+0,13+0,02))  "M1.17, komplet ostáva stará</t>
  </si>
  <si>
    <t>V1_1*(15-3)</t>
  </si>
  <si>
    <t>V1_1*1,9</t>
  </si>
  <si>
    <t>"SO 02, statika č.v. S-07</t>
  </si>
  <si>
    <t>0,8*3,65*0,2</t>
  </si>
  <si>
    <t>583310003500</t>
  </si>
  <si>
    <t>Štrkopiesok frakcia 0-63 mm, STN EN 13450</t>
  </si>
  <si>
    <t>-1009235483</t>
  </si>
  <si>
    <t>(0,8*3,65*0,2)*1,9</t>
  </si>
  <si>
    <t>174101102-1</t>
  </si>
  <si>
    <t>Zásyp schodiska drvenou sutinou z búracích prác s urovnaním povrchu zásypu</t>
  </si>
  <si>
    <t>-832408915</t>
  </si>
  <si>
    <t>0,9*3,0*2,1  "M1.17</t>
  </si>
  <si>
    <t>274271021.S</t>
  </si>
  <si>
    <t>Murivo základových pásov (m3) z betónových debniacich tvárnic s betónovou výplňou C 16/20 hrúbky 200 mm</t>
  </si>
  <si>
    <t>-1493797967</t>
  </si>
  <si>
    <t>0,2*1,0*8,9</t>
  </si>
  <si>
    <t>999,756*0,001</t>
  </si>
  <si>
    <t>311271301</t>
  </si>
  <si>
    <t>Murivo nosné (m3) z betónových debniacich tvárnic 50x20x25 s betónovou výplňou hr. 200 mm</t>
  </si>
  <si>
    <t>-2000003322</t>
  </si>
  <si>
    <t>0,2*2,4*8,87</t>
  </si>
  <si>
    <t>24,3*2,06*0,25  "SZ</t>
  </si>
  <si>
    <t>9,645*2,06*0,25</t>
  </si>
  <si>
    <t>0,485*2,06*0,25</t>
  </si>
  <si>
    <t>4,95*1,5*0,25</t>
  </si>
  <si>
    <t>1,32*1,5*0,25</t>
  </si>
  <si>
    <t>2,73*1,5*0,25</t>
  </si>
  <si>
    <t>1,2*1,24*0,25</t>
  </si>
  <si>
    <t>1,3*1,24*0,25</t>
  </si>
  <si>
    <t>0,45*1,5*0,25</t>
  </si>
  <si>
    <t>0,625*2*0,25  "M1.15</t>
  </si>
  <si>
    <t>(2,095+0,08)*2*3,34  "umyvárka</t>
  </si>
  <si>
    <t>0,17*1,81*7  "SV</t>
  </si>
  <si>
    <t>(1,43+10,775+4,335)*3,34  "M1.12</t>
  </si>
  <si>
    <t>-0,9*2*2</t>
  </si>
  <si>
    <t>-1,4*2</t>
  </si>
  <si>
    <t>411354255-1</t>
  </si>
  <si>
    <t>Uzavretie pôvodných prestupov cez strešnú konštrukciu - trapézový plech hr. min. 1 mm, profilácia podľa pôvodných trapézových plechov, povrchová úprava obdobná ako na pôvodných (SO 02 - telocvičňa, viď detaily D300)</t>
  </si>
  <si>
    <t>-2098083571</t>
  </si>
  <si>
    <t>0,72*0,37*3+0,3*0,3*5  "B40</t>
  </si>
  <si>
    <t>"kotvenie doplneného plechu do pôvodného stropu pomocou hmoždiny do cem. poteru, kotvenie vždy do</t>
  </si>
  <si>
    <t>"spodnej vlny trapézu po celom obvode otvoru (max. vzdialenosť skrutiek 200 mm)</t>
  </si>
  <si>
    <t>434311117</t>
  </si>
  <si>
    <t>Stupne dusané na terén alebo dosku z betónu bez poteru, so zahladením povrchu tr. C 25/30</t>
  </si>
  <si>
    <t>911500962</t>
  </si>
  <si>
    <t>1,2*4  "č.v. S-07/det. C</t>
  </si>
  <si>
    <t>(0,3+0,17)*1,2*4  "č.v. S-07/det. C</t>
  </si>
  <si>
    <t>1551075395</t>
  </si>
  <si>
    <t>"-115</t>
  </si>
  <si>
    <t>8,437*7,05-1,2*2,4</t>
  </si>
  <si>
    <t>Príprava vnútorného podkladu stropov, cementový Prednástrek</t>
  </si>
  <si>
    <t>O11  "SO 02</t>
  </si>
  <si>
    <t>-429530880</t>
  </si>
  <si>
    <t>(2,4+0,018)*(7,05+3,13+8,437+2,907+7,05)</t>
  </si>
  <si>
    <t>-1,54*2,15-1*0,12</t>
  </si>
  <si>
    <t>0,431*(1,54+2,15*2)+0,5*(1+0,12*2)</t>
  </si>
  <si>
    <t>(2,4+0,018)*(1,2*2+2,4)</t>
  </si>
  <si>
    <t>t102</t>
  </si>
  <si>
    <t>(3,37+0,008)*(3,895+3)*2</t>
  </si>
  <si>
    <t>-0,9*2,03-1,8*(2,82+3)</t>
  </si>
  <si>
    <t>0,17*(1,8+2,82+0,17+3)</t>
  </si>
  <si>
    <t>1,8*(0,17)</t>
  </si>
  <si>
    <t>t103</t>
  </si>
  <si>
    <t>(3,37+0,008)*(3,895+2,882)*2</t>
  </si>
  <si>
    <t>-0,9*2,03-2,882*1,8</t>
  </si>
  <si>
    <t>0,17*(2,882)</t>
  </si>
  <si>
    <t>1,8*(0,17*2)</t>
  </si>
  <si>
    <t>t104</t>
  </si>
  <si>
    <t>(2,9+0,1+0,063)*(3,895+4,208)*2</t>
  </si>
  <si>
    <t>-0,9*2,03-0,9*2,02-4,205*1,8</t>
  </si>
  <si>
    <t>0,18*(4,205)</t>
  </si>
  <si>
    <t>t105</t>
  </si>
  <si>
    <t>(2,9+0,1+0,063)*(2,095*2+0,3)</t>
  </si>
  <si>
    <t>(2,9+0,063+0,1)*(1,385+0,9)*2</t>
  </si>
  <si>
    <t>-0,9*2,03-1,2*(0,9+0,15*2)</t>
  </si>
  <si>
    <t>(2,9+0,1+0,063)*(4,56+2,91+1,04+0,985+1,04+5,56+0,985+1,285+2,91+0,27+0,115*2+1,735*2-0,3)</t>
  </si>
  <si>
    <t>-0,9*2,03*3-4,545*1,8</t>
  </si>
  <si>
    <t>0,17*(4,545)</t>
  </si>
  <si>
    <t>t106</t>
  </si>
  <si>
    <t>(2,9+0,1+0,063)*(3,895+2,868)*2</t>
  </si>
  <si>
    <t>-0,9*2,03*2-2,868*1,8</t>
  </si>
  <si>
    <t>0,17*(2,868)</t>
  </si>
  <si>
    <t>t107</t>
  </si>
  <si>
    <t>t108</t>
  </si>
  <si>
    <t>(2,9+0,1+0,063)*(1,385+0,9)*2</t>
  </si>
  <si>
    <t>(2,9+0,1+0,063)*(0,28+2,095*2)</t>
  </si>
  <si>
    <t>(2,9+0,063+0,1)*(4,535+3,025+0,095+0,87+1,14+0,835+5,58+1,04*2+0,115+2,91+1,9*2+0,115*2-0,28)</t>
  </si>
  <si>
    <t>-0,9*2,03*3-4,535*1,8</t>
  </si>
  <si>
    <t>0,17*(4,535)</t>
  </si>
  <si>
    <t>0,17*(1,8*2)</t>
  </si>
  <si>
    <t>t111</t>
  </si>
  <si>
    <t>(6,188+0,15)*(12,03)</t>
  </si>
  <si>
    <t>77,56+77,56</t>
  </si>
  <si>
    <t>-1,35*2,03*2</t>
  </si>
  <si>
    <t>-1,84*2,18</t>
  </si>
  <si>
    <t>0,38*(1,84+2,18*2)</t>
  </si>
  <si>
    <t>t112</t>
  </si>
  <si>
    <t>(3,37+0,041)*(9,035+4,335)</t>
  </si>
  <si>
    <t>-1,35*2,03-1,35*2,03</t>
  </si>
  <si>
    <t>tehla</t>
  </si>
  <si>
    <t>-1,4*2,03</t>
  </si>
  <si>
    <t>t113</t>
  </si>
  <si>
    <t>(6,18+0,15)*(23,85+23,85)</t>
  </si>
  <si>
    <t>77,58+77,58</t>
  </si>
  <si>
    <t>-1,84*2,9-1,35*2,03*3</t>
  </si>
  <si>
    <t>0,4*(1,84+2,9*2)+0,163*(1,35+2,03*2)*3</t>
  </si>
  <si>
    <t>t114</t>
  </si>
  <si>
    <t>(3,313+0,1)*(5,63+4,2)</t>
  </si>
  <si>
    <t>41,22+36,075</t>
  </si>
  <si>
    <t>-1,35*2,03-5,63*1,5</t>
  </si>
  <si>
    <t>0,17*(5,63+1,5*2)</t>
  </si>
  <si>
    <t>5,145+3,4*(1,43)</t>
  </si>
  <si>
    <t>-0,9*2,03-0,9*2,02</t>
  </si>
  <si>
    <t>t115</t>
  </si>
  <si>
    <t>(3,37+0,041)*(9,4+0,365+0,25)</t>
  </si>
  <si>
    <t>(3,37+0,041)*(10,715+1,315)</t>
  </si>
  <si>
    <t>-0,9*2,02*2</t>
  </si>
  <si>
    <t>3,448*(3,115)+20,41+24,80</t>
  </si>
  <si>
    <t>-0,9*2,03-0,55*2,03</t>
  </si>
  <si>
    <t>0,15*(2,03+1,05)</t>
  </si>
  <si>
    <t>0,55*2,03+0,15*(2,3)</t>
  </si>
  <si>
    <t>t116</t>
  </si>
  <si>
    <t>15,58</t>
  </si>
  <si>
    <t>0,17*(2,9)</t>
  </si>
  <si>
    <t>3,365*(9,9)+1,5*(3,56+3,495)/2</t>
  </si>
  <si>
    <t>-5,235*1,5-1,7*2,9</t>
  </si>
  <si>
    <t>0,17*(5,235+1,5*2)+0,17*(1,7+2,9)</t>
  </si>
  <si>
    <t>t117</t>
  </si>
  <si>
    <t>2,768*(8,87-0,225)</t>
  </si>
  <si>
    <t>3,36+20,01+20,01</t>
  </si>
  <si>
    <t>-7,05*1,5-0,9*2,03-0,55*2,03</t>
  </si>
  <si>
    <t>0,17*(7,05+1,5)</t>
  </si>
  <si>
    <t>0,55*2,03+1,8*(0,17)+2,85*(0,075)</t>
  </si>
  <si>
    <t>t118</t>
  </si>
  <si>
    <t>(2,9+0,1+0,033)*(1,47+1,87)</t>
  </si>
  <si>
    <t>-0,6*1,5-1,2*(0,15)</t>
  </si>
  <si>
    <t>0,17*(0,6+1,5*2)</t>
  </si>
  <si>
    <t>(2,9+0,1+0,033)*(1,32)</t>
  </si>
  <si>
    <t>O22  "SO 02</t>
  </si>
  <si>
    <t>"SO 02   (KZS 180 mm)</t>
  </si>
  <si>
    <t>3,25*1,8+1,8*2,9  "otvory</t>
  </si>
  <si>
    <t>11,6*1,095+7,05*1,5+1,84*2,18+3,2*3,48+3,25*1,8  "otvory</t>
  </si>
  <si>
    <t>1,84*2,15</t>
  </si>
  <si>
    <t>5,63*1,5</t>
  </si>
  <si>
    <t>1,7*2,9</t>
  </si>
  <si>
    <t>5,235*1,5</t>
  </si>
  <si>
    <t>0,6*1,5</t>
  </si>
  <si>
    <t>"SO 02   (KZS 220 mm)</t>
  </si>
  <si>
    <t>"JV pohľad - pri vstupe do 1.PP</t>
  </si>
  <si>
    <t>1,54*1,52</t>
  </si>
  <si>
    <t>1948244002</t>
  </si>
  <si>
    <t>(3,25+1,8*2)*0,18+(1,8+2,9*2)*0,18  "otvory</t>
  </si>
  <si>
    <t>(11,6+1,095*2)*0,18+(7,05+1,5*2)*0,18+(1,84+2,18*2)*0,18+(3,2+3,48*2)*0,18+(3,25+1,8*2)*0,18  "otvory</t>
  </si>
  <si>
    <t>(1,84+2,15*2)*0,18+(5,63+1,5*2)*0,18+(1,7+2,9*2)*0,18+(5,235+1,5*2)*0,18+(0,6+1,5*2)*0,18</t>
  </si>
  <si>
    <t>"KZS ostenie hr. 220 mm</t>
  </si>
  <si>
    <t>(1,54+1,52*2)*0,22</t>
  </si>
  <si>
    <t>"komín</t>
  </si>
  <si>
    <t>(1,37+1,37+2,52)*7,085+2,52*4,32</t>
  </si>
  <si>
    <t>KZSSO02_MW60</t>
  </si>
  <si>
    <t>25,01*1,345</t>
  </si>
  <si>
    <t>24,83*1,315</t>
  </si>
  <si>
    <t>31,01*4,355</t>
  </si>
  <si>
    <t>-2,14*0,14 "sch. stupeň</t>
  </si>
  <si>
    <t>-3,25*1,8-1,8*2,9  "otvory</t>
  </si>
  <si>
    <t>13,01*1,345</t>
  </si>
  <si>
    <t>12,98*1,345</t>
  </si>
  <si>
    <t>0,35*1,455*2</t>
  </si>
  <si>
    <t>(0,225+0,350)*1,455</t>
  </si>
  <si>
    <t>30,98*1,345</t>
  </si>
  <si>
    <t>30,98*1,2</t>
  </si>
  <si>
    <t>-11,6*1,095-7,05*1,5-1,84*2,18-3,2*3,48-3,25*1,8  "otvory</t>
  </si>
  <si>
    <t>10,58*1,345</t>
  </si>
  <si>
    <t>30,98*4,355</t>
  </si>
  <si>
    <t>12,69*0,155</t>
  </si>
  <si>
    <t>2,05*0,12*-1</t>
  </si>
  <si>
    <t>2,15*0,12*-1</t>
  </si>
  <si>
    <t>12,69*0,155*-1</t>
  </si>
  <si>
    <t>1,84*2,15*-1</t>
  </si>
  <si>
    <t>5,63*1,5*-1</t>
  </si>
  <si>
    <t>1,7*2,9*-1</t>
  </si>
  <si>
    <t>5,235*1,5*-1</t>
  </si>
  <si>
    <t>0,6*1,5*-1</t>
  </si>
  <si>
    <t>3,53*1,17</t>
  </si>
  <si>
    <t>-1,54*1,52</t>
  </si>
  <si>
    <t>1,761+10,057  "SZ</t>
  </si>
  <si>
    <t>12,693  "SV</t>
  </si>
  <si>
    <t>2,001+1,303+3,331+1,248+1,101  "JV</t>
  </si>
  <si>
    <t>6,562+4,285  "JZ</t>
  </si>
  <si>
    <t>"SO 02 v zemi</t>
  </si>
  <si>
    <t>1,244+7,103  "SZ</t>
  </si>
  <si>
    <t>8,989  "SV</t>
  </si>
  <si>
    <t>1,414+1,637+2,353+0,88  "JV</t>
  </si>
  <si>
    <t>4,124+2,694  "JZ</t>
  </si>
  <si>
    <t>631311121-1</t>
  </si>
  <si>
    <t>Uzavretie pôvodných prestupov cez strešnú konštrukciu - doliatie miesta pôvodných prestupov cementovým poterom priamo na doplnený trapez. plech (SO 02 - telocvičňa, viď detaily D300)</t>
  </si>
  <si>
    <t>-1004571298</t>
  </si>
  <si>
    <t>(0,08/2+0,05)*0,72*0,37*3+(0,08/2+0,05)*0,3*0,3*5  "B40</t>
  </si>
  <si>
    <t>"zarovnanie hornej hrany ako podklad pre asfaltovú parozábranu, hr. upresniť podľa skutočnosti</t>
  </si>
  <si>
    <t>631311131</t>
  </si>
  <si>
    <t>Doplnenie existujúcich mazanín prostým betónom bez poteru o ploche do 1 m2 a hr.do 240 mm</t>
  </si>
  <si>
    <t>227335674</t>
  </si>
  <si>
    <t>1,39*2,2*(0,1+0,13)  "M1.17, komplet ostáva stará</t>
  </si>
  <si>
    <t>15,346*0,07</t>
  </si>
  <si>
    <t>1,2*(3,85-0,3*3)*(0,15+0,135)/2  "č.v. S-07/det. C/PB03</t>
  </si>
  <si>
    <t>631319171</t>
  </si>
  <si>
    <t>Príplatok za strhnutie povrchu mazaniny latou pre hr. obidvoch vrstiev mazaniny nad 50 do 80 mm</t>
  </si>
  <si>
    <t>1306728913</t>
  </si>
  <si>
    <t>P01*0,05+P06*0,052</t>
  </si>
  <si>
    <t>(1,2+(3,85-0,3*3)*2)*(0,15+0,135)/2  "č.v. S-07/det. C/PB03</t>
  </si>
  <si>
    <t>14,4*5,27*0,001  "S-07, PB03</t>
  </si>
  <si>
    <t>"SO 02 - typ siete upresniť podľa skutočnosti</t>
  </si>
  <si>
    <t>P01+P06</t>
  </si>
  <si>
    <t>1,2*(3,85-0,3*3)*0,2  "č.v. S-07/det. C/PB03</t>
  </si>
  <si>
    <t>631571111</t>
  </si>
  <si>
    <t>Doplnenie násypu pieskom s ubitím a urovnaním povrchu násypu</t>
  </si>
  <si>
    <t>1098113278</t>
  </si>
  <si>
    <t>P01+P03+P05+P06</t>
  </si>
  <si>
    <t>632451421</t>
  </si>
  <si>
    <t>Doplnenie cementového poteru s plochou jednotlivo (s dodaním hmôt) do 4 m2 a hr. do 20 mm</t>
  </si>
  <si>
    <t>-1021563382</t>
  </si>
  <si>
    <t>1,39*2,2  "M1.17, komplet ostáva stará</t>
  </si>
  <si>
    <t>632452211</t>
  </si>
  <si>
    <t>Cementový poter hr. 10 mm (v prípade nerovnosti podkladu) vrátane spádovania a dilatovania</t>
  </si>
  <si>
    <t>-966485091</t>
  </si>
  <si>
    <t>P08+P09</t>
  </si>
  <si>
    <t>632452216</t>
  </si>
  <si>
    <t>Cementový poter hr. 35 mm vrátane spádovania a dilatovania</t>
  </si>
  <si>
    <t>-168404815</t>
  </si>
  <si>
    <t>632452219</t>
  </si>
  <si>
    <t>Cementový poter, hr. 50 mm vrátane spádovania a dilatovania</t>
  </si>
  <si>
    <t>2146192227</t>
  </si>
  <si>
    <t>2900,0*0,15</t>
  </si>
  <si>
    <t>(9,995-2,66-1,8)*(24,995+12,98+12,97)</t>
  </si>
  <si>
    <t>(9,995-2,66-1,8)*(1,2*6)</t>
  </si>
  <si>
    <t>13,8+19,2+11,2+11,2+19,3+14,2+5,3  "t104,105,106,107,108,109,118</t>
  </si>
  <si>
    <t>60  "t117</t>
  </si>
  <si>
    <t>11,7+11,2+85,8+39,2"t102,103,110,112</t>
  </si>
  <si>
    <t>47,5+20,1+64"t116,115,114</t>
  </si>
  <si>
    <t>1,2*(24,99+13,02+12,96*2+13,05)</t>
  </si>
  <si>
    <t>139,4"t111</t>
  </si>
  <si>
    <t>280,3"t113</t>
  </si>
  <si>
    <t>1,2*(18,0+12,02+6,02+30,98+6,02)  "fasáda</t>
  </si>
  <si>
    <t>0,523*1,6  "SZ pohľad, acad</t>
  </si>
  <si>
    <t>0,2*2,595  "JZ pohľad, acad</t>
  </si>
  <si>
    <t>1,54*1,55  "JV pohľad, acad</t>
  </si>
  <si>
    <t>1,6*3,0*0,20  "JV pohľad</t>
  </si>
  <si>
    <t>0,595*4,245*0,20  "JV pohľad</t>
  </si>
  <si>
    <t>"((2,9+0,42)+(2,9+0,685))/2   priem. v. priečok 3,453 m</t>
  </si>
  <si>
    <t>3,453*(3,0+0,85*2+0,1+0,565+0,155+1,32+0,1)  "M1.20, 1.21</t>
  </si>
  <si>
    <t>-0,7*1,97*2</t>
  </si>
  <si>
    <t>3,453*2,55  "M1.18</t>
  </si>
  <si>
    <t>2,20*(0,17+0,1*2+0,18)  "M1.10, 1.11, 1.06, 1.07</t>
  </si>
  <si>
    <t>"ozn. B49</t>
  </si>
  <si>
    <t>"SO 02 - 5x</t>
  </si>
  <si>
    <t>(6,48-3,12)*(0,25+0,345)  "M1.11</t>
  </si>
  <si>
    <t>(6,48-3,12)*(0,38+0,32)  "M1.14</t>
  </si>
  <si>
    <t>(6,48-3,12)*(0,39*2+0,33)*2  "M1.14</t>
  </si>
  <si>
    <t>(6,48-3,12)*(0,21+0,25)  "M1.04</t>
  </si>
  <si>
    <t>"So 02</t>
  </si>
  <si>
    <t>0,25*1,15*4,45  "SZ a JZ pohľad</t>
  </si>
  <si>
    <t>962081131</t>
  </si>
  <si>
    <t>Búranie muriva priečok zo sklenených tvárnic, hr. do 100 mm,  -0,05500t</t>
  </si>
  <si>
    <t>1430641385</t>
  </si>
  <si>
    <t>(0,5+1,0+10,2)*1,81</t>
  </si>
  <si>
    <t>-1,0*1,81</t>
  </si>
  <si>
    <t>3,453*4,625  "M1.19</t>
  </si>
  <si>
    <t>2,0*2,1*2  "M1.10, 1.06</t>
  </si>
  <si>
    <t>P_01*0,04+P_02a*0,067</t>
  </si>
  <si>
    <t>"ozn. B53</t>
  </si>
  <si>
    <t>938*0,04  "SO 02</t>
  </si>
  <si>
    <t>965044201</t>
  </si>
  <si>
    <t>Brúsenie existujúcich betónových podláh, zbrúsenie hrúbky do 3 mm</t>
  </si>
  <si>
    <t>1866499961</t>
  </si>
  <si>
    <t>2+2</t>
  </si>
  <si>
    <t>968061126</t>
  </si>
  <si>
    <t>Vyvesenie dreveného dverného krídla do suti plochy nad 2 m2, -0,02700t</t>
  </si>
  <si>
    <t>-2021822596</t>
  </si>
  <si>
    <t>2*2</t>
  </si>
  <si>
    <t>2*2  "1,84*2,9, M1.02</t>
  </si>
  <si>
    <t>1  "M1.13, JV pohľad</t>
  </si>
  <si>
    <t>968071126</t>
  </si>
  <si>
    <t>Vyvesenie kovového dverného krídla do suti plochy nad 2 m2</t>
  </si>
  <si>
    <t>-130802286</t>
  </si>
  <si>
    <t>968071136</t>
  </si>
  <si>
    <t>Vyvesenie kovového krídla vrát do suti plochy do 4 m2</t>
  </si>
  <si>
    <t>1043496783</t>
  </si>
  <si>
    <t>1,25*2,52</t>
  </si>
  <si>
    <t>968072559</t>
  </si>
  <si>
    <t>Vybúranie kovových vrát plochy nad 5 m2,  -0,06600t</t>
  </si>
  <si>
    <t>714479254</t>
  </si>
  <si>
    <t>2,7*2,74</t>
  </si>
  <si>
    <t>1,84*2,9*2  "M1.02</t>
  </si>
  <si>
    <t>1,315*2,1*0,25  "M1.15</t>
  </si>
  <si>
    <t>971042551-1</t>
  </si>
  <si>
    <t>Vybúranie otvoru v keramzitbetónovom panely plochy do 1 m2, akejkolvek hr.,  -2,20000t</t>
  </si>
  <si>
    <t>-1935644660</t>
  </si>
  <si>
    <t>1,84*0,19*0,25  "B43, M1.13</t>
  </si>
  <si>
    <t>(0,84+1,0)*2,2*0,25  "JZ pohľad</t>
  </si>
  <si>
    <t>-1,0*2,0*0,25</t>
  </si>
  <si>
    <t>1,84+0,19*2  "B43, JV pohľad</t>
  </si>
  <si>
    <t>(0,84+1,0)+2,2+0,2  "B32, JZ pohľad</t>
  </si>
  <si>
    <t>2,0*2  "otvor F</t>
  </si>
  <si>
    <t>1,3*2  "otvor G</t>
  </si>
  <si>
    <t>1,665+2,99  "M1.10-1.12</t>
  </si>
  <si>
    <t>0,835*2+1,05+0,62  "M1.10-1.12</t>
  </si>
  <si>
    <t>2,13+3,27+0,95+0,65+1,67+1,385  "M1.06, 1.07</t>
  </si>
  <si>
    <t>0,325*4+0,1*4+2,785+2,75+2,655+1,0+1,625+1,0+0,3  "M1.17, 1.19, 1.15</t>
  </si>
  <si>
    <t>9,15+0,2+4,955+3,05+13,38  "M1.13, 1.14</t>
  </si>
  <si>
    <t>2,56+1,09+0,55  "M1.10-1.12</t>
  </si>
  <si>
    <t>1,1+0,15+0,47  "M1.10-1.12</t>
  </si>
  <si>
    <t>2,855+1,04+0,48+1,04+0,2+0,47  "M1.06, 1.07</t>
  </si>
  <si>
    <t>1,54  "M1.02</t>
  </si>
  <si>
    <t>974042587</t>
  </si>
  <si>
    <t>Vysekanie rýh v betónovej alebo v inej monolitickej dlažbe s betónovým podkladom do hĺbky 250 mm a šírky nad 300 mm -0,220 t</t>
  </si>
  <si>
    <t>1196173459</t>
  </si>
  <si>
    <t>1,32+0,1+1,7  "M1.17, 1.21</t>
  </si>
  <si>
    <t>"ozn. B14</t>
  </si>
  <si>
    <t>1,05*1,18+1,53+1,48  "JV pohľad</t>
  </si>
  <si>
    <t>976072221-B50</t>
  </si>
  <si>
    <t>Demontáž VZT mriežok uložených v keramzitbetónových opaneloch</t>
  </si>
  <si>
    <t>1602039937</t>
  </si>
  <si>
    <t>3  "ozn. B50, SO 02 - M1.16, 1.13</t>
  </si>
  <si>
    <t>1378,473</t>
  </si>
  <si>
    <t>36,61  "búrané steny</t>
  </si>
  <si>
    <t>154,71  "steny ktoré ostávajú</t>
  </si>
  <si>
    <t>P_01+P_02a+P_03</t>
  </si>
  <si>
    <t>978071311</t>
  </si>
  <si>
    <t>Odsekanie a odstránenie izolácie z dosiek hr. do 50 mm,  -0,09300t</t>
  </si>
  <si>
    <t>-714738950</t>
  </si>
  <si>
    <t>P_03  "ozn. B19 - pilinobet. dosky</t>
  </si>
  <si>
    <t>335,505*19 'Prepočítané koeficientom množstva</t>
  </si>
  <si>
    <t>335,505*10 'Prepočítané koeficientom množstva</t>
  </si>
  <si>
    <t>P01+P06+P09</t>
  </si>
  <si>
    <t>"skladba Ste0.3</t>
  </si>
  <si>
    <t>"pod obklad - nad UT</t>
  </si>
  <si>
    <t>"pod UT</t>
  </si>
  <si>
    <t>711141559-1</t>
  </si>
  <si>
    <t xml:space="preserve">D+M doplnenie hydroizol. proti zemnej vlhkosti,  asfaltovými pásmi z modifikovaného SBS na sklenenj tkanine (200g/m2), súčiniteľ difúzie radónu min. 3,91±1,83 x10-13 m2s-1, maximálna ťahová sila : min.1200N/50mm </t>
  </si>
  <si>
    <t>-1196920181</t>
  </si>
  <si>
    <t>P03+P09  "vodorovne</t>
  </si>
  <si>
    <t>"M T1.08</t>
  </si>
  <si>
    <t>2,1*(0,83*2+0,87)*2</t>
  </si>
  <si>
    <t>2,1*(1,69*2)</t>
  </si>
  <si>
    <t>1,2*(2,095*2)</t>
  </si>
  <si>
    <t>"M T1.05</t>
  </si>
  <si>
    <t>1,2*0,6*2  "M T1.02, 03</t>
  </si>
  <si>
    <t>1,2*0,6  "M T1.18</t>
  </si>
  <si>
    <t>938  "SO 02</t>
  </si>
  <si>
    <t>"SO02 telocvičňa</t>
  </si>
  <si>
    <t>"skladba S0.1</t>
  </si>
  <si>
    <t>207,715+292,698+147,258  "acad, vodorovne</t>
  </si>
  <si>
    <t>(58,906-5,02)*(0,25+0,469)  "acad</t>
  </si>
  <si>
    <t>48,54*0,52</t>
  </si>
  <si>
    <t>"skladba S0.2</t>
  </si>
  <si>
    <t>242,095 "acad</t>
  </si>
  <si>
    <t>(97,266-5,02)*0,57  "acad</t>
  </si>
  <si>
    <t>(HI1_S01+HI2_S01)*1,15</t>
  </si>
  <si>
    <t>(HI1_S02+HI2_S02)*1,15</t>
  </si>
  <si>
    <t>324,63+168,192+216,761  "acad, vodorovne</t>
  </si>
  <si>
    <t>72,06*(0,469-0,09)  "acad</t>
  </si>
  <si>
    <t>48,06*(0,415-0,09)  "acad</t>
  </si>
  <si>
    <t>(29,04+3,52+8,5-0,49+(17,51-5,02)+1,37*2)*(0,52-0,25-0,09)</t>
  </si>
  <si>
    <t>HI3_S01</t>
  </si>
  <si>
    <t>242,095  "acad, vodorovne</t>
  </si>
  <si>
    <t>(97,0-5,02)*(0,57-0,18-0,08)  "acad</t>
  </si>
  <si>
    <t>HI3_S02</t>
  </si>
  <si>
    <t>(HI3_01+HI3_02)*1,15</t>
  </si>
  <si>
    <t>(97,266-5,02)*(0,57-0,18-0,08)  "acad</t>
  </si>
  <si>
    <t>GE_S01+GE_S02</t>
  </si>
  <si>
    <t>1033,249*1,15 'Prepočítané koeficientom množstva</t>
  </si>
  <si>
    <t>"SO 02 - telocv.</t>
  </si>
  <si>
    <t>"strecha S0.1, S0.2</t>
  </si>
  <si>
    <t>(31,01+30,98)*2</t>
  </si>
  <si>
    <t>24,03+0,49+12,0</t>
  </si>
  <si>
    <t>12,03+0,49*2+6,0*2*2</t>
  </si>
  <si>
    <t>P_01+P_02a+P_02b+P_03</t>
  </si>
  <si>
    <t>713000040</t>
  </si>
  <si>
    <t>Odstránenie nadstresnej tepelnej izolácie striech plochých kladenej voľne z vláknitých materiálov hr. do 10 cm -0,009t</t>
  </si>
  <si>
    <t>-1559059161</t>
  </si>
  <si>
    <t>"-36,245*(12,33-0,45*2)  "odpočet demol. krídla</t>
  </si>
  <si>
    <t>713122111</t>
  </si>
  <si>
    <t>Montáž tepelnej izolácie podláh polystyrénom, kladeným voľne v jednej vrstve</t>
  </si>
  <si>
    <t>983930950</t>
  </si>
  <si>
    <t>P01+P05+P06</t>
  </si>
  <si>
    <t>283720008900</t>
  </si>
  <si>
    <t>Doska EPS 150S hr. 80 mm, na zateplenie podláh a strešných terás</t>
  </si>
  <si>
    <t>1918762737</t>
  </si>
  <si>
    <t>Poznámka k položke:_x000D_
Minimálna objemová hmotnosť: 24,5 kg/m3.</t>
  </si>
  <si>
    <t>P01*1,02</t>
  </si>
  <si>
    <t>283720008800</t>
  </si>
  <si>
    <t>Doska EPS 150S hr. 30 mm, na zateplenie podláh a strešných terás</t>
  </si>
  <si>
    <t>-1017366181</t>
  </si>
  <si>
    <t>283720003100</t>
  </si>
  <si>
    <t>elastifikovaný polystyrén</t>
  </si>
  <si>
    <t>212285803</t>
  </si>
  <si>
    <t>Poznámka k položke:_x000D_
Minimálna objemová hmotnosť: 10 kg/m3.</t>
  </si>
  <si>
    <t>P05*1,02</t>
  </si>
  <si>
    <t>"S02</t>
  </si>
  <si>
    <t>0,57*(5,51+0,06+30,0+5,52+0,06)</t>
  </si>
  <si>
    <t>0,57*((30,0-5,02)+0,06*2+(2,53+1,92*4+2,765)*2)</t>
  </si>
  <si>
    <t>(TI11_ste04+TI11_ste115)*1,02</t>
  </si>
  <si>
    <t>(TI11_ste05+TI11_ste116)*1,02</t>
  </si>
  <si>
    <t>TI1_S01+TI1_S02</t>
  </si>
  <si>
    <t>283760007400-1</t>
  </si>
  <si>
    <t>Spádová doska z EPS 100S pre vyspádovanie plochých striech 20-140 mm</t>
  </si>
  <si>
    <t>-99134998</t>
  </si>
  <si>
    <t>"SO 02 telocvičňa</t>
  </si>
  <si>
    <t>TI1_S01*1,02  "skladba S0.1</t>
  </si>
  <si>
    <t>283760007400-2</t>
  </si>
  <si>
    <t>Spádová doska z EPS 100S pre vyspádovanie plochých striech 20-120 mm</t>
  </si>
  <si>
    <t>338947478</t>
  </si>
  <si>
    <t>TI1_S02*1,02  "skladba S0.2</t>
  </si>
  <si>
    <t>283720008000</t>
  </si>
  <si>
    <t>Doska EPS 100S hr. 100 mm, na zateplenie podláh a plochých striech</t>
  </si>
  <si>
    <t>1423856140</t>
  </si>
  <si>
    <t>889,766*1,02 'Prepočítané koeficientom množstva</t>
  </si>
  <si>
    <t>283720008300</t>
  </si>
  <si>
    <t>Doska EPS 100S hr. 150 mm, na zateplenie podláh a plochých striech</t>
  </si>
  <si>
    <t>2031746348</t>
  </si>
  <si>
    <t>647,671*1,02 'Prepočítané koeficientom množstva</t>
  </si>
  <si>
    <t>283720007900</t>
  </si>
  <si>
    <t>Doska EPS 100S hr. 80 mm, na zateplenie podláh a plochých striech</t>
  </si>
  <si>
    <t>11394381</t>
  </si>
  <si>
    <t>TI1_S02*1,02</t>
  </si>
  <si>
    <t>4  "SO 02</t>
  </si>
  <si>
    <t>39,473</t>
  </si>
  <si>
    <t>20,286</t>
  </si>
  <si>
    <t>11,865</t>
  </si>
  <si>
    <t>129,25</t>
  </si>
  <si>
    <t>11  "KL 08, SO 02</t>
  </si>
  <si>
    <t>764352513-1</t>
  </si>
  <si>
    <t>Zvodové rúry z hliníkového Al plechu, kruhové priemer 110 mm</t>
  </si>
  <si>
    <t>-829991163</t>
  </si>
  <si>
    <t>55,73  "KL 07, SO 02</t>
  </si>
  <si>
    <t>764352564-1</t>
  </si>
  <si>
    <t>Výtokové koleno zvodu Ø110 mm, hliník</t>
  </si>
  <si>
    <t>1676610556</t>
  </si>
  <si>
    <t>4  "KL 13, SO 02</t>
  </si>
  <si>
    <t>764359820</t>
  </si>
  <si>
    <t>Demontáž kotlíka oválneho a štvorhranného, so sklonom žľabu do 30st.,  -0,00320t</t>
  </si>
  <si>
    <t>-1594752309</t>
  </si>
  <si>
    <t>"SO 02 - škola</t>
  </si>
  <si>
    <t>764410770-1</t>
  </si>
  <si>
    <t>Oplechovanie parapetov z hliníkového farebného Al plechu, vrátane rohov r.š. 518 mm, hr. 1,2 mm</t>
  </si>
  <si>
    <t>88137242</t>
  </si>
  <si>
    <t>93,79  "KL 16, SO 02</t>
  </si>
  <si>
    <t>209,097  "KL20, SO 02</t>
  </si>
  <si>
    <t>74,54+50,54  "acad, strechy S03</t>
  </si>
  <si>
    <t>18,0+12,0  "strecha S01</t>
  </si>
  <si>
    <t>6,0*2+30,62  "strecha S02</t>
  </si>
  <si>
    <t>11  "SO 02</t>
  </si>
  <si>
    <t>764454802</t>
  </si>
  <si>
    <t>Demontáž odpadových rúr kruhových, s priemerom 120 mm,  -0,00285t</t>
  </si>
  <si>
    <t>1632787913</t>
  </si>
  <si>
    <t>"ozn. B05 - priemer upresniť podľa skutočnosti</t>
  </si>
  <si>
    <t>7,23*2+(3,15+0,5)*2+4,3*3</t>
  </si>
  <si>
    <t>764721119-1</t>
  </si>
  <si>
    <t xml:space="preserve">Oplechovanie komína z poplast. plechov </t>
  </si>
  <si>
    <t>-1589139932</t>
  </si>
  <si>
    <t>4,53  "KL 06, SO 02</t>
  </si>
  <si>
    <t>766411812-B25</t>
  </si>
  <si>
    <t>Odstránenie kapotáže radiátorov - dreveného vodorovného obkladu do výšky 1800mm kotveného do oceľových stĺpov, aj s drevenou podkonštrukciou</t>
  </si>
  <si>
    <t>1285934830</t>
  </si>
  <si>
    <t>"ozn. B25 - rozsah upresniť podľa skutočnosti</t>
  </si>
  <si>
    <t>1,8*(30,2+24,15+12,15*2)</t>
  </si>
  <si>
    <t>766414133-1</t>
  </si>
  <si>
    <t>D+M obklad stien biodoskou smrek hr. 20 mm + drev. podkonštrukcia - rošt 50x50 mm, vč. príslušenstva a detailov</t>
  </si>
  <si>
    <t>202024794</t>
  </si>
  <si>
    <t>220,3454</t>
  </si>
  <si>
    <t>7666621D10</t>
  </si>
  <si>
    <t>M+D Dvere s plným klídlom 1-kríd. 800x1970mm, kr.bezfalcové MDF RAL9005, ABS hrana, Rw=32dB, vr. kov. kľučka nerez, ovál. rozeta,zámok, mur. 3x115 a 7x150mm - podr. popis viď PD D10</t>
  </si>
  <si>
    <t>254338171</t>
  </si>
  <si>
    <t>7666621D11</t>
  </si>
  <si>
    <t>M+D Dvere s plným klídlom 1-kríd. 800x1970mm, kr.bezfalcové MDF RAL9005, ABS hrana, Rw=32dB, vr. kovovej 2-diel. zárubne,závesov, RAL 9005,kov. kľučka nerez, ovál. rozeta,zámok,pad.lišta, SDK 2x125mm,mur.1x115mm - podr. popis viď PD D11</t>
  </si>
  <si>
    <t>1438927571</t>
  </si>
  <si>
    <t>7666621D20</t>
  </si>
  <si>
    <t>M+D Dvere do telocvične 2-kríd. 1250x1970mm, kr.bezfalcové MDF RAL9005, Rw=32dB, vr. kov. kľučka nerez.,oval.rozeta,zámok,mur.1x115mm+1x150mm - podr. popis viď PD D20</t>
  </si>
  <si>
    <t>377477876</t>
  </si>
  <si>
    <t>7666621D21</t>
  </si>
  <si>
    <t>M+D Dvere do telocvične 2-kríd. 1250x1970mm, kr.bezfalcové MDF RAL9005,kovovej 2-diel. zárubne,závesov, RAL 9005 Rw=32dB, vr. kov. kľučka nerez.,oval.rozeta,zámok,mur.3x115mm - podr. popis viď PD D21</t>
  </si>
  <si>
    <t>-23924194</t>
  </si>
  <si>
    <t>7666621D21a</t>
  </si>
  <si>
    <t>M+D Dvere do telocvične 2-kríd. 1250x1970mm, kr.bezfalcové MDF RAL9005,kovovej 2-diel. zárubne,závesov, RAL 9005 Rw=32dB, vr. kov. kľučka nerez.,oval.rozeta,zámok,mur.1x250mm - podr. popis viď PD D21a</t>
  </si>
  <si>
    <t>1384915877</t>
  </si>
  <si>
    <t>-403542380</t>
  </si>
  <si>
    <t>4,0</t>
  </si>
  <si>
    <t>767111ZS.e01</t>
  </si>
  <si>
    <t>M+D Hliníková zasklenná stena 4xS+ostatné Fix r. 11875x4000mm, izol.3-sklo bezpečnostné, číre, vr. syst.skytého kovania, ext. parapet, Rw=35dB, rozšir. profil - podrobný popis viď PD ZS.e 01</t>
  </si>
  <si>
    <t>1275935351</t>
  </si>
  <si>
    <t>767111ZS.e02</t>
  </si>
  <si>
    <t>M+D Hliníková zasklenná stena 4xS+ostatné Fix r. 11875x4000mm, izol.3-sklo bezpečnostné, číre, vr. syst.skytého kovania, ext. parapet, Rw=35dB, rozšir. profil - podrobný popis viď PD ZS.e 02</t>
  </si>
  <si>
    <t>1178688447</t>
  </si>
  <si>
    <t>767122811-1</t>
  </si>
  <si>
    <t>Demontáž sietí na oknách telocvične</t>
  </si>
  <si>
    <t>-984530623</t>
  </si>
  <si>
    <t>"ozn. B69 - rozsah upresniť podľa skutočnosti</t>
  </si>
  <si>
    <t>1,4*(24,15+12,12*2)  "M1.16</t>
  </si>
  <si>
    <t>1,4*((7,19+0,72+4,24)+(3,84+1,35+7,1))*2  "M1.13</t>
  </si>
  <si>
    <t>767161ZV22</t>
  </si>
  <si>
    <t>M+D Interiérové oceľové schodisko so zábradlím do dielne, z jaklových profilov, plochej ocele,stupne a podesta z pororoštu vrátane povrchovej úpravy náter RAL 9010, kotvenia, zvarov, nosnej konš. - podrobný popis viď PD ZV22</t>
  </si>
  <si>
    <t>354995086</t>
  </si>
  <si>
    <t>767161ZV24</t>
  </si>
  <si>
    <t>M+D Oceľový požiarny rebrík so suchovodom a ochranným košom, výšky 5540mm, vrátane ochranného koša, uzamykateľného poklopu, suchovodu, pú. pozink+RAL8004, kotvenia,príslušenstva - podrobný popis viď PD ZV24</t>
  </si>
  <si>
    <t>184678339</t>
  </si>
  <si>
    <t>767161ZV25</t>
  </si>
  <si>
    <t>M+D Oceľový rebrík - predĺženie konštrukcie, výšky 400mm, vrátane pú.exist.rebríka(prebrúsiť,odstrániť hrdzu+nový náter RAL8004),pú predĺženia prášková farba RAL8004, kotvenia, tesniacej manžeti z PVC,odzerania a privarenia - podrobný popis viď PD ZV25</t>
  </si>
  <si>
    <t>-686259709</t>
  </si>
  <si>
    <t>767161ZV48</t>
  </si>
  <si>
    <t>M+D Oceľové zábradlie s madlom tyčové, výšky 900mm, dl. 2321 mm, z jaklových profilov 40x20x3 a plochej ocele, vrátane povrchovej úpravy náter RAL 9005, kotvenia, zvarov - podrobný popis viď PD ZV48</t>
  </si>
  <si>
    <t>1962223167</t>
  </si>
  <si>
    <t>767161ZV51</t>
  </si>
  <si>
    <t>M+D Exteriérové oceľové schodiskové zábradlie pri telocvični, tyčové, výšky 800mm+100mm kotvenie/nožičky, z jaklových profilov 40x20x3 a plochej ocele, vrátane povrchovej úpravy náter RAL 9010, kotvenia, zvarov - podrobný popis viď PD ZV51</t>
  </si>
  <si>
    <t>-122149688</t>
  </si>
  <si>
    <t>1  "SO 02, ZV51</t>
  </si>
  <si>
    <t>767161ZV52</t>
  </si>
  <si>
    <t>M+D Exteriérové ceľové zábradlie na opornom múre, tyčové, výšky 600mm, z jaklových profilov 40x20x3 a plochej ocele, vrátane povrchovej úpravy náter RAL 9010, kotvenia, zvarov - podrobný popis viď PD ZV52</t>
  </si>
  <si>
    <t>-1076743402</t>
  </si>
  <si>
    <t>76761210O41</t>
  </si>
  <si>
    <t>M+D Plastové 5 dielne okno 2xOS+3xFix r. 5630x1570mm, izol.3-sklo, číre, vr. syst.skytého kovania, ext. parapet, Rw=35dB, rozšir. profily, int. žalúzie - podrobný popis viď PD O41</t>
  </si>
  <si>
    <t>1711287344</t>
  </si>
  <si>
    <t>76761210O42</t>
  </si>
  <si>
    <t>M+D Plastové 5 dielne okno 2xOS+3xFix r. 5235x1570mm, izol.3-sklo, číre, vr. syst.skytého kovania, ext. parapet, Rw=35dB, rozšir. profily, int. žalúzie - podrobný popis viď PD O42</t>
  </si>
  <si>
    <t>-1485620753</t>
  </si>
  <si>
    <t>76761210O43</t>
  </si>
  <si>
    <t>M+D Plastové 1 dielne okno 1xOS r. 600x1570mm, izol.3-sklo, číre, vr. syst.skytého kovania, ext. parapet, Rw=35dB, rozšir. profily, int. žalúzie - podrobný popis viď PD O43</t>
  </si>
  <si>
    <t>843914153</t>
  </si>
  <si>
    <t>76761210O44</t>
  </si>
  <si>
    <t>M+D Plastové 6 dielne okno 2xS+4xFix r. 7050x1570mm, izol.3-sklo, číre, vr. syst.skytého kovania, ext. parapet, Rw=35dB, rozšir. profily, int. žalúzie - podrobný popis viď PD O44</t>
  </si>
  <si>
    <t>-131138711</t>
  </si>
  <si>
    <t>76761210O45</t>
  </si>
  <si>
    <t>M+D Plastové 3 dielne okno 1xOS+2xFix r. 3070x1840mm, izol.3-sklo, číre, vr. syst.skytého kovania, ext. parapet, Rw=35dB, rozšir. profily, int. žalúzie - podrobný popis viď PD O45</t>
  </si>
  <si>
    <t>-2001835141</t>
  </si>
  <si>
    <t>76761210O46</t>
  </si>
  <si>
    <t>M+D Plastové 3 dielne okno 1xOS+2xFix r. 3310x1840mm, izol.3-sklo, číre, vr. syst.skytého kovania, ext. parapet, Rw=35dB, rozšir. profily, int. žalúzie - podrobný popis viď PD O46</t>
  </si>
  <si>
    <t>246933723</t>
  </si>
  <si>
    <t>76761210O47</t>
  </si>
  <si>
    <t>M+D Plastové 3 dielne okno 1xOS+2xFix r. 3000x1840mm, izol.3-sklo, číre, vr. syst.skytého kovania, ext. parapet, Rw=35dB, rozšir. profily, int. žalúzie - podrobný popis viď PD O47</t>
  </si>
  <si>
    <t>754785897</t>
  </si>
  <si>
    <t>76761210O48</t>
  </si>
  <si>
    <t>M+D Plastové 5 dielne okno 2xOS+3xFix r. 4320x1840mm, izol.3-sklo, mliečne, vr. syst.skytého kovania, ext. parapet, Rw=35dB, rozšir. profily - podrobný popis viď PD O48</t>
  </si>
  <si>
    <t>-1208823971</t>
  </si>
  <si>
    <t>76761210O49</t>
  </si>
  <si>
    <t>M+D Plastové 5 dielne okno 2xOS+3xFix r. 4680x1840mm, izol.3-sklo, mliečne, vr. syst.skytého kovania, ext. parapet, Rw=35dB, rozšir. profily - podrobný popis viď PD O49</t>
  </si>
  <si>
    <t>682361105</t>
  </si>
  <si>
    <t>76761210O50</t>
  </si>
  <si>
    <t>M+D Plastové 3 dielne okno 1xOS+2xFix r. 3000x1840mm, izol.3-sklo, mliečne, vr. syst.skytého kovania, ext. parapet, Rw=35dB, rozšir. profily - podrobný popis viď PD O50</t>
  </si>
  <si>
    <t>-1117140151</t>
  </si>
  <si>
    <t>76761210O51</t>
  </si>
  <si>
    <t>M+D Plastové 3 dielne okno 1xOS+2xFix r. 3000x1840mm, izol.3-sklo, mliečne, vr. syst.skytého kovania, ext. parapet, Rw=35dB, rozšir. profily - podrobný popis viď PD O51</t>
  </si>
  <si>
    <t>-1668461374</t>
  </si>
  <si>
    <t>76761210O52</t>
  </si>
  <si>
    <t>M+D Plastové 5 dielne okno 2xOS+3xFix r. 4695x1840mm, izol.3-sklo, mliečne, vr. syst.skytého kovania, ext. parapet, Rw=35dB, rozšir. profily - podrobný popis viď PD O52</t>
  </si>
  <si>
    <t>-979419838</t>
  </si>
  <si>
    <t>76761210O53</t>
  </si>
  <si>
    <t>M+D Plastové 5 dielne okno 2xOS+3xFix r. 4610x1840mm, izol.3-sklo, mliečne, vr. syst.skytého kovania, ext. parapet, Rw=35dB, rozšir. profily - podrobný popis viď PD O53</t>
  </si>
  <si>
    <t>-1668033389</t>
  </si>
  <si>
    <t>76761210O54</t>
  </si>
  <si>
    <t>M+D Plastové 3 dielne okno 1xOS+3xFix r. 3070x1840mm, izol.3-sklo, mliečne, vr. syst.skytého kovania, ext. parapet, Rw=35dB, rozšir. profily - podrobný popis viď PD O54</t>
  </si>
  <si>
    <t>1875551673</t>
  </si>
  <si>
    <t>7676411D.e19</t>
  </si>
  <si>
    <t>M+D Vstupné Al dvere,dvojkr. otváravé s nadsvetlíkom protipožiarne EW30 D3/C5 r. 1800x2950mm, izol.3-sklo bezpečnostné,číre,vr. syst.skytého kovania, ext. parapet, Rw=35dB,panik.kov.,zámok-podrobný popid viď PD D.e 19</t>
  </si>
  <si>
    <t>1304526732</t>
  </si>
  <si>
    <t>7676411D.e20</t>
  </si>
  <si>
    <t>M+D Vstupné plastové dvere,dvojkr. otváravé plné r. 1840x2150mm, vr. syst.skytého kovania, ext. parapet, Rw=35dB,panik.kov.,zámok-podrobný popid viď PD D.e 20</t>
  </si>
  <si>
    <t>1227172525</t>
  </si>
  <si>
    <t>7676411D.e21</t>
  </si>
  <si>
    <t>M+D Vstupné plastové dvere,dvojkr. otváravé, s nadsvetlíkom r. 1700x2890mm, izol.3-sklo,číre,vr. syst.skytého kovania, ext. parapet, Rw=35dB,,zámok-podrobný popid viď PD D.e 21</t>
  </si>
  <si>
    <t>1476610435</t>
  </si>
  <si>
    <t>7676411D.e22</t>
  </si>
  <si>
    <t>M+D Vstupné plastové dvere,dvojkr. otváravé plné r. 1840x2150mm, vr. syst.skytého kovania, ext. parapet, Rw=35dB,panik.kov.,zámok-podrobný popid viď PD D.e 22</t>
  </si>
  <si>
    <t>1219501417</t>
  </si>
  <si>
    <t>7676411D.e23</t>
  </si>
  <si>
    <t>M+D Vstupné plastové dvere,dvojkr. otváravé, s nadsvetlíkom r. 1800x2890mm, izol.3-sklo,číre,vr. syst.skytého kovania, ext. parapet, Rw=35dB,panik.kovanie,zámok-podrobný popid viď PD D.e 23</t>
  </si>
  <si>
    <t>799597283</t>
  </si>
  <si>
    <t>7676411D.e24</t>
  </si>
  <si>
    <t>M+D Vstupné plastové dvere,dvojkr. otváravé, plné s mriežkami r. 1550x2150mm, vr. syst.skytého kovania, ext. parapet, Rw=35dB,mriežka 300x600mm,zámok-podrobný popid viď PD D.e 24</t>
  </si>
  <si>
    <t>1832921342</t>
  </si>
  <si>
    <t>379,73  "otvor F</t>
  </si>
  <si>
    <t>207,95  "otvor G</t>
  </si>
  <si>
    <t>93,53  "č.v. S-03</t>
  </si>
  <si>
    <t>76799-08</t>
  </si>
  <si>
    <t xml:space="preserve">D+M ostatných atypických kovových stavebných doplnkových konštrukcií - zosilenie jestvuj. oceľ. väzníka, vč. kotvenia a povrchovej úpravy </t>
  </si>
  <si>
    <t>-224482413</t>
  </si>
  <si>
    <t>1791,50  "č.v. S-11, SO 02</t>
  </si>
  <si>
    <t>76799510IV11</t>
  </si>
  <si>
    <t>Montáž oceľovej koľajničky na uchytenie lán, rebríkov a gymnastických kruhov - podrobný popis viď PD IV11</t>
  </si>
  <si>
    <t>-636825272</t>
  </si>
  <si>
    <t>76799510IV11a</t>
  </si>
  <si>
    <t>Montáž tanierikov šplhacej tyče do podlahy</t>
  </si>
  <si>
    <t>1341512849</t>
  </si>
  <si>
    <t>311720005-02</t>
  </si>
  <si>
    <t>Oceľová konštrukcia na zavesenie lán, rebríkov, tyčí a gymnastických kruhov, dĺžka = 6 m pre max. 4 prvky</t>
  </si>
  <si>
    <t>1348653331</t>
  </si>
  <si>
    <t>311720005-03-7</t>
  </si>
  <si>
    <t>Šplhacia tyč s tanierikom L= 6m</t>
  </si>
  <si>
    <t>109994762</t>
  </si>
  <si>
    <t>311720005-03-1</t>
  </si>
  <si>
    <t>Lano na šplhanie L = 6m</t>
  </si>
  <si>
    <t>-173737727</t>
  </si>
  <si>
    <t>76799510IV12</t>
  </si>
  <si>
    <t>Montáž gymnastických kruhov - podrobný popis viď PD IV12</t>
  </si>
  <si>
    <t>2060948462</t>
  </si>
  <si>
    <t>311720005-05-2</t>
  </si>
  <si>
    <t>Oceľová konštrukcia na ukotvenie gymnastických kruhov</t>
  </si>
  <si>
    <t>47306782</t>
  </si>
  <si>
    <t>76799510IV13</t>
  </si>
  <si>
    <t>Montáž hrazdy montovanej na stenu - podrobný popis viď PD IV13</t>
  </si>
  <si>
    <t>-749291384</t>
  </si>
  <si>
    <t>76799510IV13a</t>
  </si>
  <si>
    <t>Montáž montážneho púzdra hrazdy</t>
  </si>
  <si>
    <t>2026912274</t>
  </si>
  <si>
    <t>311720005-35</t>
  </si>
  <si>
    <t>Gymnastická hrazda 1-pole, montovaná na stenu, regulácia výšky hrazdy 10cm, certifikát bezpečnosti "B"</t>
  </si>
  <si>
    <t>-89279798</t>
  </si>
  <si>
    <t>311720005-01-1</t>
  </si>
  <si>
    <t>Montážne puzdro na stĺp hrazdy</t>
  </si>
  <si>
    <t>1543754547</t>
  </si>
  <si>
    <t>311720007-13</t>
  </si>
  <si>
    <t>Kryt na otvor montážneho puzdra</t>
  </si>
  <si>
    <t>1172300233</t>
  </si>
  <si>
    <t>76799510IV14</t>
  </si>
  <si>
    <t>Montáž ribstolov do steny - podrobný popis viď PD IV14</t>
  </si>
  <si>
    <t>-1679094898</t>
  </si>
  <si>
    <t>76799510IV14a</t>
  </si>
  <si>
    <t>Dodatočná podkonštrukcia pod ribstoly (ak bude potrebné pred sendvič)</t>
  </si>
  <si>
    <t>1889121668</t>
  </si>
  <si>
    <t>311720005-13</t>
  </si>
  <si>
    <t>Ribstol uchytený do steny rozmer 90 x 300 cm</t>
  </si>
  <si>
    <t>-894938747</t>
  </si>
  <si>
    <t>311720005-55</t>
  </si>
  <si>
    <t>L-úchyt na montáž ribstolu do podlahy</t>
  </si>
  <si>
    <t>544254059</t>
  </si>
  <si>
    <t>311720005-56</t>
  </si>
  <si>
    <t>T-úchyt na montáž ribstolu do steny, dĺžka 250mm</t>
  </si>
  <si>
    <t>-772905958</t>
  </si>
  <si>
    <t>76799510IV15</t>
  </si>
  <si>
    <t>Montáž basketbalovej konštrukcie sklopnej s napínacím zariadením - podrobný popis viď PD IV15</t>
  </si>
  <si>
    <t>-1528998972</t>
  </si>
  <si>
    <t>311720001-23-1</t>
  </si>
  <si>
    <t xml:space="preserve">Basketbalová konštrukcia sklopná, skladaná do boku k stene, ukotvená do steny alebo stĺpa, rameno od 170 do 220 cm, certifikát bezpečnosti </t>
  </si>
  <si>
    <t>1985948659</t>
  </si>
  <si>
    <t>311720001-12</t>
  </si>
  <si>
    <t xml:space="preserve">Profesionálna basketbalová doska o rozmeroch 105 x 180 cm. Vyrobená z akrylového skla s hrúbkou 10 mm. Doska je uložená v kovovom ráme, čím sa zabraňuje prenosu zaťaženia na dosku. Vyrobené v súlade s predpismi FIBA., certifikát bezpečnosti </t>
  </si>
  <si>
    <t>-1858021373</t>
  </si>
  <si>
    <t>311720001-31</t>
  </si>
  <si>
    <t>Ochrana dolnej časti basketbalovej dosky 105 x 180 cm, vyrobená z tvrdej odolnej peny. Doporučujeme pre sklo-akrylové basketbalové dosky. Kryt je certifikovaný, v súlade s normami.</t>
  </si>
  <si>
    <t>1519030511</t>
  </si>
  <si>
    <t>31172000U-dk</t>
  </si>
  <si>
    <t>Adaptabilná konštrukcia , na obvodovú konštrukciu haly</t>
  </si>
  <si>
    <t>1903678790</t>
  </si>
  <si>
    <t>311720001-02-1</t>
  </si>
  <si>
    <t>Profesionálna basketbalová obruč, so sklápacím plylnovým piestom , vyrobená v súlade s FIBA</t>
  </si>
  <si>
    <t>-244278949</t>
  </si>
  <si>
    <t>311720001-51-1</t>
  </si>
  <si>
    <t>Basketbalová sieťka Anti-Whip, hrúbka šnúry 6 mm</t>
  </si>
  <si>
    <t>616840456</t>
  </si>
  <si>
    <t>76799510IV16</t>
  </si>
  <si>
    <t>Montáž basketbalovej konštrukcie stálej alebo uhybnej k stene - podrobný popis viď PD IV16</t>
  </si>
  <si>
    <t>992318019</t>
  </si>
  <si>
    <t>311720001-21</t>
  </si>
  <si>
    <t>Basketbalová konštrukcia stála, alebo sklopná k stene, ukotvená do steny alebo stĺpa, rameno do 120cm, certifikát bezpečnosti "B"</t>
  </si>
  <si>
    <t>-1583746756</t>
  </si>
  <si>
    <t>311720001-15</t>
  </si>
  <si>
    <t>Basketbalová doska tréningová, epoxidová, rozmer 90x120cm, uložená v železnom ráme</t>
  </si>
  <si>
    <t>-1484979586</t>
  </si>
  <si>
    <t>311720001-04</t>
  </si>
  <si>
    <t>Basketbalová obruč stála spevnená, spevnenie 5mm plechom, certifikát bezpečnosti "B"</t>
  </si>
  <si>
    <t>-977941492</t>
  </si>
  <si>
    <t>311720001-51</t>
  </si>
  <si>
    <t>Basketbalová sieťka turnajová, hrúbka šnúry 5 mm</t>
  </si>
  <si>
    <t>-100597177</t>
  </si>
  <si>
    <t>76799510IV17</t>
  </si>
  <si>
    <t>Montáž bránok do podlahy ihriska  - podrobný popis viď PD IV17</t>
  </si>
  <si>
    <t>-1326666864</t>
  </si>
  <si>
    <t>311720003-41</t>
  </si>
  <si>
    <t>Profesionálne hliníkové futsalové/hádzanárske bránky ( 2 m x 3 m) s pevnými alebo skladacími ramenami, certifikát bezpečnosti "B"</t>
  </si>
  <si>
    <t>760137980</t>
  </si>
  <si>
    <t>311720003-23</t>
  </si>
  <si>
    <t>Zostava úchytiek tanierových osadených do športovej haly, zostava úchytov na 1 pár bránok (interier)</t>
  </si>
  <si>
    <t>-1550263315</t>
  </si>
  <si>
    <t>311720003-07</t>
  </si>
  <si>
    <t>Sieť do futsalovej/hádzanárskej bránky bez sieťky proti odrazu lopty, hrúbka šnúrky 4mm</t>
  </si>
  <si>
    <t>1148924234</t>
  </si>
  <si>
    <t>76799510IV18</t>
  </si>
  <si>
    <t>Montáž montážnych puzdier do podlahy volejbalového ihriska, (pozn. cena platí pri štandardnej montáži bez komplikácii)  - podrobný popis viď PD IV18</t>
  </si>
  <si>
    <t>270523749</t>
  </si>
  <si>
    <t>311720002-30</t>
  </si>
  <si>
    <t>Profesionálne viacfunkčné stĺpy na volejbal hliníkové s vnútorným napínaním blokovaným mimo stredu, regulácia výšky siete (možnosť hry tenisu), profil hliníkový 70x120mm, kľuka skladaná, schovaná v stĺpe, certifikát bezpečnosti "B"</t>
  </si>
  <si>
    <t>-1839909208</t>
  </si>
  <si>
    <t>311720002-31</t>
  </si>
  <si>
    <t>Montážne puzdro univerzálne hliníkové 120/100/450</t>
  </si>
  <si>
    <t>981094624</t>
  </si>
  <si>
    <t>311720002-13</t>
  </si>
  <si>
    <t>Rám montážneho puzdra s vekom</t>
  </si>
  <si>
    <t>-1356272658</t>
  </si>
  <si>
    <t>311720002-07</t>
  </si>
  <si>
    <t>Volejbalová sieť s anténkami turnajová, opáskovaná zo štyroch strán</t>
  </si>
  <si>
    <t>-260252830</t>
  </si>
  <si>
    <t>311720002-35</t>
  </si>
  <si>
    <t xml:space="preserve">Ochrana volejbalových stĺpov profesionálna </t>
  </si>
  <si>
    <t>710310398</t>
  </si>
  <si>
    <t>76799510IV19</t>
  </si>
  <si>
    <t>Montáž ochranných sietí na štítové steny - podrobný popis viď PD IV19</t>
  </si>
  <si>
    <t>1145491177</t>
  </si>
  <si>
    <t>311720006-13</t>
  </si>
  <si>
    <t>Ochranná sieť na štítové steny, oko 5/5 cm, hr. šnúry 3 mm,  rozmery po zameraní</t>
  </si>
  <si>
    <t>1124024021</t>
  </si>
  <si>
    <t>76799510IV20</t>
  </si>
  <si>
    <t>Montáž/osadenie zrkadla  na stenu v tanečnej sále - podrobný popis viď PD IV20</t>
  </si>
  <si>
    <t>559109483</t>
  </si>
  <si>
    <t>311720005-79</t>
  </si>
  <si>
    <t>Nástenné zrkadlo hladké, rozmer po zameraní</t>
  </si>
  <si>
    <t>679176779</t>
  </si>
  <si>
    <t>76799510IV21</t>
  </si>
  <si>
    <t>Montáž/osadenie zrkadla  na stenu v tanečnej sále posturografické - podrobný popis viď PD IV20</t>
  </si>
  <si>
    <t>258802516</t>
  </si>
  <si>
    <t>311720005-79-1</t>
  </si>
  <si>
    <t>-1241060975</t>
  </si>
  <si>
    <t>767996-B24</t>
  </si>
  <si>
    <t>Demontáž dreveného/oceľového príslušenstva (rebriny , konštrukcie kruhy, basketbalové koše, atď)</t>
  </si>
  <si>
    <t>kus</t>
  </si>
  <si>
    <t>173550405</t>
  </si>
  <si>
    <t>1,0  "B24, SO 02</t>
  </si>
  <si>
    <t>767996-B47</t>
  </si>
  <si>
    <t>Kompletné ostránenie oceľovej lávky nad kotolňou zo slzičkového plechu s podkonštrukciou.</t>
  </si>
  <si>
    <t>-746376646</t>
  </si>
  <si>
    <t>1,0  "B47</t>
  </si>
  <si>
    <t>771415010</t>
  </si>
  <si>
    <t>1268790536</t>
  </si>
  <si>
    <t>327,45  "na pôvodnej konštr.</t>
  </si>
  <si>
    <t>29,25  "na SDK</t>
  </si>
  <si>
    <t>P03+P09  "SO 02</t>
  </si>
  <si>
    <t>59764090003</t>
  </si>
  <si>
    <t>keramická dlažba spekaná, neglazovaná, 100x100mm far. RAL 9007, spárovacia hmota RAL 9010 (trieda protišmyk. R10+)</t>
  </si>
  <si>
    <t>1226957664</t>
  </si>
  <si>
    <t>P03*1,02  "SO 02</t>
  </si>
  <si>
    <t>keramická dlažba spekaná, neglazovaná, 100x100mm far. RAL 9007, spárovacia hmota RAL 9010</t>
  </si>
  <si>
    <t>P09*1,02  "SO 02</t>
  </si>
  <si>
    <t>SOK1*0,2*1,02  "SO 02</t>
  </si>
  <si>
    <t>775</t>
  </si>
  <si>
    <t>Podlahy vlysové a parketové</t>
  </si>
  <si>
    <t>775511800</t>
  </si>
  <si>
    <t>Demontáž lepených drevených podláh vlysových, mozaikových, parketových, vrátane líšt -0,0150t vč. soklíka</t>
  </si>
  <si>
    <t>-767543799</t>
  </si>
  <si>
    <t>P_02a+P_02b  "ozn. B19, SO 02</t>
  </si>
  <si>
    <t>775521800</t>
  </si>
  <si>
    <t>Demontáž drevených podláh vlysových, mozaikových, parketových, pribíjaných, vrátane líšt -0,0150t vč. soklíka</t>
  </si>
  <si>
    <t>120074060</t>
  </si>
  <si>
    <t>P_01  "ozn. B19, SO 02</t>
  </si>
  <si>
    <t>775521800-1</t>
  </si>
  <si>
    <t>Demontáž drevených podláh - drevený záklop + drevený rošt</t>
  </si>
  <si>
    <t>-484857262</t>
  </si>
  <si>
    <t>P_01  "SO 02</t>
  </si>
  <si>
    <t>775521810</t>
  </si>
  <si>
    <t>Demontáž podláh drevených, laminátových, parketových položených voľne alebo spoj click, vrátane líšt -0,0150t</t>
  </si>
  <si>
    <t>1614040604</t>
  </si>
  <si>
    <t>P_11b_2  "ozn. B19</t>
  </si>
  <si>
    <t>19,2  "Li4</t>
  </si>
  <si>
    <t>Schodová hrana</t>
  </si>
  <si>
    <t>19,2*1,02 'Prepočítané koeficientom množstva</t>
  </si>
  <si>
    <t>231,1</t>
  </si>
  <si>
    <t>776521200-01</t>
  </si>
  <si>
    <t>Lepenie povlakových podláh PVC - športová podlaha vč. soklíkov a líšt</t>
  </si>
  <si>
    <t>-927098230</t>
  </si>
  <si>
    <t>284110002100</t>
  </si>
  <si>
    <t>PVC športová podlaha celoplošne lepená, odolnosť voči oderu ≤350mg, odolnosť voči nárazu ≥ 8N/m, odolnosť voči bodovej deformácii ≤ 0.5mm, dopadová ochrana min. 80%, farebnosť a rozvrhnutie farieb podľa pôdorysu 1.NP</t>
  </si>
  <si>
    <t>1652742190</t>
  </si>
  <si>
    <t>Poznámka k položke:_x000D_
PUR Reinforced úprava</t>
  </si>
  <si>
    <t>419,7*1,03 'Prepočítané koeficientom množstva</t>
  </si>
  <si>
    <t>776521200-02</t>
  </si>
  <si>
    <t>Lepenie povlakových podláh PVC - tanečná podlaha vč. soklíkov a líšt</t>
  </si>
  <si>
    <t>1397845377</t>
  </si>
  <si>
    <t>284110002100-1</t>
  </si>
  <si>
    <t>PVC tanečná podlaha s reliéfnym protišmykovým porvchom celoplošne lepená, odolnosť voči oderu ≤250mg, odolnosť voči bodovej deformácii ≤ 0.1mm, protišmykovosť trieda DS, farebnosť tmavá</t>
  </si>
  <si>
    <t>1143955997</t>
  </si>
  <si>
    <t>P02+P04+P05+P07+P08</t>
  </si>
  <si>
    <t>231,1  "sokel</t>
  </si>
  <si>
    <t>506,6*1,03 'Prepočítané koeficientom množstva</t>
  </si>
  <si>
    <t>231,1  "Li/01</t>
  </si>
  <si>
    <t>P01+P02+P06</t>
  </si>
  <si>
    <t>P04+P05+P07+P08</t>
  </si>
  <si>
    <t>13,29  "Pa/01, 02, 03, 04</t>
  </si>
  <si>
    <t>(107,28+10,84)  "Ob/0,1, 02, 03, 04, 05    10,84 m2=na SDK</t>
  </si>
  <si>
    <t>"odpočet obkladu parapetov</t>
  </si>
  <si>
    <t>-13,29</t>
  </si>
  <si>
    <t>-410690728</t>
  </si>
  <si>
    <t>4,03  "na pôvodnú konštr.</t>
  </si>
  <si>
    <t>4,03*1,02 'Prepočítané koeficientom množstva</t>
  </si>
  <si>
    <t>59766551-Ob/05</t>
  </si>
  <si>
    <t>Ob/5   Obkladacky keramické 100x100 mm, far.: Šedý hliník RAL 9007, PÚ.: hladká, mat, špár. hmota: Základná biela RAL 9010</t>
  </si>
  <si>
    <t>-56947237</t>
  </si>
  <si>
    <t>103,25  "na pôvodnú konštr.</t>
  </si>
  <si>
    <t>10,84  "na SDK konštr.</t>
  </si>
  <si>
    <t>114,09*1,02 'Prepočítané koeficientom množstva</t>
  </si>
  <si>
    <t>-226221741</t>
  </si>
  <si>
    <t>13,29  "obklad na pôvodnú konštr.</t>
  </si>
  <si>
    <t>1310257312</t>
  </si>
  <si>
    <t xml:space="preserve">11,63  "na pôvodnú konštr. </t>
  </si>
  <si>
    <t>11,63*1,02 'Prepočítané koeficientom množstva</t>
  </si>
  <si>
    <t>59766551-Pa/04</t>
  </si>
  <si>
    <t>Pa/04   Obkladacky keramické 100x100 mm, far.: Šedý hliník RAL 9007, PÚ.: hladká, mat, špár. hmota: Základná biela RAL 9010</t>
  </si>
  <si>
    <t>949216952</t>
  </si>
  <si>
    <t xml:space="preserve">1,66  "na pôvodnú konštr. </t>
  </si>
  <si>
    <t>1,66*1,02 'Prepočítané koeficientom množstva</t>
  </si>
  <si>
    <t>Obklad z tehlovej lícovej tehly hr.15mm do exteriréu</t>
  </si>
  <si>
    <t>783120420</t>
  </si>
  <si>
    <t>Syntetický náter oceľových konštrukcii - náter na trapez. plech</t>
  </si>
  <si>
    <t>1665467131</t>
  </si>
  <si>
    <t>"(11,7+11,2)*1,3"t102,103</t>
  </si>
  <si>
    <t>"(85,8+139,4+39,2)*1,3"t110,111,112</t>
  </si>
  <si>
    <t>"6,067*2*23,85*1,3"t113</t>
  </si>
  <si>
    <t>"(64+20,1+47,5+60)*1,3"t114,115,116,117</t>
  </si>
  <si>
    <t>"998,785</t>
  </si>
  <si>
    <t>1054,77</t>
  </si>
  <si>
    <t>(379,73+207,95)*32*0,001  "S10</t>
  </si>
  <si>
    <t>1791,5*32*0,001  "S11</t>
  </si>
  <si>
    <t>1701038768</t>
  </si>
  <si>
    <t>783225100-1</t>
  </si>
  <si>
    <t>-732477846</t>
  </si>
  <si>
    <t>"jestvuj. zárubňa - D10, D20</t>
  </si>
  <si>
    <t>(0,9+2,03*2)*(0,15+0,05*2)*10  "D10</t>
  </si>
  <si>
    <t>(1,35+2,03*2)*(0,15+0,05*2)*3  "D20</t>
  </si>
  <si>
    <t>7839117001l</t>
  </si>
  <si>
    <t xml:space="preserve">Nater keramicky obklad </t>
  </si>
  <si>
    <t>-1947483434</t>
  </si>
  <si>
    <t>t109</t>
  </si>
  <si>
    <t>2,9*(3,895+4,305)*2</t>
  </si>
  <si>
    <t>-0,9*2,03*2-1,8*(2,82+4,305)</t>
  </si>
  <si>
    <t>0,17*(2,82+0,17+4,305)</t>
  </si>
  <si>
    <t>t110</t>
  </si>
  <si>
    <t>3,37*(3,15+12,435+30,32+1,805+3,15+12,235)</t>
  </si>
  <si>
    <t>-1,35*2,03*4-1,805*2,95*2-0,9*2,03*6</t>
  </si>
  <si>
    <t>3,37*(4,45)</t>
  </si>
  <si>
    <t>Maľby z maliarskych zmesí ručne nanášané tónované dvojnásobné na jemnozrnný podklad výšky do 3,80 m</t>
  </si>
  <si>
    <t>-1793489766</t>
  </si>
  <si>
    <t>(2,4)*(7,05+3,13+8,437+2,907+7,05)</t>
  </si>
  <si>
    <t>(2,4)*(1,2*2+2,4)</t>
  </si>
  <si>
    <t>(3,37)*(3,895+3)*2</t>
  </si>
  <si>
    <t>(3,37)*(3,895+2,882)*2</t>
  </si>
  <si>
    <t>(2,9)*(3,895+4,208)*2</t>
  </si>
  <si>
    <t>(2,9)*(2,095*2+0,3)</t>
  </si>
  <si>
    <t>(2,9)*(1,385+0,9)*2</t>
  </si>
  <si>
    <t>(2,9)*(4,56+2,91+1,04+0,985+1,04+5,56+0,985+1,285+2,91+0,27+0,115*2+1,735*2-0,3)</t>
  </si>
  <si>
    <t>(2,9)*(3,895+2,868)*2</t>
  </si>
  <si>
    <t>(2,9)*(0,28+2,095*2)</t>
  </si>
  <si>
    <t>(2,9)*(4,535+3,025+0,095+0,87+1,14+0,835+5,58+1,04*2+0,115+2,91+1,9*2+0,115*2-0,28)</t>
  </si>
  <si>
    <t>(6,188)*(12,03)</t>
  </si>
  <si>
    <t>77,22+77,22</t>
  </si>
  <si>
    <t>(3,37)*(9,035+4,335)</t>
  </si>
  <si>
    <t>(6,18)*(23,85+23,85)</t>
  </si>
  <si>
    <t>(3,313)*(5,63+4,2)</t>
  </si>
  <si>
    <t>40,85+35,30</t>
  </si>
  <si>
    <t>(3,37)*(9,4+0,365+0,25)</t>
  </si>
  <si>
    <t>(3,37)*(10,715+1,315)</t>
  </si>
  <si>
    <t>3,448*(3,115)+19,60+23,90</t>
  </si>
  <si>
    <t>15,12</t>
  </si>
  <si>
    <t>3,365*(9,9)+1,5*(3,56+3,495-0,15*2)/2</t>
  </si>
  <si>
    <t>3,06+19,50+19,50</t>
  </si>
  <si>
    <t>(2,9)*(1,47+1,87)</t>
  </si>
  <si>
    <t>(2,9)*(1,32)</t>
  </si>
  <si>
    <t>"strop</t>
  </si>
  <si>
    <t>102,22  "SDK steny čistá plocha bez obkladov</t>
  </si>
  <si>
    <t>129,25  "SDK podhľad</t>
  </si>
  <si>
    <t>107,28  "Ob/0,1, 02, 03, 04, 05</t>
  </si>
  <si>
    <t>10*0,15  "15%</t>
  </si>
  <si>
    <t>70*0,15  "15%</t>
  </si>
  <si>
    <t>60*0,15  "15%</t>
  </si>
  <si>
    <t>1.2</t>
  </si>
  <si>
    <t>demontáž technológie plynovej kotolne a pôvodnej plynovej prípojky. trasy plynových rozvodov v exteriéri (B27) vč. odvozu a likvidácie</t>
  </si>
  <si>
    <t>-1762829464</t>
  </si>
  <si>
    <t>1.3</t>
  </si>
  <si>
    <t>demontáž technológie regulátora plynu (B28) vč. odvozu a likvidácie</t>
  </si>
  <si>
    <t>1791608697</t>
  </si>
  <si>
    <t>02.2 - Elektroinštalácie SO 02 - Telocvičňa</t>
  </si>
  <si>
    <t>Krabica univerzálna z PVC do dutých stien KU 68 LA/1HF, Dxh 73x45 mm,</t>
  </si>
  <si>
    <t>KS</t>
  </si>
  <si>
    <t>Rozvádzač RT</t>
  </si>
  <si>
    <t>Núdzové svietidlo 1x3W -LED 3h, prisadené</t>
  </si>
  <si>
    <t>Núdzové svietidlo-LED 3h, univerzálne</t>
  </si>
  <si>
    <t>M-SVIETIDLO LED, 151W 20200lm DALI IP20 4000K CRI80</t>
  </si>
  <si>
    <t>L-SVIETIDLO LED, 84W 11600lm DALI IP20 4000K CRI80</t>
  </si>
  <si>
    <t>Krabica odbočná z PVC s viečkom pod omietku KO 100 E, šxvxh 128x128x70 mm, KOPOS</t>
  </si>
  <si>
    <t>Svorkovnica ekvipotencionálna z PP šedá EPS 3 XX, šxvxh 104x40x60 mm, KOPOS</t>
  </si>
  <si>
    <t>02.3 - Elektroinštalácie SO 02 - Telocvičňa-CCTV,EZS,SKV</t>
  </si>
  <si>
    <t>12 Mpx fisheye IP kamera, exteriérová antivandal, s mechanickým IR filtrom, Smart IR IR LED dosvit 30m, rozlíšenie min. 3840x2160px max. 30fps, citlivosť min. 0.29 lux, motor zoom objektív 4.3 - 8 mm, uhol záberu 44° – 81°</t>
  </si>
  <si>
    <t>Magnetický kontakt</t>
  </si>
  <si>
    <t xml:space="preserve">Poznámka k položke:_x000D_
Magnetický kontakt, povrchový, plastové prevedenie, NC kontakt, pracovná vzdialenosť 29 mm, maximálny spínaný prúd 500 mA, maximálne spínané napätie cez kontakt 100 V, rozmer krytu 28 x 13 x 7 mm_x000D_
</t>
  </si>
  <si>
    <t>02.4 - VykurovanieSO02 - Telocvičňa</t>
  </si>
  <si>
    <t>Polyethylénová tep. izol. so štruktúrou uzav. buniek, λ10°C=0,038 W/m.K,  15/20, 0-102°C</t>
  </si>
  <si>
    <t>Polyethylénová tep. izol. so štruktúrou uzav. buniek, λ10°C=0,038 W/m.K,  18/20, 0-102°C</t>
  </si>
  <si>
    <t>2837741545</t>
  </si>
  <si>
    <t>Polyethylénová tep. izol. so štruktúrou uzav. buniek, λ10°C=0,038 W/m.K,  35/30, 0-102°C</t>
  </si>
  <si>
    <t>3932-02.000</t>
  </si>
  <si>
    <t>Priama pripojovacia armatúra  Rp 1/2"  s auto. obmedzením prietoku, max. ∆pV 60 kPa, min. ∆pV 10 kPa, PN 10 bar</t>
  </si>
  <si>
    <t>0352-02.000</t>
  </si>
  <si>
    <t>Uzatváracie šróbenie s vypúšťaním, priame 1/2", PN 10 bar</t>
  </si>
  <si>
    <t>734209115</t>
  </si>
  <si>
    <t>Montáž závitovej armatúry s 2 závitmi G 1</t>
  </si>
  <si>
    <t>43100200</t>
  </si>
  <si>
    <t>Dvojcestný guľový ventil s pohonom, DN 25, Monemt &lt; 4 Nm, Kvs 60, PN 32 bar, 230V/50 Hz,</t>
  </si>
  <si>
    <t>734209116</t>
  </si>
  <si>
    <t>Montáž závitovej armatúry s 2 závitmi G 5/4</t>
  </si>
  <si>
    <t>52152232</t>
  </si>
  <si>
    <t>Vyvažovací ventil s vypúšťaním, s meracími vsuvkami, DN 32, PN 25 bar</t>
  </si>
  <si>
    <t>43100300</t>
  </si>
  <si>
    <t>Dvojcestný guľový ventil s pohonom, DN 32, Monemt &lt; 4 Nm, Kvs 100, PN 32 bar, 230V/50 Hz,</t>
  </si>
  <si>
    <t>734209118</t>
  </si>
  <si>
    <t>Montáž závitovej armatúry s 2 závitmi G 2</t>
  </si>
  <si>
    <t>52152240</t>
  </si>
  <si>
    <t>Vyvažovací ventil s vypúšťaním, s meracími vsuvkami, DN 50, PN 25 bar</t>
  </si>
  <si>
    <t>7568330</t>
  </si>
  <si>
    <t>Guľový kohút priamy na rozdeľovač podl. vykurovania, DN25</t>
  </si>
  <si>
    <t>2136054013P</t>
  </si>
  <si>
    <t>Oceľové panelové radiátory 600x500, s pripojením vpravo, s 2 panelmi a 1 konvektorom</t>
  </si>
  <si>
    <t>2136074013P</t>
  </si>
  <si>
    <t>Oceľové panelové radiátory  600x700, s pripojením vpravo, s 2 panelmi a 1 konvektorom</t>
  </si>
  <si>
    <t>2136102013L</t>
  </si>
  <si>
    <t>Oceľové panelové radiátory  600x1000, s pripojením vľavo, s 2 panelmi a 1 konvektorom</t>
  </si>
  <si>
    <t>2236124013P</t>
  </si>
  <si>
    <t>Oceľové panelové radiátory  600x1200, s pripojením vpravo, s 2 panelmi a 2 konvektormi</t>
  </si>
  <si>
    <t>2236124013L</t>
  </si>
  <si>
    <t>Oceľové panelové radiátory  600x1200, s pripojením vľavo, s 2 panelmi a 2 konvektormi</t>
  </si>
  <si>
    <t>2236144013L</t>
  </si>
  <si>
    <t>Oceľové panelové radiátory  600x1400, s pripojením vľavo, s 2 panelmi a 2 konvektormi</t>
  </si>
  <si>
    <t>2236164013L</t>
  </si>
  <si>
    <t>Oceľové panelové radiátory  600x1600, s pripojením vľavo, s 2 panelmi a 2 konvektormi</t>
  </si>
  <si>
    <t>2236184013P</t>
  </si>
  <si>
    <t>Oceľové panelové radiátory  600x1800, s pripojením vpravo, s 2 panelmi a 2 konvektormi</t>
  </si>
  <si>
    <t>2236184013L</t>
  </si>
  <si>
    <t>Oceľové panelové radiátory  600x1800, s pripojením vľavo, s 2 panelmi a 2 konvektormi</t>
  </si>
  <si>
    <t>2236202013P</t>
  </si>
  <si>
    <t>Oceľové panelové radiátory  600x2000, s pripojením vpravo, s 2 panelmi a 2 konvektormi</t>
  </si>
  <si>
    <t>2236262013B</t>
  </si>
  <si>
    <t>Oceľové panelové radiátory  600x2600, s bočným pripojením, s 2 panelmi a 2 konvektormi</t>
  </si>
  <si>
    <t>735154153</t>
  </si>
  <si>
    <t>Montáž vykurovacieho telesa panelového dvojradového výšky 900 mm/ dĺžky 1400-1800 mm</t>
  </si>
  <si>
    <t>2239164013P</t>
  </si>
  <si>
    <t>Oceľové panelové radiátory  900x1600, s pripojením vpravo, s 2 panelmi a 2 konvektormi</t>
  </si>
  <si>
    <t>2239164013L</t>
  </si>
  <si>
    <t>Oceľové panelové radiátory  900x1600, s pripojením vľavo, s 2 panelmi a 2 konvektormi</t>
  </si>
  <si>
    <t>735311580</t>
  </si>
  <si>
    <t>Montáž zostavy rozdeľovač / zberač na stenu typ 9 cestný</t>
  </si>
  <si>
    <t>7568319</t>
  </si>
  <si>
    <t>Rozdeľovač podlahového vykurovania s prietokomermi 0-5 l/min, nerez, 9 okruhov, prip. DN25</t>
  </si>
  <si>
    <t>735311263V</t>
  </si>
  <si>
    <t>Montáž podlahového vykurovania systém vodiacich líšt, potrubie 16x2, rozteč 100 mm</t>
  </si>
  <si>
    <t>m²</t>
  </si>
  <si>
    <t>-</t>
  </si>
  <si>
    <t>Montáž a kabeláž regulácie rieši profesia ELEKTRO</t>
  </si>
  <si>
    <t>1087162</t>
  </si>
  <si>
    <t>Káblový regulátor vykurovania, 230V/50 Hz, IP20, pripojenie max. 8  termopohonov 24V,</t>
  </si>
  <si>
    <t>1087161</t>
  </si>
  <si>
    <t>Panel s dotykovou obrazovkou na ovládanie podlahového, prip. 230V/50 Hz, prepojenie s regulátorom 3x od 0,5 do 2,5 mm²</t>
  </si>
  <si>
    <t>1087812</t>
  </si>
  <si>
    <t>Drôtový snímač teploty, prepojenie s regulátorom 4x od 0,25 do 0,75 mm² (tienený)</t>
  </si>
  <si>
    <t>1083576</t>
  </si>
  <si>
    <t>Reléový modul, 2 prepínacie kontakty, 24 VDC, spínacie napätie 380VAC, 125 VDC, IP 40</t>
  </si>
  <si>
    <t>Stavebno montážne práce náročnejšie, ucelené, obtiažne, rutinné (Tr. 2) v rozsahu viac ako 8 hodín náročnejšie - demontážne práce</t>
  </si>
  <si>
    <t>02.5 - Vzduchotechnika SO02 - Telocvičňa</t>
  </si>
  <si>
    <t>D1 - VETRANIE – TELOCVIČŇA</t>
  </si>
  <si>
    <t xml:space="preserve">    D2 - Axiálny ventilátor</t>
  </si>
  <si>
    <t xml:space="preserve">    D3 - Žalúziová klapka</t>
  </si>
  <si>
    <t xml:space="preserve">    D4 - Radiálny ventilátor do potrubia</t>
  </si>
  <si>
    <t xml:space="preserve">    D5 - Spätná klapka</t>
  </si>
  <si>
    <t xml:space="preserve">    D6 - Rýchloupínacia spona  </t>
  </si>
  <si>
    <t xml:space="preserve">    D7 - Výfukový kus 45º so sitom</t>
  </si>
  <si>
    <t xml:space="preserve">    D8 - Výustka do kruhového potrubia</t>
  </si>
  <si>
    <t xml:space="preserve">    D9 - Tlmič hluku do potrubia</t>
  </si>
  <si>
    <t xml:space="preserve">    D10 - Kruhové potrubie z pozinkovaného plechu</t>
  </si>
  <si>
    <t xml:space="preserve">    D11 - Tepelná izolácia</t>
  </si>
  <si>
    <t>D12 - VETRANIE – WC – KÚPEĽNE – T1.05, T1.08</t>
  </si>
  <si>
    <t xml:space="preserve">    D13 - Malý radiálny ventilátor s dobehom</t>
  </si>
  <si>
    <t xml:space="preserve">    D14 - Diagonálny ventilátor do kruhového potrubia s dobehom</t>
  </si>
  <si>
    <t xml:space="preserve">    D15 - Tanierový ventil</t>
  </si>
  <si>
    <t xml:space="preserve">    D16 - Dverová mriežka</t>
  </si>
  <si>
    <t>D17 - VETRANIE – WC – T1.18</t>
  </si>
  <si>
    <t xml:space="preserve">    D21 - Demontáž potrubia - telocvičňa</t>
  </si>
  <si>
    <t xml:space="preserve">    D18 - Montážny, tesniaci a spojovací materiál</t>
  </si>
  <si>
    <t xml:space="preserve">    D19 - Ostatné rozpočtové náklady</t>
  </si>
  <si>
    <t>HSV - HSV</t>
  </si>
  <si>
    <t>VETRANIE – TELOCVIČŇA</t>
  </si>
  <si>
    <t>Axiálny ventilátor</t>
  </si>
  <si>
    <t>V4.01</t>
  </si>
  <si>
    <t>Úsporný axiálny ventilátor</t>
  </si>
  <si>
    <t>Poznámka k položke:_x000D_
Skriňa je z oceľového galvanizovaného plechu opatreného čiernym lakom, montážne konzoly a skrutky sú galvanicky pokovované. Obežné koleso je plastové, je optimalizované z hľadiska maximálneho prietoku a tlaku pri minimálnej hlučnosti. Obežné koleso je nalisované priamo na motore. EC motor s tepelnou ochranou proti preťaženiu. Ložiská guličkové. Krytie IP44. Pracovná teplota -20 ° až 40 °C.</t>
  </si>
  <si>
    <t>Žalúziová klapka</t>
  </si>
  <si>
    <t>Pol174</t>
  </si>
  <si>
    <t>D250</t>
  </si>
  <si>
    <t>Poznámka k položke:_x000D_
Rám z ABS, lamely z PVC._x000D_
Alebo porovnateľné produkty</t>
  </si>
  <si>
    <t>V4.02</t>
  </si>
  <si>
    <t>Radiálny ventilátor do potrubia</t>
  </si>
  <si>
    <t>V4.03</t>
  </si>
  <si>
    <t>Radiálny ventilátor kovový</t>
  </si>
  <si>
    <t>Poznámka k položke:_x000D_
Skriňa vylisovaná z oceľového pozinkovaného plechu opatreného čiernym polyesterovým lakom. Dodávka s montážnou konzolou. Obežné koleso je radiálne s dozadu zahnutými lopatkami. Obežné koleso je nalisované na vonkajší rotor motora a je plastové. Motor´je asynchrónny. Tepelná poistka je umiestnená vo vinutí motora. Ložiska sú guličkové. Trieda izolácie F, krytie IP44.</t>
  </si>
  <si>
    <t>Pol175</t>
  </si>
  <si>
    <t>SK 250</t>
  </si>
  <si>
    <t>Pol176</t>
  </si>
  <si>
    <t>RUS 250</t>
  </si>
  <si>
    <t>Pol177</t>
  </si>
  <si>
    <t>VK-K-250</t>
  </si>
  <si>
    <t>Výustka do kruhového potrubia</t>
  </si>
  <si>
    <t>Pol178</t>
  </si>
  <si>
    <t>325x75</t>
  </si>
  <si>
    <t>Pol179</t>
  </si>
  <si>
    <t>D250 – 900</t>
  </si>
  <si>
    <t>VETRANIE – WC – KÚPEĽNE – T1.05, T1.08</t>
  </si>
  <si>
    <t>Pol180</t>
  </si>
  <si>
    <t>325x325</t>
  </si>
  <si>
    <t>Pol181</t>
  </si>
  <si>
    <t>D200</t>
  </si>
  <si>
    <t>Poznámka k položke:_x000D_
Alebo porovnateľné produkty. Rám z ABS, lamely z PVC.</t>
  </si>
  <si>
    <t>VETRANIE – WC – T1.18</t>
  </si>
  <si>
    <t>Pol182</t>
  </si>
  <si>
    <t>D125</t>
  </si>
  <si>
    <t>Demontáž potrubia - telocvičňa</t>
  </si>
  <si>
    <t>ki073</t>
  </si>
  <si>
    <t>Potrubie štvorhranné do obvodu 2520/30%tv</t>
  </si>
  <si>
    <t>Pol183</t>
  </si>
  <si>
    <t>Poznámka k položke:_x000D_
Spolu:</t>
  </si>
  <si>
    <t>Ostatné rozpočtové náklady</t>
  </si>
  <si>
    <t>K185</t>
  </si>
  <si>
    <t>K186</t>
  </si>
  <si>
    <t>02.6 - Zdravotechnika SO 02 - Telocvičňa</t>
  </si>
  <si>
    <t xml:space="preserve">    724 - Zdravotechnika - strojné vybavenie</t>
  </si>
  <si>
    <t>721171113.S1</t>
  </si>
  <si>
    <t>721230118.S</t>
  </si>
  <si>
    <t>Montáž strešného vtoku pre fóliové izolácie mechanicky kotveného s ohrevom DN 110</t>
  </si>
  <si>
    <t>286630006300.S</t>
  </si>
  <si>
    <t>Strešný vtok s izolačným tanierom a ohrevom, vertikálny odtok DN 110, záchytný kôš D 180 mm</t>
  </si>
  <si>
    <t>286630051700.S</t>
  </si>
  <si>
    <t>Nadstavec D 125 mm, výška 300 mm, izolačný tanier, vertikálny odtok, pre strešné vtoky, PP</t>
  </si>
  <si>
    <t>286630052200.S</t>
  </si>
  <si>
    <t>Dvojdielny odvodňovací krúžok D 150 mm, pre strešné vtoky, PP</t>
  </si>
  <si>
    <t>Guľový uzáver pre vodu  3/4", FF páčka, niklovaná mosadz</t>
  </si>
  <si>
    <t>722221030.S</t>
  </si>
  <si>
    <t>Montáž guľového kohúta závitového priameho pre vodu G 6/4</t>
  </si>
  <si>
    <t>551110005900.S</t>
  </si>
  <si>
    <t>Guľový uzáver pre vodu 6/4", niklovaná mosadz</t>
  </si>
  <si>
    <t>724</t>
  </si>
  <si>
    <t>Zdravotechnika - strojné vybavenie</t>
  </si>
  <si>
    <t>724400100.S</t>
  </si>
  <si>
    <t>Montáž a zapojenie malej čerpacej stanice na jedno sanitárne zariadenie (bez fekálií)</t>
  </si>
  <si>
    <t>426120001000</t>
  </si>
  <si>
    <t>Čerpadlo ponorné na čerpanie čistej a mierne znečistenej vody Q= 2,0 l/s, H= 30m</t>
  </si>
  <si>
    <t>998724202.S</t>
  </si>
  <si>
    <t>Presun hmôt pre strojné vybavenie v objektoch výšky nad 6 do 12 m</t>
  </si>
  <si>
    <t>725110811.S</t>
  </si>
  <si>
    <t>Demontáž záchoda splachovacieho s nádržou alebo s tlakovým splachovačom,  -0,01933t</t>
  </si>
  <si>
    <t>Závesné WC, keramický záchod, biely 000, PÚ.: hladká, mat, 530x360x340, rovný odpad, uchytenie na podomietkový modul</t>
  </si>
  <si>
    <t>725210821.S</t>
  </si>
  <si>
    <t>Demontáž umývadiel alebo umývadielok bez výtokovej armatúry,  -0,01946t</t>
  </si>
  <si>
    <t>725241112.S</t>
  </si>
  <si>
    <t>Montáž sprchovej vaničky akrylátovej štvorcovej 900x900 mm</t>
  </si>
  <si>
    <t>554230002100.Smm</t>
  </si>
  <si>
    <t>Sprchová vanička na podlahu, keramika, biala 000, PÚ.: hladká, mat, 900x900</t>
  </si>
  <si>
    <t>725241125.Smm</t>
  </si>
  <si>
    <t>Montáž sprchovej vaničky akrylátovej obdĺžnikovej 1000x800 mm</t>
  </si>
  <si>
    <t>554230000500.Smm</t>
  </si>
  <si>
    <t>Sprchová vanička na podlahu, keramika, biala 000, PÚ.: hladká, mat, 1000x800</t>
  </si>
  <si>
    <t>725245103.S</t>
  </si>
  <si>
    <t>Montáž sprchovej zásteny jednokrídlovej do výšky 2000 mm a šírky 900 mm</t>
  </si>
  <si>
    <t>552260000200.Smm</t>
  </si>
  <si>
    <t>Pevná stienka, z nepriehľadného akrylátu, bodovo kotvená do bočných stien, š.: 850 mm (v.: 1900)</t>
  </si>
  <si>
    <t>725245271.S</t>
  </si>
  <si>
    <t>Montáž sprchových kútov kompletných štvorcových od 900x900 mm</t>
  </si>
  <si>
    <t>552230000800mm</t>
  </si>
  <si>
    <t>Kút sprchový akrylát, v.1800</t>
  </si>
  <si>
    <t>725590811.S</t>
  </si>
  <si>
    <t>Vnútrostaveniskové premiestnenie vybúraných hmôt zariaďovacích predmetov vodorovne do 100 m z budov s výš. do 6 m</t>
  </si>
  <si>
    <t>5516757400</t>
  </si>
  <si>
    <t>484630006500uv</t>
  </si>
  <si>
    <t>Fyzikálna úprava vody DN50 D+M</t>
  </si>
  <si>
    <t>7324220458m</t>
  </si>
  <si>
    <t>Montáž obehového čerpadla teplovodného DN 25 výtlak do 8 m rozpon 180 mm</t>
  </si>
  <si>
    <t>42611000360080</t>
  </si>
  <si>
    <t>Čerpadlo obehové závitové, dopravná výška 8m, pripojenie 1 1/2", dĺžka 180mm, menovitý tlak 10bar, pripojenie 230V</t>
  </si>
  <si>
    <t>P1</t>
  </si>
  <si>
    <t>Podklad zo štrkodrviny s rozprestretím a zhutnením, po zhutnení hr. 200 mm (fr. 0-32)</t>
  </si>
  <si>
    <t>2,912</t>
  </si>
  <si>
    <t>V1</t>
  </si>
  <si>
    <t>Výkop nezapaženej jamy v hornine 3, do 100 m3</t>
  </si>
  <si>
    <t>24,69</t>
  </si>
  <si>
    <t>ZAS1</t>
  </si>
  <si>
    <t>10,801</t>
  </si>
  <si>
    <t>03 - SO 03 - Drobná architektúra</t>
  </si>
  <si>
    <t xml:space="preserve">    01.1 - ostatné</t>
  </si>
  <si>
    <t>131201101</t>
  </si>
  <si>
    <t>2045451235</t>
  </si>
  <si>
    <t>"kontajnery</t>
  </si>
  <si>
    <t>(1,65-(0,2+0,04*2))*7,7*2,93</t>
  </si>
  <si>
    <t>-(1,65-(0,2+0,04*2))*(5,48+(5,48+0,215))/2*0,215</t>
  </si>
  <si>
    <t>-(1,65-(0,2+0,04*2))*(5,12+(5,12+0,615))/2*0,615</t>
  </si>
  <si>
    <t>-829194221</t>
  </si>
  <si>
    <t>V1*0,5</t>
  </si>
  <si>
    <t>853676860</t>
  </si>
  <si>
    <t>-1065931755</t>
  </si>
  <si>
    <t>V1*12</t>
  </si>
  <si>
    <t>-1172497823</t>
  </si>
  <si>
    <t>1734773940</t>
  </si>
  <si>
    <t>V1*1,9</t>
  </si>
  <si>
    <t>174101001</t>
  </si>
  <si>
    <t>1136503884</t>
  </si>
  <si>
    <t>"odpočet m3 kontajnerov</t>
  </si>
  <si>
    <t>-(3,14*0,8*0,8)*(1,5-0,28)*3  "3 m3</t>
  </si>
  <si>
    <t>-(3,14*1,0*1,0)*(1,5-0,28) "5 m3</t>
  </si>
  <si>
    <t>"podkladn lôžko</t>
  </si>
  <si>
    <t>-0,15*7,7*2,93</t>
  </si>
  <si>
    <t>-(-0,15*(5,48+(5,48+0,215))/2*0,215)</t>
  </si>
  <si>
    <t>-(-0,15*(5,12+(5,12+0,615))/2*0,615)</t>
  </si>
  <si>
    <t>583410004300</t>
  </si>
  <si>
    <t>Štrkodrva frakcia 0-32 mm, STN EN 13242 + A1</t>
  </si>
  <si>
    <t>1091975907</t>
  </si>
  <si>
    <t>ZAS1*1,9</t>
  </si>
  <si>
    <t>271573001</t>
  </si>
  <si>
    <t>Násyp pod základové  konštrukcie so zhutnením zo štrkopiesku fr.0-32 mm</t>
  </si>
  <si>
    <t>-1118554479</t>
  </si>
  <si>
    <t>"podkladné lôžko</t>
  </si>
  <si>
    <t>0,15*7,7*2,93</t>
  </si>
  <si>
    <t>-0,15*(5,48+(5,48+0,215))/2*0,215</t>
  </si>
  <si>
    <t>-0,15*(5,12+(5,12+0,615))/2*0,615</t>
  </si>
  <si>
    <t>-654187192</t>
  </si>
  <si>
    <t>7,025*1,0</t>
  </si>
  <si>
    <t>-(3,14*0,8*0,8)*3/2</t>
  </si>
  <si>
    <t>-(3,14*1,0*1,0)*0,35</t>
  </si>
  <si>
    <t>596911121-1</t>
  </si>
  <si>
    <t>Kladenie keramickej dlažby komunikácií pre peších hr. 40 mm pre peších do 50 m2 so zriadením lôžka z kameniva hr. 40 mm</t>
  </si>
  <si>
    <t>401494144</t>
  </si>
  <si>
    <t>592460017700-1</t>
  </si>
  <si>
    <t>Dlažba keramická, rozmer 200x100x40 mm</t>
  </si>
  <si>
    <t>1751807815</t>
  </si>
  <si>
    <t>2,912*1,02 'Prepočítané koeficientom množstva</t>
  </si>
  <si>
    <t>936124122-1</t>
  </si>
  <si>
    <t>D+M drevené lavicové sedenie okolo stromu dl. 1465/1205 mm š. 500 mm, bez operadla (voľne stojaca)</t>
  </si>
  <si>
    <t>-1891175231</t>
  </si>
  <si>
    <t xml:space="preserve">10,0 </t>
  </si>
  <si>
    <t>998223011</t>
  </si>
  <si>
    <t>Presun hmôt pre pozemné komunikácie s krytom dláždeným (822 2.3, 822 5.3) akejkoľvek dĺžky objektu</t>
  </si>
  <si>
    <t>-435969524</t>
  </si>
  <si>
    <t>ostatné</t>
  </si>
  <si>
    <t>01.1.P1</t>
  </si>
  <si>
    <t>D+M stojisko - 4x podzemné kontajnery na komunálny odpad 3x 3,0 m3 + 1x5,0 m3, vč. dopravy, vonkajšie prevedenie drevo, pre presnejšie info viď výkres A02_RP_SO03_E.1.10_002</t>
  </si>
  <si>
    <t>sub.</t>
  </si>
  <si>
    <t>-844289608</t>
  </si>
  <si>
    <t>04 - SO 04 - Výťah</t>
  </si>
  <si>
    <t xml:space="preserve">    33-M-1 - Montáže dopr.zariad.sklad.zar.a váh - Výťahová šachta</t>
  </si>
  <si>
    <t>330-1</t>
  </si>
  <si>
    <t>Osobný výťah priechodný 90°</t>
  </si>
  <si>
    <t>-601208303</t>
  </si>
  <si>
    <t xml:space="preserve">Poznámka k položke:_x000D_
rozmer šachty 2105x1750mm (ŠxH), priehlbeň 1250mm, horný prejazd 3400mm, počet podlaží/nástupíšť = 5, zvih 7.65m, veľkosť kabíny 1400x1400x2100mm, menovitá rýchlosť min. 1m/s, nosnosť min. 825 kg, podlaha protišmyková, osvetlenie LED stropné, ovládací panel nerezový. Rozmery automatických dverí kabínových 900x2000, rozmery automatických dverí šachtových 900x2000mm PO EW60. Displej v každej stanici, IMO výbava_x000D_
</t>
  </si>
  <si>
    <t>"základy pod výťah viď objekt 01.1 - ASR+statika</t>
  </si>
  <si>
    <t>33-M-1</t>
  </si>
  <si>
    <t>Montáže dopr.zariad.sklad.zar.a váh - Výťahová šachta</t>
  </si>
  <si>
    <t>D+M Oceľové nosné konštrukcie</t>
  </si>
  <si>
    <t>1628982663</t>
  </si>
  <si>
    <t>Náter na oceľové konstr. ( 2x základ + 2x vrchný )</t>
  </si>
  <si>
    <t>-612234428</t>
  </si>
  <si>
    <t>Izolačné dvojsklo (VSG+16+4 číre sklo, hr. zasklenia 26mm, Ug = 2,6 W/m2K)</t>
  </si>
  <si>
    <t>1142073241</t>
  </si>
  <si>
    <t>Izolačné dvojsklo (VSG +16 4 číre sklo so zvýšenou odrazivosťou slenčého žiarenia, hr. zasklenia 26mm, Ug = 1,0 W/m2K, Ƭe = 37%, g = 41%</t>
  </si>
  <si>
    <t>72176542</t>
  </si>
  <si>
    <t>Hlinikové zasklievacie lišty</t>
  </si>
  <si>
    <t>533374458</t>
  </si>
  <si>
    <t>Dielce z PUR panelu</t>
  </si>
  <si>
    <t>221428008</t>
  </si>
  <si>
    <t>Montáž opláštenia</t>
  </si>
  <si>
    <t>-864293299</t>
  </si>
  <si>
    <t>D+M zastrešenie výťahovej šachty</t>
  </si>
  <si>
    <t>801462</t>
  </si>
  <si>
    <t>09</t>
  </si>
  <si>
    <t>D+M vetracie mriežky</t>
  </si>
  <si>
    <t>-772677813</t>
  </si>
  <si>
    <t xml:space="preserve">El. priamotop s termostatom 1 ks( 2000 W ) </t>
  </si>
  <si>
    <t>-2140174314</t>
  </si>
  <si>
    <t>D+M Lešenie pre montáž výťahovej šachty</t>
  </si>
  <si>
    <t>2038536367</t>
  </si>
  <si>
    <t>05 - SO 05 - OST</t>
  </si>
  <si>
    <t>05.1 - Elektroinštalácie SO 05 OST</t>
  </si>
  <si>
    <t>Krabica rozbočovacia  85x85x40mm bez vývodiek biela</t>
  </si>
  <si>
    <t>210110001</t>
  </si>
  <si>
    <t>Jednopólový spínač - radenie 1, nástenný IP 44, vrátane zapojenia</t>
  </si>
  <si>
    <t>210111021</t>
  </si>
  <si>
    <t>Domová zásuvka pre zapustenú montáž IP 44, vrátane zapojenia 250 V / 16A,  2P + PE</t>
  </si>
  <si>
    <t>EZA000002966</t>
  </si>
  <si>
    <t>Zásuvka  1-násobná s clonkami biela, 230V,16, IP44</t>
  </si>
  <si>
    <t>ESP000004011</t>
  </si>
  <si>
    <t>Spínač radenie 1, biely, 230V, 10A, IP44</t>
  </si>
  <si>
    <t>210193085</t>
  </si>
  <si>
    <t>Domova rozvodnica do 96 M  povrchová montáž</t>
  </si>
  <si>
    <t>357150000700</t>
  </si>
  <si>
    <t>Rozvádzač nástenný oceľoplechový</t>
  </si>
  <si>
    <t>K-SVIETIDLO LED, 6389lm 46W 4000K CRI80</t>
  </si>
  <si>
    <t>210220040</t>
  </si>
  <si>
    <t>Svorka na potrubie  vrátane pásika Cu</t>
  </si>
  <si>
    <t>354410006200.S</t>
  </si>
  <si>
    <t>Svorka uzemňovacia ZSA 16</t>
  </si>
  <si>
    <t>354410066900</t>
  </si>
  <si>
    <t>Páska CU, bleskozvodný a uzemňovací materiál, dĺžka 0,5 m</t>
  </si>
  <si>
    <t>05.2 - Vykurovanie SO05 - OST</t>
  </si>
  <si>
    <t xml:space="preserve">    732 - Ústredné kúrenie - strojovne</t>
  </si>
  <si>
    <t>724411801.S</t>
  </si>
  <si>
    <t>Demontáž kompresorov ručných,  -0,02850t</t>
  </si>
  <si>
    <t>724590811.S</t>
  </si>
  <si>
    <t>Vnútrostaveniskové premiestnenie vybúraných hmôt stroj. vybavenie vodorovne do 100 m z budov vys. do 6 m</t>
  </si>
  <si>
    <t>731201821</t>
  </si>
  <si>
    <t>Demontáž kotla žiarorúrkového skriňového automatických s výkonom do 290 kW</t>
  </si>
  <si>
    <t>731201822</t>
  </si>
  <si>
    <t>Demontáž kotla žiarorúrkového skriňového automatických s výkonom nad 290 do 465 kW</t>
  </si>
  <si>
    <t>731202830</t>
  </si>
  <si>
    <t>Rozrezanie demontovaného kotla oceľového s hmotnosťou nad 1000 do 2500 kg</t>
  </si>
  <si>
    <t>731292813</t>
  </si>
  <si>
    <t>Demontáž horáka na kvapalné a plynné palivá s výkonom nad 300 kW,</t>
  </si>
  <si>
    <t>731391822</t>
  </si>
  <si>
    <t>Vypúšťanie vody z kotla do kanalizácie čerpadlom o v. pl.kotla nad 5 do 10 m2</t>
  </si>
  <si>
    <t>731890801</t>
  </si>
  <si>
    <t>Vnútrostaveniskové premiestnenie vybúraných hmôt kotolní vodorovne do 6 m</t>
  </si>
  <si>
    <t>Ústredné kúrenie - strojovne</t>
  </si>
  <si>
    <t>732110811</t>
  </si>
  <si>
    <t>Demontáž telesa rozdeľovača a zberača do DN 100</t>
  </si>
  <si>
    <t>732214821</t>
  </si>
  <si>
    <t>Demontáž ohrievača zásobníkového, vypustenie vody z ohrievača objemu nad 1600 do 2500 l</t>
  </si>
  <si>
    <t>732320812</t>
  </si>
  <si>
    <t>Demontáž úpravne vody beztlakovej alebo tlakovej, odpojenie od rozvodov potrubia nádrže objemu do 100 l</t>
  </si>
  <si>
    <t>732320817</t>
  </si>
  <si>
    <t>Demontáž nádrže beztlakovej alebo tlakovej, odpojenie od rozvodov potrubia nádrže objemu do 3000 l</t>
  </si>
  <si>
    <t>732324817</t>
  </si>
  <si>
    <t>Demontáž nádrže beztlakovej alebo tlakovej, vypúšťanie vody z nádrže objemu nad 2000 do 3000 l</t>
  </si>
  <si>
    <t>732393818</t>
  </si>
  <si>
    <t>Rozrezanie demontovanej nádrže objemu nad 2000 do 5000 l</t>
  </si>
  <si>
    <t>732420812</t>
  </si>
  <si>
    <t>Demontáž čerpadla obehového špirálového (do potrubia) DN 40</t>
  </si>
  <si>
    <t>732420816</t>
  </si>
  <si>
    <t>Demontáž čerpadla obehového špirálového (do potrubia) DN 100</t>
  </si>
  <si>
    <t>732890801</t>
  </si>
  <si>
    <t>Vnútrostaveniskové premiestnenie vybúraných hmôt strojovní vodorovne 100 m z objektov výšky do 6 m</t>
  </si>
  <si>
    <t>734290817</t>
  </si>
  <si>
    <t>Demontáž armatúry zmiešavacej trojcestnej "Mix A" DN 80</t>
  </si>
  <si>
    <t>734890801</t>
  </si>
  <si>
    <t>Vnútrostaveniskové premiestnenie vybúraných hmôt armatúr do 6m</t>
  </si>
  <si>
    <t>722221385</t>
  </si>
  <si>
    <t>Montáž filtra závitového G 2</t>
  </si>
  <si>
    <t>9252050</t>
  </si>
  <si>
    <t>Filter mosadz, závitový G2</t>
  </si>
  <si>
    <t>MR63004BB</t>
  </si>
  <si>
    <t>Manometer. D63mm 0-4bar SPOD.MR63 I pripoj. 1/4"</t>
  </si>
  <si>
    <t>734209105</t>
  </si>
  <si>
    <t>Montáž závitovej armatúry s 1 závitom G 1</t>
  </si>
  <si>
    <t>504240</t>
  </si>
  <si>
    <t>Poistný ventil 1" , 3 Bar</t>
  </si>
  <si>
    <t>12622167</t>
  </si>
  <si>
    <t>Spätná klapka, mosadz, DN50</t>
  </si>
  <si>
    <t>551240010700</t>
  </si>
  <si>
    <t>Bezpečnostný uzáver so zaistením pre údržbu a demontáž tlakových nádob, R 3/4"</t>
  </si>
  <si>
    <t>732222090</t>
  </si>
  <si>
    <t>Montáž doskového výmenníka</t>
  </si>
  <si>
    <t>8014800</t>
  </si>
  <si>
    <t>Nerezový letovaný doskový výmenník tepla, prenášaný výkon 100,1 kW, primárna strana 4,364 m³/h, sekundárna strana 4,508 m³/h, voda/glykol 70/30 %</t>
  </si>
  <si>
    <t>8300100</t>
  </si>
  <si>
    <t>Izolácia pre výmenník tepla</t>
  </si>
  <si>
    <t>7323331012</t>
  </si>
  <si>
    <t>Montáž expanznej nádoby, objem 35 l</t>
  </si>
  <si>
    <t>8208405</t>
  </si>
  <si>
    <t>Tlaková expanzná nádoba pre vykurovacie systémy s membránou, objem 35 l, PN 3 bar, max. 70°C</t>
  </si>
  <si>
    <t>230231295</t>
  </si>
  <si>
    <t>Napustenie systému Etylenglykolom</t>
  </si>
  <si>
    <t>l</t>
  </si>
  <si>
    <t>L-00553</t>
  </si>
  <si>
    <t>Nemrznúca zmes Etylenglykol - dopojenie vzduchotechnických jednotiek</t>
  </si>
  <si>
    <t>732422070</t>
  </si>
  <si>
    <t>Montáž obehového čerpadla teplovodného DN 32</t>
  </si>
  <si>
    <t>7198420</t>
  </si>
  <si>
    <t>Čerpadlo obehové DN 32, PN 16 bar, max. dopr. výška 60 dm, médium voda/glykol 70/30%</t>
  </si>
  <si>
    <t>05.3 - Vzduchotechnika SO05 - OST</t>
  </si>
  <si>
    <t>D1 - VETRANIE – OST</t>
  </si>
  <si>
    <t xml:space="preserve">    D2 - Radiálny ventilátor do potrubia</t>
  </si>
  <si>
    <t xml:space="preserve">    D3 - Tlmič hluku do potrubia</t>
  </si>
  <si>
    <t xml:space="preserve">    D4 - Spätná klapka</t>
  </si>
  <si>
    <t xml:space="preserve">    D5 - Žalúziová klapka</t>
  </si>
  <si>
    <t xml:space="preserve">    D6 - Výustka do kruhového potrubia</t>
  </si>
  <si>
    <t xml:space="preserve">    D7 - Kruhové potrubie z pozinkovaného plechu</t>
  </si>
  <si>
    <t xml:space="preserve">    D8 - Tepelná izolácia</t>
  </si>
  <si>
    <t xml:space="preserve">    D9 - Montážny, tesniaci a spojovací materiál</t>
  </si>
  <si>
    <t xml:space="preserve">    D10 - Ostatné rozpočtové náklady</t>
  </si>
  <si>
    <t>VETRANIE – OST</t>
  </si>
  <si>
    <t>V8.01</t>
  </si>
  <si>
    <t>Poznámka k položke:_x000D_
Skriňa vylisovaná z oceľového pozinkovaného plechu opatreného čiernym polyesterovým lakom. Dodávka s montážnou konzolou. Obežné koleso je radiálne s dozadu zahnutými lopatkami. Obežné koleso je nalisované na vonkajší rotor motora a je plastové. Motor´je asynchrónny. Tepelná poistka je umiestnená vo vinutí motora. Ložiska sú guličkové. Trieda izolácie B, krytie IP44.</t>
  </si>
  <si>
    <t>Pol184</t>
  </si>
  <si>
    <t>Rýchloupínacia spona RUS 160</t>
  </si>
  <si>
    <t>Pol185</t>
  </si>
  <si>
    <t>D160 – 900</t>
  </si>
  <si>
    <t>Pol186</t>
  </si>
  <si>
    <t>Pol187</t>
  </si>
  <si>
    <t>D160</t>
  </si>
  <si>
    <t>Poznámka k položke:_x000D_
Rám z ABS, lamely z PVC.</t>
  </si>
  <si>
    <t>Pol188</t>
  </si>
  <si>
    <t>425x75</t>
  </si>
  <si>
    <t>Poznámka k položke:_x000D_
Alebo porovnateľné produkty. Výustka z oceľového plechu, jednoradová, horizontálny lamely, regulácia prietoku vzduchu, nastavením sklonu protibežných lamiel, ktoré sú vzájomne prepojené.</t>
  </si>
  <si>
    <t>Pol189</t>
  </si>
  <si>
    <t>Pol132</t>
  </si>
  <si>
    <t>Pol133</t>
  </si>
  <si>
    <t>Pol134</t>
  </si>
  <si>
    <t>Pol135</t>
  </si>
  <si>
    <t>06 - Zdravotechnika SO 06 - Rekonštrukcia prípojok VHS</t>
  </si>
  <si>
    <t xml:space="preserve">    8 - Rúrové vedenie</t>
  </si>
  <si>
    <t>131201101.S</t>
  </si>
  <si>
    <t>131201109.S</t>
  </si>
  <si>
    <t>132201202.S</t>
  </si>
  <si>
    <t>Výkop ryhy šírky 600-2000mm horn.3 od 100 do 1000 m3</t>
  </si>
  <si>
    <t>Hĺbenie rýh š. nad 600 do 2 000 mm zapažených i nezapažených, s urovnaním dna. Príplatok k cenám za lepivosť horniny 3</t>
  </si>
  <si>
    <t>151101101</t>
  </si>
  <si>
    <t>Paženie a rozopretie stien rýh pre podzemné vedenie, príložné do 2 m</t>
  </si>
  <si>
    <t>151101111</t>
  </si>
  <si>
    <t>Odstránenie paženia rýh pre podzemné vedenie, príložné hĺbky do 2 m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</si>
  <si>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</si>
  <si>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</si>
  <si>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</si>
  <si>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</si>
  <si>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174101002.S</t>
  </si>
  <si>
    <t>273313521</t>
  </si>
  <si>
    <t>Betón základových dosiek, prostý tr. C 12/15</t>
  </si>
  <si>
    <t>273362021</t>
  </si>
  <si>
    <t>Výstuž základových dosiek zo zvár. sietí KARI</t>
  </si>
  <si>
    <t>452386151</t>
  </si>
  <si>
    <t>Vyrovnávací prstenec z prostého betónu tr. C 12/15 pod poklopy a mreže, výška do 100 mm</t>
  </si>
  <si>
    <t>Rúrové vedenie</t>
  </si>
  <si>
    <t>850375121</t>
  </si>
  <si>
    <t>Výrez alebo výsek na potrubí z rúr liatinových tlakových DN 300</t>
  </si>
  <si>
    <t>852241121</t>
  </si>
  <si>
    <t>Montáž potrubia z rúr liatinových prírubových tlakových v otvorenom výkope, kanáli,šachte DN 80</t>
  </si>
  <si>
    <t>552520045700</t>
  </si>
  <si>
    <t>Tvarovka prírubová TP liatinová FF kus, DN 80/500, PN 16 s epoxidovou ochrannou vrstvou, na vodu</t>
  </si>
  <si>
    <t>852261121</t>
  </si>
  <si>
    <t>Montáž potrubia z rúr liatinových prírubových tlakových v otvorenom výkope, kanáli,šachte DN 100</t>
  </si>
  <si>
    <t>552520046800</t>
  </si>
  <si>
    <t>Tvarovka prírubová TP liatinová FF kus, DN 100/1000, PN 16 s epoxidovou ochrannou vrstvou, na vodu</t>
  </si>
  <si>
    <t>857262121</t>
  </si>
  <si>
    <t>Montáž liatinovej tvarovky jednoosovej na potrubí z rúr prírubových DN 100</t>
  </si>
  <si>
    <t>319440017000</t>
  </si>
  <si>
    <t>Príruba špeciálna DN 100, PN16, D 110 mm, s istením proti posunu pre PE a PVC potrubia, z liatiny, na vodu</t>
  </si>
  <si>
    <t>552520052700</t>
  </si>
  <si>
    <t>Prechod prírubový liatinový FFR, DN 100/80, PN 16 s epoxidovou ochrannou vrstvou, na vodu</t>
  </si>
  <si>
    <t>857372121</t>
  </si>
  <si>
    <t>Montáž liatinovej tvarovky jednoosovej na potrubí z rúr prírubových DN 300</t>
  </si>
  <si>
    <t>319440015100</t>
  </si>
  <si>
    <t>Príruba špeciálna DN 300, PN10, D 324-326 mm, s istením proti posunu pre liatinové potrubia, na vodu</t>
  </si>
  <si>
    <t>552520063000</t>
  </si>
  <si>
    <t>T-kus prírubový liatinový, DN 300/100, PN 10 s epoxidovou ochrannou vrstvou, na vodu</t>
  </si>
  <si>
    <t>871271068</t>
  </si>
  <si>
    <t>Montáž vodovodného potrubia z dvojvsrtvového PE 100 SDR17/PN10 zváraných natupo D 110x6,6 mm</t>
  </si>
  <si>
    <t>286130031400</t>
  </si>
  <si>
    <t>Rúra HDPE na vodu PE100 PN10 SDR17 110x6,6x12 m</t>
  </si>
  <si>
    <t>871356028</t>
  </si>
  <si>
    <t>Montáž kanalizačného PVC-U potrubia hladkého plnostenného DN 200</t>
  </si>
  <si>
    <t>286110003100</t>
  </si>
  <si>
    <t>Rúra kanalizačná PVC-U gravitačná, hladká SN8 - KG, SW - plnostenná, DN 200, dĺ. 6 m</t>
  </si>
  <si>
    <t>877375122b</t>
  </si>
  <si>
    <t>Montáž tvarovky awadock na potrubí z kanalizačných rúr DN 300</t>
  </si>
  <si>
    <t>11725191315</t>
  </si>
  <si>
    <t>Pripojovacia tvarovka - napojenie na hlavné vedenie DN315</t>
  </si>
  <si>
    <t>891241221</t>
  </si>
  <si>
    <t>Montáž vodovodnej armatúry na potrubí, posúvač v šachte s ručným kolieskom DN 80</t>
  </si>
  <si>
    <t>422010000500</t>
  </si>
  <si>
    <t>Lapač nečistôt DN 80 s dvojitým sitom z nerezovej ocele, tvárna liatina s epoxidovou úpravou</t>
  </si>
  <si>
    <t>891244121</t>
  </si>
  <si>
    <t>Montáž vodovodného kompenzátora upchávkového a gumového alebo montážnej vložky DN 80</t>
  </si>
  <si>
    <t>552520083100</t>
  </si>
  <si>
    <t>Montážna vložka pevne nastaviteľná - medzikus DN 80, PN 16 epoxidová farba, skrutky pozinkované, na vodu</t>
  </si>
  <si>
    <t>891261111</t>
  </si>
  <si>
    <t>Montáž posúvača s osadením zemnej súpravy (bez poklopov) DN 100</t>
  </si>
  <si>
    <t>422210005600</t>
  </si>
  <si>
    <t>Posúvač s prírubami z liatiny DN 100, PN 25, na vodu</t>
  </si>
  <si>
    <t>9500E2.2</t>
  </si>
  <si>
    <t>Zemná súprava teleskopická RD=1.30-1.80 m DN 50-100, voda a kanál</t>
  </si>
  <si>
    <t>891261221</t>
  </si>
  <si>
    <t>Montáž vodovodnej armatúry na potrubí, posúvač v šachte s ručným kolieskom DN 100</t>
  </si>
  <si>
    <t>551180015000</t>
  </si>
  <si>
    <t>Ručné koliesko zo šedej liatiny DN 100 pre armatúry domovej prípojky, uzatváracie uzávery a armatúry Combi</t>
  </si>
  <si>
    <t>891265321</t>
  </si>
  <si>
    <t>Montáž vodovodnej armatúry na potrubí, spätná klapka DN 100</t>
  </si>
  <si>
    <t>552520086200</t>
  </si>
  <si>
    <t>Spätná klapka liatinová DN 100, PN 16, s epoxidovou vrstvou, na vodu</t>
  </si>
  <si>
    <t>891269111</t>
  </si>
  <si>
    <t>Montáž navrtávacieho pásu s ventilom Jt 1 MPa na potr. z rúr liat., oceľ., plast., DN 100</t>
  </si>
  <si>
    <t>551180001400</t>
  </si>
  <si>
    <t>Navrtávaci pás uzáverový DN 100 - 1" na vodu, z tvárnej liatiny</t>
  </si>
  <si>
    <t>892271111</t>
  </si>
  <si>
    <t>Ostatné práce na rúrovom vedení, tlakové skúšky vodovodného potrubia DN 100 alebo 125</t>
  </si>
  <si>
    <t>892273111</t>
  </si>
  <si>
    <t>Preplach a dezinfekcia vodovodného potrubia DN od 80 do 125</t>
  </si>
  <si>
    <t>892351000</t>
  </si>
  <si>
    <t>Skúška tesnosti kanalizácie D 200</t>
  </si>
  <si>
    <t>893362111</t>
  </si>
  <si>
    <t>Šachta armaturna zo železobetónu so stropom z dielcov, pôdorysnej plochy nad 5,50 do 6,50 m2</t>
  </si>
  <si>
    <t>893362111dem</t>
  </si>
  <si>
    <t>Šachta armaturna zo železobetónu so stropom z dielcov, pôdorysnej plochy nad 5,50 do 6,50 m2 - vybúranie</t>
  </si>
  <si>
    <t>899102111</t>
  </si>
  <si>
    <t>Osadenie poklopu liatinového a oceľového vrátane rámu hmotn. nad 50 do 100 kg</t>
  </si>
  <si>
    <t>5524213900</t>
  </si>
  <si>
    <t>Rám kanálový liatinový 610X610 mm</t>
  </si>
  <si>
    <t>5524214200</t>
  </si>
  <si>
    <t>Poklop T-600P</t>
  </si>
  <si>
    <t>899401112</t>
  </si>
  <si>
    <t>Osadenie poklopu liatinového posúvačového</t>
  </si>
  <si>
    <t>552410000600</t>
  </si>
  <si>
    <t>Poklop uličný tuhý, DN 100-200, tvárná liatina GGG 400 bitúmenovaná</t>
  </si>
  <si>
    <t>899721121</t>
  </si>
  <si>
    <t>Signalizačný vodič na potrubí PVC DN do 150 mm</t>
  </si>
  <si>
    <t>899721131</t>
  </si>
  <si>
    <t>Označenie vodovodného potrubia bielou výstražnou fóliou</t>
  </si>
  <si>
    <t>899721132</t>
  </si>
  <si>
    <t>Označenie kanalizačného potrubia hnedou výstražnou fóliou</t>
  </si>
  <si>
    <t>551110013900</t>
  </si>
  <si>
    <t>Guľový uzáver pre vodu 1" FF, páčka, niklovaná mosadz</t>
  </si>
  <si>
    <t>07 - Zdravotechnika SO 07 - Rekonštrukcia areálových rozvodov VHS</t>
  </si>
  <si>
    <t>131201102.S</t>
  </si>
  <si>
    <t>132201203.S</t>
  </si>
  <si>
    <t>Výkop ryhy šírky 600-2000mm horn.3 nad 1000 do 10000m3</t>
  </si>
  <si>
    <t>167101102.S</t>
  </si>
  <si>
    <t>171101121</t>
  </si>
  <si>
    <t>Uloženie sypaniny do násypu  nesúdržných kamenistých hornín</t>
  </si>
  <si>
    <t>583310001700</t>
  </si>
  <si>
    <t>Kamenivo ťažené hrubé frakcia 16-32 mm, STN EN 13242 + A1</t>
  </si>
  <si>
    <t>171201202.S</t>
  </si>
  <si>
    <t>Uloženie sypaniny na skládky nad 100 do 1000 m3</t>
  </si>
  <si>
    <t>212752222</t>
  </si>
  <si>
    <t>Montáž trativodu z drenážnych rúr PVC, DN 200 mm, SN8, so štrkovým lôžkom v otvorenom výkope</t>
  </si>
  <si>
    <t>286120012600</t>
  </si>
  <si>
    <t>Rúra plnostenná drenážna PVC DN 200, SN 8, celoperforovaná</t>
  </si>
  <si>
    <t>693110000500.S</t>
  </si>
  <si>
    <t>Geotextília polypropylénová netkaná 136 g/m2</t>
  </si>
  <si>
    <t>386941111</t>
  </si>
  <si>
    <t>Montáž odlučovača benzínu a olejov, veľkosť O</t>
  </si>
  <si>
    <t>286640000100haur</t>
  </si>
  <si>
    <t>VPUST s koalescenčným odlučovačom, Qmax= 5,0 l/s, čistenie do 0,5 mg NEL/liter</t>
  </si>
  <si>
    <t>386942111kl</t>
  </si>
  <si>
    <t>Montáž odlučovača tukov, veľkosť 10</t>
  </si>
  <si>
    <t>286640004200kl10</t>
  </si>
  <si>
    <t>Odlučovač tukov a škrobov pojazdný, prietok Q= 5,9 l/s</t>
  </si>
  <si>
    <t>831379011</t>
  </si>
  <si>
    <t>Demontáž kanalizačného potrubia z kameninových rúr od DN 300 do DN 500 mm -0,230 t</t>
  </si>
  <si>
    <t>851379011</t>
  </si>
  <si>
    <t>Demontáž vodovodného potrubia z liatinových rúr od DN 300 do DN 500 mm -0,073 t</t>
  </si>
  <si>
    <t>552520046100</t>
  </si>
  <si>
    <t>Tvarovka prírubová TP liatinová FF kus, DN 100/200, PN 16 s epoxidovou ochrannou vrstvou, na vodu</t>
  </si>
  <si>
    <t>857242121</t>
  </si>
  <si>
    <t>Montáž liatinovej tvarovky jednoosovej na potrubí z rúr prírubových DN 80</t>
  </si>
  <si>
    <t>319440016900</t>
  </si>
  <si>
    <t>Príruba špeciálna DN 80, PN16, D 90 mm, s istením proti posunu pre PE a PVC potrubia, z liatiny, na vodu</t>
  </si>
  <si>
    <t>552520058300</t>
  </si>
  <si>
    <t>Oblúk liatinový prírubový 90°, DN 80, PN 10, 4 otvory, s epoxidovou ochrannou vrstvou, na vodu</t>
  </si>
  <si>
    <t>552520078500</t>
  </si>
  <si>
    <t>Koleno liatinové 90° s pätkou, d 100/110 mm, pre potrubie z PE a PVC, s istením proti posunu, s epoxidovou úpravou</t>
  </si>
  <si>
    <t>857264121</t>
  </si>
  <si>
    <t>Montážl iatinovej tvarovky odbočnej na potrubí z rúr prírubových DN 100</t>
  </si>
  <si>
    <t>552520060100</t>
  </si>
  <si>
    <t>T-kus prírubový liatinový, DN 100/80, PN 16 s epoxidovou ochrannou vrstvou, na vodu</t>
  </si>
  <si>
    <t>871276002</t>
  </si>
  <si>
    <t>Montáž kanalizačného PVC-U potrubia hladkého viacvrstvového DN 125</t>
  </si>
  <si>
    <t>286110006400.S</t>
  </si>
  <si>
    <t>Rúra PVC hladký, kanalizačný, gravitačný systém Dxr 125x3,2 mm, dĺ. 5 m, SN4 - napenená (viacvrstvová)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</si>
  <si>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</si>
  <si>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</si>
  <si>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</si>
  <si>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</t>
  </si>
  <si>
    <t>871366030</t>
  </si>
  <si>
    <t>Montáž kanalizačného PVC-U potrubia hladkého plnostenného DN 250</t>
  </si>
  <si>
    <t>286110003400</t>
  </si>
  <si>
    <t>Rúra kanalizačná PVC-U gravitačná, hladká SN8 - KG, SW - plnostenná, DN 250, dĺ. 6 m</t>
  </si>
  <si>
    <t>891267211</t>
  </si>
  <si>
    <t>Montáž vodovodnej armatúry na potrubí, hydrant nadzemný DN 100</t>
  </si>
  <si>
    <t>449160001900</t>
  </si>
  <si>
    <t>Nadzemný hydrant, štandard SGG, bezpečnostné vyhotovenie AU, prevádzkový tlak max 16barov, kratie potrubia 1m, A2B, na vodu</t>
  </si>
  <si>
    <t>892311000</t>
  </si>
  <si>
    <t>Skúška tesnosti kanalizácie D 150</t>
  </si>
  <si>
    <t>892361000</t>
  </si>
  <si>
    <t>Skúška tesnosti kanalizácie D 250</t>
  </si>
  <si>
    <t>894170002</t>
  </si>
  <si>
    <t>Montáž vsakovacích blokov z PP, rozmeru 600x600x600 mm od 10 do 25 m3</t>
  </si>
  <si>
    <t>5624505010</t>
  </si>
  <si>
    <t>Vsakovací blok z PP, 600x600x600mm</t>
  </si>
  <si>
    <t>286650000200</t>
  </si>
  <si>
    <t>Vsakovací blok z PP, 600x600x400 mm</t>
  </si>
  <si>
    <t>5624505073</t>
  </si>
  <si>
    <t>Geotextília 150 PP</t>
  </si>
  <si>
    <t>283220000400</t>
  </si>
  <si>
    <t>Hydroizolačná fólia PVC-P hr. 2 mm, š. 2 m, izolácia základov proti zemnej vlhkosti, tlakovej vode, radónu, hnedá</t>
  </si>
  <si>
    <t>894170034rigol</t>
  </si>
  <si>
    <t>Montáž regulačnej odtokovej šachty</t>
  </si>
  <si>
    <t>11903651600rigol</t>
  </si>
  <si>
    <t>Šachta regulačná odtoková z PP, regulovaný odtok 5 l/s</t>
  </si>
  <si>
    <t>894170040</t>
  </si>
  <si>
    <t>Montáž filtračnej prepážky do betónovej šachty DN1000, výška 700 mm</t>
  </si>
  <si>
    <t>5624505080</t>
  </si>
  <si>
    <t>Filtračná prepážka do bet.šachty DN1000</t>
  </si>
  <si>
    <t>894421113</t>
  </si>
  <si>
    <t>Zriadenie šachiet prefabrikovaných nad 10t</t>
  </si>
  <si>
    <t>5922435000</t>
  </si>
  <si>
    <t>Prefabrikát betónový-vstupná šachta 29xv.100xhr.steny 9</t>
  </si>
  <si>
    <t>5922465000</t>
  </si>
  <si>
    <t>Prefabrikát betónový-kónus 57,6xv.100/60xhr.steny 9</t>
  </si>
  <si>
    <t>5922466080</t>
  </si>
  <si>
    <t>Dno výšky 600 mm priame 100/60 V max 40, rozmer 1000/600x400 mm-betónový prefabrikát</t>
  </si>
  <si>
    <t>894431162</t>
  </si>
  <si>
    <t>Montáž revíznej šachty z PVC, DN 400/200 (DN šachty/DN potr. ved.), tlak 40 t, hl. 1200 do 1500mm</t>
  </si>
  <si>
    <t>286610003300</t>
  </si>
  <si>
    <t>Zberné dno DN 400, vtok/výtok DN 200 (PVC hladká rúra), pre PP revízne šachty s PP korugovaným predĺžením</t>
  </si>
  <si>
    <t>286610026900</t>
  </si>
  <si>
    <t>Predĺženie DN 400, dĺžka 1 m, hladka rúra PVC, pre PP revízne šachty</t>
  </si>
  <si>
    <t>286610027600</t>
  </si>
  <si>
    <t>Predĺženie teleskopické s poklopom plným, zaťaženie do 40 t, pre PP revízne šachty</t>
  </si>
  <si>
    <t>894431162D6ja1</t>
  </si>
  <si>
    <t>Montáž revíznej šachty z PVC, DN 600/200,250 (DN šachty/DN potr. ved.), tlak 40 t, hl. 1500 do 2200mm</t>
  </si>
  <si>
    <t>286610004700a</t>
  </si>
  <si>
    <t>Šachtové dno PRO630/250, pre PP revízne šachty DN 630</t>
  </si>
  <si>
    <t>286610003900a</t>
  </si>
  <si>
    <t>Šachtové dno PRO630/200, pre PP revízne šachty DN 630</t>
  </si>
  <si>
    <t>286610026900D6</t>
  </si>
  <si>
    <t>Predĺženie DN 600, dĺžka 1 m, hladka rúra PVC, pre PP revízne šachty</t>
  </si>
  <si>
    <t>899103111</t>
  </si>
  <si>
    <t>Osadenie poklopu liatinového a oceľového vrátane rámu hmotn. nad 100 do 150 kg</t>
  </si>
  <si>
    <t>5524180270</t>
  </si>
  <si>
    <t>Liatinový poklop D600 trieda zaťaženia D400</t>
  </si>
  <si>
    <t>Poklop uličný tuhý DN 100-200, tvárná liatina GGG 400 bitúmenovaná</t>
  </si>
  <si>
    <t>979085003</t>
  </si>
  <si>
    <t>Vodorovná doprava vybúraných hmôt po suchu bez naloženia a so zložením na vzdialenosť do 3 km</t>
  </si>
  <si>
    <t>979085005</t>
  </si>
  <si>
    <t>Príplatok k cene za každých ďalších aj začatých 5 km</t>
  </si>
  <si>
    <t>08 - Elektroinštalácie SO 08 Vonkajšie areálové rozvody NN - vonk.osv.,siln. a slab. pripojka</t>
  </si>
  <si>
    <t xml:space="preserve">    46-M - Zemné práce vykonávané pri externých montážnych prácach</t>
  </si>
  <si>
    <t>VRN - Vedľajšie rozpočtové náklady</t>
  </si>
  <si>
    <t>388793101</t>
  </si>
  <si>
    <t>Zaťahovanie kábelovodu 1x Multitube do 7 trubičiek, miestna sieť</t>
  </si>
  <si>
    <t>Mikrotrubička  7/ 3,5 HDPE</t>
  </si>
  <si>
    <t>210190003</t>
  </si>
  <si>
    <t>Montáž oceľoplechovej rozvodnice do váhy 100 kg</t>
  </si>
  <si>
    <t>SMD10</t>
  </si>
  <si>
    <t>Rozvádzač verejného osvetlenia RVO F402, 1 x hlavný istič RI 63 B25, 3 x vývodové ističe RI 61 C20, stýkač, prepínacie hodiny (RVO)</t>
  </si>
  <si>
    <t>SMD2</t>
  </si>
  <si>
    <t>Elektromerový rozvádzač trojfázový dvojtarif - pilierový RE 1.0 F403 W 25A P0 (RE.P-OST)</t>
  </si>
  <si>
    <t>SMD20</t>
  </si>
  <si>
    <t>Elektromerový rozvádzač pre polopriame meranie, ER P.N, M, V - F803 400 A 400/5 A P0 2x240/2x240 - (RE.P-Kuchyňa)</t>
  </si>
  <si>
    <t>SMD4</t>
  </si>
  <si>
    <t>Elektromerový rozvádzač pre polopriame meranie, ER P.N, M, V - F663 250 A 250/5 A P0 240/240- (RE.P-Škola)</t>
  </si>
  <si>
    <t>SMD32</t>
  </si>
  <si>
    <t>Elektromerový rozvádzač pre polopriame meranie, ER P.N, M, V - F663 125 A 100/5 A P0 240/240 - (RE.P-Telocvičňa)</t>
  </si>
  <si>
    <t>210201810</t>
  </si>
  <si>
    <t>Montáž a zapojenie svietidla 1x svetelný zdroj, uličného, LED</t>
  </si>
  <si>
    <t>348370001300</t>
  </si>
  <si>
    <t>Svietidlo uličné LED na stĺp alebo výložník 1x60W, 8140 lm, 4000K, IP65</t>
  </si>
  <si>
    <t>210201880</t>
  </si>
  <si>
    <t>Montáž stožiarovej svorkovnice pre 1 poistku</t>
  </si>
  <si>
    <t>348370004900</t>
  </si>
  <si>
    <t>Svorkovnica stožiarová  pre 1 poistku 80/16A</t>
  </si>
  <si>
    <t>210204103</t>
  </si>
  <si>
    <t>Výložník oceľový jednoramenný - do hmotn. 35 kg</t>
  </si>
  <si>
    <t>316770002600</t>
  </si>
  <si>
    <t>Výložník zinkový jednoramenný, vyloženie 1,5 m</t>
  </si>
  <si>
    <t>210220020</t>
  </si>
  <si>
    <t>Uzemňovacie vedenie v zemi FeZn vrátane izolácie spojov</t>
  </si>
  <si>
    <t>354410058800</t>
  </si>
  <si>
    <t>210220021</t>
  </si>
  <si>
    <t>Uzemňovacie vedenie v zemi FeZn vrátane izolácie spojov O 10mm</t>
  </si>
  <si>
    <t>210220243</t>
  </si>
  <si>
    <t>Svorka FeZn spojovacia SS</t>
  </si>
  <si>
    <t>354410003400</t>
  </si>
  <si>
    <t>Svorka FeZn spojovacia označenie SS 2 skrutky s príložkou</t>
  </si>
  <si>
    <t>210800186</t>
  </si>
  <si>
    <t>Kábel medený uložený v trubke CYKY 450/750 V 3x1,5</t>
  </si>
  <si>
    <t>341110000700</t>
  </si>
  <si>
    <t>Kábel medený CYKY 3x1,5 mm2</t>
  </si>
  <si>
    <t>210800187</t>
  </si>
  <si>
    <t>Kábel medený uložený v rúrke CYKY 450/750 V 3x2,5</t>
  </si>
  <si>
    <t>341110000800</t>
  </si>
  <si>
    <t>Kábel medený CYKY 3x2,5 mm2</t>
  </si>
  <si>
    <t>KTR000000066</t>
  </si>
  <si>
    <t>Chránička káblová 40mm 450N HDPE červená</t>
  </si>
  <si>
    <t>210800196</t>
  </si>
  <si>
    <t>Kábel medený uložený v rúrke CYKY 450/750 V 4x10</t>
  </si>
  <si>
    <t>341110001700</t>
  </si>
  <si>
    <t>Kábel medený CYKY 4x10 mm2</t>
  </si>
  <si>
    <t>KTR000000068</t>
  </si>
  <si>
    <t>Chránička káblová  63mm 450N HDPE červená</t>
  </si>
  <si>
    <t>210800199</t>
  </si>
  <si>
    <t>Kábel medený uložený v rúrke CYKY 450/750 V 5x2,5</t>
  </si>
  <si>
    <t>341110002000</t>
  </si>
  <si>
    <t>Kábel medený CYKY 5x2,5 mm2</t>
  </si>
  <si>
    <t>KTR000000009</t>
  </si>
  <si>
    <t>Chránička káblová 50mm 450N UV stabilná HDPE čierna</t>
  </si>
  <si>
    <t>210902381</t>
  </si>
  <si>
    <t>Kábel hliníkový silový, uložený v rúrke NAYY 0,6/1 kV 4x25</t>
  </si>
  <si>
    <t>341110034000</t>
  </si>
  <si>
    <t>Kábel hliníkový NAYY 4x25 mm2</t>
  </si>
  <si>
    <t>KTR000000883</t>
  </si>
  <si>
    <t>Chránička káblová 110mm 450N HDPE červená</t>
  </si>
  <si>
    <t>210902487</t>
  </si>
  <si>
    <t>Kábel hliníkový silový, uložený v rúrke NAYY 0,6/1 kV 4x240 pre vonkajšie práce</t>
  </si>
  <si>
    <t>341110034600</t>
  </si>
  <si>
    <t>Kábel hliníkový NAYY 4x240 SM mm2</t>
  </si>
  <si>
    <t>KTR000000885</t>
  </si>
  <si>
    <t>Chránička káblová 160mm 450N HDPE červená</t>
  </si>
  <si>
    <t>210962069</t>
  </si>
  <si>
    <t>Moontáž stožiara osvetľovacieho ostatného oceľového do 10 m vrátane základu</t>
  </si>
  <si>
    <t>348370002600</t>
  </si>
  <si>
    <t>Stožiar osvetľovací rúrový, výška=4,0 m</t>
  </si>
  <si>
    <t>46-M</t>
  </si>
  <si>
    <t>Zemné práce vykonávané pri externých montážnych prácach</t>
  </si>
  <si>
    <t>460050003.S</t>
  </si>
  <si>
    <t>Jama pre jednoduchý stožiar nepätkovaný dĺžky 6-8 m, v rovine,zásyp a zhutnenie,zemina tr.3</t>
  </si>
  <si>
    <t>460202263.S</t>
  </si>
  <si>
    <t>Hĺbenie káblovej ryhy strojne 50 cm širokej a 80 cm hlbokej, v zemine triedy 3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</si>
  <si>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</si>
  <si>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</si>
  <si>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</si>
  <si>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</si>
  <si>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</si>
  <si>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</si>
  <si>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</si>
  <si>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</si>
  <si>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460560263.S</t>
  </si>
  <si>
    <t>Ručný zásyp nezap. káblovej ryhy bez zhutn. zeminy, 50 cm širokej, 80 cm hlbokej v zemine tr. 3</t>
  </si>
  <si>
    <t>460620001.S</t>
  </si>
  <si>
    <t>Položenie mačiny, založenie,upevnenie,ubitie drevenou ubíjačkou,postrek hadicou,sklon terénu do 1:5</t>
  </si>
  <si>
    <t>460600001.S</t>
  </si>
  <si>
    <t>Naloženie zeminy, odvoz do 1 km a zloženie na skládke a jazda späť</t>
  </si>
  <si>
    <t>Vedľajšie rozpočtové náklady</t>
  </si>
  <si>
    <t>000300016</t>
  </si>
  <si>
    <t>Geodetické práce - vykonávané pred výstavbou určenie vytyčovacej siete, vytýčenie staveniska, staveb. objektu</t>
  </si>
  <si>
    <t>eur</t>
  </si>
  <si>
    <t>000400022</t>
  </si>
  <si>
    <t>Projektové práce - stavebná časť (stavebné objekty vrátane ich technického vybavenia). náklady na dokumentáciu skutočného zhotovenia stavby</t>
  </si>
  <si>
    <t>12 - Spevnené plochy a chodníky SO 12</t>
  </si>
  <si>
    <t xml:space="preserve">    1 - Zemné práce   </t>
  </si>
  <si>
    <t xml:space="preserve">    2 - Zakladanie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</si>
  <si>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</si>
  <si>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</si>
  <si>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</si>
  <si>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</si>
  <si>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Zemné práce   </t>
  </si>
  <si>
    <t>113107132.S</t>
  </si>
  <si>
    <t>113154130.S</t>
  </si>
  <si>
    <t>Frézovanie bet. podkladu alebo krytu bez prek., plochy do 500 m2, pruh š. do 0,5 m, hr. 50 mm  0,127 t</t>
  </si>
  <si>
    <t>113154310.S</t>
  </si>
  <si>
    <t>Frézovanie bet. podkladu alebo krytu bez prek., plochy cez 500 do 1000 m2, pruh š. do 1 m, hr. do 30 mm  0,076 t</t>
  </si>
  <si>
    <t>113206111.S</t>
  </si>
  <si>
    <t>Vytrhanie obrúb betónových, s vybúraním lôžka, z krajníkov alebo obrubníkov stojatých,  -0,14500t</t>
  </si>
  <si>
    <t>113208111.S</t>
  </si>
  <si>
    <t>Vytrhanie obrúb betonových, s vybúraním lôžka, záhonových,  -0,04000t</t>
  </si>
  <si>
    <t>122201101</t>
  </si>
  <si>
    <t>Odkopávka a prekopávka nezapažená v hornine 3, do 100 m3</t>
  </si>
  <si>
    <t>132201101</t>
  </si>
  <si>
    <t>182201101.S</t>
  </si>
  <si>
    <t>Svahovanie trvalých svahov v násype</t>
  </si>
  <si>
    <t xml:space="preserve">Zakladanie   </t>
  </si>
  <si>
    <t>289971211</t>
  </si>
  <si>
    <t>Zhotovenie vrstvy z geotextílie na upravenom povrchu sklon do 1 : 5 , šírky od 0 do 3 m</t>
  </si>
  <si>
    <t>693110001100</t>
  </si>
  <si>
    <t>Geotextília polypropylénová, šírka 0,7-1,2 m, dĺžka 20-60-120 m, hrúbka 1,68 mm, netkaná</t>
  </si>
  <si>
    <t>211561111</t>
  </si>
  <si>
    <t>Výplň odvodňovacieho rebra alebo trativodu do rýh kamenivom hrubým drveným frakcie 4-16 mm</t>
  </si>
  <si>
    <t>212752125</t>
  </si>
  <si>
    <t>Trativody z flexodrenážnych rúr DN 100</t>
  </si>
  <si>
    <t>212312111.S</t>
  </si>
  <si>
    <t>Lôžko pre trativod z betónu prostého</t>
  </si>
  <si>
    <t>271573001.S</t>
  </si>
  <si>
    <t>Násyp pod základové konštrukcie so zhutnením zo štrkopiesku fr.0-32 mm</t>
  </si>
  <si>
    <t xml:space="preserve">Komunikácie   </t>
  </si>
  <si>
    <t>564851111.S</t>
  </si>
  <si>
    <t>567122111.S</t>
  </si>
  <si>
    <t>Podklad z kameniva stmeleného cementom, s rozprestretím a zhutnením CBGM C 8/10 (C 6/8), po zhutnení hr. 120 mm</t>
  </si>
  <si>
    <t>596811310.S</t>
  </si>
  <si>
    <t>Kladenie betónovej dlažby s vyplnením škár do lôžka z kameniva, veľ. do 0,09 m2 plochy do 50 m2</t>
  </si>
  <si>
    <t>592460010002.V</t>
  </si>
  <si>
    <t>596811313.S</t>
  </si>
  <si>
    <t>Kladenie betónovej dlažby s vyplnením škár do lôžka z kameniva, veľ. do 0,09 m2 plochy nad 300 m2</t>
  </si>
  <si>
    <t>592460010000.V</t>
  </si>
  <si>
    <t>Dlažbová tehla 200x100x52mm, z pálenej hliny, oderuvzdorná, mrazuvzdorná do exteriéru, odolná proti sklzu a posipovým soliam, pojazdná vozidlami do 7.5t, farebnosť tehlová</t>
  </si>
  <si>
    <t>567122114.S</t>
  </si>
  <si>
    <t>Podklad z kameniva stmeleného cementom s rozprestretím a zhutnením, CBGM C 8/10 (C 6/8), po zhutnení hr. 150 mm</t>
  </si>
  <si>
    <t>567124115.S</t>
  </si>
  <si>
    <t>Podklad z podkladového betónu PB I tr. C 20/25 hr. 150 mm</t>
  </si>
  <si>
    <t>564861111.S</t>
  </si>
  <si>
    <t>Podklad zo štrkodrviny s rozprestretím a zhutnením, po zhutnení hr. 200 mm</t>
  </si>
  <si>
    <t>596811330.S</t>
  </si>
  <si>
    <t>Kladenie betónovej dlažby s vyplnením škár do lôžka z cementovej malty, veľ. do 0,09 m2 plochy do 50 m2</t>
  </si>
  <si>
    <t>592460010001.V</t>
  </si>
  <si>
    <t>Dlažbová tehla 200x100x40mm, z pálenej hliny, oderuvzdorná, mrazuvzdorná do exteriéru, odolná proti sklzu  a posipovým soliam, pojazdná vozidlami do 7.5t, farebnosť tehlová</t>
  </si>
  <si>
    <t xml:space="preserve">Rúrové vedenie   </t>
  </si>
  <si>
    <t>895991144</t>
  </si>
  <si>
    <t>Osadenie polypropylénovej uličnej vpuste DN 400, vývod DN 200</t>
  </si>
  <si>
    <t>89116</t>
  </si>
  <si>
    <t>Mreža žľabová 300x524, D400, H125,liatina</t>
  </si>
  <si>
    <t>1203109</t>
  </si>
  <si>
    <t>Mreža pultová 500x500, D400, H180,liatina</t>
  </si>
  <si>
    <t>89112</t>
  </si>
  <si>
    <t>Mreža žľabová 300x524, C250, H125,liatina</t>
  </si>
  <si>
    <t>286630037500</t>
  </si>
  <si>
    <t>Uličný vpust DN 400, vývod DN 200, výška 1,0 m, PP</t>
  </si>
  <si>
    <t xml:space="preserve">Ostatné konštrukcie a práce-búranie   </t>
  </si>
  <si>
    <t>914001111.S</t>
  </si>
  <si>
    <t>Osadenie a montáž cestnej zvislej dopravnej značky na stĺpik, stĺp, konzolu alebo objekt</t>
  </si>
  <si>
    <t>404410114600</t>
  </si>
  <si>
    <t>Informatívna prevádzková značka 272 (Parkovisko), rozmer 500x500 mm, fólia RA1, pozinkovaná</t>
  </si>
  <si>
    <t>404410198200</t>
  </si>
  <si>
    <t>Dodatková tabuľka (Označenie vyhradeného parkovacieho miesta pre osobu s telesným postihnutím), rozmer 500x200 mm, Zn plech so zahnutým lisovaným okrajom I. trieda, EG, 7 rokov</t>
  </si>
  <si>
    <t>914501122.S</t>
  </si>
  <si>
    <t>Montáž stĺpika zvislej dopravnej značky dĺžky do 3,5 m do hliníkovej pätky</t>
  </si>
  <si>
    <t>404440000100.S</t>
  </si>
  <si>
    <t>Úchyt na stĺpik, d 60 mm, križový, Zn</t>
  </si>
  <si>
    <t>404490008400.S</t>
  </si>
  <si>
    <t>Stĺpik Zn, d 60 mm/1 bm, pre dopravné značky</t>
  </si>
  <si>
    <t>404490008600.S</t>
  </si>
  <si>
    <t>Krytka stĺpika, d 60 mm, plastová</t>
  </si>
  <si>
    <t>404490008800.S</t>
  </si>
  <si>
    <t>Hliníkova pätka pre montáž stĺpika d 60 mm do pevného základu</t>
  </si>
  <si>
    <t>915711611.S</t>
  </si>
  <si>
    <t>Vodorovné dopravné značenie dvojzložkovým studeným plastom deliacich čiar súvislých šírky 125 mm biela základná</t>
  </si>
  <si>
    <t>915711711.S</t>
  </si>
  <si>
    <t>Vodorovné dopravné značenie dvojzložkovým studeným plastom deliacich čiar prerušovaných šírky 125 mm biela základná</t>
  </si>
  <si>
    <t>915721311.S</t>
  </si>
  <si>
    <t>Vodorovné dopravné značenie dvojzložkovým studeným plastom prechodov pre chodcov, šípky, symboly a pod., biela základná</t>
  </si>
  <si>
    <t>916362112.S</t>
  </si>
  <si>
    <t>Osadenie cestného obrubníka betónového stojatého do lôžka z betónu prostého tr. C 16/20 s bočnou oporou</t>
  </si>
  <si>
    <t>592170002200.S</t>
  </si>
  <si>
    <t>Obrubník cestný, lxšxv 1000x150x260 mm, skosenie 120/40 mm</t>
  </si>
  <si>
    <t>592170000900.S</t>
  </si>
  <si>
    <t>Obrubník cestný bez skosenia rovný, lxšxv 1000x150x260 mm</t>
  </si>
  <si>
    <t>916561112.S</t>
  </si>
  <si>
    <t>Osadenie záhonového alebo parkového obrubníka betón., do lôžka z bet. pros. tr. C 16/20 s bočnou oporou</t>
  </si>
  <si>
    <t>592170001500.S</t>
  </si>
  <si>
    <t>Obrubník parkový, lxšxv 1000x50x200 mm, farebný</t>
  </si>
  <si>
    <t>917733111.S</t>
  </si>
  <si>
    <t>Osadenie betón. obrubníka bezbariérového do lôžka z betónu prosteho tr. C 30/37,š.do 400 mm</t>
  </si>
  <si>
    <t>592170002400.S</t>
  </si>
  <si>
    <t>Obrubník cestný nábehový, lxšxv 1000x200x150(100) mm</t>
  </si>
  <si>
    <t>592170000700.S</t>
  </si>
  <si>
    <t>Obrubník cestný prechodový , lxšxv 1000x200x150 mm</t>
  </si>
  <si>
    <t>592170000700</t>
  </si>
  <si>
    <t>Obrubník prechodový ľavý, lxšxv 1000x200(150)x150(260) mm</t>
  </si>
  <si>
    <t>592170000800</t>
  </si>
  <si>
    <t>Obrubník prechodový pravý, lxšxv 1000x200(150)x150(260) mm</t>
  </si>
  <si>
    <t>917831511.S</t>
  </si>
  <si>
    <t>Osadenie palisád hranatých betónových do betónu dĺžky 40 cm - do radu</t>
  </si>
  <si>
    <t>6682 8065</t>
  </si>
  <si>
    <t>Palisáda, rozmer 100x200x400 mm, výška 400 mm, hnedá a piesková</t>
  </si>
  <si>
    <t>918101112.S</t>
  </si>
  <si>
    <t>Lôžko pod obrubníky, krajníky alebo obruby z dlažobných kociek z betónu prostého tr. C 16/20</t>
  </si>
  <si>
    <t>919731114.S</t>
  </si>
  <si>
    <t>Zarovnanie styčnej plochy pozdĺž vybúranej časti komunikácie z betónu prostého hr. nad 150 do 250 mm</t>
  </si>
  <si>
    <t>919735122.S</t>
  </si>
  <si>
    <t>Rezanie existujúceho betónového krytu alebo podkladu hĺbky nad 50 do 100 mm</t>
  </si>
  <si>
    <t>935112211.S</t>
  </si>
  <si>
    <t>Osadenie priekop. žľabu z betón. priekopových tvárnic šírky 500- 800 mm do betónu C 12/15</t>
  </si>
  <si>
    <t>TBM1-60</t>
  </si>
  <si>
    <t>PRIEKOPOVA TVARNICA 620x300x154,5 mm</t>
  </si>
  <si>
    <t>Poplatok za skladovanie - betón, tehly, dlaždice (17 01) ostatné</t>
  </si>
  <si>
    <t xml:space="preserve">Presun hmôt HSV   </t>
  </si>
  <si>
    <t>998223011.S</t>
  </si>
  <si>
    <t>ZOZNAM FIGÚR</t>
  </si>
  <si>
    <t>Výmera</t>
  </si>
  <si>
    <t xml:space="preserve"> 01/ 01.1</t>
  </si>
  <si>
    <t>Použitie figúry:</t>
  </si>
  <si>
    <t>Zhotovenie povlakovej krytiny striech plochých do 10° mPVC fóliou upevnenou prikotvením</t>
  </si>
  <si>
    <t>Zhotovenie povlakovej krytiny striech plochých do 10° mPVC fóliou upevnenou prikotve</t>
  </si>
  <si>
    <t xml:space="preserve">Zhotovenie povlakovej krytiny striech plochých do 10° mPVC fóliou upevnenou prikotvením </t>
  </si>
  <si>
    <t xml:space="preserve">Zhotovenie povlakovej krytiny striech plochých do 10° mPVC fóliou </t>
  </si>
  <si>
    <t>O11_1</t>
  </si>
  <si>
    <t>OBK1</t>
  </si>
  <si>
    <t>Montáž obkladov stien z obkladačiek hutných,</t>
  </si>
  <si>
    <t xml:space="preserve">Montáž obkladov stien z obkladačiek hutných, keramických do tmelu </t>
  </si>
  <si>
    <t>podlaha p.010</t>
  </si>
  <si>
    <t>SDK10b   SDK podhľad závesná dvojvrstvová kca</t>
  </si>
  <si>
    <t>V1_2</t>
  </si>
  <si>
    <t>Zásyp sypaninou v uzavretých priestoroch s urovnaním povrchu zásypu - excel projektant</t>
  </si>
  <si>
    <t>Murivo základových pásov (m3) PREMAC 50x30x25 s betónovou výplňou C 16/20 hr. 300 mm</t>
  </si>
  <si>
    <t xml:space="preserve"> 02/ 02.1</t>
  </si>
  <si>
    <t xml:space="preserve"> 03</t>
  </si>
  <si>
    <t>REKONŠTRUKCIA ZŠ PLICKOVA</t>
  </si>
  <si>
    <t>* K POLOŽKÁM SO ŽLTÝM ZVÝRAZNENÍM RIADKU, UCHÁDZAČ DOPLNÍ IDENTIFIKÁCIU OCENENEJ POLOŽKY - NÁZOV VÝROBCU A TYPOVÉ OZNAČENIE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</si>
</sst>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4" fontId="35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6" fillId="0" borderId="0" xfId="0" applyNumberFormat="1" applyFont="1" applyAlignment="1"/>
    <xf numFmtId="166" fontId="38" fillId="0" borderId="12" xfId="0" applyNumberFormat="1" applyFont="1" applyBorder="1" applyAlignment="1"/>
    <xf numFmtId="166" fontId="38" fillId="0" borderId="13" xfId="0" applyNumberFormat="1" applyFont="1" applyBorder="1" applyAlignment="1"/>
    <xf numFmtId="167" fontId="3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1" fillId="0" borderId="23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167" fontId="41" fillId="0" borderId="23" xfId="0" applyNumberFormat="1" applyFont="1" applyBorder="1" applyAlignment="1" applyProtection="1">
      <alignment vertical="center"/>
      <protection locked="0"/>
    </xf>
    <xf numFmtId="167" fontId="41" fillId="3" borderId="23" xfId="0" applyNumberFormat="1" applyFont="1" applyFill="1" applyBorder="1" applyAlignment="1" applyProtection="1">
      <alignment vertical="center"/>
      <protection locked="0"/>
    </xf>
    <xf numFmtId="0" fontId="42" fillId="0" borderId="23" xfId="0" applyFont="1" applyBorder="1" applyAlignment="1" applyProtection="1">
      <alignment vertical="center"/>
      <protection locked="0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Border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41" fillId="3" borderId="19" xfId="0" applyFont="1" applyFill="1" applyBorder="1" applyAlignment="1" applyProtection="1">
      <alignment horizontal="left" vertical="center"/>
      <protection locked="0"/>
    </xf>
    <xf numFmtId="0" fontId="4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0" fontId="24" fillId="6" borderId="23" xfId="0" applyFont="1" applyFill="1" applyBorder="1" applyAlignment="1" applyProtection="1">
      <alignment horizontal="center" vertical="center"/>
      <protection locked="0"/>
    </xf>
    <xf numFmtId="0" fontId="24" fillId="7" borderId="23" xfId="0" applyFont="1" applyFill="1" applyBorder="1" applyAlignment="1" applyProtection="1">
      <alignment horizontal="center" vertical="center"/>
      <protection locked="0"/>
    </xf>
    <xf numFmtId="49" fontId="24" fillId="7" borderId="23" xfId="0" applyNumberFormat="1" applyFont="1" applyFill="1" applyBorder="1" applyAlignment="1" applyProtection="1">
      <alignment horizontal="left" vertical="center" wrapText="1"/>
      <protection locked="0"/>
    </xf>
    <xf numFmtId="0" fontId="24" fillId="7" borderId="23" xfId="0" applyFont="1" applyFill="1" applyBorder="1" applyAlignment="1" applyProtection="1">
      <alignment horizontal="left" vertical="center" wrapText="1"/>
      <protection locked="0"/>
    </xf>
    <xf numFmtId="0" fontId="24" fillId="7" borderId="23" xfId="0" applyFont="1" applyFill="1" applyBorder="1" applyAlignment="1" applyProtection="1">
      <alignment horizontal="center" vertical="center" wrapText="1"/>
      <protection locked="0"/>
    </xf>
    <xf numFmtId="167" fontId="24" fillId="7" borderId="23" xfId="0" applyNumberFormat="1" applyFont="1" applyFill="1" applyBorder="1" applyAlignment="1" applyProtection="1">
      <alignment vertical="center"/>
      <protection locked="0"/>
    </xf>
    <xf numFmtId="0" fontId="41" fillId="7" borderId="23" xfId="0" applyFont="1" applyFill="1" applyBorder="1" applyAlignment="1" applyProtection="1">
      <alignment horizontal="center" vertical="center"/>
      <protection locked="0"/>
    </xf>
    <xf numFmtId="49" fontId="41" fillId="7" borderId="23" xfId="0" applyNumberFormat="1" applyFont="1" applyFill="1" applyBorder="1" applyAlignment="1" applyProtection="1">
      <alignment horizontal="left" vertical="center" wrapText="1"/>
      <protection locked="0"/>
    </xf>
    <xf numFmtId="0" fontId="41" fillId="7" borderId="23" xfId="0" applyFont="1" applyFill="1" applyBorder="1" applyAlignment="1" applyProtection="1">
      <alignment horizontal="left" vertical="center" wrapText="1"/>
      <protection locked="0"/>
    </xf>
    <xf numFmtId="0" fontId="41" fillId="7" borderId="23" xfId="0" applyFont="1" applyFill="1" applyBorder="1" applyAlignment="1" applyProtection="1">
      <alignment horizontal="center" vertical="center" wrapText="1"/>
      <protection locked="0"/>
    </xf>
    <xf numFmtId="167" fontId="41" fillId="7" borderId="23" xfId="0" applyNumberFormat="1" applyFont="1" applyFill="1" applyBorder="1" applyAlignment="1" applyProtection="1">
      <alignment vertical="center"/>
      <protection locked="0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9" fillId="6" borderId="0" xfId="0" applyFont="1" applyFill="1" applyAlignment="1">
      <alignment vertical="center"/>
    </xf>
    <xf numFmtId="0" fontId="41" fillId="6" borderId="23" xfId="0" applyFont="1" applyFill="1" applyBorder="1" applyAlignment="1" applyProtection="1">
      <alignment horizontal="center" vertical="center"/>
      <protection locked="0"/>
    </xf>
    <xf numFmtId="0" fontId="41" fillId="0" borderId="23" xfId="0" applyFont="1" applyFill="1" applyBorder="1" applyAlignment="1" applyProtection="1">
      <alignment horizontal="center" vertical="center"/>
      <protection locked="0"/>
    </xf>
    <xf numFmtId="49" fontId="24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23" xfId="0" applyFont="1" applyFill="1" applyBorder="1" applyAlignment="1" applyProtection="1">
      <alignment horizontal="left" vertical="center" wrapText="1"/>
      <protection locked="0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Fill="1" applyBorder="1" applyAlignment="1" applyProtection="1">
      <alignment vertical="center"/>
      <protection locked="0"/>
    </xf>
    <xf numFmtId="49" fontId="41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41" fillId="0" borderId="23" xfId="0" applyFont="1" applyFill="1" applyBorder="1" applyAlignment="1" applyProtection="1">
      <alignment horizontal="left" vertical="center" wrapText="1"/>
      <protection locked="0"/>
    </xf>
    <xf numFmtId="0" fontId="41" fillId="0" borderId="23" xfId="0" applyFont="1" applyFill="1" applyBorder="1" applyAlignment="1" applyProtection="1">
      <alignment horizontal="center" vertical="center" wrapText="1"/>
      <protection locked="0"/>
    </xf>
    <xf numFmtId="167" fontId="41" fillId="0" borderId="23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6" fillId="0" borderId="0" xfId="0" applyNumberFormat="1" applyFont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7" borderId="0" xfId="0" applyFill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30"/>
  <sheetViews>
    <sheetView showGridLines="0" tabSelected="1" topLeftCell="A109" workbookViewId="0">
      <selection activeCell="AI141" sqref="AI141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>
      <c r="AR2" s="315" t="s">
        <v>5</v>
      </c>
      <c r="AS2" s="316"/>
      <c r="AT2" s="316"/>
      <c r="AU2" s="316"/>
      <c r="AV2" s="316"/>
      <c r="AW2" s="316"/>
      <c r="AX2" s="316"/>
      <c r="AY2" s="316"/>
      <c r="AZ2" s="316"/>
      <c r="BA2" s="316"/>
      <c r="BB2" s="316"/>
      <c r="BC2" s="316"/>
      <c r="BD2" s="316"/>
      <c r="BE2" s="316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320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R5" s="21"/>
      <c r="BE5" s="317" t="s">
        <v>13</v>
      </c>
      <c r="BS5" s="18" t="s">
        <v>6</v>
      </c>
    </row>
    <row r="6" spans="1:74" s="1" customFormat="1" ht="36.9" customHeight="1">
      <c r="B6" s="21"/>
      <c r="D6" s="27" t="s">
        <v>14</v>
      </c>
      <c r="K6" s="321" t="s">
        <v>8527</v>
      </c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  <c r="AO6" s="316"/>
      <c r="AR6" s="21"/>
      <c r="BE6" s="318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318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318"/>
      <c r="BS8" s="18" t="s">
        <v>6</v>
      </c>
    </row>
    <row r="9" spans="1:74" s="1" customFormat="1" ht="14.4" customHeight="1">
      <c r="B9" s="21"/>
      <c r="AR9" s="21"/>
      <c r="BE9" s="318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318"/>
      <c r="BS10" s="18" t="s">
        <v>6</v>
      </c>
    </row>
    <row r="11" spans="1:74" s="1" customFormat="1" ht="18.45" customHeight="1">
      <c r="B11" s="21"/>
      <c r="E11" s="26" t="s">
        <v>24</v>
      </c>
      <c r="AK11" s="28" t="s">
        <v>25</v>
      </c>
      <c r="AN11" s="26" t="s">
        <v>1</v>
      </c>
      <c r="AR11" s="21"/>
      <c r="BE11" s="318"/>
      <c r="BS11" s="18" t="s">
        <v>6</v>
      </c>
    </row>
    <row r="12" spans="1:74" s="1" customFormat="1" ht="6.9" customHeight="1">
      <c r="B12" s="21"/>
      <c r="AR12" s="21"/>
      <c r="BE12" s="318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318"/>
      <c r="BS13" s="18" t="s">
        <v>6</v>
      </c>
    </row>
    <row r="14" spans="1:74" ht="13.2">
      <c r="B14" s="21"/>
      <c r="E14" s="322" t="s">
        <v>27</v>
      </c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  <c r="W14" s="323"/>
      <c r="X14" s="323"/>
      <c r="Y14" s="323"/>
      <c r="Z14" s="323"/>
      <c r="AA14" s="323"/>
      <c r="AB14" s="323"/>
      <c r="AC14" s="323"/>
      <c r="AD14" s="323"/>
      <c r="AE14" s="323"/>
      <c r="AF14" s="323"/>
      <c r="AG14" s="323"/>
      <c r="AH14" s="323"/>
      <c r="AI14" s="323"/>
      <c r="AJ14" s="323"/>
      <c r="AK14" s="28" t="s">
        <v>25</v>
      </c>
      <c r="AN14" s="30" t="s">
        <v>27</v>
      </c>
      <c r="AR14" s="21"/>
      <c r="BE14" s="318"/>
      <c r="BS14" s="18" t="s">
        <v>6</v>
      </c>
    </row>
    <row r="15" spans="1:74" s="1" customFormat="1" ht="6.9" customHeight="1">
      <c r="B15" s="21"/>
      <c r="AR15" s="21"/>
      <c r="BE15" s="318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318"/>
      <c r="BS16" s="18" t="s">
        <v>3</v>
      </c>
    </row>
    <row r="17" spans="1:71" s="1" customFormat="1" ht="18.45" customHeight="1">
      <c r="B17" s="21"/>
      <c r="E17" s="26" t="s">
        <v>29</v>
      </c>
      <c r="AK17" s="28" t="s">
        <v>25</v>
      </c>
      <c r="AN17" s="26" t="s">
        <v>1</v>
      </c>
      <c r="AR17" s="21"/>
      <c r="BE17" s="318"/>
      <c r="BS17" s="18" t="s">
        <v>30</v>
      </c>
    </row>
    <row r="18" spans="1:71" s="1" customFormat="1" ht="6.9" customHeight="1">
      <c r="B18" s="21"/>
      <c r="AR18" s="21"/>
      <c r="BE18" s="318"/>
      <c r="BS18" s="18" t="s">
        <v>31</v>
      </c>
    </row>
    <row r="19" spans="1:71" s="1" customFormat="1" ht="12" customHeight="1">
      <c r="B19" s="21"/>
      <c r="D19" s="28" t="s">
        <v>32</v>
      </c>
      <c r="AK19" s="28" t="s">
        <v>23</v>
      </c>
      <c r="AN19" s="26" t="s">
        <v>1</v>
      </c>
      <c r="AR19" s="21"/>
      <c r="BE19" s="318"/>
      <c r="BS19" s="18" t="s">
        <v>31</v>
      </c>
    </row>
    <row r="20" spans="1:71" s="1" customFormat="1" ht="18.45" customHeight="1">
      <c r="B20" s="21"/>
      <c r="E20" s="26" t="s">
        <v>19</v>
      </c>
      <c r="AK20" s="28" t="s">
        <v>25</v>
      </c>
      <c r="AN20" s="26" t="s">
        <v>1</v>
      </c>
      <c r="AR20" s="21"/>
      <c r="BE20" s="318"/>
      <c r="BS20" s="18" t="s">
        <v>30</v>
      </c>
    </row>
    <row r="21" spans="1:71" s="1" customFormat="1" ht="6.9" customHeight="1">
      <c r="B21" s="21"/>
      <c r="AR21" s="21"/>
      <c r="BE21" s="318"/>
    </row>
    <row r="22" spans="1:71" s="1" customFormat="1" ht="12" customHeight="1">
      <c r="B22" s="21"/>
      <c r="D22" s="28" t="s">
        <v>33</v>
      </c>
      <c r="AR22" s="21"/>
      <c r="BE22" s="318"/>
    </row>
    <row r="23" spans="1:71" s="1" customFormat="1" ht="16.5" customHeight="1">
      <c r="B23" s="21"/>
      <c r="E23" s="324" t="s">
        <v>1</v>
      </c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4"/>
      <c r="AA23" s="324"/>
      <c r="AB23" s="324"/>
      <c r="AC23" s="324"/>
      <c r="AD23" s="324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R23" s="21"/>
      <c r="BE23" s="318"/>
    </row>
    <row r="24" spans="1:71" s="1" customFormat="1" ht="6.9" customHeight="1">
      <c r="B24" s="21"/>
      <c r="AR24" s="21"/>
      <c r="BE24" s="318"/>
    </row>
    <row r="25" spans="1:71" s="1" customFormat="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318"/>
    </row>
    <row r="26" spans="1:71" s="1" customFormat="1" ht="14.4" customHeight="1">
      <c r="B26" s="21"/>
      <c r="D26" s="33" t="s">
        <v>34</v>
      </c>
      <c r="AK26" s="325">
        <f>ROUND(AG94,2)</f>
        <v>0</v>
      </c>
      <c r="AL26" s="316"/>
      <c r="AM26" s="316"/>
      <c r="AN26" s="316"/>
      <c r="AO26" s="316"/>
      <c r="AR26" s="21"/>
      <c r="BE26" s="318"/>
    </row>
    <row r="27" spans="1:71" s="1" customFormat="1" ht="14.4" customHeight="1">
      <c r="B27" s="21"/>
      <c r="D27" s="33" t="s">
        <v>35</v>
      </c>
      <c r="AK27" s="325">
        <f>ROUND(AG120, 2)</f>
        <v>0</v>
      </c>
      <c r="AL27" s="325"/>
      <c r="AM27" s="325"/>
      <c r="AN27" s="325"/>
      <c r="AO27" s="325"/>
      <c r="AR27" s="21"/>
      <c r="BE27" s="318"/>
    </row>
    <row r="28" spans="1:71" s="2" customFormat="1" ht="6.9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318"/>
    </row>
    <row r="29" spans="1:71" s="2" customFormat="1" ht="25.95" customHeight="1">
      <c r="A29" s="35"/>
      <c r="B29" s="36"/>
      <c r="C29" s="35"/>
      <c r="D29" s="37" t="s">
        <v>36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26">
        <f>ROUND(AK26 + AK27, 2)</f>
        <v>0</v>
      </c>
      <c r="AL29" s="327"/>
      <c r="AM29" s="327"/>
      <c r="AN29" s="327"/>
      <c r="AO29" s="327"/>
      <c r="AP29" s="35"/>
      <c r="AQ29" s="35"/>
      <c r="AR29" s="36"/>
      <c r="BE29" s="318"/>
    </row>
    <row r="30" spans="1:7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318"/>
    </row>
    <row r="31" spans="1:71" s="2" customFormat="1" ht="13.2">
      <c r="A31" s="35"/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328" t="s">
        <v>37</v>
      </c>
      <c r="M31" s="328"/>
      <c r="N31" s="328"/>
      <c r="O31" s="328"/>
      <c r="P31" s="328"/>
      <c r="Q31" s="35"/>
      <c r="R31" s="35"/>
      <c r="S31" s="35"/>
      <c r="T31" s="35"/>
      <c r="U31" s="35"/>
      <c r="V31" s="35"/>
      <c r="W31" s="328" t="s">
        <v>38</v>
      </c>
      <c r="X31" s="328"/>
      <c r="Y31" s="328"/>
      <c r="Z31" s="328"/>
      <c r="AA31" s="328"/>
      <c r="AB31" s="328"/>
      <c r="AC31" s="328"/>
      <c r="AD31" s="328"/>
      <c r="AE31" s="328"/>
      <c r="AF31" s="35"/>
      <c r="AG31" s="35"/>
      <c r="AH31" s="35"/>
      <c r="AI31" s="35"/>
      <c r="AJ31" s="35"/>
      <c r="AK31" s="328" t="s">
        <v>39</v>
      </c>
      <c r="AL31" s="328"/>
      <c r="AM31" s="328"/>
      <c r="AN31" s="328"/>
      <c r="AO31" s="328"/>
      <c r="AP31" s="35"/>
      <c r="AQ31" s="35"/>
      <c r="AR31" s="36"/>
      <c r="BE31" s="318"/>
    </row>
    <row r="32" spans="1:71" s="3" customFormat="1" ht="14.4" customHeight="1">
      <c r="B32" s="40"/>
      <c r="D32" s="28" t="s">
        <v>40</v>
      </c>
      <c r="F32" s="28" t="s">
        <v>41</v>
      </c>
      <c r="L32" s="309">
        <v>0.2</v>
      </c>
      <c r="M32" s="308"/>
      <c r="N32" s="308"/>
      <c r="O32" s="308"/>
      <c r="P32" s="308"/>
      <c r="W32" s="307">
        <f>ROUND(AZ94 + SUM(CD120:CD124), 2)</f>
        <v>0</v>
      </c>
      <c r="X32" s="308"/>
      <c r="Y32" s="308"/>
      <c r="Z32" s="308"/>
      <c r="AA32" s="308"/>
      <c r="AB32" s="308"/>
      <c r="AC32" s="308"/>
      <c r="AD32" s="308"/>
      <c r="AE32" s="308"/>
      <c r="AK32" s="307">
        <f>ROUND(AV94 + SUM(BY120:BY124), 2)</f>
        <v>0</v>
      </c>
      <c r="AL32" s="308"/>
      <c r="AM32" s="308"/>
      <c r="AN32" s="308"/>
      <c r="AO32" s="308"/>
      <c r="AR32" s="40"/>
      <c r="BE32" s="319"/>
    </row>
    <row r="33" spans="1:57" s="3" customFormat="1" ht="14.4" customHeight="1">
      <c r="B33" s="40"/>
      <c r="F33" s="28" t="s">
        <v>42</v>
      </c>
      <c r="L33" s="309">
        <v>0.2</v>
      </c>
      <c r="M33" s="308"/>
      <c r="N33" s="308"/>
      <c r="O33" s="308"/>
      <c r="P33" s="308"/>
      <c r="W33" s="307">
        <f>ROUND(BA94 + SUM(CE120:CE124), 2)</f>
        <v>0</v>
      </c>
      <c r="X33" s="308"/>
      <c r="Y33" s="308"/>
      <c r="Z33" s="308"/>
      <c r="AA33" s="308"/>
      <c r="AB33" s="308"/>
      <c r="AC33" s="308"/>
      <c r="AD33" s="308"/>
      <c r="AE33" s="308"/>
      <c r="AK33" s="307">
        <f>ROUND(AW94 + SUM(BZ120:BZ124), 2)</f>
        <v>0</v>
      </c>
      <c r="AL33" s="308"/>
      <c r="AM33" s="308"/>
      <c r="AN33" s="308"/>
      <c r="AO33" s="308"/>
      <c r="AR33" s="40"/>
      <c r="BE33" s="319"/>
    </row>
    <row r="34" spans="1:57" s="3" customFormat="1" ht="14.4" hidden="1" customHeight="1">
      <c r="B34" s="40"/>
      <c r="F34" s="28" t="s">
        <v>43</v>
      </c>
      <c r="L34" s="309">
        <v>0.2</v>
      </c>
      <c r="M34" s="308"/>
      <c r="N34" s="308"/>
      <c r="O34" s="308"/>
      <c r="P34" s="308"/>
      <c r="W34" s="307">
        <f>ROUND(BB94 + SUM(CF120:CF124), 2)</f>
        <v>0</v>
      </c>
      <c r="X34" s="308"/>
      <c r="Y34" s="308"/>
      <c r="Z34" s="308"/>
      <c r="AA34" s="308"/>
      <c r="AB34" s="308"/>
      <c r="AC34" s="308"/>
      <c r="AD34" s="308"/>
      <c r="AE34" s="308"/>
      <c r="AK34" s="307">
        <v>0</v>
      </c>
      <c r="AL34" s="308"/>
      <c r="AM34" s="308"/>
      <c r="AN34" s="308"/>
      <c r="AO34" s="308"/>
      <c r="AR34" s="40"/>
      <c r="BE34" s="319"/>
    </row>
    <row r="35" spans="1:57" s="3" customFormat="1" ht="14.4" hidden="1" customHeight="1">
      <c r="B35" s="40"/>
      <c r="F35" s="28" t="s">
        <v>44</v>
      </c>
      <c r="L35" s="309">
        <v>0.2</v>
      </c>
      <c r="M35" s="308"/>
      <c r="N35" s="308"/>
      <c r="O35" s="308"/>
      <c r="P35" s="308"/>
      <c r="W35" s="307">
        <f>ROUND(BC94 + SUM(CG120:CG124), 2)</f>
        <v>0</v>
      </c>
      <c r="X35" s="308"/>
      <c r="Y35" s="308"/>
      <c r="Z35" s="308"/>
      <c r="AA35" s="308"/>
      <c r="AB35" s="308"/>
      <c r="AC35" s="308"/>
      <c r="AD35" s="308"/>
      <c r="AE35" s="308"/>
      <c r="AK35" s="307">
        <v>0</v>
      </c>
      <c r="AL35" s="308"/>
      <c r="AM35" s="308"/>
      <c r="AN35" s="308"/>
      <c r="AO35" s="308"/>
      <c r="AR35" s="40"/>
    </row>
    <row r="36" spans="1:57" s="3" customFormat="1" ht="14.4" hidden="1" customHeight="1">
      <c r="B36" s="40"/>
      <c r="F36" s="28" t="s">
        <v>45</v>
      </c>
      <c r="L36" s="309">
        <v>0</v>
      </c>
      <c r="M36" s="308"/>
      <c r="N36" s="308"/>
      <c r="O36" s="308"/>
      <c r="P36" s="308"/>
      <c r="W36" s="307">
        <f>ROUND(BD94 + SUM(CH120:CH124), 2)</f>
        <v>0</v>
      </c>
      <c r="X36" s="308"/>
      <c r="Y36" s="308"/>
      <c r="Z36" s="308"/>
      <c r="AA36" s="308"/>
      <c r="AB36" s="308"/>
      <c r="AC36" s="308"/>
      <c r="AD36" s="308"/>
      <c r="AE36" s="308"/>
      <c r="AK36" s="307">
        <v>0</v>
      </c>
      <c r="AL36" s="308"/>
      <c r="AM36" s="308"/>
      <c r="AN36" s="308"/>
      <c r="AO36" s="308"/>
      <c r="AR36" s="40"/>
    </row>
    <row r="37" spans="1:57" s="2" customFormat="1" ht="6.9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pans="1:57" s="2" customFormat="1" ht="25.95" customHeight="1">
      <c r="A38" s="35"/>
      <c r="B38" s="36"/>
      <c r="C38" s="41"/>
      <c r="D38" s="42" t="s">
        <v>46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 t="s">
        <v>47</v>
      </c>
      <c r="U38" s="43"/>
      <c r="V38" s="43"/>
      <c r="W38" s="43"/>
      <c r="X38" s="314" t="s">
        <v>48</v>
      </c>
      <c r="Y38" s="312"/>
      <c r="Z38" s="312"/>
      <c r="AA38" s="312"/>
      <c r="AB38" s="312"/>
      <c r="AC38" s="43"/>
      <c r="AD38" s="43"/>
      <c r="AE38" s="43"/>
      <c r="AF38" s="43"/>
      <c r="AG38" s="43"/>
      <c r="AH38" s="43"/>
      <c r="AI38" s="43"/>
      <c r="AJ38" s="43"/>
      <c r="AK38" s="311">
        <f>SUM(AK29:AK36)</f>
        <v>0</v>
      </c>
      <c r="AL38" s="312"/>
      <c r="AM38" s="312"/>
      <c r="AN38" s="312"/>
      <c r="AO38" s="313"/>
      <c r="AP38" s="41"/>
      <c r="AQ38" s="41"/>
      <c r="AR38" s="36"/>
      <c r="BE38" s="35"/>
    </row>
    <row r="39" spans="1:57" s="2" customFormat="1" ht="6.9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14.4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5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5"/>
      <c r="D49" s="46" t="s">
        <v>49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50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.2">
      <c r="A60" s="35"/>
      <c r="B60" s="36"/>
      <c r="C60" s="35"/>
      <c r="D60" s="48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48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48" t="s">
        <v>51</v>
      </c>
      <c r="AI60" s="38"/>
      <c r="AJ60" s="38"/>
      <c r="AK60" s="38"/>
      <c r="AL60" s="38"/>
      <c r="AM60" s="48" t="s">
        <v>52</v>
      </c>
      <c r="AN60" s="38"/>
      <c r="AO60" s="38"/>
      <c r="AP60" s="35"/>
      <c r="AQ60" s="35"/>
      <c r="AR60" s="36"/>
      <c r="BE60" s="35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.2">
      <c r="A64" s="35"/>
      <c r="B64" s="36"/>
      <c r="C64" s="35"/>
      <c r="D64" s="46" t="s">
        <v>53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54</v>
      </c>
      <c r="AI64" s="49"/>
      <c r="AJ64" s="49"/>
      <c r="AK64" s="49"/>
      <c r="AL64" s="49"/>
      <c r="AM64" s="49"/>
      <c r="AN64" s="49"/>
      <c r="AO64" s="49"/>
      <c r="AP64" s="35"/>
      <c r="AQ64" s="35"/>
      <c r="AR64" s="36"/>
      <c r="BE64" s="35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.2">
      <c r="A75" s="35"/>
      <c r="B75" s="36"/>
      <c r="C75" s="35"/>
      <c r="D75" s="48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48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8" t="s">
        <v>51</v>
      </c>
      <c r="AI75" s="38"/>
      <c r="AJ75" s="38"/>
      <c r="AK75" s="38"/>
      <c r="AL75" s="38"/>
      <c r="AM75" s="48" t="s">
        <v>52</v>
      </c>
      <c r="AN75" s="38"/>
      <c r="AO75" s="38"/>
      <c r="AP75" s="35"/>
      <c r="AQ75" s="35"/>
      <c r="AR75" s="36"/>
      <c r="BE75" s="35"/>
    </row>
    <row r="76" spans="1:57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pans="1:57" s="2" customFormat="1" ht="6.9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6"/>
      <c r="BE77" s="35"/>
    </row>
    <row r="81" spans="1:9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6"/>
      <c r="BE81" s="35"/>
    </row>
    <row r="82" spans="1:91" s="2" customFormat="1" ht="24.9" customHeight="1">
      <c r="A82" s="35"/>
      <c r="B82" s="36"/>
      <c r="C82" s="22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pans="1:9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pans="1:91" s="4" customFormat="1" ht="12" customHeight="1">
      <c r="B84" s="54"/>
      <c r="C84" s="28" t="s">
        <v>11</v>
      </c>
      <c r="L84" s="4">
        <f>K5</f>
        <v>0</v>
      </c>
      <c r="AR84" s="54"/>
    </row>
    <row r="85" spans="1:91" s="5" customFormat="1" ht="36.9" customHeight="1">
      <c r="B85" s="55"/>
      <c r="C85" s="56" t="s">
        <v>14</v>
      </c>
      <c r="L85" s="293" t="str">
        <f>K6</f>
        <v>REKONŠTRUKCIA ZŠ PLICKOVA</v>
      </c>
      <c r="M85" s="294"/>
      <c r="N85" s="294"/>
      <c r="O85" s="294"/>
      <c r="P85" s="294"/>
      <c r="Q85" s="294"/>
      <c r="R85" s="294"/>
      <c r="S85" s="294"/>
      <c r="T85" s="294"/>
      <c r="U85" s="294"/>
      <c r="V85" s="294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R85" s="55"/>
    </row>
    <row r="86" spans="1:91" s="2" customFormat="1" ht="6.9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pans="1:91" s="2" customFormat="1" ht="12" customHeight="1">
      <c r="A87" s="35"/>
      <c r="B87" s="36"/>
      <c r="C87" s="28" t="s">
        <v>18</v>
      </c>
      <c r="D87" s="35"/>
      <c r="E87" s="35"/>
      <c r="F87" s="35"/>
      <c r="G87" s="35"/>
      <c r="H87" s="35"/>
      <c r="I87" s="35"/>
      <c r="J87" s="35"/>
      <c r="K87" s="35"/>
      <c r="L87" s="57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20</v>
      </c>
      <c r="AJ87" s="35"/>
      <c r="AK87" s="35"/>
      <c r="AL87" s="35"/>
      <c r="AM87" s="310" t="str">
        <f>IF(AN8= "","",AN8)</f>
        <v>27. 1. 2021</v>
      </c>
      <c r="AN87" s="310"/>
      <c r="AO87" s="35"/>
      <c r="AP87" s="35"/>
      <c r="AQ87" s="35"/>
      <c r="AR87" s="36"/>
      <c r="BE87" s="35"/>
    </row>
    <row r="88" spans="1:91" s="2" customFormat="1" ht="6.9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1" s="2" customFormat="1" ht="15.15" customHeight="1">
      <c r="A89" s="35"/>
      <c r="B89" s="36"/>
      <c r="C89" s="28" t="s">
        <v>22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Mestská časť Bratislava – Rača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28</v>
      </c>
      <c r="AJ89" s="35"/>
      <c r="AK89" s="35"/>
      <c r="AL89" s="35"/>
      <c r="AM89" s="302" t="str">
        <f>IF(E17="","",E17)</f>
        <v>Pantographs.r.o.</v>
      </c>
      <c r="AN89" s="303"/>
      <c r="AO89" s="303"/>
      <c r="AP89" s="303"/>
      <c r="AQ89" s="35"/>
      <c r="AR89" s="36"/>
      <c r="AS89" s="298" t="s">
        <v>56</v>
      </c>
      <c r="AT89" s="299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5"/>
    </row>
    <row r="90" spans="1:91" s="2" customFormat="1" ht="15.15" customHeight="1">
      <c r="A90" s="35"/>
      <c r="B90" s="36"/>
      <c r="C90" s="28" t="s">
        <v>26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32</v>
      </c>
      <c r="AJ90" s="35"/>
      <c r="AK90" s="35"/>
      <c r="AL90" s="35"/>
      <c r="AM90" s="302" t="str">
        <f>IF(E20="","",E20)</f>
        <v xml:space="preserve"> </v>
      </c>
      <c r="AN90" s="303"/>
      <c r="AO90" s="303"/>
      <c r="AP90" s="303"/>
      <c r="AQ90" s="35"/>
      <c r="AR90" s="36"/>
      <c r="AS90" s="300"/>
      <c r="AT90" s="301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5"/>
    </row>
    <row r="91" spans="1:91" s="2" customFormat="1" ht="10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300"/>
      <c r="AT91" s="301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5"/>
    </row>
    <row r="92" spans="1:91" s="2" customFormat="1" ht="29.25" customHeight="1">
      <c r="A92" s="35"/>
      <c r="B92" s="36"/>
      <c r="C92" s="297" t="s">
        <v>57</v>
      </c>
      <c r="D92" s="296"/>
      <c r="E92" s="296"/>
      <c r="F92" s="296"/>
      <c r="G92" s="296"/>
      <c r="H92" s="63"/>
      <c r="I92" s="295" t="s">
        <v>58</v>
      </c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305" t="s">
        <v>59</v>
      </c>
      <c r="AH92" s="296"/>
      <c r="AI92" s="296"/>
      <c r="AJ92" s="296"/>
      <c r="AK92" s="296"/>
      <c r="AL92" s="296"/>
      <c r="AM92" s="296"/>
      <c r="AN92" s="295" t="s">
        <v>60</v>
      </c>
      <c r="AO92" s="296"/>
      <c r="AP92" s="304"/>
      <c r="AQ92" s="64" t="s">
        <v>61</v>
      </c>
      <c r="AR92" s="36"/>
      <c r="AS92" s="65" t="s">
        <v>62</v>
      </c>
      <c r="AT92" s="66" t="s">
        <v>63</v>
      </c>
      <c r="AU92" s="66" t="s">
        <v>64</v>
      </c>
      <c r="AV92" s="66" t="s">
        <v>65</v>
      </c>
      <c r="AW92" s="66" t="s">
        <v>66</v>
      </c>
      <c r="AX92" s="66" t="s">
        <v>67</v>
      </c>
      <c r="AY92" s="66" t="s">
        <v>68</v>
      </c>
      <c r="AZ92" s="66" t="s">
        <v>69</v>
      </c>
      <c r="BA92" s="66" t="s">
        <v>70</v>
      </c>
      <c r="BB92" s="66" t="s">
        <v>71</v>
      </c>
      <c r="BC92" s="66" t="s">
        <v>72</v>
      </c>
      <c r="BD92" s="67" t="s">
        <v>73</v>
      </c>
      <c r="BE92" s="35"/>
    </row>
    <row r="93" spans="1:91" s="2" customFormat="1" ht="10.9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5"/>
    </row>
    <row r="94" spans="1:91" s="6" customFormat="1" ht="32.4" customHeight="1">
      <c r="B94" s="71"/>
      <c r="C94" s="72" t="s">
        <v>74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306">
        <f>ROUND(AG95+AG102+SUM(AG109:AG111)+SUM(AG115:AG118),2)</f>
        <v>0</v>
      </c>
      <c r="AH94" s="306"/>
      <c r="AI94" s="306"/>
      <c r="AJ94" s="306"/>
      <c r="AK94" s="306"/>
      <c r="AL94" s="306"/>
      <c r="AM94" s="306"/>
      <c r="AN94" s="287">
        <f t="shared" ref="AN94:AN118" si="0">SUM(AG94,AT94)</f>
        <v>0</v>
      </c>
      <c r="AO94" s="287"/>
      <c r="AP94" s="287"/>
      <c r="AQ94" s="75" t="s">
        <v>1</v>
      </c>
      <c r="AR94" s="71"/>
      <c r="AS94" s="76">
        <f>ROUND(AS95+AS102+SUM(AS109:AS111)+SUM(AS115:AS118),2)</f>
        <v>0</v>
      </c>
      <c r="AT94" s="77">
        <f t="shared" ref="AT94:AT118" si="1">ROUND(SUM(AV94:AW94),2)</f>
        <v>0</v>
      </c>
      <c r="AU94" s="78">
        <f>ROUND(AU95+AU102+SUM(AU109:AU111)+SUM(AU115:AU118),5)</f>
        <v>0</v>
      </c>
      <c r="AV94" s="77">
        <f>ROUND(AZ94*L32,2)</f>
        <v>0</v>
      </c>
      <c r="AW94" s="77">
        <f>ROUND(BA94*L33,2)</f>
        <v>0</v>
      </c>
      <c r="AX94" s="77">
        <f>ROUND(BB94*L32,2)</f>
        <v>0</v>
      </c>
      <c r="AY94" s="77">
        <f>ROUND(BC94*L33,2)</f>
        <v>0</v>
      </c>
      <c r="AZ94" s="77">
        <f>ROUND(AZ95+AZ102+SUM(AZ109:AZ111)+SUM(AZ115:AZ118),2)</f>
        <v>0</v>
      </c>
      <c r="BA94" s="77">
        <f>ROUND(BA95+BA102+SUM(BA109:BA111)+SUM(BA115:BA118),2)</f>
        <v>0</v>
      </c>
      <c r="BB94" s="77">
        <f>ROUND(BB95+BB102+SUM(BB109:BB111)+SUM(BB115:BB118),2)</f>
        <v>0</v>
      </c>
      <c r="BC94" s="77">
        <f>ROUND(BC95+BC102+SUM(BC109:BC111)+SUM(BC115:BC118),2)</f>
        <v>0</v>
      </c>
      <c r="BD94" s="79">
        <f>ROUND(BD95+BD102+SUM(BD109:BD111)+SUM(BD115:BD118),2)</f>
        <v>0</v>
      </c>
      <c r="BS94" s="80" t="s">
        <v>75</v>
      </c>
      <c r="BT94" s="80" t="s">
        <v>76</v>
      </c>
      <c r="BU94" s="81" t="s">
        <v>77</v>
      </c>
      <c r="BV94" s="80" t="s">
        <v>78</v>
      </c>
      <c r="BW94" s="80" t="s">
        <v>4</v>
      </c>
      <c r="BX94" s="80" t="s">
        <v>79</v>
      </c>
      <c r="CL94" s="80" t="s">
        <v>1</v>
      </c>
    </row>
    <row r="95" spans="1:91" s="7" customFormat="1" ht="16.5" customHeight="1">
      <c r="B95" s="82"/>
      <c r="C95" s="83"/>
      <c r="D95" s="290" t="s">
        <v>80</v>
      </c>
      <c r="E95" s="290"/>
      <c r="F95" s="290"/>
      <c r="G95" s="290"/>
      <c r="H95" s="290"/>
      <c r="I95" s="84"/>
      <c r="J95" s="290" t="s">
        <v>81</v>
      </c>
      <c r="K95" s="290"/>
      <c r="L95" s="290"/>
      <c r="M95" s="290"/>
      <c r="N95" s="290"/>
      <c r="O95" s="290"/>
      <c r="P95" s="290"/>
      <c r="Q95" s="290"/>
      <c r="R95" s="290"/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85">
        <f>ROUND(SUM(AG96:AG101),2)</f>
        <v>0</v>
      </c>
      <c r="AH95" s="284"/>
      <c r="AI95" s="284"/>
      <c r="AJ95" s="284"/>
      <c r="AK95" s="284"/>
      <c r="AL95" s="284"/>
      <c r="AM95" s="284"/>
      <c r="AN95" s="283">
        <f t="shared" si="0"/>
        <v>0</v>
      </c>
      <c r="AO95" s="284"/>
      <c r="AP95" s="284"/>
      <c r="AQ95" s="85" t="s">
        <v>82</v>
      </c>
      <c r="AR95" s="82"/>
      <c r="AS95" s="86">
        <f>ROUND(SUM(AS96:AS101),2)</f>
        <v>0</v>
      </c>
      <c r="AT95" s="87">
        <f t="shared" si="1"/>
        <v>0</v>
      </c>
      <c r="AU95" s="88">
        <f>ROUND(SUM(AU96:AU101),5)</f>
        <v>0</v>
      </c>
      <c r="AV95" s="87">
        <f>ROUND(AZ95*L32,2)</f>
        <v>0</v>
      </c>
      <c r="AW95" s="87">
        <f>ROUND(BA95*L33,2)</f>
        <v>0</v>
      </c>
      <c r="AX95" s="87">
        <f>ROUND(BB95*L32,2)</f>
        <v>0</v>
      </c>
      <c r="AY95" s="87">
        <f>ROUND(BC95*L33,2)</f>
        <v>0</v>
      </c>
      <c r="AZ95" s="87">
        <f>ROUND(SUM(AZ96:AZ101),2)</f>
        <v>0</v>
      </c>
      <c r="BA95" s="87">
        <f>ROUND(SUM(BA96:BA101),2)</f>
        <v>0</v>
      </c>
      <c r="BB95" s="87">
        <f>ROUND(SUM(BB96:BB101),2)</f>
        <v>0</v>
      </c>
      <c r="BC95" s="87">
        <f>ROUND(SUM(BC96:BC101),2)</f>
        <v>0</v>
      </c>
      <c r="BD95" s="89">
        <f>ROUND(SUM(BD96:BD101),2)</f>
        <v>0</v>
      </c>
      <c r="BS95" s="90" t="s">
        <v>75</v>
      </c>
      <c r="BT95" s="90" t="s">
        <v>83</v>
      </c>
      <c r="BU95" s="90" t="s">
        <v>77</v>
      </c>
      <c r="BV95" s="90" t="s">
        <v>78</v>
      </c>
      <c r="BW95" s="90" t="s">
        <v>84</v>
      </c>
      <c r="BX95" s="90" t="s">
        <v>4</v>
      </c>
      <c r="CL95" s="90" t="s">
        <v>1</v>
      </c>
      <c r="CM95" s="90" t="s">
        <v>76</v>
      </c>
    </row>
    <row r="96" spans="1:91" s="4" customFormat="1" ht="16.5" customHeight="1">
      <c r="A96" s="91" t="s">
        <v>85</v>
      </c>
      <c r="B96" s="54"/>
      <c r="C96" s="10"/>
      <c r="D96" s="10"/>
      <c r="E96" s="289" t="s">
        <v>86</v>
      </c>
      <c r="F96" s="289"/>
      <c r="G96" s="289"/>
      <c r="H96" s="289"/>
      <c r="I96" s="289"/>
      <c r="J96" s="10"/>
      <c r="K96" s="289" t="s">
        <v>87</v>
      </c>
      <c r="L96" s="289"/>
      <c r="M96" s="289"/>
      <c r="N96" s="289"/>
      <c r="O96" s="289"/>
      <c r="P96" s="289"/>
      <c r="Q96" s="289"/>
      <c r="R96" s="289"/>
      <c r="S96" s="289"/>
      <c r="T96" s="289"/>
      <c r="U96" s="289"/>
      <c r="V96" s="289"/>
      <c r="W96" s="289"/>
      <c r="X96" s="289"/>
      <c r="Y96" s="289"/>
      <c r="Z96" s="289"/>
      <c r="AA96" s="289"/>
      <c r="AB96" s="289"/>
      <c r="AC96" s="289"/>
      <c r="AD96" s="289"/>
      <c r="AE96" s="289"/>
      <c r="AF96" s="289"/>
      <c r="AG96" s="281">
        <f>'01.1 - ASR + Statika'!J34</f>
        <v>0</v>
      </c>
      <c r="AH96" s="282"/>
      <c r="AI96" s="282"/>
      <c r="AJ96" s="282"/>
      <c r="AK96" s="282"/>
      <c r="AL96" s="282"/>
      <c r="AM96" s="282"/>
      <c r="AN96" s="281">
        <f t="shared" si="0"/>
        <v>0</v>
      </c>
      <c r="AO96" s="282"/>
      <c r="AP96" s="282"/>
      <c r="AQ96" s="92" t="s">
        <v>88</v>
      </c>
      <c r="AR96" s="54"/>
      <c r="AS96" s="93">
        <v>0</v>
      </c>
      <c r="AT96" s="94">
        <f t="shared" si="1"/>
        <v>0</v>
      </c>
      <c r="AU96" s="95">
        <f>'01.1 - ASR + Statika'!P161</f>
        <v>0</v>
      </c>
      <c r="AV96" s="94">
        <f>'01.1 - ASR + Statika'!J37</f>
        <v>0</v>
      </c>
      <c r="AW96" s="94">
        <f>'01.1 - ASR + Statika'!J38</f>
        <v>0</v>
      </c>
      <c r="AX96" s="94">
        <f>'01.1 - ASR + Statika'!J39</f>
        <v>0</v>
      </c>
      <c r="AY96" s="94">
        <f>'01.1 - ASR + Statika'!J40</f>
        <v>0</v>
      </c>
      <c r="AZ96" s="94">
        <f>'01.1 - ASR + Statika'!F37</f>
        <v>0</v>
      </c>
      <c r="BA96" s="94">
        <f>'01.1 - ASR + Statika'!F38</f>
        <v>0</v>
      </c>
      <c r="BB96" s="94">
        <f>'01.1 - ASR + Statika'!F39</f>
        <v>0</v>
      </c>
      <c r="BC96" s="94">
        <f>'01.1 - ASR + Statika'!F40</f>
        <v>0</v>
      </c>
      <c r="BD96" s="96">
        <f>'01.1 - ASR + Statika'!F41</f>
        <v>0</v>
      </c>
      <c r="BT96" s="26" t="s">
        <v>89</v>
      </c>
      <c r="BV96" s="26" t="s">
        <v>78</v>
      </c>
      <c r="BW96" s="26" t="s">
        <v>90</v>
      </c>
      <c r="BX96" s="26" t="s">
        <v>84</v>
      </c>
      <c r="CL96" s="26" t="s">
        <v>1</v>
      </c>
    </row>
    <row r="97" spans="1:91" s="4" customFormat="1" ht="16.5" customHeight="1">
      <c r="A97" s="91" t="s">
        <v>85</v>
      </c>
      <c r="B97" s="54"/>
      <c r="C97" s="10"/>
      <c r="D97" s="10"/>
      <c r="E97" s="289" t="s">
        <v>91</v>
      </c>
      <c r="F97" s="289"/>
      <c r="G97" s="289"/>
      <c r="H97" s="289"/>
      <c r="I97" s="289"/>
      <c r="J97" s="10"/>
      <c r="K97" s="289" t="s">
        <v>92</v>
      </c>
      <c r="L97" s="289"/>
      <c r="M97" s="289"/>
      <c r="N97" s="289"/>
      <c r="O97" s="289"/>
      <c r="P97" s="289"/>
      <c r="Q97" s="289"/>
      <c r="R97" s="289"/>
      <c r="S97" s="289"/>
      <c r="T97" s="289"/>
      <c r="U97" s="289"/>
      <c r="V97" s="289"/>
      <c r="W97" s="289"/>
      <c r="X97" s="289"/>
      <c r="Y97" s="289"/>
      <c r="Z97" s="289"/>
      <c r="AA97" s="289"/>
      <c r="AB97" s="289"/>
      <c r="AC97" s="289"/>
      <c r="AD97" s="289"/>
      <c r="AE97" s="289"/>
      <c r="AF97" s="289"/>
      <c r="AG97" s="281">
        <f>'01.2 - Elektroinštalácie ...'!J34</f>
        <v>0</v>
      </c>
      <c r="AH97" s="282"/>
      <c r="AI97" s="282"/>
      <c r="AJ97" s="282"/>
      <c r="AK97" s="282"/>
      <c r="AL97" s="282"/>
      <c r="AM97" s="282"/>
      <c r="AN97" s="281">
        <f t="shared" si="0"/>
        <v>0</v>
      </c>
      <c r="AO97" s="282"/>
      <c r="AP97" s="282"/>
      <c r="AQ97" s="92" t="s">
        <v>88</v>
      </c>
      <c r="AR97" s="54"/>
      <c r="AS97" s="93">
        <v>0</v>
      </c>
      <c r="AT97" s="94">
        <f t="shared" si="1"/>
        <v>0</v>
      </c>
      <c r="AU97" s="95">
        <f>'01.2 - Elektroinštalácie ...'!P135</f>
        <v>0</v>
      </c>
      <c r="AV97" s="94">
        <f>'01.2 - Elektroinštalácie ...'!J37</f>
        <v>0</v>
      </c>
      <c r="AW97" s="94">
        <f>'01.2 - Elektroinštalácie ...'!J38</f>
        <v>0</v>
      </c>
      <c r="AX97" s="94">
        <f>'01.2 - Elektroinštalácie ...'!J39</f>
        <v>0</v>
      </c>
      <c r="AY97" s="94">
        <f>'01.2 - Elektroinštalácie ...'!J40</f>
        <v>0</v>
      </c>
      <c r="AZ97" s="94">
        <f>'01.2 - Elektroinštalácie ...'!F37</f>
        <v>0</v>
      </c>
      <c r="BA97" s="94">
        <f>'01.2 - Elektroinštalácie ...'!F38</f>
        <v>0</v>
      </c>
      <c r="BB97" s="94">
        <f>'01.2 - Elektroinštalácie ...'!F39</f>
        <v>0</v>
      </c>
      <c r="BC97" s="94">
        <f>'01.2 - Elektroinštalácie ...'!F40</f>
        <v>0</v>
      </c>
      <c r="BD97" s="96">
        <f>'01.2 - Elektroinštalácie ...'!F41</f>
        <v>0</v>
      </c>
      <c r="BT97" s="26" t="s">
        <v>89</v>
      </c>
      <c r="BV97" s="26" t="s">
        <v>78</v>
      </c>
      <c r="BW97" s="26" t="s">
        <v>93</v>
      </c>
      <c r="BX97" s="26" t="s">
        <v>84</v>
      </c>
      <c r="CL97" s="26" t="s">
        <v>1</v>
      </c>
    </row>
    <row r="98" spans="1:91" s="4" customFormat="1" ht="23.25" customHeight="1">
      <c r="A98" s="91" t="s">
        <v>85</v>
      </c>
      <c r="B98" s="54"/>
      <c r="C98" s="10"/>
      <c r="D98" s="10"/>
      <c r="E98" s="289" t="s">
        <v>94</v>
      </c>
      <c r="F98" s="289"/>
      <c r="G98" s="289"/>
      <c r="H98" s="289"/>
      <c r="I98" s="289"/>
      <c r="J98" s="10"/>
      <c r="K98" s="289" t="s">
        <v>95</v>
      </c>
      <c r="L98" s="289"/>
      <c r="M98" s="289"/>
      <c r="N98" s="289"/>
      <c r="O98" s="289"/>
      <c r="P98" s="289"/>
      <c r="Q98" s="289"/>
      <c r="R98" s="289"/>
      <c r="S98" s="289"/>
      <c r="T98" s="289"/>
      <c r="U98" s="289"/>
      <c r="V98" s="289"/>
      <c r="W98" s="289"/>
      <c r="X98" s="289"/>
      <c r="Y98" s="289"/>
      <c r="Z98" s="289"/>
      <c r="AA98" s="289"/>
      <c r="AB98" s="289"/>
      <c r="AC98" s="289"/>
      <c r="AD98" s="289"/>
      <c r="AE98" s="289"/>
      <c r="AF98" s="289"/>
      <c r="AG98" s="281">
        <f>'01.3 - Elektroinštalácie ...'!J34</f>
        <v>0</v>
      </c>
      <c r="AH98" s="282"/>
      <c r="AI98" s="282"/>
      <c r="AJ98" s="282"/>
      <c r="AK98" s="282"/>
      <c r="AL98" s="282"/>
      <c r="AM98" s="282"/>
      <c r="AN98" s="281">
        <f t="shared" si="0"/>
        <v>0</v>
      </c>
      <c r="AO98" s="282"/>
      <c r="AP98" s="282"/>
      <c r="AQ98" s="92" t="s">
        <v>88</v>
      </c>
      <c r="AR98" s="54"/>
      <c r="AS98" s="93">
        <v>0</v>
      </c>
      <c r="AT98" s="94">
        <f t="shared" si="1"/>
        <v>0</v>
      </c>
      <c r="AU98" s="95">
        <f>'01.3 - Elektroinštalácie ...'!P135</f>
        <v>0</v>
      </c>
      <c r="AV98" s="94">
        <f>'01.3 - Elektroinštalácie ...'!J37</f>
        <v>0</v>
      </c>
      <c r="AW98" s="94">
        <f>'01.3 - Elektroinštalácie ...'!J38</f>
        <v>0</v>
      </c>
      <c r="AX98" s="94">
        <f>'01.3 - Elektroinštalácie ...'!J39</f>
        <v>0</v>
      </c>
      <c r="AY98" s="94">
        <f>'01.3 - Elektroinštalácie ...'!J40</f>
        <v>0</v>
      </c>
      <c r="AZ98" s="94">
        <f>'01.3 - Elektroinštalácie ...'!F37</f>
        <v>0</v>
      </c>
      <c r="BA98" s="94">
        <f>'01.3 - Elektroinštalácie ...'!F38</f>
        <v>0</v>
      </c>
      <c r="BB98" s="94">
        <f>'01.3 - Elektroinštalácie ...'!F39</f>
        <v>0</v>
      </c>
      <c r="BC98" s="94">
        <f>'01.3 - Elektroinštalácie ...'!F40</f>
        <v>0</v>
      </c>
      <c r="BD98" s="96">
        <f>'01.3 - Elektroinštalácie ...'!F41</f>
        <v>0</v>
      </c>
      <c r="BT98" s="26" t="s">
        <v>89</v>
      </c>
      <c r="BV98" s="26" t="s">
        <v>78</v>
      </c>
      <c r="BW98" s="26" t="s">
        <v>96</v>
      </c>
      <c r="BX98" s="26" t="s">
        <v>84</v>
      </c>
      <c r="CL98" s="26" t="s">
        <v>1</v>
      </c>
    </row>
    <row r="99" spans="1:91" s="4" customFormat="1" ht="16.5" customHeight="1">
      <c r="A99" s="91" t="s">
        <v>85</v>
      </c>
      <c r="B99" s="54"/>
      <c r="C99" s="10"/>
      <c r="D99" s="10"/>
      <c r="E99" s="289" t="s">
        <v>97</v>
      </c>
      <c r="F99" s="289"/>
      <c r="G99" s="289"/>
      <c r="H99" s="289"/>
      <c r="I99" s="289"/>
      <c r="J99" s="10"/>
      <c r="K99" s="289" t="s">
        <v>98</v>
      </c>
      <c r="L99" s="289"/>
      <c r="M99" s="289"/>
      <c r="N99" s="289"/>
      <c r="O99" s="289"/>
      <c r="P99" s="289"/>
      <c r="Q99" s="289"/>
      <c r="R99" s="289"/>
      <c r="S99" s="289"/>
      <c r="T99" s="289"/>
      <c r="U99" s="289"/>
      <c r="V99" s="289"/>
      <c r="W99" s="289"/>
      <c r="X99" s="289"/>
      <c r="Y99" s="289"/>
      <c r="Z99" s="289"/>
      <c r="AA99" s="289"/>
      <c r="AB99" s="289"/>
      <c r="AC99" s="289"/>
      <c r="AD99" s="289"/>
      <c r="AE99" s="289"/>
      <c r="AF99" s="289"/>
      <c r="AG99" s="281">
        <f>'01.7 - Vykurovanie SO01 -...'!J34</f>
        <v>0</v>
      </c>
      <c r="AH99" s="282"/>
      <c r="AI99" s="282"/>
      <c r="AJ99" s="282"/>
      <c r="AK99" s="282"/>
      <c r="AL99" s="282"/>
      <c r="AM99" s="282"/>
      <c r="AN99" s="281">
        <f t="shared" si="0"/>
        <v>0</v>
      </c>
      <c r="AO99" s="282"/>
      <c r="AP99" s="282"/>
      <c r="AQ99" s="92" t="s">
        <v>88</v>
      </c>
      <c r="AR99" s="54"/>
      <c r="AS99" s="93">
        <v>0</v>
      </c>
      <c r="AT99" s="94">
        <f t="shared" si="1"/>
        <v>0</v>
      </c>
      <c r="AU99" s="95">
        <f>'01.7 - Vykurovanie SO01 -...'!P139</f>
        <v>0</v>
      </c>
      <c r="AV99" s="94">
        <f>'01.7 - Vykurovanie SO01 -...'!J37</f>
        <v>0</v>
      </c>
      <c r="AW99" s="94">
        <f>'01.7 - Vykurovanie SO01 -...'!J38</f>
        <v>0</v>
      </c>
      <c r="AX99" s="94">
        <f>'01.7 - Vykurovanie SO01 -...'!J39</f>
        <v>0</v>
      </c>
      <c r="AY99" s="94">
        <f>'01.7 - Vykurovanie SO01 -...'!J40</f>
        <v>0</v>
      </c>
      <c r="AZ99" s="94">
        <f>'01.7 - Vykurovanie SO01 -...'!F37</f>
        <v>0</v>
      </c>
      <c r="BA99" s="94">
        <f>'01.7 - Vykurovanie SO01 -...'!F38</f>
        <v>0</v>
      </c>
      <c r="BB99" s="94">
        <f>'01.7 - Vykurovanie SO01 -...'!F39</f>
        <v>0</v>
      </c>
      <c r="BC99" s="94">
        <f>'01.7 - Vykurovanie SO01 -...'!F40</f>
        <v>0</v>
      </c>
      <c r="BD99" s="96">
        <f>'01.7 - Vykurovanie SO01 -...'!F41</f>
        <v>0</v>
      </c>
      <c r="BT99" s="26" t="s">
        <v>89</v>
      </c>
      <c r="BV99" s="26" t="s">
        <v>78</v>
      </c>
      <c r="BW99" s="26" t="s">
        <v>99</v>
      </c>
      <c r="BX99" s="26" t="s">
        <v>84</v>
      </c>
      <c r="CL99" s="26" t="s">
        <v>1</v>
      </c>
    </row>
    <row r="100" spans="1:91" s="4" customFormat="1" ht="16.5" customHeight="1">
      <c r="A100" s="91" t="s">
        <v>85</v>
      </c>
      <c r="B100" s="54"/>
      <c r="C100" s="10"/>
      <c r="D100" s="10"/>
      <c r="E100" s="289" t="s">
        <v>100</v>
      </c>
      <c r="F100" s="289"/>
      <c r="G100" s="289"/>
      <c r="H100" s="289"/>
      <c r="I100" s="289"/>
      <c r="J100" s="10"/>
      <c r="K100" s="289" t="s">
        <v>101</v>
      </c>
      <c r="L100" s="289"/>
      <c r="M100" s="289"/>
      <c r="N100" s="289"/>
      <c r="O100" s="289"/>
      <c r="P100" s="289"/>
      <c r="Q100" s="289"/>
      <c r="R100" s="289"/>
      <c r="S100" s="289"/>
      <c r="T100" s="289"/>
      <c r="U100" s="289"/>
      <c r="V100" s="289"/>
      <c r="W100" s="289"/>
      <c r="X100" s="289"/>
      <c r="Y100" s="289"/>
      <c r="Z100" s="289"/>
      <c r="AA100" s="289"/>
      <c r="AB100" s="289"/>
      <c r="AC100" s="289"/>
      <c r="AD100" s="289"/>
      <c r="AE100" s="289"/>
      <c r="AF100" s="289"/>
      <c r="AG100" s="281">
        <f>'01.10 - Vzduchotechnika S...'!J34</f>
        <v>0</v>
      </c>
      <c r="AH100" s="282"/>
      <c r="AI100" s="282"/>
      <c r="AJ100" s="282"/>
      <c r="AK100" s="282"/>
      <c r="AL100" s="282"/>
      <c r="AM100" s="282"/>
      <c r="AN100" s="281">
        <f t="shared" si="0"/>
        <v>0</v>
      </c>
      <c r="AO100" s="282"/>
      <c r="AP100" s="282"/>
      <c r="AQ100" s="92" t="s">
        <v>88</v>
      </c>
      <c r="AR100" s="54"/>
      <c r="AS100" s="93">
        <v>0</v>
      </c>
      <c r="AT100" s="94">
        <f t="shared" si="1"/>
        <v>0</v>
      </c>
      <c r="AU100" s="95">
        <f>'01.10 - Vzduchotechnika S...'!P219</f>
        <v>0</v>
      </c>
      <c r="AV100" s="94">
        <f>'01.10 - Vzduchotechnika S...'!J37</f>
        <v>0</v>
      </c>
      <c r="AW100" s="94">
        <f>'01.10 - Vzduchotechnika S...'!J38</f>
        <v>0</v>
      </c>
      <c r="AX100" s="94">
        <f>'01.10 - Vzduchotechnika S...'!J39</f>
        <v>0</v>
      </c>
      <c r="AY100" s="94">
        <f>'01.10 - Vzduchotechnika S...'!J40</f>
        <v>0</v>
      </c>
      <c r="AZ100" s="94">
        <f>'01.10 - Vzduchotechnika S...'!F37</f>
        <v>0</v>
      </c>
      <c r="BA100" s="94">
        <f>'01.10 - Vzduchotechnika S...'!F38</f>
        <v>0</v>
      </c>
      <c r="BB100" s="94">
        <f>'01.10 - Vzduchotechnika S...'!F39</f>
        <v>0</v>
      </c>
      <c r="BC100" s="94">
        <f>'01.10 - Vzduchotechnika S...'!F40</f>
        <v>0</v>
      </c>
      <c r="BD100" s="96">
        <f>'01.10 - Vzduchotechnika S...'!F41</f>
        <v>0</v>
      </c>
      <c r="BT100" s="26" t="s">
        <v>89</v>
      </c>
      <c r="BV100" s="26" t="s">
        <v>78</v>
      </c>
      <c r="BW100" s="26" t="s">
        <v>102</v>
      </c>
      <c r="BX100" s="26" t="s">
        <v>84</v>
      </c>
      <c r="CL100" s="26" t="s">
        <v>1</v>
      </c>
    </row>
    <row r="101" spans="1:91" s="4" customFormat="1" ht="16.5" customHeight="1">
      <c r="A101" s="91" t="s">
        <v>85</v>
      </c>
      <c r="B101" s="54"/>
      <c r="C101" s="10"/>
      <c r="D101" s="10"/>
      <c r="E101" s="289" t="s">
        <v>103</v>
      </c>
      <c r="F101" s="289"/>
      <c r="G101" s="289"/>
      <c r="H101" s="289"/>
      <c r="I101" s="289"/>
      <c r="J101" s="10"/>
      <c r="K101" s="289" t="s">
        <v>104</v>
      </c>
      <c r="L101" s="289"/>
      <c r="M101" s="289"/>
      <c r="N101" s="289"/>
      <c r="O101" s="289"/>
      <c r="P101" s="289"/>
      <c r="Q101" s="289"/>
      <c r="R101" s="289"/>
      <c r="S101" s="289"/>
      <c r="T101" s="289"/>
      <c r="U101" s="289"/>
      <c r="V101" s="289"/>
      <c r="W101" s="289"/>
      <c r="X101" s="289"/>
      <c r="Y101" s="289"/>
      <c r="Z101" s="289"/>
      <c r="AA101" s="289"/>
      <c r="AB101" s="289"/>
      <c r="AC101" s="289"/>
      <c r="AD101" s="289"/>
      <c r="AE101" s="289"/>
      <c r="AF101" s="289"/>
      <c r="AG101" s="281">
        <f>'01.13 - Zdravotechnika SO...'!J34</f>
        <v>0</v>
      </c>
      <c r="AH101" s="282"/>
      <c r="AI101" s="282"/>
      <c r="AJ101" s="282"/>
      <c r="AK101" s="282"/>
      <c r="AL101" s="282"/>
      <c r="AM101" s="282"/>
      <c r="AN101" s="281">
        <f t="shared" si="0"/>
        <v>0</v>
      </c>
      <c r="AO101" s="282"/>
      <c r="AP101" s="282"/>
      <c r="AQ101" s="92" t="s">
        <v>88</v>
      </c>
      <c r="AR101" s="54"/>
      <c r="AS101" s="93">
        <v>0</v>
      </c>
      <c r="AT101" s="94">
        <f t="shared" si="1"/>
        <v>0</v>
      </c>
      <c r="AU101" s="95">
        <f>'01.13 - Zdravotechnika SO...'!P141</f>
        <v>0</v>
      </c>
      <c r="AV101" s="94">
        <f>'01.13 - Zdravotechnika SO...'!J37</f>
        <v>0</v>
      </c>
      <c r="AW101" s="94">
        <f>'01.13 - Zdravotechnika SO...'!J38</f>
        <v>0</v>
      </c>
      <c r="AX101" s="94">
        <f>'01.13 - Zdravotechnika SO...'!J39</f>
        <v>0</v>
      </c>
      <c r="AY101" s="94">
        <f>'01.13 - Zdravotechnika SO...'!J40</f>
        <v>0</v>
      </c>
      <c r="AZ101" s="94">
        <f>'01.13 - Zdravotechnika SO...'!F37</f>
        <v>0</v>
      </c>
      <c r="BA101" s="94">
        <f>'01.13 - Zdravotechnika SO...'!F38</f>
        <v>0</v>
      </c>
      <c r="BB101" s="94">
        <f>'01.13 - Zdravotechnika SO...'!F39</f>
        <v>0</v>
      </c>
      <c r="BC101" s="94">
        <f>'01.13 - Zdravotechnika SO...'!F40</f>
        <v>0</v>
      </c>
      <c r="BD101" s="96">
        <f>'01.13 - Zdravotechnika SO...'!F41</f>
        <v>0</v>
      </c>
      <c r="BT101" s="26" t="s">
        <v>89</v>
      </c>
      <c r="BV101" s="26" t="s">
        <v>78</v>
      </c>
      <c r="BW101" s="26" t="s">
        <v>105</v>
      </c>
      <c r="BX101" s="26" t="s">
        <v>84</v>
      </c>
      <c r="CL101" s="26" t="s">
        <v>1</v>
      </c>
    </row>
    <row r="102" spans="1:91" s="7" customFormat="1" ht="16.5" customHeight="1">
      <c r="B102" s="82"/>
      <c r="C102" s="83"/>
      <c r="D102" s="290" t="s">
        <v>106</v>
      </c>
      <c r="E102" s="290"/>
      <c r="F102" s="290"/>
      <c r="G102" s="290"/>
      <c r="H102" s="290"/>
      <c r="I102" s="84"/>
      <c r="J102" s="290" t="s">
        <v>107</v>
      </c>
      <c r="K102" s="290"/>
      <c r="L102" s="290"/>
      <c r="M102" s="290"/>
      <c r="N102" s="290"/>
      <c r="O102" s="290"/>
      <c r="P102" s="290"/>
      <c r="Q102" s="290"/>
      <c r="R102" s="290"/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85">
        <f>ROUND(SUM(AG103:AG108),2)</f>
        <v>0</v>
      </c>
      <c r="AH102" s="284"/>
      <c r="AI102" s="284"/>
      <c r="AJ102" s="284"/>
      <c r="AK102" s="284"/>
      <c r="AL102" s="284"/>
      <c r="AM102" s="284"/>
      <c r="AN102" s="283">
        <f t="shared" si="0"/>
        <v>0</v>
      </c>
      <c r="AO102" s="284"/>
      <c r="AP102" s="284"/>
      <c r="AQ102" s="85" t="s">
        <v>82</v>
      </c>
      <c r="AR102" s="82"/>
      <c r="AS102" s="86">
        <f>ROUND(SUM(AS103:AS108),2)</f>
        <v>0</v>
      </c>
      <c r="AT102" s="87">
        <f t="shared" si="1"/>
        <v>0</v>
      </c>
      <c r="AU102" s="88">
        <f>ROUND(SUM(AU103:AU108),5)</f>
        <v>0</v>
      </c>
      <c r="AV102" s="87">
        <f>ROUND(AZ102*L32,2)</f>
        <v>0</v>
      </c>
      <c r="AW102" s="87">
        <f>ROUND(BA102*L33,2)</f>
        <v>0</v>
      </c>
      <c r="AX102" s="87">
        <f>ROUND(BB102*L32,2)</f>
        <v>0</v>
      </c>
      <c r="AY102" s="87">
        <f>ROUND(BC102*L33,2)</f>
        <v>0</v>
      </c>
      <c r="AZ102" s="87">
        <f>ROUND(SUM(AZ103:AZ108),2)</f>
        <v>0</v>
      </c>
      <c r="BA102" s="87">
        <f>ROUND(SUM(BA103:BA108),2)</f>
        <v>0</v>
      </c>
      <c r="BB102" s="87">
        <f>ROUND(SUM(BB103:BB108),2)</f>
        <v>0</v>
      </c>
      <c r="BC102" s="87">
        <f>ROUND(SUM(BC103:BC108),2)</f>
        <v>0</v>
      </c>
      <c r="BD102" s="89">
        <f>ROUND(SUM(BD103:BD108),2)</f>
        <v>0</v>
      </c>
      <c r="BS102" s="90" t="s">
        <v>75</v>
      </c>
      <c r="BT102" s="90" t="s">
        <v>83</v>
      </c>
      <c r="BU102" s="90" t="s">
        <v>77</v>
      </c>
      <c r="BV102" s="90" t="s">
        <v>78</v>
      </c>
      <c r="BW102" s="90" t="s">
        <v>108</v>
      </c>
      <c r="BX102" s="90" t="s">
        <v>4</v>
      </c>
      <c r="CL102" s="90" t="s">
        <v>1</v>
      </c>
      <c r="CM102" s="90" t="s">
        <v>76</v>
      </c>
    </row>
    <row r="103" spans="1:91" s="4" customFormat="1" ht="16.5" customHeight="1">
      <c r="A103" s="91" t="s">
        <v>85</v>
      </c>
      <c r="B103" s="54"/>
      <c r="C103" s="10"/>
      <c r="D103" s="10"/>
      <c r="E103" s="289" t="s">
        <v>109</v>
      </c>
      <c r="F103" s="289"/>
      <c r="G103" s="289"/>
      <c r="H103" s="289"/>
      <c r="I103" s="289"/>
      <c r="J103" s="10"/>
      <c r="K103" s="289" t="s">
        <v>87</v>
      </c>
      <c r="L103" s="289"/>
      <c r="M103" s="289"/>
      <c r="N103" s="289"/>
      <c r="O103" s="289"/>
      <c r="P103" s="289"/>
      <c r="Q103" s="289"/>
      <c r="R103" s="289"/>
      <c r="S103" s="289"/>
      <c r="T103" s="289"/>
      <c r="U103" s="289"/>
      <c r="V103" s="289"/>
      <c r="W103" s="289"/>
      <c r="X103" s="289"/>
      <c r="Y103" s="289"/>
      <c r="Z103" s="289"/>
      <c r="AA103" s="289"/>
      <c r="AB103" s="289"/>
      <c r="AC103" s="289"/>
      <c r="AD103" s="289"/>
      <c r="AE103" s="289"/>
      <c r="AF103" s="289"/>
      <c r="AG103" s="281">
        <f>'02.1 - ASR + Statika'!J34</f>
        <v>0</v>
      </c>
      <c r="AH103" s="282"/>
      <c r="AI103" s="282"/>
      <c r="AJ103" s="282"/>
      <c r="AK103" s="282"/>
      <c r="AL103" s="282"/>
      <c r="AM103" s="282"/>
      <c r="AN103" s="281">
        <f t="shared" si="0"/>
        <v>0</v>
      </c>
      <c r="AO103" s="282"/>
      <c r="AP103" s="282"/>
      <c r="AQ103" s="92" t="s">
        <v>88</v>
      </c>
      <c r="AR103" s="54"/>
      <c r="AS103" s="93">
        <v>0</v>
      </c>
      <c r="AT103" s="94">
        <f t="shared" si="1"/>
        <v>0</v>
      </c>
      <c r="AU103" s="95">
        <f>'02.1 - ASR + Statika'!P157</f>
        <v>0</v>
      </c>
      <c r="AV103" s="94">
        <f>'02.1 - ASR + Statika'!J37</f>
        <v>0</v>
      </c>
      <c r="AW103" s="94">
        <f>'02.1 - ASR + Statika'!J38</f>
        <v>0</v>
      </c>
      <c r="AX103" s="94">
        <f>'02.1 - ASR + Statika'!J39</f>
        <v>0</v>
      </c>
      <c r="AY103" s="94">
        <f>'02.1 - ASR + Statika'!J40</f>
        <v>0</v>
      </c>
      <c r="AZ103" s="94">
        <f>'02.1 - ASR + Statika'!F37</f>
        <v>0</v>
      </c>
      <c r="BA103" s="94">
        <f>'02.1 - ASR + Statika'!F38</f>
        <v>0</v>
      </c>
      <c r="BB103" s="94">
        <f>'02.1 - ASR + Statika'!F39</f>
        <v>0</v>
      </c>
      <c r="BC103" s="94">
        <f>'02.1 - ASR + Statika'!F40</f>
        <v>0</v>
      </c>
      <c r="BD103" s="96">
        <f>'02.1 - ASR + Statika'!F41</f>
        <v>0</v>
      </c>
      <c r="BT103" s="26" t="s">
        <v>89</v>
      </c>
      <c r="BV103" s="26" t="s">
        <v>78</v>
      </c>
      <c r="BW103" s="26" t="s">
        <v>110</v>
      </c>
      <c r="BX103" s="26" t="s">
        <v>108</v>
      </c>
      <c r="CL103" s="26" t="s">
        <v>1</v>
      </c>
    </row>
    <row r="104" spans="1:91" s="4" customFormat="1" ht="16.5" customHeight="1">
      <c r="A104" s="91" t="s">
        <v>85</v>
      </c>
      <c r="B104" s="54"/>
      <c r="C104" s="10"/>
      <c r="D104" s="10"/>
      <c r="E104" s="289" t="s">
        <v>111</v>
      </c>
      <c r="F104" s="289"/>
      <c r="G104" s="289"/>
      <c r="H104" s="289"/>
      <c r="I104" s="289"/>
      <c r="J104" s="10"/>
      <c r="K104" s="289" t="s">
        <v>112</v>
      </c>
      <c r="L104" s="289"/>
      <c r="M104" s="289"/>
      <c r="N104" s="289"/>
      <c r="O104" s="289"/>
      <c r="P104" s="289"/>
      <c r="Q104" s="289"/>
      <c r="R104" s="289"/>
      <c r="S104" s="289"/>
      <c r="T104" s="289"/>
      <c r="U104" s="289"/>
      <c r="V104" s="289"/>
      <c r="W104" s="289"/>
      <c r="X104" s="289"/>
      <c r="Y104" s="289"/>
      <c r="Z104" s="289"/>
      <c r="AA104" s="289"/>
      <c r="AB104" s="289"/>
      <c r="AC104" s="289"/>
      <c r="AD104" s="289"/>
      <c r="AE104" s="289"/>
      <c r="AF104" s="289"/>
      <c r="AG104" s="281">
        <f>'02.2 - Elektroinštalácie ...'!J34</f>
        <v>0</v>
      </c>
      <c r="AH104" s="282"/>
      <c r="AI104" s="282"/>
      <c r="AJ104" s="282"/>
      <c r="AK104" s="282"/>
      <c r="AL104" s="282"/>
      <c r="AM104" s="282"/>
      <c r="AN104" s="281">
        <f t="shared" si="0"/>
        <v>0</v>
      </c>
      <c r="AO104" s="282"/>
      <c r="AP104" s="282"/>
      <c r="AQ104" s="92" t="s">
        <v>88</v>
      </c>
      <c r="AR104" s="54"/>
      <c r="AS104" s="93">
        <v>0</v>
      </c>
      <c r="AT104" s="94">
        <f t="shared" si="1"/>
        <v>0</v>
      </c>
      <c r="AU104" s="95">
        <f>'02.2 - Elektroinštalácie ...'!P135</f>
        <v>0</v>
      </c>
      <c r="AV104" s="94">
        <f>'02.2 - Elektroinštalácie ...'!J37</f>
        <v>0</v>
      </c>
      <c r="AW104" s="94">
        <f>'02.2 - Elektroinštalácie ...'!J38</f>
        <v>0</v>
      </c>
      <c r="AX104" s="94">
        <f>'02.2 - Elektroinštalácie ...'!J39</f>
        <v>0</v>
      </c>
      <c r="AY104" s="94">
        <f>'02.2 - Elektroinštalácie ...'!J40</f>
        <v>0</v>
      </c>
      <c r="AZ104" s="94">
        <f>'02.2 - Elektroinštalácie ...'!F37</f>
        <v>0</v>
      </c>
      <c r="BA104" s="94">
        <f>'02.2 - Elektroinštalácie ...'!F38</f>
        <v>0</v>
      </c>
      <c r="BB104" s="94">
        <f>'02.2 - Elektroinštalácie ...'!F39</f>
        <v>0</v>
      </c>
      <c r="BC104" s="94">
        <f>'02.2 - Elektroinštalácie ...'!F40</f>
        <v>0</v>
      </c>
      <c r="BD104" s="96">
        <f>'02.2 - Elektroinštalácie ...'!F41</f>
        <v>0</v>
      </c>
      <c r="BT104" s="26" t="s">
        <v>89</v>
      </c>
      <c r="BV104" s="26" t="s">
        <v>78</v>
      </c>
      <c r="BW104" s="26" t="s">
        <v>113</v>
      </c>
      <c r="BX104" s="26" t="s">
        <v>108</v>
      </c>
      <c r="CL104" s="26" t="s">
        <v>1</v>
      </c>
    </row>
    <row r="105" spans="1:91" s="4" customFormat="1" ht="23.25" customHeight="1">
      <c r="A105" s="91" t="s">
        <v>85</v>
      </c>
      <c r="B105" s="54"/>
      <c r="C105" s="10"/>
      <c r="D105" s="10"/>
      <c r="E105" s="289" t="s">
        <v>114</v>
      </c>
      <c r="F105" s="289"/>
      <c r="G105" s="289"/>
      <c r="H105" s="289"/>
      <c r="I105" s="289"/>
      <c r="J105" s="10"/>
      <c r="K105" s="289" t="s">
        <v>115</v>
      </c>
      <c r="L105" s="289"/>
      <c r="M105" s="289"/>
      <c r="N105" s="289"/>
      <c r="O105" s="289"/>
      <c r="P105" s="289"/>
      <c r="Q105" s="289"/>
      <c r="R105" s="289"/>
      <c r="S105" s="289"/>
      <c r="T105" s="289"/>
      <c r="U105" s="289"/>
      <c r="V105" s="289"/>
      <c r="W105" s="289"/>
      <c r="X105" s="289"/>
      <c r="Y105" s="289"/>
      <c r="Z105" s="289"/>
      <c r="AA105" s="289"/>
      <c r="AB105" s="289"/>
      <c r="AC105" s="289"/>
      <c r="AD105" s="289"/>
      <c r="AE105" s="289"/>
      <c r="AF105" s="289"/>
      <c r="AG105" s="281">
        <f>'02.3 - Elektroinštalácie ...'!J34</f>
        <v>0</v>
      </c>
      <c r="AH105" s="282"/>
      <c r="AI105" s="282"/>
      <c r="AJ105" s="282"/>
      <c r="AK105" s="282"/>
      <c r="AL105" s="282"/>
      <c r="AM105" s="282"/>
      <c r="AN105" s="281">
        <f t="shared" si="0"/>
        <v>0</v>
      </c>
      <c r="AO105" s="282"/>
      <c r="AP105" s="282"/>
      <c r="AQ105" s="92" t="s">
        <v>88</v>
      </c>
      <c r="AR105" s="54"/>
      <c r="AS105" s="93">
        <v>0</v>
      </c>
      <c r="AT105" s="94">
        <f t="shared" si="1"/>
        <v>0</v>
      </c>
      <c r="AU105" s="95">
        <f>'02.3 - Elektroinštalácie ...'!P135</f>
        <v>0</v>
      </c>
      <c r="AV105" s="94">
        <f>'02.3 - Elektroinštalácie ...'!J37</f>
        <v>0</v>
      </c>
      <c r="AW105" s="94">
        <f>'02.3 - Elektroinštalácie ...'!J38</f>
        <v>0</v>
      </c>
      <c r="AX105" s="94">
        <f>'02.3 - Elektroinštalácie ...'!J39</f>
        <v>0</v>
      </c>
      <c r="AY105" s="94">
        <f>'02.3 - Elektroinštalácie ...'!J40</f>
        <v>0</v>
      </c>
      <c r="AZ105" s="94">
        <f>'02.3 - Elektroinštalácie ...'!F37</f>
        <v>0</v>
      </c>
      <c r="BA105" s="94">
        <f>'02.3 - Elektroinštalácie ...'!F38</f>
        <v>0</v>
      </c>
      <c r="BB105" s="94">
        <f>'02.3 - Elektroinštalácie ...'!F39</f>
        <v>0</v>
      </c>
      <c r="BC105" s="94">
        <f>'02.3 - Elektroinštalácie ...'!F40</f>
        <v>0</v>
      </c>
      <c r="BD105" s="96">
        <f>'02.3 - Elektroinštalácie ...'!F41</f>
        <v>0</v>
      </c>
      <c r="BT105" s="26" t="s">
        <v>89</v>
      </c>
      <c r="BV105" s="26" t="s">
        <v>78</v>
      </c>
      <c r="BW105" s="26" t="s">
        <v>116</v>
      </c>
      <c r="BX105" s="26" t="s">
        <v>108</v>
      </c>
      <c r="CL105" s="26" t="s">
        <v>1</v>
      </c>
    </row>
    <row r="106" spans="1:91" s="4" customFormat="1" ht="16.5" customHeight="1">
      <c r="A106" s="91" t="s">
        <v>85</v>
      </c>
      <c r="B106" s="54"/>
      <c r="C106" s="10"/>
      <c r="D106" s="10"/>
      <c r="E106" s="289" t="s">
        <v>117</v>
      </c>
      <c r="F106" s="289"/>
      <c r="G106" s="289"/>
      <c r="H106" s="289"/>
      <c r="I106" s="289"/>
      <c r="J106" s="10"/>
      <c r="K106" s="289" t="s">
        <v>118</v>
      </c>
      <c r="L106" s="289"/>
      <c r="M106" s="289"/>
      <c r="N106" s="289"/>
      <c r="O106" s="289"/>
      <c r="P106" s="289"/>
      <c r="Q106" s="289"/>
      <c r="R106" s="289"/>
      <c r="S106" s="289"/>
      <c r="T106" s="289"/>
      <c r="U106" s="289"/>
      <c r="V106" s="289"/>
      <c r="W106" s="289"/>
      <c r="X106" s="289"/>
      <c r="Y106" s="289"/>
      <c r="Z106" s="289"/>
      <c r="AA106" s="289"/>
      <c r="AB106" s="289"/>
      <c r="AC106" s="289"/>
      <c r="AD106" s="289"/>
      <c r="AE106" s="289"/>
      <c r="AF106" s="289"/>
      <c r="AG106" s="281">
        <f>'02.4 - VykurovanieSO02 - ...'!J34</f>
        <v>0</v>
      </c>
      <c r="AH106" s="282"/>
      <c r="AI106" s="282"/>
      <c r="AJ106" s="282"/>
      <c r="AK106" s="282"/>
      <c r="AL106" s="282"/>
      <c r="AM106" s="282"/>
      <c r="AN106" s="281">
        <f t="shared" si="0"/>
        <v>0</v>
      </c>
      <c r="AO106" s="282"/>
      <c r="AP106" s="282"/>
      <c r="AQ106" s="92" t="s">
        <v>88</v>
      </c>
      <c r="AR106" s="54"/>
      <c r="AS106" s="93">
        <v>0</v>
      </c>
      <c r="AT106" s="94">
        <f t="shared" si="1"/>
        <v>0</v>
      </c>
      <c r="AU106" s="95">
        <f>'02.4 - VykurovanieSO02 - ...'!P138</f>
        <v>0</v>
      </c>
      <c r="AV106" s="94">
        <f>'02.4 - VykurovanieSO02 - ...'!J37</f>
        <v>0</v>
      </c>
      <c r="AW106" s="94">
        <f>'02.4 - VykurovanieSO02 - ...'!J38</f>
        <v>0</v>
      </c>
      <c r="AX106" s="94">
        <f>'02.4 - VykurovanieSO02 - ...'!J39</f>
        <v>0</v>
      </c>
      <c r="AY106" s="94">
        <f>'02.4 - VykurovanieSO02 - ...'!J40</f>
        <v>0</v>
      </c>
      <c r="AZ106" s="94">
        <f>'02.4 - VykurovanieSO02 - ...'!F37</f>
        <v>0</v>
      </c>
      <c r="BA106" s="94">
        <f>'02.4 - VykurovanieSO02 - ...'!F38</f>
        <v>0</v>
      </c>
      <c r="BB106" s="94">
        <f>'02.4 - VykurovanieSO02 - ...'!F39</f>
        <v>0</v>
      </c>
      <c r="BC106" s="94">
        <f>'02.4 - VykurovanieSO02 - ...'!F40</f>
        <v>0</v>
      </c>
      <c r="BD106" s="96">
        <f>'02.4 - VykurovanieSO02 - ...'!F41</f>
        <v>0</v>
      </c>
      <c r="BT106" s="26" t="s">
        <v>89</v>
      </c>
      <c r="BV106" s="26" t="s">
        <v>78</v>
      </c>
      <c r="BW106" s="26" t="s">
        <v>119</v>
      </c>
      <c r="BX106" s="26" t="s">
        <v>108</v>
      </c>
      <c r="CL106" s="26" t="s">
        <v>1</v>
      </c>
    </row>
    <row r="107" spans="1:91" s="4" customFormat="1" ht="16.5" customHeight="1">
      <c r="A107" s="91" t="s">
        <v>85</v>
      </c>
      <c r="B107" s="54"/>
      <c r="C107" s="10"/>
      <c r="D107" s="10"/>
      <c r="E107" s="289" t="s">
        <v>120</v>
      </c>
      <c r="F107" s="289"/>
      <c r="G107" s="289"/>
      <c r="H107" s="289"/>
      <c r="I107" s="289"/>
      <c r="J107" s="10"/>
      <c r="K107" s="289" t="s">
        <v>121</v>
      </c>
      <c r="L107" s="289"/>
      <c r="M107" s="289"/>
      <c r="N107" s="289"/>
      <c r="O107" s="289"/>
      <c r="P107" s="289"/>
      <c r="Q107" s="289"/>
      <c r="R107" s="289"/>
      <c r="S107" s="289"/>
      <c r="T107" s="289"/>
      <c r="U107" s="289"/>
      <c r="V107" s="289"/>
      <c r="W107" s="289"/>
      <c r="X107" s="289"/>
      <c r="Y107" s="289"/>
      <c r="Z107" s="289"/>
      <c r="AA107" s="289"/>
      <c r="AB107" s="289"/>
      <c r="AC107" s="289"/>
      <c r="AD107" s="289"/>
      <c r="AE107" s="289"/>
      <c r="AF107" s="289"/>
      <c r="AG107" s="281">
        <f>'02.5 - Vzduchotechnika SO...'!J34</f>
        <v>0</v>
      </c>
      <c r="AH107" s="282"/>
      <c r="AI107" s="282"/>
      <c r="AJ107" s="282"/>
      <c r="AK107" s="282"/>
      <c r="AL107" s="282"/>
      <c r="AM107" s="282"/>
      <c r="AN107" s="281">
        <f t="shared" si="0"/>
        <v>0</v>
      </c>
      <c r="AO107" s="282"/>
      <c r="AP107" s="282"/>
      <c r="AQ107" s="92" t="s">
        <v>88</v>
      </c>
      <c r="AR107" s="54"/>
      <c r="AS107" s="93">
        <v>0</v>
      </c>
      <c r="AT107" s="94">
        <f t="shared" si="1"/>
        <v>0</v>
      </c>
      <c r="AU107" s="95">
        <f>'02.5 - Vzduchotechnika SO...'!P167</f>
        <v>0</v>
      </c>
      <c r="AV107" s="94">
        <f>'02.5 - Vzduchotechnika SO...'!J37</f>
        <v>0</v>
      </c>
      <c r="AW107" s="94">
        <f>'02.5 - Vzduchotechnika SO...'!J38</f>
        <v>0</v>
      </c>
      <c r="AX107" s="94">
        <f>'02.5 - Vzduchotechnika SO...'!J39</f>
        <v>0</v>
      </c>
      <c r="AY107" s="94">
        <f>'02.5 - Vzduchotechnika SO...'!J40</f>
        <v>0</v>
      </c>
      <c r="AZ107" s="94">
        <f>'02.5 - Vzduchotechnika SO...'!F37</f>
        <v>0</v>
      </c>
      <c r="BA107" s="94">
        <f>'02.5 - Vzduchotechnika SO...'!F38</f>
        <v>0</v>
      </c>
      <c r="BB107" s="94">
        <f>'02.5 - Vzduchotechnika SO...'!F39</f>
        <v>0</v>
      </c>
      <c r="BC107" s="94">
        <f>'02.5 - Vzduchotechnika SO...'!F40</f>
        <v>0</v>
      </c>
      <c r="BD107" s="96">
        <f>'02.5 - Vzduchotechnika SO...'!F41</f>
        <v>0</v>
      </c>
      <c r="BT107" s="26" t="s">
        <v>89</v>
      </c>
      <c r="BV107" s="26" t="s">
        <v>78</v>
      </c>
      <c r="BW107" s="26" t="s">
        <v>122</v>
      </c>
      <c r="BX107" s="26" t="s">
        <v>108</v>
      </c>
      <c r="CL107" s="26" t="s">
        <v>1</v>
      </c>
    </row>
    <row r="108" spans="1:91" s="4" customFormat="1" ht="16.5" customHeight="1">
      <c r="A108" s="91" t="s">
        <v>85</v>
      </c>
      <c r="B108" s="54"/>
      <c r="C108" s="10"/>
      <c r="D108" s="10"/>
      <c r="E108" s="289" t="s">
        <v>123</v>
      </c>
      <c r="F108" s="289"/>
      <c r="G108" s="289"/>
      <c r="H108" s="289"/>
      <c r="I108" s="289"/>
      <c r="J108" s="10"/>
      <c r="K108" s="289" t="s">
        <v>124</v>
      </c>
      <c r="L108" s="289"/>
      <c r="M108" s="289"/>
      <c r="N108" s="289"/>
      <c r="O108" s="289"/>
      <c r="P108" s="289"/>
      <c r="Q108" s="289"/>
      <c r="R108" s="289"/>
      <c r="S108" s="289"/>
      <c r="T108" s="289"/>
      <c r="U108" s="289"/>
      <c r="V108" s="289"/>
      <c r="W108" s="289"/>
      <c r="X108" s="289"/>
      <c r="Y108" s="289"/>
      <c r="Z108" s="289"/>
      <c r="AA108" s="289"/>
      <c r="AB108" s="289"/>
      <c r="AC108" s="289"/>
      <c r="AD108" s="289"/>
      <c r="AE108" s="289"/>
      <c r="AF108" s="289"/>
      <c r="AG108" s="281">
        <f>'02.6 - Zdravotechnika SO ...'!J34</f>
        <v>0</v>
      </c>
      <c r="AH108" s="282"/>
      <c r="AI108" s="282"/>
      <c r="AJ108" s="282"/>
      <c r="AK108" s="282"/>
      <c r="AL108" s="282"/>
      <c r="AM108" s="282"/>
      <c r="AN108" s="281">
        <f t="shared" si="0"/>
        <v>0</v>
      </c>
      <c r="AO108" s="282"/>
      <c r="AP108" s="282"/>
      <c r="AQ108" s="92" t="s">
        <v>88</v>
      </c>
      <c r="AR108" s="54"/>
      <c r="AS108" s="93">
        <v>0</v>
      </c>
      <c r="AT108" s="94">
        <f t="shared" si="1"/>
        <v>0</v>
      </c>
      <c r="AU108" s="95">
        <f>'02.6 - Zdravotechnika SO ...'!P142</f>
        <v>0</v>
      </c>
      <c r="AV108" s="94">
        <f>'02.6 - Zdravotechnika SO ...'!J37</f>
        <v>0</v>
      </c>
      <c r="AW108" s="94">
        <f>'02.6 - Zdravotechnika SO ...'!J38</f>
        <v>0</v>
      </c>
      <c r="AX108" s="94">
        <f>'02.6 - Zdravotechnika SO ...'!J39</f>
        <v>0</v>
      </c>
      <c r="AY108" s="94">
        <f>'02.6 - Zdravotechnika SO ...'!J40</f>
        <v>0</v>
      </c>
      <c r="AZ108" s="94">
        <f>'02.6 - Zdravotechnika SO ...'!F37</f>
        <v>0</v>
      </c>
      <c r="BA108" s="94">
        <f>'02.6 - Zdravotechnika SO ...'!F38</f>
        <v>0</v>
      </c>
      <c r="BB108" s="94">
        <f>'02.6 - Zdravotechnika SO ...'!F39</f>
        <v>0</v>
      </c>
      <c r="BC108" s="94">
        <f>'02.6 - Zdravotechnika SO ...'!F40</f>
        <v>0</v>
      </c>
      <c r="BD108" s="96">
        <f>'02.6 - Zdravotechnika SO ...'!F41</f>
        <v>0</v>
      </c>
      <c r="BT108" s="26" t="s">
        <v>89</v>
      </c>
      <c r="BV108" s="26" t="s">
        <v>78</v>
      </c>
      <c r="BW108" s="26" t="s">
        <v>125</v>
      </c>
      <c r="BX108" s="26" t="s">
        <v>108</v>
      </c>
      <c r="CL108" s="26" t="s">
        <v>1</v>
      </c>
    </row>
    <row r="109" spans="1:91" s="7" customFormat="1" ht="16.5" customHeight="1">
      <c r="A109" s="91" t="s">
        <v>85</v>
      </c>
      <c r="B109" s="82"/>
      <c r="C109" s="83"/>
      <c r="D109" s="290" t="s">
        <v>126</v>
      </c>
      <c r="E109" s="290"/>
      <c r="F109" s="290"/>
      <c r="G109" s="290"/>
      <c r="H109" s="290"/>
      <c r="I109" s="84"/>
      <c r="J109" s="290" t="s">
        <v>127</v>
      </c>
      <c r="K109" s="290"/>
      <c r="L109" s="290"/>
      <c r="M109" s="290"/>
      <c r="N109" s="290"/>
      <c r="O109" s="290"/>
      <c r="P109" s="290"/>
      <c r="Q109" s="290"/>
      <c r="R109" s="290"/>
      <c r="S109" s="290"/>
      <c r="T109" s="290"/>
      <c r="U109" s="290"/>
      <c r="V109" s="290"/>
      <c r="W109" s="290"/>
      <c r="X109" s="290"/>
      <c r="Y109" s="290"/>
      <c r="Z109" s="290"/>
      <c r="AA109" s="290"/>
      <c r="AB109" s="290"/>
      <c r="AC109" s="290"/>
      <c r="AD109" s="290"/>
      <c r="AE109" s="290"/>
      <c r="AF109" s="290"/>
      <c r="AG109" s="283">
        <f>'03 - SO 03 - Drobná archi...'!J32</f>
        <v>0</v>
      </c>
      <c r="AH109" s="284"/>
      <c r="AI109" s="284"/>
      <c r="AJ109" s="284"/>
      <c r="AK109" s="284"/>
      <c r="AL109" s="284"/>
      <c r="AM109" s="284"/>
      <c r="AN109" s="283">
        <f t="shared" si="0"/>
        <v>0</v>
      </c>
      <c r="AO109" s="284"/>
      <c r="AP109" s="284"/>
      <c r="AQ109" s="85" t="s">
        <v>82</v>
      </c>
      <c r="AR109" s="82"/>
      <c r="AS109" s="86">
        <v>0</v>
      </c>
      <c r="AT109" s="87">
        <f t="shared" si="1"/>
        <v>0</v>
      </c>
      <c r="AU109" s="88">
        <f>'03 - SO 03 - Drobná archi...'!P134</f>
        <v>0</v>
      </c>
      <c r="AV109" s="87">
        <f>'03 - SO 03 - Drobná archi...'!J35</f>
        <v>0</v>
      </c>
      <c r="AW109" s="87">
        <f>'03 - SO 03 - Drobná archi...'!J36</f>
        <v>0</v>
      </c>
      <c r="AX109" s="87">
        <f>'03 - SO 03 - Drobná archi...'!J37</f>
        <v>0</v>
      </c>
      <c r="AY109" s="87">
        <f>'03 - SO 03 - Drobná archi...'!J38</f>
        <v>0</v>
      </c>
      <c r="AZ109" s="87">
        <f>'03 - SO 03 - Drobná archi...'!F35</f>
        <v>0</v>
      </c>
      <c r="BA109" s="87">
        <f>'03 - SO 03 - Drobná archi...'!F36</f>
        <v>0</v>
      </c>
      <c r="BB109" s="87">
        <f>'03 - SO 03 - Drobná archi...'!F37</f>
        <v>0</v>
      </c>
      <c r="BC109" s="87">
        <f>'03 - SO 03 - Drobná archi...'!F38</f>
        <v>0</v>
      </c>
      <c r="BD109" s="89">
        <f>'03 - SO 03 - Drobná archi...'!F39</f>
        <v>0</v>
      </c>
      <c r="BT109" s="90" t="s">
        <v>83</v>
      </c>
      <c r="BV109" s="90" t="s">
        <v>78</v>
      </c>
      <c r="BW109" s="90" t="s">
        <v>128</v>
      </c>
      <c r="BX109" s="90" t="s">
        <v>4</v>
      </c>
      <c r="CL109" s="90" t="s">
        <v>1</v>
      </c>
      <c r="CM109" s="90" t="s">
        <v>76</v>
      </c>
    </row>
    <row r="110" spans="1:91" s="7" customFormat="1" ht="16.5" customHeight="1">
      <c r="A110" s="91" t="s">
        <v>85</v>
      </c>
      <c r="B110" s="82"/>
      <c r="C110" s="83"/>
      <c r="D110" s="290" t="s">
        <v>129</v>
      </c>
      <c r="E110" s="290"/>
      <c r="F110" s="290"/>
      <c r="G110" s="290"/>
      <c r="H110" s="290"/>
      <c r="I110" s="84"/>
      <c r="J110" s="290" t="s">
        <v>130</v>
      </c>
      <c r="K110" s="290"/>
      <c r="L110" s="290"/>
      <c r="M110" s="290"/>
      <c r="N110" s="290"/>
      <c r="O110" s="290"/>
      <c r="P110" s="290"/>
      <c r="Q110" s="290"/>
      <c r="R110" s="290"/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290"/>
      <c r="AG110" s="283">
        <f>'04 - SO 04 - Výťah'!J32</f>
        <v>0</v>
      </c>
      <c r="AH110" s="284"/>
      <c r="AI110" s="284"/>
      <c r="AJ110" s="284"/>
      <c r="AK110" s="284"/>
      <c r="AL110" s="284"/>
      <c r="AM110" s="284"/>
      <c r="AN110" s="283">
        <f t="shared" si="0"/>
        <v>0</v>
      </c>
      <c r="AO110" s="284"/>
      <c r="AP110" s="284"/>
      <c r="AQ110" s="85" t="s">
        <v>82</v>
      </c>
      <c r="AR110" s="82"/>
      <c r="AS110" s="86">
        <v>0</v>
      </c>
      <c r="AT110" s="87">
        <f t="shared" si="1"/>
        <v>0</v>
      </c>
      <c r="AU110" s="88">
        <f>'04 - SO 04 - Výťah'!P129</f>
        <v>0</v>
      </c>
      <c r="AV110" s="87">
        <f>'04 - SO 04 - Výťah'!J35</f>
        <v>0</v>
      </c>
      <c r="AW110" s="87">
        <f>'04 - SO 04 - Výťah'!J36</f>
        <v>0</v>
      </c>
      <c r="AX110" s="87">
        <f>'04 - SO 04 - Výťah'!J37</f>
        <v>0</v>
      </c>
      <c r="AY110" s="87">
        <f>'04 - SO 04 - Výťah'!J38</f>
        <v>0</v>
      </c>
      <c r="AZ110" s="87">
        <f>'04 - SO 04 - Výťah'!F35</f>
        <v>0</v>
      </c>
      <c r="BA110" s="87">
        <f>'04 - SO 04 - Výťah'!F36</f>
        <v>0</v>
      </c>
      <c r="BB110" s="87">
        <f>'04 - SO 04 - Výťah'!F37</f>
        <v>0</v>
      </c>
      <c r="BC110" s="87">
        <f>'04 - SO 04 - Výťah'!F38</f>
        <v>0</v>
      </c>
      <c r="BD110" s="89">
        <f>'04 - SO 04 - Výťah'!F39</f>
        <v>0</v>
      </c>
      <c r="BT110" s="90" t="s">
        <v>83</v>
      </c>
      <c r="BV110" s="90" t="s">
        <v>78</v>
      </c>
      <c r="BW110" s="90" t="s">
        <v>131</v>
      </c>
      <c r="BX110" s="90" t="s">
        <v>4</v>
      </c>
      <c r="CL110" s="90" t="s">
        <v>1</v>
      </c>
      <c r="CM110" s="90" t="s">
        <v>76</v>
      </c>
    </row>
    <row r="111" spans="1:91" s="7" customFormat="1" ht="16.5" customHeight="1">
      <c r="B111" s="82"/>
      <c r="C111" s="83"/>
      <c r="D111" s="290" t="s">
        <v>132</v>
      </c>
      <c r="E111" s="290"/>
      <c r="F111" s="290"/>
      <c r="G111" s="290"/>
      <c r="H111" s="290"/>
      <c r="I111" s="84"/>
      <c r="J111" s="290" t="s">
        <v>133</v>
      </c>
      <c r="K111" s="290"/>
      <c r="L111" s="290"/>
      <c r="M111" s="290"/>
      <c r="N111" s="290"/>
      <c r="O111" s="290"/>
      <c r="P111" s="290"/>
      <c r="Q111" s="290"/>
      <c r="R111" s="290"/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0"/>
      <c r="AG111" s="285">
        <f>ROUND(SUM(AG112:AG114),2)</f>
        <v>0</v>
      </c>
      <c r="AH111" s="284"/>
      <c r="AI111" s="284"/>
      <c r="AJ111" s="284"/>
      <c r="AK111" s="284"/>
      <c r="AL111" s="284"/>
      <c r="AM111" s="284"/>
      <c r="AN111" s="283">
        <f t="shared" si="0"/>
        <v>0</v>
      </c>
      <c r="AO111" s="284"/>
      <c r="AP111" s="284"/>
      <c r="AQ111" s="85" t="s">
        <v>82</v>
      </c>
      <c r="AR111" s="82"/>
      <c r="AS111" s="86">
        <f>ROUND(SUM(AS112:AS114),2)</f>
        <v>0</v>
      </c>
      <c r="AT111" s="87">
        <f t="shared" si="1"/>
        <v>0</v>
      </c>
      <c r="AU111" s="88">
        <f>ROUND(SUM(AU112:AU114),5)</f>
        <v>0</v>
      </c>
      <c r="AV111" s="87">
        <f>ROUND(AZ111*L32,2)</f>
        <v>0</v>
      </c>
      <c r="AW111" s="87">
        <f>ROUND(BA111*L33,2)</f>
        <v>0</v>
      </c>
      <c r="AX111" s="87">
        <f>ROUND(BB111*L32,2)</f>
        <v>0</v>
      </c>
      <c r="AY111" s="87">
        <f>ROUND(BC111*L33,2)</f>
        <v>0</v>
      </c>
      <c r="AZ111" s="87">
        <f>ROUND(SUM(AZ112:AZ114),2)</f>
        <v>0</v>
      </c>
      <c r="BA111" s="87">
        <f>ROUND(SUM(BA112:BA114),2)</f>
        <v>0</v>
      </c>
      <c r="BB111" s="87">
        <f>ROUND(SUM(BB112:BB114),2)</f>
        <v>0</v>
      </c>
      <c r="BC111" s="87">
        <f>ROUND(SUM(BC112:BC114),2)</f>
        <v>0</v>
      </c>
      <c r="BD111" s="89">
        <f>ROUND(SUM(BD112:BD114),2)</f>
        <v>0</v>
      </c>
      <c r="BS111" s="90" t="s">
        <v>75</v>
      </c>
      <c r="BT111" s="90" t="s">
        <v>83</v>
      </c>
      <c r="BU111" s="90" t="s">
        <v>77</v>
      </c>
      <c r="BV111" s="90" t="s">
        <v>78</v>
      </c>
      <c r="BW111" s="90" t="s">
        <v>134</v>
      </c>
      <c r="BX111" s="90" t="s">
        <v>4</v>
      </c>
      <c r="CL111" s="90" t="s">
        <v>1</v>
      </c>
      <c r="CM111" s="90" t="s">
        <v>76</v>
      </c>
    </row>
    <row r="112" spans="1:91" s="4" customFormat="1" ht="16.5" customHeight="1">
      <c r="A112" s="91" t="s">
        <v>85</v>
      </c>
      <c r="B112" s="54"/>
      <c r="C112" s="10"/>
      <c r="D112" s="10"/>
      <c r="E112" s="289" t="s">
        <v>135</v>
      </c>
      <c r="F112" s="289"/>
      <c r="G112" s="289"/>
      <c r="H112" s="289"/>
      <c r="I112" s="289"/>
      <c r="J112" s="10"/>
      <c r="K112" s="289" t="s">
        <v>136</v>
      </c>
      <c r="L112" s="289"/>
      <c r="M112" s="289"/>
      <c r="N112" s="289"/>
      <c r="O112" s="289"/>
      <c r="P112" s="289"/>
      <c r="Q112" s="289"/>
      <c r="R112" s="289"/>
      <c r="S112" s="289"/>
      <c r="T112" s="289"/>
      <c r="U112" s="289"/>
      <c r="V112" s="289"/>
      <c r="W112" s="289"/>
      <c r="X112" s="289"/>
      <c r="Y112" s="289"/>
      <c r="Z112" s="289"/>
      <c r="AA112" s="289"/>
      <c r="AB112" s="289"/>
      <c r="AC112" s="289"/>
      <c r="AD112" s="289"/>
      <c r="AE112" s="289"/>
      <c r="AF112" s="289"/>
      <c r="AG112" s="281">
        <f>'05.1 - Elektroinštalácie ...'!J34</f>
        <v>0</v>
      </c>
      <c r="AH112" s="282"/>
      <c r="AI112" s="282"/>
      <c r="AJ112" s="282"/>
      <c r="AK112" s="282"/>
      <c r="AL112" s="282"/>
      <c r="AM112" s="282"/>
      <c r="AN112" s="281">
        <f t="shared" si="0"/>
        <v>0</v>
      </c>
      <c r="AO112" s="282"/>
      <c r="AP112" s="282"/>
      <c r="AQ112" s="92" t="s">
        <v>88</v>
      </c>
      <c r="AR112" s="54"/>
      <c r="AS112" s="93">
        <v>0</v>
      </c>
      <c r="AT112" s="94">
        <f t="shared" si="1"/>
        <v>0</v>
      </c>
      <c r="AU112" s="95">
        <f>'05.1 - Elektroinštalácie ...'!P134</f>
        <v>0</v>
      </c>
      <c r="AV112" s="94">
        <f>'05.1 - Elektroinštalácie ...'!J37</f>
        <v>0</v>
      </c>
      <c r="AW112" s="94">
        <f>'05.1 - Elektroinštalácie ...'!J38</f>
        <v>0</v>
      </c>
      <c r="AX112" s="94">
        <f>'05.1 - Elektroinštalácie ...'!J39</f>
        <v>0</v>
      </c>
      <c r="AY112" s="94">
        <f>'05.1 - Elektroinštalácie ...'!J40</f>
        <v>0</v>
      </c>
      <c r="AZ112" s="94">
        <f>'05.1 - Elektroinštalácie ...'!F37</f>
        <v>0</v>
      </c>
      <c r="BA112" s="94">
        <f>'05.1 - Elektroinštalácie ...'!F38</f>
        <v>0</v>
      </c>
      <c r="BB112" s="94">
        <f>'05.1 - Elektroinštalácie ...'!F39</f>
        <v>0</v>
      </c>
      <c r="BC112" s="94">
        <f>'05.1 - Elektroinštalácie ...'!F40</f>
        <v>0</v>
      </c>
      <c r="BD112" s="96">
        <f>'05.1 - Elektroinštalácie ...'!F41</f>
        <v>0</v>
      </c>
      <c r="BT112" s="26" t="s">
        <v>89</v>
      </c>
      <c r="BV112" s="26" t="s">
        <v>78</v>
      </c>
      <c r="BW112" s="26" t="s">
        <v>137</v>
      </c>
      <c r="BX112" s="26" t="s">
        <v>134</v>
      </c>
      <c r="CL112" s="26" t="s">
        <v>1</v>
      </c>
    </row>
    <row r="113" spans="1:91" s="4" customFormat="1" ht="16.5" customHeight="1">
      <c r="A113" s="91" t="s">
        <v>85</v>
      </c>
      <c r="B113" s="54"/>
      <c r="C113" s="10"/>
      <c r="D113" s="10"/>
      <c r="E113" s="289" t="s">
        <v>138</v>
      </c>
      <c r="F113" s="289"/>
      <c r="G113" s="289"/>
      <c r="H113" s="289"/>
      <c r="I113" s="289"/>
      <c r="J113" s="10"/>
      <c r="K113" s="289" t="s">
        <v>139</v>
      </c>
      <c r="L113" s="289"/>
      <c r="M113" s="289"/>
      <c r="N113" s="289"/>
      <c r="O113" s="289"/>
      <c r="P113" s="289"/>
      <c r="Q113" s="289"/>
      <c r="R113" s="289"/>
      <c r="S113" s="289"/>
      <c r="T113" s="289"/>
      <c r="U113" s="289"/>
      <c r="V113" s="289"/>
      <c r="W113" s="289"/>
      <c r="X113" s="289"/>
      <c r="Y113" s="289"/>
      <c r="Z113" s="289"/>
      <c r="AA113" s="289"/>
      <c r="AB113" s="289"/>
      <c r="AC113" s="289"/>
      <c r="AD113" s="289"/>
      <c r="AE113" s="289"/>
      <c r="AF113" s="289"/>
      <c r="AG113" s="281">
        <f>'05.2 - Vykurovanie SO05 -...'!J34</f>
        <v>0</v>
      </c>
      <c r="AH113" s="282"/>
      <c r="AI113" s="282"/>
      <c r="AJ113" s="282"/>
      <c r="AK113" s="282"/>
      <c r="AL113" s="282"/>
      <c r="AM113" s="282"/>
      <c r="AN113" s="281">
        <f t="shared" si="0"/>
        <v>0</v>
      </c>
      <c r="AO113" s="282"/>
      <c r="AP113" s="282"/>
      <c r="AQ113" s="92" t="s">
        <v>88</v>
      </c>
      <c r="AR113" s="54"/>
      <c r="AS113" s="93">
        <v>0</v>
      </c>
      <c r="AT113" s="94">
        <f t="shared" si="1"/>
        <v>0</v>
      </c>
      <c r="AU113" s="95">
        <f>'05.2 - Vykurovanie SO05 -...'!P140</f>
        <v>0</v>
      </c>
      <c r="AV113" s="94">
        <f>'05.2 - Vykurovanie SO05 -...'!J37</f>
        <v>0</v>
      </c>
      <c r="AW113" s="94">
        <f>'05.2 - Vykurovanie SO05 -...'!J38</f>
        <v>0</v>
      </c>
      <c r="AX113" s="94">
        <f>'05.2 - Vykurovanie SO05 -...'!J39</f>
        <v>0</v>
      </c>
      <c r="AY113" s="94">
        <f>'05.2 - Vykurovanie SO05 -...'!J40</f>
        <v>0</v>
      </c>
      <c r="AZ113" s="94">
        <f>'05.2 - Vykurovanie SO05 -...'!F37</f>
        <v>0</v>
      </c>
      <c r="BA113" s="94">
        <f>'05.2 - Vykurovanie SO05 -...'!F38</f>
        <v>0</v>
      </c>
      <c r="BB113" s="94">
        <f>'05.2 - Vykurovanie SO05 -...'!F39</f>
        <v>0</v>
      </c>
      <c r="BC113" s="94">
        <f>'05.2 - Vykurovanie SO05 -...'!F40</f>
        <v>0</v>
      </c>
      <c r="BD113" s="96">
        <f>'05.2 - Vykurovanie SO05 -...'!F41</f>
        <v>0</v>
      </c>
      <c r="BT113" s="26" t="s">
        <v>89</v>
      </c>
      <c r="BV113" s="26" t="s">
        <v>78</v>
      </c>
      <c r="BW113" s="26" t="s">
        <v>140</v>
      </c>
      <c r="BX113" s="26" t="s">
        <v>134</v>
      </c>
      <c r="CL113" s="26" t="s">
        <v>1</v>
      </c>
    </row>
    <row r="114" spans="1:91" s="4" customFormat="1" ht="16.5" customHeight="1">
      <c r="A114" s="91" t="s">
        <v>85</v>
      </c>
      <c r="B114" s="54"/>
      <c r="C114" s="10"/>
      <c r="D114" s="10"/>
      <c r="E114" s="289" t="s">
        <v>141</v>
      </c>
      <c r="F114" s="289"/>
      <c r="G114" s="289"/>
      <c r="H114" s="289"/>
      <c r="I114" s="289"/>
      <c r="J114" s="10"/>
      <c r="K114" s="289" t="s">
        <v>142</v>
      </c>
      <c r="L114" s="289"/>
      <c r="M114" s="289"/>
      <c r="N114" s="289"/>
      <c r="O114" s="289"/>
      <c r="P114" s="289"/>
      <c r="Q114" s="289"/>
      <c r="R114" s="289"/>
      <c r="S114" s="289"/>
      <c r="T114" s="289"/>
      <c r="U114" s="289"/>
      <c r="V114" s="289"/>
      <c r="W114" s="289"/>
      <c r="X114" s="289"/>
      <c r="Y114" s="289"/>
      <c r="Z114" s="289"/>
      <c r="AA114" s="289"/>
      <c r="AB114" s="289"/>
      <c r="AC114" s="289"/>
      <c r="AD114" s="289"/>
      <c r="AE114" s="289"/>
      <c r="AF114" s="289"/>
      <c r="AG114" s="281">
        <f>'05.3 - Vzduchotechnika SO...'!J34</f>
        <v>0</v>
      </c>
      <c r="AH114" s="282"/>
      <c r="AI114" s="282"/>
      <c r="AJ114" s="282"/>
      <c r="AK114" s="282"/>
      <c r="AL114" s="282"/>
      <c r="AM114" s="282"/>
      <c r="AN114" s="281">
        <f t="shared" si="0"/>
        <v>0</v>
      </c>
      <c r="AO114" s="282"/>
      <c r="AP114" s="282"/>
      <c r="AQ114" s="92" t="s">
        <v>88</v>
      </c>
      <c r="AR114" s="54"/>
      <c r="AS114" s="93">
        <v>0</v>
      </c>
      <c r="AT114" s="94">
        <f t="shared" si="1"/>
        <v>0</v>
      </c>
      <c r="AU114" s="95">
        <f>'05.3 - Vzduchotechnika SO...'!P140</f>
        <v>0</v>
      </c>
      <c r="AV114" s="94">
        <f>'05.3 - Vzduchotechnika SO...'!J37</f>
        <v>0</v>
      </c>
      <c r="AW114" s="94">
        <f>'05.3 - Vzduchotechnika SO...'!J38</f>
        <v>0</v>
      </c>
      <c r="AX114" s="94">
        <f>'05.3 - Vzduchotechnika SO...'!J39</f>
        <v>0</v>
      </c>
      <c r="AY114" s="94">
        <f>'05.3 - Vzduchotechnika SO...'!J40</f>
        <v>0</v>
      </c>
      <c r="AZ114" s="94">
        <f>'05.3 - Vzduchotechnika SO...'!F37</f>
        <v>0</v>
      </c>
      <c r="BA114" s="94">
        <f>'05.3 - Vzduchotechnika SO...'!F38</f>
        <v>0</v>
      </c>
      <c r="BB114" s="94">
        <f>'05.3 - Vzduchotechnika SO...'!F39</f>
        <v>0</v>
      </c>
      <c r="BC114" s="94">
        <f>'05.3 - Vzduchotechnika SO...'!F40</f>
        <v>0</v>
      </c>
      <c r="BD114" s="96">
        <f>'05.3 - Vzduchotechnika SO...'!F41</f>
        <v>0</v>
      </c>
      <c r="BT114" s="26" t="s">
        <v>89</v>
      </c>
      <c r="BV114" s="26" t="s">
        <v>78</v>
      </c>
      <c r="BW114" s="26" t="s">
        <v>143</v>
      </c>
      <c r="BX114" s="26" t="s">
        <v>134</v>
      </c>
      <c r="CL114" s="26" t="s">
        <v>1</v>
      </c>
    </row>
    <row r="115" spans="1:91" s="7" customFormat="1" ht="24.75" customHeight="1">
      <c r="A115" s="91" t="s">
        <v>85</v>
      </c>
      <c r="B115" s="82"/>
      <c r="C115" s="83"/>
      <c r="D115" s="290" t="s">
        <v>144</v>
      </c>
      <c r="E115" s="290"/>
      <c r="F115" s="290"/>
      <c r="G115" s="290"/>
      <c r="H115" s="290"/>
      <c r="I115" s="84"/>
      <c r="J115" s="290" t="s">
        <v>145</v>
      </c>
      <c r="K115" s="290"/>
      <c r="L115" s="290"/>
      <c r="M115" s="290"/>
      <c r="N115" s="290"/>
      <c r="O115" s="290"/>
      <c r="P115" s="290"/>
      <c r="Q115" s="290"/>
      <c r="R115" s="290"/>
      <c r="S115" s="290"/>
      <c r="T115" s="290"/>
      <c r="U115" s="290"/>
      <c r="V115" s="290"/>
      <c r="W115" s="290"/>
      <c r="X115" s="290"/>
      <c r="Y115" s="290"/>
      <c r="Z115" s="290"/>
      <c r="AA115" s="290"/>
      <c r="AB115" s="290"/>
      <c r="AC115" s="290"/>
      <c r="AD115" s="290"/>
      <c r="AE115" s="290"/>
      <c r="AF115" s="290"/>
      <c r="AG115" s="283">
        <f>'06 - Zdravotechnika SO 06...'!J32</f>
        <v>0</v>
      </c>
      <c r="AH115" s="284"/>
      <c r="AI115" s="284"/>
      <c r="AJ115" s="284"/>
      <c r="AK115" s="284"/>
      <c r="AL115" s="284"/>
      <c r="AM115" s="284"/>
      <c r="AN115" s="283">
        <f t="shared" si="0"/>
        <v>0</v>
      </c>
      <c r="AO115" s="284"/>
      <c r="AP115" s="284"/>
      <c r="AQ115" s="85" t="s">
        <v>82</v>
      </c>
      <c r="AR115" s="82"/>
      <c r="AS115" s="86">
        <v>0</v>
      </c>
      <c r="AT115" s="87">
        <f t="shared" si="1"/>
        <v>0</v>
      </c>
      <c r="AU115" s="88">
        <f>'06 - Zdravotechnika SO 06...'!P134</f>
        <v>0</v>
      </c>
      <c r="AV115" s="87">
        <f>'06 - Zdravotechnika SO 06...'!J35</f>
        <v>0</v>
      </c>
      <c r="AW115" s="87">
        <f>'06 - Zdravotechnika SO 06...'!J36</f>
        <v>0</v>
      </c>
      <c r="AX115" s="87">
        <f>'06 - Zdravotechnika SO 06...'!J37</f>
        <v>0</v>
      </c>
      <c r="AY115" s="87">
        <f>'06 - Zdravotechnika SO 06...'!J38</f>
        <v>0</v>
      </c>
      <c r="AZ115" s="87">
        <f>'06 - Zdravotechnika SO 06...'!F35</f>
        <v>0</v>
      </c>
      <c r="BA115" s="87">
        <f>'06 - Zdravotechnika SO 06...'!F36</f>
        <v>0</v>
      </c>
      <c r="BB115" s="87">
        <f>'06 - Zdravotechnika SO 06...'!F37</f>
        <v>0</v>
      </c>
      <c r="BC115" s="87">
        <f>'06 - Zdravotechnika SO 06...'!F38</f>
        <v>0</v>
      </c>
      <c r="BD115" s="89">
        <f>'06 - Zdravotechnika SO 06...'!F39</f>
        <v>0</v>
      </c>
      <c r="BT115" s="90" t="s">
        <v>83</v>
      </c>
      <c r="BV115" s="90" t="s">
        <v>78</v>
      </c>
      <c r="BW115" s="90" t="s">
        <v>146</v>
      </c>
      <c r="BX115" s="90" t="s">
        <v>4</v>
      </c>
      <c r="CL115" s="90" t="s">
        <v>1</v>
      </c>
      <c r="CM115" s="90" t="s">
        <v>76</v>
      </c>
    </row>
    <row r="116" spans="1:91" s="7" customFormat="1" ht="24.75" customHeight="1">
      <c r="A116" s="91" t="s">
        <v>85</v>
      </c>
      <c r="B116" s="82"/>
      <c r="C116" s="83"/>
      <c r="D116" s="290" t="s">
        <v>147</v>
      </c>
      <c r="E116" s="290"/>
      <c r="F116" s="290"/>
      <c r="G116" s="290"/>
      <c r="H116" s="290"/>
      <c r="I116" s="84"/>
      <c r="J116" s="290" t="s">
        <v>148</v>
      </c>
      <c r="K116" s="290"/>
      <c r="L116" s="290"/>
      <c r="M116" s="290"/>
      <c r="N116" s="290"/>
      <c r="O116" s="290"/>
      <c r="P116" s="290"/>
      <c r="Q116" s="290"/>
      <c r="R116" s="290"/>
      <c r="S116" s="290"/>
      <c r="T116" s="290"/>
      <c r="U116" s="290"/>
      <c r="V116" s="290"/>
      <c r="W116" s="290"/>
      <c r="X116" s="290"/>
      <c r="Y116" s="290"/>
      <c r="Z116" s="290"/>
      <c r="AA116" s="290"/>
      <c r="AB116" s="290"/>
      <c r="AC116" s="290"/>
      <c r="AD116" s="290"/>
      <c r="AE116" s="290"/>
      <c r="AF116" s="290"/>
      <c r="AG116" s="283">
        <f>'07 - Zdravotechnika SO 07...'!J32</f>
        <v>0</v>
      </c>
      <c r="AH116" s="284"/>
      <c r="AI116" s="284"/>
      <c r="AJ116" s="284"/>
      <c r="AK116" s="284"/>
      <c r="AL116" s="284"/>
      <c r="AM116" s="284"/>
      <c r="AN116" s="283">
        <f t="shared" si="0"/>
        <v>0</v>
      </c>
      <c r="AO116" s="284"/>
      <c r="AP116" s="284"/>
      <c r="AQ116" s="85" t="s">
        <v>82</v>
      </c>
      <c r="AR116" s="82"/>
      <c r="AS116" s="86">
        <v>0</v>
      </c>
      <c r="AT116" s="87">
        <f t="shared" si="1"/>
        <v>0</v>
      </c>
      <c r="AU116" s="88">
        <f>'07 - Zdravotechnika SO 07...'!P134</f>
        <v>0</v>
      </c>
      <c r="AV116" s="87">
        <f>'07 - Zdravotechnika SO 07...'!J35</f>
        <v>0</v>
      </c>
      <c r="AW116" s="87">
        <f>'07 - Zdravotechnika SO 07...'!J36</f>
        <v>0</v>
      </c>
      <c r="AX116" s="87">
        <f>'07 - Zdravotechnika SO 07...'!J37</f>
        <v>0</v>
      </c>
      <c r="AY116" s="87">
        <f>'07 - Zdravotechnika SO 07...'!J38</f>
        <v>0</v>
      </c>
      <c r="AZ116" s="87">
        <f>'07 - Zdravotechnika SO 07...'!F35</f>
        <v>0</v>
      </c>
      <c r="BA116" s="87">
        <f>'07 - Zdravotechnika SO 07...'!F36</f>
        <v>0</v>
      </c>
      <c r="BB116" s="87">
        <f>'07 - Zdravotechnika SO 07...'!F37</f>
        <v>0</v>
      </c>
      <c r="BC116" s="87">
        <f>'07 - Zdravotechnika SO 07...'!F38</f>
        <v>0</v>
      </c>
      <c r="BD116" s="89">
        <f>'07 - Zdravotechnika SO 07...'!F39</f>
        <v>0</v>
      </c>
      <c r="BT116" s="90" t="s">
        <v>83</v>
      </c>
      <c r="BV116" s="90" t="s">
        <v>78</v>
      </c>
      <c r="BW116" s="90" t="s">
        <v>149</v>
      </c>
      <c r="BX116" s="90" t="s">
        <v>4</v>
      </c>
      <c r="CL116" s="90" t="s">
        <v>1</v>
      </c>
      <c r="CM116" s="90" t="s">
        <v>76</v>
      </c>
    </row>
    <row r="117" spans="1:91" s="7" customFormat="1" ht="37.5" customHeight="1">
      <c r="A117" s="91" t="s">
        <v>85</v>
      </c>
      <c r="B117" s="82"/>
      <c r="C117" s="83"/>
      <c r="D117" s="290" t="s">
        <v>150</v>
      </c>
      <c r="E117" s="290"/>
      <c r="F117" s="290"/>
      <c r="G117" s="290"/>
      <c r="H117" s="290"/>
      <c r="I117" s="84"/>
      <c r="J117" s="290" t="s">
        <v>151</v>
      </c>
      <c r="K117" s="290"/>
      <c r="L117" s="290"/>
      <c r="M117" s="290"/>
      <c r="N117" s="290"/>
      <c r="O117" s="290"/>
      <c r="P117" s="290"/>
      <c r="Q117" s="290"/>
      <c r="R117" s="290"/>
      <c r="S117" s="290"/>
      <c r="T117" s="290"/>
      <c r="U117" s="290"/>
      <c r="V117" s="290"/>
      <c r="W117" s="290"/>
      <c r="X117" s="290"/>
      <c r="Y117" s="290"/>
      <c r="Z117" s="290"/>
      <c r="AA117" s="290"/>
      <c r="AB117" s="290"/>
      <c r="AC117" s="290"/>
      <c r="AD117" s="290"/>
      <c r="AE117" s="290"/>
      <c r="AF117" s="290"/>
      <c r="AG117" s="283">
        <f>'08 - Elektroinštalácie SO...'!J32</f>
        <v>0</v>
      </c>
      <c r="AH117" s="284"/>
      <c r="AI117" s="284"/>
      <c r="AJ117" s="284"/>
      <c r="AK117" s="284"/>
      <c r="AL117" s="284"/>
      <c r="AM117" s="284"/>
      <c r="AN117" s="283">
        <f t="shared" si="0"/>
        <v>0</v>
      </c>
      <c r="AO117" s="284"/>
      <c r="AP117" s="284"/>
      <c r="AQ117" s="85" t="s">
        <v>82</v>
      </c>
      <c r="AR117" s="82"/>
      <c r="AS117" s="86">
        <v>0</v>
      </c>
      <c r="AT117" s="87">
        <f t="shared" si="1"/>
        <v>0</v>
      </c>
      <c r="AU117" s="88">
        <f>'08 - Elektroinštalácie SO...'!P132</f>
        <v>0</v>
      </c>
      <c r="AV117" s="87">
        <f>'08 - Elektroinštalácie SO...'!J35</f>
        <v>0</v>
      </c>
      <c r="AW117" s="87">
        <f>'08 - Elektroinštalácie SO...'!J36</f>
        <v>0</v>
      </c>
      <c r="AX117" s="87">
        <f>'08 - Elektroinštalácie SO...'!J37</f>
        <v>0</v>
      </c>
      <c r="AY117" s="87">
        <f>'08 - Elektroinštalácie SO...'!J38</f>
        <v>0</v>
      </c>
      <c r="AZ117" s="87">
        <f>'08 - Elektroinštalácie SO...'!F35</f>
        <v>0</v>
      </c>
      <c r="BA117" s="87">
        <f>'08 - Elektroinštalácie SO...'!F36</f>
        <v>0</v>
      </c>
      <c r="BB117" s="87">
        <f>'08 - Elektroinštalácie SO...'!F37</f>
        <v>0</v>
      </c>
      <c r="BC117" s="87">
        <f>'08 - Elektroinštalácie SO...'!F38</f>
        <v>0</v>
      </c>
      <c r="BD117" s="89">
        <f>'08 - Elektroinštalácie SO...'!F39</f>
        <v>0</v>
      </c>
      <c r="BT117" s="90" t="s">
        <v>83</v>
      </c>
      <c r="BV117" s="90" t="s">
        <v>78</v>
      </c>
      <c r="BW117" s="90" t="s">
        <v>152</v>
      </c>
      <c r="BX117" s="90" t="s">
        <v>4</v>
      </c>
      <c r="CL117" s="90" t="s">
        <v>1</v>
      </c>
      <c r="CM117" s="90" t="s">
        <v>76</v>
      </c>
    </row>
    <row r="118" spans="1:91" s="7" customFormat="1" ht="16.5" customHeight="1">
      <c r="A118" s="91" t="s">
        <v>85</v>
      </c>
      <c r="B118" s="82"/>
      <c r="C118" s="83"/>
      <c r="D118" s="290" t="s">
        <v>153</v>
      </c>
      <c r="E118" s="290"/>
      <c r="F118" s="290"/>
      <c r="G118" s="290"/>
      <c r="H118" s="290"/>
      <c r="I118" s="84"/>
      <c r="J118" s="290" t="s">
        <v>154</v>
      </c>
      <c r="K118" s="290"/>
      <c r="L118" s="290"/>
      <c r="M118" s="290"/>
      <c r="N118" s="290"/>
      <c r="O118" s="290"/>
      <c r="P118" s="290"/>
      <c r="Q118" s="290"/>
      <c r="R118" s="290"/>
      <c r="S118" s="290"/>
      <c r="T118" s="290"/>
      <c r="U118" s="290"/>
      <c r="V118" s="290"/>
      <c r="W118" s="290"/>
      <c r="X118" s="290"/>
      <c r="Y118" s="290"/>
      <c r="Z118" s="290"/>
      <c r="AA118" s="290"/>
      <c r="AB118" s="290"/>
      <c r="AC118" s="290"/>
      <c r="AD118" s="290"/>
      <c r="AE118" s="290"/>
      <c r="AF118" s="290"/>
      <c r="AG118" s="283">
        <f>'12 - Spevnené plochy a ch...'!J32</f>
        <v>0</v>
      </c>
      <c r="AH118" s="284"/>
      <c r="AI118" s="284"/>
      <c r="AJ118" s="284"/>
      <c r="AK118" s="284"/>
      <c r="AL118" s="284"/>
      <c r="AM118" s="284"/>
      <c r="AN118" s="283">
        <f t="shared" si="0"/>
        <v>0</v>
      </c>
      <c r="AO118" s="284"/>
      <c r="AP118" s="284"/>
      <c r="AQ118" s="85" t="s">
        <v>82</v>
      </c>
      <c r="AR118" s="82"/>
      <c r="AS118" s="97">
        <v>0</v>
      </c>
      <c r="AT118" s="98">
        <f t="shared" si="1"/>
        <v>0</v>
      </c>
      <c r="AU118" s="99">
        <f>'12 - Spevnené plochy a ch...'!P133</f>
        <v>0</v>
      </c>
      <c r="AV118" s="98">
        <f>'12 - Spevnené plochy a ch...'!J35</f>
        <v>0</v>
      </c>
      <c r="AW118" s="98">
        <f>'12 - Spevnené plochy a ch...'!J36</f>
        <v>0</v>
      </c>
      <c r="AX118" s="98">
        <f>'12 - Spevnené plochy a ch...'!J37</f>
        <v>0</v>
      </c>
      <c r="AY118" s="98">
        <f>'12 - Spevnené plochy a ch...'!J38</f>
        <v>0</v>
      </c>
      <c r="AZ118" s="98">
        <f>'12 - Spevnené plochy a ch...'!F35</f>
        <v>0</v>
      </c>
      <c r="BA118" s="98">
        <f>'12 - Spevnené plochy a ch...'!F36</f>
        <v>0</v>
      </c>
      <c r="BB118" s="98">
        <f>'12 - Spevnené plochy a ch...'!F37</f>
        <v>0</v>
      </c>
      <c r="BC118" s="98">
        <f>'12 - Spevnené plochy a ch...'!F38</f>
        <v>0</v>
      </c>
      <c r="BD118" s="100">
        <f>'12 - Spevnené plochy a ch...'!F39</f>
        <v>0</v>
      </c>
      <c r="BT118" s="90" t="s">
        <v>83</v>
      </c>
      <c r="BV118" s="90" t="s">
        <v>78</v>
      </c>
      <c r="BW118" s="90" t="s">
        <v>155</v>
      </c>
      <c r="BX118" s="90" t="s">
        <v>4</v>
      </c>
      <c r="CL118" s="90" t="s">
        <v>1</v>
      </c>
      <c r="CM118" s="90" t="s">
        <v>76</v>
      </c>
    </row>
    <row r="119" spans="1:91">
      <c r="B119" s="21"/>
      <c r="AR119" s="21"/>
    </row>
    <row r="120" spans="1:91" s="2" customFormat="1" ht="30" hidden="1" customHeight="1">
      <c r="A120" s="35"/>
      <c r="B120" s="36"/>
      <c r="C120" s="72" t="s">
        <v>156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287">
        <f>ROUND(SUM(AG121:AG124), 2)</f>
        <v>0</v>
      </c>
      <c r="AH120" s="287"/>
      <c r="AI120" s="287"/>
      <c r="AJ120" s="287"/>
      <c r="AK120" s="287"/>
      <c r="AL120" s="287"/>
      <c r="AM120" s="287"/>
      <c r="AN120" s="287">
        <f>ROUND(SUM(AN121:AN124), 2)</f>
        <v>0</v>
      </c>
      <c r="AO120" s="287"/>
      <c r="AP120" s="287"/>
      <c r="AQ120" s="101"/>
      <c r="AR120" s="36"/>
      <c r="AS120" s="65" t="s">
        <v>157</v>
      </c>
      <c r="AT120" s="66" t="s">
        <v>158</v>
      </c>
      <c r="AU120" s="66" t="s">
        <v>40</v>
      </c>
      <c r="AV120" s="67" t="s">
        <v>63</v>
      </c>
      <c r="AW120" s="35"/>
      <c r="AX120" s="35"/>
      <c r="AY120" s="35"/>
      <c r="AZ120" s="35"/>
      <c r="BA120" s="35"/>
      <c r="BB120" s="35"/>
      <c r="BC120" s="35"/>
      <c r="BD120" s="35"/>
      <c r="BE120" s="35"/>
    </row>
    <row r="121" spans="1:91" s="2" customFormat="1" ht="19.95" hidden="1" customHeight="1">
      <c r="A121" s="35"/>
      <c r="B121" s="36"/>
      <c r="C121" s="35"/>
      <c r="D121" s="291" t="s">
        <v>159</v>
      </c>
      <c r="E121" s="291"/>
      <c r="F121" s="291"/>
      <c r="G121" s="291"/>
      <c r="H121" s="291"/>
      <c r="I121" s="291"/>
      <c r="J121" s="291"/>
      <c r="K121" s="291"/>
      <c r="L121" s="291"/>
      <c r="M121" s="291"/>
      <c r="N121" s="291"/>
      <c r="O121" s="291"/>
      <c r="P121" s="291"/>
      <c r="Q121" s="291"/>
      <c r="R121" s="291"/>
      <c r="S121" s="291"/>
      <c r="T121" s="291"/>
      <c r="U121" s="291"/>
      <c r="V121" s="291"/>
      <c r="W121" s="291"/>
      <c r="X121" s="291"/>
      <c r="Y121" s="291"/>
      <c r="Z121" s="291"/>
      <c r="AA121" s="291"/>
      <c r="AB121" s="291"/>
      <c r="AC121" s="35"/>
      <c r="AD121" s="35"/>
      <c r="AE121" s="35"/>
      <c r="AF121" s="35"/>
      <c r="AG121" s="286">
        <f>ROUND(AG94 * AS121, 2)</f>
        <v>0</v>
      </c>
      <c r="AH121" s="281"/>
      <c r="AI121" s="281"/>
      <c r="AJ121" s="281"/>
      <c r="AK121" s="281"/>
      <c r="AL121" s="281"/>
      <c r="AM121" s="281"/>
      <c r="AN121" s="281">
        <f>ROUND(AG121 + AV121, 2)</f>
        <v>0</v>
      </c>
      <c r="AO121" s="281"/>
      <c r="AP121" s="281"/>
      <c r="AQ121" s="35"/>
      <c r="AR121" s="36"/>
      <c r="AS121" s="103">
        <v>0</v>
      </c>
      <c r="AT121" s="104" t="s">
        <v>160</v>
      </c>
      <c r="AU121" s="104" t="s">
        <v>41</v>
      </c>
      <c r="AV121" s="96">
        <f>ROUND(IF(AU121="základná",AG121*L32,IF(AU121="znížená",AG121*L33,0)), 2)</f>
        <v>0</v>
      </c>
      <c r="AW121" s="35"/>
      <c r="AX121" s="35"/>
      <c r="AY121" s="35"/>
      <c r="AZ121" s="35"/>
      <c r="BA121" s="35"/>
      <c r="BB121" s="35"/>
      <c r="BC121" s="35"/>
      <c r="BD121" s="35"/>
      <c r="BE121" s="35"/>
      <c r="BV121" s="18" t="s">
        <v>161</v>
      </c>
      <c r="BY121" s="105">
        <f>IF(AU121="základná",AV121,0)</f>
        <v>0</v>
      </c>
      <c r="BZ121" s="105">
        <f>IF(AU121="znížená",AV121,0)</f>
        <v>0</v>
      </c>
      <c r="CA121" s="105">
        <v>0</v>
      </c>
      <c r="CB121" s="105">
        <v>0</v>
      </c>
      <c r="CC121" s="105">
        <v>0</v>
      </c>
      <c r="CD121" s="105">
        <f>IF(AU121="základná",AG121,0)</f>
        <v>0</v>
      </c>
      <c r="CE121" s="105">
        <f>IF(AU121="znížená",AG121,0)</f>
        <v>0</v>
      </c>
      <c r="CF121" s="105">
        <f>IF(AU121="zákl. prenesená",AG121,0)</f>
        <v>0</v>
      </c>
      <c r="CG121" s="105">
        <f>IF(AU121="zníž. prenesená",AG121,0)</f>
        <v>0</v>
      </c>
      <c r="CH121" s="105">
        <f>IF(AU121="nulová",AG121,0)</f>
        <v>0</v>
      </c>
      <c r="CI121" s="18">
        <f>IF(AU121="základná",1,IF(AU121="znížená",2,IF(AU121="zákl. prenesená",4,IF(AU121="zníž. prenesená",5,3))))</f>
        <v>1</v>
      </c>
      <c r="CJ121" s="18">
        <f>IF(AT121="stavebná časť",1,IF(AT121="investičná časť",2,3))</f>
        <v>1</v>
      </c>
      <c r="CK121" s="18" t="str">
        <f>IF(D121="Vyplň vlastné","","x")</f>
        <v>x</v>
      </c>
    </row>
    <row r="122" spans="1:91" s="2" customFormat="1" ht="19.95" hidden="1" customHeight="1">
      <c r="A122" s="35"/>
      <c r="B122" s="36"/>
      <c r="C122" s="35"/>
      <c r="D122" s="292" t="s">
        <v>162</v>
      </c>
      <c r="E122" s="291"/>
      <c r="F122" s="291"/>
      <c r="G122" s="291"/>
      <c r="H122" s="291"/>
      <c r="I122" s="291"/>
      <c r="J122" s="291"/>
      <c r="K122" s="291"/>
      <c r="L122" s="291"/>
      <c r="M122" s="291"/>
      <c r="N122" s="291"/>
      <c r="O122" s="291"/>
      <c r="P122" s="291"/>
      <c r="Q122" s="291"/>
      <c r="R122" s="291"/>
      <c r="S122" s="291"/>
      <c r="T122" s="291"/>
      <c r="U122" s="291"/>
      <c r="V122" s="291"/>
      <c r="W122" s="291"/>
      <c r="X122" s="291"/>
      <c r="Y122" s="291"/>
      <c r="Z122" s="291"/>
      <c r="AA122" s="291"/>
      <c r="AB122" s="291"/>
      <c r="AC122" s="35"/>
      <c r="AD122" s="35"/>
      <c r="AE122" s="35"/>
      <c r="AF122" s="35"/>
      <c r="AG122" s="286">
        <f>ROUND(AG94 * AS122, 2)</f>
        <v>0</v>
      </c>
      <c r="AH122" s="281"/>
      <c r="AI122" s="281"/>
      <c r="AJ122" s="281"/>
      <c r="AK122" s="281"/>
      <c r="AL122" s="281"/>
      <c r="AM122" s="281"/>
      <c r="AN122" s="281">
        <f>ROUND(AG122 + AV122, 2)</f>
        <v>0</v>
      </c>
      <c r="AO122" s="281"/>
      <c r="AP122" s="281"/>
      <c r="AQ122" s="35"/>
      <c r="AR122" s="36"/>
      <c r="AS122" s="103">
        <v>0</v>
      </c>
      <c r="AT122" s="104" t="s">
        <v>160</v>
      </c>
      <c r="AU122" s="104" t="s">
        <v>41</v>
      </c>
      <c r="AV122" s="96">
        <f>ROUND(IF(AU122="základná",AG122*L32,IF(AU122="znížená",AG122*L33,0)), 2)</f>
        <v>0</v>
      </c>
      <c r="AW122" s="35"/>
      <c r="AX122" s="35"/>
      <c r="AY122" s="35"/>
      <c r="AZ122" s="35"/>
      <c r="BA122" s="35"/>
      <c r="BB122" s="35"/>
      <c r="BC122" s="35"/>
      <c r="BD122" s="35"/>
      <c r="BE122" s="35"/>
      <c r="BV122" s="18" t="s">
        <v>163</v>
      </c>
      <c r="BY122" s="105">
        <f>IF(AU122="základná",AV122,0)</f>
        <v>0</v>
      </c>
      <c r="BZ122" s="105">
        <f>IF(AU122="znížená",AV122,0)</f>
        <v>0</v>
      </c>
      <c r="CA122" s="105">
        <v>0</v>
      </c>
      <c r="CB122" s="105">
        <v>0</v>
      </c>
      <c r="CC122" s="105">
        <v>0</v>
      </c>
      <c r="CD122" s="105">
        <f>IF(AU122="základná",AG122,0)</f>
        <v>0</v>
      </c>
      <c r="CE122" s="105">
        <f>IF(AU122="znížená",AG122,0)</f>
        <v>0</v>
      </c>
      <c r="CF122" s="105">
        <f>IF(AU122="zákl. prenesená",AG122,0)</f>
        <v>0</v>
      </c>
      <c r="CG122" s="105">
        <f>IF(AU122="zníž. prenesená",AG122,0)</f>
        <v>0</v>
      </c>
      <c r="CH122" s="105">
        <f>IF(AU122="nulová",AG122,0)</f>
        <v>0</v>
      </c>
      <c r="CI122" s="18">
        <f>IF(AU122="základná",1,IF(AU122="znížená",2,IF(AU122="zákl. prenesená",4,IF(AU122="zníž. prenesená",5,3))))</f>
        <v>1</v>
      </c>
      <c r="CJ122" s="18">
        <f>IF(AT122="stavebná časť",1,IF(AT122="investičná časť",2,3))</f>
        <v>1</v>
      </c>
      <c r="CK122" s="18" t="str">
        <f>IF(D122="Vyplň vlastné","","x")</f>
        <v/>
      </c>
    </row>
    <row r="123" spans="1:91" s="2" customFormat="1" ht="19.95" hidden="1" customHeight="1">
      <c r="A123" s="35"/>
      <c r="B123" s="36"/>
      <c r="C123" s="35"/>
      <c r="D123" s="292" t="s">
        <v>162</v>
      </c>
      <c r="E123" s="291"/>
      <c r="F123" s="291"/>
      <c r="G123" s="291"/>
      <c r="H123" s="291"/>
      <c r="I123" s="291"/>
      <c r="J123" s="291"/>
      <c r="K123" s="291"/>
      <c r="L123" s="291"/>
      <c r="M123" s="291"/>
      <c r="N123" s="291"/>
      <c r="O123" s="291"/>
      <c r="P123" s="291"/>
      <c r="Q123" s="291"/>
      <c r="R123" s="291"/>
      <c r="S123" s="291"/>
      <c r="T123" s="291"/>
      <c r="U123" s="291"/>
      <c r="V123" s="291"/>
      <c r="W123" s="291"/>
      <c r="X123" s="291"/>
      <c r="Y123" s="291"/>
      <c r="Z123" s="291"/>
      <c r="AA123" s="291"/>
      <c r="AB123" s="291"/>
      <c r="AC123" s="35"/>
      <c r="AD123" s="35"/>
      <c r="AE123" s="35"/>
      <c r="AF123" s="35"/>
      <c r="AG123" s="286">
        <f>ROUND(AG94 * AS123, 2)</f>
        <v>0</v>
      </c>
      <c r="AH123" s="281"/>
      <c r="AI123" s="281"/>
      <c r="AJ123" s="281"/>
      <c r="AK123" s="281"/>
      <c r="AL123" s="281"/>
      <c r="AM123" s="281"/>
      <c r="AN123" s="281">
        <f>ROUND(AG123 + AV123, 2)</f>
        <v>0</v>
      </c>
      <c r="AO123" s="281"/>
      <c r="AP123" s="281"/>
      <c r="AQ123" s="35"/>
      <c r="AR123" s="36"/>
      <c r="AS123" s="103">
        <v>0</v>
      </c>
      <c r="AT123" s="104" t="s">
        <v>160</v>
      </c>
      <c r="AU123" s="104" t="s">
        <v>41</v>
      </c>
      <c r="AV123" s="96">
        <f>ROUND(IF(AU123="základná",AG123*L32,IF(AU123="znížená",AG123*L33,0)), 2)</f>
        <v>0</v>
      </c>
      <c r="AW123" s="35"/>
      <c r="AX123" s="35"/>
      <c r="AY123" s="35"/>
      <c r="AZ123" s="35"/>
      <c r="BA123" s="35"/>
      <c r="BB123" s="35"/>
      <c r="BC123" s="35"/>
      <c r="BD123" s="35"/>
      <c r="BE123" s="35"/>
      <c r="BV123" s="18" t="s">
        <v>163</v>
      </c>
      <c r="BY123" s="105">
        <f>IF(AU123="základná",AV123,0)</f>
        <v>0</v>
      </c>
      <c r="BZ123" s="105">
        <f>IF(AU123="znížená",AV123,0)</f>
        <v>0</v>
      </c>
      <c r="CA123" s="105">
        <v>0</v>
      </c>
      <c r="CB123" s="105">
        <v>0</v>
      </c>
      <c r="CC123" s="105">
        <v>0</v>
      </c>
      <c r="CD123" s="105">
        <f>IF(AU123="základná",AG123,0)</f>
        <v>0</v>
      </c>
      <c r="CE123" s="105">
        <f>IF(AU123="znížená",AG123,0)</f>
        <v>0</v>
      </c>
      <c r="CF123" s="105">
        <f>IF(AU123="zákl. prenesená",AG123,0)</f>
        <v>0</v>
      </c>
      <c r="CG123" s="105">
        <f>IF(AU123="zníž. prenesená",AG123,0)</f>
        <v>0</v>
      </c>
      <c r="CH123" s="105">
        <f>IF(AU123="nulová",AG123,0)</f>
        <v>0</v>
      </c>
      <c r="CI123" s="18">
        <f>IF(AU123="základná",1,IF(AU123="znížená",2,IF(AU123="zákl. prenesená",4,IF(AU123="zníž. prenesená",5,3))))</f>
        <v>1</v>
      </c>
      <c r="CJ123" s="18">
        <f>IF(AT123="stavebná časť",1,IF(AT123="investičná časť",2,3))</f>
        <v>1</v>
      </c>
      <c r="CK123" s="18" t="str">
        <f>IF(D123="Vyplň vlastné","","x")</f>
        <v/>
      </c>
    </row>
    <row r="124" spans="1:91" s="2" customFormat="1" ht="19.95" hidden="1" customHeight="1">
      <c r="A124" s="35"/>
      <c r="B124" s="36"/>
      <c r="C124" s="35"/>
      <c r="D124" s="292" t="s">
        <v>162</v>
      </c>
      <c r="E124" s="291"/>
      <c r="F124" s="291"/>
      <c r="G124" s="291"/>
      <c r="H124" s="291"/>
      <c r="I124" s="291"/>
      <c r="J124" s="291"/>
      <c r="K124" s="291"/>
      <c r="L124" s="291"/>
      <c r="M124" s="291"/>
      <c r="N124" s="291"/>
      <c r="O124" s="291"/>
      <c r="P124" s="291"/>
      <c r="Q124" s="291"/>
      <c r="R124" s="291"/>
      <c r="S124" s="291"/>
      <c r="T124" s="291"/>
      <c r="U124" s="291"/>
      <c r="V124" s="291"/>
      <c r="W124" s="291"/>
      <c r="X124" s="291"/>
      <c r="Y124" s="291"/>
      <c r="Z124" s="291"/>
      <c r="AA124" s="291"/>
      <c r="AB124" s="291"/>
      <c r="AC124" s="35"/>
      <c r="AD124" s="35"/>
      <c r="AE124" s="35"/>
      <c r="AF124" s="35"/>
      <c r="AG124" s="286">
        <f>ROUND(AG94 * AS124, 2)</f>
        <v>0</v>
      </c>
      <c r="AH124" s="281"/>
      <c r="AI124" s="281"/>
      <c r="AJ124" s="281"/>
      <c r="AK124" s="281"/>
      <c r="AL124" s="281"/>
      <c r="AM124" s="281"/>
      <c r="AN124" s="281">
        <f>ROUND(AG124 + AV124, 2)</f>
        <v>0</v>
      </c>
      <c r="AO124" s="281"/>
      <c r="AP124" s="281"/>
      <c r="AQ124" s="35"/>
      <c r="AR124" s="36"/>
      <c r="AS124" s="106">
        <v>0</v>
      </c>
      <c r="AT124" s="107" t="s">
        <v>160</v>
      </c>
      <c r="AU124" s="107" t="s">
        <v>41</v>
      </c>
      <c r="AV124" s="108">
        <f>ROUND(IF(AU124="základná",AG124*L32,IF(AU124="znížená",AG124*L33,0)), 2)</f>
        <v>0</v>
      </c>
      <c r="AW124" s="35"/>
      <c r="AX124" s="35"/>
      <c r="AY124" s="35"/>
      <c r="AZ124" s="35"/>
      <c r="BA124" s="35"/>
      <c r="BB124" s="35"/>
      <c r="BC124" s="35"/>
      <c r="BD124" s="35"/>
      <c r="BE124" s="35"/>
      <c r="BV124" s="18" t="s">
        <v>163</v>
      </c>
      <c r="BY124" s="105">
        <f>IF(AU124="základná",AV124,0)</f>
        <v>0</v>
      </c>
      <c r="BZ124" s="105">
        <f>IF(AU124="znížená",AV124,0)</f>
        <v>0</v>
      </c>
      <c r="CA124" s="105">
        <v>0</v>
      </c>
      <c r="CB124" s="105">
        <v>0</v>
      </c>
      <c r="CC124" s="105">
        <v>0</v>
      </c>
      <c r="CD124" s="105">
        <f>IF(AU124="základná",AG124,0)</f>
        <v>0</v>
      </c>
      <c r="CE124" s="105">
        <f>IF(AU124="znížená",AG124,0)</f>
        <v>0</v>
      </c>
      <c r="CF124" s="105">
        <f>IF(AU124="zákl. prenesená",AG124,0)</f>
        <v>0</v>
      </c>
      <c r="CG124" s="105">
        <f>IF(AU124="zníž. prenesená",AG124,0)</f>
        <v>0</v>
      </c>
      <c r="CH124" s="105">
        <f>IF(AU124="nulová",AG124,0)</f>
        <v>0</v>
      </c>
      <c r="CI124" s="18">
        <f>IF(AU124="základná",1,IF(AU124="znížená",2,IF(AU124="zákl. prenesená",4,IF(AU124="zníž. prenesená",5,3))))</f>
        <v>1</v>
      </c>
      <c r="CJ124" s="18">
        <f>IF(AT124="stavebná časť",1,IF(AT124="investičná časť",2,3))</f>
        <v>1</v>
      </c>
      <c r="CK124" s="18" t="str">
        <f>IF(D124="Vyplň vlastné","","x")</f>
        <v/>
      </c>
    </row>
    <row r="125" spans="1:91" s="2" customFormat="1" ht="10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6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</row>
    <row r="126" spans="1:91" s="2" customFormat="1" ht="30" customHeight="1">
      <c r="A126" s="35"/>
      <c r="B126" s="36"/>
      <c r="C126" s="109" t="s">
        <v>164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288">
        <f>ROUND(AG94 + AG120, 2)</f>
        <v>0</v>
      </c>
      <c r="AH126" s="288"/>
      <c r="AI126" s="288"/>
      <c r="AJ126" s="288"/>
      <c r="AK126" s="288"/>
      <c r="AL126" s="288"/>
      <c r="AM126" s="288"/>
      <c r="AN126" s="288">
        <f>ROUND(AN94 + AN120, 2)</f>
        <v>0</v>
      </c>
      <c r="AO126" s="288"/>
      <c r="AP126" s="288"/>
      <c r="AQ126" s="110"/>
      <c r="AR126" s="36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</row>
    <row r="127" spans="1:91" s="2" customFormat="1" ht="6.9" customHeight="1">
      <c r="A127" s="35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36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</row>
    <row r="130" spans="2:42">
      <c r="B130" s="334" t="s">
        <v>8528</v>
      </c>
      <c r="C130" s="334"/>
      <c r="D130" s="334"/>
      <c r="E130" s="334"/>
      <c r="F130" s="334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  <c r="AK130" s="334"/>
      <c r="AL130" s="334"/>
      <c r="AM130" s="334"/>
      <c r="AN130" s="334"/>
      <c r="AO130" s="334"/>
      <c r="AP130" s="334"/>
    </row>
  </sheetData>
  <mergeCells count="152"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K103:AF103"/>
    <mergeCell ref="E103:I103"/>
    <mergeCell ref="AM87:AN87"/>
    <mergeCell ref="AM89:AP89"/>
    <mergeCell ref="AG98:AM98"/>
    <mergeCell ref="AN98:AP98"/>
    <mergeCell ref="AN99:AP99"/>
    <mergeCell ref="AG99:AM99"/>
    <mergeCell ref="AG100:AM100"/>
    <mergeCell ref="AN100:AP100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J102:AF102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4:AM94"/>
    <mergeCell ref="AN94:AP94"/>
    <mergeCell ref="J118:AF118"/>
    <mergeCell ref="D118:H118"/>
    <mergeCell ref="D102:H102"/>
    <mergeCell ref="L85:AO85"/>
    <mergeCell ref="I92:AF92"/>
    <mergeCell ref="C92:G92"/>
    <mergeCell ref="J95:AF95"/>
    <mergeCell ref="D95:H95"/>
    <mergeCell ref="K96:AF96"/>
    <mergeCell ref="E96:I96"/>
    <mergeCell ref="K97:AF97"/>
    <mergeCell ref="E97:I97"/>
    <mergeCell ref="AG101:AM101"/>
    <mergeCell ref="AN101:AP101"/>
    <mergeCell ref="AN102:AP102"/>
    <mergeCell ref="AG102:AM102"/>
    <mergeCell ref="E113:I113"/>
    <mergeCell ref="K113:AF113"/>
    <mergeCell ref="E114:I114"/>
    <mergeCell ref="K114:AF114"/>
    <mergeCell ref="J115:AF115"/>
    <mergeCell ref="D115:H115"/>
    <mergeCell ref="J116:AF116"/>
    <mergeCell ref="D116:H116"/>
    <mergeCell ref="D117:H117"/>
    <mergeCell ref="J117:AF117"/>
    <mergeCell ref="E107:I107"/>
    <mergeCell ref="E108:I108"/>
    <mergeCell ref="K108:AF108"/>
    <mergeCell ref="D109:H109"/>
    <mergeCell ref="J110:AF110"/>
    <mergeCell ref="D110:H110"/>
    <mergeCell ref="J111:AF111"/>
    <mergeCell ref="D111:H111"/>
    <mergeCell ref="K112:AF112"/>
    <mergeCell ref="E112:I112"/>
    <mergeCell ref="AG126:AM126"/>
    <mergeCell ref="AN126:AP126"/>
    <mergeCell ref="K104:AF104"/>
    <mergeCell ref="J109:AF109"/>
    <mergeCell ref="D121:AB121"/>
    <mergeCell ref="D122:AB122"/>
    <mergeCell ref="D123:AB123"/>
    <mergeCell ref="D124:AB124"/>
    <mergeCell ref="AN116:AP116"/>
    <mergeCell ref="AG116:AM116"/>
    <mergeCell ref="AN117:AP117"/>
    <mergeCell ref="AG117:AM117"/>
    <mergeCell ref="AN118:AP118"/>
    <mergeCell ref="AG118:AM118"/>
    <mergeCell ref="AG121:AM121"/>
    <mergeCell ref="AN121:AP121"/>
    <mergeCell ref="AG122:AM122"/>
    <mergeCell ref="AN122:AP122"/>
    <mergeCell ref="E104:I104"/>
    <mergeCell ref="E105:I105"/>
    <mergeCell ref="K105:AF105"/>
    <mergeCell ref="E106:I106"/>
    <mergeCell ref="K106:AF106"/>
    <mergeCell ref="K107:AF107"/>
    <mergeCell ref="AG113:AM113"/>
    <mergeCell ref="AN113:AP113"/>
    <mergeCell ref="AN114:AP114"/>
    <mergeCell ref="AG114:AM114"/>
    <mergeCell ref="AG115:AM115"/>
    <mergeCell ref="AN115:AP115"/>
    <mergeCell ref="AG123:AM123"/>
    <mergeCell ref="AN123:AP123"/>
    <mergeCell ref="AG124:AM124"/>
    <mergeCell ref="AN124:AP124"/>
    <mergeCell ref="AG120:AM120"/>
    <mergeCell ref="AN120:AP120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</mergeCells>
  <dataValidations count="2">
    <dataValidation type="list" allowBlank="1" showInputMessage="1" showErrorMessage="1" error="Povolené sú hodnoty základná, znížená, nulová." sqref="AU120:AU124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20:AT124" xr:uid="{00000000-0002-0000-0000-000001000000}">
      <formula1>"stavebná časť, technologická časť, investičná časť"</formula1>
    </dataValidation>
  </dataValidations>
  <hyperlinks>
    <hyperlink ref="A96" location="'01.1 - ASR + Statika'!C2" display="/" xr:uid="{00000000-0004-0000-0000-000000000000}"/>
    <hyperlink ref="A97" location="'01.2 - Elektroinštalácie ...'!C2" display="/" xr:uid="{00000000-0004-0000-0000-000001000000}"/>
    <hyperlink ref="A98" location="'01.3 - Elektroinštalácie ...'!C2" display="/" xr:uid="{00000000-0004-0000-0000-000002000000}"/>
    <hyperlink ref="A99" location="'01.7 - Vykurovanie SO01 -...'!C2" display="/" xr:uid="{00000000-0004-0000-0000-000003000000}"/>
    <hyperlink ref="A100" location="'01.10 - Vzduchotechnika S...'!C2" display="/" xr:uid="{00000000-0004-0000-0000-000004000000}"/>
    <hyperlink ref="A101" location="'01.13 - Zdravotechnika SO...'!C2" display="/" xr:uid="{00000000-0004-0000-0000-000005000000}"/>
    <hyperlink ref="A103" location="'02.1 - ASR + Statika'!C2" display="/" xr:uid="{00000000-0004-0000-0000-000006000000}"/>
    <hyperlink ref="A104" location="'02.2 - Elektroinštalácie ...'!C2" display="/" xr:uid="{00000000-0004-0000-0000-000007000000}"/>
    <hyperlink ref="A105" location="'02.3 - Elektroinštalácie ...'!C2" display="/" xr:uid="{00000000-0004-0000-0000-000008000000}"/>
    <hyperlink ref="A106" location="'02.4 - VykurovanieSO02 - ...'!C2" display="/" xr:uid="{00000000-0004-0000-0000-000009000000}"/>
    <hyperlink ref="A107" location="'02.5 - Vzduchotechnika SO...'!C2" display="/" xr:uid="{00000000-0004-0000-0000-00000A000000}"/>
    <hyperlink ref="A108" location="'02.6 - Zdravotechnika SO ...'!C2" display="/" xr:uid="{00000000-0004-0000-0000-00000B000000}"/>
    <hyperlink ref="A109" location="'03 - SO 03 - Drobná archi...'!C2" display="/" xr:uid="{00000000-0004-0000-0000-00000C000000}"/>
    <hyperlink ref="A110" location="'04 - SO 04 - Výťah'!C2" display="/" xr:uid="{00000000-0004-0000-0000-00000D000000}"/>
    <hyperlink ref="A112" location="'05.1 - Elektroinštalácie ...'!C2" display="/" xr:uid="{00000000-0004-0000-0000-00000E000000}"/>
    <hyperlink ref="A113" location="'05.2 - Vykurovanie SO05 -...'!C2" display="/" xr:uid="{00000000-0004-0000-0000-00000F000000}"/>
    <hyperlink ref="A114" location="'05.3 - Vzduchotechnika SO...'!C2" display="/" xr:uid="{00000000-0004-0000-0000-000010000000}"/>
    <hyperlink ref="A115" location="'06 - Zdravotechnika SO 06...'!C2" display="/" xr:uid="{00000000-0004-0000-0000-000011000000}"/>
    <hyperlink ref="A116" location="'07 - Zdravotechnika SO 07...'!C2" display="/" xr:uid="{00000000-0004-0000-0000-000012000000}"/>
    <hyperlink ref="A117" location="'08 - Elektroinštalácie SO...'!C2" display="/" xr:uid="{00000000-0004-0000-0000-000013000000}"/>
    <hyperlink ref="A118" location="'12 - Spevnené plochy a ch...'!C2" display="/" xr:uid="{00000000-0004-0000-0000-00001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60"/>
  <sheetViews>
    <sheetView showGridLines="0" topLeftCell="A134" workbookViewId="0">
      <selection activeCell="A106" sqref="A106:XFD11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6674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7635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ROUND((SUM(BE106:BE113) + SUM(BE135:BE159)),  2)</f>
        <v>0</v>
      </c>
      <c r="G37" s="35"/>
      <c r="H37" s="35"/>
      <c r="I37" s="121">
        <v>0.2</v>
      </c>
      <c r="J37" s="120">
        <f>ROUND(((SUM(BE106:BE113) + SUM(BE135:BE159))*I37),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ROUND((SUM(BF106:BF113) + SUM(BF135:BF159)),  2)</f>
        <v>0</v>
      </c>
      <c r="G38" s="35"/>
      <c r="H38" s="35"/>
      <c r="I38" s="121">
        <v>0.2</v>
      </c>
      <c r="J38" s="120">
        <f>ROUND(((SUM(BF106:BF113) + SUM(BF135:BF159))*I38),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ROUND((SUM(BG106:BG113) + SUM(BG135:BG159)),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ROUND((SUM(BH106:BH113) + SUM(BH135:BH159)),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ROUND((SUM(BI106:BI113) + SUM(BI135:BI159)),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6674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02.3 - Elektroinštalácie SO 02 - Telocvičňa-CCTV,EZS,SKV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95" customHeight="1">
      <c r="B100" s="137"/>
      <c r="D100" s="138" t="s">
        <v>477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" customHeight="1">
      <c r="B101" s="132"/>
      <c r="D101" s="133" t="s">
        <v>495</v>
      </c>
      <c r="E101" s="134"/>
      <c r="F101" s="134"/>
      <c r="G101" s="134"/>
      <c r="H101" s="134"/>
      <c r="I101" s="134"/>
      <c r="J101" s="135">
        <f>J141</f>
        <v>0</v>
      </c>
      <c r="L101" s="132"/>
    </row>
    <row r="102" spans="1:65" s="10" customFormat="1" ht="19.95" customHeight="1">
      <c r="B102" s="137"/>
      <c r="D102" s="138" t="s">
        <v>5034</v>
      </c>
      <c r="E102" s="139"/>
      <c r="F102" s="139"/>
      <c r="G102" s="139"/>
      <c r="H102" s="139"/>
      <c r="I102" s="139"/>
      <c r="J102" s="140">
        <f>J142</f>
        <v>0</v>
      </c>
      <c r="L102" s="137"/>
    </row>
    <row r="103" spans="1:65" s="10" customFormat="1" ht="19.95" customHeight="1">
      <c r="B103" s="137"/>
      <c r="D103" s="138" t="s">
        <v>5035</v>
      </c>
      <c r="E103" s="139"/>
      <c r="F103" s="139"/>
      <c r="G103" s="139"/>
      <c r="H103" s="139"/>
      <c r="I103" s="139"/>
      <c r="J103" s="140">
        <f>J143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hidden="1" customHeight="1">
      <c r="A106" s="35"/>
      <c r="B106" s="36"/>
      <c r="C106" s="131" t="s">
        <v>501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hidden="1" customHeight="1">
      <c r="A107" s="35"/>
      <c r="B107" s="144"/>
      <c r="C107" s="145"/>
      <c r="D107" s="292" t="s">
        <v>502</v>
      </c>
      <c r="E107" s="330"/>
      <c r="F107" s="330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503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hidden="1" customHeight="1">
      <c r="A108" s="35"/>
      <c r="B108" s="144"/>
      <c r="C108" s="145"/>
      <c r="D108" s="292" t="s">
        <v>5036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505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506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292" t="s">
        <v>5037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146" t="s">
        <v>508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509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" customHeight="1">
      <c r="A120" s="35"/>
      <c r="B120" s="36"/>
      <c r="C120" s="22" t="s">
        <v>510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331" t="str">
        <f>E7</f>
        <v>REKONŠTRUKCIA ZŠ PLICKOVA</v>
      </c>
      <c r="F123" s="332"/>
      <c r="G123" s="332"/>
      <c r="H123" s="332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183</v>
      </c>
      <c r="L124" s="21"/>
    </row>
    <row r="125" spans="1:31" s="2" customFormat="1" ht="16.5" customHeight="1">
      <c r="A125" s="35"/>
      <c r="B125" s="36"/>
      <c r="C125" s="35"/>
      <c r="D125" s="35"/>
      <c r="E125" s="331" t="s">
        <v>6674</v>
      </c>
      <c r="F125" s="329"/>
      <c r="G125" s="329"/>
      <c r="H125" s="32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3" t="str">
        <f>E11</f>
        <v>02.3 - Elektroinštalácie SO 02 - Telocvičňa-CCTV,EZS,SKV</v>
      </c>
      <c r="F127" s="329"/>
      <c r="G127" s="329"/>
      <c r="H127" s="32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27. 1. 2021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15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52"/>
      <c r="B134" s="153"/>
      <c r="C134" s="154" t="s">
        <v>511</v>
      </c>
      <c r="D134" s="155" t="s">
        <v>61</v>
      </c>
      <c r="E134" s="155" t="s">
        <v>57</v>
      </c>
      <c r="F134" s="155" t="s">
        <v>58</v>
      </c>
      <c r="G134" s="155" t="s">
        <v>512</v>
      </c>
      <c r="H134" s="155" t="s">
        <v>513</v>
      </c>
      <c r="I134" s="155" t="s">
        <v>514</v>
      </c>
      <c r="J134" s="156" t="s">
        <v>443</v>
      </c>
      <c r="K134" s="157" t="s">
        <v>515</v>
      </c>
      <c r="L134" s="158"/>
      <c r="M134" s="65" t="s">
        <v>1</v>
      </c>
      <c r="N134" s="66" t="s">
        <v>40</v>
      </c>
      <c r="O134" s="66" t="s">
        <v>516</v>
      </c>
      <c r="P134" s="66" t="s">
        <v>517</v>
      </c>
      <c r="Q134" s="66" t="s">
        <v>518</v>
      </c>
      <c r="R134" s="66" t="s">
        <v>519</v>
      </c>
      <c r="S134" s="66" t="s">
        <v>520</v>
      </c>
      <c r="T134" s="67" t="s">
        <v>521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5" customHeight="1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P136+P141</f>
        <v>0</v>
      </c>
      <c r="Q135" s="69"/>
      <c r="R135" s="160">
        <f>R136+R141</f>
        <v>0</v>
      </c>
      <c r="S135" s="69"/>
      <c r="T135" s="161">
        <f>T136+T141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BK136+BK141</f>
        <v>0</v>
      </c>
    </row>
    <row r="136" spans="1:65" s="12" customFormat="1" ht="25.95" customHeight="1">
      <c r="B136" s="163"/>
      <c r="D136" s="164" t="s">
        <v>75</v>
      </c>
      <c r="E136" s="165" t="s">
        <v>522</v>
      </c>
      <c r="F136" s="165" t="s">
        <v>523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524</v>
      </c>
      <c r="BK136" s="173">
        <f>BK137</f>
        <v>0</v>
      </c>
    </row>
    <row r="137" spans="1:65" s="12" customFormat="1" ht="22.95" customHeight="1">
      <c r="B137" s="163"/>
      <c r="D137" s="164" t="s">
        <v>75</v>
      </c>
      <c r="E137" s="174" t="s">
        <v>560</v>
      </c>
      <c r="F137" s="174" t="s">
        <v>2090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SUM(P138:P140)</f>
        <v>0</v>
      </c>
      <c r="Q137" s="169"/>
      <c r="R137" s="170">
        <f>SUM(R138:R140)</f>
        <v>0</v>
      </c>
      <c r="S137" s="169"/>
      <c r="T137" s="171">
        <f>SUM(T138:T140)</f>
        <v>0</v>
      </c>
      <c r="AR137" s="164" t="s">
        <v>83</v>
      </c>
      <c r="AT137" s="172" t="s">
        <v>75</v>
      </c>
      <c r="AU137" s="172" t="s">
        <v>83</v>
      </c>
      <c r="AY137" s="164" t="s">
        <v>524</v>
      </c>
      <c r="BK137" s="173">
        <f>SUM(BK138:BK140)</f>
        <v>0</v>
      </c>
    </row>
    <row r="138" spans="1:65" s="2" customFormat="1" ht="33" customHeight="1">
      <c r="A138" s="35"/>
      <c r="B138" s="144"/>
      <c r="C138" s="176" t="s">
        <v>83</v>
      </c>
      <c r="D138" s="176" t="s">
        <v>526</v>
      </c>
      <c r="E138" s="177" t="s">
        <v>5406</v>
      </c>
      <c r="F138" s="178" t="s">
        <v>5407</v>
      </c>
      <c r="G138" s="179" t="s">
        <v>980</v>
      </c>
      <c r="H138" s="180">
        <v>280</v>
      </c>
      <c r="I138" s="181"/>
      <c r="J138" s="180">
        <f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530</v>
      </c>
      <c r="AT138" s="187" t="s">
        <v>526</v>
      </c>
      <c r="AU138" s="187" t="s">
        <v>89</v>
      </c>
      <c r="AY138" s="18" t="s">
        <v>524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89</v>
      </c>
      <c r="BK138" s="188">
        <f>ROUND(I138*H138,3)</f>
        <v>0</v>
      </c>
      <c r="BL138" s="18" t="s">
        <v>530</v>
      </c>
      <c r="BM138" s="187" t="s">
        <v>89</v>
      </c>
    </row>
    <row r="139" spans="1:65" s="2" customFormat="1" ht="33" customHeight="1">
      <c r="A139" s="35"/>
      <c r="B139" s="144"/>
      <c r="C139" s="176" t="s">
        <v>89</v>
      </c>
      <c r="D139" s="176" t="s">
        <v>526</v>
      </c>
      <c r="E139" s="177" t="s">
        <v>5408</v>
      </c>
      <c r="F139" s="178" t="s">
        <v>5409</v>
      </c>
      <c r="G139" s="179" t="s">
        <v>980</v>
      </c>
      <c r="H139" s="180">
        <v>20</v>
      </c>
      <c r="I139" s="181"/>
      <c r="J139" s="180">
        <f>ROUND(I139*H139,3)</f>
        <v>0</v>
      </c>
      <c r="K139" s="182"/>
      <c r="L139" s="36"/>
      <c r="M139" s="183" t="s">
        <v>1</v>
      </c>
      <c r="N139" s="184" t="s">
        <v>42</v>
      </c>
      <c r="O139" s="61"/>
      <c r="P139" s="185">
        <f>O139*H139</f>
        <v>0</v>
      </c>
      <c r="Q139" s="185">
        <v>0</v>
      </c>
      <c r="R139" s="185">
        <f>Q139*H139</f>
        <v>0</v>
      </c>
      <c r="S139" s="185">
        <v>0</v>
      </c>
      <c r="T139" s="18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530</v>
      </c>
      <c r="AT139" s="187" t="s">
        <v>526</v>
      </c>
      <c r="AU139" s="187" t="s">
        <v>89</v>
      </c>
      <c r="AY139" s="18" t="s">
        <v>524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89</v>
      </c>
      <c r="BK139" s="188">
        <f>ROUND(I139*H139,3)</f>
        <v>0</v>
      </c>
      <c r="BL139" s="18" t="s">
        <v>530</v>
      </c>
      <c r="BM139" s="187" t="s">
        <v>530</v>
      </c>
    </row>
    <row r="140" spans="1:65" s="2" customFormat="1" ht="33" customHeight="1">
      <c r="A140" s="35"/>
      <c r="B140" s="144"/>
      <c r="C140" s="176" t="s">
        <v>537</v>
      </c>
      <c r="D140" s="176" t="s">
        <v>526</v>
      </c>
      <c r="E140" s="177" t="s">
        <v>5050</v>
      </c>
      <c r="F140" s="178" t="s">
        <v>5051</v>
      </c>
      <c r="G140" s="179" t="s">
        <v>980</v>
      </c>
      <c r="H140" s="180">
        <v>60</v>
      </c>
      <c r="I140" s="181"/>
      <c r="J140" s="180">
        <f>ROUND(I140*H140,3)</f>
        <v>0</v>
      </c>
      <c r="K140" s="182"/>
      <c r="L140" s="36"/>
      <c r="M140" s="183" t="s">
        <v>1</v>
      </c>
      <c r="N140" s="184" t="s">
        <v>42</v>
      </c>
      <c r="O140" s="61"/>
      <c r="P140" s="185">
        <f>O140*H140</f>
        <v>0</v>
      </c>
      <c r="Q140" s="185">
        <v>0</v>
      </c>
      <c r="R140" s="185">
        <f>Q140*H140</f>
        <v>0</v>
      </c>
      <c r="S140" s="185">
        <v>0</v>
      </c>
      <c r="T140" s="18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530</v>
      </c>
      <c r="AT140" s="187" t="s">
        <v>526</v>
      </c>
      <c r="AU140" s="187" t="s">
        <v>89</v>
      </c>
      <c r="AY140" s="18" t="s">
        <v>524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89</v>
      </c>
      <c r="BK140" s="188">
        <f>ROUND(I140*H140,3)</f>
        <v>0</v>
      </c>
      <c r="BL140" s="18" t="s">
        <v>530</v>
      </c>
      <c r="BM140" s="187" t="s">
        <v>548</v>
      </c>
    </row>
    <row r="141" spans="1:65" s="12" customFormat="1" ht="25.95" customHeight="1">
      <c r="B141" s="163"/>
      <c r="D141" s="164" t="s">
        <v>75</v>
      </c>
      <c r="E141" s="165" t="s">
        <v>697</v>
      </c>
      <c r="F141" s="165" t="s">
        <v>4793</v>
      </c>
      <c r="I141" s="166"/>
      <c r="J141" s="167">
        <f>BK141</f>
        <v>0</v>
      </c>
      <c r="L141" s="163"/>
      <c r="M141" s="168"/>
      <c r="N141" s="169"/>
      <c r="O141" s="169"/>
      <c r="P141" s="170">
        <f>P142+P143</f>
        <v>0</v>
      </c>
      <c r="Q141" s="169"/>
      <c r="R141" s="170">
        <f>R142+R143</f>
        <v>0</v>
      </c>
      <c r="S141" s="169"/>
      <c r="T141" s="171">
        <f>T142+T143</f>
        <v>0</v>
      </c>
      <c r="AR141" s="164" t="s">
        <v>537</v>
      </c>
      <c r="AT141" s="172" t="s">
        <v>75</v>
      </c>
      <c r="AU141" s="172" t="s">
        <v>76</v>
      </c>
      <c r="AY141" s="164" t="s">
        <v>524</v>
      </c>
      <c r="BK141" s="173">
        <f>BK142+BK143</f>
        <v>0</v>
      </c>
    </row>
    <row r="142" spans="1:65" s="12" customFormat="1" ht="22.95" customHeight="1">
      <c r="B142" s="163"/>
      <c r="D142" s="164" t="s">
        <v>75</v>
      </c>
      <c r="E142" s="174" t="s">
        <v>5056</v>
      </c>
      <c r="F142" s="174" t="s">
        <v>5057</v>
      </c>
      <c r="I142" s="166"/>
      <c r="J142" s="175">
        <f>BK142</f>
        <v>0</v>
      </c>
      <c r="L142" s="163"/>
      <c r="M142" s="168"/>
      <c r="N142" s="169"/>
      <c r="O142" s="169"/>
      <c r="P142" s="170">
        <v>0</v>
      </c>
      <c r="Q142" s="169"/>
      <c r="R142" s="170">
        <v>0</v>
      </c>
      <c r="S142" s="169"/>
      <c r="T142" s="171">
        <v>0</v>
      </c>
      <c r="AR142" s="164" t="s">
        <v>537</v>
      </c>
      <c r="AT142" s="172" t="s">
        <v>75</v>
      </c>
      <c r="AU142" s="172" t="s">
        <v>83</v>
      </c>
      <c r="AY142" s="164" t="s">
        <v>524</v>
      </c>
      <c r="BK142" s="173">
        <v>0</v>
      </c>
    </row>
    <row r="143" spans="1:65" s="12" customFormat="1" ht="22.95" customHeight="1">
      <c r="B143" s="163"/>
      <c r="D143" s="164" t="s">
        <v>75</v>
      </c>
      <c r="E143" s="174" t="s">
        <v>5377</v>
      </c>
      <c r="F143" s="174" t="s">
        <v>5378</v>
      </c>
      <c r="I143" s="166"/>
      <c r="J143" s="175">
        <f>BK143</f>
        <v>0</v>
      </c>
      <c r="L143" s="163"/>
      <c r="M143" s="168"/>
      <c r="N143" s="169"/>
      <c r="O143" s="169"/>
      <c r="P143" s="170">
        <f>SUM(P144:P159)</f>
        <v>0</v>
      </c>
      <c r="Q143" s="169"/>
      <c r="R143" s="170">
        <f>SUM(R144:R159)</f>
        <v>0</v>
      </c>
      <c r="S143" s="169"/>
      <c r="T143" s="171">
        <f>SUM(T144:T159)</f>
        <v>0</v>
      </c>
      <c r="AR143" s="164" t="s">
        <v>537</v>
      </c>
      <c r="AT143" s="172" t="s">
        <v>75</v>
      </c>
      <c r="AU143" s="172" t="s">
        <v>83</v>
      </c>
      <c r="AY143" s="164" t="s">
        <v>524</v>
      </c>
      <c r="BK143" s="173">
        <f>SUM(BK144:BK159)</f>
        <v>0</v>
      </c>
    </row>
    <row r="144" spans="1:65" s="2" customFormat="1" ht="21.75" customHeight="1">
      <c r="A144" s="35"/>
      <c r="B144" s="144"/>
      <c r="C144" s="176" t="s">
        <v>530</v>
      </c>
      <c r="D144" s="176" t="s">
        <v>526</v>
      </c>
      <c r="E144" s="177" t="s">
        <v>5415</v>
      </c>
      <c r="F144" s="178" t="s">
        <v>5416</v>
      </c>
      <c r="G144" s="179" t="s">
        <v>879</v>
      </c>
      <c r="H144" s="180">
        <v>1</v>
      </c>
      <c r="I144" s="181"/>
      <c r="J144" s="180">
        <f t="shared" ref="J144:J149" si="5"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ref="P144:P149" si="6">O144*H144</f>
        <v>0</v>
      </c>
      <c r="Q144" s="185">
        <v>0</v>
      </c>
      <c r="R144" s="185">
        <f t="shared" ref="R144:R149" si="7">Q144*H144</f>
        <v>0</v>
      </c>
      <c r="S144" s="185">
        <v>0</v>
      </c>
      <c r="T144" s="186">
        <f t="shared" ref="T144:T149" si="8"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958</v>
      </c>
      <c r="AT144" s="187" t="s">
        <v>526</v>
      </c>
      <c r="AU144" s="187" t="s">
        <v>89</v>
      </c>
      <c r="AY144" s="18" t="s">
        <v>524</v>
      </c>
      <c r="BE144" s="105">
        <f t="shared" ref="BE144:BE149" si="9">IF(N144="základná",J144,0)</f>
        <v>0</v>
      </c>
      <c r="BF144" s="105">
        <f t="shared" ref="BF144:BF149" si="10">IF(N144="znížená",J144,0)</f>
        <v>0</v>
      </c>
      <c r="BG144" s="105">
        <f t="shared" ref="BG144:BG149" si="11">IF(N144="zákl. prenesená",J144,0)</f>
        <v>0</v>
      </c>
      <c r="BH144" s="105">
        <f t="shared" ref="BH144:BH149" si="12">IF(N144="zníž. prenesená",J144,0)</f>
        <v>0</v>
      </c>
      <c r="BI144" s="105">
        <f t="shared" ref="BI144:BI149" si="13">IF(N144="nulová",J144,0)</f>
        <v>0</v>
      </c>
      <c r="BJ144" s="18" t="s">
        <v>89</v>
      </c>
      <c r="BK144" s="188">
        <f t="shared" ref="BK144:BK149" si="14">ROUND(I144*H144,3)</f>
        <v>0</v>
      </c>
      <c r="BL144" s="18" t="s">
        <v>958</v>
      </c>
      <c r="BM144" s="187" t="s">
        <v>556</v>
      </c>
    </row>
    <row r="145" spans="1:65" s="2" customFormat="1" ht="66.75" customHeight="1">
      <c r="A145" s="35"/>
      <c r="B145" s="144"/>
      <c r="C145" s="221" t="s">
        <v>544</v>
      </c>
      <c r="D145" s="221" t="s">
        <v>697</v>
      </c>
      <c r="E145" s="222" t="s">
        <v>5429</v>
      </c>
      <c r="F145" s="223" t="s">
        <v>7636</v>
      </c>
      <c r="G145" s="224" t="s">
        <v>879</v>
      </c>
      <c r="H145" s="225">
        <v>1</v>
      </c>
      <c r="I145" s="226"/>
      <c r="J145" s="225">
        <f t="shared" si="5"/>
        <v>0</v>
      </c>
      <c r="K145" s="227"/>
      <c r="L145" s="228"/>
      <c r="M145" s="229" t="s">
        <v>1</v>
      </c>
      <c r="N145" s="230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3293</v>
      </c>
      <c r="AT145" s="187" t="s">
        <v>697</v>
      </c>
      <c r="AU145" s="187" t="s">
        <v>89</v>
      </c>
      <c r="AY145" s="18" t="s">
        <v>524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958</v>
      </c>
      <c r="BM145" s="187" t="s">
        <v>565</v>
      </c>
    </row>
    <row r="146" spans="1:65" s="2" customFormat="1" ht="16.5" customHeight="1">
      <c r="A146" s="35"/>
      <c r="B146" s="144"/>
      <c r="C146" s="176" t="s">
        <v>548</v>
      </c>
      <c r="D146" s="176" t="s">
        <v>526</v>
      </c>
      <c r="E146" s="177" t="s">
        <v>5431</v>
      </c>
      <c r="F146" s="178" t="s">
        <v>5432</v>
      </c>
      <c r="G146" s="179" t="s">
        <v>980</v>
      </c>
      <c r="H146" s="180">
        <v>90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958</v>
      </c>
      <c r="AT146" s="187" t="s">
        <v>526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958</v>
      </c>
      <c r="BM146" s="187" t="s">
        <v>153</v>
      </c>
    </row>
    <row r="147" spans="1:65" s="2" customFormat="1" ht="21.75" customHeight="1">
      <c r="A147" s="35"/>
      <c r="B147" s="144"/>
      <c r="C147" s="221" t="s">
        <v>552</v>
      </c>
      <c r="D147" s="221" t="s">
        <v>697</v>
      </c>
      <c r="E147" s="222" t="s">
        <v>5433</v>
      </c>
      <c r="F147" s="223" t="s">
        <v>5434</v>
      </c>
      <c r="G147" s="224" t="s">
        <v>980</v>
      </c>
      <c r="H147" s="225">
        <v>90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3293</v>
      </c>
      <c r="AT147" s="187" t="s">
        <v>697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958</v>
      </c>
      <c r="BM147" s="187" t="s">
        <v>626</v>
      </c>
    </row>
    <row r="148" spans="1:65" s="2" customFormat="1" ht="16.5" customHeight="1">
      <c r="A148" s="35"/>
      <c r="B148" s="144"/>
      <c r="C148" s="176" t="s">
        <v>556</v>
      </c>
      <c r="D148" s="176" t="s">
        <v>526</v>
      </c>
      <c r="E148" s="177" t="s">
        <v>5444</v>
      </c>
      <c r="F148" s="178" t="s">
        <v>5445</v>
      </c>
      <c r="G148" s="179" t="s">
        <v>879</v>
      </c>
      <c r="H148" s="180">
        <v>1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958</v>
      </c>
      <c r="AT148" s="187" t="s">
        <v>526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958</v>
      </c>
      <c r="BM148" s="187" t="s">
        <v>644</v>
      </c>
    </row>
    <row r="149" spans="1:65" s="2" customFormat="1" ht="16.5" customHeight="1">
      <c r="A149" s="35"/>
      <c r="B149" s="144"/>
      <c r="C149" s="221" t="s">
        <v>560</v>
      </c>
      <c r="D149" s="221" t="s">
        <v>697</v>
      </c>
      <c r="E149" s="222" t="s">
        <v>5446</v>
      </c>
      <c r="F149" s="223" t="s">
        <v>5447</v>
      </c>
      <c r="G149" s="224" t="s">
        <v>879</v>
      </c>
      <c r="H149" s="225">
        <v>1</v>
      </c>
      <c r="I149" s="226"/>
      <c r="J149" s="225">
        <f t="shared" si="5"/>
        <v>0</v>
      </c>
      <c r="K149" s="227"/>
      <c r="L149" s="228"/>
      <c r="M149" s="229" t="s">
        <v>1</v>
      </c>
      <c r="N149" s="230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3293</v>
      </c>
      <c r="AT149" s="187" t="s">
        <v>697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958</v>
      </c>
      <c r="BM149" s="187" t="s">
        <v>655</v>
      </c>
    </row>
    <row r="150" spans="1:65" s="2" customFormat="1" ht="96">
      <c r="A150" s="35"/>
      <c r="B150" s="36"/>
      <c r="C150" s="35"/>
      <c r="D150" s="190" t="s">
        <v>3212</v>
      </c>
      <c r="E150" s="35"/>
      <c r="F150" s="231" t="s">
        <v>5448</v>
      </c>
      <c r="G150" s="35"/>
      <c r="H150" s="35"/>
      <c r="I150" s="145"/>
      <c r="J150" s="35"/>
      <c r="K150" s="35"/>
      <c r="L150" s="36"/>
      <c r="M150" s="232"/>
      <c r="N150" s="233"/>
      <c r="O150" s="61"/>
      <c r="P150" s="61"/>
      <c r="Q150" s="61"/>
      <c r="R150" s="61"/>
      <c r="S150" s="61"/>
      <c r="T150" s="62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8" t="s">
        <v>3212</v>
      </c>
      <c r="AU150" s="18" t="s">
        <v>89</v>
      </c>
    </row>
    <row r="151" spans="1:65" s="2" customFormat="1" ht="21.75" customHeight="1">
      <c r="A151" s="35"/>
      <c r="B151" s="144"/>
      <c r="C151" s="176" t="s">
        <v>565</v>
      </c>
      <c r="D151" s="176" t="s">
        <v>526</v>
      </c>
      <c r="E151" s="177" t="s">
        <v>5449</v>
      </c>
      <c r="F151" s="178" t="s">
        <v>5450</v>
      </c>
      <c r="G151" s="179" t="s">
        <v>879</v>
      </c>
      <c r="H151" s="180">
        <v>19</v>
      </c>
      <c r="I151" s="181"/>
      <c r="J151" s="180">
        <f>ROUND(I151*H151,3)</f>
        <v>0</v>
      </c>
      <c r="K151" s="182"/>
      <c r="L151" s="36"/>
      <c r="M151" s="183" t="s">
        <v>1</v>
      </c>
      <c r="N151" s="184" t="s">
        <v>42</v>
      </c>
      <c r="O151" s="61"/>
      <c r="P151" s="185">
        <f>O151*H151</f>
        <v>0</v>
      </c>
      <c r="Q151" s="185">
        <v>0</v>
      </c>
      <c r="R151" s="185">
        <f>Q151*H151</f>
        <v>0</v>
      </c>
      <c r="S151" s="185">
        <v>0</v>
      </c>
      <c r="T151" s="18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958</v>
      </c>
      <c r="AT151" s="187" t="s">
        <v>526</v>
      </c>
      <c r="AU151" s="187" t="s">
        <v>89</v>
      </c>
      <c r="AY151" s="18" t="s">
        <v>524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89</v>
      </c>
      <c r="BK151" s="188">
        <f>ROUND(I151*H151,3)</f>
        <v>0</v>
      </c>
      <c r="BL151" s="18" t="s">
        <v>958</v>
      </c>
      <c r="BM151" s="187" t="s">
        <v>7</v>
      </c>
    </row>
    <row r="152" spans="1:65" s="2" customFormat="1" ht="16.5" customHeight="1">
      <c r="A152" s="35"/>
      <c r="B152" s="144"/>
      <c r="C152" s="176" t="s">
        <v>569</v>
      </c>
      <c r="D152" s="176" t="s">
        <v>526</v>
      </c>
      <c r="E152" s="177" t="s">
        <v>5451</v>
      </c>
      <c r="F152" s="178" t="s">
        <v>5452</v>
      </c>
      <c r="G152" s="179" t="s">
        <v>879</v>
      </c>
      <c r="H152" s="180">
        <v>1</v>
      </c>
      <c r="I152" s="181"/>
      <c r="J152" s="180">
        <f>ROUND(I152*H152,3)</f>
        <v>0</v>
      </c>
      <c r="K152" s="182"/>
      <c r="L152" s="36"/>
      <c r="M152" s="183" t="s">
        <v>1</v>
      </c>
      <c r="N152" s="184" t="s">
        <v>42</v>
      </c>
      <c r="O152" s="61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958</v>
      </c>
      <c r="AT152" s="187" t="s">
        <v>526</v>
      </c>
      <c r="AU152" s="187" t="s">
        <v>89</v>
      </c>
      <c r="AY152" s="18" t="s">
        <v>524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89</v>
      </c>
      <c r="BK152" s="188">
        <f>ROUND(I152*H152,3)</f>
        <v>0</v>
      </c>
      <c r="BL152" s="18" t="s">
        <v>958</v>
      </c>
      <c r="BM152" s="187" t="s">
        <v>674</v>
      </c>
    </row>
    <row r="153" spans="1:65" s="2" customFormat="1" ht="16.5" customHeight="1">
      <c r="A153" s="35"/>
      <c r="B153" s="144"/>
      <c r="C153" s="221" t="s">
        <v>153</v>
      </c>
      <c r="D153" s="221" t="s">
        <v>697</v>
      </c>
      <c r="E153" s="222" t="s">
        <v>5453</v>
      </c>
      <c r="F153" s="223" t="s">
        <v>7637</v>
      </c>
      <c r="G153" s="224" t="s">
        <v>879</v>
      </c>
      <c r="H153" s="225">
        <v>1</v>
      </c>
      <c r="I153" s="226"/>
      <c r="J153" s="225">
        <f>ROUND(I153*H153,3)</f>
        <v>0</v>
      </c>
      <c r="K153" s="227"/>
      <c r="L153" s="228"/>
      <c r="M153" s="229" t="s">
        <v>1</v>
      </c>
      <c r="N153" s="230" t="s">
        <v>42</v>
      </c>
      <c r="O153" s="61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3293</v>
      </c>
      <c r="AT153" s="187" t="s">
        <v>697</v>
      </c>
      <c r="AU153" s="187" t="s">
        <v>89</v>
      </c>
      <c r="AY153" s="18" t="s">
        <v>524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89</v>
      </c>
      <c r="BK153" s="188">
        <f>ROUND(I153*H153,3)</f>
        <v>0</v>
      </c>
      <c r="BL153" s="18" t="s">
        <v>958</v>
      </c>
      <c r="BM153" s="187" t="s">
        <v>408</v>
      </c>
    </row>
    <row r="154" spans="1:65" s="2" customFormat="1" ht="57.6">
      <c r="A154" s="35"/>
      <c r="B154" s="36"/>
      <c r="C154" s="35"/>
      <c r="D154" s="190" t="s">
        <v>3212</v>
      </c>
      <c r="E154" s="35"/>
      <c r="F154" s="231" t="s">
        <v>7638</v>
      </c>
      <c r="G154" s="35"/>
      <c r="H154" s="35"/>
      <c r="I154" s="145"/>
      <c r="J154" s="35"/>
      <c r="K154" s="35"/>
      <c r="L154" s="36"/>
      <c r="M154" s="232"/>
      <c r="N154" s="233"/>
      <c r="O154" s="61"/>
      <c r="P154" s="61"/>
      <c r="Q154" s="61"/>
      <c r="R154" s="61"/>
      <c r="S154" s="61"/>
      <c r="T154" s="62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8" t="s">
        <v>3212</v>
      </c>
      <c r="AU154" s="18" t="s">
        <v>89</v>
      </c>
    </row>
    <row r="155" spans="1:65" s="2" customFormat="1" ht="16.5" customHeight="1">
      <c r="A155" s="35"/>
      <c r="B155" s="144"/>
      <c r="C155" s="176" t="s">
        <v>602</v>
      </c>
      <c r="D155" s="176" t="s">
        <v>526</v>
      </c>
      <c r="E155" s="177" t="s">
        <v>5455</v>
      </c>
      <c r="F155" s="178" t="s">
        <v>5456</v>
      </c>
      <c r="G155" s="179" t="s">
        <v>980</v>
      </c>
      <c r="H155" s="180">
        <v>360</v>
      </c>
      <c r="I155" s="181"/>
      <c r="J155" s="180">
        <f>ROUND(I155*H155,3)</f>
        <v>0</v>
      </c>
      <c r="K155" s="182"/>
      <c r="L155" s="36"/>
      <c r="M155" s="183" t="s">
        <v>1</v>
      </c>
      <c r="N155" s="184" t="s">
        <v>42</v>
      </c>
      <c r="O155" s="61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958</v>
      </c>
      <c r="AT155" s="187" t="s">
        <v>526</v>
      </c>
      <c r="AU155" s="187" t="s">
        <v>89</v>
      </c>
      <c r="AY155" s="18" t="s">
        <v>524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89</v>
      </c>
      <c r="BK155" s="188">
        <f>ROUND(I155*H155,3)</f>
        <v>0</v>
      </c>
      <c r="BL155" s="18" t="s">
        <v>958</v>
      </c>
      <c r="BM155" s="187" t="s">
        <v>696</v>
      </c>
    </row>
    <row r="156" spans="1:65" s="2" customFormat="1" ht="16.5" customHeight="1">
      <c r="A156" s="35"/>
      <c r="B156" s="144"/>
      <c r="C156" s="221" t="s">
        <v>626</v>
      </c>
      <c r="D156" s="221" t="s">
        <v>697</v>
      </c>
      <c r="E156" s="222" t="s">
        <v>5457</v>
      </c>
      <c r="F156" s="223" t="s">
        <v>5458</v>
      </c>
      <c r="G156" s="224" t="s">
        <v>879</v>
      </c>
      <c r="H156" s="225">
        <v>360</v>
      </c>
      <c r="I156" s="226"/>
      <c r="J156" s="225">
        <f>ROUND(I156*H156,3)</f>
        <v>0</v>
      </c>
      <c r="K156" s="227"/>
      <c r="L156" s="228"/>
      <c r="M156" s="229" t="s">
        <v>1</v>
      </c>
      <c r="N156" s="230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3293</v>
      </c>
      <c r="AT156" s="187" t="s">
        <v>697</v>
      </c>
      <c r="AU156" s="187" t="s">
        <v>89</v>
      </c>
      <c r="AY156" s="18" t="s">
        <v>524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958</v>
      </c>
      <c r="BM156" s="187" t="s">
        <v>710</v>
      </c>
    </row>
    <row r="157" spans="1:65" s="2" customFormat="1" ht="33" customHeight="1">
      <c r="A157" s="35"/>
      <c r="B157" s="144"/>
      <c r="C157" s="221" t="s">
        <v>639</v>
      </c>
      <c r="D157" s="221" t="s">
        <v>697</v>
      </c>
      <c r="E157" s="222" t="s">
        <v>5478</v>
      </c>
      <c r="F157" s="223" t="s">
        <v>5479</v>
      </c>
      <c r="G157" s="224" t="s">
        <v>879</v>
      </c>
      <c r="H157" s="225">
        <v>1</v>
      </c>
      <c r="I157" s="226"/>
      <c r="J157" s="225">
        <f>ROUND(I157*H157,3)</f>
        <v>0</v>
      </c>
      <c r="K157" s="227"/>
      <c r="L157" s="228"/>
      <c r="M157" s="229" t="s">
        <v>1</v>
      </c>
      <c r="N157" s="230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3293</v>
      </c>
      <c r="AT157" s="187" t="s">
        <v>697</v>
      </c>
      <c r="AU157" s="187" t="s">
        <v>89</v>
      </c>
      <c r="AY157" s="18" t="s">
        <v>524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958</v>
      </c>
      <c r="BM157" s="187" t="s">
        <v>721</v>
      </c>
    </row>
    <row r="158" spans="1:65" s="2" customFormat="1" ht="28.8">
      <c r="A158" s="35"/>
      <c r="B158" s="36"/>
      <c r="C158" s="35"/>
      <c r="D158" s="190" t="s">
        <v>3212</v>
      </c>
      <c r="E158" s="35"/>
      <c r="F158" s="231" t="s">
        <v>5419</v>
      </c>
      <c r="G158" s="35"/>
      <c r="H158" s="35"/>
      <c r="I158" s="145"/>
      <c r="J158" s="35"/>
      <c r="K158" s="35"/>
      <c r="L158" s="36"/>
      <c r="M158" s="232"/>
      <c r="N158" s="233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3212</v>
      </c>
      <c r="AU158" s="18" t="s">
        <v>89</v>
      </c>
    </row>
    <row r="159" spans="1:65" s="2" customFormat="1" ht="21.75" customHeight="1">
      <c r="A159" s="35"/>
      <c r="B159" s="144"/>
      <c r="C159" s="176" t="s">
        <v>644</v>
      </c>
      <c r="D159" s="176" t="s">
        <v>526</v>
      </c>
      <c r="E159" s="177" t="s">
        <v>5482</v>
      </c>
      <c r="F159" s="178" t="s">
        <v>5483</v>
      </c>
      <c r="G159" s="179" t="s">
        <v>879</v>
      </c>
      <c r="H159" s="180">
        <v>1</v>
      </c>
      <c r="I159" s="181"/>
      <c r="J159" s="180">
        <f>ROUND(I159*H159,3)</f>
        <v>0</v>
      </c>
      <c r="K159" s="182"/>
      <c r="L159" s="36"/>
      <c r="M159" s="242" t="s">
        <v>1</v>
      </c>
      <c r="N159" s="243" t="s">
        <v>42</v>
      </c>
      <c r="O159" s="239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958</v>
      </c>
      <c r="AT159" s="187" t="s">
        <v>526</v>
      </c>
      <c r="AU159" s="187" t="s">
        <v>89</v>
      </c>
      <c r="AY159" s="18" t="s">
        <v>524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958</v>
      </c>
      <c r="BM159" s="187" t="s">
        <v>732</v>
      </c>
    </row>
    <row r="160" spans="1:65" s="2" customFormat="1" ht="6.9" customHeight="1">
      <c r="A160" s="35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36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autoFilter ref="C134:K159" xr:uid="{00000000-0009-0000-0000-000009000000}"/>
  <mergeCells count="17"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240"/>
  <sheetViews>
    <sheetView showGridLines="0" topLeftCell="A158" workbookViewId="0">
      <selection activeCell="A109" sqref="A109:XFD11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6674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7639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ROUND((SUM(BE109:BE116) + SUM(BE138:BE239)),  2)</f>
        <v>0</v>
      </c>
      <c r="G37" s="35"/>
      <c r="H37" s="35"/>
      <c r="I37" s="121">
        <v>0.2</v>
      </c>
      <c r="J37" s="120">
        <f>ROUND(((SUM(BE109:BE116) + SUM(BE138:BE239))*I37),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ROUND((SUM(BF109:BF116) + SUM(BF138:BF239)),  2)</f>
        <v>0</v>
      </c>
      <c r="G38" s="35"/>
      <c r="H38" s="35"/>
      <c r="I38" s="121">
        <v>0.2</v>
      </c>
      <c r="J38" s="120">
        <f>ROUND(((SUM(BF109:BF116) + SUM(BF138:BF239))*I38),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ROUND((SUM(BG109:BG116) + SUM(BG138:BG239)),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ROUND((SUM(BH109:BH116) + SUM(BH138:BH239)),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ROUND((SUM(BI109:BI116) + SUM(BI138:BI239)),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6674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02.4 - VykurovanieSO02 - Telocvičňa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>
      <c r="B99" s="132"/>
      <c r="D99" s="133" t="s">
        <v>5485</v>
      </c>
      <c r="E99" s="134"/>
      <c r="F99" s="134"/>
      <c r="G99" s="134"/>
      <c r="H99" s="134"/>
      <c r="I99" s="134"/>
      <c r="J99" s="135">
        <f>J139</f>
        <v>0</v>
      </c>
      <c r="L99" s="132"/>
    </row>
    <row r="100" spans="1:65" s="10" customFormat="1" ht="19.95" customHeight="1">
      <c r="B100" s="137"/>
      <c r="D100" s="138" t="s">
        <v>477</v>
      </c>
      <c r="E100" s="139"/>
      <c r="F100" s="139"/>
      <c r="G100" s="139"/>
      <c r="H100" s="139"/>
      <c r="I100" s="139"/>
      <c r="J100" s="140">
        <f>J140</f>
        <v>0</v>
      </c>
      <c r="L100" s="137"/>
    </row>
    <row r="101" spans="1:65" s="9" customFormat="1" ht="24.9" customHeight="1">
      <c r="B101" s="132"/>
      <c r="D101" s="133" t="s">
        <v>5486</v>
      </c>
      <c r="E101" s="134"/>
      <c r="F101" s="134"/>
      <c r="G101" s="134"/>
      <c r="H101" s="134"/>
      <c r="I101" s="134"/>
      <c r="J101" s="135">
        <f>J143</f>
        <v>0</v>
      </c>
      <c r="L101" s="132"/>
    </row>
    <row r="102" spans="1:65" s="10" customFormat="1" ht="19.95" customHeight="1">
      <c r="B102" s="137"/>
      <c r="D102" s="138" t="s">
        <v>5487</v>
      </c>
      <c r="E102" s="139"/>
      <c r="F102" s="139"/>
      <c r="G102" s="139"/>
      <c r="H102" s="139"/>
      <c r="I102" s="139"/>
      <c r="J102" s="140">
        <f>J144</f>
        <v>0</v>
      </c>
      <c r="L102" s="137"/>
    </row>
    <row r="103" spans="1:65" s="10" customFormat="1" ht="19.95" customHeight="1">
      <c r="B103" s="137"/>
      <c r="D103" s="138" t="s">
        <v>5489</v>
      </c>
      <c r="E103" s="139"/>
      <c r="F103" s="139"/>
      <c r="G103" s="139"/>
      <c r="H103" s="139"/>
      <c r="I103" s="139"/>
      <c r="J103" s="140">
        <f>J161</f>
        <v>0</v>
      </c>
      <c r="L103" s="137"/>
    </row>
    <row r="104" spans="1:65" s="10" customFormat="1" ht="19.95" customHeight="1">
      <c r="B104" s="137"/>
      <c r="D104" s="138" t="s">
        <v>5490</v>
      </c>
      <c r="E104" s="139"/>
      <c r="F104" s="139"/>
      <c r="G104" s="139"/>
      <c r="H104" s="139"/>
      <c r="I104" s="139"/>
      <c r="J104" s="140">
        <f>J176</f>
        <v>0</v>
      </c>
      <c r="L104" s="137"/>
    </row>
    <row r="105" spans="1:65" s="10" customFormat="1" ht="19.95" customHeight="1">
      <c r="B105" s="137"/>
      <c r="D105" s="138" t="s">
        <v>5491</v>
      </c>
      <c r="E105" s="139"/>
      <c r="F105" s="139"/>
      <c r="G105" s="139"/>
      <c r="H105" s="139"/>
      <c r="I105" s="139"/>
      <c r="J105" s="140">
        <f>J200</f>
        <v>0</v>
      </c>
      <c r="L105" s="137"/>
    </row>
    <row r="106" spans="1:65" s="9" customFormat="1" ht="24.9" customHeight="1">
      <c r="B106" s="132"/>
      <c r="D106" s="133" t="s">
        <v>5492</v>
      </c>
      <c r="E106" s="134"/>
      <c r="F106" s="134"/>
      <c r="G106" s="134"/>
      <c r="H106" s="134"/>
      <c r="I106" s="134"/>
      <c r="J106" s="135">
        <f>J237</f>
        <v>0</v>
      </c>
      <c r="L106" s="132"/>
    </row>
    <row r="107" spans="1:65" s="2" customFormat="1" ht="21.7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hidden="1" customHeight="1">
      <c r="A109" s="35"/>
      <c r="B109" s="36"/>
      <c r="C109" s="131" t="s">
        <v>501</v>
      </c>
      <c r="D109" s="35"/>
      <c r="E109" s="35"/>
      <c r="F109" s="35"/>
      <c r="G109" s="35"/>
      <c r="H109" s="35"/>
      <c r="I109" s="35"/>
      <c r="J109" s="142">
        <f>ROUND(J110 + J111 + J112 + J113 + J114 + J115,2)</f>
        <v>0</v>
      </c>
      <c r="K109" s="35"/>
      <c r="L109" s="45"/>
      <c r="N109" s="143" t="s">
        <v>40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hidden="1" customHeight="1">
      <c r="A110" s="35"/>
      <c r="B110" s="144"/>
      <c r="C110" s="145"/>
      <c r="D110" s="292" t="s">
        <v>502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ref="BE110:BE115" si="0">IF(N110="základná",J110,0)</f>
        <v>0</v>
      </c>
      <c r="BF110" s="151">
        <f t="shared" ref="BF110:BF115" si="1">IF(N110="znížená",J110,0)</f>
        <v>0</v>
      </c>
      <c r="BG110" s="151">
        <f t="shared" ref="BG110:BG115" si="2">IF(N110="zákl. prenesená",J110,0)</f>
        <v>0</v>
      </c>
      <c r="BH110" s="151">
        <f t="shared" ref="BH110:BH115" si="3">IF(N110="zníž. prenesená",J110,0)</f>
        <v>0</v>
      </c>
      <c r="BI110" s="151">
        <f t="shared" ref="BI110:BI115" si="4">IF(N110="nulová",J110,0)</f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292" t="s">
        <v>5036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292" t="s">
        <v>505</v>
      </c>
      <c r="E112" s="330"/>
      <c r="F112" s="330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503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hidden="1" customHeight="1">
      <c r="A113" s="35"/>
      <c r="B113" s="144"/>
      <c r="C113" s="145"/>
      <c r="D113" s="292" t="s">
        <v>506</v>
      </c>
      <c r="E113" s="330"/>
      <c r="F113" s="330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503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hidden="1" customHeight="1">
      <c r="A114" s="35"/>
      <c r="B114" s="144"/>
      <c r="C114" s="145"/>
      <c r="D114" s="292" t="s">
        <v>5037</v>
      </c>
      <c r="E114" s="330"/>
      <c r="F114" s="330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503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hidden="1" customHeight="1">
      <c r="A115" s="35"/>
      <c r="B115" s="144"/>
      <c r="C115" s="145"/>
      <c r="D115" s="146" t="s">
        <v>508</v>
      </c>
      <c r="E115" s="145"/>
      <c r="F115" s="145"/>
      <c r="G115" s="145"/>
      <c r="H115" s="145"/>
      <c r="I115" s="145"/>
      <c r="J115" s="102">
        <f>ROUND(J32*T115,2)</f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509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29.25" customHeight="1">
      <c r="A117" s="35"/>
      <c r="B117" s="36"/>
      <c r="C117" s="109" t="s">
        <v>164</v>
      </c>
      <c r="D117" s="110"/>
      <c r="E117" s="110"/>
      <c r="F117" s="110"/>
      <c r="G117" s="110"/>
      <c r="H117" s="110"/>
      <c r="I117" s="110"/>
      <c r="J117" s="111">
        <f>ROUND(J98+J109,2)</f>
        <v>0</v>
      </c>
      <c r="K117" s="110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" customHeight="1">
      <c r="A118" s="35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22" spans="1:65" s="2" customFormat="1" ht="6.9" customHeight="1">
      <c r="A122" s="35"/>
      <c r="B122" s="52"/>
      <c r="C122" s="53"/>
      <c r="D122" s="53"/>
      <c r="E122" s="53"/>
      <c r="F122" s="53"/>
      <c r="G122" s="53"/>
      <c r="H122" s="53"/>
      <c r="I122" s="53"/>
      <c r="J122" s="53"/>
      <c r="K122" s="53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24.9" customHeight="1">
      <c r="A123" s="35"/>
      <c r="B123" s="36"/>
      <c r="C123" s="22" t="s">
        <v>510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6.9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14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26.25" customHeight="1">
      <c r="A126" s="35"/>
      <c r="B126" s="36"/>
      <c r="C126" s="35"/>
      <c r="D126" s="35"/>
      <c r="E126" s="331" t="str">
        <f>E7</f>
        <v>REKONŠTRUKCIA ZŠ PLICKOVA</v>
      </c>
      <c r="F126" s="332"/>
      <c r="G126" s="332"/>
      <c r="H126" s="332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1" customFormat="1" ht="12" customHeight="1">
      <c r="B127" s="21"/>
      <c r="C127" s="28" t="s">
        <v>183</v>
      </c>
      <c r="L127" s="21"/>
    </row>
    <row r="128" spans="1:65" s="2" customFormat="1" ht="16.5" customHeight="1">
      <c r="A128" s="35"/>
      <c r="B128" s="36"/>
      <c r="C128" s="35"/>
      <c r="D128" s="35"/>
      <c r="E128" s="331" t="s">
        <v>6674</v>
      </c>
      <c r="F128" s="329"/>
      <c r="G128" s="329"/>
      <c r="H128" s="32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191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293" t="str">
        <f>E11</f>
        <v>02.4 - VykurovanieSO02 - Telocvičňa</v>
      </c>
      <c r="F130" s="329"/>
      <c r="G130" s="329"/>
      <c r="H130" s="32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18</v>
      </c>
      <c r="D132" s="35"/>
      <c r="E132" s="35"/>
      <c r="F132" s="26" t="str">
        <f>F14</f>
        <v xml:space="preserve"> </v>
      </c>
      <c r="G132" s="35"/>
      <c r="H132" s="35"/>
      <c r="I132" s="28" t="s">
        <v>20</v>
      </c>
      <c r="J132" s="58" t="str">
        <f>IF(J14="","",J14)</f>
        <v>27. 1. 2021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15" customHeight="1">
      <c r="A134" s="35"/>
      <c r="B134" s="36"/>
      <c r="C134" s="28" t="s">
        <v>22</v>
      </c>
      <c r="D134" s="35"/>
      <c r="E134" s="35"/>
      <c r="F134" s="26" t="str">
        <f>E17</f>
        <v>Mestská časť Bratislava – Rača</v>
      </c>
      <c r="G134" s="35"/>
      <c r="H134" s="35"/>
      <c r="I134" s="28" t="s">
        <v>28</v>
      </c>
      <c r="J134" s="31" t="str">
        <f>E23</f>
        <v>Pantographs.r.o.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15" customHeight="1">
      <c r="A135" s="35"/>
      <c r="B135" s="36"/>
      <c r="C135" s="28" t="s">
        <v>26</v>
      </c>
      <c r="D135" s="35"/>
      <c r="E135" s="35"/>
      <c r="F135" s="26" t="str">
        <f>IF(E20="","",E20)</f>
        <v>Vyplň údaj</v>
      </c>
      <c r="G135" s="35"/>
      <c r="H135" s="35"/>
      <c r="I135" s="28" t="s">
        <v>32</v>
      </c>
      <c r="J135" s="31" t="str">
        <f>E26</f>
        <v xml:space="preserve"> 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3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1" customFormat="1" ht="29.25" customHeight="1">
      <c r="A137" s="152"/>
      <c r="B137" s="153"/>
      <c r="C137" s="154" t="s">
        <v>511</v>
      </c>
      <c r="D137" s="155" t="s">
        <v>61</v>
      </c>
      <c r="E137" s="155" t="s">
        <v>57</v>
      </c>
      <c r="F137" s="155" t="s">
        <v>58</v>
      </c>
      <c r="G137" s="155" t="s">
        <v>512</v>
      </c>
      <c r="H137" s="155" t="s">
        <v>513</v>
      </c>
      <c r="I137" s="155" t="s">
        <v>514</v>
      </c>
      <c r="J137" s="156" t="s">
        <v>443</v>
      </c>
      <c r="K137" s="157" t="s">
        <v>515</v>
      </c>
      <c r="L137" s="158"/>
      <c r="M137" s="65" t="s">
        <v>1</v>
      </c>
      <c r="N137" s="66" t="s">
        <v>40</v>
      </c>
      <c r="O137" s="66" t="s">
        <v>516</v>
      </c>
      <c r="P137" s="66" t="s">
        <v>517</v>
      </c>
      <c r="Q137" s="66" t="s">
        <v>518</v>
      </c>
      <c r="R137" s="66" t="s">
        <v>519</v>
      </c>
      <c r="S137" s="66" t="s">
        <v>520</v>
      </c>
      <c r="T137" s="67" t="s">
        <v>521</v>
      </c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</row>
    <row r="138" spans="1:65" s="2" customFormat="1" ht="22.95" customHeight="1">
      <c r="A138" s="35"/>
      <c r="B138" s="36"/>
      <c r="C138" s="72" t="s">
        <v>256</v>
      </c>
      <c r="D138" s="35"/>
      <c r="E138" s="35"/>
      <c r="F138" s="35"/>
      <c r="G138" s="35"/>
      <c r="H138" s="35"/>
      <c r="I138" s="35"/>
      <c r="J138" s="159">
        <f>BK138</f>
        <v>0</v>
      </c>
      <c r="K138" s="35"/>
      <c r="L138" s="36"/>
      <c r="M138" s="68"/>
      <c r="N138" s="59"/>
      <c r="O138" s="69"/>
      <c r="P138" s="160">
        <f>P139+P143+P237</f>
        <v>0</v>
      </c>
      <c r="Q138" s="69"/>
      <c r="R138" s="160">
        <f>R139+R143+R237</f>
        <v>0</v>
      </c>
      <c r="S138" s="69"/>
      <c r="T138" s="161">
        <f>T139+T143+T237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75</v>
      </c>
      <c r="AU138" s="18" t="s">
        <v>451</v>
      </c>
      <c r="BK138" s="162">
        <f>BK139+BK143+BK237</f>
        <v>0</v>
      </c>
    </row>
    <row r="139" spans="1:65" s="12" customFormat="1" ht="25.95" customHeight="1">
      <c r="B139" s="163"/>
      <c r="D139" s="164" t="s">
        <v>75</v>
      </c>
      <c r="E139" s="165" t="s">
        <v>522</v>
      </c>
      <c r="F139" s="165" t="s">
        <v>5493</v>
      </c>
      <c r="I139" s="166"/>
      <c r="J139" s="167">
        <f>BK139</f>
        <v>0</v>
      </c>
      <c r="L139" s="163"/>
      <c r="M139" s="168"/>
      <c r="N139" s="169"/>
      <c r="O139" s="169"/>
      <c r="P139" s="170">
        <f>P140</f>
        <v>0</v>
      </c>
      <c r="Q139" s="169"/>
      <c r="R139" s="170">
        <f>R140</f>
        <v>0</v>
      </c>
      <c r="S139" s="169"/>
      <c r="T139" s="171">
        <f>T140</f>
        <v>0</v>
      </c>
      <c r="AR139" s="164" t="s">
        <v>83</v>
      </c>
      <c r="AT139" s="172" t="s">
        <v>75</v>
      </c>
      <c r="AU139" s="172" t="s">
        <v>76</v>
      </c>
      <c r="AY139" s="164" t="s">
        <v>524</v>
      </c>
      <c r="BK139" s="173">
        <f>BK140</f>
        <v>0</v>
      </c>
    </row>
    <row r="140" spans="1:65" s="12" customFormat="1" ht="22.95" customHeight="1">
      <c r="B140" s="163"/>
      <c r="D140" s="164" t="s">
        <v>75</v>
      </c>
      <c r="E140" s="174" t="s">
        <v>560</v>
      </c>
      <c r="F140" s="174" t="s">
        <v>2090</v>
      </c>
      <c r="I140" s="166"/>
      <c r="J140" s="175">
        <f>BK140</f>
        <v>0</v>
      </c>
      <c r="L140" s="163"/>
      <c r="M140" s="168"/>
      <c r="N140" s="169"/>
      <c r="O140" s="169"/>
      <c r="P140" s="170">
        <f>SUM(P141:P142)</f>
        <v>0</v>
      </c>
      <c r="Q140" s="169"/>
      <c r="R140" s="170">
        <f>SUM(R141:R142)</f>
        <v>0</v>
      </c>
      <c r="S140" s="169"/>
      <c r="T140" s="171">
        <f>SUM(T141:T142)</f>
        <v>0</v>
      </c>
      <c r="AR140" s="164" t="s">
        <v>83</v>
      </c>
      <c r="AT140" s="172" t="s">
        <v>75</v>
      </c>
      <c r="AU140" s="172" t="s">
        <v>83</v>
      </c>
      <c r="AY140" s="164" t="s">
        <v>524</v>
      </c>
      <c r="BK140" s="173">
        <f>SUM(BK141:BK142)</f>
        <v>0</v>
      </c>
    </row>
    <row r="141" spans="1:65" s="2" customFormat="1" ht="21.75" customHeight="1">
      <c r="A141" s="35"/>
      <c r="B141" s="144"/>
      <c r="C141" s="176" t="s">
        <v>83</v>
      </c>
      <c r="D141" s="176" t="s">
        <v>526</v>
      </c>
      <c r="E141" s="177" t="s">
        <v>2842</v>
      </c>
      <c r="F141" s="178" t="s">
        <v>2843</v>
      </c>
      <c r="G141" s="179" t="s">
        <v>677</v>
      </c>
      <c r="H141" s="180">
        <v>0.80700000000000005</v>
      </c>
      <c r="I141" s="181"/>
      <c r="J141" s="180">
        <f>ROUND(I141*H141,3)</f>
        <v>0</v>
      </c>
      <c r="K141" s="182"/>
      <c r="L141" s="36"/>
      <c r="M141" s="183" t="s">
        <v>1</v>
      </c>
      <c r="N141" s="184" t="s">
        <v>42</v>
      </c>
      <c r="O141" s="61"/>
      <c r="P141" s="185">
        <f>O141*H141</f>
        <v>0</v>
      </c>
      <c r="Q141" s="185">
        <v>0</v>
      </c>
      <c r="R141" s="185">
        <f>Q141*H141</f>
        <v>0</v>
      </c>
      <c r="S141" s="185">
        <v>0</v>
      </c>
      <c r="T141" s="18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530</v>
      </c>
      <c r="AT141" s="187" t="s">
        <v>526</v>
      </c>
      <c r="AU141" s="187" t="s">
        <v>89</v>
      </c>
      <c r="AY141" s="18" t="s">
        <v>524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89</v>
      </c>
      <c r="BK141" s="188">
        <f>ROUND(I141*H141,3)</f>
        <v>0</v>
      </c>
      <c r="BL141" s="18" t="s">
        <v>530</v>
      </c>
      <c r="BM141" s="187" t="s">
        <v>89</v>
      </c>
    </row>
    <row r="142" spans="1:65" s="2" customFormat="1" ht="21.75" customHeight="1">
      <c r="A142" s="35"/>
      <c r="B142" s="144"/>
      <c r="C142" s="176" t="s">
        <v>89</v>
      </c>
      <c r="D142" s="176" t="s">
        <v>526</v>
      </c>
      <c r="E142" s="177" t="s">
        <v>2846</v>
      </c>
      <c r="F142" s="178" t="s">
        <v>2847</v>
      </c>
      <c r="G142" s="179" t="s">
        <v>677</v>
      </c>
      <c r="H142" s="180">
        <v>4.0350000000000001</v>
      </c>
      <c r="I142" s="181"/>
      <c r="J142" s="180">
        <f>ROUND(I142*H142,3)</f>
        <v>0</v>
      </c>
      <c r="K142" s="182"/>
      <c r="L142" s="36"/>
      <c r="M142" s="183" t="s">
        <v>1</v>
      </c>
      <c r="N142" s="184" t="s">
        <v>42</v>
      </c>
      <c r="O142" s="61"/>
      <c r="P142" s="185">
        <f>O142*H142</f>
        <v>0</v>
      </c>
      <c r="Q142" s="185">
        <v>0</v>
      </c>
      <c r="R142" s="185">
        <f>Q142*H142</f>
        <v>0</v>
      </c>
      <c r="S142" s="185">
        <v>0</v>
      </c>
      <c r="T142" s="18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530</v>
      </c>
      <c r="AT142" s="187" t="s">
        <v>526</v>
      </c>
      <c r="AU142" s="187" t="s">
        <v>89</v>
      </c>
      <c r="AY142" s="18" t="s">
        <v>524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89</v>
      </c>
      <c r="BK142" s="188">
        <f>ROUND(I142*H142,3)</f>
        <v>0</v>
      </c>
      <c r="BL142" s="18" t="s">
        <v>530</v>
      </c>
      <c r="BM142" s="187" t="s">
        <v>530</v>
      </c>
    </row>
    <row r="143" spans="1:65" s="12" customFormat="1" ht="25.95" customHeight="1">
      <c r="B143" s="163"/>
      <c r="D143" s="164" t="s">
        <v>75</v>
      </c>
      <c r="E143" s="165" t="s">
        <v>2878</v>
      </c>
      <c r="F143" s="165" t="s">
        <v>5494</v>
      </c>
      <c r="I143" s="166"/>
      <c r="J143" s="167">
        <f>BK143</f>
        <v>0</v>
      </c>
      <c r="L143" s="163"/>
      <c r="M143" s="168"/>
      <c r="N143" s="169"/>
      <c r="O143" s="169"/>
      <c r="P143" s="170">
        <f>P144+P161+P176+P200</f>
        <v>0</v>
      </c>
      <c r="Q143" s="169"/>
      <c r="R143" s="170">
        <f>R144+R161+R176+R200</f>
        <v>0</v>
      </c>
      <c r="S143" s="169"/>
      <c r="T143" s="171">
        <f>T144+T161+T176+T200</f>
        <v>0</v>
      </c>
      <c r="AR143" s="164" t="s">
        <v>89</v>
      </c>
      <c r="AT143" s="172" t="s">
        <v>75</v>
      </c>
      <c r="AU143" s="172" t="s">
        <v>76</v>
      </c>
      <c r="AY143" s="164" t="s">
        <v>524</v>
      </c>
      <c r="BK143" s="173">
        <f>BK144+BK161+BK176+BK200</f>
        <v>0</v>
      </c>
    </row>
    <row r="144" spans="1:65" s="12" customFormat="1" ht="22.95" customHeight="1">
      <c r="B144" s="163"/>
      <c r="D144" s="164" t="s">
        <v>75</v>
      </c>
      <c r="E144" s="174" t="s">
        <v>3108</v>
      </c>
      <c r="F144" s="174" t="s">
        <v>5495</v>
      </c>
      <c r="I144" s="166"/>
      <c r="J144" s="175">
        <f>BK144</f>
        <v>0</v>
      </c>
      <c r="L144" s="163"/>
      <c r="M144" s="168"/>
      <c r="N144" s="169"/>
      <c r="O144" s="169"/>
      <c r="P144" s="170">
        <f>SUM(P145:P160)</f>
        <v>0</v>
      </c>
      <c r="Q144" s="169"/>
      <c r="R144" s="170">
        <f>SUM(R145:R160)</f>
        <v>0</v>
      </c>
      <c r="S144" s="169"/>
      <c r="T144" s="171">
        <f>SUM(T145:T160)</f>
        <v>0</v>
      </c>
      <c r="AR144" s="164" t="s">
        <v>89</v>
      </c>
      <c r="AT144" s="172" t="s">
        <v>75</v>
      </c>
      <c r="AU144" s="172" t="s">
        <v>83</v>
      </c>
      <c r="AY144" s="164" t="s">
        <v>524</v>
      </c>
      <c r="BK144" s="173">
        <f>SUM(BK145:BK160)</f>
        <v>0</v>
      </c>
    </row>
    <row r="145" spans="1:65" s="2" customFormat="1" ht="21.75" customHeight="1">
      <c r="A145" s="35"/>
      <c r="B145" s="144"/>
      <c r="C145" s="176" t="s">
        <v>537</v>
      </c>
      <c r="D145" s="176" t="s">
        <v>526</v>
      </c>
      <c r="E145" s="177" t="s">
        <v>5496</v>
      </c>
      <c r="F145" s="178" t="s">
        <v>5497</v>
      </c>
      <c r="G145" s="179" t="s">
        <v>980</v>
      </c>
      <c r="H145" s="180">
        <v>57</v>
      </c>
      <c r="I145" s="181"/>
      <c r="J145" s="180">
        <f t="shared" ref="J145:J160" si="5">ROUND(I145*H145,3)</f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ref="P145:P160" si="6">O145*H145</f>
        <v>0</v>
      </c>
      <c r="Q145" s="185">
        <v>0</v>
      </c>
      <c r="R145" s="185">
        <f t="shared" ref="R145:R160" si="7">Q145*H145</f>
        <v>0</v>
      </c>
      <c r="S145" s="185">
        <v>0</v>
      </c>
      <c r="T145" s="186">
        <f t="shared" ref="T145:T160" si="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644</v>
      </c>
      <c r="AT145" s="187" t="s">
        <v>526</v>
      </c>
      <c r="AU145" s="187" t="s">
        <v>89</v>
      </c>
      <c r="AY145" s="18" t="s">
        <v>524</v>
      </c>
      <c r="BE145" s="105">
        <f t="shared" ref="BE145:BE160" si="9">IF(N145="základná",J145,0)</f>
        <v>0</v>
      </c>
      <c r="BF145" s="105">
        <f t="shared" ref="BF145:BF160" si="10">IF(N145="znížená",J145,0)</f>
        <v>0</v>
      </c>
      <c r="BG145" s="105">
        <f t="shared" ref="BG145:BG160" si="11">IF(N145="zákl. prenesená",J145,0)</f>
        <v>0</v>
      </c>
      <c r="BH145" s="105">
        <f t="shared" ref="BH145:BH160" si="12">IF(N145="zníž. prenesená",J145,0)</f>
        <v>0</v>
      </c>
      <c r="BI145" s="105">
        <f t="shared" ref="BI145:BI160" si="13">IF(N145="nulová",J145,0)</f>
        <v>0</v>
      </c>
      <c r="BJ145" s="18" t="s">
        <v>89</v>
      </c>
      <c r="BK145" s="188">
        <f t="shared" ref="BK145:BK160" si="14">ROUND(I145*H145,3)</f>
        <v>0</v>
      </c>
      <c r="BL145" s="18" t="s">
        <v>644</v>
      </c>
      <c r="BM145" s="187" t="s">
        <v>548</v>
      </c>
    </row>
    <row r="146" spans="1:65" s="2" customFormat="1" ht="21.75" customHeight="1">
      <c r="A146" s="35"/>
      <c r="B146" s="144"/>
      <c r="C146" s="221" t="s">
        <v>530</v>
      </c>
      <c r="D146" s="221" t="s">
        <v>697</v>
      </c>
      <c r="E146" s="222" t="s">
        <v>5498</v>
      </c>
      <c r="F146" s="223" t="s">
        <v>5499</v>
      </c>
      <c r="G146" s="224" t="s">
        <v>980</v>
      </c>
      <c r="H146" s="225">
        <v>50</v>
      </c>
      <c r="I146" s="226"/>
      <c r="J146" s="225">
        <f t="shared" si="5"/>
        <v>0</v>
      </c>
      <c r="K146" s="227"/>
      <c r="L146" s="228"/>
      <c r="M146" s="229" t="s">
        <v>1</v>
      </c>
      <c r="N146" s="230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732</v>
      </c>
      <c r="AT146" s="187" t="s">
        <v>697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644</v>
      </c>
      <c r="BM146" s="187" t="s">
        <v>556</v>
      </c>
    </row>
    <row r="147" spans="1:65" s="2" customFormat="1" ht="21.75" customHeight="1">
      <c r="A147" s="35"/>
      <c r="B147" s="144"/>
      <c r="C147" s="221" t="s">
        <v>544</v>
      </c>
      <c r="D147" s="221" t="s">
        <v>697</v>
      </c>
      <c r="E147" s="222" t="s">
        <v>5500</v>
      </c>
      <c r="F147" s="223" t="s">
        <v>5501</v>
      </c>
      <c r="G147" s="224" t="s">
        <v>980</v>
      </c>
      <c r="H147" s="225">
        <v>7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732</v>
      </c>
      <c r="AT147" s="187" t="s">
        <v>697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644</v>
      </c>
      <c r="BM147" s="187" t="s">
        <v>565</v>
      </c>
    </row>
    <row r="148" spans="1:65" s="2" customFormat="1" ht="21.75" customHeight="1">
      <c r="A148" s="35"/>
      <c r="B148" s="144"/>
      <c r="C148" s="176" t="s">
        <v>548</v>
      </c>
      <c r="D148" s="176" t="s">
        <v>526</v>
      </c>
      <c r="E148" s="177" t="s">
        <v>5502</v>
      </c>
      <c r="F148" s="178" t="s">
        <v>5503</v>
      </c>
      <c r="G148" s="179" t="s">
        <v>980</v>
      </c>
      <c r="H148" s="180">
        <v>156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644</v>
      </c>
      <c r="AT148" s="187" t="s">
        <v>526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644</v>
      </c>
      <c r="BM148" s="187" t="s">
        <v>153</v>
      </c>
    </row>
    <row r="149" spans="1:65" s="2" customFormat="1" ht="21.75" customHeight="1">
      <c r="A149" s="35"/>
      <c r="B149" s="144"/>
      <c r="C149" s="221" t="s">
        <v>552</v>
      </c>
      <c r="D149" s="221" t="s">
        <v>697</v>
      </c>
      <c r="E149" s="222" t="s">
        <v>5510</v>
      </c>
      <c r="F149" s="223" t="s">
        <v>7640</v>
      </c>
      <c r="G149" s="224" t="s">
        <v>980</v>
      </c>
      <c r="H149" s="225">
        <v>90</v>
      </c>
      <c r="I149" s="226"/>
      <c r="J149" s="225">
        <f t="shared" si="5"/>
        <v>0</v>
      </c>
      <c r="K149" s="227"/>
      <c r="L149" s="228"/>
      <c r="M149" s="229" t="s">
        <v>1</v>
      </c>
      <c r="N149" s="230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732</v>
      </c>
      <c r="AT149" s="187" t="s">
        <v>697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644</v>
      </c>
      <c r="BM149" s="187" t="s">
        <v>626</v>
      </c>
    </row>
    <row r="150" spans="1:65" s="2" customFormat="1" ht="21.75" customHeight="1">
      <c r="A150" s="35"/>
      <c r="B150" s="144"/>
      <c r="C150" s="221" t="s">
        <v>556</v>
      </c>
      <c r="D150" s="221" t="s">
        <v>697</v>
      </c>
      <c r="E150" s="222" t="s">
        <v>5512</v>
      </c>
      <c r="F150" s="223" t="s">
        <v>7641</v>
      </c>
      <c r="G150" s="224" t="s">
        <v>980</v>
      </c>
      <c r="H150" s="225">
        <v>26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732</v>
      </c>
      <c r="AT150" s="187" t="s">
        <v>697</v>
      </c>
      <c r="AU150" s="187" t="s">
        <v>89</v>
      </c>
      <c r="AY150" s="18" t="s">
        <v>524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644</v>
      </c>
      <c r="BM150" s="187" t="s">
        <v>644</v>
      </c>
    </row>
    <row r="151" spans="1:65" s="2" customFormat="1" ht="21.75" customHeight="1">
      <c r="A151" s="35"/>
      <c r="B151" s="144"/>
      <c r="C151" s="221" t="s">
        <v>560</v>
      </c>
      <c r="D151" s="221" t="s">
        <v>697</v>
      </c>
      <c r="E151" s="222" t="s">
        <v>5514</v>
      </c>
      <c r="F151" s="223" t="s">
        <v>5515</v>
      </c>
      <c r="G151" s="224" t="s">
        <v>980</v>
      </c>
      <c r="H151" s="225">
        <v>40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732</v>
      </c>
      <c r="AT151" s="187" t="s">
        <v>697</v>
      </c>
      <c r="AU151" s="187" t="s">
        <v>89</v>
      </c>
      <c r="AY151" s="18" t="s">
        <v>524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644</v>
      </c>
      <c r="BM151" s="187" t="s">
        <v>655</v>
      </c>
    </row>
    <row r="152" spans="1:65" s="2" customFormat="1" ht="21.75" customHeight="1">
      <c r="A152" s="35"/>
      <c r="B152" s="144"/>
      <c r="C152" s="176" t="s">
        <v>565</v>
      </c>
      <c r="D152" s="176" t="s">
        <v>526</v>
      </c>
      <c r="E152" s="177" t="s">
        <v>5518</v>
      </c>
      <c r="F152" s="178" t="s">
        <v>5519</v>
      </c>
      <c r="G152" s="179" t="s">
        <v>980</v>
      </c>
      <c r="H152" s="180">
        <v>19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644</v>
      </c>
      <c r="AT152" s="187" t="s">
        <v>526</v>
      </c>
      <c r="AU152" s="187" t="s">
        <v>89</v>
      </c>
      <c r="AY152" s="18" t="s">
        <v>524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644</v>
      </c>
      <c r="BM152" s="187" t="s">
        <v>7</v>
      </c>
    </row>
    <row r="153" spans="1:65" s="2" customFormat="1" ht="21.75" customHeight="1">
      <c r="A153" s="35"/>
      <c r="B153" s="144"/>
      <c r="C153" s="221" t="s">
        <v>569</v>
      </c>
      <c r="D153" s="221" t="s">
        <v>697</v>
      </c>
      <c r="E153" s="222" t="s">
        <v>7642</v>
      </c>
      <c r="F153" s="223" t="s">
        <v>7643</v>
      </c>
      <c r="G153" s="224" t="s">
        <v>980</v>
      </c>
      <c r="H153" s="225">
        <v>19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732</v>
      </c>
      <c r="AT153" s="187" t="s">
        <v>697</v>
      </c>
      <c r="AU153" s="187" t="s">
        <v>89</v>
      </c>
      <c r="AY153" s="18" t="s">
        <v>524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644</v>
      </c>
      <c r="BM153" s="187" t="s">
        <v>674</v>
      </c>
    </row>
    <row r="154" spans="1:65" s="2" customFormat="1" ht="21.75" customHeight="1">
      <c r="A154" s="35"/>
      <c r="B154" s="144"/>
      <c r="C154" s="176" t="s">
        <v>153</v>
      </c>
      <c r="D154" s="176" t="s">
        <v>526</v>
      </c>
      <c r="E154" s="177" t="s">
        <v>5526</v>
      </c>
      <c r="F154" s="178" t="s">
        <v>5527</v>
      </c>
      <c r="G154" s="179" t="s">
        <v>980</v>
      </c>
      <c r="H154" s="180">
        <v>90</v>
      </c>
      <c r="I154" s="181"/>
      <c r="J154" s="180">
        <f t="shared" si="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644</v>
      </c>
      <c r="AT154" s="187" t="s">
        <v>526</v>
      </c>
      <c r="AU154" s="187" t="s">
        <v>89</v>
      </c>
      <c r="AY154" s="18" t="s">
        <v>524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644</v>
      </c>
      <c r="BM154" s="187" t="s">
        <v>408</v>
      </c>
    </row>
    <row r="155" spans="1:65" s="2" customFormat="1" ht="44.25" customHeight="1">
      <c r="A155" s="35"/>
      <c r="B155" s="144"/>
      <c r="C155" s="221" t="s">
        <v>602</v>
      </c>
      <c r="D155" s="221" t="s">
        <v>697</v>
      </c>
      <c r="E155" s="222" t="s">
        <v>5534</v>
      </c>
      <c r="F155" s="223" t="s">
        <v>5535</v>
      </c>
      <c r="G155" s="224" t="s">
        <v>980</v>
      </c>
      <c r="H155" s="225">
        <v>90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732</v>
      </c>
      <c r="AT155" s="187" t="s">
        <v>697</v>
      </c>
      <c r="AU155" s="187" t="s">
        <v>89</v>
      </c>
      <c r="AY155" s="18" t="s">
        <v>524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644</v>
      </c>
      <c r="BM155" s="187" t="s">
        <v>696</v>
      </c>
    </row>
    <row r="156" spans="1:65" s="2" customFormat="1" ht="21.75" customHeight="1">
      <c r="A156" s="35"/>
      <c r="B156" s="144"/>
      <c r="C156" s="176" t="s">
        <v>626</v>
      </c>
      <c r="D156" s="176" t="s">
        <v>526</v>
      </c>
      <c r="E156" s="177" t="s">
        <v>5538</v>
      </c>
      <c r="F156" s="178" t="s">
        <v>5539</v>
      </c>
      <c r="G156" s="179" t="s">
        <v>980</v>
      </c>
      <c r="H156" s="180">
        <v>106</v>
      </c>
      <c r="I156" s="181"/>
      <c r="J156" s="180">
        <f t="shared" si="5"/>
        <v>0</v>
      </c>
      <c r="K156" s="182"/>
      <c r="L156" s="36"/>
      <c r="M156" s="183" t="s">
        <v>1</v>
      </c>
      <c r="N156" s="184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644</v>
      </c>
      <c r="AT156" s="187" t="s">
        <v>526</v>
      </c>
      <c r="AU156" s="187" t="s">
        <v>89</v>
      </c>
      <c r="AY156" s="18" t="s">
        <v>524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644</v>
      </c>
      <c r="BM156" s="187" t="s">
        <v>710</v>
      </c>
    </row>
    <row r="157" spans="1:65" s="2" customFormat="1" ht="44.25" customHeight="1">
      <c r="A157" s="35"/>
      <c r="B157" s="144"/>
      <c r="C157" s="221" t="s">
        <v>639</v>
      </c>
      <c r="D157" s="221" t="s">
        <v>697</v>
      </c>
      <c r="E157" s="222" t="s">
        <v>5542</v>
      </c>
      <c r="F157" s="223" t="s">
        <v>5543</v>
      </c>
      <c r="G157" s="224" t="s">
        <v>980</v>
      </c>
      <c r="H157" s="225">
        <v>106</v>
      </c>
      <c r="I157" s="226"/>
      <c r="J157" s="225">
        <f t="shared" si="5"/>
        <v>0</v>
      </c>
      <c r="K157" s="227"/>
      <c r="L157" s="228"/>
      <c r="M157" s="229" t="s">
        <v>1</v>
      </c>
      <c r="N157" s="230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732</v>
      </c>
      <c r="AT157" s="187" t="s">
        <v>697</v>
      </c>
      <c r="AU157" s="187" t="s">
        <v>89</v>
      </c>
      <c r="AY157" s="18" t="s">
        <v>524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644</v>
      </c>
      <c r="BM157" s="187" t="s">
        <v>721</v>
      </c>
    </row>
    <row r="158" spans="1:65" s="2" customFormat="1" ht="44.25" customHeight="1">
      <c r="A158" s="35"/>
      <c r="B158" s="144"/>
      <c r="C158" s="176" t="s">
        <v>644</v>
      </c>
      <c r="D158" s="176" t="s">
        <v>526</v>
      </c>
      <c r="E158" s="177" t="s">
        <v>5552</v>
      </c>
      <c r="F158" s="178" t="s">
        <v>5553</v>
      </c>
      <c r="G158" s="179" t="s">
        <v>980</v>
      </c>
      <c r="H158" s="180">
        <v>40</v>
      </c>
      <c r="I158" s="181"/>
      <c r="J158" s="180">
        <f t="shared" si="5"/>
        <v>0</v>
      </c>
      <c r="K158" s="182"/>
      <c r="L158" s="36"/>
      <c r="M158" s="183" t="s">
        <v>1</v>
      </c>
      <c r="N158" s="184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644</v>
      </c>
      <c r="AT158" s="187" t="s">
        <v>526</v>
      </c>
      <c r="AU158" s="187" t="s">
        <v>89</v>
      </c>
      <c r="AY158" s="18" t="s">
        <v>524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644</v>
      </c>
      <c r="BM158" s="187" t="s">
        <v>732</v>
      </c>
    </row>
    <row r="159" spans="1:65" s="2" customFormat="1" ht="44.25" customHeight="1">
      <c r="A159" s="35"/>
      <c r="B159" s="144"/>
      <c r="C159" s="221" t="s">
        <v>649</v>
      </c>
      <c r="D159" s="221" t="s">
        <v>697</v>
      </c>
      <c r="E159" s="222" t="s">
        <v>5554</v>
      </c>
      <c r="F159" s="223" t="s">
        <v>5555</v>
      </c>
      <c r="G159" s="224" t="s">
        <v>980</v>
      </c>
      <c r="H159" s="225">
        <v>40</v>
      </c>
      <c r="I159" s="226"/>
      <c r="J159" s="225">
        <f t="shared" si="5"/>
        <v>0</v>
      </c>
      <c r="K159" s="227"/>
      <c r="L159" s="228"/>
      <c r="M159" s="229" t="s">
        <v>1</v>
      </c>
      <c r="N159" s="230" t="s">
        <v>42</v>
      </c>
      <c r="O159" s="61"/>
      <c r="P159" s="185">
        <f t="shared" si="6"/>
        <v>0</v>
      </c>
      <c r="Q159" s="185">
        <v>0</v>
      </c>
      <c r="R159" s="185">
        <f t="shared" si="7"/>
        <v>0</v>
      </c>
      <c r="S159" s="185">
        <v>0</v>
      </c>
      <c r="T159" s="186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732</v>
      </c>
      <c r="AT159" s="187" t="s">
        <v>697</v>
      </c>
      <c r="AU159" s="187" t="s">
        <v>89</v>
      </c>
      <c r="AY159" s="18" t="s">
        <v>524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644</v>
      </c>
      <c r="BM159" s="187" t="s">
        <v>747</v>
      </c>
    </row>
    <row r="160" spans="1:65" s="2" customFormat="1" ht="21.75" customHeight="1">
      <c r="A160" s="35"/>
      <c r="B160" s="144"/>
      <c r="C160" s="176" t="s">
        <v>655</v>
      </c>
      <c r="D160" s="176" t="s">
        <v>526</v>
      </c>
      <c r="E160" s="177" t="s">
        <v>5556</v>
      </c>
      <c r="F160" s="178" t="s">
        <v>5557</v>
      </c>
      <c r="G160" s="179" t="s">
        <v>2954</v>
      </c>
      <c r="H160" s="181"/>
      <c r="I160" s="181"/>
      <c r="J160" s="180">
        <f t="shared" si="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6"/>
        <v>0</v>
      </c>
      <c r="Q160" s="185">
        <v>0</v>
      </c>
      <c r="R160" s="185">
        <f t="shared" si="7"/>
        <v>0</v>
      </c>
      <c r="S160" s="185">
        <v>0</v>
      </c>
      <c r="T160" s="186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644</v>
      </c>
      <c r="AT160" s="187" t="s">
        <v>526</v>
      </c>
      <c r="AU160" s="187" t="s">
        <v>89</v>
      </c>
      <c r="AY160" s="18" t="s">
        <v>524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89</v>
      </c>
      <c r="BK160" s="188">
        <f t="shared" si="14"/>
        <v>0</v>
      </c>
      <c r="BL160" s="18" t="s">
        <v>644</v>
      </c>
      <c r="BM160" s="187" t="s">
        <v>758</v>
      </c>
    </row>
    <row r="161" spans="1:65" s="12" customFormat="1" ht="22.95" customHeight="1">
      <c r="B161" s="163"/>
      <c r="D161" s="164" t="s">
        <v>75</v>
      </c>
      <c r="E161" s="174" t="s">
        <v>5564</v>
      </c>
      <c r="F161" s="174" t="s">
        <v>5565</v>
      </c>
      <c r="I161" s="166"/>
      <c r="J161" s="175">
        <f>BK161</f>
        <v>0</v>
      </c>
      <c r="L161" s="163"/>
      <c r="M161" s="168"/>
      <c r="N161" s="169"/>
      <c r="O161" s="169"/>
      <c r="P161" s="170">
        <f>SUM(P162:P175)</f>
        <v>0</v>
      </c>
      <c r="Q161" s="169"/>
      <c r="R161" s="170">
        <f>SUM(R162:R175)</f>
        <v>0</v>
      </c>
      <c r="S161" s="169"/>
      <c r="T161" s="171">
        <f>SUM(T162:T175)</f>
        <v>0</v>
      </c>
      <c r="AR161" s="164" t="s">
        <v>89</v>
      </c>
      <c r="AT161" s="172" t="s">
        <v>75</v>
      </c>
      <c r="AU161" s="172" t="s">
        <v>83</v>
      </c>
      <c r="AY161" s="164" t="s">
        <v>524</v>
      </c>
      <c r="BK161" s="173">
        <f>SUM(BK162:BK175)</f>
        <v>0</v>
      </c>
    </row>
    <row r="162" spans="1:65" s="2" customFormat="1" ht="21.75" customHeight="1">
      <c r="A162" s="35"/>
      <c r="B162" s="144"/>
      <c r="C162" s="176" t="s">
        <v>661</v>
      </c>
      <c r="D162" s="176" t="s">
        <v>526</v>
      </c>
      <c r="E162" s="177" t="s">
        <v>5566</v>
      </c>
      <c r="F162" s="178" t="s">
        <v>5567</v>
      </c>
      <c r="G162" s="179" t="s">
        <v>980</v>
      </c>
      <c r="H162" s="180">
        <v>180</v>
      </c>
      <c r="I162" s="181"/>
      <c r="J162" s="180">
        <f t="shared" ref="J162:J175" si="15">ROUND(I162*H162,3)</f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ref="P162:P175" si="16">O162*H162</f>
        <v>0</v>
      </c>
      <c r="Q162" s="185">
        <v>0</v>
      </c>
      <c r="R162" s="185">
        <f t="shared" ref="R162:R175" si="17">Q162*H162</f>
        <v>0</v>
      </c>
      <c r="S162" s="185">
        <v>0</v>
      </c>
      <c r="T162" s="186">
        <f t="shared" ref="T162:T175" si="1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644</v>
      </c>
      <c r="AT162" s="187" t="s">
        <v>526</v>
      </c>
      <c r="AU162" s="187" t="s">
        <v>89</v>
      </c>
      <c r="AY162" s="18" t="s">
        <v>524</v>
      </c>
      <c r="BE162" s="105">
        <f t="shared" ref="BE162:BE175" si="19">IF(N162="základná",J162,0)</f>
        <v>0</v>
      </c>
      <c r="BF162" s="105">
        <f t="shared" ref="BF162:BF175" si="20">IF(N162="znížená",J162,0)</f>
        <v>0</v>
      </c>
      <c r="BG162" s="105">
        <f t="shared" ref="BG162:BG175" si="21">IF(N162="zákl. prenesená",J162,0)</f>
        <v>0</v>
      </c>
      <c r="BH162" s="105">
        <f t="shared" ref="BH162:BH175" si="22">IF(N162="zníž. prenesená",J162,0)</f>
        <v>0</v>
      </c>
      <c r="BI162" s="105">
        <f t="shared" ref="BI162:BI175" si="23">IF(N162="nulová",J162,0)</f>
        <v>0</v>
      </c>
      <c r="BJ162" s="18" t="s">
        <v>89</v>
      </c>
      <c r="BK162" s="188">
        <f t="shared" ref="BK162:BK175" si="24">ROUND(I162*H162,3)</f>
        <v>0</v>
      </c>
      <c r="BL162" s="18" t="s">
        <v>644</v>
      </c>
      <c r="BM162" s="187" t="s">
        <v>778</v>
      </c>
    </row>
    <row r="163" spans="1:65" s="2" customFormat="1" ht="33" customHeight="1">
      <c r="A163" s="35"/>
      <c r="B163" s="144"/>
      <c r="C163" s="176" t="s">
        <v>7</v>
      </c>
      <c r="D163" s="176" t="s">
        <v>526</v>
      </c>
      <c r="E163" s="177" t="s">
        <v>5568</v>
      </c>
      <c r="F163" s="178" t="s">
        <v>5569</v>
      </c>
      <c r="G163" s="179" t="s">
        <v>677</v>
      </c>
      <c r="H163" s="180">
        <v>0.57599999999999996</v>
      </c>
      <c r="I163" s="181"/>
      <c r="J163" s="180">
        <f t="shared" si="1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644</v>
      </c>
      <c r="AT163" s="187" t="s">
        <v>526</v>
      </c>
      <c r="AU163" s="187" t="s">
        <v>89</v>
      </c>
      <c r="AY163" s="18" t="s">
        <v>524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644</v>
      </c>
      <c r="BM163" s="187" t="s">
        <v>797</v>
      </c>
    </row>
    <row r="164" spans="1:65" s="2" customFormat="1" ht="21.75" customHeight="1">
      <c r="A164" s="35"/>
      <c r="B164" s="144"/>
      <c r="C164" s="176" t="s">
        <v>670</v>
      </c>
      <c r="D164" s="176" t="s">
        <v>526</v>
      </c>
      <c r="E164" s="177" t="s">
        <v>5574</v>
      </c>
      <c r="F164" s="178" t="s">
        <v>5575</v>
      </c>
      <c r="G164" s="179" t="s">
        <v>980</v>
      </c>
      <c r="H164" s="180">
        <v>40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644</v>
      </c>
      <c r="AT164" s="187" t="s">
        <v>526</v>
      </c>
      <c r="AU164" s="187" t="s">
        <v>89</v>
      </c>
      <c r="AY164" s="18" t="s">
        <v>524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644</v>
      </c>
      <c r="BM164" s="187" t="s">
        <v>807</v>
      </c>
    </row>
    <row r="165" spans="1:65" s="2" customFormat="1" ht="21.75" customHeight="1">
      <c r="A165" s="35"/>
      <c r="B165" s="144"/>
      <c r="C165" s="176" t="s">
        <v>674</v>
      </c>
      <c r="D165" s="176" t="s">
        <v>526</v>
      </c>
      <c r="E165" s="177" t="s">
        <v>5576</v>
      </c>
      <c r="F165" s="178" t="s">
        <v>5577</v>
      </c>
      <c r="G165" s="179" t="s">
        <v>980</v>
      </c>
      <c r="H165" s="180">
        <v>90</v>
      </c>
      <c r="I165" s="181"/>
      <c r="J165" s="180">
        <f t="shared" si="1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644</v>
      </c>
      <c r="AT165" s="187" t="s">
        <v>526</v>
      </c>
      <c r="AU165" s="187" t="s">
        <v>89</v>
      </c>
      <c r="AY165" s="18" t="s">
        <v>524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644</v>
      </c>
      <c r="BM165" s="187" t="s">
        <v>816</v>
      </c>
    </row>
    <row r="166" spans="1:65" s="2" customFormat="1" ht="21.75" customHeight="1">
      <c r="A166" s="35"/>
      <c r="B166" s="144"/>
      <c r="C166" s="176" t="s">
        <v>681</v>
      </c>
      <c r="D166" s="176" t="s">
        <v>526</v>
      </c>
      <c r="E166" s="177" t="s">
        <v>5578</v>
      </c>
      <c r="F166" s="178" t="s">
        <v>5579</v>
      </c>
      <c r="G166" s="179" t="s">
        <v>980</v>
      </c>
      <c r="H166" s="180">
        <v>19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644</v>
      </c>
      <c r="AT166" s="187" t="s">
        <v>526</v>
      </c>
      <c r="AU166" s="187" t="s">
        <v>89</v>
      </c>
      <c r="AY166" s="18" t="s">
        <v>524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644</v>
      </c>
      <c r="BM166" s="187" t="s">
        <v>827</v>
      </c>
    </row>
    <row r="167" spans="1:65" s="2" customFormat="1" ht="21.75" customHeight="1">
      <c r="A167" s="35"/>
      <c r="B167" s="144"/>
      <c r="C167" s="176" t="s">
        <v>408</v>
      </c>
      <c r="D167" s="176" t="s">
        <v>526</v>
      </c>
      <c r="E167" s="177" t="s">
        <v>5582</v>
      </c>
      <c r="F167" s="178" t="s">
        <v>5583</v>
      </c>
      <c r="G167" s="179" t="s">
        <v>980</v>
      </c>
      <c r="H167" s="180">
        <v>106</v>
      </c>
      <c r="I167" s="181"/>
      <c r="J167" s="180">
        <f t="shared" si="1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644</v>
      </c>
      <c r="AT167" s="187" t="s">
        <v>526</v>
      </c>
      <c r="AU167" s="187" t="s">
        <v>89</v>
      </c>
      <c r="AY167" s="18" t="s">
        <v>524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644</v>
      </c>
      <c r="BM167" s="187" t="s">
        <v>862</v>
      </c>
    </row>
    <row r="168" spans="1:65" s="2" customFormat="1" ht="21.75" customHeight="1">
      <c r="A168" s="35"/>
      <c r="B168" s="144"/>
      <c r="C168" s="176" t="s">
        <v>691</v>
      </c>
      <c r="D168" s="176" t="s">
        <v>526</v>
      </c>
      <c r="E168" s="177" t="s">
        <v>5590</v>
      </c>
      <c r="F168" s="178" t="s">
        <v>5591</v>
      </c>
      <c r="G168" s="179" t="s">
        <v>980</v>
      </c>
      <c r="H168" s="180">
        <v>40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644</v>
      </c>
      <c r="AT168" s="187" t="s">
        <v>526</v>
      </c>
      <c r="AU168" s="187" t="s">
        <v>89</v>
      </c>
      <c r="AY168" s="18" t="s">
        <v>524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644</v>
      </c>
      <c r="BM168" s="187" t="s">
        <v>881</v>
      </c>
    </row>
    <row r="169" spans="1:65" s="2" customFormat="1" ht="16.5" customHeight="1">
      <c r="A169" s="35"/>
      <c r="B169" s="144"/>
      <c r="C169" s="176" t="s">
        <v>696</v>
      </c>
      <c r="D169" s="176" t="s">
        <v>526</v>
      </c>
      <c r="E169" s="177" t="s">
        <v>5604</v>
      </c>
      <c r="F169" s="178" t="s">
        <v>5605</v>
      </c>
      <c r="G169" s="179" t="s">
        <v>980</v>
      </c>
      <c r="H169" s="180">
        <v>320</v>
      </c>
      <c r="I169" s="181"/>
      <c r="J169" s="180">
        <f t="shared" si="15"/>
        <v>0</v>
      </c>
      <c r="K169" s="182"/>
      <c r="L169" s="36"/>
      <c r="M169" s="183" t="s">
        <v>1</v>
      </c>
      <c r="N169" s="184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644</v>
      </c>
      <c r="AT169" s="187" t="s">
        <v>526</v>
      </c>
      <c r="AU169" s="187" t="s">
        <v>89</v>
      </c>
      <c r="AY169" s="18" t="s">
        <v>524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644</v>
      </c>
      <c r="BM169" s="187" t="s">
        <v>889</v>
      </c>
    </row>
    <row r="170" spans="1:65" s="2" customFormat="1" ht="16.5" customHeight="1">
      <c r="A170" s="35"/>
      <c r="B170" s="144"/>
      <c r="C170" s="176" t="s">
        <v>704</v>
      </c>
      <c r="D170" s="176" t="s">
        <v>526</v>
      </c>
      <c r="E170" s="177" t="s">
        <v>5606</v>
      </c>
      <c r="F170" s="178" t="s">
        <v>5607</v>
      </c>
      <c r="G170" s="179" t="s">
        <v>980</v>
      </c>
      <c r="H170" s="180">
        <v>106</v>
      </c>
      <c r="I170" s="181"/>
      <c r="J170" s="180">
        <f t="shared" si="1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644</v>
      </c>
      <c r="AT170" s="187" t="s">
        <v>526</v>
      </c>
      <c r="AU170" s="187" t="s">
        <v>89</v>
      </c>
      <c r="AY170" s="18" t="s">
        <v>524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644</v>
      </c>
      <c r="BM170" s="187" t="s">
        <v>904</v>
      </c>
    </row>
    <row r="171" spans="1:65" s="2" customFormat="1" ht="16.5" customHeight="1">
      <c r="A171" s="35"/>
      <c r="B171" s="144"/>
      <c r="C171" s="176" t="s">
        <v>710</v>
      </c>
      <c r="D171" s="176" t="s">
        <v>526</v>
      </c>
      <c r="E171" s="177" t="s">
        <v>5608</v>
      </c>
      <c r="F171" s="178" t="s">
        <v>5609</v>
      </c>
      <c r="G171" s="179" t="s">
        <v>980</v>
      </c>
      <c r="H171" s="180">
        <v>40</v>
      </c>
      <c r="I171" s="181"/>
      <c r="J171" s="180">
        <f t="shared" si="1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644</v>
      </c>
      <c r="AT171" s="187" t="s">
        <v>526</v>
      </c>
      <c r="AU171" s="187" t="s">
        <v>89</v>
      </c>
      <c r="AY171" s="18" t="s">
        <v>524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644</v>
      </c>
      <c r="BM171" s="187" t="s">
        <v>913</v>
      </c>
    </row>
    <row r="172" spans="1:65" s="2" customFormat="1" ht="21.75" customHeight="1">
      <c r="A172" s="35"/>
      <c r="B172" s="144"/>
      <c r="C172" s="176" t="s">
        <v>717</v>
      </c>
      <c r="D172" s="176" t="s">
        <v>526</v>
      </c>
      <c r="E172" s="177" t="s">
        <v>5592</v>
      </c>
      <c r="F172" s="178" t="s">
        <v>5593</v>
      </c>
      <c r="G172" s="179" t="s">
        <v>879</v>
      </c>
      <c r="H172" s="180">
        <v>320</v>
      </c>
      <c r="I172" s="181"/>
      <c r="J172" s="180">
        <f t="shared" si="1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644</v>
      </c>
      <c r="AT172" s="187" t="s">
        <v>526</v>
      </c>
      <c r="AU172" s="187" t="s">
        <v>89</v>
      </c>
      <c r="AY172" s="18" t="s">
        <v>524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644</v>
      </c>
      <c r="BM172" s="187" t="s">
        <v>926</v>
      </c>
    </row>
    <row r="173" spans="1:65" s="2" customFormat="1" ht="21.75" customHeight="1">
      <c r="A173" s="35"/>
      <c r="B173" s="144"/>
      <c r="C173" s="176" t="s">
        <v>721</v>
      </c>
      <c r="D173" s="176" t="s">
        <v>526</v>
      </c>
      <c r="E173" s="177" t="s">
        <v>5596</v>
      </c>
      <c r="F173" s="178" t="s">
        <v>5597</v>
      </c>
      <c r="G173" s="179" t="s">
        <v>879</v>
      </c>
      <c r="H173" s="180">
        <v>106</v>
      </c>
      <c r="I173" s="181"/>
      <c r="J173" s="180">
        <f t="shared" si="15"/>
        <v>0</v>
      </c>
      <c r="K173" s="182"/>
      <c r="L173" s="36"/>
      <c r="M173" s="183" t="s">
        <v>1</v>
      </c>
      <c r="N173" s="184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644</v>
      </c>
      <c r="AT173" s="187" t="s">
        <v>526</v>
      </c>
      <c r="AU173" s="187" t="s">
        <v>89</v>
      </c>
      <c r="AY173" s="18" t="s">
        <v>524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644</v>
      </c>
      <c r="BM173" s="187" t="s">
        <v>940</v>
      </c>
    </row>
    <row r="174" spans="1:65" s="2" customFormat="1" ht="21.75" customHeight="1">
      <c r="A174" s="35"/>
      <c r="B174" s="144"/>
      <c r="C174" s="176" t="s">
        <v>726</v>
      </c>
      <c r="D174" s="176" t="s">
        <v>526</v>
      </c>
      <c r="E174" s="177" t="s">
        <v>5602</v>
      </c>
      <c r="F174" s="178" t="s">
        <v>5603</v>
      </c>
      <c r="G174" s="179" t="s">
        <v>879</v>
      </c>
      <c r="H174" s="180">
        <v>40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644</v>
      </c>
      <c r="AT174" s="187" t="s">
        <v>526</v>
      </c>
      <c r="AU174" s="187" t="s">
        <v>89</v>
      </c>
      <c r="AY174" s="18" t="s">
        <v>524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644</v>
      </c>
      <c r="BM174" s="187" t="s">
        <v>948</v>
      </c>
    </row>
    <row r="175" spans="1:65" s="2" customFormat="1" ht="21.75" customHeight="1">
      <c r="A175" s="35"/>
      <c r="B175" s="144"/>
      <c r="C175" s="176" t="s">
        <v>732</v>
      </c>
      <c r="D175" s="176" t="s">
        <v>526</v>
      </c>
      <c r="E175" s="177" t="s">
        <v>5610</v>
      </c>
      <c r="F175" s="178" t="s">
        <v>5611</v>
      </c>
      <c r="G175" s="179" t="s">
        <v>2954</v>
      </c>
      <c r="H175" s="181"/>
      <c r="I175" s="181"/>
      <c r="J175" s="180">
        <f t="shared" si="15"/>
        <v>0</v>
      </c>
      <c r="K175" s="182"/>
      <c r="L175" s="36"/>
      <c r="M175" s="183" t="s">
        <v>1</v>
      </c>
      <c r="N175" s="184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644</v>
      </c>
      <c r="AT175" s="187" t="s">
        <v>526</v>
      </c>
      <c r="AU175" s="187" t="s">
        <v>89</v>
      </c>
      <c r="AY175" s="18" t="s">
        <v>524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644</v>
      </c>
      <c r="BM175" s="187" t="s">
        <v>958</v>
      </c>
    </row>
    <row r="176" spans="1:65" s="12" customFormat="1" ht="22.95" customHeight="1">
      <c r="B176" s="163"/>
      <c r="D176" s="164" t="s">
        <v>75</v>
      </c>
      <c r="E176" s="174" t="s">
        <v>5612</v>
      </c>
      <c r="F176" s="174" t="s">
        <v>5613</v>
      </c>
      <c r="I176" s="166"/>
      <c r="J176" s="175">
        <f>BK176</f>
        <v>0</v>
      </c>
      <c r="L176" s="163"/>
      <c r="M176" s="168"/>
      <c r="N176" s="169"/>
      <c r="O176" s="169"/>
      <c r="P176" s="170">
        <f>SUM(P177:P199)</f>
        <v>0</v>
      </c>
      <c r="Q176" s="169"/>
      <c r="R176" s="170">
        <f>SUM(R177:R199)</f>
        <v>0</v>
      </c>
      <c r="S176" s="169"/>
      <c r="T176" s="171">
        <f>SUM(T177:T199)</f>
        <v>0</v>
      </c>
      <c r="AR176" s="164" t="s">
        <v>89</v>
      </c>
      <c r="AT176" s="172" t="s">
        <v>75</v>
      </c>
      <c r="AU176" s="172" t="s">
        <v>83</v>
      </c>
      <c r="AY176" s="164" t="s">
        <v>524</v>
      </c>
      <c r="BK176" s="173">
        <f>SUM(BK177:BK199)</f>
        <v>0</v>
      </c>
    </row>
    <row r="177" spans="1:65" s="2" customFormat="1" ht="16.5" customHeight="1">
      <c r="A177" s="35"/>
      <c r="B177" s="144"/>
      <c r="C177" s="176" t="s">
        <v>740</v>
      </c>
      <c r="D177" s="176" t="s">
        <v>526</v>
      </c>
      <c r="E177" s="177" t="s">
        <v>5614</v>
      </c>
      <c r="F177" s="178" t="s">
        <v>5615</v>
      </c>
      <c r="G177" s="179" t="s">
        <v>879</v>
      </c>
      <c r="H177" s="180">
        <v>43</v>
      </c>
      <c r="I177" s="181"/>
      <c r="J177" s="180">
        <f t="shared" ref="J177:J199" si="25">ROUND(I177*H177,3)</f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ref="P177:P199" si="26">O177*H177</f>
        <v>0</v>
      </c>
      <c r="Q177" s="185">
        <v>0</v>
      </c>
      <c r="R177" s="185">
        <f t="shared" ref="R177:R199" si="27">Q177*H177</f>
        <v>0</v>
      </c>
      <c r="S177" s="185">
        <v>0</v>
      </c>
      <c r="T177" s="186">
        <f t="shared" ref="T177:T199" si="28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644</v>
      </c>
      <c r="AT177" s="187" t="s">
        <v>526</v>
      </c>
      <c r="AU177" s="187" t="s">
        <v>89</v>
      </c>
      <c r="AY177" s="18" t="s">
        <v>524</v>
      </c>
      <c r="BE177" s="105">
        <f t="shared" ref="BE177:BE199" si="29">IF(N177="základná",J177,0)</f>
        <v>0</v>
      </c>
      <c r="BF177" s="105">
        <f t="shared" ref="BF177:BF199" si="30">IF(N177="znížená",J177,0)</f>
        <v>0</v>
      </c>
      <c r="BG177" s="105">
        <f t="shared" ref="BG177:BG199" si="31">IF(N177="zákl. prenesená",J177,0)</f>
        <v>0</v>
      </c>
      <c r="BH177" s="105">
        <f t="shared" ref="BH177:BH199" si="32">IF(N177="zníž. prenesená",J177,0)</f>
        <v>0</v>
      </c>
      <c r="BI177" s="105">
        <f t="shared" ref="BI177:BI199" si="33">IF(N177="nulová",J177,0)</f>
        <v>0</v>
      </c>
      <c r="BJ177" s="18" t="s">
        <v>89</v>
      </c>
      <c r="BK177" s="188">
        <f t="shared" ref="BK177:BK199" si="34">ROUND(I177*H177,3)</f>
        <v>0</v>
      </c>
      <c r="BL177" s="18" t="s">
        <v>644</v>
      </c>
      <c r="BM177" s="187" t="s">
        <v>969</v>
      </c>
    </row>
    <row r="178" spans="1:65" s="2" customFormat="1" ht="16.5" customHeight="1">
      <c r="A178" s="35"/>
      <c r="B178" s="144"/>
      <c r="C178" s="221" t="s">
        <v>747</v>
      </c>
      <c r="D178" s="221" t="s">
        <v>697</v>
      </c>
      <c r="E178" s="222" t="s">
        <v>5616</v>
      </c>
      <c r="F178" s="223" t="s">
        <v>5617</v>
      </c>
      <c r="G178" s="224" t="s">
        <v>879</v>
      </c>
      <c r="H178" s="225">
        <v>6</v>
      </c>
      <c r="I178" s="226"/>
      <c r="J178" s="225">
        <f t="shared" si="2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26"/>
        <v>0</v>
      </c>
      <c r="Q178" s="185">
        <v>0</v>
      </c>
      <c r="R178" s="185">
        <f t="shared" si="27"/>
        <v>0</v>
      </c>
      <c r="S178" s="185">
        <v>0</v>
      </c>
      <c r="T178" s="186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732</v>
      </c>
      <c r="AT178" s="187" t="s">
        <v>697</v>
      </c>
      <c r="AU178" s="187" t="s">
        <v>89</v>
      </c>
      <c r="AY178" s="18" t="s">
        <v>524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89</v>
      </c>
      <c r="BK178" s="188">
        <f t="shared" si="34"/>
        <v>0</v>
      </c>
      <c r="BL178" s="18" t="s">
        <v>644</v>
      </c>
      <c r="BM178" s="187" t="s">
        <v>977</v>
      </c>
    </row>
    <row r="179" spans="1:65" s="2" customFormat="1" ht="33" customHeight="1">
      <c r="A179" s="35"/>
      <c r="B179" s="144"/>
      <c r="C179" s="221" t="s">
        <v>754</v>
      </c>
      <c r="D179" s="221" t="s">
        <v>697</v>
      </c>
      <c r="E179" s="222" t="s">
        <v>5618</v>
      </c>
      <c r="F179" s="223" t="s">
        <v>5619</v>
      </c>
      <c r="G179" s="224" t="s">
        <v>879</v>
      </c>
      <c r="H179" s="225">
        <v>17</v>
      </c>
      <c r="I179" s="226"/>
      <c r="J179" s="225">
        <f t="shared" si="2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26"/>
        <v>0</v>
      </c>
      <c r="Q179" s="185">
        <v>0</v>
      </c>
      <c r="R179" s="185">
        <f t="shared" si="27"/>
        <v>0</v>
      </c>
      <c r="S179" s="185">
        <v>0</v>
      </c>
      <c r="T179" s="186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732</v>
      </c>
      <c r="AT179" s="187" t="s">
        <v>697</v>
      </c>
      <c r="AU179" s="187" t="s">
        <v>89</v>
      </c>
      <c r="AY179" s="18" t="s">
        <v>524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89</v>
      </c>
      <c r="BK179" s="188">
        <f t="shared" si="34"/>
        <v>0</v>
      </c>
      <c r="BL179" s="18" t="s">
        <v>644</v>
      </c>
      <c r="BM179" s="187" t="s">
        <v>988</v>
      </c>
    </row>
    <row r="180" spans="1:65" s="2" customFormat="1" ht="33" customHeight="1">
      <c r="A180" s="35"/>
      <c r="B180" s="144"/>
      <c r="C180" s="221" t="s">
        <v>758</v>
      </c>
      <c r="D180" s="221" t="s">
        <v>697</v>
      </c>
      <c r="E180" s="222" t="s">
        <v>7644</v>
      </c>
      <c r="F180" s="223" t="s">
        <v>7645</v>
      </c>
      <c r="G180" s="224" t="s">
        <v>879</v>
      </c>
      <c r="H180" s="225">
        <v>1</v>
      </c>
      <c r="I180" s="226"/>
      <c r="J180" s="225">
        <f t="shared" si="2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26"/>
        <v>0</v>
      </c>
      <c r="Q180" s="185">
        <v>0</v>
      </c>
      <c r="R180" s="185">
        <f t="shared" si="27"/>
        <v>0</v>
      </c>
      <c r="S180" s="185">
        <v>0</v>
      </c>
      <c r="T180" s="186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732</v>
      </c>
      <c r="AT180" s="187" t="s">
        <v>697</v>
      </c>
      <c r="AU180" s="187" t="s">
        <v>89</v>
      </c>
      <c r="AY180" s="18" t="s">
        <v>524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89</v>
      </c>
      <c r="BK180" s="188">
        <f t="shared" si="34"/>
        <v>0</v>
      </c>
      <c r="BL180" s="18" t="s">
        <v>644</v>
      </c>
      <c r="BM180" s="187" t="s">
        <v>998</v>
      </c>
    </row>
    <row r="181" spans="1:65" s="2" customFormat="1" ht="21.75" customHeight="1">
      <c r="A181" s="35"/>
      <c r="B181" s="144"/>
      <c r="C181" s="221" t="s">
        <v>764</v>
      </c>
      <c r="D181" s="221" t="s">
        <v>697</v>
      </c>
      <c r="E181" s="222" t="s">
        <v>7646</v>
      </c>
      <c r="F181" s="223" t="s">
        <v>7647</v>
      </c>
      <c r="G181" s="224" t="s">
        <v>879</v>
      </c>
      <c r="H181" s="225">
        <v>1</v>
      </c>
      <c r="I181" s="226"/>
      <c r="J181" s="225">
        <f t="shared" si="2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26"/>
        <v>0</v>
      </c>
      <c r="Q181" s="185">
        <v>0</v>
      </c>
      <c r="R181" s="185">
        <f t="shared" si="27"/>
        <v>0</v>
      </c>
      <c r="S181" s="185">
        <v>0</v>
      </c>
      <c r="T181" s="186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732</v>
      </c>
      <c r="AT181" s="187" t="s">
        <v>697</v>
      </c>
      <c r="AU181" s="187" t="s">
        <v>89</v>
      </c>
      <c r="AY181" s="18" t="s">
        <v>524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89</v>
      </c>
      <c r="BK181" s="188">
        <f t="shared" si="34"/>
        <v>0</v>
      </c>
      <c r="BL181" s="18" t="s">
        <v>644</v>
      </c>
      <c r="BM181" s="187" t="s">
        <v>1006</v>
      </c>
    </row>
    <row r="182" spans="1:65" s="2" customFormat="1" ht="16.5" customHeight="1">
      <c r="A182" s="35"/>
      <c r="B182" s="144"/>
      <c r="C182" s="221" t="s">
        <v>778</v>
      </c>
      <c r="D182" s="221" t="s">
        <v>697</v>
      </c>
      <c r="E182" s="222" t="s">
        <v>5620</v>
      </c>
      <c r="F182" s="223" t="s">
        <v>5621</v>
      </c>
      <c r="G182" s="224" t="s">
        <v>879</v>
      </c>
      <c r="H182" s="225">
        <v>18</v>
      </c>
      <c r="I182" s="226"/>
      <c r="J182" s="225">
        <f t="shared" si="2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26"/>
        <v>0</v>
      </c>
      <c r="Q182" s="185">
        <v>0</v>
      </c>
      <c r="R182" s="185">
        <f t="shared" si="27"/>
        <v>0</v>
      </c>
      <c r="S182" s="185">
        <v>0</v>
      </c>
      <c r="T182" s="186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732</v>
      </c>
      <c r="AT182" s="187" t="s">
        <v>697</v>
      </c>
      <c r="AU182" s="187" t="s">
        <v>89</v>
      </c>
      <c r="AY182" s="18" t="s">
        <v>524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644</v>
      </c>
      <c r="BM182" s="187" t="s">
        <v>1014</v>
      </c>
    </row>
    <row r="183" spans="1:65" s="2" customFormat="1" ht="16.5" customHeight="1">
      <c r="A183" s="35"/>
      <c r="B183" s="144"/>
      <c r="C183" s="176" t="s">
        <v>784</v>
      </c>
      <c r="D183" s="176" t="s">
        <v>526</v>
      </c>
      <c r="E183" s="177" t="s">
        <v>7648</v>
      </c>
      <c r="F183" s="178" t="s">
        <v>7649</v>
      </c>
      <c r="G183" s="179" t="s">
        <v>879</v>
      </c>
      <c r="H183" s="180">
        <v>1</v>
      </c>
      <c r="I183" s="181"/>
      <c r="J183" s="180">
        <f t="shared" si="2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26"/>
        <v>0</v>
      </c>
      <c r="Q183" s="185">
        <v>0</v>
      </c>
      <c r="R183" s="185">
        <f t="shared" si="27"/>
        <v>0</v>
      </c>
      <c r="S183" s="185">
        <v>0</v>
      </c>
      <c r="T183" s="186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644</v>
      </c>
      <c r="AT183" s="187" t="s">
        <v>526</v>
      </c>
      <c r="AU183" s="187" t="s">
        <v>89</v>
      </c>
      <c r="AY183" s="18" t="s">
        <v>524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644</v>
      </c>
      <c r="BM183" s="187" t="s">
        <v>1166</v>
      </c>
    </row>
    <row r="184" spans="1:65" s="2" customFormat="1" ht="33" customHeight="1">
      <c r="A184" s="35"/>
      <c r="B184" s="144"/>
      <c r="C184" s="221" t="s">
        <v>797</v>
      </c>
      <c r="D184" s="221" t="s">
        <v>697</v>
      </c>
      <c r="E184" s="222" t="s">
        <v>7650</v>
      </c>
      <c r="F184" s="223" t="s">
        <v>7651</v>
      </c>
      <c r="G184" s="224" t="s">
        <v>879</v>
      </c>
      <c r="H184" s="225">
        <v>1</v>
      </c>
      <c r="I184" s="226"/>
      <c r="J184" s="225">
        <f t="shared" si="25"/>
        <v>0</v>
      </c>
      <c r="K184" s="227"/>
      <c r="L184" s="228"/>
      <c r="M184" s="229" t="s">
        <v>1</v>
      </c>
      <c r="N184" s="230" t="s">
        <v>42</v>
      </c>
      <c r="O184" s="61"/>
      <c r="P184" s="185">
        <f t="shared" si="26"/>
        <v>0</v>
      </c>
      <c r="Q184" s="185">
        <v>0</v>
      </c>
      <c r="R184" s="185">
        <f t="shared" si="27"/>
        <v>0</v>
      </c>
      <c r="S184" s="185">
        <v>0</v>
      </c>
      <c r="T184" s="186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732</v>
      </c>
      <c r="AT184" s="187" t="s">
        <v>697</v>
      </c>
      <c r="AU184" s="187" t="s">
        <v>89</v>
      </c>
      <c r="AY184" s="18" t="s">
        <v>524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644</v>
      </c>
      <c r="BM184" s="187" t="s">
        <v>1643</v>
      </c>
    </row>
    <row r="185" spans="1:65" s="2" customFormat="1" ht="16.5" customHeight="1">
      <c r="A185" s="35"/>
      <c r="B185" s="144"/>
      <c r="C185" s="176" t="s">
        <v>801</v>
      </c>
      <c r="D185" s="176" t="s">
        <v>526</v>
      </c>
      <c r="E185" s="177" t="s">
        <v>7652</v>
      </c>
      <c r="F185" s="178" t="s">
        <v>7653</v>
      </c>
      <c r="G185" s="179" t="s">
        <v>879</v>
      </c>
      <c r="H185" s="180">
        <v>2</v>
      </c>
      <c r="I185" s="181"/>
      <c r="J185" s="180">
        <f t="shared" si="2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644</v>
      </c>
      <c r="AT185" s="187" t="s">
        <v>526</v>
      </c>
      <c r="AU185" s="187" t="s">
        <v>89</v>
      </c>
      <c r="AY185" s="18" t="s">
        <v>524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644</v>
      </c>
      <c r="BM185" s="187" t="s">
        <v>1699</v>
      </c>
    </row>
    <row r="186" spans="1:65" s="2" customFormat="1" ht="21.75" customHeight="1">
      <c r="A186" s="35"/>
      <c r="B186" s="144"/>
      <c r="C186" s="221" t="s">
        <v>807</v>
      </c>
      <c r="D186" s="221" t="s">
        <v>697</v>
      </c>
      <c r="E186" s="222" t="s">
        <v>7654</v>
      </c>
      <c r="F186" s="223" t="s">
        <v>7655</v>
      </c>
      <c r="G186" s="224" t="s">
        <v>879</v>
      </c>
      <c r="H186" s="225">
        <v>1</v>
      </c>
      <c r="I186" s="226"/>
      <c r="J186" s="225">
        <f t="shared" si="2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732</v>
      </c>
      <c r="AT186" s="187" t="s">
        <v>697</v>
      </c>
      <c r="AU186" s="187" t="s">
        <v>89</v>
      </c>
      <c r="AY186" s="18" t="s">
        <v>524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644</v>
      </c>
      <c r="BM186" s="187" t="s">
        <v>1709</v>
      </c>
    </row>
    <row r="187" spans="1:65" s="2" customFormat="1" ht="33" customHeight="1">
      <c r="A187" s="35"/>
      <c r="B187" s="144"/>
      <c r="C187" s="221" t="s">
        <v>811</v>
      </c>
      <c r="D187" s="221" t="s">
        <v>697</v>
      </c>
      <c r="E187" s="222" t="s">
        <v>7656</v>
      </c>
      <c r="F187" s="223" t="s">
        <v>7657</v>
      </c>
      <c r="G187" s="224" t="s">
        <v>879</v>
      </c>
      <c r="H187" s="225">
        <v>1</v>
      </c>
      <c r="I187" s="226"/>
      <c r="J187" s="225">
        <f t="shared" si="25"/>
        <v>0</v>
      </c>
      <c r="K187" s="227"/>
      <c r="L187" s="228"/>
      <c r="M187" s="229" t="s">
        <v>1</v>
      </c>
      <c r="N187" s="230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732</v>
      </c>
      <c r="AT187" s="187" t="s">
        <v>697</v>
      </c>
      <c r="AU187" s="187" t="s">
        <v>89</v>
      </c>
      <c r="AY187" s="18" t="s">
        <v>524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644</v>
      </c>
      <c r="BM187" s="187" t="s">
        <v>1776</v>
      </c>
    </row>
    <row r="188" spans="1:65" s="2" customFormat="1" ht="16.5" customHeight="1">
      <c r="A188" s="35"/>
      <c r="B188" s="144"/>
      <c r="C188" s="176" t="s">
        <v>816</v>
      </c>
      <c r="D188" s="176" t="s">
        <v>526</v>
      </c>
      <c r="E188" s="177" t="s">
        <v>7658</v>
      </c>
      <c r="F188" s="178" t="s">
        <v>7659</v>
      </c>
      <c r="G188" s="179" t="s">
        <v>879</v>
      </c>
      <c r="H188" s="180">
        <v>1</v>
      </c>
      <c r="I188" s="181"/>
      <c r="J188" s="180">
        <f t="shared" si="2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644</v>
      </c>
      <c r="AT188" s="187" t="s">
        <v>526</v>
      </c>
      <c r="AU188" s="187" t="s">
        <v>89</v>
      </c>
      <c r="AY188" s="18" t="s">
        <v>524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644</v>
      </c>
      <c r="BM188" s="187" t="s">
        <v>1787</v>
      </c>
    </row>
    <row r="189" spans="1:65" s="2" customFormat="1" ht="21.75" customHeight="1">
      <c r="A189" s="35"/>
      <c r="B189" s="144"/>
      <c r="C189" s="221" t="s">
        <v>822</v>
      </c>
      <c r="D189" s="221" t="s">
        <v>697</v>
      </c>
      <c r="E189" s="222" t="s">
        <v>7660</v>
      </c>
      <c r="F189" s="223" t="s">
        <v>7661</v>
      </c>
      <c r="G189" s="224" t="s">
        <v>879</v>
      </c>
      <c r="H189" s="225">
        <v>1</v>
      </c>
      <c r="I189" s="226"/>
      <c r="J189" s="225">
        <f t="shared" si="2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732</v>
      </c>
      <c r="AT189" s="187" t="s">
        <v>697</v>
      </c>
      <c r="AU189" s="187" t="s">
        <v>89</v>
      </c>
      <c r="AY189" s="18" t="s">
        <v>524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644</v>
      </c>
      <c r="BM189" s="187" t="s">
        <v>1870</v>
      </c>
    </row>
    <row r="190" spans="1:65" s="2" customFormat="1" ht="16.5" customHeight="1">
      <c r="A190" s="35"/>
      <c r="B190" s="144"/>
      <c r="C190" s="176" t="s">
        <v>827</v>
      </c>
      <c r="D190" s="176" t="s">
        <v>526</v>
      </c>
      <c r="E190" s="177" t="s">
        <v>5648</v>
      </c>
      <c r="F190" s="178" t="s">
        <v>5649</v>
      </c>
      <c r="G190" s="179" t="s">
        <v>879</v>
      </c>
      <c r="H190" s="180">
        <v>12</v>
      </c>
      <c r="I190" s="181"/>
      <c r="J190" s="180">
        <f t="shared" si="2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644</v>
      </c>
      <c r="AT190" s="187" t="s">
        <v>526</v>
      </c>
      <c r="AU190" s="187" t="s">
        <v>89</v>
      </c>
      <c r="AY190" s="18" t="s">
        <v>524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644</v>
      </c>
      <c r="BM190" s="187" t="s">
        <v>1883</v>
      </c>
    </row>
    <row r="191" spans="1:65" s="2" customFormat="1" ht="21.75" customHeight="1">
      <c r="A191" s="35"/>
      <c r="B191" s="144"/>
      <c r="C191" s="221" t="s">
        <v>833</v>
      </c>
      <c r="D191" s="221" t="s">
        <v>697</v>
      </c>
      <c r="E191" s="222" t="s">
        <v>7662</v>
      </c>
      <c r="F191" s="223" t="s">
        <v>7663</v>
      </c>
      <c r="G191" s="224" t="s">
        <v>879</v>
      </c>
      <c r="H191" s="225">
        <v>12</v>
      </c>
      <c r="I191" s="226"/>
      <c r="J191" s="225">
        <f t="shared" si="25"/>
        <v>0</v>
      </c>
      <c r="K191" s="227"/>
      <c r="L191" s="228"/>
      <c r="M191" s="229" t="s">
        <v>1</v>
      </c>
      <c r="N191" s="230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732</v>
      </c>
      <c r="AT191" s="187" t="s">
        <v>697</v>
      </c>
      <c r="AU191" s="187" t="s">
        <v>89</v>
      </c>
      <c r="AY191" s="18" t="s">
        <v>524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644</v>
      </c>
      <c r="BM191" s="187" t="s">
        <v>1898</v>
      </c>
    </row>
    <row r="192" spans="1:65" s="2" customFormat="1" ht="21.75" customHeight="1">
      <c r="A192" s="35"/>
      <c r="B192" s="144"/>
      <c r="C192" s="176" t="s">
        <v>862</v>
      </c>
      <c r="D192" s="176" t="s">
        <v>526</v>
      </c>
      <c r="E192" s="177" t="s">
        <v>5656</v>
      </c>
      <c r="F192" s="178" t="s">
        <v>5657</v>
      </c>
      <c r="G192" s="179" t="s">
        <v>879</v>
      </c>
      <c r="H192" s="180">
        <v>9</v>
      </c>
      <c r="I192" s="181"/>
      <c r="J192" s="180">
        <f t="shared" si="2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644</v>
      </c>
      <c r="AT192" s="187" t="s">
        <v>526</v>
      </c>
      <c r="AU192" s="187" t="s">
        <v>89</v>
      </c>
      <c r="AY192" s="18" t="s">
        <v>524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644</v>
      </c>
      <c r="BM192" s="187" t="s">
        <v>1913</v>
      </c>
    </row>
    <row r="193" spans="1:65" s="2" customFormat="1" ht="21.75" customHeight="1">
      <c r="A193" s="35"/>
      <c r="B193" s="144"/>
      <c r="C193" s="221" t="s">
        <v>876</v>
      </c>
      <c r="D193" s="221" t="s">
        <v>697</v>
      </c>
      <c r="E193" s="222" t="s">
        <v>5658</v>
      </c>
      <c r="F193" s="223" t="s">
        <v>5659</v>
      </c>
      <c r="G193" s="224" t="s">
        <v>879</v>
      </c>
      <c r="H193" s="225">
        <v>9</v>
      </c>
      <c r="I193" s="226"/>
      <c r="J193" s="225">
        <f t="shared" si="2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732</v>
      </c>
      <c r="AT193" s="187" t="s">
        <v>697</v>
      </c>
      <c r="AU193" s="187" t="s">
        <v>89</v>
      </c>
      <c r="AY193" s="18" t="s">
        <v>524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644</v>
      </c>
      <c r="BM193" s="187" t="s">
        <v>1950</v>
      </c>
    </row>
    <row r="194" spans="1:65" s="2" customFormat="1" ht="21.75" customHeight="1">
      <c r="A194" s="35"/>
      <c r="B194" s="144"/>
      <c r="C194" s="176" t="s">
        <v>881</v>
      </c>
      <c r="D194" s="176" t="s">
        <v>526</v>
      </c>
      <c r="E194" s="177" t="s">
        <v>5660</v>
      </c>
      <c r="F194" s="178" t="s">
        <v>5661</v>
      </c>
      <c r="G194" s="179" t="s">
        <v>879</v>
      </c>
      <c r="H194" s="180">
        <v>8</v>
      </c>
      <c r="I194" s="181"/>
      <c r="J194" s="180">
        <f t="shared" si="25"/>
        <v>0</v>
      </c>
      <c r="K194" s="182"/>
      <c r="L194" s="36"/>
      <c r="M194" s="183" t="s">
        <v>1</v>
      </c>
      <c r="N194" s="184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644</v>
      </c>
      <c r="AT194" s="187" t="s">
        <v>526</v>
      </c>
      <c r="AU194" s="187" t="s">
        <v>89</v>
      </c>
      <c r="AY194" s="18" t="s">
        <v>524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644</v>
      </c>
      <c r="BM194" s="187" t="s">
        <v>1973</v>
      </c>
    </row>
    <row r="195" spans="1:65" s="2" customFormat="1" ht="21.75" customHeight="1">
      <c r="A195" s="35"/>
      <c r="B195" s="144"/>
      <c r="C195" s="221" t="s">
        <v>885</v>
      </c>
      <c r="D195" s="221" t="s">
        <v>697</v>
      </c>
      <c r="E195" s="222" t="s">
        <v>5662</v>
      </c>
      <c r="F195" s="223" t="s">
        <v>5663</v>
      </c>
      <c r="G195" s="224" t="s">
        <v>879</v>
      </c>
      <c r="H195" s="225">
        <v>8</v>
      </c>
      <c r="I195" s="226"/>
      <c r="J195" s="225">
        <f t="shared" si="25"/>
        <v>0</v>
      </c>
      <c r="K195" s="227"/>
      <c r="L195" s="228"/>
      <c r="M195" s="229" t="s">
        <v>1</v>
      </c>
      <c r="N195" s="230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732</v>
      </c>
      <c r="AT195" s="187" t="s">
        <v>697</v>
      </c>
      <c r="AU195" s="187" t="s">
        <v>89</v>
      </c>
      <c r="AY195" s="18" t="s">
        <v>524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644</v>
      </c>
      <c r="BM195" s="187" t="s">
        <v>1984</v>
      </c>
    </row>
    <row r="196" spans="1:65" s="2" customFormat="1" ht="21.75" customHeight="1">
      <c r="A196" s="35"/>
      <c r="B196" s="144"/>
      <c r="C196" s="176" t="s">
        <v>889</v>
      </c>
      <c r="D196" s="176" t="s">
        <v>526</v>
      </c>
      <c r="E196" s="177" t="s">
        <v>5664</v>
      </c>
      <c r="F196" s="178" t="s">
        <v>5665</v>
      </c>
      <c r="G196" s="179" t="s">
        <v>879</v>
      </c>
      <c r="H196" s="180">
        <v>18</v>
      </c>
      <c r="I196" s="181"/>
      <c r="J196" s="180">
        <f t="shared" si="2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644</v>
      </c>
      <c r="AT196" s="187" t="s">
        <v>526</v>
      </c>
      <c r="AU196" s="187" t="s">
        <v>89</v>
      </c>
      <c r="AY196" s="18" t="s">
        <v>524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644</v>
      </c>
      <c r="BM196" s="187" t="s">
        <v>1994</v>
      </c>
    </row>
    <row r="197" spans="1:65" s="2" customFormat="1" ht="16.5" customHeight="1">
      <c r="A197" s="35"/>
      <c r="B197" s="144"/>
      <c r="C197" s="221" t="s">
        <v>898</v>
      </c>
      <c r="D197" s="221" t="s">
        <v>697</v>
      </c>
      <c r="E197" s="222" t="s">
        <v>5666</v>
      </c>
      <c r="F197" s="223" t="s">
        <v>5667</v>
      </c>
      <c r="G197" s="224" t="s">
        <v>879</v>
      </c>
      <c r="H197" s="225">
        <v>18</v>
      </c>
      <c r="I197" s="226"/>
      <c r="J197" s="225">
        <f t="shared" si="2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732</v>
      </c>
      <c r="AT197" s="187" t="s">
        <v>697</v>
      </c>
      <c r="AU197" s="187" t="s">
        <v>89</v>
      </c>
      <c r="AY197" s="18" t="s">
        <v>524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644</v>
      </c>
      <c r="BM197" s="187" t="s">
        <v>2019</v>
      </c>
    </row>
    <row r="198" spans="1:65" s="2" customFormat="1" ht="21.75" customHeight="1">
      <c r="A198" s="35"/>
      <c r="B198" s="144"/>
      <c r="C198" s="176" t="s">
        <v>904</v>
      </c>
      <c r="D198" s="176" t="s">
        <v>526</v>
      </c>
      <c r="E198" s="177" t="s">
        <v>5668</v>
      </c>
      <c r="F198" s="178" t="s">
        <v>5669</v>
      </c>
      <c r="G198" s="179" t="s">
        <v>879</v>
      </c>
      <c r="H198" s="180">
        <v>2</v>
      </c>
      <c r="I198" s="181"/>
      <c r="J198" s="180">
        <f t="shared" si="2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644</v>
      </c>
      <c r="AT198" s="187" t="s">
        <v>526</v>
      </c>
      <c r="AU198" s="187" t="s">
        <v>89</v>
      </c>
      <c r="AY198" s="18" t="s">
        <v>524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644</v>
      </c>
      <c r="BM198" s="187" t="s">
        <v>2029</v>
      </c>
    </row>
    <row r="199" spans="1:65" s="2" customFormat="1" ht="21.75" customHeight="1">
      <c r="A199" s="35"/>
      <c r="B199" s="144"/>
      <c r="C199" s="176" t="s">
        <v>908</v>
      </c>
      <c r="D199" s="176" t="s">
        <v>526</v>
      </c>
      <c r="E199" s="177" t="s">
        <v>5670</v>
      </c>
      <c r="F199" s="178" t="s">
        <v>5671</v>
      </c>
      <c r="G199" s="179" t="s">
        <v>2954</v>
      </c>
      <c r="H199" s="181"/>
      <c r="I199" s="181"/>
      <c r="J199" s="180">
        <f t="shared" si="2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644</v>
      </c>
      <c r="AT199" s="187" t="s">
        <v>526</v>
      </c>
      <c r="AU199" s="187" t="s">
        <v>89</v>
      </c>
      <c r="AY199" s="18" t="s">
        <v>524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644</v>
      </c>
      <c r="BM199" s="187" t="s">
        <v>2039</v>
      </c>
    </row>
    <row r="200" spans="1:65" s="12" customFormat="1" ht="22.95" customHeight="1">
      <c r="B200" s="163"/>
      <c r="D200" s="164" t="s">
        <v>75</v>
      </c>
      <c r="E200" s="174" t="s">
        <v>5672</v>
      </c>
      <c r="F200" s="174" t="s">
        <v>5673</v>
      </c>
      <c r="I200" s="166"/>
      <c r="J200" s="175">
        <f>BK200</f>
        <v>0</v>
      </c>
      <c r="L200" s="163"/>
      <c r="M200" s="168"/>
      <c r="N200" s="169"/>
      <c r="O200" s="169"/>
      <c r="P200" s="170">
        <f>SUM(P201:P236)</f>
        <v>0</v>
      </c>
      <c r="Q200" s="169"/>
      <c r="R200" s="170">
        <f>SUM(R201:R236)</f>
        <v>0</v>
      </c>
      <c r="S200" s="169"/>
      <c r="T200" s="171">
        <f>SUM(T201:T236)</f>
        <v>0</v>
      </c>
      <c r="AR200" s="164" t="s">
        <v>89</v>
      </c>
      <c r="AT200" s="172" t="s">
        <v>75</v>
      </c>
      <c r="AU200" s="172" t="s">
        <v>83</v>
      </c>
      <c r="AY200" s="164" t="s">
        <v>524</v>
      </c>
      <c r="BK200" s="173">
        <f>SUM(BK201:BK236)</f>
        <v>0</v>
      </c>
    </row>
    <row r="201" spans="1:65" s="2" customFormat="1" ht="16.5" customHeight="1">
      <c r="A201" s="35"/>
      <c r="B201" s="144"/>
      <c r="C201" s="176" t="s">
        <v>913</v>
      </c>
      <c r="D201" s="176" t="s">
        <v>526</v>
      </c>
      <c r="E201" s="177" t="s">
        <v>5674</v>
      </c>
      <c r="F201" s="178" t="s">
        <v>5675</v>
      </c>
      <c r="G201" s="179" t="s">
        <v>529</v>
      </c>
      <c r="H201" s="180">
        <v>9.7200000000000006</v>
      </c>
      <c r="I201" s="181"/>
      <c r="J201" s="180">
        <f t="shared" ref="J201:J236" si="35">ROUND(I201*H201,3)</f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ref="P201:P236" si="36">O201*H201</f>
        <v>0</v>
      </c>
      <c r="Q201" s="185">
        <v>0</v>
      </c>
      <c r="R201" s="185">
        <f t="shared" ref="R201:R236" si="37">Q201*H201</f>
        <v>0</v>
      </c>
      <c r="S201" s="185">
        <v>0</v>
      </c>
      <c r="T201" s="186">
        <f t="shared" ref="T201:T236" si="38"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644</v>
      </c>
      <c r="AT201" s="187" t="s">
        <v>526</v>
      </c>
      <c r="AU201" s="187" t="s">
        <v>89</v>
      </c>
      <c r="AY201" s="18" t="s">
        <v>524</v>
      </c>
      <c r="BE201" s="105">
        <f t="shared" ref="BE201:BE236" si="39">IF(N201="základná",J201,0)</f>
        <v>0</v>
      </c>
      <c r="BF201" s="105">
        <f t="shared" ref="BF201:BF236" si="40">IF(N201="znížená",J201,0)</f>
        <v>0</v>
      </c>
      <c r="BG201" s="105">
        <f t="shared" ref="BG201:BG236" si="41">IF(N201="zákl. prenesená",J201,0)</f>
        <v>0</v>
      </c>
      <c r="BH201" s="105">
        <f t="shared" ref="BH201:BH236" si="42">IF(N201="zníž. prenesená",J201,0)</f>
        <v>0</v>
      </c>
      <c r="BI201" s="105">
        <f t="shared" ref="BI201:BI236" si="43">IF(N201="nulová",J201,0)</f>
        <v>0</v>
      </c>
      <c r="BJ201" s="18" t="s">
        <v>89</v>
      </c>
      <c r="BK201" s="188">
        <f t="shared" ref="BK201:BK236" si="44">ROUND(I201*H201,3)</f>
        <v>0</v>
      </c>
      <c r="BL201" s="18" t="s">
        <v>644</v>
      </c>
      <c r="BM201" s="187" t="s">
        <v>2049</v>
      </c>
    </row>
    <row r="202" spans="1:65" s="2" customFormat="1" ht="21.75" customHeight="1">
      <c r="A202" s="35"/>
      <c r="B202" s="144"/>
      <c r="C202" s="176" t="s">
        <v>919</v>
      </c>
      <c r="D202" s="176" t="s">
        <v>526</v>
      </c>
      <c r="E202" s="177" t="s">
        <v>5676</v>
      </c>
      <c r="F202" s="178" t="s">
        <v>5677</v>
      </c>
      <c r="G202" s="179" t="s">
        <v>677</v>
      </c>
      <c r="H202" s="180">
        <v>0.23100000000000001</v>
      </c>
      <c r="I202" s="181"/>
      <c r="J202" s="180">
        <f t="shared" si="3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36"/>
        <v>0</v>
      </c>
      <c r="Q202" s="185">
        <v>0</v>
      </c>
      <c r="R202" s="185">
        <f t="shared" si="37"/>
        <v>0</v>
      </c>
      <c r="S202" s="185">
        <v>0</v>
      </c>
      <c r="T202" s="186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644</v>
      </c>
      <c r="AT202" s="187" t="s">
        <v>526</v>
      </c>
      <c r="AU202" s="187" t="s">
        <v>89</v>
      </c>
      <c r="AY202" s="18" t="s">
        <v>524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89</v>
      </c>
      <c r="BK202" s="188">
        <f t="shared" si="44"/>
        <v>0</v>
      </c>
      <c r="BL202" s="18" t="s">
        <v>644</v>
      </c>
      <c r="BM202" s="187" t="s">
        <v>2060</v>
      </c>
    </row>
    <row r="203" spans="1:65" s="2" customFormat="1" ht="16.5" customHeight="1">
      <c r="A203" s="35"/>
      <c r="B203" s="144"/>
      <c r="C203" s="176" t="s">
        <v>926</v>
      </c>
      <c r="D203" s="176" t="s">
        <v>526</v>
      </c>
      <c r="E203" s="177" t="s">
        <v>5678</v>
      </c>
      <c r="F203" s="178" t="s">
        <v>5679</v>
      </c>
      <c r="G203" s="179" t="s">
        <v>879</v>
      </c>
      <c r="H203" s="180">
        <v>29</v>
      </c>
      <c r="I203" s="181"/>
      <c r="J203" s="180">
        <f t="shared" si="3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36"/>
        <v>0</v>
      </c>
      <c r="Q203" s="185">
        <v>0</v>
      </c>
      <c r="R203" s="185">
        <f t="shared" si="37"/>
        <v>0</v>
      </c>
      <c r="S203" s="185">
        <v>0</v>
      </c>
      <c r="T203" s="186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644</v>
      </c>
      <c r="AT203" s="187" t="s">
        <v>526</v>
      </c>
      <c r="AU203" s="187" t="s">
        <v>89</v>
      </c>
      <c r="AY203" s="18" t="s">
        <v>524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89</v>
      </c>
      <c r="BK203" s="188">
        <f t="shared" si="44"/>
        <v>0</v>
      </c>
      <c r="BL203" s="18" t="s">
        <v>644</v>
      </c>
      <c r="BM203" s="187" t="s">
        <v>2072</v>
      </c>
    </row>
    <row r="204" spans="1:65" s="2" customFormat="1" ht="21.75" customHeight="1">
      <c r="A204" s="35"/>
      <c r="B204" s="144"/>
      <c r="C204" s="176" t="s">
        <v>934</v>
      </c>
      <c r="D204" s="176" t="s">
        <v>526</v>
      </c>
      <c r="E204" s="177" t="s">
        <v>5680</v>
      </c>
      <c r="F204" s="178" t="s">
        <v>5681</v>
      </c>
      <c r="G204" s="179" t="s">
        <v>879</v>
      </c>
      <c r="H204" s="180">
        <v>16</v>
      </c>
      <c r="I204" s="181"/>
      <c r="J204" s="180">
        <f t="shared" si="3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36"/>
        <v>0</v>
      </c>
      <c r="Q204" s="185">
        <v>0</v>
      </c>
      <c r="R204" s="185">
        <f t="shared" si="37"/>
        <v>0</v>
      </c>
      <c r="S204" s="185">
        <v>0</v>
      </c>
      <c r="T204" s="186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644</v>
      </c>
      <c r="AT204" s="187" t="s">
        <v>526</v>
      </c>
      <c r="AU204" s="187" t="s">
        <v>89</v>
      </c>
      <c r="AY204" s="18" t="s">
        <v>524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89</v>
      </c>
      <c r="BK204" s="188">
        <f t="shared" si="44"/>
        <v>0</v>
      </c>
      <c r="BL204" s="18" t="s">
        <v>644</v>
      </c>
      <c r="BM204" s="187" t="s">
        <v>2081</v>
      </c>
    </row>
    <row r="205" spans="1:65" s="2" customFormat="1" ht="21.75" customHeight="1">
      <c r="A205" s="35"/>
      <c r="B205" s="144"/>
      <c r="C205" s="176" t="s">
        <v>940</v>
      </c>
      <c r="D205" s="176" t="s">
        <v>526</v>
      </c>
      <c r="E205" s="177" t="s">
        <v>5688</v>
      </c>
      <c r="F205" s="178" t="s">
        <v>5689</v>
      </c>
      <c r="G205" s="179" t="s">
        <v>879</v>
      </c>
      <c r="H205" s="180">
        <v>18</v>
      </c>
      <c r="I205" s="181"/>
      <c r="J205" s="180">
        <f t="shared" si="3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36"/>
        <v>0</v>
      </c>
      <c r="Q205" s="185">
        <v>0</v>
      </c>
      <c r="R205" s="185">
        <f t="shared" si="37"/>
        <v>0</v>
      </c>
      <c r="S205" s="185">
        <v>0</v>
      </c>
      <c r="T205" s="186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644</v>
      </c>
      <c r="AT205" s="187" t="s">
        <v>526</v>
      </c>
      <c r="AU205" s="187" t="s">
        <v>89</v>
      </c>
      <c r="AY205" s="18" t="s">
        <v>524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89</v>
      </c>
      <c r="BK205" s="188">
        <f t="shared" si="44"/>
        <v>0</v>
      </c>
      <c r="BL205" s="18" t="s">
        <v>644</v>
      </c>
      <c r="BM205" s="187" t="s">
        <v>2091</v>
      </c>
    </row>
    <row r="206" spans="1:65" s="2" customFormat="1" ht="21.75" customHeight="1">
      <c r="A206" s="35"/>
      <c r="B206" s="144"/>
      <c r="C206" s="176" t="s">
        <v>944</v>
      </c>
      <c r="D206" s="176" t="s">
        <v>526</v>
      </c>
      <c r="E206" s="177" t="s">
        <v>5706</v>
      </c>
      <c r="F206" s="178" t="s">
        <v>5707</v>
      </c>
      <c r="G206" s="179" t="s">
        <v>879</v>
      </c>
      <c r="H206" s="180">
        <v>1</v>
      </c>
      <c r="I206" s="181"/>
      <c r="J206" s="180">
        <f t="shared" si="3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36"/>
        <v>0</v>
      </c>
      <c r="Q206" s="185">
        <v>0</v>
      </c>
      <c r="R206" s="185">
        <f t="shared" si="37"/>
        <v>0</v>
      </c>
      <c r="S206" s="185">
        <v>0</v>
      </c>
      <c r="T206" s="186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644</v>
      </c>
      <c r="AT206" s="187" t="s">
        <v>526</v>
      </c>
      <c r="AU206" s="187" t="s">
        <v>89</v>
      </c>
      <c r="AY206" s="18" t="s">
        <v>524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89</v>
      </c>
      <c r="BK206" s="188">
        <f t="shared" si="44"/>
        <v>0</v>
      </c>
      <c r="BL206" s="18" t="s">
        <v>644</v>
      </c>
      <c r="BM206" s="187" t="s">
        <v>2112</v>
      </c>
    </row>
    <row r="207" spans="1:65" s="2" customFormat="1" ht="33" customHeight="1">
      <c r="A207" s="35"/>
      <c r="B207" s="144"/>
      <c r="C207" s="221" t="s">
        <v>948</v>
      </c>
      <c r="D207" s="221" t="s">
        <v>697</v>
      </c>
      <c r="E207" s="222" t="s">
        <v>7664</v>
      </c>
      <c r="F207" s="223" t="s">
        <v>7665</v>
      </c>
      <c r="G207" s="224" t="s">
        <v>879</v>
      </c>
      <c r="H207" s="225">
        <v>1</v>
      </c>
      <c r="I207" s="226"/>
      <c r="J207" s="225">
        <f t="shared" si="3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36"/>
        <v>0</v>
      </c>
      <c r="Q207" s="185">
        <v>0</v>
      </c>
      <c r="R207" s="185">
        <f t="shared" si="37"/>
        <v>0</v>
      </c>
      <c r="S207" s="185">
        <v>0</v>
      </c>
      <c r="T207" s="186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732</v>
      </c>
      <c r="AT207" s="187" t="s">
        <v>697</v>
      </c>
      <c r="AU207" s="187" t="s">
        <v>89</v>
      </c>
      <c r="AY207" s="18" t="s">
        <v>524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89</v>
      </c>
      <c r="BK207" s="188">
        <f t="shared" si="44"/>
        <v>0</v>
      </c>
      <c r="BL207" s="18" t="s">
        <v>644</v>
      </c>
      <c r="BM207" s="187" t="s">
        <v>2121</v>
      </c>
    </row>
    <row r="208" spans="1:65" s="2" customFormat="1" ht="21.75" customHeight="1">
      <c r="A208" s="35"/>
      <c r="B208" s="144"/>
      <c r="C208" s="176" t="s">
        <v>953</v>
      </c>
      <c r="D208" s="176" t="s">
        <v>526</v>
      </c>
      <c r="E208" s="177" t="s">
        <v>5712</v>
      </c>
      <c r="F208" s="178" t="s">
        <v>5713</v>
      </c>
      <c r="G208" s="179" t="s">
        <v>879</v>
      </c>
      <c r="H208" s="180">
        <v>1</v>
      </c>
      <c r="I208" s="181"/>
      <c r="J208" s="180">
        <f t="shared" si="35"/>
        <v>0</v>
      </c>
      <c r="K208" s="182"/>
      <c r="L208" s="36"/>
      <c r="M208" s="183" t="s">
        <v>1</v>
      </c>
      <c r="N208" s="184" t="s">
        <v>42</v>
      </c>
      <c r="O208" s="61"/>
      <c r="P208" s="185">
        <f t="shared" si="36"/>
        <v>0</v>
      </c>
      <c r="Q208" s="185">
        <v>0</v>
      </c>
      <c r="R208" s="185">
        <f t="shared" si="37"/>
        <v>0</v>
      </c>
      <c r="S208" s="185">
        <v>0</v>
      </c>
      <c r="T208" s="186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644</v>
      </c>
      <c r="AT208" s="187" t="s">
        <v>526</v>
      </c>
      <c r="AU208" s="187" t="s">
        <v>89</v>
      </c>
      <c r="AY208" s="18" t="s">
        <v>524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89</v>
      </c>
      <c r="BK208" s="188">
        <f t="shared" si="44"/>
        <v>0</v>
      </c>
      <c r="BL208" s="18" t="s">
        <v>644</v>
      </c>
      <c r="BM208" s="187" t="s">
        <v>2201</v>
      </c>
    </row>
    <row r="209" spans="1:65" s="2" customFormat="1" ht="33" customHeight="1">
      <c r="A209" s="35"/>
      <c r="B209" s="144"/>
      <c r="C209" s="221" t="s">
        <v>958</v>
      </c>
      <c r="D209" s="221" t="s">
        <v>697</v>
      </c>
      <c r="E209" s="222" t="s">
        <v>7666</v>
      </c>
      <c r="F209" s="223" t="s">
        <v>7667</v>
      </c>
      <c r="G209" s="224" t="s">
        <v>879</v>
      </c>
      <c r="H209" s="225">
        <v>1</v>
      </c>
      <c r="I209" s="226"/>
      <c r="J209" s="225">
        <f t="shared" si="3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36"/>
        <v>0</v>
      </c>
      <c r="Q209" s="185">
        <v>0</v>
      </c>
      <c r="R209" s="185">
        <f t="shared" si="37"/>
        <v>0</v>
      </c>
      <c r="S209" s="185">
        <v>0</v>
      </c>
      <c r="T209" s="186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732</v>
      </c>
      <c r="AT209" s="187" t="s">
        <v>697</v>
      </c>
      <c r="AU209" s="187" t="s">
        <v>89</v>
      </c>
      <c r="AY209" s="18" t="s">
        <v>524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89</v>
      </c>
      <c r="BK209" s="188">
        <f t="shared" si="44"/>
        <v>0</v>
      </c>
      <c r="BL209" s="18" t="s">
        <v>644</v>
      </c>
      <c r="BM209" s="187" t="s">
        <v>2221</v>
      </c>
    </row>
    <row r="210" spans="1:65" s="2" customFormat="1" ht="33" customHeight="1">
      <c r="A210" s="35"/>
      <c r="B210" s="144"/>
      <c r="C210" s="176" t="s">
        <v>963</v>
      </c>
      <c r="D210" s="176" t="s">
        <v>526</v>
      </c>
      <c r="E210" s="177" t="s">
        <v>5722</v>
      </c>
      <c r="F210" s="178" t="s">
        <v>5723</v>
      </c>
      <c r="G210" s="179" t="s">
        <v>879</v>
      </c>
      <c r="H210" s="180">
        <v>3</v>
      </c>
      <c r="I210" s="181"/>
      <c r="J210" s="180">
        <f t="shared" si="3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36"/>
        <v>0</v>
      </c>
      <c r="Q210" s="185">
        <v>0</v>
      </c>
      <c r="R210" s="185">
        <f t="shared" si="37"/>
        <v>0</v>
      </c>
      <c r="S210" s="185">
        <v>0</v>
      </c>
      <c r="T210" s="186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644</v>
      </c>
      <c r="AT210" s="187" t="s">
        <v>526</v>
      </c>
      <c r="AU210" s="187" t="s">
        <v>89</v>
      </c>
      <c r="AY210" s="18" t="s">
        <v>524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89</v>
      </c>
      <c r="BK210" s="188">
        <f t="shared" si="44"/>
        <v>0</v>
      </c>
      <c r="BL210" s="18" t="s">
        <v>644</v>
      </c>
      <c r="BM210" s="187" t="s">
        <v>2242</v>
      </c>
    </row>
    <row r="211" spans="1:65" s="2" customFormat="1" ht="21.75" customHeight="1">
      <c r="A211" s="35"/>
      <c r="B211" s="144"/>
      <c r="C211" s="221" t="s">
        <v>969</v>
      </c>
      <c r="D211" s="221" t="s">
        <v>697</v>
      </c>
      <c r="E211" s="222" t="s">
        <v>7668</v>
      </c>
      <c r="F211" s="223" t="s">
        <v>7669</v>
      </c>
      <c r="G211" s="224" t="s">
        <v>879</v>
      </c>
      <c r="H211" s="225">
        <v>1</v>
      </c>
      <c r="I211" s="226"/>
      <c r="J211" s="225">
        <f t="shared" si="35"/>
        <v>0</v>
      </c>
      <c r="K211" s="227"/>
      <c r="L211" s="228"/>
      <c r="M211" s="229" t="s">
        <v>1</v>
      </c>
      <c r="N211" s="230" t="s">
        <v>42</v>
      </c>
      <c r="O211" s="61"/>
      <c r="P211" s="185">
        <f t="shared" si="36"/>
        <v>0</v>
      </c>
      <c r="Q211" s="185">
        <v>0</v>
      </c>
      <c r="R211" s="185">
        <f t="shared" si="37"/>
        <v>0</v>
      </c>
      <c r="S211" s="185">
        <v>0</v>
      </c>
      <c r="T211" s="186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732</v>
      </c>
      <c r="AT211" s="187" t="s">
        <v>697</v>
      </c>
      <c r="AU211" s="187" t="s">
        <v>89</v>
      </c>
      <c r="AY211" s="18" t="s">
        <v>524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89</v>
      </c>
      <c r="BK211" s="188">
        <f t="shared" si="44"/>
        <v>0</v>
      </c>
      <c r="BL211" s="18" t="s">
        <v>644</v>
      </c>
      <c r="BM211" s="187" t="s">
        <v>2259</v>
      </c>
    </row>
    <row r="212" spans="1:65" s="2" customFormat="1" ht="21.75" customHeight="1">
      <c r="A212" s="35"/>
      <c r="B212" s="144"/>
      <c r="C212" s="221" t="s">
        <v>973</v>
      </c>
      <c r="D212" s="221" t="s">
        <v>697</v>
      </c>
      <c r="E212" s="222" t="s">
        <v>7670</v>
      </c>
      <c r="F212" s="223" t="s">
        <v>7671</v>
      </c>
      <c r="G212" s="224" t="s">
        <v>879</v>
      </c>
      <c r="H212" s="225">
        <v>1</v>
      </c>
      <c r="I212" s="226"/>
      <c r="J212" s="225">
        <f t="shared" si="3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36"/>
        <v>0</v>
      </c>
      <c r="Q212" s="185">
        <v>0</v>
      </c>
      <c r="R212" s="185">
        <f t="shared" si="37"/>
        <v>0</v>
      </c>
      <c r="S212" s="185">
        <v>0</v>
      </c>
      <c r="T212" s="186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732</v>
      </c>
      <c r="AT212" s="187" t="s">
        <v>697</v>
      </c>
      <c r="AU212" s="187" t="s">
        <v>89</v>
      </c>
      <c r="AY212" s="18" t="s">
        <v>524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89</v>
      </c>
      <c r="BK212" s="188">
        <f t="shared" si="44"/>
        <v>0</v>
      </c>
      <c r="BL212" s="18" t="s">
        <v>644</v>
      </c>
      <c r="BM212" s="187" t="s">
        <v>2273</v>
      </c>
    </row>
    <row r="213" spans="1:65" s="2" customFormat="1" ht="21.75" customHeight="1">
      <c r="A213" s="35"/>
      <c r="B213" s="144"/>
      <c r="C213" s="221" t="s">
        <v>977</v>
      </c>
      <c r="D213" s="221" t="s">
        <v>697</v>
      </c>
      <c r="E213" s="222" t="s">
        <v>7672</v>
      </c>
      <c r="F213" s="223" t="s">
        <v>7673</v>
      </c>
      <c r="G213" s="224" t="s">
        <v>879</v>
      </c>
      <c r="H213" s="225">
        <v>1</v>
      </c>
      <c r="I213" s="226"/>
      <c r="J213" s="225">
        <f t="shared" si="35"/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si="36"/>
        <v>0</v>
      </c>
      <c r="Q213" s="185">
        <v>0</v>
      </c>
      <c r="R213" s="185">
        <f t="shared" si="37"/>
        <v>0</v>
      </c>
      <c r="S213" s="185">
        <v>0</v>
      </c>
      <c r="T213" s="186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732</v>
      </c>
      <c r="AT213" s="187" t="s">
        <v>697</v>
      </c>
      <c r="AU213" s="187" t="s">
        <v>89</v>
      </c>
      <c r="AY213" s="18" t="s">
        <v>524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89</v>
      </c>
      <c r="BK213" s="188">
        <f t="shared" si="44"/>
        <v>0</v>
      </c>
      <c r="BL213" s="18" t="s">
        <v>644</v>
      </c>
      <c r="BM213" s="187" t="s">
        <v>2285</v>
      </c>
    </row>
    <row r="214" spans="1:65" s="2" customFormat="1" ht="33" customHeight="1">
      <c r="A214" s="35"/>
      <c r="B214" s="144"/>
      <c r="C214" s="176" t="s">
        <v>984</v>
      </c>
      <c r="D214" s="176" t="s">
        <v>526</v>
      </c>
      <c r="E214" s="177" t="s">
        <v>5732</v>
      </c>
      <c r="F214" s="178" t="s">
        <v>5733</v>
      </c>
      <c r="G214" s="179" t="s">
        <v>879</v>
      </c>
      <c r="H214" s="180">
        <v>9</v>
      </c>
      <c r="I214" s="181"/>
      <c r="J214" s="180">
        <f t="shared" si="3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36"/>
        <v>0</v>
      </c>
      <c r="Q214" s="185">
        <v>0</v>
      </c>
      <c r="R214" s="185">
        <f t="shared" si="37"/>
        <v>0</v>
      </c>
      <c r="S214" s="185">
        <v>0</v>
      </c>
      <c r="T214" s="186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644</v>
      </c>
      <c r="AT214" s="187" t="s">
        <v>526</v>
      </c>
      <c r="AU214" s="187" t="s">
        <v>89</v>
      </c>
      <c r="AY214" s="18" t="s">
        <v>524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644</v>
      </c>
      <c r="BM214" s="187" t="s">
        <v>2411</v>
      </c>
    </row>
    <row r="215" spans="1:65" s="2" customFormat="1" ht="21.75" customHeight="1">
      <c r="A215" s="35"/>
      <c r="B215" s="144"/>
      <c r="C215" s="221" t="s">
        <v>988</v>
      </c>
      <c r="D215" s="221" t="s">
        <v>697</v>
      </c>
      <c r="E215" s="222" t="s">
        <v>7674</v>
      </c>
      <c r="F215" s="223" t="s">
        <v>7675</v>
      </c>
      <c r="G215" s="224" t="s">
        <v>879</v>
      </c>
      <c r="H215" s="225">
        <v>2</v>
      </c>
      <c r="I215" s="226"/>
      <c r="J215" s="225">
        <f t="shared" si="3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732</v>
      </c>
      <c r="AT215" s="187" t="s">
        <v>697</v>
      </c>
      <c r="AU215" s="187" t="s">
        <v>89</v>
      </c>
      <c r="AY215" s="18" t="s">
        <v>524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644</v>
      </c>
      <c r="BM215" s="187" t="s">
        <v>2423</v>
      </c>
    </row>
    <row r="216" spans="1:65" s="2" customFormat="1" ht="21.75" customHeight="1">
      <c r="A216" s="35"/>
      <c r="B216" s="144"/>
      <c r="C216" s="221" t="s">
        <v>993</v>
      </c>
      <c r="D216" s="221" t="s">
        <v>697</v>
      </c>
      <c r="E216" s="222" t="s">
        <v>7676</v>
      </c>
      <c r="F216" s="223" t="s">
        <v>7677</v>
      </c>
      <c r="G216" s="224" t="s">
        <v>879</v>
      </c>
      <c r="H216" s="225">
        <v>2</v>
      </c>
      <c r="I216" s="226"/>
      <c r="J216" s="225">
        <f t="shared" si="3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732</v>
      </c>
      <c r="AT216" s="187" t="s">
        <v>697</v>
      </c>
      <c r="AU216" s="187" t="s">
        <v>89</v>
      </c>
      <c r="AY216" s="18" t="s">
        <v>524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644</v>
      </c>
      <c r="BM216" s="187" t="s">
        <v>2436</v>
      </c>
    </row>
    <row r="217" spans="1:65" s="2" customFormat="1" ht="21.75" customHeight="1">
      <c r="A217" s="35"/>
      <c r="B217" s="144"/>
      <c r="C217" s="221" t="s">
        <v>998</v>
      </c>
      <c r="D217" s="221" t="s">
        <v>697</v>
      </c>
      <c r="E217" s="222" t="s">
        <v>7678</v>
      </c>
      <c r="F217" s="223" t="s">
        <v>7679</v>
      </c>
      <c r="G217" s="224" t="s">
        <v>879</v>
      </c>
      <c r="H217" s="225">
        <v>1</v>
      </c>
      <c r="I217" s="226"/>
      <c r="J217" s="225">
        <f t="shared" si="3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36"/>
        <v>0</v>
      </c>
      <c r="Q217" s="185">
        <v>0</v>
      </c>
      <c r="R217" s="185">
        <f t="shared" si="37"/>
        <v>0</v>
      </c>
      <c r="S217" s="185">
        <v>0</v>
      </c>
      <c r="T217" s="186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732</v>
      </c>
      <c r="AT217" s="187" t="s">
        <v>697</v>
      </c>
      <c r="AU217" s="187" t="s">
        <v>89</v>
      </c>
      <c r="AY217" s="18" t="s">
        <v>524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644</v>
      </c>
      <c r="BM217" s="187" t="s">
        <v>2456</v>
      </c>
    </row>
    <row r="218" spans="1:65" s="2" customFormat="1" ht="21.75" customHeight="1">
      <c r="A218" s="35"/>
      <c r="B218" s="144"/>
      <c r="C218" s="221" t="s">
        <v>1002</v>
      </c>
      <c r="D218" s="221" t="s">
        <v>697</v>
      </c>
      <c r="E218" s="222" t="s">
        <v>7680</v>
      </c>
      <c r="F218" s="223" t="s">
        <v>7681</v>
      </c>
      <c r="G218" s="224" t="s">
        <v>879</v>
      </c>
      <c r="H218" s="225">
        <v>4</v>
      </c>
      <c r="I218" s="226"/>
      <c r="J218" s="225">
        <f t="shared" si="35"/>
        <v>0</v>
      </c>
      <c r="K218" s="227"/>
      <c r="L218" s="228"/>
      <c r="M218" s="229" t="s">
        <v>1</v>
      </c>
      <c r="N218" s="230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732</v>
      </c>
      <c r="AT218" s="187" t="s">
        <v>697</v>
      </c>
      <c r="AU218" s="187" t="s">
        <v>89</v>
      </c>
      <c r="AY218" s="18" t="s">
        <v>524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644</v>
      </c>
      <c r="BM218" s="187" t="s">
        <v>2465</v>
      </c>
    </row>
    <row r="219" spans="1:65" s="2" customFormat="1" ht="33" customHeight="1">
      <c r="A219" s="35"/>
      <c r="B219" s="144"/>
      <c r="C219" s="176" t="s">
        <v>1006</v>
      </c>
      <c r="D219" s="176" t="s">
        <v>526</v>
      </c>
      <c r="E219" s="177" t="s">
        <v>5742</v>
      </c>
      <c r="F219" s="178" t="s">
        <v>5743</v>
      </c>
      <c r="G219" s="179" t="s">
        <v>879</v>
      </c>
      <c r="H219" s="180">
        <v>2</v>
      </c>
      <c r="I219" s="181"/>
      <c r="J219" s="180">
        <f t="shared" si="35"/>
        <v>0</v>
      </c>
      <c r="K219" s="182"/>
      <c r="L219" s="36"/>
      <c r="M219" s="183" t="s">
        <v>1</v>
      </c>
      <c r="N219" s="184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644</v>
      </c>
      <c r="AT219" s="187" t="s">
        <v>526</v>
      </c>
      <c r="AU219" s="187" t="s">
        <v>89</v>
      </c>
      <c r="AY219" s="18" t="s">
        <v>524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644</v>
      </c>
      <c r="BM219" s="187" t="s">
        <v>2476</v>
      </c>
    </row>
    <row r="220" spans="1:65" s="2" customFormat="1" ht="21.75" customHeight="1">
      <c r="A220" s="35"/>
      <c r="B220" s="144"/>
      <c r="C220" s="221" t="s">
        <v>1010</v>
      </c>
      <c r="D220" s="221" t="s">
        <v>697</v>
      </c>
      <c r="E220" s="222" t="s">
        <v>7682</v>
      </c>
      <c r="F220" s="223" t="s">
        <v>7683</v>
      </c>
      <c r="G220" s="224" t="s">
        <v>879</v>
      </c>
      <c r="H220" s="225">
        <v>1</v>
      </c>
      <c r="I220" s="226"/>
      <c r="J220" s="225">
        <f t="shared" si="35"/>
        <v>0</v>
      </c>
      <c r="K220" s="227"/>
      <c r="L220" s="228"/>
      <c r="M220" s="229" t="s">
        <v>1</v>
      </c>
      <c r="N220" s="230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732</v>
      </c>
      <c r="AT220" s="187" t="s">
        <v>697</v>
      </c>
      <c r="AU220" s="187" t="s">
        <v>89</v>
      </c>
      <c r="AY220" s="18" t="s">
        <v>524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644</v>
      </c>
      <c r="BM220" s="187" t="s">
        <v>2489</v>
      </c>
    </row>
    <row r="221" spans="1:65" s="2" customFormat="1" ht="33" customHeight="1">
      <c r="A221" s="35"/>
      <c r="B221" s="144"/>
      <c r="C221" s="221" t="s">
        <v>1014</v>
      </c>
      <c r="D221" s="221" t="s">
        <v>697</v>
      </c>
      <c r="E221" s="222" t="s">
        <v>7684</v>
      </c>
      <c r="F221" s="223" t="s">
        <v>7685</v>
      </c>
      <c r="G221" s="224" t="s">
        <v>879</v>
      </c>
      <c r="H221" s="225">
        <v>1</v>
      </c>
      <c r="I221" s="226"/>
      <c r="J221" s="225">
        <f t="shared" si="3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732</v>
      </c>
      <c r="AT221" s="187" t="s">
        <v>697</v>
      </c>
      <c r="AU221" s="187" t="s">
        <v>89</v>
      </c>
      <c r="AY221" s="18" t="s">
        <v>524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644</v>
      </c>
      <c r="BM221" s="187" t="s">
        <v>2502</v>
      </c>
    </row>
    <row r="222" spans="1:65" s="2" customFormat="1" ht="33" customHeight="1">
      <c r="A222" s="35"/>
      <c r="B222" s="144"/>
      <c r="C222" s="176" t="s">
        <v>1020</v>
      </c>
      <c r="D222" s="176" t="s">
        <v>526</v>
      </c>
      <c r="E222" s="177" t="s">
        <v>7686</v>
      </c>
      <c r="F222" s="178" t="s">
        <v>7687</v>
      </c>
      <c r="G222" s="179" t="s">
        <v>879</v>
      </c>
      <c r="H222" s="180">
        <v>2</v>
      </c>
      <c r="I222" s="181"/>
      <c r="J222" s="180">
        <f t="shared" si="3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644</v>
      </c>
      <c r="AT222" s="187" t="s">
        <v>526</v>
      </c>
      <c r="AU222" s="187" t="s">
        <v>89</v>
      </c>
      <c r="AY222" s="18" t="s">
        <v>524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644</v>
      </c>
      <c r="BM222" s="187" t="s">
        <v>2515</v>
      </c>
    </row>
    <row r="223" spans="1:65" s="2" customFormat="1" ht="21.75" customHeight="1">
      <c r="A223" s="35"/>
      <c r="B223" s="144"/>
      <c r="C223" s="221" t="s">
        <v>1166</v>
      </c>
      <c r="D223" s="221" t="s">
        <v>697</v>
      </c>
      <c r="E223" s="222" t="s">
        <v>7688</v>
      </c>
      <c r="F223" s="223" t="s">
        <v>7689</v>
      </c>
      <c r="G223" s="224" t="s">
        <v>879</v>
      </c>
      <c r="H223" s="225">
        <v>1</v>
      </c>
      <c r="I223" s="226"/>
      <c r="J223" s="225">
        <f t="shared" si="3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732</v>
      </c>
      <c r="AT223" s="187" t="s">
        <v>697</v>
      </c>
      <c r="AU223" s="187" t="s">
        <v>89</v>
      </c>
      <c r="AY223" s="18" t="s">
        <v>524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644</v>
      </c>
      <c r="BM223" s="187" t="s">
        <v>2530</v>
      </c>
    </row>
    <row r="224" spans="1:65" s="2" customFormat="1" ht="21.75" customHeight="1">
      <c r="A224" s="35"/>
      <c r="B224" s="144"/>
      <c r="C224" s="221" t="s">
        <v>1171</v>
      </c>
      <c r="D224" s="221" t="s">
        <v>697</v>
      </c>
      <c r="E224" s="222" t="s">
        <v>7690</v>
      </c>
      <c r="F224" s="223" t="s">
        <v>7691</v>
      </c>
      <c r="G224" s="224" t="s">
        <v>879</v>
      </c>
      <c r="H224" s="225">
        <v>1</v>
      </c>
      <c r="I224" s="226"/>
      <c r="J224" s="225">
        <f t="shared" si="35"/>
        <v>0</v>
      </c>
      <c r="K224" s="227"/>
      <c r="L224" s="228"/>
      <c r="M224" s="229" t="s">
        <v>1</v>
      </c>
      <c r="N224" s="230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732</v>
      </c>
      <c r="AT224" s="187" t="s">
        <v>697</v>
      </c>
      <c r="AU224" s="187" t="s">
        <v>89</v>
      </c>
      <c r="AY224" s="18" t="s">
        <v>524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644</v>
      </c>
      <c r="BM224" s="187" t="s">
        <v>2557</v>
      </c>
    </row>
    <row r="225" spans="1:65" s="2" customFormat="1" ht="21.75" customHeight="1">
      <c r="A225" s="35"/>
      <c r="B225" s="144"/>
      <c r="C225" s="176" t="s">
        <v>1643</v>
      </c>
      <c r="D225" s="176" t="s">
        <v>526</v>
      </c>
      <c r="E225" s="177" t="s">
        <v>5770</v>
      </c>
      <c r="F225" s="178" t="s">
        <v>5771</v>
      </c>
      <c r="G225" s="179" t="s">
        <v>879</v>
      </c>
      <c r="H225" s="180">
        <v>18</v>
      </c>
      <c r="I225" s="181"/>
      <c r="J225" s="180">
        <f t="shared" si="35"/>
        <v>0</v>
      </c>
      <c r="K225" s="182"/>
      <c r="L225" s="36"/>
      <c r="M225" s="183" t="s">
        <v>1</v>
      </c>
      <c r="N225" s="184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644</v>
      </c>
      <c r="AT225" s="187" t="s">
        <v>526</v>
      </c>
      <c r="AU225" s="187" t="s">
        <v>89</v>
      </c>
      <c r="AY225" s="18" t="s">
        <v>524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644</v>
      </c>
      <c r="BM225" s="187" t="s">
        <v>2579</v>
      </c>
    </row>
    <row r="226" spans="1:65" s="2" customFormat="1" ht="21.75" customHeight="1">
      <c r="A226" s="35"/>
      <c r="B226" s="144"/>
      <c r="C226" s="176" t="s">
        <v>1648</v>
      </c>
      <c r="D226" s="176" t="s">
        <v>526</v>
      </c>
      <c r="E226" s="177" t="s">
        <v>7692</v>
      </c>
      <c r="F226" s="178" t="s">
        <v>7693</v>
      </c>
      <c r="G226" s="179" t="s">
        <v>879</v>
      </c>
      <c r="H226" s="180">
        <v>6</v>
      </c>
      <c r="I226" s="181"/>
      <c r="J226" s="180">
        <f t="shared" si="3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644</v>
      </c>
      <c r="AT226" s="187" t="s">
        <v>526</v>
      </c>
      <c r="AU226" s="187" t="s">
        <v>89</v>
      </c>
      <c r="AY226" s="18" t="s">
        <v>524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644</v>
      </c>
      <c r="BM226" s="187" t="s">
        <v>2595</v>
      </c>
    </row>
    <row r="227" spans="1:65" s="2" customFormat="1" ht="33" customHeight="1">
      <c r="A227" s="35"/>
      <c r="B227" s="144"/>
      <c r="C227" s="221" t="s">
        <v>1699</v>
      </c>
      <c r="D227" s="221" t="s">
        <v>697</v>
      </c>
      <c r="E227" s="222" t="s">
        <v>7694</v>
      </c>
      <c r="F227" s="223" t="s">
        <v>7695</v>
      </c>
      <c r="G227" s="224" t="s">
        <v>879</v>
      </c>
      <c r="H227" s="225">
        <v>6</v>
      </c>
      <c r="I227" s="226"/>
      <c r="J227" s="225">
        <f t="shared" si="3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732</v>
      </c>
      <c r="AT227" s="187" t="s">
        <v>697</v>
      </c>
      <c r="AU227" s="187" t="s">
        <v>89</v>
      </c>
      <c r="AY227" s="18" t="s">
        <v>524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644</v>
      </c>
      <c r="BM227" s="187" t="s">
        <v>2606</v>
      </c>
    </row>
    <row r="228" spans="1:65" s="2" customFormat="1" ht="21.75" customHeight="1">
      <c r="A228" s="35"/>
      <c r="B228" s="144"/>
      <c r="C228" s="176" t="s">
        <v>1704</v>
      </c>
      <c r="D228" s="176" t="s">
        <v>526</v>
      </c>
      <c r="E228" s="177" t="s">
        <v>5772</v>
      </c>
      <c r="F228" s="178" t="s">
        <v>5773</v>
      </c>
      <c r="G228" s="179" t="s">
        <v>879</v>
      </c>
      <c r="H228" s="180">
        <v>6</v>
      </c>
      <c r="I228" s="181"/>
      <c r="J228" s="180">
        <f t="shared" si="35"/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644</v>
      </c>
      <c r="AT228" s="187" t="s">
        <v>526</v>
      </c>
      <c r="AU228" s="187" t="s">
        <v>89</v>
      </c>
      <c r="AY228" s="18" t="s">
        <v>524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644</v>
      </c>
      <c r="BM228" s="187" t="s">
        <v>2621</v>
      </c>
    </row>
    <row r="229" spans="1:65" s="2" customFormat="1" ht="21.75" customHeight="1">
      <c r="A229" s="35"/>
      <c r="B229" s="144"/>
      <c r="C229" s="221" t="s">
        <v>1709</v>
      </c>
      <c r="D229" s="221" t="s">
        <v>697</v>
      </c>
      <c r="E229" s="222" t="s">
        <v>5774</v>
      </c>
      <c r="F229" s="223" t="s">
        <v>5775</v>
      </c>
      <c r="G229" s="224" t="s">
        <v>879</v>
      </c>
      <c r="H229" s="225">
        <v>6</v>
      </c>
      <c r="I229" s="226"/>
      <c r="J229" s="225">
        <f t="shared" si="3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732</v>
      </c>
      <c r="AT229" s="187" t="s">
        <v>697</v>
      </c>
      <c r="AU229" s="187" t="s">
        <v>89</v>
      </c>
      <c r="AY229" s="18" t="s">
        <v>524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644</v>
      </c>
      <c r="BM229" s="187" t="s">
        <v>2634</v>
      </c>
    </row>
    <row r="230" spans="1:65" s="2" customFormat="1" ht="21.75" customHeight="1">
      <c r="A230" s="35"/>
      <c r="B230" s="144"/>
      <c r="C230" s="176" t="s">
        <v>1759</v>
      </c>
      <c r="D230" s="176" t="s">
        <v>526</v>
      </c>
      <c r="E230" s="177" t="s">
        <v>7696</v>
      </c>
      <c r="F230" s="178" t="s">
        <v>7697</v>
      </c>
      <c r="G230" s="179" t="s">
        <v>7698</v>
      </c>
      <c r="H230" s="180">
        <v>418</v>
      </c>
      <c r="I230" s="181"/>
      <c r="J230" s="180">
        <f t="shared" si="3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644</v>
      </c>
      <c r="AT230" s="187" t="s">
        <v>526</v>
      </c>
      <c r="AU230" s="187" t="s">
        <v>89</v>
      </c>
      <c r="AY230" s="18" t="s">
        <v>524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644</v>
      </c>
      <c r="BM230" s="187" t="s">
        <v>2651</v>
      </c>
    </row>
    <row r="231" spans="1:65" s="2" customFormat="1" ht="21.75" customHeight="1">
      <c r="A231" s="35"/>
      <c r="B231" s="144"/>
      <c r="C231" s="176" t="s">
        <v>1776</v>
      </c>
      <c r="D231" s="176" t="s">
        <v>526</v>
      </c>
      <c r="E231" s="177" t="s">
        <v>7699</v>
      </c>
      <c r="F231" s="178" t="s">
        <v>7700</v>
      </c>
      <c r="G231" s="179" t="s">
        <v>879</v>
      </c>
      <c r="H231" s="180">
        <v>1</v>
      </c>
      <c r="I231" s="181"/>
      <c r="J231" s="180">
        <f t="shared" si="35"/>
        <v>0</v>
      </c>
      <c r="K231" s="182"/>
      <c r="L231" s="36"/>
      <c r="M231" s="183" t="s">
        <v>1</v>
      </c>
      <c r="N231" s="184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644</v>
      </c>
      <c r="AT231" s="187" t="s">
        <v>526</v>
      </c>
      <c r="AU231" s="187" t="s">
        <v>89</v>
      </c>
      <c r="AY231" s="18" t="s">
        <v>524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644</v>
      </c>
      <c r="BM231" s="187" t="s">
        <v>2667</v>
      </c>
    </row>
    <row r="232" spans="1:65" s="2" customFormat="1" ht="21.75" customHeight="1">
      <c r="A232" s="35"/>
      <c r="B232" s="144"/>
      <c r="C232" s="221" t="s">
        <v>1782</v>
      </c>
      <c r="D232" s="221" t="s">
        <v>697</v>
      </c>
      <c r="E232" s="222" t="s">
        <v>7701</v>
      </c>
      <c r="F232" s="223" t="s">
        <v>7702</v>
      </c>
      <c r="G232" s="224" t="s">
        <v>879</v>
      </c>
      <c r="H232" s="225">
        <v>1</v>
      </c>
      <c r="I232" s="226"/>
      <c r="J232" s="225">
        <f t="shared" si="35"/>
        <v>0</v>
      </c>
      <c r="K232" s="227"/>
      <c r="L232" s="228"/>
      <c r="M232" s="229" t="s">
        <v>1</v>
      </c>
      <c r="N232" s="230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732</v>
      </c>
      <c r="AT232" s="187" t="s">
        <v>697</v>
      </c>
      <c r="AU232" s="187" t="s">
        <v>89</v>
      </c>
      <c r="AY232" s="18" t="s">
        <v>524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644</v>
      </c>
      <c r="BM232" s="187" t="s">
        <v>2677</v>
      </c>
    </row>
    <row r="233" spans="1:65" s="2" customFormat="1" ht="33" customHeight="1">
      <c r="A233" s="35"/>
      <c r="B233" s="144"/>
      <c r="C233" s="221" t="s">
        <v>1787</v>
      </c>
      <c r="D233" s="221" t="s">
        <v>697</v>
      </c>
      <c r="E233" s="222" t="s">
        <v>7703</v>
      </c>
      <c r="F233" s="223" t="s">
        <v>7704</v>
      </c>
      <c r="G233" s="224" t="s">
        <v>879</v>
      </c>
      <c r="H233" s="225">
        <v>2</v>
      </c>
      <c r="I233" s="226"/>
      <c r="J233" s="225">
        <f t="shared" si="35"/>
        <v>0</v>
      </c>
      <c r="K233" s="227"/>
      <c r="L233" s="228"/>
      <c r="M233" s="229" t="s">
        <v>1</v>
      </c>
      <c r="N233" s="230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732</v>
      </c>
      <c r="AT233" s="187" t="s">
        <v>697</v>
      </c>
      <c r="AU233" s="187" t="s">
        <v>89</v>
      </c>
      <c r="AY233" s="18" t="s">
        <v>524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644</v>
      </c>
      <c r="BM233" s="187" t="s">
        <v>2691</v>
      </c>
    </row>
    <row r="234" spans="1:65" s="2" customFormat="1" ht="21.75" customHeight="1">
      <c r="A234" s="35"/>
      <c r="B234" s="144"/>
      <c r="C234" s="221" t="s">
        <v>1865</v>
      </c>
      <c r="D234" s="221" t="s">
        <v>697</v>
      </c>
      <c r="E234" s="222" t="s">
        <v>7705</v>
      </c>
      <c r="F234" s="223" t="s">
        <v>7706</v>
      </c>
      <c r="G234" s="224" t="s">
        <v>879</v>
      </c>
      <c r="H234" s="225">
        <v>2</v>
      </c>
      <c r="I234" s="226"/>
      <c r="J234" s="225">
        <f t="shared" si="35"/>
        <v>0</v>
      </c>
      <c r="K234" s="227"/>
      <c r="L234" s="228"/>
      <c r="M234" s="229" t="s">
        <v>1</v>
      </c>
      <c r="N234" s="230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732</v>
      </c>
      <c r="AT234" s="187" t="s">
        <v>697</v>
      </c>
      <c r="AU234" s="187" t="s">
        <v>89</v>
      </c>
      <c r="AY234" s="18" t="s">
        <v>524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644</v>
      </c>
      <c r="BM234" s="187" t="s">
        <v>2728</v>
      </c>
    </row>
    <row r="235" spans="1:65" s="2" customFormat="1" ht="21.75" customHeight="1">
      <c r="A235" s="35"/>
      <c r="B235" s="144"/>
      <c r="C235" s="221" t="s">
        <v>1870</v>
      </c>
      <c r="D235" s="221" t="s">
        <v>697</v>
      </c>
      <c r="E235" s="222" t="s">
        <v>7707</v>
      </c>
      <c r="F235" s="223" t="s">
        <v>7708</v>
      </c>
      <c r="G235" s="224" t="s">
        <v>879</v>
      </c>
      <c r="H235" s="225">
        <v>2</v>
      </c>
      <c r="I235" s="226"/>
      <c r="J235" s="225">
        <f t="shared" si="35"/>
        <v>0</v>
      </c>
      <c r="K235" s="227"/>
      <c r="L235" s="228"/>
      <c r="M235" s="229" t="s">
        <v>1</v>
      </c>
      <c r="N235" s="230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732</v>
      </c>
      <c r="AT235" s="187" t="s">
        <v>697</v>
      </c>
      <c r="AU235" s="187" t="s">
        <v>89</v>
      </c>
      <c r="AY235" s="18" t="s">
        <v>524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644</v>
      </c>
      <c r="BM235" s="187" t="s">
        <v>2750</v>
      </c>
    </row>
    <row r="236" spans="1:65" s="2" customFormat="1" ht="21.75" customHeight="1">
      <c r="A236" s="35"/>
      <c r="B236" s="144"/>
      <c r="C236" s="176" t="s">
        <v>1877</v>
      </c>
      <c r="D236" s="176" t="s">
        <v>526</v>
      </c>
      <c r="E236" s="177" t="s">
        <v>5776</v>
      </c>
      <c r="F236" s="178" t="s">
        <v>5777</v>
      </c>
      <c r="G236" s="179" t="s">
        <v>2954</v>
      </c>
      <c r="H236" s="181"/>
      <c r="I236" s="181"/>
      <c r="J236" s="180">
        <f t="shared" si="35"/>
        <v>0</v>
      </c>
      <c r="K236" s="182"/>
      <c r="L236" s="36"/>
      <c r="M236" s="183" t="s">
        <v>1</v>
      </c>
      <c r="N236" s="184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644</v>
      </c>
      <c r="AT236" s="187" t="s">
        <v>526</v>
      </c>
      <c r="AU236" s="187" t="s">
        <v>89</v>
      </c>
      <c r="AY236" s="18" t="s">
        <v>524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644</v>
      </c>
      <c r="BM236" s="187" t="s">
        <v>2759</v>
      </c>
    </row>
    <row r="237" spans="1:65" s="12" customFormat="1" ht="25.95" customHeight="1">
      <c r="B237" s="163"/>
      <c r="D237" s="164" t="s">
        <v>75</v>
      </c>
      <c r="E237" s="165" t="s">
        <v>4804</v>
      </c>
      <c r="F237" s="165" t="s">
        <v>5778</v>
      </c>
      <c r="I237" s="166"/>
      <c r="J237" s="167">
        <f>BK237</f>
        <v>0</v>
      </c>
      <c r="L237" s="163"/>
      <c r="M237" s="168"/>
      <c r="N237" s="169"/>
      <c r="O237" s="169"/>
      <c r="P237" s="170">
        <f>SUM(P238:P239)</f>
        <v>0</v>
      </c>
      <c r="Q237" s="169"/>
      <c r="R237" s="170">
        <f>SUM(R238:R239)</f>
        <v>0</v>
      </c>
      <c r="S237" s="169"/>
      <c r="T237" s="171">
        <f>SUM(T238:T239)</f>
        <v>0</v>
      </c>
      <c r="AR237" s="164" t="s">
        <v>530</v>
      </c>
      <c r="AT237" s="172" t="s">
        <v>75</v>
      </c>
      <c r="AU237" s="172" t="s">
        <v>76</v>
      </c>
      <c r="AY237" s="164" t="s">
        <v>524</v>
      </c>
      <c r="BK237" s="173">
        <f>SUM(BK238:BK239)</f>
        <v>0</v>
      </c>
    </row>
    <row r="238" spans="1:65" s="2" customFormat="1" ht="33" customHeight="1">
      <c r="A238" s="35"/>
      <c r="B238" s="144"/>
      <c r="C238" s="176" t="s">
        <v>1883</v>
      </c>
      <c r="D238" s="176" t="s">
        <v>526</v>
      </c>
      <c r="E238" s="177" t="s">
        <v>5779</v>
      </c>
      <c r="F238" s="178" t="s">
        <v>7709</v>
      </c>
      <c r="G238" s="179" t="s">
        <v>4809</v>
      </c>
      <c r="H238" s="180">
        <v>70</v>
      </c>
      <c r="I238" s="181"/>
      <c r="J238" s="180">
        <f>ROUND(I238*H238,3)</f>
        <v>0</v>
      </c>
      <c r="K238" s="182"/>
      <c r="L238" s="36"/>
      <c r="M238" s="183" t="s">
        <v>1</v>
      </c>
      <c r="N238" s="184" t="s">
        <v>42</v>
      </c>
      <c r="O238" s="61"/>
      <c r="P238" s="185">
        <f>O238*H238</f>
        <v>0</v>
      </c>
      <c r="Q238" s="185">
        <v>0</v>
      </c>
      <c r="R238" s="185">
        <f>Q238*H238</f>
        <v>0</v>
      </c>
      <c r="S238" s="185">
        <v>0</v>
      </c>
      <c r="T238" s="18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5781</v>
      </c>
      <c r="AT238" s="187" t="s">
        <v>526</v>
      </c>
      <c r="AU238" s="187" t="s">
        <v>83</v>
      </c>
      <c r="AY238" s="18" t="s">
        <v>524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5781</v>
      </c>
      <c r="BM238" s="187" t="s">
        <v>2769</v>
      </c>
    </row>
    <row r="239" spans="1:65" s="2" customFormat="1" ht="33" customHeight="1">
      <c r="A239" s="35"/>
      <c r="B239" s="144"/>
      <c r="C239" s="176" t="s">
        <v>1891</v>
      </c>
      <c r="D239" s="176" t="s">
        <v>526</v>
      </c>
      <c r="E239" s="177" t="s">
        <v>5782</v>
      </c>
      <c r="F239" s="178" t="s">
        <v>5783</v>
      </c>
      <c r="G239" s="179" t="s">
        <v>4809</v>
      </c>
      <c r="H239" s="180">
        <v>55</v>
      </c>
      <c r="I239" s="181"/>
      <c r="J239" s="180">
        <f>ROUND(I239*H239,3)</f>
        <v>0</v>
      </c>
      <c r="K239" s="182"/>
      <c r="L239" s="36"/>
      <c r="M239" s="242" t="s">
        <v>1</v>
      </c>
      <c r="N239" s="243" t="s">
        <v>42</v>
      </c>
      <c r="O239" s="239"/>
      <c r="P239" s="240">
        <f>O239*H239</f>
        <v>0</v>
      </c>
      <c r="Q239" s="240">
        <v>0</v>
      </c>
      <c r="R239" s="240">
        <f>Q239*H239</f>
        <v>0</v>
      </c>
      <c r="S239" s="240">
        <v>0</v>
      </c>
      <c r="T239" s="241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5781</v>
      </c>
      <c r="AT239" s="187" t="s">
        <v>526</v>
      </c>
      <c r="AU239" s="187" t="s">
        <v>83</v>
      </c>
      <c r="AY239" s="18" t="s">
        <v>524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89</v>
      </c>
      <c r="BK239" s="188">
        <f>ROUND(I239*H239,3)</f>
        <v>0</v>
      </c>
      <c r="BL239" s="18" t="s">
        <v>5781</v>
      </c>
      <c r="BM239" s="187" t="s">
        <v>2777</v>
      </c>
    </row>
    <row r="240" spans="1:65" s="2" customFormat="1" ht="6.9" customHeight="1">
      <c r="A240" s="35"/>
      <c r="B240" s="50"/>
      <c r="C240" s="51"/>
      <c r="D240" s="51"/>
      <c r="E240" s="51"/>
      <c r="F240" s="51"/>
      <c r="G240" s="51"/>
      <c r="H240" s="51"/>
      <c r="I240" s="51"/>
      <c r="J240" s="51"/>
      <c r="K240" s="51"/>
      <c r="L240" s="36"/>
      <c r="M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</row>
  </sheetData>
  <autoFilter ref="C137:K239" xr:uid="{00000000-0009-0000-0000-00000A000000}"/>
  <mergeCells count="17">
    <mergeCell ref="E20:H20"/>
    <mergeCell ref="E29:H29"/>
    <mergeCell ref="E130:H130"/>
    <mergeCell ref="L2:V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63"/>
  <sheetViews>
    <sheetView showGridLines="0" topLeftCell="A160" workbookViewId="0">
      <selection activeCell="X229" sqref="X22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122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6674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7710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J138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ROUND((SUM(BE138:BE145) + SUM(BE167:BE262)),  2)</f>
        <v>0</v>
      </c>
      <c r="G37" s="35"/>
      <c r="H37" s="35"/>
      <c r="I37" s="121">
        <v>0.2</v>
      </c>
      <c r="J37" s="120">
        <f>ROUND(((SUM(BE138:BE145) + SUM(BE167:BE262))*I37),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ROUND((SUM(BF138:BF145) + SUM(BF167:BF262)),  2)</f>
        <v>0</v>
      </c>
      <c r="G38" s="35"/>
      <c r="H38" s="35"/>
      <c r="I38" s="121">
        <v>0.2</v>
      </c>
      <c r="J38" s="120">
        <f>ROUND(((SUM(BF138:BF145) + SUM(BF167:BF262))*I38),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ROUND((SUM(BG138:BG145) + SUM(BG167:BG262)),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ROUND((SUM(BH138:BH145) + SUM(BH167:BH262)),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ROUND((SUM(BI138:BI145) + SUM(BI167:BI262)),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6674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02.5 - Vzduchotechnika SO02 - Telocvičňa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J167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" customHeight="1">
      <c r="B99" s="132"/>
      <c r="D99" s="133" t="s">
        <v>7711</v>
      </c>
      <c r="E99" s="134"/>
      <c r="F99" s="134"/>
      <c r="G99" s="134"/>
      <c r="H99" s="134"/>
      <c r="I99" s="134"/>
      <c r="J99" s="135">
        <f>J168</f>
        <v>0</v>
      </c>
      <c r="L99" s="132"/>
    </row>
    <row r="100" spans="1:47" s="10" customFormat="1" ht="19.95" customHeight="1">
      <c r="B100" s="137"/>
      <c r="D100" s="138" t="s">
        <v>7712</v>
      </c>
      <c r="E100" s="139"/>
      <c r="F100" s="139"/>
      <c r="G100" s="139"/>
      <c r="H100" s="139"/>
      <c r="I100" s="139"/>
      <c r="J100" s="140">
        <f>J169</f>
        <v>0</v>
      </c>
      <c r="L100" s="137"/>
    </row>
    <row r="101" spans="1:47" s="10" customFormat="1" ht="19.95" customHeight="1">
      <c r="B101" s="137"/>
      <c r="D101" s="138" t="s">
        <v>7713</v>
      </c>
      <c r="E101" s="139"/>
      <c r="F101" s="139"/>
      <c r="G101" s="139"/>
      <c r="H101" s="139"/>
      <c r="I101" s="139"/>
      <c r="J101" s="140">
        <f>J172</f>
        <v>0</v>
      </c>
      <c r="L101" s="137"/>
    </row>
    <row r="102" spans="1:47" s="10" customFormat="1" ht="19.95" customHeight="1">
      <c r="B102" s="137"/>
      <c r="D102" s="138" t="s">
        <v>7713</v>
      </c>
      <c r="E102" s="139"/>
      <c r="F102" s="139"/>
      <c r="G102" s="139"/>
      <c r="H102" s="139"/>
      <c r="I102" s="139"/>
      <c r="J102" s="140">
        <f>J177</f>
        <v>0</v>
      </c>
      <c r="L102" s="137"/>
    </row>
    <row r="103" spans="1:47" s="10" customFormat="1" ht="19.95" customHeight="1">
      <c r="B103" s="137"/>
      <c r="D103" s="138" t="s">
        <v>7714</v>
      </c>
      <c r="E103" s="139"/>
      <c r="F103" s="139"/>
      <c r="G103" s="139"/>
      <c r="H103" s="139"/>
      <c r="I103" s="139"/>
      <c r="J103" s="140">
        <f>J180</f>
        <v>0</v>
      </c>
      <c r="L103" s="137"/>
    </row>
    <row r="104" spans="1:47" s="10" customFormat="1" ht="19.95" customHeight="1">
      <c r="B104" s="137"/>
      <c r="D104" s="138" t="s">
        <v>7715</v>
      </c>
      <c r="E104" s="139"/>
      <c r="F104" s="139"/>
      <c r="G104" s="139"/>
      <c r="H104" s="139"/>
      <c r="I104" s="139"/>
      <c r="J104" s="140">
        <f>J183</f>
        <v>0</v>
      </c>
      <c r="L104" s="137"/>
    </row>
    <row r="105" spans="1:47" s="10" customFormat="1" ht="19.95" customHeight="1">
      <c r="B105" s="137"/>
      <c r="D105" s="138" t="s">
        <v>7716</v>
      </c>
      <c r="E105" s="139"/>
      <c r="F105" s="139"/>
      <c r="G105" s="139"/>
      <c r="H105" s="139"/>
      <c r="I105" s="139"/>
      <c r="J105" s="140">
        <f>J185</f>
        <v>0</v>
      </c>
      <c r="L105" s="137"/>
    </row>
    <row r="106" spans="1:47" s="10" customFormat="1" ht="19.95" customHeight="1">
      <c r="B106" s="137"/>
      <c r="D106" s="138" t="s">
        <v>7717</v>
      </c>
      <c r="E106" s="139"/>
      <c r="F106" s="139"/>
      <c r="G106" s="139"/>
      <c r="H106" s="139"/>
      <c r="I106" s="139"/>
      <c r="J106" s="140">
        <f>J187</f>
        <v>0</v>
      </c>
      <c r="L106" s="137"/>
    </row>
    <row r="107" spans="1:47" s="10" customFormat="1" ht="19.95" customHeight="1">
      <c r="B107" s="137"/>
      <c r="D107" s="138" t="s">
        <v>7718</v>
      </c>
      <c r="E107" s="139"/>
      <c r="F107" s="139"/>
      <c r="G107" s="139"/>
      <c r="H107" s="139"/>
      <c r="I107" s="139"/>
      <c r="J107" s="140">
        <f>J189</f>
        <v>0</v>
      </c>
      <c r="L107" s="137"/>
    </row>
    <row r="108" spans="1:47" s="10" customFormat="1" ht="19.95" customHeight="1">
      <c r="B108" s="137"/>
      <c r="D108" s="138" t="s">
        <v>7719</v>
      </c>
      <c r="E108" s="139"/>
      <c r="F108" s="139"/>
      <c r="G108" s="139"/>
      <c r="H108" s="139"/>
      <c r="I108" s="139"/>
      <c r="J108" s="140">
        <f>J191</f>
        <v>0</v>
      </c>
      <c r="L108" s="137"/>
    </row>
    <row r="109" spans="1:47" s="10" customFormat="1" ht="19.95" customHeight="1">
      <c r="B109" s="137"/>
      <c r="D109" s="138" t="s">
        <v>7720</v>
      </c>
      <c r="E109" s="139"/>
      <c r="F109" s="139"/>
      <c r="G109" s="139"/>
      <c r="H109" s="139"/>
      <c r="I109" s="139"/>
      <c r="J109" s="140">
        <f>J193</f>
        <v>0</v>
      </c>
      <c r="L109" s="137"/>
    </row>
    <row r="110" spans="1:47" s="10" customFormat="1" ht="19.95" customHeight="1">
      <c r="B110" s="137"/>
      <c r="D110" s="138" t="s">
        <v>7721</v>
      </c>
      <c r="E110" s="139"/>
      <c r="F110" s="139"/>
      <c r="G110" s="139"/>
      <c r="H110" s="139"/>
      <c r="I110" s="139"/>
      <c r="J110" s="140">
        <f>J197</f>
        <v>0</v>
      </c>
      <c r="L110" s="137"/>
    </row>
    <row r="111" spans="1:47" s="9" customFormat="1" ht="24.9" customHeight="1">
      <c r="B111" s="132"/>
      <c r="D111" s="133" t="s">
        <v>7722</v>
      </c>
      <c r="E111" s="134"/>
      <c r="F111" s="134"/>
      <c r="G111" s="134"/>
      <c r="H111" s="134"/>
      <c r="I111" s="134"/>
      <c r="J111" s="135">
        <f>J200</f>
        <v>0</v>
      </c>
      <c r="L111" s="132"/>
    </row>
    <row r="112" spans="1:47" s="10" customFormat="1" ht="19.95" customHeight="1">
      <c r="B112" s="137"/>
      <c r="D112" s="138" t="s">
        <v>7723</v>
      </c>
      <c r="E112" s="139"/>
      <c r="F112" s="139"/>
      <c r="G112" s="139"/>
      <c r="H112" s="139"/>
      <c r="I112" s="139"/>
      <c r="J112" s="140">
        <f>J201</f>
        <v>0</v>
      </c>
      <c r="L112" s="137"/>
    </row>
    <row r="113" spans="2:12" s="10" customFormat="1" ht="19.95" customHeight="1">
      <c r="B113" s="137"/>
      <c r="D113" s="138" t="s">
        <v>7720</v>
      </c>
      <c r="E113" s="139"/>
      <c r="F113" s="139"/>
      <c r="G113" s="139"/>
      <c r="H113" s="139"/>
      <c r="I113" s="139"/>
      <c r="J113" s="140">
        <f>J204</f>
        <v>0</v>
      </c>
      <c r="L113" s="137"/>
    </row>
    <row r="114" spans="2:12" s="9" customFormat="1" ht="24.9" customHeight="1">
      <c r="B114" s="132"/>
      <c r="D114" s="133" t="s">
        <v>7722</v>
      </c>
      <c r="E114" s="134"/>
      <c r="F114" s="134"/>
      <c r="G114" s="134"/>
      <c r="H114" s="134"/>
      <c r="I114" s="134"/>
      <c r="J114" s="135">
        <f>J206</f>
        <v>0</v>
      </c>
      <c r="L114" s="132"/>
    </row>
    <row r="115" spans="2:12" s="10" customFormat="1" ht="19.95" customHeight="1">
      <c r="B115" s="137"/>
      <c r="D115" s="138" t="s">
        <v>7724</v>
      </c>
      <c r="E115" s="139"/>
      <c r="F115" s="139"/>
      <c r="G115" s="139"/>
      <c r="H115" s="139"/>
      <c r="I115" s="139"/>
      <c r="J115" s="140">
        <f>J207</f>
        <v>0</v>
      </c>
      <c r="L115" s="137"/>
    </row>
    <row r="116" spans="2:12" s="10" customFormat="1" ht="19.95" customHeight="1">
      <c r="B116" s="137"/>
      <c r="D116" s="138" t="s">
        <v>7715</v>
      </c>
      <c r="E116" s="139"/>
      <c r="F116" s="139"/>
      <c r="G116" s="139"/>
      <c r="H116" s="139"/>
      <c r="I116" s="139"/>
      <c r="J116" s="140">
        <f>J210</f>
        <v>0</v>
      </c>
      <c r="L116" s="137"/>
    </row>
    <row r="117" spans="2:12" s="10" customFormat="1" ht="19.95" customHeight="1">
      <c r="B117" s="137"/>
      <c r="D117" s="138" t="s">
        <v>7716</v>
      </c>
      <c r="E117" s="139"/>
      <c r="F117" s="139"/>
      <c r="G117" s="139"/>
      <c r="H117" s="139"/>
      <c r="I117" s="139"/>
      <c r="J117" s="140">
        <f>J212</f>
        <v>0</v>
      </c>
      <c r="L117" s="137"/>
    </row>
    <row r="118" spans="2:12" s="10" customFormat="1" ht="19.95" customHeight="1">
      <c r="B118" s="137"/>
      <c r="D118" s="138" t="s">
        <v>7725</v>
      </c>
      <c r="E118" s="139"/>
      <c r="F118" s="139"/>
      <c r="G118" s="139"/>
      <c r="H118" s="139"/>
      <c r="I118" s="139"/>
      <c r="J118" s="140">
        <f>J214</f>
        <v>0</v>
      </c>
      <c r="L118" s="137"/>
    </row>
    <row r="119" spans="2:12" s="10" customFormat="1" ht="19.95" customHeight="1">
      <c r="B119" s="137"/>
      <c r="D119" s="138" t="s">
        <v>7726</v>
      </c>
      <c r="E119" s="139"/>
      <c r="F119" s="139"/>
      <c r="G119" s="139"/>
      <c r="H119" s="139"/>
      <c r="I119" s="139"/>
      <c r="J119" s="140">
        <f>J216</f>
        <v>0</v>
      </c>
      <c r="L119" s="137"/>
    </row>
    <row r="120" spans="2:12" s="10" customFormat="1" ht="19.95" customHeight="1">
      <c r="B120" s="137"/>
      <c r="D120" s="138" t="s">
        <v>7713</v>
      </c>
      <c r="E120" s="139"/>
      <c r="F120" s="139"/>
      <c r="G120" s="139"/>
      <c r="H120" s="139"/>
      <c r="I120" s="139"/>
      <c r="J120" s="140">
        <f>J219</f>
        <v>0</v>
      </c>
      <c r="L120" s="137"/>
    </row>
    <row r="121" spans="2:12" s="10" customFormat="1" ht="19.95" customHeight="1">
      <c r="B121" s="137"/>
      <c r="D121" s="138" t="s">
        <v>7720</v>
      </c>
      <c r="E121" s="139"/>
      <c r="F121" s="139"/>
      <c r="G121" s="139"/>
      <c r="H121" s="139"/>
      <c r="I121" s="139"/>
      <c r="J121" s="140">
        <f>J222</f>
        <v>0</v>
      </c>
      <c r="L121" s="137"/>
    </row>
    <row r="122" spans="2:12" s="10" customFormat="1" ht="19.95" customHeight="1">
      <c r="B122" s="137"/>
      <c r="D122" s="138" t="s">
        <v>7721</v>
      </c>
      <c r="E122" s="139"/>
      <c r="F122" s="139"/>
      <c r="G122" s="139"/>
      <c r="H122" s="139"/>
      <c r="I122" s="139"/>
      <c r="J122" s="140">
        <f>J226</f>
        <v>0</v>
      </c>
      <c r="L122" s="137"/>
    </row>
    <row r="123" spans="2:12" s="9" customFormat="1" ht="24.9" customHeight="1">
      <c r="B123" s="132"/>
      <c r="D123" s="133" t="s">
        <v>7727</v>
      </c>
      <c r="E123" s="134"/>
      <c r="F123" s="134"/>
      <c r="G123" s="134"/>
      <c r="H123" s="134"/>
      <c r="I123" s="134"/>
      <c r="J123" s="135">
        <f>J228</f>
        <v>0</v>
      </c>
      <c r="L123" s="132"/>
    </row>
    <row r="124" spans="2:12" s="10" customFormat="1" ht="19.95" customHeight="1">
      <c r="B124" s="137"/>
      <c r="D124" s="138" t="s">
        <v>7724</v>
      </c>
      <c r="E124" s="139"/>
      <c r="F124" s="139"/>
      <c r="G124" s="139"/>
      <c r="H124" s="139"/>
      <c r="I124" s="139"/>
      <c r="J124" s="140">
        <f>J229</f>
        <v>0</v>
      </c>
      <c r="L124" s="137"/>
    </row>
    <row r="125" spans="2:12" s="10" customFormat="1" ht="19.95" customHeight="1">
      <c r="B125" s="137"/>
      <c r="D125" s="138" t="s">
        <v>7715</v>
      </c>
      <c r="E125" s="139"/>
      <c r="F125" s="139"/>
      <c r="G125" s="139"/>
      <c r="H125" s="139"/>
      <c r="I125" s="139"/>
      <c r="J125" s="140">
        <f>J232</f>
        <v>0</v>
      </c>
      <c r="L125" s="137"/>
    </row>
    <row r="126" spans="2:12" s="10" customFormat="1" ht="19.95" customHeight="1">
      <c r="B126" s="137"/>
      <c r="D126" s="138" t="s">
        <v>7716</v>
      </c>
      <c r="E126" s="139"/>
      <c r="F126" s="139"/>
      <c r="G126" s="139"/>
      <c r="H126" s="139"/>
      <c r="I126" s="139"/>
      <c r="J126" s="140">
        <f>J234</f>
        <v>0</v>
      </c>
      <c r="L126" s="137"/>
    </row>
    <row r="127" spans="2:12" s="10" customFormat="1" ht="19.95" customHeight="1">
      <c r="B127" s="137"/>
      <c r="D127" s="138" t="s">
        <v>7725</v>
      </c>
      <c r="E127" s="139"/>
      <c r="F127" s="139"/>
      <c r="G127" s="139"/>
      <c r="H127" s="139"/>
      <c r="I127" s="139"/>
      <c r="J127" s="140">
        <f>J236</f>
        <v>0</v>
      </c>
      <c r="L127" s="137"/>
    </row>
    <row r="128" spans="2:12" s="10" customFormat="1" ht="19.95" customHeight="1">
      <c r="B128" s="137"/>
      <c r="D128" s="138" t="s">
        <v>7726</v>
      </c>
      <c r="E128" s="139"/>
      <c r="F128" s="139"/>
      <c r="G128" s="139"/>
      <c r="H128" s="139"/>
      <c r="I128" s="139"/>
      <c r="J128" s="140">
        <f>J238</f>
        <v>0</v>
      </c>
      <c r="L128" s="137"/>
    </row>
    <row r="129" spans="1:65" s="10" customFormat="1" ht="19.95" customHeight="1">
      <c r="B129" s="137"/>
      <c r="D129" s="138" t="s">
        <v>7713</v>
      </c>
      <c r="E129" s="139"/>
      <c r="F129" s="139"/>
      <c r="G129" s="139"/>
      <c r="H129" s="139"/>
      <c r="I129" s="139"/>
      <c r="J129" s="140">
        <f>J241</f>
        <v>0</v>
      </c>
      <c r="L129" s="137"/>
    </row>
    <row r="130" spans="1:65" s="10" customFormat="1" ht="19.95" customHeight="1">
      <c r="B130" s="137"/>
      <c r="D130" s="138" t="s">
        <v>7720</v>
      </c>
      <c r="E130" s="139"/>
      <c r="F130" s="139"/>
      <c r="G130" s="139"/>
      <c r="H130" s="139"/>
      <c r="I130" s="139"/>
      <c r="J130" s="140">
        <f>J244</f>
        <v>0</v>
      </c>
      <c r="L130" s="137"/>
    </row>
    <row r="131" spans="1:65" s="10" customFormat="1" ht="19.95" customHeight="1">
      <c r="B131" s="137"/>
      <c r="D131" s="138" t="s">
        <v>7721</v>
      </c>
      <c r="E131" s="139"/>
      <c r="F131" s="139"/>
      <c r="G131" s="139"/>
      <c r="H131" s="139"/>
      <c r="I131" s="139"/>
      <c r="J131" s="140">
        <f>J247</f>
        <v>0</v>
      </c>
      <c r="L131" s="137"/>
    </row>
    <row r="132" spans="1:65" s="10" customFormat="1" ht="19.95" customHeight="1">
      <c r="B132" s="137"/>
      <c r="D132" s="138" t="s">
        <v>7728</v>
      </c>
      <c r="E132" s="139"/>
      <c r="F132" s="139"/>
      <c r="G132" s="139"/>
      <c r="H132" s="139"/>
      <c r="I132" s="139"/>
      <c r="J132" s="140">
        <f>J249</f>
        <v>0</v>
      </c>
      <c r="L132" s="137"/>
    </row>
    <row r="133" spans="1:65" s="10" customFormat="1" ht="19.95" customHeight="1">
      <c r="B133" s="137"/>
      <c r="D133" s="138" t="s">
        <v>7729</v>
      </c>
      <c r="E133" s="139"/>
      <c r="F133" s="139"/>
      <c r="G133" s="139"/>
      <c r="H133" s="139"/>
      <c r="I133" s="139"/>
      <c r="J133" s="140">
        <f>J252</f>
        <v>0</v>
      </c>
      <c r="L133" s="137"/>
    </row>
    <row r="134" spans="1:65" s="10" customFormat="1" ht="19.95" customHeight="1">
      <c r="B134" s="137"/>
      <c r="D134" s="138" t="s">
        <v>7730</v>
      </c>
      <c r="E134" s="139"/>
      <c r="F134" s="139"/>
      <c r="G134" s="139"/>
      <c r="H134" s="139"/>
      <c r="I134" s="139"/>
      <c r="J134" s="140">
        <f>J255</f>
        <v>0</v>
      </c>
      <c r="L134" s="137"/>
    </row>
    <row r="135" spans="1:65" s="9" customFormat="1" ht="24.9" customHeight="1">
      <c r="B135" s="132"/>
      <c r="D135" s="133" t="s">
        <v>7731</v>
      </c>
      <c r="E135" s="134"/>
      <c r="F135" s="134"/>
      <c r="G135" s="134"/>
      <c r="H135" s="134"/>
      <c r="I135" s="134"/>
      <c r="J135" s="135">
        <f>J262</f>
        <v>0</v>
      </c>
      <c r="L135" s="132"/>
    </row>
    <row r="136" spans="1:65" s="2" customFormat="1" ht="21.7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6.9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29.25" hidden="1" customHeight="1">
      <c r="A138" s="35"/>
      <c r="B138" s="36"/>
      <c r="C138" s="131" t="s">
        <v>501</v>
      </c>
      <c r="D138" s="35"/>
      <c r="E138" s="35"/>
      <c r="F138" s="35"/>
      <c r="G138" s="35"/>
      <c r="H138" s="35"/>
      <c r="I138" s="35"/>
      <c r="J138" s="142">
        <f>ROUND(J139 + J140 + J141 + J142 + J143 + J144,2)</f>
        <v>0</v>
      </c>
      <c r="K138" s="35"/>
      <c r="L138" s="45"/>
      <c r="N138" s="143" t="s">
        <v>40</v>
      </c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18" hidden="1" customHeight="1">
      <c r="A139" s="35"/>
      <c r="B139" s="144"/>
      <c r="C139" s="145"/>
      <c r="D139" s="292" t="s">
        <v>502</v>
      </c>
      <c r="E139" s="330"/>
      <c r="F139" s="330"/>
      <c r="G139" s="145"/>
      <c r="H139" s="145"/>
      <c r="I139" s="145"/>
      <c r="J139" s="102">
        <v>0</v>
      </c>
      <c r="K139" s="145"/>
      <c r="L139" s="147"/>
      <c r="M139" s="148"/>
      <c r="N139" s="149" t="s">
        <v>42</v>
      </c>
      <c r="O139" s="148"/>
      <c r="P139" s="148"/>
      <c r="Q139" s="148"/>
      <c r="R139" s="148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50" t="s">
        <v>503</v>
      </c>
      <c r="AZ139" s="148"/>
      <c r="BA139" s="148"/>
      <c r="BB139" s="148"/>
      <c r="BC139" s="148"/>
      <c r="BD139" s="148"/>
      <c r="BE139" s="151">
        <f t="shared" ref="BE139:BE144" si="0">IF(N139="základná",J139,0)</f>
        <v>0</v>
      </c>
      <c r="BF139" s="151">
        <f t="shared" ref="BF139:BF144" si="1">IF(N139="znížená",J139,0)</f>
        <v>0</v>
      </c>
      <c r="BG139" s="151">
        <f t="shared" ref="BG139:BG144" si="2">IF(N139="zákl. prenesená",J139,0)</f>
        <v>0</v>
      </c>
      <c r="BH139" s="151">
        <f t="shared" ref="BH139:BH144" si="3">IF(N139="zníž. prenesená",J139,0)</f>
        <v>0</v>
      </c>
      <c r="BI139" s="151">
        <f t="shared" ref="BI139:BI144" si="4">IF(N139="nulová",J139,0)</f>
        <v>0</v>
      </c>
      <c r="BJ139" s="150" t="s">
        <v>89</v>
      </c>
      <c r="BK139" s="148"/>
      <c r="BL139" s="148"/>
      <c r="BM139" s="148"/>
    </row>
    <row r="140" spans="1:65" s="2" customFormat="1" ht="18" hidden="1" customHeight="1">
      <c r="A140" s="35"/>
      <c r="B140" s="144"/>
      <c r="C140" s="145"/>
      <c r="D140" s="292" t="s">
        <v>5036</v>
      </c>
      <c r="E140" s="330"/>
      <c r="F140" s="330"/>
      <c r="G140" s="145"/>
      <c r="H140" s="145"/>
      <c r="I140" s="145"/>
      <c r="J140" s="102">
        <v>0</v>
      </c>
      <c r="K140" s="145"/>
      <c r="L140" s="147"/>
      <c r="M140" s="148"/>
      <c r="N140" s="149" t="s">
        <v>42</v>
      </c>
      <c r="O140" s="148"/>
      <c r="P140" s="148"/>
      <c r="Q140" s="148"/>
      <c r="R140" s="148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50" t="s">
        <v>503</v>
      </c>
      <c r="AZ140" s="148"/>
      <c r="BA140" s="148"/>
      <c r="BB140" s="148"/>
      <c r="BC140" s="148"/>
      <c r="BD140" s="148"/>
      <c r="BE140" s="151">
        <f t="shared" si="0"/>
        <v>0</v>
      </c>
      <c r="BF140" s="151">
        <f t="shared" si="1"/>
        <v>0</v>
      </c>
      <c r="BG140" s="151">
        <f t="shared" si="2"/>
        <v>0</v>
      </c>
      <c r="BH140" s="151">
        <f t="shared" si="3"/>
        <v>0</v>
      </c>
      <c r="BI140" s="151">
        <f t="shared" si="4"/>
        <v>0</v>
      </c>
      <c r="BJ140" s="150" t="s">
        <v>89</v>
      </c>
      <c r="BK140" s="148"/>
      <c r="BL140" s="148"/>
      <c r="BM140" s="148"/>
    </row>
    <row r="141" spans="1:65" s="2" customFormat="1" ht="18" hidden="1" customHeight="1">
      <c r="A141" s="35"/>
      <c r="B141" s="144"/>
      <c r="C141" s="145"/>
      <c r="D141" s="292" t="s">
        <v>505</v>
      </c>
      <c r="E141" s="330"/>
      <c r="F141" s="330"/>
      <c r="G141" s="145"/>
      <c r="H141" s="145"/>
      <c r="I141" s="145"/>
      <c r="J141" s="102">
        <v>0</v>
      </c>
      <c r="K141" s="145"/>
      <c r="L141" s="147"/>
      <c r="M141" s="148"/>
      <c r="N141" s="149" t="s">
        <v>42</v>
      </c>
      <c r="O141" s="148"/>
      <c r="P141" s="148"/>
      <c r="Q141" s="148"/>
      <c r="R141" s="148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50" t="s">
        <v>503</v>
      </c>
      <c r="AZ141" s="148"/>
      <c r="BA141" s="148"/>
      <c r="BB141" s="148"/>
      <c r="BC141" s="148"/>
      <c r="BD141" s="148"/>
      <c r="BE141" s="151">
        <f t="shared" si="0"/>
        <v>0</v>
      </c>
      <c r="BF141" s="151">
        <f t="shared" si="1"/>
        <v>0</v>
      </c>
      <c r="BG141" s="151">
        <f t="shared" si="2"/>
        <v>0</v>
      </c>
      <c r="BH141" s="151">
        <f t="shared" si="3"/>
        <v>0</v>
      </c>
      <c r="BI141" s="151">
        <f t="shared" si="4"/>
        <v>0</v>
      </c>
      <c r="BJ141" s="150" t="s">
        <v>89</v>
      </c>
      <c r="BK141" s="148"/>
      <c r="BL141" s="148"/>
      <c r="BM141" s="148"/>
    </row>
    <row r="142" spans="1:65" s="2" customFormat="1" ht="18" hidden="1" customHeight="1">
      <c r="A142" s="35"/>
      <c r="B142" s="144"/>
      <c r="C142" s="145"/>
      <c r="D142" s="292" t="s">
        <v>506</v>
      </c>
      <c r="E142" s="330"/>
      <c r="F142" s="330"/>
      <c r="G142" s="145"/>
      <c r="H142" s="145"/>
      <c r="I142" s="145"/>
      <c r="J142" s="102">
        <v>0</v>
      </c>
      <c r="K142" s="145"/>
      <c r="L142" s="147"/>
      <c r="M142" s="148"/>
      <c r="N142" s="149" t="s">
        <v>42</v>
      </c>
      <c r="O142" s="148"/>
      <c r="P142" s="148"/>
      <c r="Q142" s="148"/>
      <c r="R142" s="148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50" t="s">
        <v>503</v>
      </c>
      <c r="AZ142" s="148"/>
      <c r="BA142" s="148"/>
      <c r="BB142" s="148"/>
      <c r="BC142" s="148"/>
      <c r="BD142" s="148"/>
      <c r="BE142" s="151">
        <f t="shared" si="0"/>
        <v>0</v>
      </c>
      <c r="BF142" s="151">
        <f t="shared" si="1"/>
        <v>0</v>
      </c>
      <c r="BG142" s="151">
        <f t="shared" si="2"/>
        <v>0</v>
      </c>
      <c r="BH142" s="151">
        <f t="shared" si="3"/>
        <v>0</v>
      </c>
      <c r="BI142" s="151">
        <f t="shared" si="4"/>
        <v>0</v>
      </c>
      <c r="BJ142" s="150" t="s">
        <v>89</v>
      </c>
      <c r="BK142" s="148"/>
      <c r="BL142" s="148"/>
      <c r="BM142" s="148"/>
    </row>
    <row r="143" spans="1:65" s="2" customFormat="1" ht="18" hidden="1" customHeight="1">
      <c r="A143" s="35"/>
      <c r="B143" s="144"/>
      <c r="C143" s="145"/>
      <c r="D143" s="292" t="s">
        <v>5037</v>
      </c>
      <c r="E143" s="330"/>
      <c r="F143" s="330"/>
      <c r="G143" s="145"/>
      <c r="H143" s="145"/>
      <c r="I143" s="145"/>
      <c r="J143" s="102">
        <v>0</v>
      </c>
      <c r="K143" s="145"/>
      <c r="L143" s="147"/>
      <c r="M143" s="148"/>
      <c r="N143" s="149" t="s">
        <v>42</v>
      </c>
      <c r="O143" s="148"/>
      <c r="P143" s="148"/>
      <c r="Q143" s="148"/>
      <c r="R143" s="148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50" t="s">
        <v>503</v>
      </c>
      <c r="AZ143" s="148"/>
      <c r="BA143" s="148"/>
      <c r="BB143" s="148"/>
      <c r="BC143" s="148"/>
      <c r="BD143" s="148"/>
      <c r="BE143" s="151">
        <f t="shared" si="0"/>
        <v>0</v>
      </c>
      <c r="BF143" s="151">
        <f t="shared" si="1"/>
        <v>0</v>
      </c>
      <c r="BG143" s="151">
        <f t="shared" si="2"/>
        <v>0</v>
      </c>
      <c r="BH143" s="151">
        <f t="shared" si="3"/>
        <v>0</v>
      </c>
      <c r="BI143" s="151">
        <f t="shared" si="4"/>
        <v>0</v>
      </c>
      <c r="BJ143" s="150" t="s">
        <v>89</v>
      </c>
      <c r="BK143" s="148"/>
      <c r="BL143" s="148"/>
      <c r="BM143" s="148"/>
    </row>
    <row r="144" spans="1:65" s="2" customFormat="1" ht="18" hidden="1" customHeight="1">
      <c r="A144" s="35"/>
      <c r="B144" s="144"/>
      <c r="C144" s="145"/>
      <c r="D144" s="146" t="s">
        <v>508</v>
      </c>
      <c r="E144" s="145"/>
      <c r="F144" s="145"/>
      <c r="G144" s="145"/>
      <c r="H144" s="145"/>
      <c r="I144" s="145"/>
      <c r="J144" s="102">
        <f>ROUND(J32*T144,2)</f>
        <v>0</v>
      </c>
      <c r="K144" s="145"/>
      <c r="L144" s="147"/>
      <c r="M144" s="148"/>
      <c r="N144" s="149" t="s">
        <v>42</v>
      </c>
      <c r="O144" s="148"/>
      <c r="P144" s="148"/>
      <c r="Q144" s="148"/>
      <c r="R144" s="148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50" t="s">
        <v>509</v>
      </c>
      <c r="AZ144" s="148"/>
      <c r="BA144" s="148"/>
      <c r="BB144" s="148"/>
      <c r="BC144" s="148"/>
      <c r="BD144" s="148"/>
      <c r="BE144" s="151">
        <f t="shared" si="0"/>
        <v>0</v>
      </c>
      <c r="BF144" s="151">
        <f t="shared" si="1"/>
        <v>0</v>
      </c>
      <c r="BG144" s="151">
        <f t="shared" si="2"/>
        <v>0</v>
      </c>
      <c r="BH144" s="151">
        <f t="shared" si="3"/>
        <v>0</v>
      </c>
      <c r="BI144" s="151">
        <f t="shared" si="4"/>
        <v>0</v>
      </c>
      <c r="BJ144" s="150" t="s">
        <v>89</v>
      </c>
      <c r="BK144" s="148"/>
      <c r="BL144" s="148"/>
      <c r="BM144" s="148"/>
    </row>
    <row r="145" spans="1:31" s="2" customFormat="1">
      <c r="A145" s="35"/>
      <c r="B145" s="36"/>
      <c r="C145" s="35"/>
      <c r="D145" s="35"/>
      <c r="E145" s="35"/>
      <c r="F145" s="35"/>
      <c r="G145" s="35"/>
      <c r="H145" s="35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31" s="2" customFormat="1" ht="29.25" customHeight="1">
      <c r="A146" s="35"/>
      <c r="B146" s="36"/>
      <c r="C146" s="109" t="s">
        <v>164</v>
      </c>
      <c r="D146" s="110"/>
      <c r="E146" s="110"/>
      <c r="F146" s="110"/>
      <c r="G146" s="110"/>
      <c r="H146" s="110"/>
      <c r="I146" s="110"/>
      <c r="J146" s="111">
        <f>ROUND(J98+J138,2)</f>
        <v>0</v>
      </c>
      <c r="K146" s="110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31" s="2" customFormat="1" ht="6.9" customHeight="1">
      <c r="A147" s="35"/>
      <c r="B147" s="50"/>
      <c r="C147" s="51"/>
      <c r="D147" s="51"/>
      <c r="E147" s="51"/>
      <c r="F147" s="51"/>
      <c r="G147" s="51"/>
      <c r="H147" s="51"/>
      <c r="I147" s="51"/>
      <c r="J147" s="51"/>
      <c r="K147" s="51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51" spans="1:31" s="2" customFormat="1" ht="6.9" customHeight="1">
      <c r="A151" s="35"/>
      <c r="B151" s="52"/>
      <c r="C151" s="53"/>
      <c r="D151" s="53"/>
      <c r="E151" s="53"/>
      <c r="F151" s="53"/>
      <c r="G151" s="53"/>
      <c r="H151" s="53"/>
      <c r="I151" s="53"/>
      <c r="J151" s="53"/>
      <c r="K151" s="53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s="2" customFormat="1" ht="24.9" customHeight="1">
      <c r="A152" s="35"/>
      <c r="B152" s="36"/>
      <c r="C152" s="22" t="s">
        <v>510</v>
      </c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s="2" customFormat="1" ht="6.9" customHeight="1">
      <c r="A153" s="35"/>
      <c r="B153" s="36"/>
      <c r="C153" s="35"/>
      <c r="D153" s="35"/>
      <c r="E153" s="35"/>
      <c r="F153" s="35"/>
      <c r="G153" s="35"/>
      <c r="H153" s="35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31" s="2" customFormat="1" ht="12" customHeight="1">
      <c r="A154" s="35"/>
      <c r="B154" s="36"/>
      <c r="C154" s="28" t="s">
        <v>14</v>
      </c>
      <c r="D154" s="35"/>
      <c r="E154" s="35"/>
      <c r="F154" s="35"/>
      <c r="G154" s="35"/>
      <c r="H154" s="35"/>
      <c r="I154" s="35"/>
      <c r="J154" s="35"/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31" s="2" customFormat="1" ht="26.25" customHeight="1">
      <c r="A155" s="35"/>
      <c r="B155" s="36"/>
      <c r="C155" s="35"/>
      <c r="D155" s="35"/>
      <c r="E155" s="331" t="str">
        <f>E7</f>
        <v>REKONŠTRUKCIA ZŠ PLICKOVA</v>
      </c>
      <c r="F155" s="332"/>
      <c r="G155" s="332"/>
      <c r="H155" s="332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s="1" customFormat="1" ht="12" customHeight="1">
      <c r="B156" s="21"/>
      <c r="C156" s="28" t="s">
        <v>183</v>
      </c>
      <c r="L156" s="21"/>
    </row>
    <row r="157" spans="1:31" s="2" customFormat="1" ht="16.5" customHeight="1">
      <c r="A157" s="35"/>
      <c r="B157" s="36"/>
      <c r="C157" s="35"/>
      <c r="D157" s="35"/>
      <c r="E157" s="331" t="s">
        <v>6674</v>
      </c>
      <c r="F157" s="329"/>
      <c r="G157" s="329"/>
      <c r="H157" s="329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s="2" customFormat="1" ht="12" customHeight="1">
      <c r="A158" s="35"/>
      <c r="B158" s="36"/>
      <c r="C158" s="28" t="s">
        <v>191</v>
      </c>
      <c r="D158" s="35"/>
      <c r="E158" s="35"/>
      <c r="F158" s="35"/>
      <c r="G158" s="35"/>
      <c r="H158" s="35"/>
      <c r="I158" s="35"/>
      <c r="J158" s="35"/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s="2" customFormat="1" ht="16.5" customHeight="1">
      <c r="A159" s="35"/>
      <c r="B159" s="36"/>
      <c r="C159" s="35"/>
      <c r="D159" s="35"/>
      <c r="E159" s="293" t="str">
        <f>E11</f>
        <v>02.5 - Vzduchotechnika SO02 - Telocvičňa</v>
      </c>
      <c r="F159" s="329"/>
      <c r="G159" s="329"/>
      <c r="H159" s="329"/>
      <c r="I159" s="35"/>
      <c r="J159" s="35"/>
      <c r="K159" s="35"/>
      <c r="L159" s="4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s="2" customFormat="1" ht="6.9" customHeight="1">
      <c r="A160" s="35"/>
      <c r="B160" s="36"/>
      <c r="C160" s="35"/>
      <c r="D160" s="35"/>
      <c r="E160" s="35"/>
      <c r="F160" s="35"/>
      <c r="G160" s="35"/>
      <c r="H160" s="35"/>
      <c r="I160" s="35"/>
      <c r="J160" s="35"/>
      <c r="K160" s="35"/>
      <c r="L160" s="4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  <row r="161" spans="1:65" s="2" customFormat="1" ht="12" customHeight="1">
      <c r="A161" s="35"/>
      <c r="B161" s="36"/>
      <c r="C161" s="28" t="s">
        <v>18</v>
      </c>
      <c r="D161" s="35"/>
      <c r="E161" s="35"/>
      <c r="F161" s="26" t="str">
        <f>F14</f>
        <v xml:space="preserve"> </v>
      </c>
      <c r="G161" s="35"/>
      <c r="H161" s="35"/>
      <c r="I161" s="28" t="s">
        <v>20</v>
      </c>
      <c r="J161" s="58" t="str">
        <f>IF(J14="","",J14)</f>
        <v>27. 1. 2021</v>
      </c>
      <c r="K161" s="35"/>
      <c r="L161" s="4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  <row r="162" spans="1:65" s="2" customFormat="1" ht="6.9" customHeight="1">
      <c r="A162" s="35"/>
      <c r="B162" s="36"/>
      <c r="C162" s="35"/>
      <c r="D162" s="35"/>
      <c r="E162" s="35"/>
      <c r="F162" s="35"/>
      <c r="G162" s="35"/>
      <c r="H162" s="35"/>
      <c r="I162" s="35"/>
      <c r="J162" s="35"/>
      <c r="K162" s="35"/>
      <c r="L162" s="4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  <row r="163" spans="1:65" s="2" customFormat="1" ht="15.15" customHeight="1">
      <c r="A163" s="35"/>
      <c r="B163" s="36"/>
      <c r="C163" s="28" t="s">
        <v>22</v>
      </c>
      <c r="D163" s="35"/>
      <c r="E163" s="35"/>
      <c r="F163" s="26" t="str">
        <f>E17</f>
        <v>Mestská časť Bratislava – Rača</v>
      </c>
      <c r="G163" s="35"/>
      <c r="H163" s="35"/>
      <c r="I163" s="28" t="s">
        <v>28</v>
      </c>
      <c r="J163" s="31" t="str">
        <f>E23</f>
        <v>Pantographs.r.o.</v>
      </c>
      <c r="K163" s="35"/>
      <c r="L163" s="4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  <row r="164" spans="1:65" s="2" customFormat="1" ht="15.15" customHeight="1">
      <c r="A164" s="35"/>
      <c r="B164" s="36"/>
      <c r="C164" s="28" t="s">
        <v>26</v>
      </c>
      <c r="D164" s="35"/>
      <c r="E164" s="35"/>
      <c r="F164" s="26" t="str">
        <f>IF(E20="","",E20)</f>
        <v>Vyplň údaj</v>
      </c>
      <c r="G164" s="35"/>
      <c r="H164" s="35"/>
      <c r="I164" s="28" t="s">
        <v>32</v>
      </c>
      <c r="J164" s="31" t="str">
        <f>E26</f>
        <v xml:space="preserve"> </v>
      </c>
      <c r="K164" s="35"/>
      <c r="L164" s="4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  <row r="165" spans="1:65" s="2" customFormat="1" ht="10.35" customHeight="1">
      <c r="A165" s="35"/>
      <c r="B165" s="36"/>
      <c r="C165" s="35"/>
      <c r="D165" s="35"/>
      <c r="E165" s="35"/>
      <c r="F165" s="35"/>
      <c r="G165" s="35"/>
      <c r="H165" s="35"/>
      <c r="I165" s="35"/>
      <c r="J165" s="35"/>
      <c r="K165" s="35"/>
      <c r="L165" s="4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  <row r="166" spans="1:65" s="11" customFormat="1" ht="29.25" customHeight="1">
      <c r="A166" s="152"/>
      <c r="B166" s="153"/>
      <c r="C166" s="154" t="s">
        <v>511</v>
      </c>
      <c r="D166" s="155" t="s">
        <v>61</v>
      </c>
      <c r="E166" s="155" t="s">
        <v>57</v>
      </c>
      <c r="F166" s="155" t="s">
        <v>58</v>
      </c>
      <c r="G166" s="155" t="s">
        <v>512</v>
      </c>
      <c r="H166" s="155" t="s">
        <v>513</v>
      </c>
      <c r="I166" s="155" t="s">
        <v>514</v>
      </c>
      <c r="J166" s="156" t="s">
        <v>443</v>
      </c>
      <c r="K166" s="157" t="s">
        <v>515</v>
      </c>
      <c r="L166" s="158"/>
      <c r="M166" s="65" t="s">
        <v>1</v>
      </c>
      <c r="N166" s="66" t="s">
        <v>40</v>
      </c>
      <c r="O166" s="66" t="s">
        <v>516</v>
      </c>
      <c r="P166" s="66" t="s">
        <v>517</v>
      </c>
      <c r="Q166" s="66" t="s">
        <v>518</v>
      </c>
      <c r="R166" s="66" t="s">
        <v>519</v>
      </c>
      <c r="S166" s="66" t="s">
        <v>520</v>
      </c>
      <c r="T166" s="67" t="s">
        <v>521</v>
      </c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</row>
    <row r="167" spans="1:65" s="2" customFormat="1" ht="22.95" customHeight="1">
      <c r="A167" s="35"/>
      <c r="B167" s="36"/>
      <c r="C167" s="72" t="s">
        <v>256</v>
      </c>
      <c r="D167" s="35"/>
      <c r="E167" s="35"/>
      <c r="F167" s="35"/>
      <c r="G167" s="35"/>
      <c r="H167" s="35"/>
      <c r="I167" s="35"/>
      <c r="J167" s="159">
        <f>BK167</f>
        <v>0</v>
      </c>
      <c r="K167" s="35"/>
      <c r="L167" s="36"/>
      <c r="M167" s="68"/>
      <c r="N167" s="59"/>
      <c r="O167" s="69"/>
      <c r="P167" s="160">
        <f>P168+P200+P206+P228+P262</f>
        <v>0</v>
      </c>
      <c r="Q167" s="69"/>
      <c r="R167" s="160">
        <f>R168+R200+R206+R228+R262</f>
        <v>0</v>
      </c>
      <c r="S167" s="69"/>
      <c r="T167" s="161">
        <f>T168+T200+T206+T228+T262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8" t="s">
        <v>75</v>
      </c>
      <c r="AU167" s="18" t="s">
        <v>451</v>
      </c>
      <c r="BK167" s="162">
        <f>BK168+BK200+BK206+BK228+BK262</f>
        <v>0</v>
      </c>
    </row>
    <row r="168" spans="1:65" s="12" customFormat="1" ht="25.95" customHeight="1">
      <c r="B168" s="163"/>
      <c r="D168" s="164" t="s">
        <v>75</v>
      </c>
      <c r="E168" s="165" t="s">
        <v>208</v>
      </c>
      <c r="F168" s="165" t="s">
        <v>7732</v>
      </c>
      <c r="I168" s="166"/>
      <c r="J168" s="167">
        <f>BK168</f>
        <v>0</v>
      </c>
      <c r="L168" s="163"/>
      <c r="M168" s="168"/>
      <c r="N168" s="169"/>
      <c r="O168" s="169"/>
      <c r="P168" s="170">
        <f>P169+P172+P177+P180+P183+P185+P187+P189+P191+P193+P197</f>
        <v>0</v>
      </c>
      <c r="Q168" s="169"/>
      <c r="R168" s="170">
        <f>R169+R172+R177+R180+R183+R185+R187+R189+R191+R193+R197</f>
        <v>0</v>
      </c>
      <c r="S168" s="169"/>
      <c r="T168" s="171">
        <f>T169+T172+T177+T180+T183+T185+T187+T189+T191+T193+T197</f>
        <v>0</v>
      </c>
      <c r="AR168" s="164" t="s">
        <v>83</v>
      </c>
      <c r="AT168" s="172" t="s">
        <v>75</v>
      </c>
      <c r="AU168" s="172" t="s">
        <v>76</v>
      </c>
      <c r="AY168" s="164" t="s">
        <v>524</v>
      </c>
      <c r="BK168" s="173">
        <f>BK169+BK172+BK177+BK180+BK183+BK185+BK187+BK189+BK191+BK193+BK197</f>
        <v>0</v>
      </c>
    </row>
    <row r="169" spans="1:65" s="12" customFormat="1" ht="22.95" customHeight="1">
      <c r="B169" s="163"/>
      <c r="D169" s="164" t="s">
        <v>75</v>
      </c>
      <c r="E169" s="174" t="s">
        <v>214</v>
      </c>
      <c r="F169" s="174" t="s">
        <v>7733</v>
      </c>
      <c r="I169" s="166"/>
      <c r="J169" s="175">
        <f>BK169</f>
        <v>0</v>
      </c>
      <c r="L169" s="163"/>
      <c r="M169" s="168"/>
      <c r="N169" s="169"/>
      <c r="O169" s="169"/>
      <c r="P169" s="170">
        <f>SUM(P170:P171)</f>
        <v>0</v>
      </c>
      <c r="Q169" s="169"/>
      <c r="R169" s="170">
        <f>SUM(R170:R171)</f>
        <v>0</v>
      </c>
      <c r="S169" s="169"/>
      <c r="T169" s="171">
        <f>SUM(T170:T171)</f>
        <v>0</v>
      </c>
      <c r="AR169" s="164" t="s">
        <v>83</v>
      </c>
      <c r="AT169" s="172" t="s">
        <v>75</v>
      </c>
      <c r="AU169" s="172" t="s">
        <v>83</v>
      </c>
      <c r="AY169" s="164" t="s">
        <v>524</v>
      </c>
      <c r="BK169" s="173">
        <f>SUM(BK170:BK171)</f>
        <v>0</v>
      </c>
    </row>
    <row r="170" spans="1:65" s="2" customFormat="1" ht="16.5" customHeight="1">
      <c r="A170" s="35"/>
      <c r="B170" s="144"/>
      <c r="C170" s="259" t="s">
        <v>83</v>
      </c>
      <c r="D170" s="259" t="s">
        <v>526</v>
      </c>
      <c r="E170" s="260" t="s">
        <v>7734</v>
      </c>
      <c r="F170" s="261" t="s">
        <v>7735</v>
      </c>
      <c r="G170" s="262" t="s">
        <v>879</v>
      </c>
      <c r="H170" s="263">
        <v>4</v>
      </c>
      <c r="I170" s="263"/>
      <c r="J170" s="263">
        <f>ROUND(I170*H170,3)</f>
        <v>0</v>
      </c>
      <c r="K170" s="182"/>
      <c r="L170" s="36"/>
      <c r="M170" s="183" t="s">
        <v>1</v>
      </c>
      <c r="N170" s="184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</v>
      </c>
      <c r="T170" s="18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530</v>
      </c>
      <c r="AT170" s="187" t="s">
        <v>526</v>
      </c>
      <c r="AU170" s="187" t="s">
        <v>89</v>
      </c>
      <c r="AY170" s="18" t="s">
        <v>524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530</v>
      </c>
      <c r="BM170" s="187" t="s">
        <v>89</v>
      </c>
    </row>
    <row r="171" spans="1:65" s="2" customFormat="1" ht="76.8">
      <c r="A171" s="35"/>
      <c r="B171" s="36"/>
      <c r="C171" s="35"/>
      <c r="D171" s="190" t="s">
        <v>3212</v>
      </c>
      <c r="E171" s="35"/>
      <c r="F171" s="231" t="s">
        <v>7736</v>
      </c>
      <c r="G171" s="35"/>
      <c r="H171" s="35"/>
      <c r="I171" s="145"/>
      <c r="J171" s="35"/>
      <c r="K171" s="35"/>
      <c r="L171" s="36"/>
      <c r="M171" s="232"/>
      <c r="N171" s="233"/>
      <c r="O171" s="61"/>
      <c r="P171" s="61"/>
      <c r="Q171" s="61"/>
      <c r="R171" s="61"/>
      <c r="S171" s="61"/>
      <c r="T171" s="62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8" t="s">
        <v>3212</v>
      </c>
      <c r="AU171" s="18" t="s">
        <v>89</v>
      </c>
    </row>
    <row r="172" spans="1:65" s="12" customFormat="1" ht="22.95" customHeight="1">
      <c r="B172" s="163"/>
      <c r="D172" s="164" t="s">
        <v>75</v>
      </c>
      <c r="E172" s="174" t="s">
        <v>217</v>
      </c>
      <c r="F172" s="174" t="s">
        <v>7737</v>
      </c>
      <c r="I172" s="166"/>
      <c r="J172" s="175">
        <f>BK172</f>
        <v>0</v>
      </c>
      <c r="L172" s="163"/>
      <c r="M172" s="168"/>
      <c r="N172" s="169"/>
      <c r="O172" s="169"/>
      <c r="P172" s="170">
        <f>SUM(P173:P176)</f>
        <v>0</v>
      </c>
      <c r="Q172" s="169"/>
      <c r="R172" s="170">
        <f>SUM(R173:R176)</f>
        <v>0</v>
      </c>
      <c r="S172" s="169"/>
      <c r="T172" s="171">
        <f>SUM(T173:T176)</f>
        <v>0</v>
      </c>
      <c r="AR172" s="164" t="s">
        <v>83</v>
      </c>
      <c r="AT172" s="172" t="s">
        <v>75</v>
      </c>
      <c r="AU172" s="172" t="s">
        <v>83</v>
      </c>
      <c r="AY172" s="164" t="s">
        <v>524</v>
      </c>
      <c r="BK172" s="173">
        <f>SUM(BK173:BK176)</f>
        <v>0</v>
      </c>
    </row>
    <row r="173" spans="1:65" s="2" customFormat="1" ht="16.5" customHeight="1">
      <c r="A173" s="35"/>
      <c r="B173" s="144"/>
      <c r="C173" s="176" t="s">
        <v>89</v>
      </c>
      <c r="D173" s="176" t="s">
        <v>526</v>
      </c>
      <c r="E173" s="177" t="s">
        <v>7738</v>
      </c>
      <c r="F173" s="178" t="s">
        <v>7739</v>
      </c>
      <c r="G173" s="179" t="s">
        <v>879</v>
      </c>
      <c r="H173" s="180">
        <v>4</v>
      </c>
      <c r="I173" s="181"/>
      <c r="J173" s="180">
        <f>ROUND(I173*H173,3)</f>
        <v>0</v>
      </c>
      <c r="K173" s="182"/>
      <c r="L173" s="36"/>
      <c r="M173" s="183" t="s">
        <v>1</v>
      </c>
      <c r="N173" s="184" t="s">
        <v>42</v>
      </c>
      <c r="O173" s="61"/>
      <c r="P173" s="185">
        <f>O173*H173</f>
        <v>0</v>
      </c>
      <c r="Q173" s="185">
        <v>0</v>
      </c>
      <c r="R173" s="185">
        <f>Q173*H173</f>
        <v>0</v>
      </c>
      <c r="S173" s="185">
        <v>0</v>
      </c>
      <c r="T173" s="18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530</v>
      </c>
      <c r="AT173" s="187" t="s">
        <v>526</v>
      </c>
      <c r="AU173" s="187" t="s">
        <v>89</v>
      </c>
      <c r="AY173" s="18" t="s">
        <v>524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89</v>
      </c>
      <c r="BK173" s="188">
        <f>ROUND(I173*H173,3)</f>
        <v>0</v>
      </c>
      <c r="BL173" s="18" t="s">
        <v>530</v>
      </c>
      <c r="BM173" s="187" t="s">
        <v>530</v>
      </c>
    </row>
    <row r="174" spans="1:65" s="2" customFormat="1" ht="28.8">
      <c r="A174" s="35"/>
      <c r="B174" s="36"/>
      <c r="C174" s="35"/>
      <c r="D174" s="190" t="s">
        <v>3212</v>
      </c>
      <c r="E174" s="35"/>
      <c r="F174" s="231" t="s">
        <v>7740</v>
      </c>
      <c r="G174" s="35"/>
      <c r="H174" s="35"/>
      <c r="I174" s="145"/>
      <c r="J174" s="35"/>
      <c r="K174" s="35"/>
      <c r="L174" s="36"/>
      <c r="M174" s="232"/>
      <c r="N174" s="233"/>
      <c r="O174" s="61"/>
      <c r="P174" s="61"/>
      <c r="Q174" s="61"/>
      <c r="R174" s="61"/>
      <c r="S174" s="61"/>
      <c r="T174" s="62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8" t="s">
        <v>3212</v>
      </c>
      <c r="AU174" s="18" t="s">
        <v>89</v>
      </c>
    </row>
    <row r="175" spans="1:65" s="2" customFormat="1" ht="16.5" customHeight="1">
      <c r="A175" s="35"/>
      <c r="B175" s="144"/>
      <c r="C175" s="259" t="s">
        <v>537</v>
      </c>
      <c r="D175" s="259" t="s">
        <v>526</v>
      </c>
      <c r="E175" s="260" t="s">
        <v>7741</v>
      </c>
      <c r="F175" s="261" t="s">
        <v>7735</v>
      </c>
      <c r="G175" s="262" t="s">
        <v>879</v>
      </c>
      <c r="H175" s="263">
        <v>4</v>
      </c>
      <c r="I175" s="263"/>
      <c r="J175" s="263">
        <f>ROUND(I175*H175,3)</f>
        <v>0</v>
      </c>
      <c r="K175" s="182"/>
      <c r="L175" s="36"/>
      <c r="M175" s="183" t="s">
        <v>1</v>
      </c>
      <c r="N175" s="184" t="s">
        <v>42</v>
      </c>
      <c r="O175" s="61"/>
      <c r="P175" s="185">
        <f>O175*H175</f>
        <v>0</v>
      </c>
      <c r="Q175" s="185">
        <v>0</v>
      </c>
      <c r="R175" s="185">
        <f>Q175*H175</f>
        <v>0</v>
      </c>
      <c r="S175" s="185">
        <v>0</v>
      </c>
      <c r="T175" s="18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530</v>
      </c>
      <c r="AT175" s="187" t="s">
        <v>526</v>
      </c>
      <c r="AU175" s="187" t="s">
        <v>89</v>
      </c>
      <c r="AY175" s="18" t="s">
        <v>524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89</v>
      </c>
      <c r="BK175" s="188">
        <f>ROUND(I175*H175,3)</f>
        <v>0</v>
      </c>
      <c r="BL175" s="18" t="s">
        <v>530</v>
      </c>
      <c r="BM175" s="187" t="s">
        <v>548</v>
      </c>
    </row>
    <row r="176" spans="1:65" s="2" customFormat="1" ht="76.8">
      <c r="A176" s="35"/>
      <c r="B176" s="36"/>
      <c r="C176" s="35"/>
      <c r="D176" s="190" t="s">
        <v>3212</v>
      </c>
      <c r="E176" s="35"/>
      <c r="F176" s="231" t="s">
        <v>7736</v>
      </c>
      <c r="G176" s="35"/>
      <c r="H176" s="35"/>
      <c r="I176" s="145"/>
      <c r="J176" s="35"/>
      <c r="K176" s="35"/>
      <c r="L176" s="36"/>
      <c r="M176" s="232"/>
      <c r="N176" s="233"/>
      <c r="O176" s="61"/>
      <c r="P176" s="61"/>
      <c r="Q176" s="61"/>
      <c r="R176" s="61"/>
      <c r="S176" s="61"/>
      <c r="T176" s="62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8" t="s">
        <v>3212</v>
      </c>
      <c r="AU176" s="18" t="s">
        <v>89</v>
      </c>
    </row>
    <row r="177" spans="1:65" s="12" customFormat="1" ht="22.95" customHeight="1">
      <c r="B177" s="163"/>
      <c r="D177" s="164" t="s">
        <v>75</v>
      </c>
      <c r="E177" s="174" t="s">
        <v>217</v>
      </c>
      <c r="F177" s="174" t="s">
        <v>7737</v>
      </c>
      <c r="I177" s="166"/>
      <c r="J177" s="175">
        <f>BK177</f>
        <v>0</v>
      </c>
      <c r="L177" s="163"/>
      <c r="M177" s="168"/>
      <c r="N177" s="169"/>
      <c r="O177" s="169"/>
      <c r="P177" s="170">
        <f>SUM(P178:P179)</f>
        <v>0</v>
      </c>
      <c r="Q177" s="169"/>
      <c r="R177" s="170">
        <f>SUM(R178:R179)</f>
        <v>0</v>
      </c>
      <c r="S177" s="169"/>
      <c r="T177" s="171">
        <f>SUM(T178:T179)</f>
        <v>0</v>
      </c>
      <c r="AR177" s="164" t="s">
        <v>83</v>
      </c>
      <c r="AT177" s="172" t="s">
        <v>75</v>
      </c>
      <c r="AU177" s="172" t="s">
        <v>83</v>
      </c>
      <c r="AY177" s="164" t="s">
        <v>524</v>
      </c>
      <c r="BK177" s="173">
        <f>SUM(BK178:BK179)</f>
        <v>0</v>
      </c>
    </row>
    <row r="178" spans="1:65" s="2" customFormat="1" ht="16.5" customHeight="1">
      <c r="A178" s="35"/>
      <c r="B178" s="144"/>
      <c r="C178" s="176" t="s">
        <v>530</v>
      </c>
      <c r="D178" s="176" t="s">
        <v>526</v>
      </c>
      <c r="E178" s="177" t="s">
        <v>7738</v>
      </c>
      <c r="F178" s="178" t="s">
        <v>7739</v>
      </c>
      <c r="G178" s="179" t="s">
        <v>879</v>
      </c>
      <c r="H178" s="180">
        <v>4</v>
      </c>
      <c r="I178" s="181"/>
      <c r="J178" s="180">
        <f>ROUND(I178*H178,3)</f>
        <v>0</v>
      </c>
      <c r="K178" s="182"/>
      <c r="L178" s="36"/>
      <c r="M178" s="183" t="s">
        <v>1</v>
      </c>
      <c r="N178" s="184" t="s">
        <v>42</v>
      </c>
      <c r="O178" s="61"/>
      <c r="P178" s="185">
        <f>O178*H178</f>
        <v>0</v>
      </c>
      <c r="Q178" s="185">
        <v>0</v>
      </c>
      <c r="R178" s="185">
        <f>Q178*H178</f>
        <v>0</v>
      </c>
      <c r="S178" s="185">
        <v>0</v>
      </c>
      <c r="T178" s="18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530</v>
      </c>
      <c r="AT178" s="187" t="s">
        <v>526</v>
      </c>
      <c r="AU178" s="187" t="s">
        <v>89</v>
      </c>
      <c r="AY178" s="18" t="s">
        <v>524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89</v>
      </c>
      <c r="BK178" s="188">
        <f>ROUND(I178*H178,3)</f>
        <v>0</v>
      </c>
      <c r="BL178" s="18" t="s">
        <v>530</v>
      </c>
      <c r="BM178" s="187" t="s">
        <v>556</v>
      </c>
    </row>
    <row r="179" spans="1:65" s="2" customFormat="1" ht="28.8">
      <c r="A179" s="35"/>
      <c r="B179" s="36"/>
      <c r="C179" s="35"/>
      <c r="D179" s="190" t="s">
        <v>3212</v>
      </c>
      <c r="E179" s="35"/>
      <c r="F179" s="231" t="s">
        <v>7740</v>
      </c>
      <c r="G179" s="35"/>
      <c r="H179" s="35"/>
      <c r="I179" s="145"/>
      <c r="J179" s="35"/>
      <c r="K179" s="35"/>
      <c r="L179" s="36"/>
      <c r="M179" s="232"/>
      <c r="N179" s="233"/>
      <c r="O179" s="61"/>
      <c r="P179" s="61"/>
      <c r="Q179" s="61"/>
      <c r="R179" s="61"/>
      <c r="S179" s="61"/>
      <c r="T179" s="62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3212</v>
      </c>
      <c r="AU179" s="18" t="s">
        <v>89</v>
      </c>
    </row>
    <row r="180" spans="1:65" s="12" customFormat="1" ht="22.95" customHeight="1">
      <c r="B180" s="163"/>
      <c r="D180" s="164" t="s">
        <v>75</v>
      </c>
      <c r="E180" s="174" t="s">
        <v>220</v>
      </c>
      <c r="F180" s="174" t="s">
        <v>7742</v>
      </c>
      <c r="I180" s="166"/>
      <c r="J180" s="175">
        <f>BK180</f>
        <v>0</v>
      </c>
      <c r="L180" s="163"/>
      <c r="M180" s="168"/>
      <c r="N180" s="169"/>
      <c r="O180" s="169"/>
      <c r="P180" s="170">
        <f>SUM(P181:P182)</f>
        <v>0</v>
      </c>
      <c r="Q180" s="169"/>
      <c r="R180" s="170">
        <f>SUM(R181:R182)</f>
        <v>0</v>
      </c>
      <c r="S180" s="169"/>
      <c r="T180" s="171">
        <f>SUM(T181:T182)</f>
        <v>0</v>
      </c>
      <c r="AR180" s="164" t="s">
        <v>83</v>
      </c>
      <c r="AT180" s="172" t="s">
        <v>75</v>
      </c>
      <c r="AU180" s="172" t="s">
        <v>83</v>
      </c>
      <c r="AY180" s="164" t="s">
        <v>524</v>
      </c>
      <c r="BK180" s="173">
        <f>SUM(BK181:BK182)</f>
        <v>0</v>
      </c>
    </row>
    <row r="181" spans="1:65" s="2" customFormat="1" ht="16.5" customHeight="1">
      <c r="A181" s="35"/>
      <c r="B181" s="144"/>
      <c r="C181" s="259" t="s">
        <v>544</v>
      </c>
      <c r="D181" s="259" t="s">
        <v>526</v>
      </c>
      <c r="E181" s="260" t="s">
        <v>7743</v>
      </c>
      <c r="F181" s="261" t="s">
        <v>7744</v>
      </c>
      <c r="G181" s="262" t="s">
        <v>879</v>
      </c>
      <c r="H181" s="263">
        <v>1</v>
      </c>
      <c r="I181" s="263"/>
      <c r="J181" s="263">
        <f>ROUND(I181*H181,3)</f>
        <v>0</v>
      </c>
      <c r="K181" s="182"/>
      <c r="L181" s="36"/>
      <c r="M181" s="183" t="s">
        <v>1</v>
      </c>
      <c r="N181" s="184" t="s">
        <v>42</v>
      </c>
      <c r="O181" s="61"/>
      <c r="P181" s="185">
        <f>O181*H181</f>
        <v>0</v>
      </c>
      <c r="Q181" s="185">
        <v>0</v>
      </c>
      <c r="R181" s="185">
        <f>Q181*H181</f>
        <v>0</v>
      </c>
      <c r="S181" s="185">
        <v>0</v>
      </c>
      <c r="T181" s="18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530</v>
      </c>
      <c r="AT181" s="187" t="s">
        <v>526</v>
      </c>
      <c r="AU181" s="187" t="s">
        <v>89</v>
      </c>
      <c r="AY181" s="18" t="s">
        <v>524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89</v>
      </c>
      <c r="BK181" s="188">
        <f>ROUND(I181*H181,3)</f>
        <v>0</v>
      </c>
      <c r="BL181" s="18" t="s">
        <v>530</v>
      </c>
      <c r="BM181" s="187" t="s">
        <v>565</v>
      </c>
    </row>
    <row r="182" spans="1:65" s="2" customFormat="1" ht="76.8">
      <c r="A182" s="35"/>
      <c r="B182" s="36"/>
      <c r="C182" s="35"/>
      <c r="D182" s="190" t="s">
        <v>3212</v>
      </c>
      <c r="E182" s="35"/>
      <c r="F182" s="231" t="s">
        <v>7745</v>
      </c>
      <c r="G182" s="35"/>
      <c r="H182" s="35"/>
      <c r="I182" s="145"/>
      <c r="J182" s="35"/>
      <c r="K182" s="35"/>
      <c r="L182" s="36"/>
      <c r="M182" s="232"/>
      <c r="N182" s="233"/>
      <c r="O182" s="61"/>
      <c r="P182" s="61"/>
      <c r="Q182" s="61"/>
      <c r="R182" s="61"/>
      <c r="S182" s="61"/>
      <c r="T182" s="62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3212</v>
      </c>
      <c r="AU182" s="18" t="s">
        <v>89</v>
      </c>
    </row>
    <row r="183" spans="1:65" s="12" customFormat="1" ht="22.95" customHeight="1">
      <c r="B183" s="163"/>
      <c r="D183" s="164" t="s">
        <v>75</v>
      </c>
      <c r="E183" s="174" t="s">
        <v>223</v>
      </c>
      <c r="F183" s="174" t="s">
        <v>6073</v>
      </c>
      <c r="I183" s="166"/>
      <c r="J183" s="175">
        <f>BK183</f>
        <v>0</v>
      </c>
      <c r="L183" s="163"/>
      <c r="M183" s="168"/>
      <c r="N183" s="169"/>
      <c r="O183" s="169"/>
      <c r="P183" s="170">
        <f>P184</f>
        <v>0</v>
      </c>
      <c r="Q183" s="169"/>
      <c r="R183" s="170">
        <f>R184</f>
        <v>0</v>
      </c>
      <c r="S183" s="169"/>
      <c r="T183" s="171">
        <f>T184</f>
        <v>0</v>
      </c>
      <c r="AR183" s="164" t="s">
        <v>83</v>
      </c>
      <c r="AT183" s="172" t="s">
        <v>75</v>
      </c>
      <c r="AU183" s="172" t="s">
        <v>83</v>
      </c>
      <c r="AY183" s="164" t="s">
        <v>524</v>
      </c>
      <c r="BK183" s="173">
        <f>BK184</f>
        <v>0</v>
      </c>
    </row>
    <row r="184" spans="1:65" s="2" customFormat="1" ht="16.5" customHeight="1">
      <c r="A184" s="35"/>
      <c r="B184" s="144"/>
      <c r="C184" s="176" t="s">
        <v>548</v>
      </c>
      <c r="D184" s="176" t="s">
        <v>526</v>
      </c>
      <c r="E184" s="177" t="s">
        <v>7746</v>
      </c>
      <c r="F184" s="178" t="s">
        <v>7747</v>
      </c>
      <c r="G184" s="179" t="s">
        <v>879</v>
      </c>
      <c r="H184" s="180">
        <v>1</v>
      </c>
      <c r="I184" s="181"/>
      <c r="J184" s="180">
        <f>ROUND(I184*H184,3)</f>
        <v>0</v>
      </c>
      <c r="K184" s="182"/>
      <c r="L184" s="36"/>
      <c r="M184" s="183" t="s">
        <v>1</v>
      </c>
      <c r="N184" s="184" t="s">
        <v>42</v>
      </c>
      <c r="O184" s="61"/>
      <c r="P184" s="185">
        <f>O184*H184</f>
        <v>0</v>
      </c>
      <c r="Q184" s="185">
        <v>0</v>
      </c>
      <c r="R184" s="185">
        <f>Q184*H184</f>
        <v>0</v>
      </c>
      <c r="S184" s="185">
        <v>0</v>
      </c>
      <c r="T184" s="18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530</v>
      </c>
      <c r="AT184" s="187" t="s">
        <v>526</v>
      </c>
      <c r="AU184" s="187" t="s">
        <v>89</v>
      </c>
      <c r="AY184" s="18" t="s">
        <v>524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89</v>
      </c>
      <c r="BK184" s="188">
        <f>ROUND(I184*H184,3)</f>
        <v>0</v>
      </c>
      <c r="BL184" s="18" t="s">
        <v>530</v>
      </c>
      <c r="BM184" s="187" t="s">
        <v>153</v>
      </c>
    </row>
    <row r="185" spans="1:65" s="12" customFormat="1" ht="22.95" customHeight="1">
      <c r="B185" s="163"/>
      <c r="D185" s="164" t="s">
        <v>75</v>
      </c>
      <c r="E185" s="174" t="s">
        <v>226</v>
      </c>
      <c r="F185" s="174" t="s">
        <v>6077</v>
      </c>
      <c r="I185" s="166"/>
      <c r="J185" s="175">
        <f>BK185</f>
        <v>0</v>
      </c>
      <c r="L185" s="163"/>
      <c r="M185" s="168"/>
      <c r="N185" s="169"/>
      <c r="O185" s="169"/>
      <c r="P185" s="170">
        <f>P186</f>
        <v>0</v>
      </c>
      <c r="Q185" s="169"/>
      <c r="R185" s="170">
        <f>R186</f>
        <v>0</v>
      </c>
      <c r="S185" s="169"/>
      <c r="T185" s="171">
        <f>T186</f>
        <v>0</v>
      </c>
      <c r="AR185" s="164" t="s">
        <v>83</v>
      </c>
      <c r="AT185" s="172" t="s">
        <v>75</v>
      </c>
      <c r="AU185" s="172" t="s">
        <v>83</v>
      </c>
      <c r="AY185" s="164" t="s">
        <v>524</v>
      </c>
      <c r="BK185" s="173">
        <f>BK186</f>
        <v>0</v>
      </c>
    </row>
    <row r="186" spans="1:65" s="2" customFormat="1" ht="16.5" customHeight="1">
      <c r="A186" s="35"/>
      <c r="B186" s="144"/>
      <c r="C186" s="176" t="s">
        <v>552</v>
      </c>
      <c r="D186" s="176" t="s">
        <v>526</v>
      </c>
      <c r="E186" s="177" t="s">
        <v>7748</v>
      </c>
      <c r="F186" s="178" t="s">
        <v>7749</v>
      </c>
      <c r="G186" s="179" t="s">
        <v>879</v>
      </c>
      <c r="H186" s="180">
        <v>2</v>
      </c>
      <c r="I186" s="181"/>
      <c r="J186" s="180">
        <f>ROUND(I186*H186,3)</f>
        <v>0</v>
      </c>
      <c r="K186" s="182"/>
      <c r="L186" s="36"/>
      <c r="M186" s="183" t="s">
        <v>1</v>
      </c>
      <c r="N186" s="184" t="s">
        <v>42</v>
      </c>
      <c r="O186" s="61"/>
      <c r="P186" s="185">
        <f>O186*H186</f>
        <v>0</v>
      </c>
      <c r="Q186" s="185">
        <v>0</v>
      </c>
      <c r="R186" s="185">
        <f>Q186*H186</f>
        <v>0</v>
      </c>
      <c r="S186" s="185">
        <v>0</v>
      </c>
      <c r="T186" s="18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530</v>
      </c>
      <c r="AT186" s="187" t="s">
        <v>526</v>
      </c>
      <c r="AU186" s="187" t="s">
        <v>89</v>
      </c>
      <c r="AY186" s="18" t="s">
        <v>524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89</v>
      </c>
      <c r="BK186" s="188">
        <f>ROUND(I186*H186,3)</f>
        <v>0</v>
      </c>
      <c r="BL186" s="18" t="s">
        <v>530</v>
      </c>
      <c r="BM186" s="187" t="s">
        <v>626</v>
      </c>
    </row>
    <row r="187" spans="1:65" s="12" customFormat="1" ht="22.95" customHeight="1">
      <c r="B187" s="163"/>
      <c r="D187" s="164" t="s">
        <v>75</v>
      </c>
      <c r="E187" s="174" t="s">
        <v>229</v>
      </c>
      <c r="F187" s="174" t="s">
        <v>6194</v>
      </c>
      <c r="I187" s="166"/>
      <c r="J187" s="175">
        <f>BK187</f>
        <v>0</v>
      </c>
      <c r="L187" s="163"/>
      <c r="M187" s="168"/>
      <c r="N187" s="169"/>
      <c r="O187" s="169"/>
      <c r="P187" s="170">
        <f>P188</f>
        <v>0</v>
      </c>
      <c r="Q187" s="169"/>
      <c r="R187" s="170">
        <f>R188</f>
        <v>0</v>
      </c>
      <c r="S187" s="169"/>
      <c r="T187" s="171">
        <f>T188</f>
        <v>0</v>
      </c>
      <c r="AR187" s="164" t="s">
        <v>83</v>
      </c>
      <c r="AT187" s="172" t="s">
        <v>75</v>
      </c>
      <c r="AU187" s="172" t="s">
        <v>83</v>
      </c>
      <c r="AY187" s="164" t="s">
        <v>524</v>
      </c>
      <c r="BK187" s="173">
        <f>BK188</f>
        <v>0</v>
      </c>
    </row>
    <row r="188" spans="1:65" s="2" customFormat="1" ht="16.5" customHeight="1">
      <c r="A188" s="35"/>
      <c r="B188" s="144"/>
      <c r="C188" s="176" t="s">
        <v>556</v>
      </c>
      <c r="D188" s="176" t="s">
        <v>526</v>
      </c>
      <c r="E188" s="177" t="s">
        <v>7750</v>
      </c>
      <c r="F188" s="178" t="s">
        <v>7751</v>
      </c>
      <c r="G188" s="179" t="s">
        <v>879</v>
      </c>
      <c r="H188" s="180">
        <v>1</v>
      </c>
      <c r="I188" s="181"/>
      <c r="J188" s="180">
        <f>ROUND(I188*H188,3)</f>
        <v>0</v>
      </c>
      <c r="K188" s="182"/>
      <c r="L188" s="36"/>
      <c r="M188" s="183" t="s">
        <v>1</v>
      </c>
      <c r="N188" s="184" t="s">
        <v>42</v>
      </c>
      <c r="O188" s="61"/>
      <c r="P188" s="185">
        <f>O188*H188</f>
        <v>0</v>
      </c>
      <c r="Q188" s="185">
        <v>0</v>
      </c>
      <c r="R188" s="185">
        <f>Q188*H188</f>
        <v>0</v>
      </c>
      <c r="S188" s="185">
        <v>0</v>
      </c>
      <c r="T188" s="18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530</v>
      </c>
      <c r="AT188" s="187" t="s">
        <v>526</v>
      </c>
      <c r="AU188" s="187" t="s">
        <v>89</v>
      </c>
      <c r="AY188" s="18" t="s">
        <v>524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89</v>
      </c>
      <c r="BK188" s="188">
        <f>ROUND(I188*H188,3)</f>
        <v>0</v>
      </c>
      <c r="BL188" s="18" t="s">
        <v>530</v>
      </c>
      <c r="BM188" s="187" t="s">
        <v>644</v>
      </c>
    </row>
    <row r="189" spans="1:65" s="12" customFormat="1" ht="22.95" customHeight="1">
      <c r="B189" s="163"/>
      <c r="D189" s="164" t="s">
        <v>75</v>
      </c>
      <c r="E189" s="174" t="s">
        <v>5893</v>
      </c>
      <c r="F189" s="174" t="s">
        <v>7752</v>
      </c>
      <c r="I189" s="166"/>
      <c r="J189" s="175">
        <f>BK189</f>
        <v>0</v>
      </c>
      <c r="L189" s="163"/>
      <c r="M189" s="168"/>
      <c r="N189" s="169"/>
      <c r="O189" s="169"/>
      <c r="P189" s="170">
        <f>P190</f>
        <v>0</v>
      </c>
      <c r="Q189" s="169"/>
      <c r="R189" s="170">
        <f>R190</f>
        <v>0</v>
      </c>
      <c r="S189" s="169"/>
      <c r="T189" s="171">
        <f>T190</f>
        <v>0</v>
      </c>
      <c r="AR189" s="164" t="s">
        <v>83</v>
      </c>
      <c r="AT189" s="172" t="s">
        <v>75</v>
      </c>
      <c r="AU189" s="172" t="s">
        <v>83</v>
      </c>
      <c r="AY189" s="164" t="s">
        <v>524</v>
      </c>
      <c r="BK189" s="173">
        <f>BK190</f>
        <v>0</v>
      </c>
    </row>
    <row r="190" spans="1:65" s="2" customFormat="1" ht="16.5" customHeight="1">
      <c r="A190" s="35"/>
      <c r="B190" s="144"/>
      <c r="C190" s="176" t="s">
        <v>560</v>
      </c>
      <c r="D190" s="176" t="s">
        <v>526</v>
      </c>
      <c r="E190" s="177" t="s">
        <v>7753</v>
      </c>
      <c r="F190" s="178" t="s">
        <v>7754</v>
      </c>
      <c r="G190" s="179" t="s">
        <v>879</v>
      </c>
      <c r="H190" s="180">
        <v>5</v>
      </c>
      <c r="I190" s="181"/>
      <c r="J190" s="180">
        <f>ROUND(I190*H190,3)</f>
        <v>0</v>
      </c>
      <c r="K190" s="182"/>
      <c r="L190" s="36"/>
      <c r="M190" s="183" t="s">
        <v>1</v>
      </c>
      <c r="N190" s="184" t="s">
        <v>42</v>
      </c>
      <c r="O190" s="61"/>
      <c r="P190" s="185">
        <f>O190*H190</f>
        <v>0</v>
      </c>
      <c r="Q190" s="185">
        <v>0</v>
      </c>
      <c r="R190" s="185">
        <f>Q190*H190</f>
        <v>0</v>
      </c>
      <c r="S190" s="185">
        <v>0</v>
      </c>
      <c r="T190" s="18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530</v>
      </c>
      <c r="AT190" s="187" t="s">
        <v>526</v>
      </c>
      <c r="AU190" s="187" t="s">
        <v>89</v>
      </c>
      <c r="AY190" s="18" t="s">
        <v>524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89</v>
      </c>
      <c r="BK190" s="188">
        <f>ROUND(I190*H190,3)</f>
        <v>0</v>
      </c>
      <c r="BL190" s="18" t="s">
        <v>530</v>
      </c>
      <c r="BM190" s="187" t="s">
        <v>655</v>
      </c>
    </row>
    <row r="191" spans="1:65" s="12" customFormat="1" ht="22.95" customHeight="1">
      <c r="B191" s="163"/>
      <c r="D191" s="164" t="s">
        <v>75</v>
      </c>
      <c r="E191" s="174" t="s">
        <v>5897</v>
      </c>
      <c r="F191" s="174" t="s">
        <v>6190</v>
      </c>
      <c r="I191" s="166"/>
      <c r="J191" s="175">
        <f>BK191</f>
        <v>0</v>
      </c>
      <c r="L191" s="163"/>
      <c r="M191" s="168"/>
      <c r="N191" s="169"/>
      <c r="O191" s="169"/>
      <c r="P191" s="170">
        <f>P192</f>
        <v>0</v>
      </c>
      <c r="Q191" s="169"/>
      <c r="R191" s="170">
        <f>R192</f>
        <v>0</v>
      </c>
      <c r="S191" s="169"/>
      <c r="T191" s="171">
        <f>T192</f>
        <v>0</v>
      </c>
      <c r="AR191" s="164" t="s">
        <v>83</v>
      </c>
      <c r="AT191" s="172" t="s">
        <v>75</v>
      </c>
      <c r="AU191" s="172" t="s">
        <v>83</v>
      </c>
      <c r="AY191" s="164" t="s">
        <v>524</v>
      </c>
      <c r="BK191" s="173">
        <f>BK192</f>
        <v>0</v>
      </c>
    </row>
    <row r="192" spans="1:65" s="2" customFormat="1" ht="16.5" customHeight="1">
      <c r="A192" s="35"/>
      <c r="B192" s="144"/>
      <c r="C192" s="259" t="s">
        <v>565</v>
      </c>
      <c r="D192" s="259" t="s">
        <v>526</v>
      </c>
      <c r="E192" s="260" t="s">
        <v>7755</v>
      </c>
      <c r="F192" s="261" t="s">
        <v>7756</v>
      </c>
      <c r="G192" s="262" t="s">
        <v>879</v>
      </c>
      <c r="H192" s="263">
        <v>1</v>
      </c>
      <c r="I192" s="263"/>
      <c r="J192" s="263">
        <f>ROUND(I192*H192,3)</f>
        <v>0</v>
      </c>
      <c r="K192" s="182"/>
      <c r="L192" s="36"/>
      <c r="M192" s="183" t="s">
        <v>1</v>
      </c>
      <c r="N192" s="184" t="s">
        <v>42</v>
      </c>
      <c r="O192" s="61"/>
      <c r="P192" s="185">
        <f>O192*H192</f>
        <v>0</v>
      </c>
      <c r="Q192" s="185">
        <v>0</v>
      </c>
      <c r="R192" s="185">
        <f>Q192*H192</f>
        <v>0</v>
      </c>
      <c r="S192" s="185">
        <v>0</v>
      </c>
      <c r="T192" s="18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530</v>
      </c>
      <c r="AT192" s="187" t="s">
        <v>526</v>
      </c>
      <c r="AU192" s="187" t="s">
        <v>89</v>
      </c>
      <c r="AY192" s="18" t="s">
        <v>524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89</v>
      </c>
      <c r="BK192" s="188">
        <f>ROUND(I192*H192,3)</f>
        <v>0</v>
      </c>
      <c r="BL192" s="18" t="s">
        <v>530</v>
      </c>
      <c r="BM192" s="187" t="s">
        <v>7</v>
      </c>
    </row>
    <row r="193" spans="1:65" s="12" customFormat="1" ht="22.95" customHeight="1">
      <c r="B193" s="163"/>
      <c r="D193" s="164" t="s">
        <v>75</v>
      </c>
      <c r="E193" s="174" t="s">
        <v>5901</v>
      </c>
      <c r="F193" s="174" t="s">
        <v>5969</v>
      </c>
      <c r="I193" s="166"/>
      <c r="J193" s="175">
        <f>BK193</f>
        <v>0</v>
      </c>
      <c r="L193" s="163"/>
      <c r="M193" s="168"/>
      <c r="N193" s="169"/>
      <c r="O193" s="169"/>
      <c r="P193" s="170">
        <f>SUM(P194:P196)</f>
        <v>0</v>
      </c>
      <c r="Q193" s="169"/>
      <c r="R193" s="170">
        <f>SUM(R194:R196)</f>
        <v>0</v>
      </c>
      <c r="S193" s="169"/>
      <c r="T193" s="171">
        <f>SUM(T194:T196)</f>
        <v>0</v>
      </c>
      <c r="AR193" s="164" t="s">
        <v>83</v>
      </c>
      <c r="AT193" s="172" t="s">
        <v>75</v>
      </c>
      <c r="AU193" s="172" t="s">
        <v>83</v>
      </c>
      <c r="AY193" s="164" t="s">
        <v>524</v>
      </c>
      <c r="BK193" s="173">
        <f>SUM(BK194:BK196)</f>
        <v>0</v>
      </c>
    </row>
    <row r="194" spans="1:65" s="2" customFormat="1" ht="16.5" customHeight="1">
      <c r="A194" s="35"/>
      <c r="B194" s="144"/>
      <c r="C194" s="176" t="s">
        <v>569</v>
      </c>
      <c r="D194" s="176" t="s">
        <v>526</v>
      </c>
      <c r="E194" s="177" t="s">
        <v>5974</v>
      </c>
      <c r="F194" s="178" t="s">
        <v>5975</v>
      </c>
      <c r="G194" s="179" t="s">
        <v>4265</v>
      </c>
      <c r="H194" s="180">
        <v>17</v>
      </c>
      <c r="I194" s="181"/>
      <c r="J194" s="180">
        <f>ROUND(I194*H194,3)</f>
        <v>0</v>
      </c>
      <c r="K194" s="182"/>
      <c r="L194" s="36"/>
      <c r="M194" s="183" t="s">
        <v>1</v>
      </c>
      <c r="N194" s="184" t="s">
        <v>42</v>
      </c>
      <c r="O194" s="61"/>
      <c r="P194" s="185">
        <f>O194*H194</f>
        <v>0</v>
      </c>
      <c r="Q194" s="185">
        <v>0</v>
      </c>
      <c r="R194" s="185">
        <f>Q194*H194</f>
        <v>0</v>
      </c>
      <c r="S194" s="185">
        <v>0</v>
      </c>
      <c r="T194" s="18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530</v>
      </c>
      <c r="AT194" s="187" t="s">
        <v>526</v>
      </c>
      <c r="AU194" s="187" t="s">
        <v>89</v>
      </c>
      <c r="AY194" s="18" t="s">
        <v>524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89</v>
      </c>
      <c r="BK194" s="188">
        <f>ROUND(I194*H194,3)</f>
        <v>0</v>
      </c>
      <c r="BL194" s="18" t="s">
        <v>530</v>
      </c>
      <c r="BM194" s="187" t="s">
        <v>674</v>
      </c>
    </row>
    <row r="195" spans="1:65" s="2" customFormat="1" ht="16.5" customHeight="1">
      <c r="A195" s="35"/>
      <c r="B195" s="144"/>
      <c r="C195" s="176" t="s">
        <v>153</v>
      </c>
      <c r="D195" s="176" t="s">
        <v>526</v>
      </c>
      <c r="E195" s="177" t="s">
        <v>5976</v>
      </c>
      <c r="F195" s="178" t="s">
        <v>5977</v>
      </c>
      <c r="G195" s="179" t="s">
        <v>4265</v>
      </c>
      <c r="H195" s="180">
        <v>8</v>
      </c>
      <c r="I195" s="181"/>
      <c r="J195" s="180">
        <f>ROUND(I195*H195,3)</f>
        <v>0</v>
      </c>
      <c r="K195" s="182"/>
      <c r="L195" s="36"/>
      <c r="M195" s="183" t="s">
        <v>1</v>
      </c>
      <c r="N195" s="184" t="s">
        <v>42</v>
      </c>
      <c r="O195" s="61"/>
      <c r="P195" s="185">
        <f>O195*H195</f>
        <v>0</v>
      </c>
      <c r="Q195" s="185">
        <v>0</v>
      </c>
      <c r="R195" s="185">
        <f>Q195*H195</f>
        <v>0</v>
      </c>
      <c r="S195" s="185">
        <v>0</v>
      </c>
      <c r="T195" s="18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530</v>
      </c>
      <c r="AT195" s="187" t="s">
        <v>526</v>
      </c>
      <c r="AU195" s="187" t="s">
        <v>89</v>
      </c>
      <c r="AY195" s="18" t="s">
        <v>524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89</v>
      </c>
      <c r="BK195" s="188">
        <f>ROUND(I195*H195,3)</f>
        <v>0</v>
      </c>
      <c r="BL195" s="18" t="s">
        <v>530</v>
      </c>
      <c r="BM195" s="187" t="s">
        <v>408</v>
      </c>
    </row>
    <row r="196" spans="1:65" s="2" customFormat="1" ht="16.5" customHeight="1">
      <c r="A196" s="35"/>
      <c r="B196" s="144"/>
      <c r="C196" s="176" t="s">
        <v>602</v>
      </c>
      <c r="D196" s="176" t="s">
        <v>526</v>
      </c>
      <c r="E196" s="177" t="s">
        <v>5978</v>
      </c>
      <c r="F196" s="178" t="s">
        <v>5979</v>
      </c>
      <c r="G196" s="179" t="s">
        <v>4265</v>
      </c>
      <c r="H196" s="180">
        <v>15</v>
      </c>
      <c r="I196" s="181"/>
      <c r="J196" s="180">
        <f>ROUND(I196*H196,3)</f>
        <v>0</v>
      </c>
      <c r="K196" s="182"/>
      <c r="L196" s="36"/>
      <c r="M196" s="183" t="s">
        <v>1</v>
      </c>
      <c r="N196" s="184" t="s">
        <v>42</v>
      </c>
      <c r="O196" s="61"/>
      <c r="P196" s="185">
        <f>O196*H196</f>
        <v>0</v>
      </c>
      <c r="Q196" s="185">
        <v>0</v>
      </c>
      <c r="R196" s="185">
        <f>Q196*H196</f>
        <v>0</v>
      </c>
      <c r="S196" s="185">
        <v>0</v>
      </c>
      <c r="T196" s="18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530</v>
      </c>
      <c r="AT196" s="187" t="s">
        <v>526</v>
      </c>
      <c r="AU196" s="187" t="s">
        <v>89</v>
      </c>
      <c r="AY196" s="18" t="s">
        <v>524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89</v>
      </c>
      <c r="BK196" s="188">
        <f>ROUND(I196*H196,3)</f>
        <v>0</v>
      </c>
      <c r="BL196" s="18" t="s">
        <v>530</v>
      </c>
      <c r="BM196" s="187" t="s">
        <v>696</v>
      </c>
    </row>
    <row r="197" spans="1:65" s="12" customFormat="1" ht="22.95" customHeight="1">
      <c r="B197" s="163"/>
      <c r="D197" s="164" t="s">
        <v>75</v>
      </c>
      <c r="E197" s="174" t="s">
        <v>211</v>
      </c>
      <c r="F197" s="174" t="s">
        <v>5983</v>
      </c>
      <c r="I197" s="166"/>
      <c r="J197" s="175">
        <f>BK197</f>
        <v>0</v>
      </c>
      <c r="L197" s="163"/>
      <c r="M197" s="168"/>
      <c r="N197" s="169"/>
      <c r="O197" s="169"/>
      <c r="P197" s="170">
        <f>SUM(P198:P199)</f>
        <v>0</v>
      </c>
      <c r="Q197" s="169"/>
      <c r="R197" s="170">
        <f>SUM(R198:R199)</f>
        <v>0</v>
      </c>
      <c r="S197" s="169"/>
      <c r="T197" s="171">
        <f>SUM(T198:T199)</f>
        <v>0</v>
      </c>
      <c r="AR197" s="164" t="s">
        <v>83</v>
      </c>
      <c r="AT197" s="172" t="s">
        <v>75</v>
      </c>
      <c r="AU197" s="172" t="s">
        <v>83</v>
      </c>
      <c r="AY197" s="164" t="s">
        <v>524</v>
      </c>
      <c r="BK197" s="173">
        <f>SUM(BK198:BK199)</f>
        <v>0</v>
      </c>
    </row>
    <row r="198" spans="1:65" s="2" customFormat="1" ht="21.75" customHeight="1">
      <c r="A198" s="35"/>
      <c r="B198" s="144"/>
      <c r="C198" s="176" t="s">
        <v>626</v>
      </c>
      <c r="D198" s="176" t="s">
        <v>526</v>
      </c>
      <c r="E198" s="177" t="s">
        <v>5984</v>
      </c>
      <c r="F198" s="178" t="s">
        <v>5985</v>
      </c>
      <c r="G198" s="179" t="s">
        <v>529</v>
      </c>
      <c r="H198" s="180">
        <v>4</v>
      </c>
      <c r="I198" s="181"/>
      <c r="J198" s="180">
        <f>ROUND(I198*H198,3)</f>
        <v>0</v>
      </c>
      <c r="K198" s="182"/>
      <c r="L198" s="36"/>
      <c r="M198" s="183" t="s">
        <v>1</v>
      </c>
      <c r="N198" s="184" t="s">
        <v>42</v>
      </c>
      <c r="O198" s="61"/>
      <c r="P198" s="185">
        <f>O198*H198</f>
        <v>0</v>
      </c>
      <c r="Q198" s="185">
        <v>0</v>
      </c>
      <c r="R198" s="185">
        <f>Q198*H198</f>
        <v>0</v>
      </c>
      <c r="S198" s="185">
        <v>0</v>
      </c>
      <c r="T198" s="18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530</v>
      </c>
      <c r="AT198" s="187" t="s">
        <v>526</v>
      </c>
      <c r="AU198" s="187" t="s">
        <v>89</v>
      </c>
      <c r="AY198" s="18" t="s">
        <v>524</v>
      </c>
      <c r="BE198" s="105">
        <f>IF(N198="základná",J198,0)</f>
        <v>0</v>
      </c>
      <c r="BF198" s="105">
        <f>IF(N198="znížená",J198,0)</f>
        <v>0</v>
      </c>
      <c r="BG198" s="105">
        <f>IF(N198="zákl. prenesená",J198,0)</f>
        <v>0</v>
      </c>
      <c r="BH198" s="105">
        <f>IF(N198="zníž. prenesená",J198,0)</f>
        <v>0</v>
      </c>
      <c r="BI198" s="105">
        <f>IF(N198="nulová",J198,0)</f>
        <v>0</v>
      </c>
      <c r="BJ198" s="18" t="s">
        <v>89</v>
      </c>
      <c r="BK198" s="188">
        <f>ROUND(I198*H198,3)</f>
        <v>0</v>
      </c>
      <c r="BL198" s="18" t="s">
        <v>530</v>
      </c>
      <c r="BM198" s="187" t="s">
        <v>710</v>
      </c>
    </row>
    <row r="199" spans="1:65" s="2" customFormat="1" ht="33" customHeight="1">
      <c r="A199" s="35"/>
      <c r="B199" s="144"/>
      <c r="C199" s="176" t="s">
        <v>639</v>
      </c>
      <c r="D199" s="176" t="s">
        <v>526</v>
      </c>
      <c r="E199" s="177" t="s">
        <v>6063</v>
      </c>
      <c r="F199" s="178" t="s">
        <v>6064</v>
      </c>
      <c r="G199" s="179" t="s">
        <v>529</v>
      </c>
      <c r="H199" s="180">
        <v>4</v>
      </c>
      <c r="I199" s="181"/>
      <c r="J199" s="180">
        <f>ROUND(I199*H199,3)</f>
        <v>0</v>
      </c>
      <c r="K199" s="182"/>
      <c r="L199" s="36"/>
      <c r="M199" s="183" t="s">
        <v>1</v>
      </c>
      <c r="N199" s="184" t="s">
        <v>42</v>
      </c>
      <c r="O199" s="61"/>
      <c r="P199" s="185">
        <f>O199*H199</f>
        <v>0</v>
      </c>
      <c r="Q199" s="185">
        <v>0</v>
      </c>
      <c r="R199" s="185">
        <f>Q199*H199</f>
        <v>0</v>
      </c>
      <c r="S199" s="185">
        <v>0</v>
      </c>
      <c r="T199" s="18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530</v>
      </c>
      <c r="AT199" s="187" t="s">
        <v>526</v>
      </c>
      <c r="AU199" s="187" t="s">
        <v>89</v>
      </c>
      <c r="AY199" s="18" t="s">
        <v>524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89</v>
      </c>
      <c r="BK199" s="188">
        <f>ROUND(I199*H199,3)</f>
        <v>0</v>
      </c>
      <c r="BL199" s="18" t="s">
        <v>530</v>
      </c>
      <c r="BM199" s="187" t="s">
        <v>721</v>
      </c>
    </row>
    <row r="200" spans="1:65" s="12" customFormat="1" ht="25.95" customHeight="1">
      <c r="B200" s="163"/>
      <c r="D200" s="164" t="s">
        <v>75</v>
      </c>
      <c r="E200" s="165" t="s">
        <v>5926</v>
      </c>
      <c r="F200" s="165" t="s">
        <v>7757</v>
      </c>
      <c r="I200" s="166"/>
      <c r="J200" s="167">
        <f>BK200</f>
        <v>0</v>
      </c>
      <c r="L200" s="163"/>
      <c r="M200" s="168"/>
      <c r="N200" s="169"/>
      <c r="O200" s="169"/>
      <c r="P200" s="170">
        <f>P201+P204</f>
        <v>0</v>
      </c>
      <c r="Q200" s="169"/>
      <c r="R200" s="170">
        <f>R201+R204</f>
        <v>0</v>
      </c>
      <c r="S200" s="169"/>
      <c r="T200" s="171">
        <f>T201+T204</f>
        <v>0</v>
      </c>
      <c r="AR200" s="164" t="s">
        <v>83</v>
      </c>
      <c r="AT200" s="172" t="s">
        <v>75</v>
      </c>
      <c r="AU200" s="172" t="s">
        <v>76</v>
      </c>
      <c r="AY200" s="164" t="s">
        <v>524</v>
      </c>
      <c r="BK200" s="173">
        <f>BK201+BK204</f>
        <v>0</v>
      </c>
    </row>
    <row r="201" spans="1:65" s="12" customFormat="1" ht="22.95" customHeight="1">
      <c r="B201" s="163"/>
      <c r="D201" s="164" t="s">
        <v>75</v>
      </c>
      <c r="E201" s="174" t="s">
        <v>5956</v>
      </c>
      <c r="F201" s="174" t="s">
        <v>6051</v>
      </c>
      <c r="I201" s="166"/>
      <c r="J201" s="175">
        <f>BK201</f>
        <v>0</v>
      </c>
      <c r="L201" s="163"/>
      <c r="M201" s="168"/>
      <c r="N201" s="169"/>
      <c r="O201" s="169"/>
      <c r="P201" s="170">
        <f>SUM(P202:P203)</f>
        <v>0</v>
      </c>
      <c r="Q201" s="169"/>
      <c r="R201" s="170">
        <f>SUM(R202:R203)</f>
        <v>0</v>
      </c>
      <c r="S201" s="169"/>
      <c r="T201" s="171">
        <f>SUM(T202:T203)</f>
        <v>0</v>
      </c>
      <c r="AR201" s="164" t="s">
        <v>83</v>
      </c>
      <c r="AT201" s="172" t="s">
        <v>75</v>
      </c>
      <c r="AU201" s="172" t="s">
        <v>83</v>
      </c>
      <c r="AY201" s="164" t="s">
        <v>524</v>
      </c>
      <c r="BK201" s="173">
        <f>SUM(BK202:BK203)</f>
        <v>0</v>
      </c>
    </row>
    <row r="202" spans="1:65" s="2" customFormat="1" ht="16.5" customHeight="1">
      <c r="A202" s="35"/>
      <c r="B202" s="144"/>
      <c r="C202" s="259" t="s">
        <v>644</v>
      </c>
      <c r="D202" s="259" t="s">
        <v>526</v>
      </c>
      <c r="E202" s="260" t="s">
        <v>6050</v>
      </c>
      <c r="F202" s="261" t="s">
        <v>6070</v>
      </c>
      <c r="G202" s="262" t="s">
        <v>879</v>
      </c>
      <c r="H202" s="263">
        <v>2</v>
      </c>
      <c r="I202" s="263"/>
      <c r="J202" s="263">
        <f>ROUND(I202*H202,3)</f>
        <v>0</v>
      </c>
      <c r="K202" s="182"/>
      <c r="L202" s="36"/>
      <c r="M202" s="183" t="s">
        <v>1</v>
      </c>
      <c r="N202" s="184" t="s">
        <v>42</v>
      </c>
      <c r="O202" s="61"/>
      <c r="P202" s="185">
        <f>O202*H202</f>
        <v>0</v>
      </c>
      <c r="Q202" s="185">
        <v>0</v>
      </c>
      <c r="R202" s="185">
        <f>Q202*H202</f>
        <v>0</v>
      </c>
      <c r="S202" s="185">
        <v>0</v>
      </c>
      <c r="T202" s="18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530</v>
      </c>
      <c r="AT202" s="187" t="s">
        <v>526</v>
      </c>
      <c r="AU202" s="187" t="s">
        <v>89</v>
      </c>
      <c r="AY202" s="18" t="s">
        <v>524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89</v>
      </c>
      <c r="BK202" s="188">
        <f>ROUND(I202*H202,3)</f>
        <v>0</v>
      </c>
      <c r="BL202" s="18" t="s">
        <v>530</v>
      </c>
      <c r="BM202" s="187" t="s">
        <v>732</v>
      </c>
    </row>
    <row r="203" spans="1:65" s="2" customFormat="1" ht="86.4">
      <c r="A203" s="35"/>
      <c r="B203" s="36"/>
      <c r="C203" s="35"/>
      <c r="D203" s="190" t="s">
        <v>3212</v>
      </c>
      <c r="E203" s="35"/>
      <c r="F203" s="231" t="s">
        <v>6104</v>
      </c>
      <c r="G203" s="35"/>
      <c r="H203" s="35"/>
      <c r="I203" s="145"/>
      <c r="J203" s="35"/>
      <c r="K203" s="35"/>
      <c r="L203" s="36"/>
      <c r="M203" s="232"/>
      <c r="N203" s="233"/>
      <c r="O203" s="61"/>
      <c r="P203" s="61"/>
      <c r="Q203" s="61"/>
      <c r="R203" s="61"/>
      <c r="S203" s="61"/>
      <c r="T203" s="62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8" t="s">
        <v>3212</v>
      </c>
      <c r="AU203" s="18" t="s">
        <v>89</v>
      </c>
    </row>
    <row r="204" spans="1:65" s="12" customFormat="1" ht="22.95" customHeight="1">
      <c r="B204" s="163"/>
      <c r="D204" s="164" t="s">
        <v>75</v>
      </c>
      <c r="E204" s="174" t="s">
        <v>5901</v>
      </c>
      <c r="F204" s="174" t="s">
        <v>5969</v>
      </c>
      <c r="I204" s="166"/>
      <c r="J204" s="175">
        <f>BK204</f>
        <v>0</v>
      </c>
      <c r="L204" s="163"/>
      <c r="M204" s="168"/>
      <c r="N204" s="169"/>
      <c r="O204" s="169"/>
      <c r="P204" s="170">
        <f>P205</f>
        <v>0</v>
      </c>
      <c r="Q204" s="169"/>
      <c r="R204" s="170">
        <f>R205</f>
        <v>0</v>
      </c>
      <c r="S204" s="169"/>
      <c r="T204" s="171">
        <f>T205</f>
        <v>0</v>
      </c>
      <c r="AR204" s="164" t="s">
        <v>83</v>
      </c>
      <c r="AT204" s="172" t="s">
        <v>75</v>
      </c>
      <c r="AU204" s="172" t="s">
        <v>83</v>
      </c>
      <c r="AY204" s="164" t="s">
        <v>524</v>
      </c>
      <c r="BK204" s="173">
        <f>BK205</f>
        <v>0</v>
      </c>
    </row>
    <row r="205" spans="1:65" s="2" customFormat="1" ht="16.5" customHeight="1">
      <c r="A205" s="35"/>
      <c r="B205" s="144"/>
      <c r="C205" s="176" t="s">
        <v>649</v>
      </c>
      <c r="D205" s="176" t="s">
        <v>526</v>
      </c>
      <c r="E205" s="177" t="s">
        <v>5970</v>
      </c>
      <c r="F205" s="178" t="s">
        <v>5971</v>
      </c>
      <c r="G205" s="179" t="s">
        <v>4265</v>
      </c>
      <c r="H205" s="180">
        <v>1</v>
      </c>
      <c r="I205" s="181"/>
      <c r="J205" s="180">
        <f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>O205*H205</f>
        <v>0</v>
      </c>
      <c r="Q205" s="185">
        <v>0</v>
      </c>
      <c r="R205" s="185">
        <f>Q205*H205</f>
        <v>0</v>
      </c>
      <c r="S205" s="185">
        <v>0</v>
      </c>
      <c r="T205" s="18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530</v>
      </c>
      <c r="AT205" s="187" t="s">
        <v>526</v>
      </c>
      <c r="AU205" s="187" t="s">
        <v>89</v>
      </c>
      <c r="AY205" s="18" t="s">
        <v>524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89</v>
      </c>
      <c r="BK205" s="188">
        <f>ROUND(I205*H205,3)</f>
        <v>0</v>
      </c>
      <c r="BL205" s="18" t="s">
        <v>530</v>
      </c>
      <c r="BM205" s="187" t="s">
        <v>747</v>
      </c>
    </row>
    <row r="206" spans="1:65" s="12" customFormat="1" ht="25.95" customHeight="1">
      <c r="B206" s="163"/>
      <c r="D206" s="164" t="s">
        <v>75</v>
      </c>
      <c r="E206" s="165" t="s">
        <v>5926</v>
      </c>
      <c r="F206" s="165" t="s">
        <v>7757</v>
      </c>
      <c r="I206" s="166"/>
      <c r="J206" s="167">
        <f>BK206</f>
        <v>0</v>
      </c>
      <c r="L206" s="163"/>
      <c r="M206" s="168"/>
      <c r="N206" s="169"/>
      <c r="O206" s="169"/>
      <c r="P206" s="170">
        <f>P207+P210+P212+P214+P216+P219+P222+P226</f>
        <v>0</v>
      </c>
      <c r="Q206" s="169"/>
      <c r="R206" s="170">
        <f>R207+R210+R212+R214+R216+R219+R222+R226</f>
        <v>0</v>
      </c>
      <c r="S206" s="169"/>
      <c r="T206" s="171">
        <f>T207+T210+T212+T214+T216+T219+T222+T226</f>
        <v>0</v>
      </c>
      <c r="AR206" s="164" t="s">
        <v>83</v>
      </c>
      <c r="AT206" s="172" t="s">
        <v>75</v>
      </c>
      <c r="AU206" s="172" t="s">
        <v>76</v>
      </c>
      <c r="AY206" s="164" t="s">
        <v>524</v>
      </c>
      <c r="BK206" s="173">
        <f>BK207+BK210+BK212+BK214+BK216+BK219+BK222+BK226</f>
        <v>0</v>
      </c>
    </row>
    <row r="207" spans="1:65" s="12" customFormat="1" ht="22.95" customHeight="1">
      <c r="B207" s="163"/>
      <c r="D207" s="164" t="s">
        <v>75</v>
      </c>
      <c r="E207" s="174" t="s">
        <v>5968</v>
      </c>
      <c r="F207" s="174" t="s">
        <v>6068</v>
      </c>
      <c r="I207" s="166"/>
      <c r="J207" s="175">
        <f>BK207</f>
        <v>0</v>
      </c>
      <c r="L207" s="163"/>
      <c r="M207" s="168"/>
      <c r="N207" s="169"/>
      <c r="O207" s="169"/>
      <c r="P207" s="170">
        <f>SUM(P208:P209)</f>
        <v>0</v>
      </c>
      <c r="Q207" s="169"/>
      <c r="R207" s="170">
        <f>SUM(R208:R209)</f>
        <v>0</v>
      </c>
      <c r="S207" s="169"/>
      <c r="T207" s="171">
        <f>SUM(T208:T209)</f>
        <v>0</v>
      </c>
      <c r="AR207" s="164" t="s">
        <v>83</v>
      </c>
      <c r="AT207" s="172" t="s">
        <v>75</v>
      </c>
      <c r="AU207" s="172" t="s">
        <v>83</v>
      </c>
      <c r="AY207" s="164" t="s">
        <v>524</v>
      </c>
      <c r="BK207" s="173">
        <f>SUM(BK208:BK209)</f>
        <v>0</v>
      </c>
    </row>
    <row r="208" spans="1:65" s="2" customFormat="1" ht="16.5" customHeight="1">
      <c r="A208" s="35"/>
      <c r="B208" s="144"/>
      <c r="C208" s="259" t="s">
        <v>655</v>
      </c>
      <c r="D208" s="259" t="s">
        <v>526</v>
      </c>
      <c r="E208" s="260" t="s">
        <v>6069</v>
      </c>
      <c r="F208" s="261" t="s">
        <v>6070</v>
      </c>
      <c r="G208" s="262" t="s">
        <v>879</v>
      </c>
      <c r="H208" s="263">
        <v>2</v>
      </c>
      <c r="I208" s="263"/>
      <c r="J208" s="263">
        <f>ROUND(I208*H208,3)</f>
        <v>0</v>
      </c>
      <c r="K208" s="182"/>
      <c r="L208" s="36"/>
      <c r="M208" s="183" t="s">
        <v>1</v>
      </c>
      <c r="N208" s="184" t="s">
        <v>42</v>
      </c>
      <c r="O208" s="61"/>
      <c r="P208" s="185">
        <f>O208*H208</f>
        <v>0</v>
      </c>
      <c r="Q208" s="185">
        <v>0</v>
      </c>
      <c r="R208" s="185">
        <f>Q208*H208</f>
        <v>0</v>
      </c>
      <c r="S208" s="185">
        <v>0</v>
      </c>
      <c r="T208" s="18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530</v>
      </c>
      <c r="AT208" s="187" t="s">
        <v>526</v>
      </c>
      <c r="AU208" s="187" t="s">
        <v>89</v>
      </c>
      <c r="AY208" s="18" t="s">
        <v>524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89</v>
      </c>
      <c r="BK208" s="188">
        <f>ROUND(I208*H208,3)</f>
        <v>0</v>
      </c>
      <c r="BL208" s="18" t="s">
        <v>530</v>
      </c>
      <c r="BM208" s="187" t="s">
        <v>758</v>
      </c>
    </row>
    <row r="209" spans="1:65" s="2" customFormat="1" ht="28.8">
      <c r="A209" s="35"/>
      <c r="B209" s="36"/>
      <c r="C209" s="35"/>
      <c r="D209" s="190" t="s">
        <v>3212</v>
      </c>
      <c r="E209" s="35"/>
      <c r="F209" s="231" t="s">
        <v>6089</v>
      </c>
      <c r="G209" s="35"/>
      <c r="H209" s="35"/>
      <c r="I209" s="145"/>
      <c r="J209" s="35"/>
      <c r="K209" s="35"/>
      <c r="L209" s="36"/>
      <c r="M209" s="232"/>
      <c r="N209" s="233"/>
      <c r="O209" s="61"/>
      <c r="P209" s="61"/>
      <c r="Q209" s="61"/>
      <c r="R209" s="61"/>
      <c r="S209" s="61"/>
      <c r="T209" s="62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8" t="s">
        <v>3212</v>
      </c>
      <c r="AU209" s="18" t="s">
        <v>89</v>
      </c>
    </row>
    <row r="210" spans="1:65" s="12" customFormat="1" ht="22.95" customHeight="1">
      <c r="B210" s="163"/>
      <c r="D210" s="164" t="s">
        <v>75</v>
      </c>
      <c r="E210" s="174" t="s">
        <v>223</v>
      </c>
      <c r="F210" s="174" t="s">
        <v>6073</v>
      </c>
      <c r="I210" s="166"/>
      <c r="J210" s="175">
        <f>BK210</f>
        <v>0</v>
      </c>
      <c r="L210" s="163"/>
      <c r="M210" s="168"/>
      <c r="N210" s="169"/>
      <c r="O210" s="169"/>
      <c r="P210" s="170">
        <f>P211</f>
        <v>0</v>
      </c>
      <c r="Q210" s="169"/>
      <c r="R210" s="170">
        <f>R211</f>
        <v>0</v>
      </c>
      <c r="S210" s="169"/>
      <c r="T210" s="171">
        <f>T211</f>
        <v>0</v>
      </c>
      <c r="AR210" s="164" t="s">
        <v>83</v>
      </c>
      <c r="AT210" s="172" t="s">
        <v>75</v>
      </c>
      <c r="AU210" s="172" t="s">
        <v>83</v>
      </c>
      <c r="AY210" s="164" t="s">
        <v>524</v>
      </c>
      <c r="BK210" s="173">
        <f>BK211</f>
        <v>0</v>
      </c>
    </row>
    <row r="211" spans="1:65" s="2" customFormat="1" ht="16.5" customHeight="1">
      <c r="A211" s="35"/>
      <c r="B211" s="144"/>
      <c r="C211" s="176" t="s">
        <v>661</v>
      </c>
      <c r="D211" s="176" t="s">
        <v>526</v>
      </c>
      <c r="E211" s="177" t="s">
        <v>6074</v>
      </c>
      <c r="F211" s="178" t="s">
        <v>6075</v>
      </c>
      <c r="G211" s="179" t="s">
        <v>879</v>
      </c>
      <c r="H211" s="180">
        <v>2</v>
      </c>
      <c r="I211" s="181"/>
      <c r="J211" s="180">
        <f>ROUND(I211*H211,3)</f>
        <v>0</v>
      </c>
      <c r="K211" s="182"/>
      <c r="L211" s="36"/>
      <c r="M211" s="183" t="s">
        <v>1</v>
      </c>
      <c r="N211" s="184" t="s">
        <v>42</v>
      </c>
      <c r="O211" s="61"/>
      <c r="P211" s="185">
        <f>O211*H211</f>
        <v>0</v>
      </c>
      <c r="Q211" s="185">
        <v>0</v>
      </c>
      <c r="R211" s="185">
        <f>Q211*H211</f>
        <v>0</v>
      </c>
      <c r="S211" s="185">
        <v>0</v>
      </c>
      <c r="T211" s="18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530</v>
      </c>
      <c r="AT211" s="187" t="s">
        <v>526</v>
      </c>
      <c r="AU211" s="187" t="s">
        <v>89</v>
      </c>
      <c r="AY211" s="18" t="s">
        <v>524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89</v>
      </c>
      <c r="BK211" s="188">
        <f>ROUND(I211*H211,3)</f>
        <v>0</v>
      </c>
      <c r="BL211" s="18" t="s">
        <v>530</v>
      </c>
      <c r="BM211" s="187" t="s">
        <v>778</v>
      </c>
    </row>
    <row r="212" spans="1:65" s="12" customFormat="1" ht="22.95" customHeight="1">
      <c r="B212" s="163"/>
      <c r="D212" s="164" t="s">
        <v>75</v>
      </c>
      <c r="E212" s="174" t="s">
        <v>226</v>
      </c>
      <c r="F212" s="174" t="s">
        <v>6077</v>
      </c>
      <c r="I212" s="166"/>
      <c r="J212" s="175">
        <f>BK212</f>
        <v>0</v>
      </c>
      <c r="L212" s="163"/>
      <c r="M212" s="168"/>
      <c r="N212" s="169"/>
      <c r="O212" s="169"/>
      <c r="P212" s="170">
        <f>P213</f>
        <v>0</v>
      </c>
      <c r="Q212" s="169"/>
      <c r="R212" s="170">
        <f>R213</f>
        <v>0</v>
      </c>
      <c r="S212" s="169"/>
      <c r="T212" s="171">
        <f>T213</f>
        <v>0</v>
      </c>
      <c r="AR212" s="164" t="s">
        <v>83</v>
      </c>
      <c r="AT212" s="172" t="s">
        <v>75</v>
      </c>
      <c r="AU212" s="172" t="s">
        <v>83</v>
      </c>
      <c r="AY212" s="164" t="s">
        <v>524</v>
      </c>
      <c r="BK212" s="173">
        <f>BK213</f>
        <v>0</v>
      </c>
    </row>
    <row r="213" spans="1:65" s="2" customFormat="1" ht="16.5" customHeight="1">
      <c r="A213" s="35"/>
      <c r="B213" s="144"/>
      <c r="C213" s="176" t="s">
        <v>7</v>
      </c>
      <c r="D213" s="176" t="s">
        <v>526</v>
      </c>
      <c r="E213" s="177" t="s">
        <v>6078</v>
      </c>
      <c r="F213" s="178" t="s">
        <v>6079</v>
      </c>
      <c r="G213" s="179" t="s">
        <v>879</v>
      </c>
      <c r="H213" s="180">
        <v>4</v>
      </c>
      <c r="I213" s="181"/>
      <c r="J213" s="180">
        <f>ROUND(I213*H213,3)</f>
        <v>0</v>
      </c>
      <c r="K213" s="182"/>
      <c r="L213" s="36"/>
      <c r="M213" s="183" t="s">
        <v>1</v>
      </c>
      <c r="N213" s="184" t="s">
        <v>42</v>
      </c>
      <c r="O213" s="61"/>
      <c r="P213" s="185">
        <f>O213*H213</f>
        <v>0</v>
      </c>
      <c r="Q213" s="185">
        <v>0</v>
      </c>
      <c r="R213" s="185">
        <f>Q213*H213</f>
        <v>0</v>
      </c>
      <c r="S213" s="185">
        <v>0</v>
      </c>
      <c r="T213" s="18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530</v>
      </c>
      <c r="AT213" s="187" t="s">
        <v>526</v>
      </c>
      <c r="AU213" s="187" t="s">
        <v>89</v>
      </c>
      <c r="AY213" s="18" t="s">
        <v>524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89</v>
      </c>
      <c r="BK213" s="188">
        <f>ROUND(I213*H213,3)</f>
        <v>0</v>
      </c>
      <c r="BL213" s="18" t="s">
        <v>530</v>
      </c>
      <c r="BM213" s="187" t="s">
        <v>797</v>
      </c>
    </row>
    <row r="214" spans="1:65" s="12" customFormat="1" ht="22.95" customHeight="1">
      <c r="B214" s="163"/>
      <c r="D214" s="164" t="s">
        <v>75</v>
      </c>
      <c r="E214" s="174" t="s">
        <v>5982</v>
      </c>
      <c r="F214" s="174" t="s">
        <v>5917</v>
      </c>
      <c r="I214" s="166"/>
      <c r="J214" s="175">
        <f>BK214</f>
        <v>0</v>
      </c>
      <c r="L214" s="163"/>
      <c r="M214" s="168"/>
      <c r="N214" s="169"/>
      <c r="O214" s="169"/>
      <c r="P214" s="170">
        <f>P215</f>
        <v>0</v>
      </c>
      <c r="Q214" s="169"/>
      <c r="R214" s="170">
        <f>R215</f>
        <v>0</v>
      </c>
      <c r="S214" s="169"/>
      <c r="T214" s="171">
        <f>T215</f>
        <v>0</v>
      </c>
      <c r="AR214" s="164" t="s">
        <v>83</v>
      </c>
      <c r="AT214" s="172" t="s">
        <v>75</v>
      </c>
      <c r="AU214" s="172" t="s">
        <v>83</v>
      </c>
      <c r="AY214" s="164" t="s">
        <v>524</v>
      </c>
      <c r="BK214" s="173">
        <f>BK215</f>
        <v>0</v>
      </c>
    </row>
    <row r="215" spans="1:65" s="2" customFormat="1" ht="16.5" customHeight="1">
      <c r="A215" s="35"/>
      <c r="B215" s="144"/>
      <c r="C215" s="176" t="s">
        <v>670</v>
      </c>
      <c r="D215" s="176" t="s">
        <v>526</v>
      </c>
      <c r="E215" s="177" t="s">
        <v>5920</v>
      </c>
      <c r="F215" s="178" t="s">
        <v>5921</v>
      </c>
      <c r="G215" s="179" t="s">
        <v>879</v>
      </c>
      <c r="H215" s="180">
        <v>8</v>
      </c>
      <c r="I215" s="181"/>
      <c r="J215" s="180">
        <f>ROUND(I215*H215,3)</f>
        <v>0</v>
      </c>
      <c r="K215" s="182"/>
      <c r="L215" s="36"/>
      <c r="M215" s="183" t="s">
        <v>1</v>
      </c>
      <c r="N215" s="184" t="s">
        <v>42</v>
      </c>
      <c r="O215" s="61"/>
      <c r="P215" s="185">
        <f>O215*H215</f>
        <v>0</v>
      </c>
      <c r="Q215" s="185">
        <v>0</v>
      </c>
      <c r="R215" s="185">
        <f>Q215*H215</f>
        <v>0</v>
      </c>
      <c r="S215" s="185">
        <v>0</v>
      </c>
      <c r="T215" s="18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530</v>
      </c>
      <c r="AT215" s="187" t="s">
        <v>526</v>
      </c>
      <c r="AU215" s="187" t="s">
        <v>89</v>
      </c>
      <c r="AY215" s="18" t="s">
        <v>524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89</v>
      </c>
      <c r="BK215" s="188">
        <f>ROUND(I215*H215,3)</f>
        <v>0</v>
      </c>
      <c r="BL215" s="18" t="s">
        <v>530</v>
      </c>
      <c r="BM215" s="187" t="s">
        <v>807</v>
      </c>
    </row>
    <row r="216" spans="1:65" s="12" customFormat="1" ht="22.95" customHeight="1">
      <c r="B216" s="163"/>
      <c r="D216" s="164" t="s">
        <v>75</v>
      </c>
      <c r="E216" s="174" t="s">
        <v>5988</v>
      </c>
      <c r="F216" s="174" t="s">
        <v>6055</v>
      </c>
      <c r="I216" s="166"/>
      <c r="J216" s="175">
        <f>BK216</f>
        <v>0</v>
      </c>
      <c r="L216" s="163"/>
      <c r="M216" s="168"/>
      <c r="N216" s="169"/>
      <c r="O216" s="169"/>
      <c r="P216" s="170">
        <f>SUM(P217:P218)</f>
        <v>0</v>
      </c>
      <c r="Q216" s="169"/>
      <c r="R216" s="170">
        <f>SUM(R217:R218)</f>
        <v>0</v>
      </c>
      <c r="S216" s="169"/>
      <c r="T216" s="171">
        <f>SUM(T217:T218)</f>
        <v>0</v>
      </c>
      <c r="AR216" s="164" t="s">
        <v>83</v>
      </c>
      <c r="AT216" s="172" t="s">
        <v>75</v>
      </c>
      <c r="AU216" s="172" t="s">
        <v>83</v>
      </c>
      <c r="AY216" s="164" t="s">
        <v>524</v>
      </c>
      <c r="BK216" s="173">
        <f>SUM(BK217:BK218)</f>
        <v>0</v>
      </c>
    </row>
    <row r="217" spans="1:65" s="2" customFormat="1" ht="16.5" customHeight="1">
      <c r="A217" s="35"/>
      <c r="B217" s="144"/>
      <c r="C217" s="176" t="s">
        <v>674</v>
      </c>
      <c r="D217" s="176" t="s">
        <v>526</v>
      </c>
      <c r="E217" s="177" t="s">
        <v>7758</v>
      </c>
      <c r="F217" s="178" t="s">
        <v>7759</v>
      </c>
      <c r="G217" s="179" t="s">
        <v>879</v>
      </c>
      <c r="H217" s="180">
        <v>4</v>
      </c>
      <c r="I217" s="181"/>
      <c r="J217" s="180">
        <f>ROUND(I217*H217,3)</f>
        <v>0</v>
      </c>
      <c r="K217" s="182"/>
      <c r="L217" s="36"/>
      <c r="M217" s="183" t="s">
        <v>1</v>
      </c>
      <c r="N217" s="184" t="s">
        <v>42</v>
      </c>
      <c r="O217" s="61"/>
      <c r="P217" s="185">
        <f>O217*H217</f>
        <v>0</v>
      </c>
      <c r="Q217" s="185">
        <v>0</v>
      </c>
      <c r="R217" s="185">
        <f>Q217*H217</f>
        <v>0</v>
      </c>
      <c r="S217" s="185">
        <v>0</v>
      </c>
      <c r="T217" s="18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530</v>
      </c>
      <c r="AT217" s="187" t="s">
        <v>526</v>
      </c>
      <c r="AU217" s="187" t="s">
        <v>89</v>
      </c>
      <c r="AY217" s="18" t="s">
        <v>524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89</v>
      </c>
      <c r="BK217" s="188">
        <f>ROUND(I217*H217,3)</f>
        <v>0</v>
      </c>
      <c r="BL217" s="18" t="s">
        <v>530</v>
      </c>
      <c r="BM217" s="187" t="s">
        <v>816</v>
      </c>
    </row>
    <row r="218" spans="1:65" s="2" customFormat="1" ht="28.8">
      <c r="A218" s="35"/>
      <c r="B218" s="36"/>
      <c r="C218" s="35"/>
      <c r="D218" s="190" t="s">
        <v>3212</v>
      </c>
      <c r="E218" s="35"/>
      <c r="F218" s="231" t="s">
        <v>6058</v>
      </c>
      <c r="G218" s="35"/>
      <c r="H218" s="35"/>
      <c r="I218" s="145"/>
      <c r="J218" s="35"/>
      <c r="K218" s="35"/>
      <c r="L218" s="36"/>
      <c r="M218" s="232"/>
      <c r="N218" s="233"/>
      <c r="O218" s="61"/>
      <c r="P218" s="61"/>
      <c r="Q218" s="61"/>
      <c r="R218" s="61"/>
      <c r="S218" s="61"/>
      <c r="T218" s="62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8" t="s">
        <v>3212</v>
      </c>
      <c r="AU218" s="18" t="s">
        <v>89</v>
      </c>
    </row>
    <row r="219" spans="1:65" s="12" customFormat="1" ht="22.95" customHeight="1">
      <c r="B219" s="163"/>
      <c r="D219" s="164" t="s">
        <v>75</v>
      </c>
      <c r="E219" s="174" t="s">
        <v>217</v>
      </c>
      <c r="F219" s="174" t="s">
        <v>7737</v>
      </c>
      <c r="I219" s="166"/>
      <c r="J219" s="175">
        <f>BK219</f>
        <v>0</v>
      </c>
      <c r="L219" s="163"/>
      <c r="M219" s="168"/>
      <c r="N219" s="169"/>
      <c r="O219" s="169"/>
      <c r="P219" s="170">
        <f>SUM(P220:P221)</f>
        <v>0</v>
      </c>
      <c r="Q219" s="169"/>
      <c r="R219" s="170">
        <f>SUM(R220:R221)</f>
        <v>0</v>
      </c>
      <c r="S219" s="169"/>
      <c r="T219" s="171">
        <f>SUM(T220:T221)</f>
        <v>0</v>
      </c>
      <c r="AR219" s="164" t="s">
        <v>83</v>
      </c>
      <c r="AT219" s="172" t="s">
        <v>75</v>
      </c>
      <c r="AU219" s="172" t="s">
        <v>83</v>
      </c>
      <c r="AY219" s="164" t="s">
        <v>524</v>
      </c>
      <c r="BK219" s="173">
        <f>SUM(BK220:BK221)</f>
        <v>0</v>
      </c>
    </row>
    <row r="220" spans="1:65" s="2" customFormat="1" ht="16.5" customHeight="1">
      <c r="A220" s="35"/>
      <c r="B220" s="144"/>
      <c r="C220" s="176" t="s">
        <v>681</v>
      </c>
      <c r="D220" s="176" t="s">
        <v>526</v>
      </c>
      <c r="E220" s="177" t="s">
        <v>7760</v>
      </c>
      <c r="F220" s="178" t="s">
        <v>7761</v>
      </c>
      <c r="G220" s="179" t="s">
        <v>879</v>
      </c>
      <c r="H220" s="180">
        <v>2</v>
      </c>
      <c r="I220" s="181"/>
      <c r="J220" s="180">
        <f>ROUND(I220*H220,3)</f>
        <v>0</v>
      </c>
      <c r="K220" s="182"/>
      <c r="L220" s="36"/>
      <c r="M220" s="183" t="s">
        <v>1</v>
      </c>
      <c r="N220" s="184" t="s">
        <v>42</v>
      </c>
      <c r="O220" s="61"/>
      <c r="P220" s="185">
        <f>O220*H220</f>
        <v>0</v>
      </c>
      <c r="Q220" s="185">
        <v>0</v>
      </c>
      <c r="R220" s="185">
        <f>Q220*H220</f>
        <v>0</v>
      </c>
      <c r="S220" s="185">
        <v>0</v>
      </c>
      <c r="T220" s="18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530</v>
      </c>
      <c r="AT220" s="187" t="s">
        <v>526</v>
      </c>
      <c r="AU220" s="187" t="s">
        <v>89</v>
      </c>
      <c r="AY220" s="18" t="s">
        <v>524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89</v>
      </c>
      <c r="BK220" s="188">
        <f>ROUND(I220*H220,3)</f>
        <v>0</v>
      </c>
      <c r="BL220" s="18" t="s">
        <v>530</v>
      </c>
      <c r="BM220" s="187" t="s">
        <v>827</v>
      </c>
    </row>
    <row r="221" spans="1:65" s="2" customFormat="1" ht="19.2">
      <c r="A221" s="35"/>
      <c r="B221" s="36"/>
      <c r="C221" s="35"/>
      <c r="D221" s="190" t="s">
        <v>3212</v>
      </c>
      <c r="E221" s="35"/>
      <c r="F221" s="231" t="s">
        <v>7762</v>
      </c>
      <c r="G221" s="35"/>
      <c r="H221" s="35"/>
      <c r="I221" s="145"/>
      <c r="J221" s="35"/>
      <c r="K221" s="35"/>
      <c r="L221" s="36"/>
      <c r="M221" s="232"/>
      <c r="N221" s="233"/>
      <c r="O221" s="61"/>
      <c r="P221" s="61"/>
      <c r="Q221" s="61"/>
      <c r="R221" s="61"/>
      <c r="S221" s="61"/>
      <c r="T221" s="62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T221" s="18" t="s">
        <v>3212</v>
      </c>
      <c r="AU221" s="18" t="s">
        <v>89</v>
      </c>
    </row>
    <row r="222" spans="1:65" s="12" customFormat="1" ht="22.95" customHeight="1">
      <c r="B222" s="163"/>
      <c r="D222" s="164" t="s">
        <v>75</v>
      </c>
      <c r="E222" s="174" t="s">
        <v>5901</v>
      </c>
      <c r="F222" s="174" t="s">
        <v>5969</v>
      </c>
      <c r="I222" s="166"/>
      <c r="J222" s="175">
        <f>BK222</f>
        <v>0</v>
      </c>
      <c r="L222" s="163"/>
      <c r="M222" s="168"/>
      <c r="N222" s="169"/>
      <c r="O222" s="169"/>
      <c r="P222" s="170">
        <f>SUM(P223:P225)</f>
        <v>0</v>
      </c>
      <c r="Q222" s="169"/>
      <c r="R222" s="170">
        <f>SUM(R223:R225)</f>
        <v>0</v>
      </c>
      <c r="S222" s="169"/>
      <c r="T222" s="171">
        <f>SUM(T223:T225)</f>
        <v>0</v>
      </c>
      <c r="AR222" s="164" t="s">
        <v>83</v>
      </c>
      <c r="AT222" s="172" t="s">
        <v>75</v>
      </c>
      <c r="AU222" s="172" t="s">
        <v>83</v>
      </c>
      <c r="AY222" s="164" t="s">
        <v>524</v>
      </c>
      <c r="BK222" s="173">
        <f>SUM(BK223:BK225)</f>
        <v>0</v>
      </c>
    </row>
    <row r="223" spans="1:65" s="2" customFormat="1" ht="16.5" customHeight="1">
      <c r="A223" s="35"/>
      <c r="B223" s="144"/>
      <c r="C223" s="176" t="s">
        <v>408</v>
      </c>
      <c r="D223" s="176" t="s">
        <v>526</v>
      </c>
      <c r="E223" s="177" t="s">
        <v>5972</v>
      </c>
      <c r="F223" s="178" t="s">
        <v>5973</v>
      </c>
      <c r="G223" s="179" t="s">
        <v>4265</v>
      </c>
      <c r="H223" s="180">
        <v>10</v>
      </c>
      <c r="I223" s="181"/>
      <c r="J223" s="180">
        <f>ROUND(I223*H223,3)</f>
        <v>0</v>
      </c>
      <c r="K223" s="182"/>
      <c r="L223" s="36"/>
      <c r="M223" s="183" t="s">
        <v>1</v>
      </c>
      <c r="N223" s="184" t="s">
        <v>42</v>
      </c>
      <c r="O223" s="61"/>
      <c r="P223" s="185">
        <f>O223*H223</f>
        <v>0</v>
      </c>
      <c r="Q223" s="185">
        <v>0</v>
      </c>
      <c r="R223" s="185">
        <f>Q223*H223</f>
        <v>0</v>
      </c>
      <c r="S223" s="185">
        <v>0</v>
      </c>
      <c r="T223" s="18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530</v>
      </c>
      <c r="AT223" s="187" t="s">
        <v>526</v>
      </c>
      <c r="AU223" s="187" t="s">
        <v>89</v>
      </c>
      <c r="AY223" s="18" t="s">
        <v>524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89</v>
      </c>
      <c r="BK223" s="188">
        <f>ROUND(I223*H223,3)</f>
        <v>0</v>
      </c>
      <c r="BL223" s="18" t="s">
        <v>530</v>
      </c>
      <c r="BM223" s="187" t="s">
        <v>862</v>
      </c>
    </row>
    <row r="224" spans="1:65" s="2" customFormat="1" ht="16.5" customHeight="1">
      <c r="A224" s="35"/>
      <c r="B224" s="144"/>
      <c r="C224" s="176" t="s">
        <v>691</v>
      </c>
      <c r="D224" s="176" t="s">
        <v>526</v>
      </c>
      <c r="E224" s="177" t="s">
        <v>5974</v>
      </c>
      <c r="F224" s="178" t="s">
        <v>5975</v>
      </c>
      <c r="G224" s="179" t="s">
        <v>4265</v>
      </c>
      <c r="H224" s="180">
        <v>14</v>
      </c>
      <c r="I224" s="181"/>
      <c r="J224" s="180">
        <f>ROUND(I224*H224,3)</f>
        <v>0</v>
      </c>
      <c r="K224" s="182"/>
      <c r="L224" s="36"/>
      <c r="M224" s="183" t="s">
        <v>1</v>
      </c>
      <c r="N224" s="184" t="s">
        <v>42</v>
      </c>
      <c r="O224" s="61"/>
      <c r="P224" s="185">
        <f>O224*H224</f>
        <v>0</v>
      </c>
      <c r="Q224" s="185">
        <v>0</v>
      </c>
      <c r="R224" s="185">
        <f>Q224*H224</f>
        <v>0</v>
      </c>
      <c r="S224" s="185">
        <v>0</v>
      </c>
      <c r="T224" s="18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530</v>
      </c>
      <c r="AT224" s="187" t="s">
        <v>526</v>
      </c>
      <c r="AU224" s="187" t="s">
        <v>89</v>
      </c>
      <c r="AY224" s="18" t="s">
        <v>524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89</v>
      </c>
      <c r="BK224" s="188">
        <f>ROUND(I224*H224,3)</f>
        <v>0</v>
      </c>
      <c r="BL224" s="18" t="s">
        <v>530</v>
      </c>
      <c r="BM224" s="187" t="s">
        <v>881</v>
      </c>
    </row>
    <row r="225" spans="1:65" s="2" customFormat="1" ht="16.5" customHeight="1">
      <c r="A225" s="35"/>
      <c r="B225" s="144"/>
      <c r="C225" s="176" t="s">
        <v>696</v>
      </c>
      <c r="D225" s="176" t="s">
        <v>526</v>
      </c>
      <c r="E225" s="177" t="s">
        <v>5976</v>
      </c>
      <c r="F225" s="178" t="s">
        <v>5977</v>
      </c>
      <c r="G225" s="179" t="s">
        <v>4265</v>
      </c>
      <c r="H225" s="180">
        <v>6</v>
      </c>
      <c r="I225" s="181"/>
      <c r="J225" s="180">
        <f>ROUND(I225*H225,3)</f>
        <v>0</v>
      </c>
      <c r="K225" s="182"/>
      <c r="L225" s="36"/>
      <c r="M225" s="183" t="s">
        <v>1</v>
      </c>
      <c r="N225" s="184" t="s">
        <v>42</v>
      </c>
      <c r="O225" s="61"/>
      <c r="P225" s="185">
        <f>O225*H225</f>
        <v>0</v>
      </c>
      <c r="Q225" s="185">
        <v>0</v>
      </c>
      <c r="R225" s="185">
        <f>Q225*H225</f>
        <v>0</v>
      </c>
      <c r="S225" s="185">
        <v>0</v>
      </c>
      <c r="T225" s="18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530</v>
      </c>
      <c r="AT225" s="187" t="s">
        <v>526</v>
      </c>
      <c r="AU225" s="187" t="s">
        <v>89</v>
      </c>
      <c r="AY225" s="18" t="s">
        <v>524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89</v>
      </c>
      <c r="BK225" s="188">
        <f>ROUND(I225*H225,3)</f>
        <v>0</v>
      </c>
      <c r="BL225" s="18" t="s">
        <v>530</v>
      </c>
      <c r="BM225" s="187" t="s">
        <v>889</v>
      </c>
    </row>
    <row r="226" spans="1:65" s="12" customFormat="1" ht="22.95" customHeight="1">
      <c r="B226" s="163"/>
      <c r="D226" s="164" t="s">
        <v>75</v>
      </c>
      <c r="E226" s="174" t="s">
        <v>211</v>
      </c>
      <c r="F226" s="174" t="s">
        <v>5983</v>
      </c>
      <c r="I226" s="166"/>
      <c r="J226" s="175">
        <f>BK226</f>
        <v>0</v>
      </c>
      <c r="L226" s="163"/>
      <c r="M226" s="168"/>
      <c r="N226" s="169"/>
      <c r="O226" s="169"/>
      <c r="P226" s="170">
        <f>P227</f>
        <v>0</v>
      </c>
      <c r="Q226" s="169"/>
      <c r="R226" s="170">
        <f>R227</f>
        <v>0</v>
      </c>
      <c r="S226" s="169"/>
      <c r="T226" s="171">
        <f>T227</f>
        <v>0</v>
      </c>
      <c r="AR226" s="164" t="s">
        <v>83</v>
      </c>
      <c r="AT226" s="172" t="s">
        <v>75</v>
      </c>
      <c r="AU226" s="172" t="s">
        <v>83</v>
      </c>
      <c r="AY226" s="164" t="s">
        <v>524</v>
      </c>
      <c r="BK226" s="173">
        <f>BK227</f>
        <v>0</v>
      </c>
    </row>
    <row r="227" spans="1:65" s="2" customFormat="1" ht="33" customHeight="1">
      <c r="A227" s="35"/>
      <c r="B227" s="144"/>
      <c r="C227" s="176" t="s">
        <v>704</v>
      </c>
      <c r="D227" s="176" t="s">
        <v>526</v>
      </c>
      <c r="E227" s="177" t="s">
        <v>6063</v>
      </c>
      <c r="F227" s="178" t="s">
        <v>6064</v>
      </c>
      <c r="G227" s="179" t="s">
        <v>529</v>
      </c>
      <c r="H227" s="180">
        <v>3</v>
      </c>
      <c r="I227" s="181"/>
      <c r="J227" s="180">
        <f>ROUND(I227*H227,3)</f>
        <v>0</v>
      </c>
      <c r="K227" s="182"/>
      <c r="L227" s="36"/>
      <c r="M227" s="183" t="s">
        <v>1</v>
      </c>
      <c r="N227" s="184" t="s">
        <v>42</v>
      </c>
      <c r="O227" s="61"/>
      <c r="P227" s="185">
        <f>O227*H227</f>
        <v>0</v>
      </c>
      <c r="Q227" s="185">
        <v>0</v>
      </c>
      <c r="R227" s="185">
        <f>Q227*H227</f>
        <v>0</v>
      </c>
      <c r="S227" s="185">
        <v>0</v>
      </c>
      <c r="T227" s="18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530</v>
      </c>
      <c r="AT227" s="187" t="s">
        <v>526</v>
      </c>
      <c r="AU227" s="187" t="s">
        <v>89</v>
      </c>
      <c r="AY227" s="18" t="s">
        <v>524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89</v>
      </c>
      <c r="BK227" s="188">
        <f>ROUND(I227*H227,3)</f>
        <v>0</v>
      </c>
      <c r="BL227" s="18" t="s">
        <v>530</v>
      </c>
      <c r="BM227" s="187" t="s">
        <v>904</v>
      </c>
    </row>
    <row r="228" spans="1:65" s="12" customFormat="1" ht="25.95" customHeight="1">
      <c r="B228" s="163"/>
      <c r="D228" s="164" t="s">
        <v>75</v>
      </c>
      <c r="E228" s="165" t="s">
        <v>5994</v>
      </c>
      <c r="F228" s="165" t="s">
        <v>7763</v>
      </c>
      <c r="I228" s="166"/>
      <c r="J228" s="167">
        <f>BK228</f>
        <v>0</v>
      </c>
      <c r="L228" s="163"/>
      <c r="M228" s="168"/>
      <c r="N228" s="169"/>
      <c r="O228" s="169"/>
      <c r="P228" s="170">
        <f>P229+P232+P234+P236+P238+P241+P244+P247+P249+P252+P255</f>
        <v>0</v>
      </c>
      <c r="Q228" s="169"/>
      <c r="R228" s="170">
        <f>R229+R232+R234+R236+R238+R241+R244+R247+R249+R252+R255</f>
        <v>0</v>
      </c>
      <c r="S228" s="169"/>
      <c r="T228" s="171">
        <f>T229+T232+T234+T236+T238+T241+T244+T247+T249+T252+T255</f>
        <v>0</v>
      </c>
      <c r="AR228" s="164" t="s">
        <v>83</v>
      </c>
      <c r="AT228" s="172" t="s">
        <v>75</v>
      </c>
      <c r="AU228" s="172" t="s">
        <v>76</v>
      </c>
      <c r="AY228" s="164" t="s">
        <v>524</v>
      </c>
      <c r="BK228" s="173">
        <f>BK229+BK232+BK234+BK236+BK238+BK241+BK244+BK247+BK249+BK252+BK255</f>
        <v>0</v>
      </c>
    </row>
    <row r="229" spans="1:65" s="12" customFormat="1" ht="22.95" customHeight="1">
      <c r="B229" s="163"/>
      <c r="D229" s="164" t="s">
        <v>75</v>
      </c>
      <c r="E229" s="174" t="s">
        <v>5968</v>
      </c>
      <c r="F229" s="174" t="s">
        <v>6068</v>
      </c>
      <c r="I229" s="166"/>
      <c r="J229" s="175">
        <f>BK229</f>
        <v>0</v>
      </c>
      <c r="L229" s="163"/>
      <c r="M229" s="168"/>
      <c r="N229" s="169"/>
      <c r="O229" s="169"/>
      <c r="P229" s="170">
        <f>SUM(P230:P231)</f>
        <v>0</v>
      </c>
      <c r="Q229" s="169"/>
      <c r="R229" s="170">
        <f>SUM(R230:R231)</f>
        <v>0</v>
      </c>
      <c r="S229" s="169"/>
      <c r="T229" s="171">
        <f>SUM(T230:T231)</f>
        <v>0</v>
      </c>
      <c r="AR229" s="164" t="s">
        <v>83</v>
      </c>
      <c r="AT229" s="172" t="s">
        <v>75</v>
      </c>
      <c r="AU229" s="172" t="s">
        <v>83</v>
      </c>
      <c r="AY229" s="164" t="s">
        <v>524</v>
      </c>
      <c r="BK229" s="173">
        <f>SUM(BK230:BK231)</f>
        <v>0</v>
      </c>
    </row>
    <row r="230" spans="1:65" s="2" customFormat="1" ht="16.5" customHeight="1">
      <c r="A230" s="35"/>
      <c r="B230" s="144"/>
      <c r="C230" s="259" t="s">
        <v>710</v>
      </c>
      <c r="D230" s="259" t="s">
        <v>526</v>
      </c>
      <c r="E230" s="260" t="s">
        <v>6088</v>
      </c>
      <c r="F230" s="261" t="s">
        <v>6070</v>
      </c>
      <c r="G230" s="262" t="s">
        <v>879</v>
      </c>
      <c r="H230" s="263">
        <v>1</v>
      </c>
      <c r="I230" s="263"/>
      <c r="J230" s="263">
        <f>ROUND(I230*H230,3)</f>
        <v>0</v>
      </c>
      <c r="K230" s="182"/>
      <c r="L230" s="36"/>
      <c r="M230" s="183" t="s">
        <v>1</v>
      </c>
      <c r="N230" s="184" t="s">
        <v>42</v>
      </c>
      <c r="O230" s="61"/>
      <c r="P230" s="185">
        <f>O230*H230</f>
        <v>0</v>
      </c>
      <c r="Q230" s="185">
        <v>0</v>
      </c>
      <c r="R230" s="185">
        <f>Q230*H230</f>
        <v>0</v>
      </c>
      <c r="S230" s="185">
        <v>0</v>
      </c>
      <c r="T230" s="18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530</v>
      </c>
      <c r="AT230" s="187" t="s">
        <v>526</v>
      </c>
      <c r="AU230" s="187" t="s">
        <v>89</v>
      </c>
      <c r="AY230" s="18" t="s">
        <v>524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89</v>
      </c>
      <c r="BK230" s="188">
        <f>ROUND(I230*H230,3)</f>
        <v>0</v>
      </c>
      <c r="BL230" s="18" t="s">
        <v>530</v>
      </c>
      <c r="BM230" s="187" t="s">
        <v>913</v>
      </c>
    </row>
    <row r="231" spans="1:65" s="2" customFormat="1" ht="28.8">
      <c r="A231" s="35"/>
      <c r="B231" s="36"/>
      <c r="C231" s="35"/>
      <c r="D231" s="190" t="s">
        <v>3212</v>
      </c>
      <c r="E231" s="35"/>
      <c r="F231" s="231" t="s">
        <v>6089</v>
      </c>
      <c r="G231" s="35"/>
      <c r="H231" s="35"/>
      <c r="I231" s="145"/>
      <c r="J231" s="35"/>
      <c r="K231" s="35"/>
      <c r="L231" s="36"/>
      <c r="M231" s="232"/>
      <c r="N231" s="233"/>
      <c r="O231" s="61"/>
      <c r="P231" s="61"/>
      <c r="Q231" s="61"/>
      <c r="R231" s="61"/>
      <c r="S231" s="61"/>
      <c r="T231" s="62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T231" s="18" t="s">
        <v>3212</v>
      </c>
      <c r="AU231" s="18" t="s">
        <v>89</v>
      </c>
    </row>
    <row r="232" spans="1:65" s="12" customFormat="1" ht="22.95" customHeight="1">
      <c r="B232" s="163"/>
      <c r="D232" s="164" t="s">
        <v>75</v>
      </c>
      <c r="E232" s="174" t="s">
        <v>223</v>
      </c>
      <c r="F232" s="174" t="s">
        <v>6073</v>
      </c>
      <c r="I232" s="166"/>
      <c r="J232" s="175">
        <f>BK232</f>
        <v>0</v>
      </c>
      <c r="L232" s="163"/>
      <c r="M232" s="168"/>
      <c r="N232" s="169"/>
      <c r="O232" s="169"/>
      <c r="P232" s="170">
        <f>P233</f>
        <v>0</v>
      </c>
      <c r="Q232" s="169"/>
      <c r="R232" s="170">
        <f>R233</f>
        <v>0</v>
      </c>
      <c r="S232" s="169"/>
      <c r="T232" s="171">
        <f>T233</f>
        <v>0</v>
      </c>
      <c r="AR232" s="164" t="s">
        <v>83</v>
      </c>
      <c r="AT232" s="172" t="s">
        <v>75</v>
      </c>
      <c r="AU232" s="172" t="s">
        <v>83</v>
      </c>
      <c r="AY232" s="164" t="s">
        <v>524</v>
      </c>
      <c r="BK232" s="173">
        <f>BK233</f>
        <v>0</v>
      </c>
    </row>
    <row r="233" spans="1:65" s="2" customFormat="1" ht="16.5" customHeight="1">
      <c r="A233" s="35"/>
      <c r="B233" s="144"/>
      <c r="C233" s="176" t="s">
        <v>717</v>
      </c>
      <c r="D233" s="176" t="s">
        <v>526</v>
      </c>
      <c r="E233" s="177" t="s">
        <v>6090</v>
      </c>
      <c r="F233" s="178" t="s">
        <v>6091</v>
      </c>
      <c r="G233" s="179" t="s">
        <v>879</v>
      </c>
      <c r="H233" s="180">
        <v>1</v>
      </c>
      <c r="I233" s="181"/>
      <c r="J233" s="180">
        <f>ROUND(I233*H233,3)</f>
        <v>0</v>
      </c>
      <c r="K233" s="182"/>
      <c r="L233" s="36"/>
      <c r="M233" s="183" t="s">
        <v>1</v>
      </c>
      <c r="N233" s="184" t="s">
        <v>42</v>
      </c>
      <c r="O233" s="61"/>
      <c r="P233" s="185">
        <f>O233*H233</f>
        <v>0</v>
      </c>
      <c r="Q233" s="185">
        <v>0</v>
      </c>
      <c r="R233" s="185">
        <f>Q233*H233</f>
        <v>0</v>
      </c>
      <c r="S233" s="185">
        <v>0</v>
      </c>
      <c r="T233" s="18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530</v>
      </c>
      <c r="AT233" s="187" t="s">
        <v>526</v>
      </c>
      <c r="AU233" s="187" t="s">
        <v>89</v>
      </c>
      <c r="AY233" s="18" t="s">
        <v>524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89</v>
      </c>
      <c r="BK233" s="188">
        <f>ROUND(I233*H233,3)</f>
        <v>0</v>
      </c>
      <c r="BL233" s="18" t="s">
        <v>530</v>
      </c>
      <c r="BM233" s="187" t="s">
        <v>926</v>
      </c>
    </row>
    <row r="234" spans="1:65" s="12" customFormat="1" ht="22.95" customHeight="1">
      <c r="B234" s="163"/>
      <c r="D234" s="164" t="s">
        <v>75</v>
      </c>
      <c r="E234" s="174" t="s">
        <v>226</v>
      </c>
      <c r="F234" s="174" t="s">
        <v>6077</v>
      </c>
      <c r="I234" s="166"/>
      <c r="J234" s="175">
        <f>BK234</f>
        <v>0</v>
      </c>
      <c r="L234" s="163"/>
      <c r="M234" s="168"/>
      <c r="N234" s="169"/>
      <c r="O234" s="169"/>
      <c r="P234" s="170">
        <f>P235</f>
        <v>0</v>
      </c>
      <c r="Q234" s="169"/>
      <c r="R234" s="170">
        <f>R235</f>
        <v>0</v>
      </c>
      <c r="S234" s="169"/>
      <c r="T234" s="171">
        <f>T235</f>
        <v>0</v>
      </c>
      <c r="AR234" s="164" t="s">
        <v>83</v>
      </c>
      <c r="AT234" s="172" t="s">
        <v>75</v>
      </c>
      <c r="AU234" s="172" t="s">
        <v>83</v>
      </c>
      <c r="AY234" s="164" t="s">
        <v>524</v>
      </c>
      <c r="BK234" s="173">
        <f>BK235</f>
        <v>0</v>
      </c>
    </row>
    <row r="235" spans="1:65" s="2" customFormat="1" ht="16.5" customHeight="1">
      <c r="A235" s="35"/>
      <c r="B235" s="144"/>
      <c r="C235" s="176" t="s">
        <v>721</v>
      </c>
      <c r="D235" s="176" t="s">
        <v>526</v>
      </c>
      <c r="E235" s="177" t="s">
        <v>6092</v>
      </c>
      <c r="F235" s="178" t="s">
        <v>6093</v>
      </c>
      <c r="G235" s="179" t="s">
        <v>879</v>
      </c>
      <c r="H235" s="180">
        <v>2</v>
      </c>
      <c r="I235" s="181"/>
      <c r="J235" s="180">
        <f>ROUND(I235*H235,3)</f>
        <v>0</v>
      </c>
      <c r="K235" s="182"/>
      <c r="L235" s="36"/>
      <c r="M235" s="183" t="s">
        <v>1</v>
      </c>
      <c r="N235" s="184" t="s">
        <v>42</v>
      </c>
      <c r="O235" s="61"/>
      <c r="P235" s="185">
        <f>O235*H235</f>
        <v>0</v>
      </c>
      <c r="Q235" s="185">
        <v>0</v>
      </c>
      <c r="R235" s="185">
        <f>Q235*H235</f>
        <v>0</v>
      </c>
      <c r="S235" s="185">
        <v>0</v>
      </c>
      <c r="T235" s="18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530</v>
      </c>
      <c r="AT235" s="187" t="s">
        <v>526</v>
      </c>
      <c r="AU235" s="187" t="s">
        <v>89</v>
      </c>
      <c r="AY235" s="18" t="s">
        <v>524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89</v>
      </c>
      <c r="BK235" s="188">
        <f>ROUND(I235*H235,3)</f>
        <v>0</v>
      </c>
      <c r="BL235" s="18" t="s">
        <v>530</v>
      </c>
      <c r="BM235" s="187" t="s">
        <v>940</v>
      </c>
    </row>
    <row r="236" spans="1:65" s="12" customFormat="1" ht="22.95" customHeight="1">
      <c r="B236" s="163"/>
      <c r="D236" s="164" t="s">
        <v>75</v>
      </c>
      <c r="E236" s="174" t="s">
        <v>5982</v>
      </c>
      <c r="F236" s="174" t="s">
        <v>5917</v>
      </c>
      <c r="I236" s="166"/>
      <c r="J236" s="175">
        <f>BK236</f>
        <v>0</v>
      </c>
      <c r="L236" s="163"/>
      <c r="M236" s="168"/>
      <c r="N236" s="169"/>
      <c r="O236" s="169"/>
      <c r="P236" s="170">
        <f>P237</f>
        <v>0</v>
      </c>
      <c r="Q236" s="169"/>
      <c r="R236" s="170">
        <f>R237</f>
        <v>0</v>
      </c>
      <c r="S236" s="169"/>
      <c r="T236" s="171">
        <f>T237</f>
        <v>0</v>
      </c>
      <c r="AR236" s="164" t="s">
        <v>83</v>
      </c>
      <c r="AT236" s="172" t="s">
        <v>75</v>
      </c>
      <c r="AU236" s="172" t="s">
        <v>83</v>
      </c>
      <c r="AY236" s="164" t="s">
        <v>524</v>
      </c>
      <c r="BK236" s="173">
        <f>BK237</f>
        <v>0</v>
      </c>
    </row>
    <row r="237" spans="1:65" s="2" customFormat="1" ht="16.5" customHeight="1">
      <c r="A237" s="35"/>
      <c r="B237" s="144"/>
      <c r="C237" s="176" t="s">
        <v>726</v>
      </c>
      <c r="D237" s="176" t="s">
        <v>526</v>
      </c>
      <c r="E237" s="177" t="s">
        <v>5918</v>
      </c>
      <c r="F237" s="178" t="s">
        <v>5919</v>
      </c>
      <c r="G237" s="179" t="s">
        <v>879</v>
      </c>
      <c r="H237" s="180">
        <v>2</v>
      </c>
      <c r="I237" s="181"/>
      <c r="J237" s="180">
        <f>ROUND(I237*H237,3)</f>
        <v>0</v>
      </c>
      <c r="K237" s="182"/>
      <c r="L237" s="36"/>
      <c r="M237" s="183" t="s">
        <v>1</v>
      </c>
      <c r="N237" s="184" t="s">
        <v>42</v>
      </c>
      <c r="O237" s="61"/>
      <c r="P237" s="185">
        <f>O237*H237</f>
        <v>0</v>
      </c>
      <c r="Q237" s="185">
        <v>0</v>
      </c>
      <c r="R237" s="185">
        <f>Q237*H237</f>
        <v>0</v>
      </c>
      <c r="S237" s="185">
        <v>0</v>
      </c>
      <c r="T237" s="18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530</v>
      </c>
      <c r="AT237" s="187" t="s">
        <v>526</v>
      </c>
      <c r="AU237" s="187" t="s">
        <v>89</v>
      </c>
      <c r="AY237" s="18" t="s">
        <v>524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89</v>
      </c>
      <c r="BK237" s="188">
        <f>ROUND(I237*H237,3)</f>
        <v>0</v>
      </c>
      <c r="BL237" s="18" t="s">
        <v>530</v>
      </c>
      <c r="BM237" s="187" t="s">
        <v>948</v>
      </c>
    </row>
    <row r="238" spans="1:65" s="12" customFormat="1" ht="22.95" customHeight="1">
      <c r="B238" s="163"/>
      <c r="D238" s="164" t="s">
        <v>75</v>
      </c>
      <c r="E238" s="174" t="s">
        <v>5988</v>
      </c>
      <c r="F238" s="174" t="s">
        <v>6055</v>
      </c>
      <c r="I238" s="166"/>
      <c r="J238" s="175">
        <f>BK238</f>
        <v>0</v>
      </c>
      <c r="L238" s="163"/>
      <c r="M238" s="168"/>
      <c r="N238" s="169"/>
      <c r="O238" s="169"/>
      <c r="P238" s="170">
        <f>SUM(P239:P240)</f>
        <v>0</v>
      </c>
      <c r="Q238" s="169"/>
      <c r="R238" s="170">
        <f>SUM(R239:R240)</f>
        <v>0</v>
      </c>
      <c r="S238" s="169"/>
      <c r="T238" s="171">
        <f>SUM(T239:T240)</f>
        <v>0</v>
      </c>
      <c r="AR238" s="164" t="s">
        <v>83</v>
      </c>
      <c r="AT238" s="172" t="s">
        <v>75</v>
      </c>
      <c r="AU238" s="172" t="s">
        <v>83</v>
      </c>
      <c r="AY238" s="164" t="s">
        <v>524</v>
      </c>
      <c r="BK238" s="173">
        <f>SUM(BK239:BK240)</f>
        <v>0</v>
      </c>
    </row>
    <row r="239" spans="1:65" s="2" customFormat="1" ht="16.5" customHeight="1">
      <c r="A239" s="35"/>
      <c r="B239" s="144"/>
      <c r="C239" s="176" t="s">
        <v>732</v>
      </c>
      <c r="D239" s="176" t="s">
        <v>526</v>
      </c>
      <c r="E239" s="177" t="s">
        <v>6056</v>
      </c>
      <c r="F239" s="178" t="s">
        <v>6057</v>
      </c>
      <c r="G239" s="179" t="s">
        <v>879</v>
      </c>
      <c r="H239" s="180">
        <v>2</v>
      </c>
      <c r="I239" s="181"/>
      <c r="J239" s="180">
        <f>ROUND(I239*H239,3)</f>
        <v>0</v>
      </c>
      <c r="K239" s="182"/>
      <c r="L239" s="36"/>
      <c r="M239" s="183" t="s">
        <v>1</v>
      </c>
      <c r="N239" s="184" t="s">
        <v>42</v>
      </c>
      <c r="O239" s="61"/>
      <c r="P239" s="185">
        <f>O239*H239</f>
        <v>0</v>
      </c>
      <c r="Q239" s="185">
        <v>0</v>
      </c>
      <c r="R239" s="185">
        <f>Q239*H239</f>
        <v>0</v>
      </c>
      <c r="S239" s="185">
        <v>0</v>
      </c>
      <c r="T239" s="18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530</v>
      </c>
      <c r="AT239" s="187" t="s">
        <v>526</v>
      </c>
      <c r="AU239" s="187" t="s">
        <v>89</v>
      </c>
      <c r="AY239" s="18" t="s">
        <v>524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89</v>
      </c>
      <c r="BK239" s="188">
        <f>ROUND(I239*H239,3)</f>
        <v>0</v>
      </c>
      <c r="BL239" s="18" t="s">
        <v>530</v>
      </c>
      <c r="BM239" s="187" t="s">
        <v>958</v>
      </c>
    </row>
    <row r="240" spans="1:65" s="2" customFormat="1" ht="28.8">
      <c r="A240" s="35"/>
      <c r="B240" s="36"/>
      <c r="C240" s="35"/>
      <c r="D240" s="190" t="s">
        <v>3212</v>
      </c>
      <c r="E240" s="35"/>
      <c r="F240" s="231" t="s">
        <v>6058</v>
      </c>
      <c r="G240" s="35"/>
      <c r="H240" s="35"/>
      <c r="I240" s="145"/>
      <c r="J240" s="35"/>
      <c r="K240" s="35"/>
      <c r="L240" s="36"/>
      <c r="M240" s="232"/>
      <c r="N240" s="233"/>
      <c r="O240" s="61"/>
      <c r="P240" s="61"/>
      <c r="Q240" s="61"/>
      <c r="R240" s="61"/>
      <c r="S240" s="61"/>
      <c r="T240" s="62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3212</v>
      </c>
      <c r="AU240" s="18" t="s">
        <v>89</v>
      </c>
    </row>
    <row r="241" spans="1:65" s="12" customFormat="1" ht="22.95" customHeight="1">
      <c r="B241" s="163"/>
      <c r="D241" s="164" t="s">
        <v>75</v>
      </c>
      <c r="E241" s="174" t="s">
        <v>217</v>
      </c>
      <c r="F241" s="174" t="s">
        <v>7737</v>
      </c>
      <c r="I241" s="166"/>
      <c r="J241" s="175">
        <f>BK241</f>
        <v>0</v>
      </c>
      <c r="L241" s="163"/>
      <c r="M241" s="168"/>
      <c r="N241" s="169"/>
      <c r="O241" s="169"/>
      <c r="P241" s="170">
        <f>SUM(P242:P243)</f>
        <v>0</v>
      </c>
      <c r="Q241" s="169"/>
      <c r="R241" s="170">
        <f>SUM(R242:R243)</f>
        <v>0</v>
      </c>
      <c r="S241" s="169"/>
      <c r="T241" s="171">
        <f>SUM(T242:T243)</f>
        <v>0</v>
      </c>
      <c r="AR241" s="164" t="s">
        <v>83</v>
      </c>
      <c r="AT241" s="172" t="s">
        <v>75</v>
      </c>
      <c r="AU241" s="172" t="s">
        <v>83</v>
      </c>
      <c r="AY241" s="164" t="s">
        <v>524</v>
      </c>
      <c r="BK241" s="173">
        <f>SUM(BK242:BK243)</f>
        <v>0</v>
      </c>
    </row>
    <row r="242" spans="1:65" s="2" customFormat="1" ht="16.5" customHeight="1">
      <c r="A242" s="35"/>
      <c r="B242" s="144"/>
      <c r="C242" s="176" t="s">
        <v>740</v>
      </c>
      <c r="D242" s="176" t="s">
        <v>526</v>
      </c>
      <c r="E242" s="177" t="s">
        <v>7764</v>
      </c>
      <c r="F242" s="178" t="s">
        <v>7765</v>
      </c>
      <c r="G242" s="179" t="s">
        <v>879</v>
      </c>
      <c r="H242" s="180">
        <v>1</v>
      </c>
      <c r="I242" s="181"/>
      <c r="J242" s="180">
        <f>ROUND(I242*H242,3)</f>
        <v>0</v>
      </c>
      <c r="K242" s="182"/>
      <c r="L242" s="36"/>
      <c r="M242" s="183" t="s">
        <v>1</v>
      </c>
      <c r="N242" s="184" t="s">
        <v>42</v>
      </c>
      <c r="O242" s="61"/>
      <c r="P242" s="185">
        <f>O242*H242</f>
        <v>0</v>
      </c>
      <c r="Q242" s="185">
        <v>0</v>
      </c>
      <c r="R242" s="185">
        <f>Q242*H242</f>
        <v>0</v>
      </c>
      <c r="S242" s="185">
        <v>0</v>
      </c>
      <c r="T242" s="18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530</v>
      </c>
      <c r="AT242" s="187" t="s">
        <v>526</v>
      </c>
      <c r="AU242" s="187" t="s">
        <v>89</v>
      </c>
      <c r="AY242" s="18" t="s">
        <v>524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89</v>
      </c>
      <c r="BK242" s="188">
        <f>ROUND(I242*H242,3)</f>
        <v>0</v>
      </c>
      <c r="BL242" s="18" t="s">
        <v>530</v>
      </c>
      <c r="BM242" s="187" t="s">
        <v>969</v>
      </c>
    </row>
    <row r="243" spans="1:65" s="2" customFormat="1" ht="19.2">
      <c r="A243" s="35"/>
      <c r="B243" s="36"/>
      <c r="C243" s="35"/>
      <c r="D243" s="190" t="s">
        <v>3212</v>
      </c>
      <c r="E243" s="35"/>
      <c r="F243" s="231" t="s">
        <v>7762</v>
      </c>
      <c r="G243" s="35"/>
      <c r="H243" s="35"/>
      <c r="I243" s="145"/>
      <c r="J243" s="35"/>
      <c r="K243" s="35"/>
      <c r="L243" s="36"/>
      <c r="M243" s="232"/>
      <c r="N243" s="233"/>
      <c r="O243" s="61"/>
      <c r="P243" s="61"/>
      <c r="Q243" s="61"/>
      <c r="R243" s="61"/>
      <c r="S243" s="61"/>
      <c r="T243" s="62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T243" s="18" t="s">
        <v>3212</v>
      </c>
      <c r="AU243" s="18" t="s">
        <v>89</v>
      </c>
    </row>
    <row r="244" spans="1:65" s="12" customFormat="1" ht="22.95" customHeight="1">
      <c r="B244" s="163"/>
      <c r="D244" s="164" t="s">
        <v>75</v>
      </c>
      <c r="E244" s="174" t="s">
        <v>5901</v>
      </c>
      <c r="F244" s="174" t="s">
        <v>5969</v>
      </c>
      <c r="I244" s="166"/>
      <c r="J244" s="175">
        <f>BK244</f>
        <v>0</v>
      </c>
      <c r="L244" s="163"/>
      <c r="M244" s="168"/>
      <c r="N244" s="169"/>
      <c r="O244" s="169"/>
      <c r="P244" s="170">
        <f>SUM(P245:P246)</f>
        <v>0</v>
      </c>
      <c r="Q244" s="169"/>
      <c r="R244" s="170">
        <f>SUM(R245:R246)</f>
        <v>0</v>
      </c>
      <c r="S244" s="169"/>
      <c r="T244" s="171">
        <f>SUM(T245:T246)</f>
        <v>0</v>
      </c>
      <c r="AR244" s="164" t="s">
        <v>83</v>
      </c>
      <c r="AT244" s="172" t="s">
        <v>75</v>
      </c>
      <c r="AU244" s="172" t="s">
        <v>83</v>
      </c>
      <c r="AY244" s="164" t="s">
        <v>524</v>
      </c>
      <c r="BK244" s="173">
        <f>SUM(BK245:BK246)</f>
        <v>0</v>
      </c>
    </row>
    <row r="245" spans="1:65" s="2" customFormat="1" ht="16.5" customHeight="1">
      <c r="A245" s="35"/>
      <c r="B245" s="144"/>
      <c r="C245" s="176" t="s">
        <v>747</v>
      </c>
      <c r="D245" s="176" t="s">
        <v>526</v>
      </c>
      <c r="E245" s="177" t="s">
        <v>5970</v>
      </c>
      <c r="F245" s="178" t="s">
        <v>5971</v>
      </c>
      <c r="G245" s="179" t="s">
        <v>4265</v>
      </c>
      <c r="H245" s="180">
        <v>4</v>
      </c>
      <c r="I245" s="181"/>
      <c r="J245" s="180">
        <f>ROUND(I245*H245,3)</f>
        <v>0</v>
      </c>
      <c r="K245" s="182"/>
      <c r="L245" s="36"/>
      <c r="M245" s="183" t="s">
        <v>1</v>
      </c>
      <c r="N245" s="184" t="s">
        <v>42</v>
      </c>
      <c r="O245" s="61"/>
      <c r="P245" s="185">
        <f>O245*H245</f>
        <v>0</v>
      </c>
      <c r="Q245" s="185">
        <v>0</v>
      </c>
      <c r="R245" s="185">
        <f>Q245*H245</f>
        <v>0</v>
      </c>
      <c r="S245" s="185">
        <v>0</v>
      </c>
      <c r="T245" s="18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530</v>
      </c>
      <c r="AT245" s="187" t="s">
        <v>526</v>
      </c>
      <c r="AU245" s="187" t="s">
        <v>89</v>
      </c>
      <c r="AY245" s="18" t="s">
        <v>524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89</v>
      </c>
      <c r="BK245" s="188">
        <f>ROUND(I245*H245,3)</f>
        <v>0</v>
      </c>
      <c r="BL245" s="18" t="s">
        <v>530</v>
      </c>
      <c r="BM245" s="187" t="s">
        <v>977</v>
      </c>
    </row>
    <row r="246" spans="1:65" s="2" customFormat="1" ht="16.5" customHeight="1">
      <c r="A246" s="35"/>
      <c r="B246" s="144"/>
      <c r="C246" s="176" t="s">
        <v>754</v>
      </c>
      <c r="D246" s="176" t="s">
        <v>526</v>
      </c>
      <c r="E246" s="177" t="s">
        <v>5972</v>
      </c>
      <c r="F246" s="178" t="s">
        <v>5973</v>
      </c>
      <c r="G246" s="179" t="s">
        <v>4265</v>
      </c>
      <c r="H246" s="180">
        <v>2</v>
      </c>
      <c r="I246" s="181"/>
      <c r="J246" s="180">
        <f>ROUND(I246*H246,3)</f>
        <v>0</v>
      </c>
      <c r="K246" s="182"/>
      <c r="L246" s="36"/>
      <c r="M246" s="183" t="s">
        <v>1</v>
      </c>
      <c r="N246" s="184" t="s">
        <v>42</v>
      </c>
      <c r="O246" s="61"/>
      <c r="P246" s="185">
        <f>O246*H246</f>
        <v>0</v>
      </c>
      <c r="Q246" s="185">
        <v>0</v>
      </c>
      <c r="R246" s="185">
        <f>Q246*H246</f>
        <v>0</v>
      </c>
      <c r="S246" s="185">
        <v>0</v>
      </c>
      <c r="T246" s="18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530</v>
      </c>
      <c r="AT246" s="187" t="s">
        <v>526</v>
      </c>
      <c r="AU246" s="187" t="s">
        <v>89</v>
      </c>
      <c r="AY246" s="18" t="s">
        <v>524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89</v>
      </c>
      <c r="BK246" s="188">
        <f>ROUND(I246*H246,3)</f>
        <v>0</v>
      </c>
      <c r="BL246" s="18" t="s">
        <v>530</v>
      </c>
      <c r="BM246" s="187" t="s">
        <v>988</v>
      </c>
    </row>
    <row r="247" spans="1:65" s="12" customFormat="1" ht="22.95" customHeight="1">
      <c r="B247" s="163"/>
      <c r="D247" s="164" t="s">
        <v>75</v>
      </c>
      <c r="E247" s="174" t="s">
        <v>211</v>
      </c>
      <c r="F247" s="174" t="s">
        <v>5983</v>
      </c>
      <c r="I247" s="166"/>
      <c r="J247" s="175">
        <f>BK247</f>
        <v>0</v>
      </c>
      <c r="L247" s="163"/>
      <c r="M247" s="168"/>
      <c r="N247" s="169"/>
      <c r="O247" s="169"/>
      <c r="P247" s="170">
        <f>P248</f>
        <v>0</v>
      </c>
      <c r="Q247" s="169"/>
      <c r="R247" s="170">
        <f>R248</f>
        <v>0</v>
      </c>
      <c r="S247" s="169"/>
      <c r="T247" s="171">
        <f>T248</f>
        <v>0</v>
      </c>
      <c r="AR247" s="164" t="s">
        <v>83</v>
      </c>
      <c r="AT247" s="172" t="s">
        <v>75</v>
      </c>
      <c r="AU247" s="172" t="s">
        <v>83</v>
      </c>
      <c r="AY247" s="164" t="s">
        <v>524</v>
      </c>
      <c r="BK247" s="173">
        <f>BK248</f>
        <v>0</v>
      </c>
    </row>
    <row r="248" spans="1:65" s="2" customFormat="1" ht="33" customHeight="1">
      <c r="A248" s="35"/>
      <c r="B248" s="144"/>
      <c r="C248" s="176" t="s">
        <v>758</v>
      </c>
      <c r="D248" s="176" t="s">
        <v>526</v>
      </c>
      <c r="E248" s="177" t="s">
        <v>6063</v>
      </c>
      <c r="F248" s="178" t="s">
        <v>6064</v>
      </c>
      <c r="G248" s="179" t="s">
        <v>529</v>
      </c>
      <c r="H248" s="180">
        <v>1</v>
      </c>
      <c r="I248" s="181"/>
      <c r="J248" s="180">
        <f>ROUND(I248*H248,3)</f>
        <v>0</v>
      </c>
      <c r="K248" s="182"/>
      <c r="L248" s="36"/>
      <c r="M248" s="183" t="s">
        <v>1</v>
      </c>
      <c r="N248" s="184" t="s">
        <v>42</v>
      </c>
      <c r="O248" s="61"/>
      <c r="P248" s="185">
        <f>O248*H248</f>
        <v>0</v>
      </c>
      <c r="Q248" s="185">
        <v>0</v>
      </c>
      <c r="R248" s="185">
        <f>Q248*H248</f>
        <v>0</v>
      </c>
      <c r="S248" s="185">
        <v>0</v>
      </c>
      <c r="T248" s="18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530</v>
      </c>
      <c r="AT248" s="187" t="s">
        <v>526</v>
      </c>
      <c r="AU248" s="187" t="s">
        <v>89</v>
      </c>
      <c r="AY248" s="18" t="s">
        <v>524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89</v>
      </c>
      <c r="BK248" s="188">
        <f>ROUND(I248*H248,3)</f>
        <v>0</v>
      </c>
      <c r="BL248" s="18" t="s">
        <v>530</v>
      </c>
      <c r="BM248" s="187" t="s">
        <v>998</v>
      </c>
    </row>
    <row r="249" spans="1:65" s="12" customFormat="1" ht="22.95" customHeight="1">
      <c r="B249" s="163"/>
      <c r="D249" s="164" t="s">
        <v>75</v>
      </c>
      <c r="E249" s="174" t="s">
        <v>6028</v>
      </c>
      <c r="F249" s="174" t="s">
        <v>7766</v>
      </c>
      <c r="I249" s="166"/>
      <c r="J249" s="175">
        <f>BK249</f>
        <v>0</v>
      </c>
      <c r="L249" s="163"/>
      <c r="M249" s="168"/>
      <c r="N249" s="169"/>
      <c r="O249" s="169"/>
      <c r="P249" s="170">
        <f>SUM(P250:P251)</f>
        <v>0</v>
      </c>
      <c r="Q249" s="169"/>
      <c r="R249" s="170">
        <f>SUM(R250:R251)</f>
        <v>0</v>
      </c>
      <c r="S249" s="169"/>
      <c r="T249" s="171">
        <f>SUM(T250:T251)</f>
        <v>0</v>
      </c>
      <c r="AR249" s="164" t="s">
        <v>83</v>
      </c>
      <c r="AT249" s="172" t="s">
        <v>75</v>
      </c>
      <c r="AU249" s="172" t="s">
        <v>83</v>
      </c>
      <c r="AY249" s="164" t="s">
        <v>524</v>
      </c>
      <c r="BK249" s="173">
        <f>SUM(BK250:BK251)</f>
        <v>0</v>
      </c>
    </row>
    <row r="250" spans="1:65" s="2" customFormat="1" ht="16.5" customHeight="1">
      <c r="A250" s="35"/>
      <c r="B250" s="144"/>
      <c r="C250" s="176" t="s">
        <v>764</v>
      </c>
      <c r="D250" s="176" t="s">
        <v>526</v>
      </c>
      <c r="E250" s="177" t="s">
        <v>7767</v>
      </c>
      <c r="F250" s="178" t="s">
        <v>7768</v>
      </c>
      <c r="G250" s="179" t="s">
        <v>4265</v>
      </c>
      <c r="H250" s="180">
        <v>9</v>
      </c>
      <c r="I250" s="181"/>
      <c r="J250" s="180">
        <f>ROUND(I250*H250,3)</f>
        <v>0</v>
      </c>
      <c r="K250" s="182"/>
      <c r="L250" s="36"/>
      <c r="M250" s="183" t="s">
        <v>1</v>
      </c>
      <c r="N250" s="184" t="s">
        <v>42</v>
      </c>
      <c r="O250" s="61"/>
      <c r="P250" s="185">
        <f>O250*H250</f>
        <v>0</v>
      </c>
      <c r="Q250" s="185">
        <v>0</v>
      </c>
      <c r="R250" s="185">
        <f>Q250*H250</f>
        <v>0</v>
      </c>
      <c r="S250" s="185">
        <v>0</v>
      </c>
      <c r="T250" s="18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530</v>
      </c>
      <c r="AT250" s="187" t="s">
        <v>526</v>
      </c>
      <c r="AU250" s="187" t="s">
        <v>89</v>
      </c>
      <c r="AY250" s="18" t="s">
        <v>524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89</v>
      </c>
      <c r="BK250" s="188">
        <f>ROUND(I250*H250,3)</f>
        <v>0</v>
      </c>
      <c r="BL250" s="18" t="s">
        <v>530</v>
      </c>
      <c r="BM250" s="187" t="s">
        <v>1006</v>
      </c>
    </row>
    <row r="251" spans="1:65" s="2" customFormat="1" ht="86.4">
      <c r="A251" s="35"/>
      <c r="B251" s="36"/>
      <c r="C251" s="35"/>
      <c r="D251" s="190" t="s">
        <v>3212</v>
      </c>
      <c r="E251" s="35"/>
      <c r="F251" s="231" t="s">
        <v>5946</v>
      </c>
      <c r="G251" s="35"/>
      <c r="H251" s="35"/>
      <c r="I251" s="145"/>
      <c r="J251" s="35"/>
      <c r="K251" s="35"/>
      <c r="L251" s="36"/>
      <c r="M251" s="232"/>
      <c r="N251" s="233"/>
      <c r="O251" s="61"/>
      <c r="P251" s="61"/>
      <c r="Q251" s="61"/>
      <c r="R251" s="61"/>
      <c r="S251" s="61"/>
      <c r="T251" s="62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3212</v>
      </c>
      <c r="AU251" s="18" t="s">
        <v>89</v>
      </c>
    </row>
    <row r="252" spans="1:65" s="12" customFormat="1" ht="22.95" customHeight="1">
      <c r="B252" s="163"/>
      <c r="D252" s="164" t="s">
        <v>75</v>
      </c>
      <c r="E252" s="174" t="s">
        <v>5995</v>
      </c>
      <c r="F252" s="174" t="s">
        <v>6213</v>
      </c>
      <c r="I252" s="166"/>
      <c r="J252" s="175">
        <f>BK252</f>
        <v>0</v>
      </c>
      <c r="L252" s="163"/>
      <c r="M252" s="168"/>
      <c r="N252" s="169"/>
      <c r="O252" s="169"/>
      <c r="P252" s="170">
        <f>SUM(P253:P254)</f>
        <v>0</v>
      </c>
      <c r="Q252" s="169"/>
      <c r="R252" s="170">
        <f>SUM(R253:R254)</f>
        <v>0</v>
      </c>
      <c r="S252" s="169"/>
      <c r="T252" s="171">
        <f>SUM(T253:T254)</f>
        <v>0</v>
      </c>
      <c r="AR252" s="164" t="s">
        <v>83</v>
      </c>
      <c r="AT252" s="172" t="s">
        <v>75</v>
      </c>
      <c r="AU252" s="172" t="s">
        <v>83</v>
      </c>
      <c r="AY252" s="164" t="s">
        <v>524</v>
      </c>
      <c r="BK252" s="173">
        <f>SUM(BK253:BK254)</f>
        <v>0</v>
      </c>
    </row>
    <row r="253" spans="1:65" s="2" customFormat="1" ht="16.5" customHeight="1">
      <c r="A253" s="35"/>
      <c r="B253" s="144"/>
      <c r="C253" s="176" t="s">
        <v>778</v>
      </c>
      <c r="D253" s="176" t="s">
        <v>526</v>
      </c>
      <c r="E253" s="177" t="s">
        <v>7769</v>
      </c>
      <c r="F253" s="178" t="s">
        <v>6215</v>
      </c>
      <c r="G253" s="179" t="s">
        <v>879</v>
      </c>
      <c r="H253" s="180">
        <v>1</v>
      </c>
      <c r="I253" s="181"/>
      <c r="J253" s="180">
        <f>ROUND(I253*H253,3)</f>
        <v>0</v>
      </c>
      <c r="K253" s="182"/>
      <c r="L253" s="36"/>
      <c r="M253" s="183" t="s">
        <v>1</v>
      </c>
      <c r="N253" s="184" t="s">
        <v>42</v>
      </c>
      <c r="O253" s="61"/>
      <c r="P253" s="185">
        <f>O253*H253</f>
        <v>0</v>
      </c>
      <c r="Q253" s="185">
        <v>0</v>
      </c>
      <c r="R253" s="185">
        <f>Q253*H253</f>
        <v>0</v>
      </c>
      <c r="S253" s="185">
        <v>0</v>
      </c>
      <c r="T253" s="18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530</v>
      </c>
      <c r="AT253" s="187" t="s">
        <v>526</v>
      </c>
      <c r="AU253" s="187" t="s">
        <v>89</v>
      </c>
      <c r="AY253" s="18" t="s">
        <v>524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89</v>
      </c>
      <c r="BK253" s="188">
        <f>ROUND(I253*H253,3)</f>
        <v>0</v>
      </c>
      <c r="BL253" s="18" t="s">
        <v>530</v>
      </c>
      <c r="BM253" s="187" t="s">
        <v>1014</v>
      </c>
    </row>
    <row r="254" spans="1:65" s="2" customFormat="1" ht="19.2">
      <c r="A254" s="35"/>
      <c r="B254" s="36"/>
      <c r="C254" s="35"/>
      <c r="D254" s="190" t="s">
        <v>3212</v>
      </c>
      <c r="E254" s="35"/>
      <c r="F254" s="231" t="s">
        <v>7770</v>
      </c>
      <c r="G254" s="35"/>
      <c r="H254" s="35"/>
      <c r="I254" s="145"/>
      <c r="J254" s="35"/>
      <c r="K254" s="35"/>
      <c r="L254" s="36"/>
      <c r="M254" s="232"/>
      <c r="N254" s="233"/>
      <c r="O254" s="61"/>
      <c r="P254" s="61"/>
      <c r="Q254" s="61"/>
      <c r="R254" s="61"/>
      <c r="S254" s="61"/>
      <c r="T254" s="62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T254" s="18" t="s">
        <v>3212</v>
      </c>
      <c r="AU254" s="18" t="s">
        <v>89</v>
      </c>
    </row>
    <row r="255" spans="1:65" s="12" customFormat="1" ht="22.95" customHeight="1">
      <c r="B255" s="163"/>
      <c r="D255" s="164" t="s">
        <v>75</v>
      </c>
      <c r="E255" s="174" t="s">
        <v>6011</v>
      </c>
      <c r="F255" s="174" t="s">
        <v>7771</v>
      </c>
      <c r="I255" s="166"/>
      <c r="J255" s="175">
        <f>BK255</f>
        <v>0</v>
      </c>
      <c r="L255" s="163"/>
      <c r="M255" s="168"/>
      <c r="N255" s="169"/>
      <c r="O255" s="169"/>
      <c r="P255" s="170">
        <f>SUM(P256:P261)</f>
        <v>0</v>
      </c>
      <c r="Q255" s="169"/>
      <c r="R255" s="170">
        <f>SUM(R256:R261)</f>
        <v>0</v>
      </c>
      <c r="S255" s="169"/>
      <c r="T255" s="171">
        <f>SUM(T256:T261)</f>
        <v>0</v>
      </c>
      <c r="AR255" s="164" t="s">
        <v>83</v>
      </c>
      <c r="AT255" s="172" t="s">
        <v>75</v>
      </c>
      <c r="AU255" s="172" t="s">
        <v>83</v>
      </c>
      <c r="AY255" s="164" t="s">
        <v>524</v>
      </c>
      <c r="BK255" s="173">
        <f>SUM(BK256:BK261)</f>
        <v>0</v>
      </c>
    </row>
    <row r="256" spans="1:65" s="2" customFormat="1" ht="16.5" customHeight="1">
      <c r="A256" s="35"/>
      <c r="B256" s="144"/>
      <c r="C256" s="176" t="s">
        <v>784</v>
      </c>
      <c r="D256" s="176" t="s">
        <v>526</v>
      </c>
      <c r="E256" s="177" t="s">
        <v>6219</v>
      </c>
      <c r="F256" s="178" t="s">
        <v>6220</v>
      </c>
      <c r="G256" s="179" t="s">
        <v>879</v>
      </c>
      <c r="H256" s="180">
        <v>1</v>
      </c>
      <c r="I256" s="181"/>
      <c r="J256" s="180">
        <f t="shared" ref="J256:J261" si="5">ROUND(I256*H256,3)</f>
        <v>0</v>
      </c>
      <c r="K256" s="182"/>
      <c r="L256" s="36"/>
      <c r="M256" s="183" t="s">
        <v>1</v>
      </c>
      <c r="N256" s="184" t="s">
        <v>42</v>
      </c>
      <c r="O256" s="61"/>
      <c r="P256" s="185">
        <f t="shared" ref="P256:P261" si="6">O256*H256</f>
        <v>0</v>
      </c>
      <c r="Q256" s="185">
        <v>0</v>
      </c>
      <c r="R256" s="185">
        <f t="shared" ref="R256:R261" si="7">Q256*H256</f>
        <v>0</v>
      </c>
      <c r="S256" s="185">
        <v>0</v>
      </c>
      <c r="T256" s="186">
        <f t="shared" ref="T256:T261" si="8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530</v>
      </c>
      <c r="AT256" s="187" t="s">
        <v>526</v>
      </c>
      <c r="AU256" s="187" t="s">
        <v>89</v>
      </c>
      <c r="AY256" s="18" t="s">
        <v>524</v>
      </c>
      <c r="BE256" s="105">
        <f t="shared" ref="BE256:BE261" si="9">IF(N256="základná",J256,0)</f>
        <v>0</v>
      </c>
      <c r="BF256" s="105">
        <f t="shared" ref="BF256:BF261" si="10">IF(N256="znížená",J256,0)</f>
        <v>0</v>
      </c>
      <c r="BG256" s="105">
        <f t="shared" ref="BG256:BG261" si="11">IF(N256="zákl. prenesená",J256,0)</f>
        <v>0</v>
      </c>
      <c r="BH256" s="105">
        <f t="shared" ref="BH256:BH261" si="12">IF(N256="zníž. prenesená",J256,0)</f>
        <v>0</v>
      </c>
      <c r="BI256" s="105">
        <f t="shared" ref="BI256:BI261" si="13">IF(N256="nulová",J256,0)</f>
        <v>0</v>
      </c>
      <c r="BJ256" s="18" t="s">
        <v>89</v>
      </c>
      <c r="BK256" s="188">
        <f t="shared" ref="BK256:BK261" si="14">ROUND(I256*H256,3)</f>
        <v>0</v>
      </c>
      <c r="BL256" s="18" t="s">
        <v>530</v>
      </c>
      <c r="BM256" s="187" t="s">
        <v>1166</v>
      </c>
    </row>
    <row r="257" spans="1:65" s="2" customFormat="1" ht="16.5" customHeight="1">
      <c r="A257" s="35"/>
      <c r="B257" s="144"/>
      <c r="C257" s="176" t="s">
        <v>797</v>
      </c>
      <c r="D257" s="176" t="s">
        <v>526</v>
      </c>
      <c r="E257" s="177" t="s">
        <v>6221</v>
      </c>
      <c r="F257" s="178" t="s">
        <v>6222</v>
      </c>
      <c r="G257" s="179" t="s">
        <v>879</v>
      </c>
      <c r="H257" s="180">
        <v>1</v>
      </c>
      <c r="I257" s="181"/>
      <c r="J257" s="180">
        <f t="shared" si="5"/>
        <v>0</v>
      </c>
      <c r="K257" s="182"/>
      <c r="L257" s="36"/>
      <c r="M257" s="183" t="s">
        <v>1</v>
      </c>
      <c r="N257" s="184" t="s">
        <v>42</v>
      </c>
      <c r="O257" s="61"/>
      <c r="P257" s="185">
        <f t="shared" si="6"/>
        <v>0</v>
      </c>
      <c r="Q257" s="185">
        <v>0</v>
      </c>
      <c r="R257" s="185">
        <f t="shared" si="7"/>
        <v>0</v>
      </c>
      <c r="S257" s="185">
        <v>0</v>
      </c>
      <c r="T257" s="186">
        <f t="shared" si="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530</v>
      </c>
      <c r="AT257" s="187" t="s">
        <v>526</v>
      </c>
      <c r="AU257" s="187" t="s">
        <v>89</v>
      </c>
      <c r="AY257" s="18" t="s">
        <v>524</v>
      </c>
      <c r="BE257" s="105">
        <f t="shared" si="9"/>
        <v>0</v>
      </c>
      <c r="BF257" s="105">
        <f t="shared" si="10"/>
        <v>0</v>
      </c>
      <c r="BG257" s="105">
        <f t="shared" si="11"/>
        <v>0</v>
      </c>
      <c r="BH257" s="105">
        <f t="shared" si="12"/>
        <v>0</v>
      </c>
      <c r="BI257" s="105">
        <f t="shared" si="13"/>
        <v>0</v>
      </c>
      <c r="BJ257" s="18" t="s">
        <v>89</v>
      </c>
      <c r="BK257" s="188">
        <f t="shared" si="14"/>
        <v>0</v>
      </c>
      <c r="BL257" s="18" t="s">
        <v>530</v>
      </c>
      <c r="BM257" s="187" t="s">
        <v>1643</v>
      </c>
    </row>
    <row r="258" spans="1:65" s="2" customFormat="1" ht="16.5" customHeight="1">
      <c r="A258" s="35"/>
      <c r="B258" s="144"/>
      <c r="C258" s="176" t="s">
        <v>801</v>
      </c>
      <c r="D258" s="176" t="s">
        <v>526</v>
      </c>
      <c r="E258" s="177" t="s">
        <v>6223</v>
      </c>
      <c r="F258" s="178" t="s">
        <v>6224</v>
      </c>
      <c r="G258" s="179" t="s">
        <v>879</v>
      </c>
      <c r="H258" s="180">
        <v>1</v>
      </c>
      <c r="I258" s="181"/>
      <c r="J258" s="180">
        <f t="shared" si="5"/>
        <v>0</v>
      </c>
      <c r="K258" s="182"/>
      <c r="L258" s="36"/>
      <c r="M258" s="183" t="s">
        <v>1</v>
      </c>
      <c r="N258" s="184" t="s">
        <v>42</v>
      </c>
      <c r="O258" s="61"/>
      <c r="P258" s="185">
        <f t="shared" si="6"/>
        <v>0</v>
      </c>
      <c r="Q258" s="185">
        <v>0</v>
      </c>
      <c r="R258" s="185">
        <f t="shared" si="7"/>
        <v>0</v>
      </c>
      <c r="S258" s="185">
        <v>0</v>
      </c>
      <c r="T258" s="186">
        <f t="shared" si="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530</v>
      </c>
      <c r="AT258" s="187" t="s">
        <v>526</v>
      </c>
      <c r="AU258" s="187" t="s">
        <v>89</v>
      </c>
      <c r="AY258" s="18" t="s">
        <v>524</v>
      </c>
      <c r="BE258" s="105">
        <f t="shared" si="9"/>
        <v>0</v>
      </c>
      <c r="BF258" s="105">
        <f t="shared" si="10"/>
        <v>0</v>
      </c>
      <c r="BG258" s="105">
        <f t="shared" si="11"/>
        <v>0</v>
      </c>
      <c r="BH258" s="105">
        <f t="shared" si="12"/>
        <v>0</v>
      </c>
      <c r="BI258" s="105">
        <f t="shared" si="13"/>
        <v>0</v>
      </c>
      <c r="BJ258" s="18" t="s">
        <v>89</v>
      </c>
      <c r="BK258" s="188">
        <f t="shared" si="14"/>
        <v>0</v>
      </c>
      <c r="BL258" s="18" t="s">
        <v>530</v>
      </c>
      <c r="BM258" s="187" t="s">
        <v>1699</v>
      </c>
    </row>
    <row r="259" spans="1:65" s="2" customFormat="1" ht="16.5" customHeight="1">
      <c r="A259" s="35"/>
      <c r="B259" s="144"/>
      <c r="C259" s="176" t="s">
        <v>807</v>
      </c>
      <c r="D259" s="176" t="s">
        <v>526</v>
      </c>
      <c r="E259" s="177" t="s">
        <v>6225</v>
      </c>
      <c r="F259" s="178" t="s">
        <v>6226</v>
      </c>
      <c r="G259" s="179" t="s">
        <v>879</v>
      </c>
      <c r="H259" s="180">
        <v>1</v>
      </c>
      <c r="I259" s="181"/>
      <c r="J259" s="180">
        <f t="shared" si="5"/>
        <v>0</v>
      </c>
      <c r="K259" s="182"/>
      <c r="L259" s="36"/>
      <c r="M259" s="183" t="s">
        <v>1</v>
      </c>
      <c r="N259" s="184" t="s">
        <v>42</v>
      </c>
      <c r="O259" s="61"/>
      <c r="P259" s="185">
        <f t="shared" si="6"/>
        <v>0</v>
      </c>
      <c r="Q259" s="185">
        <v>0</v>
      </c>
      <c r="R259" s="185">
        <f t="shared" si="7"/>
        <v>0</v>
      </c>
      <c r="S259" s="185">
        <v>0</v>
      </c>
      <c r="T259" s="186">
        <f t="shared" si="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530</v>
      </c>
      <c r="AT259" s="187" t="s">
        <v>526</v>
      </c>
      <c r="AU259" s="187" t="s">
        <v>89</v>
      </c>
      <c r="AY259" s="18" t="s">
        <v>524</v>
      </c>
      <c r="BE259" s="105">
        <f t="shared" si="9"/>
        <v>0</v>
      </c>
      <c r="BF259" s="105">
        <f t="shared" si="10"/>
        <v>0</v>
      </c>
      <c r="BG259" s="105">
        <f t="shared" si="11"/>
        <v>0</v>
      </c>
      <c r="BH259" s="105">
        <f t="shared" si="12"/>
        <v>0</v>
      </c>
      <c r="BI259" s="105">
        <f t="shared" si="13"/>
        <v>0</v>
      </c>
      <c r="BJ259" s="18" t="s">
        <v>89</v>
      </c>
      <c r="BK259" s="188">
        <f t="shared" si="14"/>
        <v>0</v>
      </c>
      <c r="BL259" s="18" t="s">
        <v>530</v>
      </c>
      <c r="BM259" s="187" t="s">
        <v>1709</v>
      </c>
    </row>
    <row r="260" spans="1:65" s="2" customFormat="1" ht="16.5" customHeight="1">
      <c r="A260" s="35"/>
      <c r="B260" s="144"/>
      <c r="C260" s="176" t="s">
        <v>811</v>
      </c>
      <c r="D260" s="176" t="s">
        <v>526</v>
      </c>
      <c r="E260" s="177" t="s">
        <v>7772</v>
      </c>
      <c r="F260" s="178" t="s">
        <v>6228</v>
      </c>
      <c r="G260" s="179" t="s">
        <v>4809</v>
      </c>
      <c r="H260" s="180">
        <v>8</v>
      </c>
      <c r="I260" s="181"/>
      <c r="J260" s="180">
        <f t="shared" si="5"/>
        <v>0</v>
      </c>
      <c r="K260" s="182"/>
      <c r="L260" s="36"/>
      <c r="M260" s="183" t="s">
        <v>1</v>
      </c>
      <c r="N260" s="184" t="s">
        <v>42</v>
      </c>
      <c r="O260" s="61"/>
      <c r="P260" s="185">
        <f t="shared" si="6"/>
        <v>0</v>
      </c>
      <c r="Q260" s="185">
        <v>0</v>
      </c>
      <c r="R260" s="185">
        <f t="shared" si="7"/>
        <v>0</v>
      </c>
      <c r="S260" s="185">
        <v>0</v>
      </c>
      <c r="T260" s="186">
        <f t="shared" si="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530</v>
      </c>
      <c r="AT260" s="187" t="s">
        <v>526</v>
      </c>
      <c r="AU260" s="187" t="s">
        <v>89</v>
      </c>
      <c r="AY260" s="18" t="s">
        <v>524</v>
      </c>
      <c r="BE260" s="105">
        <f t="shared" si="9"/>
        <v>0</v>
      </c>
      <c r="BF260" s="105">
        <f t="shared" si="10"/>
        <v>0</v>
      </c>
      <c r="BG260" s="105">
        <f t="shared" si="11"/>
        <v>0</v>
      </c>
      <c r="BH260" s="105">
        <f t="shared" si="12"/>
        <v>0</v>
      </c>
      <c r="BI260" s="105">
        <f t="shared" si="13"/>
        <v>0</v>
      </c>
      <c r="BJ260" s="18" t="s">
        <v>89</v>
      </c>
      <c r="BK260" s="188">
        <f t="shared" si="14"/>
        <v>0</v>
      </c>
      <c r="BL260" s="18" t="s">
        <v>530</v>
      </c>
      <c r="BM260" s="187" t="s">
        <v>1776</v>
      </c>
    </row>
    <row r="261" spans="1:65" s="2" customFormat="1" ht="16.5" customHeight="1">
      <c r="A261" s="35"/>
      <c r="B261" s="144"/>
      <c r="C261" s="176" t="s">
        <v>816</v>
      </c>
      <c r="D261" s="176" t="s">
        <v>526</v>
      </c>
      <c r="E261" s="177" t="s">
        <v>7773</v>
      </c>
      <c r="F261" s="178" t="s">
        <v>6230</v>
      </c>
      <c r="G261" s="179" t="s">
        <v>4809</v>
      </c>
      <c r="H261" s="180">
        <v>1</v>
      </c>
      <c r="I261" s="181"/>
      <c r="J261" s="180">
        <f t="shared" si="5"/>
        <v>0</v>
      </c>
      <c r="K261" s="182"/>
      <c r="L261" s="36"/>
      <c r="M261" s="183" t="s">
        <v>1</v>
      </c>
      <c r="N261" s="184" t="s">
        <v>42</v>
      </c>
      <c r="O261" s="61"/>
      <c r="P261" s="185">
        <f t="shared" si="6"/>
        <v>0</v>
      </c>
      <c r="Q261" s="185">
        <v>0</v>
      </c>
      <c r="R261" s="185">
        <f t="shared" si="7"/>
        <v>0</v>
      </c>
      <c r="S261" s="185">
        <v>0</v>
      </c>
      <c r="T261" s="186">
        <f t="shared" si="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530</v>
      </c>
      <c r="AT261" s="187" t="s">
        <v>526</v>
      </c>
      <c r="AU261" s="187" t="s">
        <v>89</v>
      </c>
      <c r="AY261" s="18" t="s">
        <v>524</v>
      </c>
      <c r="BE261" s="105">
        <f t="shared" si="9"/>
        <v>0</v>
      </c>
      <c r="BF261" s="105">
        <f t="shared" si="10"/>
        <v>0</v>
      </c>
      <c r="BG261" s="105">
        <f t="shared" si="11"/>
        <v>0</v>
      </c>
      <c r="BH261" s="105">
        <f t="shared" si="12"/>
        <v>0</v>
      </c>
      <c r="BI261" s="105">
        <f t="shared" si="13"/>
        <v>0</v>
      </c>
      <c r="BJ261" s="18" t="s">
        <v>89</v>
      </c>
      <c r="BK261" s="188">
        <f t="shared" si="14"/>
        <v>0</v>
      </c>
      <c r="BL261" s="18" t="s">
        <v>530</v>
      </c>
      <c r="BM261" s="187" t="s">
        <v>1787</v>
      </c>
    </row>
    <row r="262" spans="1:65" s="12" customFormat="1" ht="25.95" customHeight="1">
      <c r="B262" s="163"/>
      <c r="D262" s="164" t="s">
        <v>75</v>
      </c>
      <c r="E262" s="165" t="s">
        <v>522</v>
      </c>
      <c r="F262" s="165" t="s">
        <v>522</v>
      </c>
      <c r="I262" s="166"/>
      <c r="J262" s="167">
        <f>BK262</f>
        <v>0</v>
      </c>
      <c r="L262" s="163"/>
      <c r="M262" s="244"/>
      <c r="N262" s="245"/>
      <c r="O262" s="245"/>
      <c r="P262" s="246">
        <v>0</v>
      </c>
      <c r="Q262" s="245"/>
      <c r="R262" s="246">
        <v>0</v>
      </c>
      <c r="S262" s="245"/>
      <c r="T262" s="247">
        <v>0</v>
      </c>
      <c r="AR262" s="164" t="s">
        <v>83</v>
      </c>
      <c r="AT262" s="172" t="s">
        <v>75</v>
      </c>
      <c r="AU262" s="172" t="s">
        <v>76</v>
      </c>
      <c r="AY262" s="164" t="s">
        <v>524</v>
      </c>
      <c r="BK262" s="173">
        <v>0</v>
      </c>
    </row>
    <row r="263" spans="1:65" s="2" customFormat="1" ht="6.9" customHeight="1">
      <c r="A263" s="35"/>
      <c r="B263" s="50"/>
      <c r="C263" s="51"/>
      <c r="D263" s="51"/>
      <c r="E263" s="51"/>
      <c r="F263" s="51"/>
      <c r="G263" s="51"/>
      <c r="H263" s="51"/>
      <c r="I263" s="51"/>
      <c r="J263" s="51"/>
      <c r="K263" s="51"/>
      <c r="L263" s="36"/>
      <c r="M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</row>
  </sheetData>
  <autoFilter ref="C166:K262" xr:uid="{00000000-0009-0000-0000-00000B000000}"/>
  <mergeCells count="17">
    <mergeCell ref="E20:H20"/>
    <mergeCell ref="E29:H29"/>
    <mergeCell ref="E159:H159"/>
    <mergeCell ref="L2:V2"/>
    <mergeCell ref="D141:F141"/>
    <mergeCell ref="D142:F142"/>
    <mergeCell ref="D143:F143"/>
    <mergeCell ref="E155:H155"/>
    <mergeCell ref="E157:H157"/>
    <mergeCell ref="E85:H85"/>
    <mergeCell ref="E87:H87"/>
    <mergeCell ref="E89:H89"/>
    <mergeCell ref="D139:F139"/>
    <mergeCell ref="D140:F140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315"/>
  <sheetViews>
    <sheetView showGridLines="0" topLeftCell="A309" workbookViewId="0">
      <selection activeCell="Y338" sqref="Y338:Y33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125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6674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7774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ROUND((SUM(BE113:BE120) + SUM(BE142:BE314)),  2)</f>
        <v>0</v>
      </c>
      <c r="G37" s="35"/>
      <c r="H37" s="35"/>
      <c r="I37" s="121">
        <v>0.2</v>
      </c>
      <c r="J37" s="120">
        <f>ROUND(((SUM(BE113:BE120) + SUM(BE142:BE314))*I37),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ROUND((SUM(BF113:BF120) + SUM(BF142:BF314)),  2)</f>
        <v>0</v>
      </c>
      <c r="G38" s="35"/>
      <c r="H38" s="35"/>
      <c r="I38" s="121">
        <v>0.2</v>
      </c>
      <c r="J38" s="120">
        <f>ROUND(((SUM(BF113:BF120) + SUM(BF142:BF314))*I38),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ROUND((SUM(BG113:BG120) + SUM(BG142:BG314)),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ROUND((SUM(BH113:BH120) + SUM(BH142:BH314)),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ROUND((SUM(BI113:BI120) + SUM(BI142:BI314)),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6674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02.6 - Zdravotechnika SO 02 - Telocvičňa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J142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J143</f>
        <v>0</v>
      </c>
      <c r="L99" s="132"/>
    </row>
    <row r="100" spans="1:47" s="10" customFormat="1" ht="19.95" customHeight="1">
      <c r="B100" s="137"/>
      <c r="D100" s="138" t="s">
        <v>459</v>
      </c>
      <c r="E100" s="139"/>
      <c r="F100" s="139"/>
      <c r="G100" s="139"/>
      <c r="H100" s="139"/>
      <c r="I100" s="139"/>
      <c r="J100" s="140">
        <f>J144</f>
        <v>0</v>
      </c>
      <c r="L100" s="137"/>
    </row>
    <row r="101" spans="1:47" s="10" customFormat="1" ht="19.95" customHeight="1">
      <c r="B101" s="137"/>
      <c r="D101" s="138" t="s">
        <v>471</v>
      </c>
      <c r="E101" s="139"/>
      <c r="F101" s="139"/>
      <c r="G101" s="139"/>
      <c r="H101" s="139"/>
      <c r="I101" s="139"/>
      <c r="J101" s="140">
        <f>J156</f>
        <v>0</v>
      </c>
      <c r="L101" s="137"/>
    </row>
    <row r="102" spans="1:47" s="10" customFormat="1" ht="19.95" customHeight="1">
      <c r="B102" s="137"/>
      <c r="D102" s="138" t="s">
        <v>478</v>
      </c>
      <c r="E102" s="139"/>
      <c r="F102" s="139"/>
      <c r="G102" s="139"/>
      <c r="H102" s="139"/>
      <c r="I102" s="139"/>
      <c r="J102" s="140">
        <f>J158</f>
        <v>0</v>
      </c>
      <c r="L102" s="137"/>
    </row>
    <row r="103" spans="1:47" s="9" customFormat="1" ht="24.9" customHeight="1">
      <c r="B103" s="132"/>
      <c r="D103" s="133" t="s">
        <v>479</v>
      </c>
      <c r="E103" s="134"/>
      <c r="F103" s="134"/>
      <c r="G103" s="134"/>
      <c r="H103" s="134"/>
      <c r="I103" s="134"/>
      <c r="J103" s="135">
        <f>J160</f>
        <v>0</v>
      </c>
      <c r="L103" s="132"/>
    </row>
    <row r="104" spans="1:47" s="10" customFormat="1" ht="19.95" customHeight="1">
      <c r="B104" s="137"/>
      <c r="D104" s="138" t="s">
        <v>482</v>
      </c>
      <c r="E104" s="139"/>
      <c r="F104" s="139"/>
      <c r="G104" s="139"/>
      <c r="H104" s="139"/>
      <c r="I104" s="139"/>
      <c r="J104" s="140">
        <f>J161</f>
        <v>0</v>
      </c>
      <c r="L104" s="137"/>
    </row>
    <row r="105" spans="1:47" s="10" customFormat="1" ht="19.95" customHeight="1">
      <c r="B105" s="137"/>
      <c r="D105" s="138" t="s">
        <v>6232</v>
      </c>
      <c r="E105" s="139"/>
      <c r="F105" s="139"/>
      <c r="G105" s="139"/>
      <c r="H105" s="139"/>
      <c r="I105" s="139"/>
      <c r="J105" s="140">
        <f>J183</f>
        <v>0</v>
      </c>
      <c r="L105" s="137"/>
    </row>
    <row r="106" spans="1:47" s="10" customFormat="1" ht="19.95" customHeight="1">
      <c r="B106" s="137"/>
      <c r="D106" s="138" t="s">
        <v>483</v>
      </c>
      <c r="E106" s="139"/>
      <c r="F106" s="139"/>
      <c r="G106" s="139"/>
      <c r="H106" s="139"/>
      <c r="I106" s="139"/>
      <c r="J106" s="140">
        <f>J216</f>
        <v>0</v>
      </c>
      <c r="L106" s="137"/>
    </row>
    <row r="107" spans="1:47" s="10" customFormat="1" ht="19.95" customHeight="1">
      <c r="B107" s="137"/>
      <c r="D107" s="138" t="s">
        <v>7775</v>
      </c>
      <c r="E107" s="139"/>
      <c r="F107" s="139"/>
      <c r="G107" s="139"/>
      <c r="H107" s="139"/>
      <c r="I107" s="139"/>
      <c r="J107" s="140">
        <f>J257</f>
        <v>0</v>
      </c>
      <c r="L107" s="137"/>
    </row>
    <row r="108" spans="1:47" s="10" customFormat="1" ht="19.95" customHeight="1">
      <c r="B108" s="137"/>
      <c r="D108" s="138" t="s">
        <v>6233</v>
      </c>
      <c r="E108" s="139"/>
      <c r="F108" s="139"/>
      <c r="G108" s="139"/>
      <c r="H108" s="139"/>
      <c r="I108" s="139"/>
      <c r="J108" s="140">
        <f>J261</f>
        <v>0</v>
      </c>
      <c r="L108" s="137"/>
    </row>
    <row r="109" spans="1:47" s="10" customFormat="1" ht="19.95" customHeight="1">
      <c r="B109" s="137"/>
      <c r="D109" s="138" t="s">
        <v>6234</v>
      </c>
      <c r="E109" s="139"/>
      <c r="F109" s="139"/>
      <c r="G109" s="139"/>
      <c r="H109" s="139"/>
      <c r="I109" s="139"/>
      <c r="J109" s="140">
        <f>J297</f>
        <v>0</v>
      </c>
      <c r="L109" s="137"/>
    </row>
    <row r="110" spans="1:47" s="10" customFormat="1" ht="19.95" customHeight="1">
      <c r="B110" s="137"/>
      <c r="D110" s="138" t="s">
        <v>488</v>
      </c>
      <c r="E110" s="139"/>
      <c r="F110" s="139"/>
      <c r="G110" s="139"/>
      <c r="H110" s="139"/>
      <c r="I110" s="139"/>
      <c r="J110" s="140">
        <f>J302</f>
        <v>0</v>
      </c>
      <c r="L110" s="137"/>
    </row>
    <row r="111" spans="1:47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hidden="1" customHeight="1">
      <c r="A113" s="35"/>
      <c r="B113" s="36"/>
      <c r="C113" s="131" t="s">
        <v>501</v>
      </c>
      <c r="D113" s="35"/>
      <c r="E113" s="35"/>
      <c r="F113" s="35"/>
      <c r="G113" s="35"/>
      <c r="H113" s="35"/>
      <c r="I113" s="35"/>
      <c r="J113" s="142">
        <f>ROUND(J114 + J115 + J116 + J117 + J118 + J119,2)</f>
        <v>0</v>
      </c>
      <c r="K113" s="35"/>
      <c r="L113" s="45"/>
      <c r="N113" s="143" t="s">
        <v>40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hidden="1" customHeight="1">
      <c r="A114" s="35"/>
      <c r="B114" s="144"/>
      <c r="C114" s="145"/>
      <c r="D114" s="292" t="s">
        <v>502</v>
      </c>
      <c r="E114" s="330"/>
      <c r="F114" s="330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503</v>
      </c>
      <c r="AZ114" s="148"/>
      <c r="BA114" s="148"/>
      <c r="BB114" s="148"/>
      <c r="BC114" s="148"/>
      <c r="BD114" s="148"/>
      <c r="BE114" s="151">
        <f t="shared" ref="BE114:BE119" si="0">IF(N114="základná",J114,0)</f>
        <v>0</v>
      </c>
      <c r="BF114" s="151">
        <f t="shared" ref="BF114:BF119" si="1">IF(N114="znížená",J114,0)</f>
        <v>0</v>
      </c>
      <c r="BG114" s="151">
        <f t="shared" ref="BG114:BG119" si="2">IF(N114="zákl. prenesená",J114,0)</f>
        <v>0</v>
      </c>
      <c r="BH114" s="151">
        <f t="shared" ref="BH114:BH119" si="3">IF(N114="zníž. prenesená",J114,0)</f>
        <v>0</v>
      </c>
      <c r="BI114" s="151">
        <f t="shared" ref="BI114:BI119" si="4">IF(N114="nulová",J114,0)</f>
        <v>0</v>
      </c>
      <c r="BJ114" s="150" t="s">
        <v>89</v>
      </c>
      <c r="BK114" s="148"/>
      <c r="BL114" s="148"/>
      <c r="BM114" s="148"/>
    </row>
    <row r="115" spans="1:65" s="2" customFormat="1" ht="18" hidden="1" customHeight="1">
      <c r="A115" s="35"/>
      <c r="B115" s="144"/>
      <c r="C115" s="145"/>
      <c r="D115" s="292" t="s">
        <v>5036</v>
      </c>
      <c r="E115" s="330"/>
      <c r="F115" s="330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503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hidden="1" customHeight="1">
      <c r="A116" s="35"/>
      <c r="B116" s="144"/>
      <c r="C116" s="145"/>
      <c r="D116" s="292" t="s">
        <v>505</v>
      </c>
      <c r="E116" s="330"/>
      <c r="F116" s="330"/>
      <c r="G116" s="145"/>
      <c r="H116" s="145"/>
      <c r="I116" s="145"/>
      <c r="J116" s="102"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503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hidden="1" customHeight="1">
      <c r="A117" s="35"/>
      <c r="B117" s="144"/>
      <c r="C117" s="145"/>
      <c r="D117" s="292" t="s">
        <v>506</v>
      </c>
      <c r="E117" s="330"/>
      <c r="F117" s="330"/>
      <c r="G117" s="145"/>
      <c r="H117" s="145"/>
      <c r="I117" s="145"/>
      <c r="J117" s="102">
        <v>0</v>
      </c>
      <c r="K117" s="145"/>
      <c r="L117" s="147"/>
      <c r="M117" s="148"/>
      <c r="N117" s="149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503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 ht="18" hidden="1" customHeight="1">
      <c r="A118" s="35"/>
      <c r="B118" s="144"/>
      <c r="C118" s="145"/>
      <c r="D118" s="292" t="s">
        <v>5037</v>
      </c>
      <c r="E118" s="330"/>
      <c r="F118" s="330"/>
      <c r="G118" s="145"/>
      <c r="H118" s="145"/>
      <c r="I118" s="145"/>
      <c r="J118" s="102">
        <v>0</v>
      </c>
      <c r="K118" s="145"/>
      <c r="L118" s="147"/>
      <c r="M118" s="148"/>
      <c r="N118" s="149" t="s">
        <v>42</v>
      </c>
      <c r="O118" s="148"/>
      <c r="P118" s="148"/>
      <c r="Q118" s="148"/>
      <c r="R118" s="148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50" t="s">
        <v>503</v>
      </c>
      <c r="AZ118" s="148"/>
      <c r="BA118" s="148"/>
      <c r="BB118" s="148"/>
      <c r="BC118" s="148"/>
      <c r="BD118" s="148"/>
      <c r="BE118" s="151">
        <f t="shared" si="0"/>
        <v>0</v>
      </c>
      <c r="BF118" s="151">
        <f t="shared" si="1"/>
        <v>0</v>
      </c>
      <c r="BG118" s="151">
        <f t="shared" si="2"/>
        <v>0</v>
      </c>
      <c r="BH118" s="151">
        <f t="shared" si="3"/>
        <v>0</v>
      </c>
      <c r="BI118" s="151">
        <f t="shared" si="4"/>
        <v>0</v>
      </c>
      <c r="BJ118" s="150" t="s">
        <v>89</v>
      </c>
      <c r="BK118" s="148"/>
      <c r="BL118" s="148"/>
      <c r="BM118" s="148"/>
    </row>
    <row r="119" spans="1:65" s="2" customFormat="1" ht="18" hidden="1" customHeight="1">
      <c r="A119" s="35"/>
      <c r="B119" s="144"/>
      <c r="C119" s="145"/>
      <c r="D119" s="146" t="s">
        <v>508</v>
      </c>
      <c r="E119" s="145"/>
      <c r="F119" s="145"/>
      <c r="G119" s="145"/>
      <c r="H119" s="145"/>
      <c r="I119" s="145"/>
      <c r="J119" s="102">
        <f>ROUND(J32*T119,2)</f>
        <v>0</v>
      </c>
      <c r="K119" s="145"/>
      <c r="L119" s="147"/>
      <c r="M119" s="148"/>
      <c r="N119" s="149" t="s">
        <v>42</v>
      </c>
      <c r="O119" s="148"/>
      <c r="P119" s="148"/>
      <c r="Q119" s="148"/>
      <c r="R119" s="148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50" t="s">
        <v>509</v>
      </c>
      <c r="AZ119" s="148"/>
      <c r="BA119" s="148"/>
      <c r="BB119" s="148"/>
      <c r="BC119" s="148"/>
      <c r="BD119" s="148"/>
      <c r="BE119" s="151">
        <f t="shared" si="0"/>
        <v>0</v>
      </c>
      <c r="BF119" s="151">
        <f t="shared" si="1"/>
        <v>0</v>
      </c>
      <c r="BG119" s="151">
        <f t="shared" si="2"/>
        <v>0</v>
      </c>
      <c r="BH119" s="151">
        <f t="shared" si="3"/>
        <v>0</v>
      </c>
      <c r="BI119" s="151">
        <f t="shared" si="4"/>
        <v>0</v>
      </c>
      <c r="BJ119" s="150" t="s">
        <v>89</v>
      </c>
      <c r="BK119" s="148"/>
      <c r="BL119" s="148"/>
      <c r="BM119" s="148"/>
    </row>
    <row r="120" spans="1:65" s="2" customForma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09" t="s">
        <v>164</v>
      </c>
      <c r="D121" s="110"/>
      <c r="E121" s="110"/>
      <c r="F121" s="110"/>
      <c r="G121" s="110"/>
      <c r="H121" s="110"/>
      <c r="I121" s="110"/>
      <c r="J121" s="111">
        <f>ROUND(J98+J113,2)</f>
        <v>0</v>
      </c>
      <c r="K121" s="110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" customHeight="1">
      <c r="A122" s="35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pans="1:65" s="2" customFormat="1" ht="6.9" customHeight="1">
      <c r="A126" s="35"/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4.9" customHeight="1">
      <c r="A127" s="35"/>
      <c r="B127" s="36"/>
      <c r="C127" s="22" t="s">
        <v>510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3" s="2" customFormat="1" ht="12" customHeight="1">
      <c r="A129" s="35"/>
      <c r="B129" s="36"/>
      <c r="C129" s="28" t="s">
        <v>14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3" s="2" customFormat="1" ht="26.25" customHeight="1">
      <c r="A130" s="35"/>
      <c r="B130" s="36"/>
      <c r="C130" s="35"/>
      <c r="D130" s="35"/>
      <c r="E130" s="331" t="str">
        <f>E7</f>
        <v>REKONŠTRUKCIA ZŠ PLICKOVA</v>
      </c>
      <c r="F130" s="332"/>
      <c r="G130" s="332"/>
      <c r="H130" s="332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3" s="1" customFormat="1" ht="12" customHeight="1">
      <c r="B131" s="21"/>
      <c r="C131" s="28" t="s">
        <v>183</v>
      </c>
      <c r="L131" s="21"/>
    </row>
    <row r="132" spans="1:63" s="2" customFormat="1" ht="16.5" customHeight="1">
      <c r="A132" s="35"/>
      <c r="B132" s="36"/>
      <c r="C132" s="35"/>
      <c r="D132" s="35"/>
      <c r="E132" s="331" t="s">
        <v>6674</v>
      </c>
      <c r="F132" s="329"/>
      <c r="G132" s="329"/>
      <c r="H132" s="329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3" s="2" customFormat="1" ht="12" customHeight="1">
      <c r="A133" s="35"/>
      <c r="B133" s="36"/>
      <c r="C133" s="28" t="s">
        <v>191</v>
      </c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3" s="2" customFormat="1" ht="16.5" customHeight="1">
      <c r="A134" s="35"/>
      <c r="B134" s="36"/>
      <c r="C134" s="35"/>
      <c r="D134" s="35"/>
      <c r="E134" s="293" t="str">
        <f>E11</f>
        <v>02.6 - Zdravotechnika SO 02 - Telocvičňa</v>
      </c>
      <c r="F134" s="329"/>
      <c r="G134" s="329"/>
      <c r="H134" s="329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3" s="2" customFormat="1" ht="6.9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3" s="2" customFormat="1" ht="12" customHeight="1">
      <c r="A136" s="35"/>
      <c r="B136" s="36"/>
      <c r="C136" s="28" t="s">
        <v>18</v>
      </c>
      <c r="D136" s="35"/>
      <c r="E136" s="35"/>
      <c r="F136" s="26" t="str">
        <f>F14</f>
        <v xml:space="preserve"> </v>
      </c>
      <c r="G136" s="35"/>
      <c r="H136" s="35"/>
      <c r="I136" s="28" t="s">
        <v>20</v>
      </c>
      <c r="J136" s="58" t="str">
        <f>IF(J14="","",J14)</f>
        <v>27. 1. 2021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3" s="2" customFormat="1" ht="6.9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3" s="2" customFormat="1" ht="15.15" customHeight="1">
      <c r="A138" s="35"/>
      <c r="B138" s="36"/>
      <c r="C138" s="28" t="s">
        <v>22</v>
      </c>
      <c r="D138" s="35"/>
      <c r="E138" s="35"/>
      <c r="F138" s="26" t="str">
        <f>E17</f>
        <v>Mestská časť Bratislava – Rača</v>
      </c>
      <c r="G138" s="35"/>
      <c r="H138" s="35"/>
      <c r="I138" s="28" t="s">
        <v>28</v>
      </c>
      <c r="J138" s="31" t="str">
        <f>E23</f>
        <v>Pantographs.r.o.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3" s="2" customFormat="1" ht="15.15" customHeight="1">
      <c r="A139" s="35"/>
      <c r="B139" s="36"/>
      <c r="C139" s="28" t="s">
        <v>26</v>
      </c>
      <c r="D139" s="35"/>
      <c r="E139" s="35"/>
      <c r="F139" s="26" t="str">
        <f>IF(E20="","",E20)</f>
        <v>Vyplň údaj</v>
      </c>
      <c r="G139" s="35"/>
      <c r="H139" s="35"/>
      <c r="I139" s="28" t="s">
        <v>32</v>
      </c>
      <c r="J139" s="31" t="str">
        <f>E26</f>
        <v xml:space="preserve"> </v>
      </c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3" s="2" customFormat="1" ht="10.35" customHeight="1">
      <c r="A140" s="35"/>
      <c r="B140" s="36"/>
      <c r="C140" s="35"/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3" s="11" customFormat="1" ht="29.25" customHeight="1">
      <c r="A141" s="152"/>
      <c r="B141" s="153"/>
      <c r="C141" s="154" t="s">
        <v>511</v>
      </c>
      <c r="D141" s="155" t="s">
        <v>61</v>
      </c>
      <c r="E141" s="155" t="s">
        <v>57</v>
      </c>
      <c r="F141" s="155" t="s">
        <v>58</v>
      </c>
      <c r="G141" s="155" t="s">
        <v>512</v>
      </c>
      <c r="H141" s="155" t="s">
        <v>513</v>
      </c>
      <c r="I141" s="155" t="s">
        <v>514</v>
      </c>
      <c r="J141" s="156" t="s">
        <v>443</v>
      </c>
      <c r="K141" s="157" t="s">
        <v>515</v>
      </c>
      <c r="L141" s="158"/>
      <c r="M141" s="65" t="s">
        <v>1</v>
      </c>
      <c r="N141" s="66" t="s">
        <v>40</v>
      </c>
      <c r="O141" s="66" t="s">
        <v>516</v>
      </c>
      <c r="P141" s="66" t="s">
        <v>517</v>
      </c>
      <c r="Q141" s="66" t="s">
        <v>518</v>
      </c>
      <c r="R141" s="66" t="s">
        <v>519</v>
      </c>
      <c r="S141" s="66" t="s">
        <v>520</v>
      </c>
      <c r="T141" s="67" t="s">
        <v>521</v>
      </c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</row>
    <row r="142" spans="1:63" s="2" customFormat="1" ht="22.95" customHeight="1">
      <c r="A142" s="35"/>
      <c r="B142" s="36"/>
      <c r="C142" s="72" t="s">
        <v>256</v>
      </c>
      <c r="D142" s="35"/>
      <c r="E142" s="35"/>
      <c r="F142" s="35"/>
      <c r="G142" s="35"/>
      <c r="H142" s="35"/>
      <c r="I142" s="35"/>
      <c r="J142" s="159">
        <f>BK142</f>
        <v>0</v>
      </c>
      <c r="K142" s="35"/>
      <c r="L142" s="36"/>
      <c r="M142" s="68"/>
      <c r="N142" s="59"/>
      <c r="O142" s="69"/>
      <c r="P142" s="160">
        <f>P143+P160</f>
        <v>0</v>
      </c>
      <c r="Q142" s="69"/>
      <c r="R142" s="160">
        <f>R143+R160</f>
        <v>0</v>
      </c>
      <c r="S142" s="69"/>
      <c r="T142" s="161">
        <f>T143+T160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8" t="s">
        <v>75</v>
      </c>
      <c r="AU142" s="18" t="s">
        <v>451</v>
      </c>
      <c r="BK142" s="162">
        <f>BK143+BK160</f>
        <v>0</v>
      </c>
    </row>
    <row r="143" spans="1:63" s="12" customFormat="1" ht="25.95" customHeight="1">
      <c r="B143" s="163"/>
      <c r="D143" s="164" t="s">
        <v>75</v>
      </c>
      <c r="E143" s="165" t="s">
        <v>522</v>
      </c>
      <c r="F143" s="165" t="s">
        <v>523</v>
      </c>
      <c r="I143" s="166"/>
      <c r="J143" s="167">
        <f>BK143</f>
        <v>0</v>
      </c>
      <c r="L143" s="163"/>
      <c r="M143" s="168"/>
      <c r="N143" s="169"/>
      <c r="O143" s="169"/>
      <c r="P143" s="170">
        <f>P144+P156+P158</f>
        <v>0</v>
      </c>
      <c r="Q143" s="169"/>
      <c r="R143" s="170">
        <f>R144+R156+R158</f>
        <v>0</v>
      </c>
      <c r="S143" s="169"/>
      <c r="T143" s="171">
        <f>T144+T156+T158</f>
        <v>0</v>
      </c>
      <c r="AR143" s="164" t="s">
        <v>83</v>
      </c>
      <c r="AT143" s="172" t="s">
        <v>75</v>
      </c>
      <c r="AU143" s="172" t="s">
        <v>76</v>
      </c>
      <c r="AY143" s="164" t="s">
        <v>524</v>
      </c>
      <c r="BK143" s="173">
        <f>BK144+BK156+BK158</f>
        <v>0</v>
      </c>
    </row>
    <row r="144" spans="1:63" s="12" customFormat="1" ht="22.95" customHeight="1">
      <c r="B144" s="163"/>
      <c r="D144" s="164" t="s">
        <v>75</v>
      </c>
      <c r="E144" s="174" t="s">
        <v>83</v>
      </c>
      <c r="F144" s="174" t="s">
        <v>525</v>
      </c>
      <c r="I144" s="166"/>
      <c r="J144" s="175">
        <f>BK144</f>
        <v>0</v>
      </c>
      <c r="L144" s="163"/>
      <c r="M144" s="168"/>
      <c r="N144" s="169"/>
      <c r="O144" s="169"/>
      <c r="P144" s="170">
        <f>SUM(P145:P155)</f>
        <v>0</v>
      </c>
      <c r="Q144" s="169"/>
      <c r="R144" s="170">
        <f>SUM(R145:R155)</f>
        <v>0</v>
      </c>
      <c r="S144" s="169"/>
      <c r="T144" s="171">
        <f>SUM(T145:T155)</f>
        <v>0</v>
      </c>
      <c r="AR144" s="164" t="s">
        <v>83</v>
      </c>
      <c r="AT144" s="172" t="s">
        <v>75</v>
      </c>
      <c r="AU144" s="172" t="s">
        <v>83</v>
      </c>
      <c r="AY144" s="164" t="s">
        <v>524</v>
      </c>
      <c r="BK144" s="173">
        <f>SUM(BK145:BK155)</f>
        <v>0</v>
      </c>
    </row>
    <row r="145" spans="1:65" s="2" customFormat="1" ht="33" customHeight="1">
      <c r="A145" s="35"/>
      <c r="B145" s="144"/>
      <c r="C145" s="176" t="s">
        <v>83</v>
      </c>
      <c r="D145" s="176" t="s">
        <v>526</v>
      </c>
      <c r="E145" s="177" t="s">
        <v>6235</v>
      </c>
      <c r="F145" s="178" t="s">
        <v>6236</v>
      </c>
      <c r="G145" s="179" t="s">
        <v>574</v>
      </c>
      <c r="H145" s="180">
        <v>10.08</v>
      </c>
      <c r="I145" s="181"/>
      <c r="J145" s="180">
        <f t="shared" ref="J145:J155" si="5">ROUND(I145*H145,3)</f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ref="P145:P155" si="6">O145*H145</f>
        <v>0</v>
      </c>
      <c r="Q145" s="185">
        <v>0</v>
      </c>
      <c r="R145" s="185">
        <f t="shared" ref="R145:R155" si="7">Q145*H145</f>
        <v>0</v>
      </c>
      <c r="S145" s="185">
        <v>0</v>
      </c>
      <c r="T145" s="186">
        <f t="shared" ref="T145:T155" si="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530</v>
      </c>
      <c r="AT145" s="187" t="s">
        <v>526</v>
      </c>
      <c r="AU145" s="187" t="s">
        <v>89</v>
      </c>
      <c r="AY145" s="18" t="s">
        <v>524</v>
      </c>
      <c r="BE145" s="105">
        <f t="shared" ref="BE145:BE155" si="9">IF(N145="základná",J145,0)</f>
        <v>0</v>
      </c>
      <c r="BF145" s="105">
        <f t="shared" ref="BF145:BF155" si="10">IF(N145="znížená",J145,0)</f>
        <v>0</v>
      </c>
      <c r="BG145" s="105">
        <f t="shared" ref="BG145:BG155" si="11">IF(N145="zákl. prenesená",J145,0)</f>
        <v>0</v>
      </c>
      <c r="BH145" s="105">
        <f t="shared" ref="BH145:BH155" si="12">IF(N145="zníž. prenesená",J145,0)</f>
        <v>0</v>
      </c>
      <c r="BI145" s="105">
        <f t="shared" ref="BI145:BI155" si="13">IF(N145="nulová",J145,0)</f>
        <v>0</v>
      </c>
      <c r="BJ145" s="18" t="s">
        <v>89</v>
      </c>
      <c r="BK145" s="188">
        <f t="shared" ref="BK145:BK155" si="14">ROUND(I145*H145,3)</f>
        <v>0</v>
      </c>
      <c r="BL145" s="18" t="s">
        <v>530</v>
      </c>
      <c r="BM145" s="187" t="s">
        <v>89</v>
      </c>
    </row>
    <row r="146" spans="1:65" s="2" customFormat="1" ht="33" customHeight="1">
      <c r="A146" s="35"/>
      <c r="B146" s="144"/>
      <c r="C146" s="176" t="s">
        <v>89</v>
      </c>
      <c r="D146" s="176" t="s">
        <v>526</v>
      </c>
      <c r="E146" s="177" t="s">
        <v>6237</v>
      </c>
      <c r="F146" s="178" t="s">
        <v>6238</v>
      </c>
      <c r="G146" s="179" t="s">
        <v>574</v>
      </c>
      <c r="H146" s="180">
        <v>10.08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530</v>
      </c>
      <c r="AT146" s="187" t="s">
        <v>526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530</v>
      </c>
      <c r="BM146" s="187" t="s">
        <v>530</v>
      </c>
    </row>
    <row r="147" spans="1:65" s="2" customFormat="1" ht="33" customHeight="1">
      <c r="A147" s="35"/>
      <c r="B147" s="144"/>
      <c r="C147" s="176" t="s">
        <v>537</v>
      </c>
      <c r="D147" s="176" t="s">
        <v>526</v>
      </c>
      <c r="E147" s="177" t="s">
        <v>6239</v>
      </c>
      <c r="F147" s="178" t="s">
        <v>6240</v>
      </c>
      <c r="G147" s="179" t="s">
        <v>574</v>
      </c>
      <c r="H147" s="180">
        <v>70.56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530</v>
      </c>
      <c r="AT147" s="187" t="s">
        <v>526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530</v>
      </c>
      <c r="BM147" s="187" t="s">
        <v>548</v>
      </c>
    </row>
    <row r="148" spans="1:65" s="2" customFormat="1" ht="21.75" customHeight="1">
      <c r="A148" s="35"/>
      <c r="B148" s="144"/>
      <c r="C148" s="176" t="s">
        <v>530</v>
      </c>
      <c r="D148" s="176" t="s">
        <v>526</v>
      </c>
      <c r="E148" s="177" t="s">
        <v>6241</v>
      </c>
      <c r="F148" s="178" t="s">
        <v>6242</v>
      </c>
      <c r="G148" s="179" t="s">
        <v>574</v>
      </c>
      <c r="H148" s="180">
        <v>10.08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530</v>
      </c>
      <c r="AT148" s="187" t="s">
        <v>526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530</v>
      </c>
      <c r="BM148" s="187" t="s">
        <v>556</v>
      </c>
    </row>
    <row r="149" spans="1:65" s="2" customFormat="1" ht="21.75" customHeight="1">
      <c r="A149" s="35"/>
      <c r="B149" s="144"/>
      <c r="C149" s="176" t="s">
        <v>544</v>
      </c>
      <c r="D149" s="176" t="s">
        <v>526</v>
      </c>
      <c r="E149" s="177" t="s">
        <v>6243</v>
      </c>
      <c r="F149" s="178" t="s">
        <v>6244</v>
      </c>
      <c r="G149" s="179" t="s">
        <v>574</v>
      </c>
      <c r="H149" s="180">
        <v>10.08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530</v>
      </c>
      <c r="AT149" s="187" t="s">
        <v>526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530</v>
      </c>
      <c r="BM149" s="187" t="s">
        <v>565</v>
      </c>
    </row>
    <row r="150" spans="1:65" s="2" customFormat="1" ht="16.5" customHeight="1">
      <c r="A150" s="35"/>
      <c r="B150" s="144"/>
      <c r="C150" s="176" t="s">
        <v>548</v>
      </c>
      <c r="D150" s="176" t="s">
        <v>526</v>
      </c>
      <c r="E150" s="177" t="s">
        <v>671</v>
      </c>
      <c r="F150" s="178" t="s">
        <v>672</v>
      </c>
      <c r="G150" s="179" t="s">
        <v>574</v>
      </c>
      <c r="H150" s="180">
        <v>10.08</v>
      </c>
      <c r="I150" s="181"/>
      <c r="J150" s="180">
        <f t="shared" si="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530</v>
      </c>
      <c r="AT150" s="187" t="s">
        <v>526</v>
      </c>
      <c r="AU150" s="187" t="s">
        <v>89</v>
      </c>
      <c r="AY150" s="18" t="s">
        <v>524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530</v>
      </c>
      <c r="BM150" s="187" t="s">
        <v>153</v>
      </c>
    </row>
    <row r="151" spans="1:65" s="2" customFormat="1" ht="21.75" customHeight="1">
      <c r="A151" s="35"/>
      <c r="B151" s="144"/>
      <c r="C151" s="176" t="s">
        <v>552</v>
      </c>
      <c r="D151" s="176" t="s">
        <v>526</v>
      </c>
      <c r="E151" s="177" t="s">
        <v>6245</v>
      </c>
      <c r="F151" s="178" t="s">
        <v>676</v>
      </c>
      <c r="G151" s="179" t="s">
        <v>677</v>
      </c>
      <c r="H151" s="180">
        <v>21.672000000000001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530</v>
      </c>
      <c r="AT151" s="187" t="s">
        <v>526</v>
      </c>
      <c r="AU151" s="187" t="s">
        <v>89</v>
      </c>
      <c r="AY151" s="18" t="s">
        <v>524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530</v>
      </c>
      <c r="BM151" s="187" t="s">
        <v>626</v>
      </c>
    </row>
    <row r="152" spans="1:65" s="2" customFormat="1" ht="21.75" customHeight="1">
      <c r="A152" s="35"/>
      <c r="B152" s="144"/>
      <c r="C152" s="176" t="s">
        <v>556</v>
      </c>
      <c r="D152" s="176" t="s">
        <v>526</v>
      </c>
      <c r="E152" s="177" t="s">
        <v>6246</v>
      </c>
      <c r="F152" s="178" t="s">
        <v>6247</v>
      </c>
      <c r="G152" s="179" t="s">
        <v>574</v>
      </c>
      <c r="H152" s="180">
        <v>4.5359999999999996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530</v>
      </c>
      <c r="AT152" s="187" t="s">
        <v>526</v>
      </c>
      <c r="AU152" s="187" t="s">
        <v>89</v>
      </c>
      <c r="AY152" s="18" t="s">
        <v>524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530</v>
      </c>
      <c r="BM152" s="187" t="s">
        <v>644</v>
      </c>
    </row>
    <row r="153" spans="1:65" s="2" customFormat="1" ht="16.5" customHeight="1">
      <c r="A153" s="35"/>
      <c r="B153" s="144"/>
      <c r="C153" s="221" t="s">
        <v>560</v>
      </c>
      <c r="D153" s="221" t="s">
        <v>697</v>
      </c>
      <c r="E153" s="222" t="s">
        <v>6248</v>
      </c>
      <c r="F153" s="223" t="s">
        <v>6249</v>
      </c>
      <c r="G153" s="224" t="s">
        <v>677</v>
      </c>
      <c r="H153" s="225">
        <v>8.3919999999999995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556</v>
      </c>
      <c r="AT153" s="187" t="s">
        <v>697</v>
      </c>
      <c r="AU153" s="187" t="s">
        <v>89</v>
      </c>
      <c r="AY153" s="18" t="s">
        <v>524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530</v>
      </c>
      <c r="BM153" s="187" t="s">
        <v>655</v>
      </c>
    </row>
    <row r="154" spans="1:65" s="2" customFormat="1" ht="21.75" customHeight="1">
      <c r="A154" s="35"/>
      <c r="B154" s="144"/>
      <c r="C154" s="176" t="s">
        <v>565</v>
      </c>
      <c r="D154" s="176" t="s">
        <v>526</v>
      </c>
      <c r="E154" s="177" t="s">
        <v>6250</v>
      </c>
      <c r="F154" s="178" t="s">
        <v>6251</v>
      </c>
      <c r="G154" s="179" t="s">
        <v>574</v>
      </c>
      <c r="H154" s="180">
        <v>4.032</v>
      </c>
      <c r="I154" s="181"/>
      <c r="J154" s="180">
        <f t="shared" si="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530</v>
      </c>
      <c r="AT154" s="187" t="s">
        <v>526</v>
      </c>
      <c r="AU154" s="187" t="s">
        <v>89</v>
      </c>
      <c r="AY154" s="18" t="s">
        <v>524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530</v>
      </c>
      <c r="BM154" s="187" t="s">
        <v>7</v>
      </c>
    </row>
    <row r="155" spans="1:65" s="2" customFormat="1" ht="16.5" customHeight="1">
      <c r="A155" s="35"/>
      <c r="B155" s="144"/>
      <c r="C155" s="221" t="s">
        <v>569</v>
      </c>
      <c r="D155" s="221" t="s">
        <v>697</v>
      </c>
      <c r="E155" s="222" t="s">
        <v>6252</v>
      </c>
      <c r="F155" s="223" t="s">
        <v>6253</v>
      </c>
      <c r="G155" s="224" t="s">
        <v>677</v>
      </c>
      <c r="H155" s="225">
        <v>7.4589999999999996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556</v>
      </c>
      <c r="AT155" s="187" t="s">
        <v>697</v>
      </c>
      <c r="AU155" s="187" t="s">
        <v>89</v>
      </c>
      <c r="AY155" s="18" t="s">
        <v>524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530</v>
      </c>
      <c r="BM155" s="187" t="s">
        <v>674</v>
      </c>
    </row>
    <row r="156" spans="1:65" s="12" customFormat="1" ht="22.95" customHeight="1">
      <c r="B156" s="163"/>
      <c r="D156" s="164" t="s">
        <v>75</v>
      </c>
      <c r="E156" s="174" t="s">
        <v>530</v>
      </c>
      <c r="F156" s="174" t="s">
        <v>933</v>
      </c>
      <c r="I156" s="166"/>
      <c r="J156" s="175">
        <f>BK156</f>
        <v>0</v>
      </c>
      <c r="L156" s="163"/>
      <c r="M156" s="168"/>
      <c r="N156" s="169"/>
      <c r="O156" s="169"/>
      <c r="P156" s="170">
        <f>P157</f>
        <v>0</v>
      </c>
      <c r="Q156" s="169"/>
      <c r="R156" s="170">
        <f>R157</f>
        <v>0</v>
      </c>
      <c r="S156" s="169"/>
      <c r="T156" s="171">
        <f>T157</f>
        <v>0</v>
      </c>
      <c r="AR156" s="164" t="s">
        <v>83</v>
      </c>
      <c r="AT156" s="172" t="s">
        <v>75</v>
      </c>
      <c r="AU156" s="172" t="s">
        <v>83</v>
      </c>
      <c r="AY156" s="164" t="s">
        <v>524</v>
      </c>
      <c r="BK156" s="173">
        <f>BK157</f>
        <v>0</v>
      </c>
    </row>
    <row r="157" spans="1:65" s="2" customFormat="1" ht="33" customHeight="1">
      <c r="A157" s="35"/>
      <c r="B157" s="144"/>
      <c r="C157" s="176" t="s">
        <v>153</v>
      </c>
      <c r="D157" s="176" t="s">
        <v>526</v>
      </c>
      <c r="E157" s="177" t="s">
        <v>6254</v>
      </c>
      <c r="F157" s="178" t="s">
        <v>6255</v>
      </c>
      <c r="G157" s="179" t="s">
        <v>574</v>
      </c>
      <c r="H157" s="180">
        <v>1.512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530</v>
      </c>
      <c r="AT157" s="187" t="s">
        <v>526</v>
      </c>
      <c r="AU157" s="187" t="s">
        <v>89</v>
      </c>
      <c r="AY157" s="18" t="s">
        <v>524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530</v>
      </c>
      <c r="BM157" s="187" t="s">
        <v>408</v>
      </c>
    </row>
    <row r="158" spans="1:65" s="12" customFormat="1" ht="22.95" customHeight="1">
      <c r="B158" s="163"/>
      <c r="D158" s="164" t="s">
        <v>75</v>
      </c>
      <c r="E158" s="174" t="s">
        <v>1959</v>
      </c>
      <c r="F158" s="174" t="s">
        <v>2873</v>
      </c>
      <c r="I158" s="166"/>
      <c r="J158" s="175">
        <f>BK158</f>
        <v>0</v>
      </c>
      <c r="L158" s="163"/>
      <c r="M158" s="168"/>
      <c r="N158" s="169"/>
      <c r="O158" s="169"/>
      <c r="P158" s="170">
        <f>P159</f>
        <v>0</v>
      </c>
      <c r="Q158" s="169"/>
      <c r="R158" s="170">
        <f>R159</f>
        <v>0</v>
      </c>
      <c r="S158" s="169"/>
      <c r="T158" s="171">
        <f>T159</f>
        <v>0</v>
      </c>
      <c r="AR158" s="164" t="s">
        <v>83</v>
      </c>
      <c r="AT158" s="172" t="s">
        <v>75</v>
      </c>
      <c r="AU158" s="172" t="s">
        <v>83</v>
      </c>
      <c r="AY158" s="164" t="s">
        <v>524</v>
      </c>
      <c r="BK158" s="173">
        <f>BK159</f>
        <v>0</v>
      </c>
    </row>
    <row r="159" spans="1:65" s="2" customFormat="1" ht="33" customHeight="1">
      <c r="A159" s="35"/>
      <c r="B159" s="144"/>
      <c r="C159" s="176" t="s">
        <v>602</v>
      </c>
      <c r="D159" s="176" t="s">
        <v>526</v>
      </c>
      <c r="E159" s="177" t="s">
        <v>6256</v>
      </c>
      <c r="F159" s="178" t="s">
        <v>6257</v>
      </c>
      <c r="G159" s="179" t="s">
        <v>677</v>
      </c>
      <c r="H159" s="180">
        <v>18.71</v>
      </c>
      <c r="I159" s="181"/>
      <c r="J159" s="180">
        <f>ROUND(I159*H159,3)</f>
        <v>0</v>
      </c>
      <c r="K159" s="182"/>
      <c r="L159" s="36"/>
      <c r="M159" s="183" t="s">
        <v>1</v>
      </c>
      <c r="N159" s="184" t="s">
        <v>42</v>
      </c>
      <c r="O159" s="61"/>
      <c r="P159" s="185">
        <f>O159*H159</f>
        <v>0</v>
      </c>
      <c r="Q159" s="185">
        <v>0</v>
      </c>
      <c r="R159" s="185">
        <f>Q159*H159</f>
        <v>0</v>
      </c>
      <c r="S159" s="185">
        <v>0</v>
      </c>
      <c r="T159" s="18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530</v>
      </c>
      <c r="AT159" s="187" t="s">
        <v>526</v>
      </c>
      <c r="AU159" s="187" t="s">
        <v>89</v>
      </c>
      <c r="AY159" s="18" t="s">
        <v>524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530</v>
      </c>
      <c r="BM159" s="187" t="s">
        <v>696</v>
      </c>
    </row>
    <row r="160" spans="1:65" s="12" customFormat="1" ht="25.95" customHeight="1">
      <c r="B160" s="163"/>
      <c r="D160" s="164" t="s">
        <v>75</v>
      </c>
      <c r="E160" s="165" t="s">
        <v>2878</v>
      </c>
      <c r="F160" s="165" t="s">
        <v>2879</v>
      </c>
      <c r="I160" s="166"/>
      <c r="J160" s="167">
        <f>BK160</f>
        <v>0</v>
      </c>
      <c r="L160" s="163"/>
      <c r="M160" s="168"/>
      <c r="N160" s="169"/>
      <c r="O160" s="169"/>
      <c r="P160" s="170">
        <f>P161+P183+P216+P257+P261+P297+P302</f>
        <v>0</v>
      </c>
      <c r="Q160" s="169"/>
      <c r="R160" s="170">
        <f>R161+R183+R216+R257+R261+R297+R302</f>
        <v>0</v>
      </c>
      <c r="S160" s="169"/>
      <c r="T160" s="171">
        <f>T161+T183+T216+T257+T261+T297+T302</f>
        <v>0</v>
      </c>
      <c r="AR160" s="164" t="s">
        <v>89</v>
      </c>
      <c r="AT160" s="172" t="s">
        <v>75</v>
      </c>
      <c r="AU160" s="172" t="s">
        <v>76</v>
      </c>
      <c r="AY160" s="164" t="s">
        <v>524</v>
      </c>
      <c r="BK160" s="173">
        <f>BK161+BK183+BK216+BK257+BK261+BK297+BK302</f>
        <v>0</v>
      </c>
    </row>
    <row r="161" spans="1:65" s="12" customFormat="1" ht="22.95" customHeight="1">
      <c r="B161" s="163"/>
      <c r="D161" s="164" t="s">
        <v>75</v>
      </c>
      <c r="E161" s="174" t="s">
        <v>3108</v>
      </c>
      <c r="F161" s="174" t="s">
        <v>3109</v>
      </c>
      <c r="I161" s="166"/>
      <c r="J161" s="175">
        <f>BK161</f>
        <v>0</v>
      </c>
      <c r="L161" s="163"/>
      <c r="M161" s="168"/>
      <c r="N161" s="169"/>
      <c r="O161" s="169"/>
      <c r="P161" s="170">
        <f>SUM(P162:P182)</f>
        <v>0</v>
      </c>
      <c r="Q161" s="169"/>
      <c r="R161" s="170">
        <f>SUM(R162:R182)</f>
        <v>0</v>
      </c>
      <c r="S161" s="169"/>
      <c r="T161" s="171">
        <f>SUM(T162:T182)</f>
        <v>0</v>
      </c>
      <c r="AR161" s="164" t="s">
        <v>89</v>
      </c>
      <c r="AT161" s="172" t="s">
        <v>75</v>
      </c>
      <c r="AU161" s="172" t="s">
        <v>83</v>
      </c>
      <c r="AY161" s="164" t="s">
        <v>524</v>
      </c>
      <c r="BK161" s="173">
        <f>SUM(BK162:BK182)</f>
        <v>0</v>
      </c>
    </row>
    <row r="162" spans="1:65" s="2" customFormat="1" ht="21.75" customHeight="1">
      <c r="A162" s="35"/>
      <c r="B162" s="144"/>
      <c r="C162" s="176" t="s">
        <v>626</v>
      </c>
      <c r="D162" s="176" t="s">
        <v>526</v>
      </c>
      <c r="E162" s="177" t="s">
        <v>6258</v>
      </c>
      <c r="F162" s="178" t="s">
        <v>5497</v>
      </c>
      <c r="G162" s="179" t="s">
        <v>980</v>
      </c>
      <c r="H162" s="180">
        <v>161</v>
      </c>
      <c r="I162" s="181"/>
      <c r="J162" s="180">
        <f t="shared" ref="J162:J182" si="15">ROUND(I162*H162,3)</f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ref="P162:P182" si="16">O162*H162</f>
        <v>0</v>
      </c>
      <c r="Q162" s="185">
        <v>0</v>
      </c>
      <c r="R162" s="185">
        <f t="shared" ref="R162:R182" si="17">Q162*H162</f>
        <v>0</v>
      </c>
      <c r="S162" s="185">
        <v>0</v>
      </c>
      <c r="T162" s="186">
        <f t="shared" ref="T162:T182" si="1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644</v>
      </c>
      <c r="AT162" s="187" t="s">
        <v>526</v>
      </c>
      <c r="AU162" s="187" t="s">
        <v>89</v>
      </c>
      <c r="AY162" s="18" t="s">
        <v>524</v>
      </c>
      <c r="BE162" s="105">
        <f t="shared" ref="BE162:BE182" si="19">IF(N162="základná",J162,0)</f>
        <v>0</v>
      </c>
      <c r="BF162" s="105">
        <f t="shared" ref="BF162:BF182" si="20">IF(N162="znížená",J162,0)</f>
        <v>0</v>
      </c>
      <c r="BG162" s="105">
        <f t="shared" ref="BG162:BG182" si="21">IF(N162="zákl. prenesená",J162,0)</f>
        <v>0</v>
      </c>
      <c r="BH162" s="105">
        <f t="shared" ref="BH162:BH182" si="22">IF(N162="zníž. prenesená",J162,0)</f>
        <v>0</v>
      </c>
      <c r="BI162" s="105">
        <f t="shared" ref="BI162:BI182" si="23">IF(N162="nulová",J162,0)</f>
        <v>0</v>
      </c>
      <c r="BJ162" s="18" t="s">
        <v>89</v>
      </c>
      <c r="BK162" s="188">
        <f t="shared" ref="BK162:BK182" si="24">ROUND(I162*H162,3)</f>
        <v>0</v>
      </c>
      <c r="BL162" s="18" t="s">
        <v>644</v>
      </c>
      <c r="BM162" s="187" t="s">
        <v>710</v>
      </c>
    </row>
    <row r="163" spans="1:65" s="2" customFormat="1" ht="21.75" customHeight="1">
      <c r="A163" s="35"/>
      <c r="B163" s="144"/>
      <c r="C163" s="221" t="s">
        <v>639</v>
      </c>
      <c r="D163" s="221" t="s">
        <v>697</v>
      </c>
      <c r="E163" s="222" t="s">
        <v>6259</v>
      </c>
      <c r="F163" s="223" t="s">
        <v>6260</v>
      </c>
      <c r="G163" s="224" t="s">
        <v>980</v>
      </c>
      <c r="H163" s="225">
        <v>25.2</v>
      </c>
      <c r="I163" s="226"/>
      <c r="J163" s="225">
        <f t="shared" si="1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732</v>
      </c>
      <c r="AT163" s="187" t="s">
        <v>697</v>
      </c>
      <c r="AU163" s="187" t="s">
        <v>89</v>
      </c>
      <c r="AY163" s="18" t="s">
        <v>524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644</v>
      </c>
      <c r="BM163" s="187" t="s">
        <v>721</v>
      </c>
    </row>
    <row r="164" spans="1:65" s="2" customFormat="1" ht="21.75" customHeight="1">
      <c r="A164" s="35"/>
      <c r="B164" s="144"/>
      <c r="C164" s="221" t="s">
        <v>644</v>
      </c>
      <c r="D164" s="221" t="s">
        <v>697</v>
      </c>
      <c r="E164" s="222" t="s">
        <v>6261</v>
      </c>
      <c r="F164" s="223" t="s">
        <v>6262</v>
      </c>
      <c r="G164" s="224" t="s">
        <v>980</v>
      </c>
      <c r="H164" s="225">
        <v>33.6</v>
      </c>
      <c r="I164" s="226"/>
      <c r="J164" s="225">
        <f t="shared" si="1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732</v>
      </c>
      <c r="AT164" s="187" t="s">
        <v>697</v>
      </c>
      <c r="AU164" s="187" t="s">
        <v>89</v>
      </c>
      <c r="AY164" s="18" t="s">
        <v>524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644</v>
      </c>
      <c r="BM164" s="187" t="s">
        <v>732</v>
      </c>
    </row>
    <row r="165" spans="1:65" s="2" customFormat="1" ht="21.75" customHeight="1">
      <c r="A165" s="35"/>
      <c r="B165" s="144"/>
      <c r="C165" s="221" t="s">
        <v>649</v>
      </c>
      <c r="D165" s="221" t="s">
        <v>697</v>
      </c>
      <c r="E165" s="222" t="s">
        <v>6263</v>
      </c>
      <c r="F165" s="223" t="s">
        <v>6264</v>
      </c>
      <c r="G165" s="224" t="s">
        <v>980</v>
      </c>
      <c r="H165" s="225">
        <v>64.05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732</v>
      </c>
      <c r="AT165" s="187" t="s">
        <v>697</v>
      </c>
      <c r="AU165" s="187" t="s">
        <v>89</v>
      </c>
      <c r="AY165" s="18" t="s">
        <v>524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644</v>
      </c>
      <c r="BM165" s="187" t="s">
        <v>747</v>
      </c>
    </row>
    <row r="166" spans="1:65" s="2" customFormat="1" ht="21.75" customHeight="1">
      <c r="A166" s="35"/>
      <c r="B166" s="144"/>
      <c r="C166" s="221" t="s">
        <v>655</v>
      </c>
      <c r="D166" s="221" t="s">
        <v>697</v>
      </c>
      <c r="E166" s="222" t="s">
        <v>6265</v>
      </c>
      <c r="F166" s="223" t="s">
        <v>6266</v>
      </c>
      <c r="G166" s="224" t="s">
        <v>980</v>
      </c>
      <c r="H166" s="225">
        <v>21</v>
      </c>
      <c r="I166" s="226"/>
      <c r="J166" s="225">
        <f t="shared" si="1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732</v>
      </c>
      <c r="AT166" s="187" t="s">
        <v>697</v>
      </c>
      <c r="AU166" s="187" t="s">
        <v>89</v>
      </c>
      <c r="AY166" s="18" t="s">
        <v>524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644</v>
      </c>
      <c r="BM166" s="187" t="s">
        <v>758</v>
      </c>
    </row>
    <row r="167" spans="1:65" s="2" customFormat="1" ht="21.75" customHeight="1">
      <c r="A167" s="35"/>
      <c r="B167" s="144"/>
      <c r="C167" s="221" t="s">
        <v>661</v>
      </c>
      <c r="D167" s="221" t="s">
        <v>697</v>
      </c>
      <c r="E167" s="222" t="s">
        <v>6267</v>
      </c>
      <c r="F167" s="223" t="s">
        <v>6268</v>
      </c>
      <c r="G167" s="224" t="s">
        <v>980</v>
      </c>
      <c r="H167" s="225">
        <v>25.2</v>
      </c>
      <c r="I167" s="226"/>
      <c r="J167" s="225">
        <f t="shared" si="1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732</v>
      </c>
      <c r="AT167" s="187" t="s">
        <v>697</v>
      </c>
      <c r="AU167" s="187" t="s">
        <v>89</v>
      </c>
      <c r="AY167" s="18" t="s">
        <v>524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644</v>
      </c>
      <c r="BM167" s="187" t="s">
        <v>778</v>
      </c>
    </row>
    <row r="168" spans="1:65" s="2" customFormat="1" ht="21.75" customHeight="1">
      <c r="A168" s="35"/>
      <c r="B168" s="144"/>
      <c r="C168" s="176" t="s">
        <v>7</v>
      </c>
      <c r="D168" s="176" t="s">
        <v>526</v>
      </c>
      <c r="E168" s="177" t="s">
        <v>6269</v>
      </c>
      <c r="F168" s="178" t="s">
        <v>6270</v>
      </c>
      <c r="G168" s="179" t="s">
        <v>980</v>
      </c>
      <c r="H168" s="180">
        <v>61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644</v>
      </c>
      <c r="AT168" s="187" t="s">
        <v>526</v>
      </c>
      <c r="AU168" s="187" t="s">
        <v>89</v>
      </c>
      <c r="AY168" s="18" t="s">
        <v>524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644</v>
      </c>
      <c r="BM168" s="187" t="s">
        <v>797</v>
      </c>
    </row>
    <row r="169" spans="1:65" s="2" customFormat="1" ht="21.75" customHeight="1">
      <c r="A169" s="35"/>
      <c r="B169" s="144"/>
      <c r="C169" s="221" t="s">
        <v>670</v>
      </c>
      <c r="D169" s="221" t="s">
        <v>697</v>
      </c>
      <c r="E169" s="222" t="s">
        <v>6271</v>
      </c>
      <c r="F169" s="223" t="s">
        <v>6272</v>
      </c>
      <c r="G169" s="224" t="s">
        <v>980</v>
      </c>
      <c r="H169" s="225">
        <v>18.899999999999999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732</v>
      </c>
      <c r="AT169" s="187" t="s">
        <v>697</v>
      </c>
      <c r="AU169" s="187" t="s">
        <v>89</v>
      </c>
      <c r="AY169" s="18" t="s">
        <v>524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644</v>
      </c>
      <c r="BM169" s="187" t="s">
        <v>807</v>
      </c>
    </row>
    <row r="170" spans="1:65" s="2" customFormat="1" ht="21.75" customHeight="1">
      <c r="A170" s="35"/>
      <c r="B170" s="144"/>
      <c r="C170" s="221" t="s">
        <v>674</v>
      </c>
      <c r="D170" s="221" t="s">
        <v>697</v>
      </c>
      <c r="E170" s="222" t="s">
        <v>6273</v>
      </c>
      <c r="F170" s="223" t="s">
        <v>6274</v>
      </c>
      <c r="G170" s="224" t="s">
        <v>980</v>
      </c>
      <c r="H170" s="225">
        <v>15.75</v>
      </c>
      <c r="I170" s="226"/>
      <c r="J170" s="225">
        <f t="shared" si="15"/>
        <v>0</v>
      </c>
      <c r="K170" s="227"/>
      <c r="L170" s="228"/>
      <c r="M170" s="229" t="s">
        <v>1</v>
      </c>
      <c r="N170" s="230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732</v>
      </c>
      <c r="AT170" s="187" t="s">
        <v>697</v>
      </c>
      <c r="AU170" s="187" t="s">
        <v>89</v>
      </c>
      <c r="AY170" s="18" t="s">
        <v>524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644</v>
      </c>
      <c r="BM170" s="187" t="s">
        <v>816</v>
      </c>
    </row>
    <row r="171" spans="1:65" s="2" customFormat="1" ht="21.75" customHeight="1">
      <c r="A171" s="35"/>
      <c r="B171" s="144"/>
      <c r="C171" s="221" t="s">
        <v>681</v>
      </c>
      <c r="D171" s="221" t="s">
        <v>697</v>
      </c>
      <c r="E171" s="222" t="s">
        <v>6275</v>
      </c>
      <c r="F171" s="223" t="s">
        <v>6276</v>
      </c>
      <c r="G171" s="224" t="s">
        <v>980</v>
      </c>
      <c r="H171" s="225">
        <v>29.4</v>
      </c>
      <c r="I171" s="226"/>
      <c r="J171" s="225">
        <f t="shared" si="15"/>
        <v>0</v>
      </c>
      <c r="K171" s="227"/>
      <c r="L171" s="228"/>
      <c r="M171" s="229" t="s">
        <v>1</v>
      </c>
      <c r="N171" s="230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732</v>
      </c>
      <c r="AT171" s="187" t="s">
        <v>697</v>
      </c>
      <c r="AU171" s="187" t="s">
        <v>89</v>
      </c>
      <c r="AY171" s="18" t="s">
        <v>524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644</v>
      </c>
      <c r="BM171" s="187" t="s">
        <v>827</v>
      </c>
    </row>
    <row r="172" spans="1:65" s="2" customFormat="1" ht="21.75" customHeight="1">
      <c r="A172" s="35"/>
      <c r="B172" s="144"/>
      <c r="C172" s="176" t="s">
        <v>408</v>
      </c>
      <c r="D172" s="176" t="s">
        <v>526</v>
      </c>
      <c r="E172" s="177" t="s">
        <v>5496</v>
      </c>
      <c r="F172" s="178" t="s">
        <v>6281</v>
      </c>
      <c r="G172" s="179" t="s">
        <v>980</v>
      </c>
      <c r="H172" s="180">
        <v>76</v>
      </c>
      <c r="I172" s="181"/>
      <c r="J172" s="180">
        <f t="shared" si="1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644</v>
      </c>
      <c r="AT172" s="187" t="s">
        <v>526</v>
      </c>
      <c r="AU172" s="187" t="s">
        <v>89</v>
      </c>
      <c r="AY172" s="18" t="s">
        <v>524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644</v>
      </c>
      <c r="BM172" s="187" t="s">
        <v>862</v>
      </c>
    </row>
    <row r="173" spans="1:65" s="2" customFormat="1" ht="21.75" customHeight="1">
      <c r="A173" s="35"/>
      <c r="B173" s="144"/>
      <c r="C173" s="221" t="s">
        <v>691</v>
      </c>
      <c r="D173" s="221" t="s">
        <v>697</v>
      </c>
      <c r="E173" s="222" t="s">
        <v>5512</v>
      </c>
      <c r="F173" s="223" t="s">
        <v>6282</v>
      </c>
      <c r="G173" s="224" t="s">
        <v>980</v>
      </c>
      <c r="H173" s="225">
        <v>46.2</v>
      </c>
      <c r="I173" s="226"/>
      <c r="J173" s="225">
        <f t="shared" si="1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732</v>
      </c>
      <c r="AT173" s="187" t="s">
        <v>697</v>
      </c>
      <c r="AU173" s="187" t="s">
        <v>89</v>
      </c>
      <c r="AY173" s="18" t="s">
        <v>524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644</v>
      </c>
      <c r="BM173" s="187" t="s">
        <v>881</v>
      </c>
    </row>
    <row r="174" spans="1:65" s="2" customFormat="1" ht="21.75" customHeight="1">
      <c r="A174" s="35"/>
      <c r="B174" s="144"/>
      <c r="C174" s="221" t="s">
        <v>696</v>
      </c>
      <c r="D174" s="221" t="s">
        <v>697</v>
      </c>
      <c r="E174" s="222" t="s">
        <v>6283</v>
      </c>
      <c r="F174" s="223" t="s">
        <v>6284</v>
      </c>
      <c r="G174" s="224" t="s">
        <v>980</v>
      </c>
      <c r="H174" s="225">
        <v>33.6</v>
      </c>
      <c r="I174" s="226"/>
      <c r="J174" s="225">
        <f t="shared" si="15"/>
        <v>0</v>
      </c>
      <c r="K174" s="227"/>
      <c r="L174" s="228"/>
      <c r="M174" s="229" t="s">
        <v>1</v>
      </c>
      <c r="N174" s="230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732</v>
      </c>
      <c r="AT174" s="187" t="s">
        <v>697</v>
      </c>
      <c r="AU174" s="187" t="s">
        <v>89</v>
      </c>
      <c r="AY174" s="18" t="s">
        <v>524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644</v>
      </c>
      <c r="BM174" s="187" t="s">
        <v>889</v>
      </c>
    </row>
    <row r="175" spans="1:65" s="2" customFormat="1" ht="16.5" customHeight="1">
      <c r="A175" s="35"/>
      <c r="B175" s="144"/>
      <c r="C175" s="221" t="s">
        <v>704</v>
      </c>
      <c r="D175" s="221" t="s">
        <v>697</v>
      </c>
      <c r="E175" s="222" t="s">
        <v>6285</v>
      </c>
      <c r="F175" s="223" t="s">
        <v>6286</v>
      </c>
      <c r="G175" s="224" t="s">
        <v>879</v>
      </c>
      <c r="H175" s="225">
        <v>180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732</v>
      </c>
      <c r="AT175" s="187" t="s">
        <v>697</v>
      </c>
      <c r="AU175" s="187" t="s">
        <v>89</v>
      </c>
      <c r="AY175" s="18" t="s">
        <v>524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644</v>
      </c>
      <c r="BM175" s="187" t="s">
        <v>904</v>
      </c>
    </row>
    <row r="176" spans="1:65" s="2" customFormat="1" ht="21.75" customHeight="1">
      <c r="A176" s="35"/>
      <c r="B176" s="144"/>
      <c r="C176" s="176" t="s">
        <v>710</v>
      </c>
      <c r="D176" s="176" t="s">
        <v>526</v>
      </c>
      <c r="E176" s="177" t="s">
        <v>5518</v>
      </c>
      <c r="F176" s="178" t="s">
        <v>5519</v>
      </c>
      <c r="G176" s="179" t="s">
        <v>980</v>
      </c>
      <c r="H176" s="180">
        <v>44</v>
      </c>
      <c r="I176" s="181"/>
      <c r="J176" s="180">
        <f t="shared" si="1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644</v>
      </c>
      <c r="AT176" s="187" t="s">
        <v>526</v>
      </c>
      <c r="AU176" s="187" t="s">
        <v>89</v>
      </c>
      <c r="AY176" s="18" t="s">
        <v>524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644</v>
      </c>
      <c r="BM176" s="187" t="s">
        <v>913</v>
      </c>
    </row>
    <row r="177" spans="1:65" s="2" customFormat="1" ht="21.75" customHeight="1">
      <c r="A177" s="35"/>
      <c r="B177" s="144"/>
      <c r="C177" s="221" t="s">
        <v>717</v>
      </c>
      <c r="D177" s="221" t="s">
        <v>697</v>
      </c>
      <c r="E177" s="222" t="s">
        <v>6287</v>
      </c>
      <c r="F177" s="223" t="s">
        <v>6288</v>
      </c>
      <c r="G177" s="224" t="s">
        <v>980</v>
      </c>
      <c r="H177" s="225">
        <v>21</v>
      </c>
      <c r="I177" s="226"/>
      <c r="J177" s="225">
        <f t="shared" si="1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732</v>
      </c>
      <c r="AT177" s="187" t="s">
        <v>697</v>
      </c>
      <c r="AU177" s="187" t="s">
        <v>89</v>
      </c>
      <c r="AY177" s="18" t="s">
        <v>524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644</v>
      </c>
      <c r="BM177" s="187" t="s">
        <v>926</v>
      </c>
    </row>
    <row r="178" spans="1:65" s="2" customFormat="1" ht="21.75" customHeight="1">
      <c r="A178" s="35"/>
      <c r="B178" s="144"/>
      <c r="C178" s="221" t="s">
        <v>721</v>
      </c>
      <c r="D178" s="221" t="s">
        <v>697</v>
      </c>
      <c r="E178" s="222" t="s">
        <v>6289</v>
      </c>
      <c r="F178" s="223" t="s">
        <v>6290</v>
      </c>
      <c r="G178" s="224" t="s">
        <v>980</v>
      </c>
      <c r="H178" s="225">
        <v>25.2</v>
      </c>
      <c r="I178" s="226"/>
      <c r="J178" s="225">
        <f t="shared" si="1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732</v>
      </c>
      <c r="AT178" s="187" t="s">
        <v>697</v>
      </c>
      <c r="AU178" s="187" t="s">
        <v>89</v>
      </c>
      <c r="AY178" s="18" t="s">
        <v>524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644</v>
      </c>
      <c r="BM178" s="187" t="s">
        <v>940</v>
      </c>
    </row>
    <row r="179" spans="1:65" s="2" customFormat="1" ht="21.75" customHeight="1">
      <c r="A179" s="35"/>
      <c r="B179" s="144"/>
      <c r="C179" s="176" t="s">
        <v>726</v>
      </c>
      <c r="D179" s="176" t="s">
        <v>526</v>
      </c>
      <c r="E179" s="177" t="s">
        <v>5538</v>
      </c>
      <c r="F179" s="178" t="s">
        <v>6291</v>
      </c>
      <c r="G179" s="179" t="s">
        <v>980</v>
      </c>
      <c r="H179" s="180">
        <v>46</v>
      </c>
      <c r="I179" s="181"/>
      <c r="J179" s="180">
        <f t="shared" si="15"/>
        <v>0</v>
      </c>
      <c r="K179" s="182"/>
      <c r="L179" s="36"/>
      <c r="M179" s="183" t="s">
        <v>1</v>
      </c>
      <c r="N179" s="184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644</v>
      </c>
      <c r="AT179" s="187" t="s">
        <v>526</v>
      </c>
      <c r="AU179" s="187" t="s">
        <v>89</v>
      </c>
      <c r="AY179" s="18" t="s">
        <v>524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644</v>
      </c>
      <c r="BM179" s="187" t="s">
        <v>948</v>
      </c>
    </row>
    <row r="180" spans="1:65" s="2" customFormat="1" ht="33" customHeight="1">
      <c r="A180" s="35"/>
      <c r="B180" s="144"/>
      <c r="C180" s="221" t="s">
        <v>732</v>
      </c>
      <c r="D180" s="221" t="s">
        <v>697</v>
      </c>
      <c r="E180" s="222" t="s">
        <v>6292</v>
      </c>
      <c r="F180" s="223" t="s">
        <v>6293</v>
      </c>
      <c r="G180" s="224" t="s">
        <v>980</v>
      </c>
      <c r="H180" s="225">
        <v>18.899999999999999</v>
      </c>
      <c r="I180" s="226"/>
      <c r="J180" s="225">
        <f t="shared" si="1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732</v>
      </c>
      <c r="AT180" s="187" t="s">
        <v>697</v>
      </c>
      <c r="AU180" s="187" t="s">
        <v>89</v>
      </c>
      <c r="AY180" s="18" t="s">
        <v>524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644</v>
      </c>
      <c r="BM180" s="187" t="s">
        <v>958</v>
      </c>
    </row>
    <row r="181" spans="1:65" s="2" customFormat="1" ht="33" customHeight="1">
      <c r="A181" s="35"/>
      <c r="B181" s="144"/>
      <c r="C181" s="221" t="s">
        <v>740</v>
      </c>
      <c r="D181" s="221" t="s">
        <v>697</v>
      </c>
      <c r="E181" s="222" t="s">
        <v>6294</v>
      </c>
      <c r="F181" s="223" t="s">
        <v>6295</v>
      </c>
      <c r="G181" s="224" t="s">
        <v>980</v>
      </c>
      <c r="H181" s="225">
        <v>29.4</v>
      </c>
      <c r="I181" s="226"/>
      <c r="J181" s="225">
        <f t="shared" si="1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732</v>
      </c>
      <c r="AT181" s="187" t="s">
        <v>697</v>
      </c>
      <c r="AU181" s="187" t="s">
        <v>89</v>
      </c>
      <c r="AY181" s="18" t="s">
        <v>524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644</v>
      </c>
      <c r="BM181" s="187" t="s">
        <v>969</v>
      </c>
    </row>
    <row r="182" spans="1:65" s="2" customFormat="1" ht="21.75" customHeight="1">
      <c r="A182" s="35"/>
      <c r="B182" s="144"/>
      <c r="C182" s="176" t="s">
        <v>747</v>
      </c>
      <c r="D182" s="176" t="s">
        <v>526</v>
      </c>
      <c r="E182" s="177" t="s">
        <v>5556</v>
      </c>
      <c r="F182" s="178" t="s">
        <v>5557</v>
      </c>
      <c r="G182" s="179" t="s">
        <v>2954</v>
      </c>
      <c r="H182" s="181"/>
      <c r="I182" s="181"/>
      <c r="J182" s="180">
        <f t="shared" si="1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644</v>
      </c>
      <c r="AT182" s="187" t="s">
        <v>526</v>
      </c>
      <c r="AU182" s="187" t="s">
        <v>89</v>
      </c>
      <c r="AY182" s="18" t="s">
        <v>524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644</v>
      </c>
      <c r="BM182" s="187" t="s">
        <v>977</v>
      </c>
    </row>
    <row r="183" spans="1:65" s="12" customFormat="1" ht="22.95" customHeight="1">
      <c r="B183" s="163"/>
      <c r="D183" s="164" t="s">
        <v>75</v>
      </c>
      <c r="E183" s="174" t="s">
        <v>6296</v>
      </c>
      <c r="F183" s="174" t="s">
        <v>6297</v>
      </c>
      <c r="I183" s="166"/>
      <c r="J183" s="175">
        <f>BK183</f>
        <v>0</v>
      </c>
      <c r="L183" s="163"/>
      <c r="M183" s="168"/>
      <c r="N183" s="169"/>
      <c r="O183" s="169"/>
      <c r="P183" s="170">
        <f>SUM(P184:P215)</f>
        <v>0</v>
      </c>
      <c r="Q183" s="169"/>
      <c r="R183" s="170">
        <f>SUM(R184:R215)</f>
        <v>0</v>
      </c>
      <c r="S183" s="169"/>
      <c r="T183" s="171">
        <f>SUM(T184:T215)</f>
        <v>0</v>
      </c>
      <c r="AR183" s="164" t="s">
        <v>89</v>
      </c>
      <c r="AT183" s="172" t="s">
        <v>75</v>
      </c>
      <c r="AU183" s="172" t="s">
        <v>83</v>
      </c>
      <c r="AY183" s="164" t="s">
        <v>524</v>
      </c>
      <c r="BK183" s="173">
        <f>SUM(BK184:BK215)</f>
        <v>0</v>
      </c>
    </row>
    <row r="184" spans="1:65" s="2" customFormat="1" ht="21.75" customHeight="1">
      <c r="A184" s="35"/>
      <c r="B184" s="144"/>
      <c r="C184" s="176" t="s">
        <v>754</v>
      </c>
      <c r="D184" s="176" t="s">
        <v>526</v>
      </c>
      <c r="E184" s="177" t="s">
        <v>6302</v>
      </c>
      <c r="F184" s="178" t="s">
        <v>6303</v>
      </c>
      <c r="G184" s="179" t="s">
        <v>980</v>
      </c>
      <c r="H184" s="180">
        <v>44</v>
      </c>
      <c r="I184" s="181"/>
      <c r="J184" s="180">
        <f t="shared" ref="J184:J215" si="25">ROUND(I184*H184,3)</f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ref="P184:P215" si="26">O184*H184</f>
        <v>0</v>
      </c>
      <c r="Q184" s="185">
        <v>0</v>
      </c>
      <c r="R184" s="185">
        <f t="shared" ref="R184:R215" si="27">Q184*H184</f>
        <v>0</v>
      </c>
      <c r="S184" s="185">
        <v>0</v>
      </c>
      <c r="T184" s="186">
        <f t="shared" ref="T184:T215" si="28"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644</v>
      </c>
      <c r="AT184" s="187" t="s">
        <v>526</v>
      </c>
      <c r="AU184" s="187" t="s">
        <v>89</v>
      </c>
      <c r="AY184" s="18" t="s">
        <v>524</v>
      </c>
      <c r="BE184" s="105">
        <f t="shared" ref="BE184:BE215" si="29">IF(N184="základná",J184,0)</f>
        <v>0</v>
      </c>
      <c r="BF184" s="105">
        <f t="shared" ref="BF184:BF215" si="30">IF(N184="znížená",J184,0)</f>
        <v>0</v>
      </c>
      <c r="BG184" s="105">
        <f t="shared" ref="BG184:BG215" si="31">IF(N184="zákl. prenesená",J184,0)</f>
        <v>0</v>
      </c>
      <c r="BH184" s="105">
        <f t="shared" ref="BH184:BH215" si="32">IF(N184="zníž. prenesená",J184,0)</f>
        <v>0</v>
      </c>
      <c r="BI184" s="105">
        <f t="shared" ref="BI184:BI215" si="33">IF(N184="nulová",J184,0)</f>
        <v>0</v>
      </c>
      <c r="BJ184" s="18" t="s">
        <v>89</v>
      </c>
      <c r="BK184" s="188">
        <f t="shared" ref="BK184:BK215" si="34">ROUND(I184*H184,3)</f>
        <v>0</v>
      </c>
      <c r="BL184" s="18" t="s">
        <v>644</v>
      </c>
      <c r="BM184" s="187" t="s">
        <v>988</v>
      </c>
    </row>
    <row r="185" spans="1:65" s="2" customFormat="1" ht="21.75" customHeight="1">
      <c r="A185" s="35"/>
      <c r="B185" s="144"/>
      <c r="C185" s="176" t="s">
        <v>758</v>
      </c>
      <c r="D185" s="176" t="s">
        <v>526</v>
      </c>
      <c r="E185" s="177" t="s">
        <v>6304</v>
      </c>
      <c r="F185" s="178" t="s">
        <v>6305</v>
      </c>
      <c r="G185" s="179" t="s">
        <v>980</v>
      </c>
      <c r="H185" s="180">
        <v>18</v>
      </c>
      <c r="I185" s="181"/>
      <c r="J185" s="180">
        <f t="shared" si="2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644</v>
      </c>
      <c r="AT185" s="187" t="s">
        <v>526</v>
      </c>
      <c r="AU185" s="187" t="s">
        <v>89</v>
      </c>
      <c r="AY185" s="18" t="s">
        <v>524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644</v>
      </c>
      <c r="BM185" s="187" t="s">
        <v>998</v>
      </c>
    </row>
    <row r="186" spans="1:65" s="2" customFormat="1" ht="21.75" customHeight="1">
      <c r="A186" s="35"/>
      <c r="B186" s="144"/>
      <c r="C186" s="176" t="s">
        <v>764</v>
      </c>
      <c r="D186" s="176" t="s">
        <v>526</v>
      </c>
      <c r="E186" s="177" t="s">
        <v>7776</v>
      </c>
      <c r="F186" s="178" t="s">
        <v>6307</v>
      </c>
      <c r="G186" s="179" t="s">
        <v>980</v>
      </c>
      <c r="H186" s="180">
        <v>12</v>
      </c>
      <c r="I186" s="181"/>
      <c r="J186" s="180">
        <f t="shared" si="2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644</v>
      </c>
      <c r="AT186" s="187" t="s">
        <v>526</v>
      </c>
      <c r="AU186" s="187" t="s">
        <v>89</v>
      </c>
      <c r="AY186" s="18" t="s">
        <v>524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644</v>
      </c>
      <c r="BM186" s="187" t="s">
        <v>1006</v>
      </c>
    </row>
    <row r="187" spans="1:65" s="2" customFormat="1" ht="16.5" customHeight="1">
      <c r="A187" s="35"/>
      <c r="B187" s="144"/>
      <c r="C187" s="176" t="s">
        <v>778</v>
      </c>
      <c r="D187" s="176" t="s">
        <v>526</v>
      </c>
      <c r="E187" s="177" t="s">
        <v>6308</v>
      </c>
      <c r="F187" s="178" t="s">
        <v>6309</v>
      </c>
      <c r="G187" s="179" t="s">
        <v>980</v>
      </c>
      <c r="H187" s="180">
        <v>24</v>
      </c>
      <c r="I187" s="181"/>
      <c r="J187" s="180">
        <f t="shared" si="2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644</v>
      </c>
      <c r="AT187" s="187" t="s">
        <v>526</v>
      </c>
      <c r="AU187" s="187" t="s">
        <v>89</v>
      </c>
      <c r="AY187" s="18" t="s">
        <v>524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644</v>
      </c>
      <c r="BM187" s="187" t="s">
        <v>1014</v>
      </c>
    </row>
    <row r="188" spans="1:65" s="2" customFormat="1" ht="33" customHeight="1">
      <c r="A188" s="35"/>
      <c r="B188" s="144"/>
      <c r="C188" s="221" t="s">
        <v>784</v>
      </c>
      <c r="D188" s="221" t="s">
        <v>697</v>
      </c>
      <c r="E188" s="222" t="s">
        <v>6310</v>
      </c>
      <c r="F188" s="223" t="s">
        <v>6311</v>
      </c>
      <c r="G188" s="224" t="s">
        <v>879</v>
      </c>
      <c r="H188" s="225">
        <v>24</v>
      </c>
      <c r="I188" s="226"/>
      <c r="J188" s="225">
        <f t="shared" si="25"/>
        <v>0</v>
      </c>
      <c r="K188" s="227"/>
      <c r="L188" s="228"/>
      <c r="M188" s="229" t="s">
        <v>1</v>
      </c>
      <c r="N188" s="230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732</v>
      </c>
      <c r="AT188" s="187" t="s">
        <v>697</v>
      </c>
      <c r="AU188" s="187" t="s">
        <v>89</v>
      </c>
      <c r="AY188" s="18" t="s">
        <v>524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644</v>
      </c>
      <c r="BM188" s="187" t="s">
        <v>1166</v>
      </c>
    </row>
    <row r="189" spans="1:65" s="2" customFormat="1" ht="16.5" customHeight="1">
      <c r="A189" s="35"/>
      <c r="B189" s="144"/>
      <c r="C189" s="176" t="s">
        <v>797</v>
      </c>
      <c r="D189" s="176" t="s">
        <v>526</v>
      </c>
      <c r="E189" s="177" t="s">
        <v>6312</v>
      </c>
      <c r="F189" s="178" t="s">
        <v>6313</v>
      </c>
      <c r="G189" s="179" t="s">
        <v>980</v>
      </c>
      <c r="H189" s="180">
        <v>20</v>
      </c>
      <c r="I189" s="181"/>
      <c r="J189" s="180">
        <f t="shared" si="2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644</v>
      </c>
      <c r="AT189" s="187" t="s">
        <v>526</v>
      </c>
      <c r="AU189" s="187" t="s">
        <v>89</v>
      </c>
      <c r="AY189" s="18" t="s">
        <v>524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644</v>
      </c>
      <c r="BM189" s="187" t="s">
        <v>1643</v>
      </c>
    </row>
    <row r="190" spans="1:65" s="2" customFormat="1" ht="33" customHeight="1">
      <c r="A190" s="35"/>
      <c r="B190" s="144"/>
      <c r="C190" s="221" t="s">
        <v>801</v>
      </c>
      <c r="D190" s="221" t="s">
        <v>697</v>
      </c>
      <c r="E190" s="222" t="s">
        <v>6314</v>
      </c>
      <c r="F190" s="223" t="s">
        <v>6315</v>
      </c>
      <c r="G190" s="224" t="s">
        <v>879</v>
      </c>
      <c r="H190" s="225">
        <v>20</v>
      </c>
      <c r="I190" s="226"/>
      <c r="J190" s="225">
        <f t="shared" si="2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732</v>
      </c>
      <c r="AT190" s="187" t="s">
        <v>697</v>
      </c>
      <c r="AU190" s="187" t="s">
        <v>89</v>
      </c>
      <c r="AY190" s="18" t="s">
        <v>524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644</v>
      </c>
      <c r="BM190" s="187" t="s">
        <v>1699</v>
      </c>
    </row>
    <row r="191" spans="1:65" s="2" customFormat="1" ht="16.5" customHeight="1">
      <c r="A191" s="35"/>
      <c r="B191" s="144"/>
      <c r="C191" s="176" t="s">
        <v>807</v>
      </c>
      <c r="D191" s="176" t="s">
        <v>526</v>
      </c>
      <c r="E191" s="177" t="s">
        <v>6318</v>
      </c>
      <c r="F191" s="178" t="s">
        <v>6319</v>
      </c>
      <c r="G191" s="179" t="s">
        <v>980</v>
      </c>
      <c r="H191" s="180">
        <v>18</v>
      </c>
      <c r="I191" s="181"/>
      <c r="J191" s="180">
        <f t="shared" si="2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644</v>
      </c>
      <c r="AT191" s="187" t="s">
        <v>526</v>
      </c>
      <c r="AU191" s="187" t="s">
        <v>89</v>
      </c>
      <c r="AY191" s="18" t="s">
        <v>524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644</v>
      </c>
      <c r="BM191" s="187" t="s">
        <v>1709</v>
      </c>
    </row>
    <row r="192" spans="1:65" s="2" customFormat="1" ht="33" customHeight="1">
      <c r="A192" s="35"/>
      <c r="B192" s="144"/>
      <c r="C192" s="221" t="s">
        <v>811</v>
      </c>
      <c r="D192" s="221" t="s">
        <v>697</v>
      </c>
      <c r="E192" s="222" t="s">
        <v>6320</v>
      </c>
      <c r="F192" s="223" t="s">
        <v>6321</v>
      </c>
      <c r="G192" s="224" t="s">
        <v>879</v>
      </c>
      <c r="H192" s="225">
        <v>18</v>
      </c>
      <c r="I192" s="226"/>
      <c r="J192" s="225">
        <f t="shared" si="2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732</v>
      </c>
      <c r="AT192" s="187" t="s">
        <v>697</v>
      </c>
      <c r="AU192" s="187" t="s">
        <v>89</v>
      </c>
      <c r="AY192" s="18" t="s">
        <v>524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644</v>
      </c>
      <c r="BM192" s="187" t="s">
        <v>1776</v>
      </c>
    </row>
    <row r="193" spans="1:65" s="2" customFormat="1" ht="16.5" customHeight="1">
      <c r="A193" s="35"/>
      <c r="B193" s="144"/>
      <c r="C193" s="176" t="s">
        <v>816</v>
      </c>
      <c r="D193" s="176" t="s">
        <v>526</v>
      </c>
      <c r="E193" s="177" t="s">
        <v>6324</v>
      </c>
      <c r="F193" s="178" t="s">
        <v>6325</v>
      </c>
      <c r="G193" s="179" t="s">
        <v>980</v>
      </c>
      <c r="H193" s="180">
        <v>10</v>
      </c>
      <c r="I193" s="181"/>
      <c r="J193" s="180">
        <f t="shared" si="2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644</v>
      </c>
      <c r="AT193" s="187" t="s">
        <v>526</v>
      </c>
      <c r="AU193" s="187" t="s">
        <v>89</v>
      </c>
      <c r="AY193" s="18" t="s">
        <v>524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644</v>
      </c>
      <c r="BM193" s="187" t="s">
        <v>1787</v>
      </c>
    </row>
    <row r="194" spans="1:65" s="2" customFormat="1" ht="33" customHeight="1">
      <c r="A194" s="35"/>
      <c r="B194" s="144"/>
      <c r="C194" s="221" t="s">
        <v>822</v>
      </c>
      <c r="D194" s="221" t="s">
        <v>697</v>
      </c>
      <c r="E194" s="222" t="s">
        <v>6326</v>
      </c>
      <c r="F194" s="223" t="s">
        <v>6327</v>
      </c>
      <c r="G194" s="224" t="s">
        <v>879</v>
      </c>
      <c r="H194" s="225">
        <v>10</v>
      </c>
      <c r="I194" s="226"/>
      <c r="J194" s="225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732</v>
      </c>
      <c r="AT194" s="187" t="s">
        <v>697</v>
      </c>
      <c r="AU194" s="187" t="s">
        <v>89</v>
      </c>
      <c r="AY194" s="18" t="s">
        <v>524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644</v>
      </c>
      <c r="BM194" s="187" t="s">
        <v>1870</v>
      </c>
    </row>
    <row r="195" spans="1:65" s="2" customFormat="1" ht="16.5" customHeight="1">
      <c r="A195" s="35"/>
      <c r="B195" s="144"/>
      <c r="C195" s="176" t="s">
        <v>827</v>
      </c>
      <c r="D195" s="176" t="s">
        <v>526</v>
      </c>
      <c r="E195" s="177" t="s">
        <v>6330</v>
      </c>
      <c r="F195" s="178" t="s">
        <v>6331</v>
      </c>
      <c r="G195" s="179" t="s">
        <v>980</v>
      </c>
      <c r="H195" s="180">
        <v>98</v>
      </c>
      <c r="I195" s="181"/>
      <c r="J195" s="180">
        <f t="shared" si="2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644</v>
      </c>
      <c r="AT195" s="187" t="s">
        <v>526</v>
      </c>
      <c r="AU195" s="187" t="s">
        <v>89</v>
      </c>
      <c r="AY195" s="18" t="s">
        <v>524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644</v>
      </c>
      <c r="BM195" s="187" t="s">
        <v>1883</v>
      </c>
    </row>
    <row r="196" spans="1:65" s="2" customFormat="1" ht="33" customHeight="1">
      <c r="A196" s="35"/>
      <c r="B196" s="144"/>
      <c r="C196" s="221" t="s">
        <v>833</v>
      </c>
      <c r="D196" s="221" t="s">
        <v>697</v>
      </c>
      <c r="E196" s="222" t="s">
        <v>6332</v>
      </c>
      <c r="F196" s="223" t="s">
        <v>6333</v>
      </c>
      <c r="G196" s="224" t="s">
        <v>879</v>
      </c>
      <c r="H196" s="225">
        <v>98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732</v>
      </c>
      <c r="AT196" s="187" t="s">
        <v>697</v>
      </c>
      <c r="AU196" s="187" t="s">
        <v>89</v>
      </c>
      <c r="AY196" s="18" t="s">
        <v>524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644</v>
      </c>
      <c r="BM196" s="187" t="s">
        <v>1898</v>
      </c>
    </row>
    <row r="197" spans="1:65" s="2" customFormat="1" ht="16.5" customHeight="1">
      <c r="A197" s="35"/>
      <c r="B197" s="144"/>
      <c r="C197" s="176" t="s">
        <v>862</v>
      </c>
      <c r="D197" s="176" t="s">
        <v>526</v>
      </c>
      <c r="E197" s="177" t="s">
        <v>6336</v>
      </c>
      <c r="F197" s="178" t="s">
        <v>6337</v>
      </c>
      <c r="G197" s="179" t="s">
        <v>980</v>
      </c>
      <c r="H197" s="180">
        <v>16</v>
      </c>
      <c r="I197" s="181"/>
      <c r="J197" s="180">
        <f t="shared" si="2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644</v>
      </c>
      <c r="AT197" s="187" t="s">
        <v>526</v>
      </c>
      <c r="AU197" s="187" t="s">
        <v>89</v>
      </c>
      <c r="AY197" s="18" t="s">
        <v>524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644</v>
      </c>
      <c r="BM197" s="187" t="s">
        <v>1913</v>
      </c>
    </row>
    <row r="198" spans="1:65" s="2" customFormat="1" ht="33" customHeight="1">
      <c r="A198" s="35"/>
      <c r="B198" s="144"/>
      <c r="C198" s="221" t="s">
        <v>876</v>
      </c>
      <c r="D198" s="221" t="s">
        <v>697</v>
      </c>
      <c r="E198" s="222" t="s">
        <v>6338</v>
      </c>
      <c r="F198" s="223" t="s">
        <v>6339</v>
      </c>
      <c r="G198" s="224" t="s">
        <v>879</v>
      </c>
      <c r="H198" s="225">
        <v>16</v>
      </c>
      <c r="I198" s="226"/>
      <c r="J198" s="225">
        <f t="shared" si="25"/>
        <v>0</v>
      </c>
      <c r="K198" s="227"/>
      <c r="L198" s="228"/>
      <c r="M198" s="229" t="s">
        <v>1</v>
      </c>
      <c r="N198" s="230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732</v>
      </c>
      <c r="AT198" s="187" t="s">
        <v>697</v>
      </c>
      <c r="AU198" s="187" t="s">
        <v>89</v>
      </c>
      <c r="AY198" s="18" t="s">
        <v>524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644</v>
      </c>
      <c r="BM198" s="187" t="s">
        <v>1950</v>
      </c>
    </row>
    <row r="199" spans="1:65" s="2" customFormat="1" ht="21.75" customHeight="1">
      <c r="A199" s="35"/>
      <c r="B199" s="144"/>
      <c r="C199" s="176" t="s">
        <v>881</v>
      </c>
      <c r="D199" s="176" t="s">
        <v>526</v>
      </c>
      <c r="E199" s="177" t="s">
        <v>6344</v>
      </c>
      <c r="F199" s="178" t="s">
        <v>6345</v>
      </c>
      <c r="G199" s="179" t="s">
        <v>879</v>
      </c>
      <c r="H199" s="180">
        <v>16</v>
      </c>
      <c r="I199" s="181"/>
      <c r="J199" s="180">
        <f t="shared" si="2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644</v>
      </c>
      <c r="AT199" s="187" t="s">
        <v>526</v>
      </c>
      <c r="AU199" s="187" t="s">
        <v>89</v>
      </c>
      <c r="AY199" s="18" t="s">
        <v>524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644</v>
      </c>
      <c r="BM199" s="187" t="s">
        <v>1973</v>
      </c>
    </row>
    <row r="200" spans="1:65" s="2" customFormat="1" ht="21.75" customHeight="1">
      <c r="A200" s="35"/>
      <c r="B200" s="144"/>
      <c r="C200" s="176" t="s">
        <v>885</v>
      </c>
      <c r="D200" s="176" t="s">
        <v>526</v>
      </c>
      <c r="E200" s="177" t="s">
        <v>6346</v>
      </c>
      <c r="F200" s="178" t="s">
        <v>6347</v>
      </c>
      <c r="G200" s="179" t="s">
        <v>879</v>
      </c>
      <c r="H200" s="180">
        <v>8</v>
      </c>
      <c r="I200" s="181"/>
      <c r="J200" s="180">
        <f t="shared" si="2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644</v>
      </c>
      <c r="AT200" s="187" t="s">
        <v>526</v>
      </c>
      <c r="AU200" s="187" t="s">
        <v>89</v>
      </c>
      <c r="AY200" s="18" t="s">
        <v>524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644</v>
      </c>
      <c r="BM200" s="187" t="s">
        <v>1984</v>
      </c>
    </row>
    <row r="201" spans="1:65" s="2" customFormat="1" ht="21.75" customHeight="1">
      <c r="A201" s="35"/>
      <c r="B201" s="144"/>
      <c r="C201" s="176" t="s">
        <v>889</v>
      </c>
      <c r="D201" s="176" t="s">
        <v>526</v>
      </c>
      <c r="E201" s="177" t="s">
        <v>6348</v>
      </c>
      <c r="F201" s="178" t="s">
        <v>6349</v>
      </c>
      <c r="G201" s="179" t="s">
        <v>879</v>
      </c>
      <c r="H201" s="180">
        <v>1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644</v>
      </c>
      <c r="AT201" s="187" t="s">
        <v>526</v>
      </c>
      <c r="AU201" s="187" t="s">
        <v>89</v>
      </c>
      <c r="AY201" s="18" t="s">
        <v>524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644</v>
      </c>
      <c r="BM201" s="187" t="s">
        <v>1994</v>
      </c>
    </row>
    <row r="202" spans="1:65" s="2" customFormat="1" ht="21.75" customHeight="1">
      <c r="A202" s="35"/>
      <c r="B202" s="144"/>
      <c r="C202" s="176" t="s">
        <v>898</v>
      </c>
      <c r="D202" s="176" t="s">
        <v>526</v>
      </c>
      <c r="E202" s="177" t="s">
        <v>6350</v>
      </c>
      <c r="F202" s="178" t="s">
        <v>6351</v>
      </c>
      <c r="G202" s="179" t="s">
        <v>879</v>
      </c>
      <c r="H202" s="180">
        <v>3</v>
      </c>
      <c r="I202" s="181"/>
      <c r="J202" s="180">
        <f t="shared" si="2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644</v>
      </c>
      <c r="AT202" s="187" t="s">
        <v>526</v>
      </c>
      <c r="AU202" s="187" t="s">
        <v>89</v>
      </c>
      <c r="AY202" s="18" t="s">
        <v>524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644</v>
      </c>
      <c r="BM202" s="187" t="s">
        <v>2019</v>
      </c>
    </row>
    <row r="203" spans="1:65" s="2" customFormat="1" ht="21.75" customHeight="1">
      <c r="A203" s="35"/>
      <c r="B203" s="144"/>
      <c r="C203" s="176" t="s">
        <v>904</v>
      </c>
      <c r="D203" s="176" t="s">
        <v>526</v>
      </c>
      <c r="E203" s="177" t="s">
        <v>6352</v>
      </c>
      <c r="F203" s="178" t="s">
        <v>6353</v>
      </c>
      <c r="G203" s="179" t="s">
        <v>879</v>
      </c>
      <c r="H203" s="180">
        <v>2</v>
      </c>
      <c r="I203" s="181"/>
      <c r="J203" s="180">
        <f t="shared" si="2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644</v>
      </c>
      <c r="AT203" s="187" t="s">
        <v>526</v>
      </c>
      <c r="AU203" s="187" t="s">
        <v>89</v>
      </c>
      <c r="AY203" s="18" t="s">
        <v>524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644</v>
      </c>
      <c r="BM203" s="187" t="s">
        <v>2029</v>
      </c>
    </row>
    <row r="204" spans="1:65" s="2" customFormat="1" ht="21.75" customHeight="1">
      <c r="A204" s="35"/>
      <c r="B204" s="144"/>
      <c r="C204" s="221" t="s">
        <v>908</v>
      </c>
      <c r="D204" s="221" t="s">
        <v>697</v>
      </c>
      <c r="E204" s="222" t="s">
        <v>6354</v>
      </c>
      <c r="F204" s="223" t="s">
        <v>6355</v>
      </c>
      <c r="G204" s="224" t="s">
        <v>879</v>
      </c>
      <c r="H204" s="225">
        <v>2</v>
      </c>
      <c r="I204" s="226"/>
      <c r="J204" s="225">
        <f t="shared" si="25"/>
        <v>0</v>
      </c>
      <c r="K204" s="227"/>
      <c r="L204" s="228"/>
      <c r="M204" s="229" t="s">
        <v>1</v>
      </c>
      <c r="N204" s="230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732</v>
      </c>
      <c r="AT204" s="187" t="s">
        <v>697</v>
      </c>
      <c r="AU204" s="187" t="s">
        <v>89</v>
      </c>
      <c r="AY204" s="18" t="s">
        <v>524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644</v>
      </c>
      <c r="BM204" s="187" t="s">
        <v>2039</v>
      </c>
    </row>
    <row r="205" spans="1:65" s="2" customFormat="1" ht="16.5" customHeight="1">
      <c r="A205" s="35"/>
      <c r="B205" s="144"/>
      <c r="C205" s="176" t="s">
        <v>913</v>
      </c>
      <c r="D205" s="176" t="s">
        <v>526</v>
      </c>
      <c r="E205" s="177" t="s">
        <v>6356</v>
      </c>
      <c r="F205" s="178" t="s">
        <v>6357</v>
      </c>
      <c r="G205" s="179" t="s">
        <v>879</v>
      </c>
      <c r="H205" s="180">
        <v>11</v>
      </c>
      <c r="I205" s="181"/>
      <c r="J205" s="180">
        <f t="shared" si="2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26"/>
        <v>0</v>
      </c>
      <c r="Q205" s="185">
        <v>0</v>
      </c>
      <c r="R205" s="185">
        <f t="shared" si="27"/>
        <v>0</v>
      </c>
      <c r="S205" s="185">
        <v>0</v>
      </c>
      <c r="T205" s="186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644</v>
      </c>
      <c r="AT205" s="187" t="s">
        <v>526</v>
      </c>
      <c r="AU205" s="187" t="s">
        <v>89</v>
      </c>
      <c r="AY205" s="18" t="s">
        <v>524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644</v>
      </c>
      <c r="BM205" s="187" t="s">
        <v>2049</v>
      </c>
    </row>
    <row r="206" spans="1:65" s="2" customFormat="1" ht="44.25" customHeight="1">
      <c r="A206" s="35"/>
      <c r="B206" s="144"/>
      <c r="C206" s="221" t="s">
        <v>919</v>
      </c>
      <c r="D206" s="221" t="s">
        <v>697</v>
      </c>
      <c r="E206" s="222" t="s">
        <v>6358</v>
      </c>
      <c r="F206" s="223" t="s">
        <v>6359</v>
      </c>
      <c r="G206" s="224" t="s">
        <v>879</v>
      </c>
      <c r="H206" s="225">
        <v>11</v>
      </c>
      <c r="I206" s="226"/>
      <c r="J206" s="225">
        <f t="shared" si="2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732</v>
      </c>
      <c r="AT206" s="187" t="s">
        <v>697</v>
      </c>
      <c r="AU206" s="187" t="s">
        <v>89</v>
      </c>
      <c r="AY206" s="18" t="s">
        <v>524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644</v>
      </c>
      <c r="BM206" s="187" t="s">
        <v>2060</v>
      </c>
    </row>
    <row r="207" spans="1:65" s="2" customFormat="1" ht="21.75" customHeight="1">
      <c r="A207" s="35"/>
      <c r="B207" s="144"/>
      <c r="C207" s="176" t="s">
        <v>926</v>
      </c>
      <c r="D207" s="176" t="s">
        <v>526</v>
      </c>
      <c r="E207" s="177" t="s">
        <v>7777</v>
      </c>
      <c r="F207" s="178" t="s">
        <v>7778</v>
      </c>
      <c r="G207" s="179" t="s">
        <v>879</v>
      </c>
      <c r="H207" s="180">
        <v>6</v>
      </c>
      <c r="I207" s="181"/>
      <c r="J207" s="180">
        <f t="shared" si="25"/>
        <v>0</v>
      </c>
      <c r="K207" s="182"/>
      <c r="L207" s="36"/>
      <c r="M207" s="183" t="s">
        <v>1</v>
      </c>
      <c r="N207" s="184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644</v>
      </c>
      <c r="AT207" s="187" t="s">
        <v>526</v>
      </c>
      <c r="AU207" s="187" t="s">
        <v>89</v>
      </c>
      <c r="AY207" s="18" t="s">
        <v>524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644</v>
      </c>
      <c r="BM207" s="187" t="s">
        <v>2072</v>
      </c>
    </row>
    <row r="208" spans="1:65" s="2" customFormat="1" ht="33" customHeight="1">
      <c r="A208" s="35"/>
      <c r="B208" s="144"/>
      <c r="C208" s="221" t="s">
        <v>934</v>
      </c>
      <c r="D208" s="221" t="s">
        <v>697</v>
      </c>
      <c r="E208" s="222" t="s">
        <v>7779</v>
      </c>
      <c r="F208" s="223" t="s">
        <v>7780</v>
      </c>
      <c r="G208" s="224" t="s">
        <v>879</v>
      </c>
      <c r="H208" s="225">
        <v>6</v>
      </c>
      <c r="I208" s="226"/>
      <c r="J208" s="225">
        <f t="shared" si="25"/>
        <v>0</v>
      </c>
      <c r="K208" s="227"/>
      <c r="L208" s="228"/>
      <c r="M208" s="229" t="s">
        <v>1</v>
      </c>
      <c r="N208" s="230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732</v>
      </c>
      <c r="AT208" s="187" t="s">
        <v>697</v>
      </c>
      <c r="AU208" s="187" t="s">
        <v>89</v>
      </c>
      <c r="AY208" s="18" t="s">
        <v>524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644</v>
      </c>
      <c r="BM208" s="187" t="s">
        <v>2081</v>
      </c>
    </row>
    <row r="209" spans="1:65" s="2" customFormat="1" ht="21.75" customHeight="1">
      <c r="A209" s="35"/>
      <c r="B209" s="144"/>
      <c r="C209" s="221" t="s">
        <v>940</v>
      </c>
      <c r="D209" s="221" t="s">
        <v>697</v>
      </c>
      <c r="E209" s="222" t="s">
        <v>7781</v>
      </c>
      <c r="F209" s="223" t="s">
        <v>7782</v>
      </c>
      <c r="G209" s="224" t="s">
        <v>879</v>
      </c>
      <c r="H209" s="225">
        <v>6</v>
      </c>
      <c r="I209" s="226"/>
      <c r="J209" s="225">
        <f t="shared" si="2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732</v>
      </c>
      <c r="AT209" s="187" t="s">
        <v>697</v>
      </c>
      <c r="AU209" s="187" t="s">
        <v>89</v>
      </c>
      <c r="AY209" s="18" t="s">
        <v>524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644</v>
      </c>
      <c r="BM209" s="187" t="s">
        <v>2091</v>
      </c>
    </row>
    <row r="210" spans="1:65" s="2" customFormat="1" ht="21.75" customHeight="1">
      <c r="A210" s="35"/>
      <c r="B210" s="144"/>
      <c r="C210" s="221" t="s">
        <v>944</v>
      </c>
      <c r="D210" s="221" t="s">
        <v>697</v>
      </c>
      <c r="E210" s="222" t="s">
        <v>7783</v>
      </c>
      <c r="F210" s="223" t="s">
        <v>7784</v>
      </c>
      <c r="G210" s="224" t="s">
        <v>879</v>
      </c>
      <c r="H210" s="225">
        <v>6</v>
      </c>
      <c r="I210" s="226"/>
      <c r="J210" s="225">
        <f t="shared" si="25"/>
        <v>0</v>
      </c>
      <c r="K210" s="227"/>
      <c r="L210" s="228"/>
      <c r="M210" s="229" t="s">
        <v>1</v>
      </c>
      <c r="N210" s="230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732</v>
      </c>
      <c r="AT210" s="187" t="s">
        <v>697</v>
      </c>
      <c r="AU210" s="187" t="s">
        <v>89</v>
      </c>
      <c r="AY210" s="18" t="s">
        <v>524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644</v>
      </c>
      <c r="BM210" s="187" t="s">
        <v>2112</v>
      </c>
    </row>
    <row r="211" spans="1:65" s="2" customFormat="1" ht="21.75" customHeight="1">
      <c r="A211" s="35"/>
      <c r="B211" s="144"/>
      <c r="C211" s="176" t="s">
        <v>948</v>
      </c>
      <c r="D211" s="176" t="s">
        <v>526</v>
      </c>
      <c r="E211" s="177" t="s">
        <v>6360</v>
      </c>
      <c r="F211" s="178" t="s">
        <v>6361</v>
      </c>
      <c r="G211" s="179" t="s">
        <v>879</v>
      </c>
      <c r="H211" s="180">
        <v>9</v>
      </c>
      <c r="I211" s="181"/>
      <c r="J211" s="180">
        <f t="shared" si="25"/>
        <v>0</v>
      </c>
      <c r="K211" s="182"/>
      <c r="L211" s="36"/>
      <c r="M211" s="183" t="s">
        <v>1</v>
      </c>
      <c r="N211" s="184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644</v>
      </c>
      <c r="AT211" s="187" t="s">
        <v>526</v>
      </c>
      <c r="AU211" s="187" t="s">
        <v>89</v>
      </c>
      <c r="AY211" s="18" t="s">
        <v>524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644</v>
      </c>
      <c r="BM211" s="187" t="s">
        <v>2121</v>
      </c>
    </row>
    <row r="212" spans="1:65" s="2" customFormat="1" ht="16.5" customHeight="1">
      <c r="A212" s="35"/>
      <c r="B212" s="144"/>
      <c r="C212" s="176" t="s">
        <v>953</v>
      </c>
      <c r="D212" s="176" t="s">
        <v>526</v>
      </c>
      <c r="E212" s="177" t="s">
        <v>6362</v>
      </c>
      <c r="F212" s="178" t="s">
        <v>6363</v>
      </c>
      <c r="G212" s="179" t="s">
        <v>879</v>
      </c>
      <c r="H212" s="180">
        <v>3</v>
      </c>
      <c r="I212" s="181"/>
      <c r="J212" s="180">
        <f t="shared" si="25"/>
        <v>0</v>
      </c>
      <c r="K212" s="182"/>
      <c r="L212" s="36"/>
      <c r="M212" s="183" t="s">
        <v>1</v>
      </c>
      <c r="N212" s="184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644</v>
      </c>
      <c r="AT212" s="187" t="s">
        <v>526</v>
      </c>
      <c r="AU212" s="187" t="s">
        <v>89</v>
      </c>
      <c r="AY212" s="18" t="s">
        <v>524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644</v>
      </c>
      <c r="BM212" s="187" t="s">
        <v>2201</v>
      </c>
    </row>
    <row r="213" spans="1:65" s="2" customFormat="1" ht="21.75" customHeight="1">
      <c r="A213" s="35"/>
      <c r="B213" s="144"/>
      <c r="C213" s="176" t="s">
        <v>958</v>
      </c>
      <c r="D213" s="176" t="s">
        <v>526</v>
      </c>
      <c r="E213" s="177" t="s">
        <v>6374</v>
      </c>
      <c r="F213" s="178" t="s">
        <v>6375</v>
      </c>
      <c r="G213" s="179" t="s">
        <v>980</v>
      </c>
      <c r="H213" s="180">
        <v>214</v>
      </c>
      <c r="I213" s="181"/>
      <c r="J213" s="180">
        <f t="shared" si="25"/>
        <v>0</v>
      </c>
      <c r="K213" s="182"/>
      <c r="L213" s="36"/>
      <c r="M213" s="183" t="s">
        <v>1</v>
      </c>
      <c r="N213" s="184" t="s">
        <v>42</v>
      </c>
      <c r="O213" s="61"/>
      <c r="P213" s="185">
        <f t="shared" si="26"/>
        <v>0</v>
      </c>
      <c r="Q213" s="185">
        <v>0</v>
      </c>
      <c r="R213" s="185">
        <f t="shared" si="27"/>
        <v>0</v>
      </c>
      <c r="S213" s="185">
        <v>0</v>
      </c>
      <c r="T213" s="186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644</v>
      </c>
      <c r="AT213" s="187" t="s">
        <v>526</v>
      </c>
      <c r="AU213" s="187" t="s">
        <v>89</v>
      </c>
      <c r="AY213" s="18" t="s">
        <v>524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89</v>
      </c>
      <c r="BK213" s="188">
        <f t="shared" si="34"/>
        <v>0</v>
      </c>
      <c r="BL213" s="18" t="s">
        <v>644</v>
      </c>
      <c r="BM213" s="187" t="s">
        <v>2221</v>
      </c>
    </row>
    <row r="214" spans="1:65" s="2" customFormat="1" ht="21.75" customHeight="1">
      <c r="A214" s="35"/>
      <c r="B214" s="144"/>
      <c r="C214" s="176" t="s">
        <v>963</v>
      </c>
      <c r="D214" s="176" t="s">
        <v>526</v>
      </c>
      <c r="E214" s="177" t="s">
        <v>6376</v>
      </c>
      <c r="F214" s="178" t="s">
        <v>6377</v>
      </c>
      <c r="G214" s="179" t="s">
        <v>980</v>
      </c>
      <c r="H214" s="180">
        <v>46</v>
      </c>
      <c r="I214" s="181"/>
      <c r="J214" s="180">
        <f t="shared" si="2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26"/>
        <v>0</v>
      </c>
      <c r="Q214" s="185">
        <v>0</v>
      </c>
      <c r="R214" s="185">
        <f t="shared" si="27"/>
        <v>0</v>
      </c>
      <c r="S214" s="185">
        <v>0</v>
      </c>
      <c r="T214" s="186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644</v>
      </c>
      <c r="AT214" s="187" t="s">
        <v>526</v>
      </c>
      <c r="AU214" s="187" t="s">
        <v>89</v>
      </c>
      <c r="AY214" s="18" t="s">
        <v>524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89</v>
      </c>
      <c r="BK214" s="188">
        <f t="shared" si="34"/>
        <v>0</v>
      </c>
      <c r="BL214" s="18" t="s">
        <v>644</v>
      </c>
      <c r="BM214" s="187" t="s">
        <v>2242</v>
      </c>
    </row>
    <row r="215" spans="1:65" s="2" customFormat="1" ht="21.75" customHeight="1">
      <c r="A215" s="35"/>
      <c r="B215" s="144"/>
      <c r="C215" s="176" t="s">
        <v>969</v>
      </c>
      <c r="D215" s="176" t="s">
        <v>526</v>
      </c>
      <c r="E215" s="177" t="s">
        <v>6380</v>
      </c>
      <c r="F215" s="178" t="s">
        <v>6381</v>
      </c>
      <c r="G215" s="179" t="s">
        <v>2954</v>
      </c>
      <c r="H215" s="181"/>
      <c r="I215" s="181"/>
      <c r="J215" s="180">
        <f t="shared" si="25"/>
        <v>0</v>
      </c>
      <c r="K215" s="182"/>
      <c r="L215" s="36"/>
      <c r="M215" s="183" t="s">
        <v>1</v>
      </c>
      <c r="N215" s="184" t="s">
        <v>42</v>
      </c>
      <c r="O215" s="61"/>
      <c r="P215" s="185">
        <f t="shared" si="26"/>
        <v>0</v>
      </c>
      <c r="Q215" s="185">
        <v>0</v>
      </c>
      <c r="R215" s="185">
        <f t="shared" si="27"/>
        <v>0</v>
      </c>
      <c r="S215" s="185">
        <v>0</v>
      </c>
      <c r="T215" s="186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644</v>
      </c>
      <c r="AT215" s="187" t="s">
        <v>526</v>
      </c>
      <c r="AU215" s="187" t="s">
        <v>89</v>
      </c>
      <c r="AY215" s="18" t="s">
        <v>524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89</v>
      </c>
      <c r="BK215" s="188">
        <f t="shared" si="34"/>
        <v>0</v>
      </c>
      <c r="BL215" s="18" t="s">
        <v>644</v>
      </c>
      <c r="BM215" s="187" t="s">
        <v>2259</v>
      </c>
    </row>
    <row r="216" spans="1:65" s="12" customFormat="1" ht="22.95" customHeight="1">
      <c r="B216" s="163"/>
      <c r="D216" s="164" t="s">
        <v>75</v>
      </c>
      <c r="E216" s="174" t="s">
        <v>3263</v>
      </c>
      <c r="F216" s="174" t="s">
        <v>3264</v>
      </c>
      <c r="I216" s="166"/>
      <c r="J216" s="175">
        <f>BK216</f>
        <v>0</v>
      </c>
      <c r="L216" s="163"/>
      <c r="M216" s="168"/>
      <c r="N216" s="169"/>
      <c r="O216" s="169"/>
      <c r="P216" s="170">
        <f>SUM(P217:P256)</f>
        <v>0</v>
      </c>
      <c r="Q216" s="169"/>
      <c r="R216" s="170">
        <f>SUM(R217:R256)</f>
        <v>0</v>
      </c>
      <c r="S216" s="169"/>
      <c r="T216" s="171">
        <f>SUM(T217:T256)</f>
        <v>0</v>
      </c>
      <c r="AR216" s="164" t="s">
        <v>89</v>
      </c>
      <c r="AT216" s="172" t="s">
        <v>75</v>
      </c>
      <c r="AU216" s="172" t="s">
        <v>83</v>
      </c>
      <c r="AY216" s="164" t="s">
        <v>524</v>
      </c>
      <c r="BK216" s="173">
        <f>SUM(BK217:BK256)</f>
        <v>0</v>
      </c>
    </row>
    <row r="217" spans="1:65" s="2" customFormat="1" ht="21.75" customHeight="1">
      <c r="A217" s="35"/>
      <c r="B217" s="144"/>
      <c r="C217" s="176" t="s">
        <v>973</v>
      </c>
      <c r="D217" s="176" t="s">
        <v>526</v>
      </c>
      <c r="E217" s="177" t="s">
        <v>6386</v>
      </c>
      <c r="F217" s="178" t="s">
        <v>6387</v>
      </c>
      <c r="G217" s="179" t="s">
        <v>980</v>
      </c>
      <c r="H217" s="180">
        <v>61</v>
      </c>
      <c r="I217" s="181"/>
      <c r="J217" s="180">
        <f t="shared" ref="J217:J256" si="35">ROUND(I217*H217,3)</f>
        <v>0</v>
      </c>
      <c r="K217" s="182"/>
      <c r="L217" s="36"/>
      <c r="M217" s="183" t="s">
        <v>1</v>
      </c>
      <c r="N217" s="184" t="s">
        <v>42</v>
      </c>
      <c r="O217" s="61"/>
      <c r="P217" s="185">
        <f t="shared" ref="P217:P256" si="36">O217*H217</f>
        <v>0</v>
      </c>
      <c r="Q217" s="185">
        <v>0</v>
      </c>
      <c r="R217" s="185">
        <f t="shared" ref="R217:R256" si="37">Q217*H217</f>
        <v>0</v>
      </c>
      <c r="S217" s="185">
        <v>0</v>
      </c>
      <c r="T217" s="186">
        <f t="shared" ref="T217:T256" si="38"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644</v>
      </c>
      <c r="AT217" s="187" t="s">
        <v>526</v>
      </c>
      <c r="AU217" s="187" t="s">
        <v>89</v>
      </c>
      <c r="AY217" s="18" t="s">
        <v>524</v>
      </c>
      <c r="BE217" s="105">
        <f t="shared" ref="BE217:BE256" si="39">IF(N217="základná",J217,0)</f>
        <v>0</v>
      </c>
      <c r="BF217" s="105">
        <f t="shared" ref="BF217:BF256" si="40">IF(N217="znížená",J217,0)</f>
        <v>0</v>
      </c>
      <c r="BG217" s="105">
        <f t="shared" ref="BG217:BG256" si="41">IF(N217="zákl. prenesená",J217,0)</f>
        <v>0</v>
      </c>
      <c r="BH217" s="105">
        <f t="shared" ref="BH217:BH256" si="42">IF(N217="zníž. prenesená",J217,0)</f>
        <v>0</v>
      </c>
      <c r="BI217" s="105">
        <f t="shared" ref="BI217:BI256" si="43">IF(N217="nulová",J217,0)</f>
        <v>0</v>
      </c>
      <c r="BJ217" s="18" t="s">
        <v>89</v>
      </c>
      <c r="BK217" s="188">
        <f t="shared" ref="BK217:BK256" si="44">ROUND(I217*H217,3)</f>
        <v>0</v>
      </c>
      <c r="BL217" s="18" t="s">
        <v>644</v>
      </c>
      <c r="BM217" s="187" t="s">
        <v>2273</v>
      </c>
    </row>
    <row r="218" spans="1:65" s="2" customFormat="1" ht="21.75" customHeight="1">
      <c r="A218" s="35"/>
      <c r="B218" s="144"/>
      <c r="C218" s="176" t="s">
        <v>977</v>
      </c>
      <c r="D218" s="176" t="s">
        <v>526</v>
      </c>
      <c r="E218" s="177" t="s">
        <v>6388</v>
      </c>
      <c r="F218" s="178" t="s">
        <v>6389</v>
      </c>
      <c r="G218" s="179" t="s">
        <v>980</v>
      </c>
      <c r="H218" s="180">
        <v>15</v>
      </c>
      <c r="I218" s="181"/>
      <c r="J218" s="180">
        <f t="shared" si="3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644</v>
      </c>
      <c r="AT218" s="187" t="s">
        <v>526</v>
      </c>
      <c r="AU218" s="187" t="s">
        <v>89</v>
      </c>
      <c r="AY218" s="18" t="s">
        <v>524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644</v>
      </c>
      <c r="BM218" s="187" t="s">
        <v>2285</v>
      </c>
    </row>
    <row r="219" spans="1:65" s="2" customFormat="1" ht="21.75" customHeight="1">
      <c r="A219" s="35"/>
      <c r="B219" s="144"/>
      <c r="C219" s="176" t="s">
        <v>984</v>
      </c>
      <c r="D219" s="176" t="s">
        <v>526</v>
      </c>
      <c r="E219" s="177" t="s">
        <v>6390</v>
      </c>
      <c r="F219" s="178" t="s">
        <v>6391</v>
      </c>
      <c r="G219" s="179" t="s">
        <v>980</v>
      </c>
      <c r="H219" s="180">
        <v>68</v>
      </c>
      <c r="I219" s="181"/>
      <c r="J219" s="180">
        <f t="shared" si="35"/>
        <v>0</v>
      </c>
      <c r="K219" s="182"/>
      <c r="L219" s="36"/>
      <c r="M219" s="183" t="s">
        <v>1</v>
      </c>
      <c r="N219" s="184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644</v>
      </c>
      <c r="AT219" s="187" t="s">
        <v>526</v>
      </c>
      <c r="AU219" s="187" t="s">
        <v>89</v>
      </c>
      <c r="AY219" s="18" t="s">
        <v>524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644</v>
      </c>
      <c r="BM219" s="187" t="s">
        <v>2411</v>
      </c>
    </row>
    <row r="220" spans="1:65" s="2" customFormat="1" ht="21.75" customHeight="1">
      <c r="A220" s="35"/>
      <c r="B220" s="144"/>
      <c r="C220" s="176" t="s">
        <v>988</v>
      </c>
      <c r="D220" s="176" t="s">
        <v>526</v>
      </c>
      <c r="E220" s="177" t="s">
        <v>6392</v>
      </c>
      <c r="F220" s="178" t="s">
        <v>6393</v>
      </c>
      <c r="G220" s="179" t="s">
        <v>980</v>
      </c>
      <c r="H220" s="180">
        <v>64</v>
      </c>
      <c r="I220" s="181"/>
      <c r="J220" s="180">
        <f t="shared" si="35"/>
        <v>0</v>
      </c>
      <c r="K220" s="182"/>
      <c r="L220" s="36"/>
      <c r="M220" s="183" t="s">
        <v>1</v>
      </c>
      <c r="N220" s="184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644</v>
      </c>
      <c r="AT220" s="187" t="s">
        <v>526</v>
      </c>
      <c r="AU220" s="187" t="s">
        <v>89</v>
      </c>
      <c r="AY220" s="18" t="s">
        <v>524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644</v>
      </c>
      <c r="BM220" s="187" t="s">
        <v>2423</v>
      </c>
    </row>
    <row r="221" spans="1:65" s="2" customFormat="1" ht="21.75" customHeight="1">
      <c r="A221" s="35"/>
      <c r="B221" s="144"/>
      <c r="C221" s="176" t="s">
        <v>993</v>
      </c>
      <c r="D221" s="176" t="s">
        <v>526</v>
      </c>
      <c r="E221" s="177" t="s">
        <v>6394</v>
      </c>
      <c r="F221" s="178" t="s">
        <v>6395</v>
      </c>
      <c r="G221" s="179" t="s">
        <v>980</v>
      </c>
      <c r="H221" s="180">
        <v>40</v>
      </c>
      <c r="I221" s="181"/>
      <c r="J221" s="180">
        <f t="shared" si="35"/>
        <v>0</v>
      </c>
      <c r="K221" s="182"/>
      <c r="L221" s="36"/>
      <c r="M221" s="183" t="s">
        <v>1</v>
      </c>
      <c r="N221" s="184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644</v>
      </c>
      <c r="AT221" s="187" t="s">
        <v>526</v>
      </c>
      <c r="AU221" s="187" t="s">
        <v>89</v>
      </c>
      <c r="AY221" s="18" t="s">
        <v>524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644</v>
      </c>
      <c r="BM221" s="187" t="s">
        <v>2436</v>
      </c>
    </row>
    <row r="222" spans="1:65" s="2" customFormat="1" ht="21.75" customHeight="1">
      <c r="A222" s="35"/>
      <c r="B222" s="144"/>
      <c r="C222" s="176" t="s">
        <v>998</v>
      </c>
      <c r="D222" s="176" t="s">
        <v>526</v>
      </c>
      <c r="E222" s="177" t="s">
        <v>6396</v>
      </c>
      <c r="F222" s="178" t="s">
        <v>6397</v>
      </c>
      <c r="G222" s="179" t="s">
        <v>980</v>
      </c>
      <c r="H222" s="180">
        <v>48</v>
      </c>
      <c r="I222" s="181"/>
      <c r="J222" s="180">
        <f t="shared" si="3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644</v>
      </c>
      <c r="AT222" s="187" t="s">
        <v>526</v>
      </c>
      <c r="AU222" s="187" t="s">
        <v>89</v>
      </c>
      <c r="AY222" s="18" t="s">
        <v>524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644</v>
      </c>
      <c r="BM222" s="187" t="s">
        <v>2456</v>
      </c>
    </row>
    <row r="223" spans="1:65" s="2" customFormat="1" ht="21.75" customHeight="1">
      <c r="A223" s="35"/>
      <c r="B223" s="144"/>
      <c r="C223" s="176" t="s">
        <v>1002</v>
      </c>
      <c r="D223" s="176" t="s">
        <v>526</v>
      </c>
      <c r="E223" s="177" t="s">
        <v>6398</v>
      </c>
      <c r="F223" s="178" t="s">
        <v>6399</v>
      </c>
      <c r="G223" s="179" t="s">
        <v>980</v>
      </c>
      <c r="H223" s="180">
        <v>36</v>
      </c>
      <c r="I223" s="181"/>
      <c r="J223" s="180">
        <f t="shared" si="35"/>
        <v>0</v>
      </c>
      <c r="K223" s="182"/>
      <c r="L223" s="36"/>
      <c r="M223" s="183" t="s">
        <v>1</v>
      </c>
      <c r="N223" s="184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644</v>
      </c>
      <c r="AT223" s="187" t="s">
        <v>526</v>
      </c>
      <c r="AU223" s="187" t="s">
        <v>89</v>
      </c>
      <c r="AY223" s="18" t="s">
        <v>524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644</v>
      </c>
      <c r="BM223" s="187" t="s">
        <v>2465</v>
      </c>
    </row>
    <row r="224" spans="1:65" s="2" customFormat="1" ht="21.75" customHeight="1">
      <c r="A224" s="35"/>
      <c r="B224" s="144"/>
      <c r="C224" s="176" t="s">
        <v>1006</v>
      </c>
      <c r="D224" s="176" t="s">
        <v>526</v>
      </c>
      <c r="E224" s="177" t="s">
        <v>6400</v>
      </c>
      <c r="F224" s="178" t="s">
        <v>6401</v>
      </c>
      <c r="G224" s="179" t="s">
        <v>980</v>
      </c>
      <c r="H224" s="180">
        <v>56</v>
      </c>
      <c r="I224" s="181"/>
      <c r="J224" s="180">
        <f t="shared" si="35"/>
        <v>0</v>
      </c>
      <c r="K224" s="182"/>
      <c r="L224" s="36"/>
      <c r="M224" s="183" t="s">
        <v>1</v>
      </c>
      <c r="N224" s="184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644</v>
      </c>
      <c r="AT224" s="187" t="s">
        <v>526</v>
      </c>
      <c r="AU224" s="187" t="s">
        <v>89</v>
      </c>
      <c r="AY224" s="18" t="s">
        <v>524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644</v>
      </c>
      <c r="BM224" s="187" t="s">
        <v>2476</v>
      </c>
    </row>
    <row r="225" spans="1:65" s="2" customFormat="1" ht="16.5" customHeight="1">
      <c r="A225" s="35"/>
      <c r="B225" s="144"/>
      <c r="C225" s="176" t="s">
        <v>1010</v>
      </c>
      <c r="D225" s="176" t="s">
        <v>526</v>
      </c>
      <c r="E225" s="177" t="s">
        <v>6404</v>
      </c>
      <c r="F225" s="178" t="s">
        <v>6405</v>
      </c>
      <c r="G225" s="179" t="s">
        <v>879</v>
      </c>
      <c r="H225" s="180">
        <v>53</v>
      </c>
      <c r="I225" s="181"/>
      <c r="J225" s="180">
        <f t="shared" si="35"/>
        <v>0</v>
      </c>
      <c r="K225" s="182"/>
      <c r="L225" s="36"/>
      <c r="M225" s="183" t="s">
        <v>1</v>
      </c>
      <c r="N225" s="184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644</v>
      </c>
      <c r="AT225" s="187" t="s">
        <v>526</v>
      </c>
      <c r="AU225" s="187" t="s">
        <v>89</v>
      </c>
      <c r="AY225" s="18" t="s">
        <v>524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644</v>
      </c>
      <c r="BM225" s="187" t="s">
        <v>2489</v>
      </c>
    </row>
    <row r="226" spans="1:65" s="2" customFormat="1" ht="16.5" customHeight="1">
      <c r="A226" s="35"/>
      <c r="B226" s="144"/>
      <c r="C226" s="176" t="s">
        <v>1014</v>
      </c>
      <c r="D226" s="176" t="s">
        <v>526</v>
      </c>
      <c r="E226" s="177" t="s">
        <v>6408</v>
      </c>
      <c r="F226" s="178" t="s">
        <v>6409</v>
      </c>
      <c r="G226" s="179" t="s">
        <v>879</v>
      </c>
      <c r="H226" s="180">
        <v>2</v>
      </c>
      <c r="I226" s="181"/>
      <c r="J226" s="180">
        <f t="shared" si="3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644</v>
      </c>
      <c r="AT226" s="187" t="s">
        <v>526</v>
      </c>
      <c r="AU226" s="187" t="s">
        <v>89</v>
      </c>
      <c r="AY226" s="18" t="s">
        <v>524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644</v>
      </c>
      <c r="BM226" s="187" t="s">
        <v>2502</v>
      </c>
    </row>
    <row r="227" spans="1:65" s="2" customFormat="1" ht="21.75" customHeight="1">
      <c r="A227" s="35"/>
      <c r="B227" s="144"/>
      <c r="C227" s="176" t="s">
        <v>1020</v>
      </c>
      <c r="D227" s="176" t="s">
        <v>526</v>
      </c>
      <c r="E227" s="177" t="s">
        <v>6410</v>
      </c>
      <c r="F227" s="178" t="s">
        <v>6411</v>
      </c>
      <c r="G227" s="179" t="s">
        <v>879</v>
      </c>
      <c r="H227" s="180">
        <v>14</v>
      </c>
      <c r="I227" s="181"/>
      <c r="J227" s="180">
        <f t="shared" si="35"/>
        <v>0</v>
      </c>
      <c r="K227" s="182"/>
      <c r="L227" s="36"/>
      <c r="M227" s="183" t="s">
        <v>1</v>
      </c>
      <c r="N227" s="184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644</v>
      </c>
      <c r="AT227" s="187" t="s">
        <v>526</v>
      </c>
      <c r="AU227" s="187" t="s">
        <v>89</v>
      </c>
      <c r="AY227" s="18" t="s">
        <v>524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644</v>
      </c>
      <c r="BM227" s="187" t="s">
        <v>2515</v>
      </c>
    </row>
    <row r="228" spans="1:65" s="2" customFormat="1" ht="21.75" customHeight="1">
      <c r="A228" s="35"/>
      <c r="B228" s="144"/>
      <c r="C228" s="221" t="s">
        <v>1166</v>
      </c>
      <c r="D228" s="221" t="s">
        <v>697</v>
      </c>
      <c r="E228" s="222" t="s">
        <v>6412</v>
      </c>
      <c r="F228" s="223" t="s">
        <v>6413</v>
      </c>
      <c r="G228" s="224" t="s">
        <v>879</v>
      </c>
      <c r="H228" s="225">
        <v>14</v>
      </c>
      <c r="I228" s="226"/>
      <c r="J228" s="225">
        <f t="shared" si="35"/>
        <v>0</v>
      </c>
      <c r="K228" s="227"/>
      <c r="L228" s="228"/>
      <c r="M228" s="229" t="s">
        <v>1</v>
      </c>
      <c r="N228" s="230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732</v>
      </c>
      <c r="AT228" s="187" t="s">
        <v>697</v>
      </c>
      <c r="AU228" s="187" t="s">
        <v>89</v>
      </c>
      <c r="AY228" s="18" t="s">
        <v>524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644</v>
      </c>
      <c r="BM228" s="187" t="s">
        <v>2530</v>
      </c>
    </row>
    <row r="229" spans="1:65" s="2" customFormat="1" ht="21.75" customHeight="1">
      <c r="A229" s="35"/>
      <c r="B229" s="144"/>
      <c r="C229" s="176" t="s">
        <v>1171</v>
      </c>
      <c r="D229" s="176" t="s">
        <v>526</v>
      </c>
      <c r="E229" s="177" t="s">
        <v>6414</v>
      </c>
      <c r="F229" s="178" t="s">
        <v>6415</v>
      </c>
      <c r="G229" s="179" t="s">
        <v>879</v>
      </c>
      <c r="H229" s="180">
        <v>8</v>
      </c>
      <c r="I229" s="181"/>
      <c r="J229" s="180">
        <f t="shared" si="35"/>
        <v>0</v>
      </c>
      <c r="K229" s="182"/>
      <c r="L229" s="36"/>
      <c r="M229" s="183" t="s">
        <v>1</v>
      </c>
      <c r="N229" s="184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644</v>
      </c>
      <c r="AT229" s="187" t="s">
        <v>526</v>
      </c>
      <c r="AU229" s="187" t="s">
        <v>89</v>
      </c>
      <c r="AY229" s="18" t="s">
        <v>524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644</v>
      </c>
      <c r="BM229" s="187" t="s">
        <v>2557</v>
      </c>
    </row>
    <row r="230" spans="1:65" s="2" customFormat="1" ht="21.75" customHeight="1">
      <c r="A230" s="35"/>
      <c r="B230" s="144"/>
      <c r="C230" s="221" t="s">
        <v>1643</v>
      </c>
      <c r="D230" s="221" t="s">
        <v>697</v>
      </c>
      <c r="E230" s="222" t="s">
        <v>6416</v>
      </c>
      <c r="F230" s="223" t="s">
        <v>7785</v>
      </c>
      <c r="G230" s="224" t="s">
        <v>879</v>
      </c>
      <c r="H230" s="225">
        <v>8</v>
      </c>
      <c r="I230" s="226"/>
      <c r="J230" s="225">
        <f t="shared" si="35"/>
        <v>0</v>
      </c>
      <c r="K230" s="227"/>
      <c r="L230" s="228"/>
      <c r="M230" s="229" t="s">
        <v>1</v>
      </c>
      <c r="N230" s="230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732</v>
      </c>
      <c r="AT230" s="187" t="s">
        <v>697</v>
      </c>
      <c r="AU230" s="187" t="s">
        <v>89</v>
      </c>
      <c r="AY230" s="18" t="s">
        <v>524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644</v>
      </c>
      <c r="BM230" s="187" t="s">
        <v>2579</v>
      </c>
    </row>
    <row r="231" spans="1:65" s="2" customFormat="1" ht="21.75" customHeight="1">
      <c r="A231" s="35"/>
      <c r="B231" s="144"/>
      <c r="C231" s="176" t="s">
        <v>1648</v>
      </c>
      <c r="D231" s="176" t="s">
        <v>526</v>
      </c>
      <c r="E231" s="177" t="s">
        <v>6418</v>
      </c>
      <c r="F231" s="178" t="s">
        <v>6419</v>
      </c>
      <c r="G231" s="179" t="s">
        <v>879</v>
      </c>
      <c r="H231" s="180">
        <v>3</v>
      </c>
      <c r="I231" s="181"/>
      <c r="J231" s="180">
        <f t="shared" si="35"/>
        <v>0</v>
      </c>
      <c r="K231" s="182"/>
      <c r="L231" s="36"/>
      <c r="M231" s="183" t="s">
        <v>1</v>
      </c>
      <c r="N231" s="184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644</v>
      </c>
      <c r="AT231" s="187" t="s">
        <v>526</v>
      </c>
      <c r="AU231" s="187" t="s">
        <v>89</v>
      </c>
      <c r="AY231" s="18" t="s">
        <v>524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644</v>
      </c>
      <c r="BM231" s="187" t="s">
        <v>2595</v>
      </c>
    </row>
    <row r="232" spans="1:65" s="2" customFormat="1" ht="21.75" customHeight="1">
      <c r="A232" s="35"/>
      <c r="B232" s="144"/>
      <c r="C232" s="221" t="s">
        <v>1699</v>
      </c>
      <c r="D232" s="221" t="s">
        <v>697</v>
      </c>
      <c r="E232" s="222" t="s">
        <v>6420</v>
      </c>
      <c r="F232" s="223" t="s">
        <v>6421</v>
      </c>
      <c r="G232" s="224" t="s">
        <v>879</v>
      </c>
      <c r="H232" s="225">
        <v>3</v>
      </c>
      <c r="I232" s="226"/>
      <c r="J232" s="225">
        <f t="shared" si="35"/>
        <v>0</v>
      </c>
      <c r="K232" s="227"/>
      <c r="L232" s="228"/>
      <c r="M232" s="229" t="s">
        <v>1</v>
      </c>
      <c r="N232" s="230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732</v>
      </c>
      <c r="AT232" s="187" t="s">
        <v>697</v>
      </c>
      <c r="AU232" s="187" t="s">
        <v>89</v>
      </c>
      <c r="AY232" s="18" t="s">
        <v>524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644</v>
      </c>
      <c r="BM232" s="187" t="s">
        <v>2606</v>
      </c>
    </row>
    <row r="233" spans="1:65" s="2" customFormat="1" ht="21.75" customHeight="1">
      <c r="A233" s="35"/>
      <c r="B233" s="144"/>
      <c r="C233" s="176" t="s">
        <v>1704</v>
      </c>
      <c r="D233" s="176" t="s">
        <v>526</v>
      </c>
      <c r="E233" s="177" t="s">
        <v>7786</v>
      </c>
      <c r="F233" s="178" t="s">
        <v>7787</v>
      </c>
      <c r="G233" s="179" t="s">
        <v>879</v>
      </c>
      <c r="H233" s="180">
        <v>2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644</v>
      </c>
      <c r="AT233" s="187" t="s">
        <v>526</v>
      </c>
      <c r="AU233" s="187" t="s">
        <v>89</v>
      </c>
      <c r="AY233" s="18" t="s">
        <v>524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644</v>
      </c>
      <c r="BM233" s="187" t="s">
        <v>2621</v>
      </c>
    </row>
    <row r="234" spans="1:65" s="2" customFormat="1" ht="16.5" customHeight="1">
      <c r="A234" s="35"/>
      <c r="B234" s="144"/>
      <c r="C234" s="221" t="s">
        <v>1709</v>
      </c>
      <c r="D234" s="221" t="s">
        <v>697</v>
      </c>
      <c r="E234" s="222" t="s">
        <v>7788</v>
      </c>
      <c r="F234" s="223" t="s">
        <v>7789</v>
      </c>
      <c r="G234" s="224" t="s">
        <v>879</v>
      </c>
      <c r="H234" s="225">
        <v>2</v>
      </c>
      <c r="I234" s="226"/>
      <c r="J234" s="225">
        <f t="shared" si="35"/>
        <v>0</v>
      </c>
      <c r="K234" s="227"/>
      <c r="L234" s="228"/>
      <c r="M234" s="229" t="s">
        <v>1</v>
      </c>
      <c r="N234" s="230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732</v>
      </c>
      <c r="AT234" s="187" t="s">
        <v>697</v>
      </c>
      <c r="AU234" s="187" t="s">
        <v>89</v>
      </c>
      <c r="AY234" s="18" t="s">
        <v>524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644</v>
      </c>
      <c r="BM234" s="187" t="s">
        <v>2634</v>
      </c>
    </row>
    <row r="235" spans="1:65" s="2" customFormat="1" ht="21.75" customHeight="1">
      <c r="A235" s="35"/>
      <c r="B235" s="144"/>
      <c r="C235" s="176" t="s">
        <v>1759</v>
      </c>
      <c r="D235" s="176" t="s">
        <v>526</v>
      </c>
      <c r="E235" s="177" t="s">
        <v>6426</v>
      </c>
      <c r="F235" s="178" t="s">
        <v>6427</v>
      </c>
      <c r="G235" s="179" t="s">
        <v>879</v>
      </c>
      <c r="H235" s="180">
        <v>5</v>
      </c>
      <c r="I235" s="181"/>
      <c r="J235" s="180">
        <f t="shared" si="35"/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644</v>
      </c>
      <c r="AT235" s="187" t="s">
        <v>526</v>
      </c>
      <c r="AU235" s="187" t="s">
        <v>89</v>
      </c>
      <c r="AY235" s="18" t="s">
        <v>524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644</v>
      </c>
      <c r="BM235" s="187" t="s">
        <v>2651</v>
      </c>
    </row>
    <row r="236" spans="1:65" s="2" customFormat="1" ht="21.75" customHeight="1">
      <c r="A236" s="35"/>
      <c r="B236" s="144"/>
      <c r="C236" s="221" t="s">
        <v>1776</v>
      </c>
      <c r="D236" s="221" t="s">
        <v>697</v>
      </c>
      <c r="E236" s="222" t="s">
        <v>6428</v>
      </c>
      <c r="F236" s="223" t="s">
        <v>6429</v>
      </c>
      <c r="G236" s="224" t="s">
        <v>879</v>
      </c>
      <c r="H236" s="225">
        <v>5</v>
      </c>
      <c r="I236" s="226"/>
      <c r="J236" s="225">
        <f t="shared" si="35"/>
        <v>0</v>
      </c>
      <c r="K236" s="227"/>
      <c r="L236" s="228"/>
      <c r="M236" s="229" t="s">
        <v>1</v>
      </c>
      <c r="N236" s="230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732</v>
      </c>
      <c r="AT236" s="187" t="s">
        <v>697</v>
      </c>
      <c r="AU236" s="187" t="s">
        <v>89</v>
      </c>
      <c r="AY236" s="18" t="s">
        <v>524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644</v>
      </c>
      <c r="BM236" s="187" t="s">
        <v>2667</v>
      </c>
    </row>
    <row r="237" spans="1:65" s="2" customFormat="1" ht="21.75" customHeight="1">
      <c r="A237" s="35"/>
      <c r="B237" s="144"/>
      <c r="C237" s="176" t="s">
        <v>1782</v>
      </c>
      <c r="D237" s="176" t="s">
        <v>526</v>
      </c>
      <c r="E237" s="177" t="s">
        <v>6434</v>
      </c>
      <c r="F237" s="178" t="s">
        <v>6435</v>
      </c>
      <c r="G237" s="179" t="s">
        <v>879</v>
      </c>
      <c r="H237" s="180">
        <v>35</v>
      </c>
      <c r="I237" s="181"/>
      <c r="J237" s="180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644</v>
      </c>
      <c r="AT237" s="187" t="s">
        <v>526</v>
      </c>
      <c r="AU237" s="187" t="s">
        <v>89</v>
      </c>
      <c r="AY237" s="18" t="s">
        <v>524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644</v>
      </c>
      <c r="BM237" s="187" t="s">
        <v>2677</v>
      </c>
    </row>
    <row r="238" spans="1:65" s="2" customFormat="1" ht="21.75" customHeight="1">
      <c r="A238" s="35"/>
      <c r="B238" s="144"/>
      <c r="C238" s="221" t="s">
        <v>1787</v>
      </c>
      <c r="D238" s="221" t="s">
        <v>697</v>
      </c>
      <c r="E238" s="222" t="s">
        <v>6436</v>
      </c>
      <c r="F238" s="223" t="s">
        <v>6437</v>
      </c>
      <c r="G238" s="224" t="s">
        <v>879</v>
      </c>
      <c r="H238" s="225">
        <v>35</v>
      </c>
      <c r="I238" s="226"/>
      <c r="J238" s="225">
        <f t="shared" si="35"/>
        <v>0</v>
      </c>
      <c r="K238" s="227"/>
      <c r="L238" s="228"/>
      <c r="M238" s="229" t="s">
        <v>1</v>
      </c>
      <c r="N238" s="230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732</v>
      </c>
      <c r="AT238" s="187" t="s">
        <v>697</v>
      </c>
      <c r="AU238" s="187" t="s">
        <v>89</v>
      </c>
      <c r="AY238" s="18" t="s">
        <v>524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644</v>
      </c>
      <c r="BM238" s="187" t="s">
        <v>2691</v>
      </c>
    </row>
    <row r="239" spans="1:65" s="2" customFormat="1" ht="21.75" customHeight="1">
      <c r="A239" s="35"/>
      <c r="B239" s="144"/>
      <c r="C239" s="176" t="s">
        <v>1865</v>
      </c>
      <c r="D239" s="176" t="s">
        <v>526</v>
      </c>
      <c r="E239" s="177" t="s">
        <v>6450</v>
      </c>
      <c r="F239" s="178" t="s">
        <v>6451</v>
      </c>
      <c r="G239" s="179" t="s">
        <v>879</v>
      </c>
      <c r="H239" s="180">
        <v>1</v>
      </c>
      <c r="I239" s="181"/>
      <c r="J239" s="180">
        <f t="shared" si="35"/>
        <v>0</v>
      </c>
      <c r="K239" s="182"/>
      <c r="L239" s="36"/>
      <c r="M239" s="183" t="s">
        <v>1</v>
      </c>
      <c r="N239" s="184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644</v>
      </c>
      <c r="AT239" s="187" t="s">
        <v>526</v>
      </c>
      <c r="AU239" s="187" t="s">
        <v>89</v>
      </c>
      <c r="AY239" s="18" t="s">
        <v>524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644</v>
      </c>
      <c r="BM239" s="187" t="s">
        <v>2728</v>
      </c>
    </row>
    <row r="240" spans="1:65" s="2" customFormat="1" ht="21.75" customHeight="1">
      <c r="A240" s="35"/>
      <c r="B240" s="144"/>
      <c r="C240" s="221" t="s">
        <v>1870</v>
      </c>
      <c r="D240" s="221" t="s">
        <v>697</v>
      </c>
      <c r="E240" s="222" t="s">
        <v>6452</v>
      </c>
      <c r="F240" s="223" t="s">
        <v>6453</v>
      </c>
      <c r="G240" s="224" t="s">
        <v>879</v>
      </c>
      <c r="H240" s="225">
        <v>1</v>
      </c>
      <c r="I240" s="226"/>
      <c r="J240" s="225">
        <f t="shared" si="35"/>
        <v>0</v>
      </c>
      <c r="K240" s="227"/>
      <c r="L240" s="228"/>
      <c r="M240" s="229" t="s">
        <v>1</v>
      </c>
      <c r="N240" s="230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732</v>
      </c>
      <c r="AT240" s="187" t="s">
        <v>697</v>
      </c>
      <c r="AU240" s="187" t="s">
        <v>89</v>
      </c>
      <c r="AY240" s="18" t="s">
        <v>524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644</v>
      </c>
      <c r="BM240" s="187" t="s">
        <v>2750</v>
      </c>
    </row>
    <row r="241" spans="1:65" s="2" customFormat="1" ht="16.5" customHeight="1">
      <c r="A241" s="35"/>
      <c r="B241" s="144"/>
      <c r="C241" s="176" t="s">
        <v>1877</v>
      </c>
      <c r="D241" s="176" t="s">
        <v>526</v>
      </c>
      <c r="E241" s="177" t="s">
        <v>6454</v>
      </c>
      <c r="F241" s="178" t="s">
        <v>6455</v>
      </c>
      <c r="G241" s="179" t="s">
        <v>879</v>
      </c>
      <c r="H241" s="180">
        <v>5</v>
      </c>
      <c r="I241" s="181"/>
      <c r="J241" s="180">
        <f t="shared" si="35"/>
        <v>0</v>
      </c>
      <c r="K241" s="182"/>
      <c r="L241" s="36"/>
      <c r="M241" s="183" t="s">
        <v>1</v>
      </c>
      <c r="N241" s="184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644</v>
      </c>
      <c r="AT241" s="187" t="s">
        <v>526</v>
      </c>
      <c r="AU241" s="187" t="s">
        <v>89</v>
      </c>
      <c r="AY241" s="18" t="s">
        <v>524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644</v>
      </c>
      <c r="BM241" s="187" t="s">
        <v>2759</v>
      </c>
    </row>
    <row r="242" spans="1:65" s="2" customFormat="1" ht="21.75" customHeight="1">
      <c r="A242" s="35"/>
      <c r="B242" s="144"/>
      <c r="C242" s="221" t="s">
        <v>1883</v>
      </c>
      <c r="D242" s="221" t="s">
        <v>697</v>
      </c>
      <c r="E242" s="222" t="s">
        <v>6456</v>
      </c>
      <c r="F242" s="223" t="s">
        <v>6457</v>
      </c>
      <c r="G242" s="224" t="s">
        <v>879</v>
      </c>
      <c r="H242" s="225">
        <v>5</v>
      </c>
      <c r="I242" s="226"/>
      <c r="J242" s="225">
        <f t="shared" si="35"/>
        <v>0</v>
      </c>
      <c r="K242" s="227"/>
      <c r="L242" s="228"/>
      <c r="M242" s="229" t="s">
        <v>1</v>
      </c>
      <c r="N242" s="230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732</v>
      </c>
      <c r="AT242" s="187" t="s">
        <v>697</v>
      </c>
      <c r="AU242" s="187" t="s">
        <v>89</v>
      </c>
      <c r="AY242" s="18" t="s">
        <v>524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644</v>
      </c>
      <c r="BM242" s="187" t="s">
        <v>2769</v>
      </c>
    </row>
    <row r="243" spans="1:65" s="2" customFormat="1" ht="16.5" customHeight="1">
      <c r="A243" s="35"/>
      <c r="B243" s="144"/>
      <c r="C243" s="221" t="s">
        <v>1891</v>
      </c>
      <c r="D243" s="221" t="s">
        <v>697</v>
      </c>
      <c r="E243" s="222" t="s">
        <v>6458</v>
      </c>
      <c r="F243" s="223" t="s">
        <v>6459</v>
      </c>
      <c r="G243" s="224" t="s">
        <v>879</v>
      </c>
      <c r="H243" s="225">
        <v>5</v>
      </c>
      <c r="I243" s="226"/>
      <c r="J243" s="225">
        <f t="shared" si="35"/>
        <v>0</v>
      </c>
      <c r="K243" s="227"/>
      <c r="L243" s="228"/>
      <c r="M243" s="229" t="s">
        <v>1</v>
      </c>
      <c r="N243" s="230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732</v>
      </c>
      <c r="AT243" s="187" t="s">
        <v>697</v>
      </c>
      <c r="AU243" s="187" t="s">
        <v>89</v>
      </c>
      <c r="AY243" s="18" t="s">
        <v>524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644</v>
      </c>
      <c r="BM243" s="187" t="s">
        <v>2777</v>
      </c>
    </row>
    <row r="244" spans="1:65" s="2" customFormat="1" ht="16.5" customHeight="1">
      <c r="A244" s="35"/>
      <c r="B244" s="144"/>
      <c r="C244" s="176" t="s">
        <v>1898</v>
      </c>
      <c r="D244" s="176" t="s">
        <v>526</v>
      </c>
      <c r="E244" s="177" t="s">
        <v>6468</v>
      </c>
      <c r="F244" s="178" t="s">
        <v>6469</v>
      </c>
      <c r="G244" s="179" t="s">
        <v>879</v>
      </c>
      <c r="H244" s="180">
        <v>2</v>
      </c>
      <c r="I244" s="181"/>
      <c r="J244" s="180">
        <f t="shared" si="35"/>
        <v>0</v>
      </c>
      <c r="K244" s="182"/>
      <c r="L244" s="36"/>
      <c r="M244" s="183" t="s">
        <v>1</v>
      </c>
      <c r="N244" s="184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644</v>
      </c>
      <c r="AT244" s="187" t="s">
        <v>526</v>
      </c>
      <c r="AU244" s="187" t="s">
        <v>89</v>
      </c>
      <c r="AY244" s="18" t="s">
        <v>524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644</v>
      </c>
      <c r="BM244" s="187" t="s">
        <v>2787</v>
      </c>
    </row>
    <row r="245" spans="1:65" s="2" customFormat="1" ht="21.75" customHeight="1">
      <c r="A245" s="35"/>
      <c r="B245" s="144"/>
      <c r="C245" s="221" t="s">
        <v>1903</v>
      </c>
      <c r="D245" s="221" t="s">
        <v>697</v>
      </c>
      <c r="E245" s="222" t="s">
        <v>6470</v>
      </c>
      <c r="F245" s="223" t="s">
        <v>6471</v>
      </c>
      <c r="G245" s="224" t="s">
        <v>879</v>
      </c>
      <c r="H245" s="225">
        <v>2</v>
      </c>
      <c r="I245" s="226"/>
      <c r="J245" s="225">
        <f t="shared" si="35"/>
        <v>0</v>
      </c>
      <c r="K245" s="227"/>
      <c r="L245" s="228"/>
      <c r="M245" s="229" t="s">
        <v>1</v>
      </c>
      <c r="N245" s="230" t="s">
        <v>42</v>
      </c>
      <c r="O245" s="61"/>
      <c r="P245" s="185">
        <f t="shared" si="36"/>
        <v>0</v>
      </c>
      <c r="Q245" s="185">
        <v>0</v>
      </c>
      <c r="R245" s="185">
        <f t="shared" si="37"/>
        <v>0</v>
      </c>
      <c r="S245" s="185">
        <v>0</v>
      </c>
      <c r="T245" s="186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732</v>
      </c>
      <c r="AT245" s="187" t="s">
        <v>697</v>
      </c>
      <c r="AU245" s="187" t="s">
        <v>89</v>
      </c>
      <c r="AY245" s="18" t="s">
        <v>524</v>
      </c>
      <c r="BE245" s="105">
        <f t="shared" si="39"/>
        <v>0</v>
      </c>
      <c r="BF245" s="105">
        <f t="shared" si="40"/>
        <v>0</v>
      </c>
      <c r="BG245" s="105">
        <f t="shared" si="41"/>
        <v>0</v>
      </c>
      <c r="BH245" s="105">
        <f t="shared" si="42"/>
        <v>0</v>
      </c>
      <c r="BI245" s="105">
        <f t="shared" si="43"/>
        <v>0</v>
      </c>
      <c r="BJ245" s="18" t="s">
        <v>89</v>
      </c>
      <c r="BK245" s="188">
        <f t="shared" si="44"/>
        <v>0</v>
      </c>
      <c r="BL245" s="18" t="s">
        <v>644</v>
      </c>
      <c r="BM245" s="187" t="s">
        <v>2799</v>
      </c>
    </row>
    <row r="246" spans="1:65" s="2" customFormat="1" ht="16.5" customHeight="1">
      <c r="A246" s="35"/>
      <c r="B246" s="144"/>
      <c r="C246" s="176" t="s">
        <v>1913</v>
      </c>
      <c r="D246" s="176" t="s">
        <v>526</v>
      </c>
      <c r="E246" s="177" t="s">
        <v>6479</v>
      </c>
      <c r="F246" s="178" t="s">
        <v>6480</v>
      </c>
      <c r="G246" s="179" t="s">
        <v>879</v>
      </c>
      <c r="H246" s="180">
        <v>10</v>
      </c>
      <c r="I246" s="181"/>
      <c r="J246" s="180">
        <f t="shared" si="35"/>
        <v>0</v>
      </c>
      <c r="K246" s="182"/>
      <c r="L246" s="36"/>
      <c r="M246" s="183" t="s">
        <v>1</v>
      </c>
      <c r="N246" s="184" t="s">
        <v>42</v>
      </c>
      <c r="O246" s="61"/>
      <c r="P246" s="185">
        <f t="shared" si="36"/>
        <v>0</v>
      </c>
      <c r="Q246" s="185">
        <v>0</v>
      </c>
      <c r="R246" s="185">
        <f t="shared" si="37"/>
        <v>0</v>
      </c>
      <c r="S246" s="185">
        <v>0</v>
      </c>
      <c r="T246" s="186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644</v>
      </c>
      <c r="AT246" s="187" t="s">
        <v>526</v>
      </c>
      <c r="AU246" s="187" t="s">
        <v>89</v>
      </c>
      <c r="AY246" s="18" t="s">
        <v>524</v>
      </c>
      <c r="BE246" s="105">
        <f t="shared" si="39"/>
        <v>0</v>
      </c>
      <c r="BF246" s="105">
        <f t="shared" si="40"/>
        <v>0</v>
      </c>
      <c r="BG246" s="105">
        <f t="shared" si="41"/>
        <v>0</v>
      </c>
      <c r="BH246" s="105">
        <f t="shared" si="42"/>
        <v>0</v>
      </c>
      <c r="BI246" s="105">
        <f t="shared" si="43"/>
        <v>0</v>
      </c>
      <c r="BJ246" s="18" t="s">
        <v>89</v>
      </c>
      <c r="BK246" s="188">
        <f t="shared" si="44"/>
        <v>0</v>
      </c>
      <c r="BL246" s="18" t="s">
        <v>644</v>
      </c>
      <c r="BM246" s="187" t="s">
        <v>2809</v>
      </c>
    </row>
    <row r="247" spans="1:65" s="2" customFormat="1" ht="16.5" customHeight="1">
      <c r="A247" s="35"/>
      <c r="B247" s="144"/>
      <c r="C247" s="221" t="s">
        <v>1944</v>
      </c>
      <c r="D247" s="221" t="s">
        <v>697</v>
      </c>
      <c r="E247" s="222" t="s">
        <v>6481</v>
      </c>
      <c r="F247" s="223" t="s">
        <v>6482</v>
      </c>
      <c r="G247" s="224" t="s">
        <v>879</v>
      </c>
      <c r="H247" s="225">
        <v>10</v>
      </c>
      <c r="I247" s="226"/>
      <c r="J247" s="225">
        <f t="shared" si="35"/>
        <v>0</v>
      </c>
      <c r="K247" s="227"/>
      <c r="L247" s="228"/>
      <c r="M247" s="229" t="s">
        <v>1</v>
      </c>
      <c r="N247" s="230" t="s">
        <v>42</v>
      </c>
      <c r="O247" s="61"/>
      <c r="P247" s="185">
        <f t="shared" si="36"/>
        <v>0</v>
      </c>
      <c r="Q247" s="185">
        <v>0</v>
      </c>
      <c r="R247" s="185">
        <f t="shared" si="37"/>
        <v>0</v>
      </c>
      <c r="S247" s="185">
        <v>0</v>
      </c>
      <c r="T247" s="186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732</v>
      </c>
      <c r="AT247" s="187" t="s">
        <v>697</v>
      </c>
      <c r="AU247" s="187" t="s">
        <v>89</v>
      </c>
      <c r="AY247" s="18" t="s">
        <v>524</v>
      </c>
      <c r="BE247" s="105">
        <f t="shared" si="39"/>
        <v>0</v>
      </c>
      <c r="BF247" s="105">
        <f t="shared" si="40"/>
        <v>0</v>
      </c>
      <c r="BG247" s="105">
        <f t="shared" si="41"/>
        <v>0</v>
      </c>
      <c r="BH247" s="105">
        <f t="shared" si="42"/>
        <v>0</v>
      </c>
      <c r="BI247" s="105">
        <f t="shared" si="43"/>
        <v>0</v>
      </c>
      <c r="BJ247" s="18" t="s">
        <v>89</v>
      </c>
      <c r="BK247" s="188">
        <f t="shared" si="44"/>
        <v>0</v>
      </c>
      <c r="BL247" s="18" t="s">
        <v>644</v>
      </c>
      <c r="BM247" s="187" t="s">
        <v>2820</v>
      </c>
    </row>
    <row r="248" spans="1:65" s="2" customFormat="1" ht="16.5" customHeight="1">
      <c r="A248" s="35"/>
      <c r="B248" s="144"/>
      <c r="C248" s="176" t="s">
        <v>1950</v>
      </c>
      <c r="D248" s="176" t="s">
        <v>526</v>
      </c>
      <c r="E248" s="177" t="s">
        <v>6483</v>
      </c>
      <c r="F248" s="178" t="s">
        <v>6484</v>
      </c>
      <c r="G248" s="179" t="s">
        <v>879</v>
      </c>
      <c r="H248" s="180">
        <v>1</v>
      </c>
      <c r="I248" s="181"/>
      <c r="J248" s="180">
        <f t="shared" si="35"/>
        <v>0</v>
      </c>
      <c r="K248" s="182"/>
      <c r="L248" s="36"/>
      <c r="M248" s="183" t="s">
        <v>1</v>
      </c>
      <c r="N248" s="184" t="s">
        <v>42</v>
      </c>
      <c r="O248" s="61"/>
      <c r="P248" s="185">
        <f t="shared" si="36"/>
        <v>0</v>
      </c>
      <c r="Q248" s="185">
        <v>0</v>
      </c>
      <c r="R248" s="185">
        <f t="shared" si="37"/>
        <v>0</v>
      </c>
      <c r="S248" s="185">
        <v>0</v>
      </c>
      <c r="T248" s="186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644</v>
      </c>
      <c r="AT248" s="187" t="s">
        <v>526</v>
      </c>
      <c r="AU248" s="187" t="s">
        <v>89</v>
      </c>
      <c r="AY248" s="18" t="s">
        <v>524</v>
      </c>
      <c r="BE248" s="105">
        <f t="shared" si="39"/>
        <v>0</v>
      </c>
      <c r="BF248" s="105">
        <f t="shared" si="40"/>
        <v>0</v>
      </c>
      <c r="BG248" s="105">
        <f t="shared" si="41"/>
        <v>0</v>
      </c>
      <c r="BH248" s="105">
        <f t="shared" si="42"/>
        <v>0</v>
      </c>
      <c r="BI248" s="105">
        <f t="shared" si="43"/>
        <v>0</v>
      </c>
      <c r="BJ248" s="18" t="s">
        <v>89</v>
      </c>
      <c r="BK248" s="188">
        <f t="shared" si="44"/>
        <v>0</v>
      </c>
      <c r="BL248" s="18" t="s">
        <v>644</v>
      </c>
      <c r="BM248" s="187" t="s">
        <v>2830</v>
      </c>
    </row>
    <row r="249" spans="1:65" s="2" customFormat="1" ht="16.5" customHeight="1">
      <c r="A249" s="35"/>
      <c r="B249" s="144"/>
      <c r="C249" s="221" t="s">
        <v>1959</v>
      </c>
      <c r="D249" s="221" t="s">
        <v>697</v>
      </c>
      <c r="E249" s="222" t="s">
        <v>6485</v>
      </c>
      <c r="F249" s="223" t="s">
        <v>6486</v>
      </c>
      <c r="G249" s="224" t="s">
        <v>879</v>
      </c>
      <c r="H249" s="225">
        <v>1</v>
      </c>
      <c r="I249" s="226"/>
      <c r="J249" s="225">
        <f t="shared" si="35"/>
        <v>0</v>
      </c>
      <c r="K249" s="227"/>
      <c r="L249" s="228"/>
      <c r="M249" s="229" t="s">
        <v>1</v>
      </c>
      <c r="N249" s="230" t="s">
        <v>42</v>
      </c>
      <c r="O249" s="61"/>
      <c r="P249" s="185">
        <f t="shared" si="36"/>
        <v>0</v>
      </c>
      <c r="Q249" s="185">
        <v>0</v>
      </c>
      <c r="R249" s="185">
        <f t="shared" si="37"/>
        <v>0</v>
      </c>
      <c r="S249" s="185">
        <v>0</v>
      </c>
      <c r="T249" s="186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732</v>
      </c>
      <c r="AT249" s="187" t="s">
        <v>697</v>
      </c>
      <c r="AU249" s="187" t="s">
        <v>89</v>
      </c>
      <c r="AY249" s="18" t="s">
        <v>524</v>
      </c>
      <c r="BE249" s="105">
        <f t="shared" si="39"/>
        <v>0</v>
      </c>
      <c r="BF249" s="105">
        <f t="shared" si="40"/>
        <v>0</v>
      </c>
      <c r="BG249" s="105">
        <f t="shared" si="41"/>
        <v>0</v>
      </c>
      <c r="BH249" s="105">
        <f t="shared" si="42"/>
        <v>0</v>
      </c>
      <c r="BI249" s="105">
        <f t="shared" si="43"/>
        <v>0</v>
      </c>
      <c r="BJ249" s="18" t="s">
        <v>89</v>
      </c>
      <c r="BK249" s="188">
        <f t="shared" si="44"/>
        <v>0</v>
      </c>
      <c r="BL249" s="18" t="s">
        <v>644</v>
      </c>
      <c r="BM249" s="187" t="s">
        <v>2841</v>
      </c>
    </row>
    <row r="250" spans="1:65" s="2" customFormat="1" ht="21.75" customHeight="1">
      <c r="A250" s="35"/>
      <c r="B250" s="144"/>
      <c r="C250" s="176" t="s">
        <v>1973</v>
      </c>
      <c r="D250" s="176" t="s">
        <v>526</v>
      </c>
      <c r="E250" s="177" t="s">
        <v>6487</v>
      </c>
      <c r="F250" s="178" t="s">
        <v>6488</v>
      </c>
      <c r="G250" s="179" t="s">
        <v>879</v>
      </c>
      <c r="H250" s="180">
        <v>2</v>
      </c>
      <c r="I250" s="181"/>
      <c r="J250" s="180">
        <f t="shared" si="35"/>
        <v>0</v>
      </c>
      <c r="K250" s="182"/>
      <c r="L250" s="36"/>
      <c r="M250" s="183" t="s">
        <v>1</v>
      </c>
      <c r="N250" s="184" t="s">
        <v>42</v>
      </c>
      <c r="O250" s="61"/>
      <c r="P250" s="185">
        <f t="shared" si="36"/>
        <v>0</v>
      </c>
      <c r="Q250" s="185">
        <v>0</v>
      </c>
      <c r="R250" s="185">
        <f t="shared" si="37"/>
        <v>0</v>
      </c>
      <c r="S250" s="185">
        <v>0</v>
      </c>
      <c r="T250" s="186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644</v>
      </c>
      <c r="AT250" s="187" t="s">
        <v>526</v>
      </c>
      <c r="AU250" s="187" t="s">
        <v>89</v>
      </c>
      <c r="AY250" s="18" t="s">
        <v>524</v>
      </c>
      <c r="BE250" s="105">
        <f t="shared" si="39"/>
        <v>0</v>
      </c>
      <c r="BF250" s="105">
        <f t="shared" si="40"/>
        <v>0</v>
      </c>
      <c r="BG250" s="105">
        <f t="shared" si="41"/>
        <v>0</v>
      </c>
      <c r="BH250" s="105">
        <f t="shared" si="42"/>
        <v>0</v>
      </c>
      <c r="BI250" s="105">
        <f t="shared" si="43"/>
        <v>0</v>
      </c>
      <c r="BJ250" s="18" t="s">
        <v>89</v>
      </c>
      <c r="BK250" s="188">
        <f t="shared" si="44"/>
        <v>0</v>
      </c>
      <c r="BL250" s="18" t="s">
        <v>644</v>
      </c>
      <c r="BM250" s="187" t="s">
        <v>2850</v>
      </c>
    </row>
    <row r="251" spans="1:65" s="2" customFormat="1" ht="33" customHeight="1">
      <c r="A251" s="35"/>
      <c r="B251" s="144"/>
      <c r="C251" s="264" t="s">
        <v>1979</v>
      </c>
      <c r="D251" s="264" t="s">
        <v>697</v>
      </c>
      <c r="E251" s="265" t="s">
        <v>6489</v>
      </c>
      <c r="F251" s="266" t="s">
        <v>6490</v>
      </c>
      <c r="G251" s="267" t="s">
        <v>879</v>
      </c>
      <c r="H251" s="268">
        <v>2</v>
      </c>
      <c r="I251" s="268"/>
      <c r="J251" s="268">
        <f t="shared" si="35"/>
        <v>0</v>
      </c>
      <c r="K251" s="227"/>
      <c r="L251" s="228"/>
      <c r="M251" s="229" t="s">
        <v>1</v>
      </c>
      <c r="N251" s="230" t="s">
        <v>42</v>
      </c>
      <c r="O251" s="61"/>
      <c r="P251" s="185">
        <f t="shared" si="36"/>
        <v>0</v>
      </c>
      <c r="Q251" s="185">
        <v>0</v>
      </c>
      <c r="R251" s="185">
        <f t="shared" si="37"/>
        <v>0</v>
      </c>
      <c r="S251" s="185">
        <v>0</v>
      </c>
      <c r="T251" s="186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732</v>
      </c>
      <c r="AT251" s="187" t="s">
        <v>697</v>
      </c>
      <c r="AU251" s="187" t="s">
        <v>89</v>
      </c>
      <c r="AY251" s="18" t="s">
        <v>524</v>
      </c>
      <c r="BE251" s="105">
        <f t="shared" si="39"/>
        <v>0</v>
      </c>
      <c r="BF251" s="105">
        <f t="shared" si="40"/>
        <v>0</v>
      </c>
      <c r="BG251" s="105">
        <f t="shared" si="41"/>
        <v>0</v>
      </c>
      <c r="BH251" s="105">
        <f t="shared" si="42"/>
        <v>0</v>
      </c>
      <c r="BI251" s="105">
        <f t="shared" si="43"/>
        <v>0</v>
      </c>
      <c r="BJ251" s="18" t="s">
        <v>89</v>
      </c>
      <c r="BK251" s="188">
        <f t="shared" si="44"/>
        <v>0</v>
      </c>
      <c r="BL251" s="18" t="s">
        <v>644</v>
      </c>
      <c r="BM251" s="187" t="s">
        <v>2859</v>
      </c>
    </row>
    <row r="252" spans="1:65" s="2" customFormat="1" ht="21.75" customHeight="1">
      <c r="A252" s="35"/>
      <c r="B252" s="144"/>
      <c r="C252" s="221" t="s">
        <v>1984</v>
      </c>
      <c r="D252" s="221" t="s">
        <v>697</v>
      </c>
      <c r="E252" s="222" t="s">
        <v>6491</v>
      </c>
      <c r="F252" s="223" t="s">
        <v>6492</v>
      </c>
      <c r="G252" s="224" t="s">
        <v>879</v>
      </c>
      <c r="H252" s="225">
        <v>1</v>
      </c>
      <c r="I252" s="226"/>
      <c r="J252" s="225">
        <f t="shared" si="35"/>
        <v>0</v>
      </c>
      <c r="K252" s="227"/>
      <c r="L252" s="228"/>
      <c r="M252" s="229" t="s">
        <v>1</v>
      </c>
      <c r="N252" s="230" t="s">
        <v>42</v>
      </c>
      <c r="O252" s="61"/>
      <c r="P252" s="185">
        <f t="shared" si="36"/>
        <v>0</v>
      </c>
      <c r="Q252" s="185">
        <v>0</v>
      </c>
      <c r="R252" s="185">
        <f t="shared" si="37"/>
        <v>0</v>
      </c>
      <c r="S252" s="185">
        <v>0</v>
      </c>
      <c r="T252" s="186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732</v>
      </c>
      <c r="AT252" s="187" t="s">
        <v>697</v>
      </c>
      <c r="AU252" s="187" t="s">
        <v>89</v>
      </c>
      <c r="AY252" s="18" t="s">
        <v>524</v>
      </c>
      <c r="BE252" s="105">
        <f t="shared" si="39"/>
        <v>0</v>
      </c>
      <c r="BF252" s="105">
        <f t="shared" si="40"/>
        <v>0</v>
      </c>
      <c r="BG252" s="105">
        <f t="shared" si="41"/>
        <v>0</v>
      </c>
      <c r="BH252" s="105">
        <f t="shared" si="42"/>
        <v>0</v>
      </c>
      <c r="BI252" s="105">
        <f t="shared" si="43"/>
        <v>0</v>
      </c>
      <c r="BJ252" s="18" t="s">
        <v>89</v>
      </c>
      <c r="BK252" s="188">
        <f t="shared" si="44"/>
        <v>0</v>
      </c>
      <c r="BL252" s="18" t="s">
        <v>644</v>
      </c>
      <c r="BM252" s="187" t="s">
        <v>2867</v>
      </c>
    </row>
    <row r="253" spans="1:65" s="2" customFormat="1" ht="16.5" customHeight="1">
      <c r="A253" s="35"/>
      <c r="B253" s="144"/>
      <c r="C253" s="221" t="s">
        <v>1989</v>
      </c>
      <c r="D253" s="221" t="s">
        <v>697</v>
      </c>
      <c r="E253" s="222" t="s">
        <v>6493</v>
      </c>
      <c r="F253" s="223" t="s">
        <v>6494</v>
      </c>
      <c r="G253" s="224" t="s">
        <v>879</v>
      </c>
      <c r="H253" s="225">
        <v>6</v>
      </c>
      <c r="I253" s="226"/>
      <c r="J253" s="225">
        <f t="shared" si="35"/>
        <v>0</v>
      </c>
      <c r="K253" s="227"/>
      <c r="L253" s="228"/>
      <c r="M253" s="229" t="s">
        <v>1</v>
      </c>
      <c r="N253" s="230" t="s">
        <v>42</v>
      </c>
      <c r="O253" s="61"/>
      <c r="P253" s="185">
        <f t="shared" si="36"/>
        <v>0</v>
      </c>
      <c r="Q253" s="185">
        <v>0</v>
      </c>
      <c r="R253" s="185">
        <f t="shared" si="37"/>
        <v>0</v>
      </c>
      <c r="S253" s="185">
        <v>0</v>
      </c>
      <c r="T253" s="186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732</v>
      </c>
      <c r="AT253" s="187" t="s">
        <v>697</v>
      </c>
      <c r="AU253" s="187" t="s">
        <v>89</v>
      </c>
      <c r="AY253" s="18" t="s">
        <v>524</v>
      </c>
      <c r="BE253" s="105">
        <f t="shared" si="39"/>
        <v>0</v>
      </c>
      <c r="BF253" s="105">
        <f t="shared" si="40"/>
        <v>0</v>
      </c>
      <c r="BG253" s="105">
        <f t="shared" si="41"/>
        <v>0</v>
      </c>
      <c r="BH253" s="105">
        <f t="shared" si="42"/>
        <v>0</v>
      </c>
      <c r="BI253" s="105">
        <f t="shared" si="43"/>
        <v>0</v>
      </c>
      <c r="BJ253" s="18" t="s">
        <v>89</v>
      </c>
      <c r="BK253" s="188">
        <f t="shared" si="44"/>
        <v>0</v>
      </c>
      <c r="BL253" s="18" t="s">
        <v>644</v>
      </c>
      <c r="BM253" s="187" t="s">
        <v>2882</v>
      </c>
    </row>
    <row r="254" spans="1:65" s="2" customFormat="1" ht="21.75" customHeight="1">
      <c r="A254" s="35"/>
      <c r="B254" s="144"/>
      <c r="C254" s="176" t="s">
        <v>1994</v>
      </c>
      <c r="D254" s="176" t="s">
        <v>526</v>
      </c>
      <c r="E254" s="177" t="s">
        <v>6501</v>
      </c>
      <c r="F254" s="178" t="s">
        <v>6502</v>
      </c>
      <c r="G254" s="179" t="s">
        <v>980</v>
      </c>
      <c r="H254" s="180">
        <v>388</v>
      </c>
      <c r="I254" s="181"/>
      <c r="J254" s="180">
        <f t="shared" si="35"/>
        <v>0</v>
      </c>
      <c r="K254" s="182"/>
      <c r="L254" s="36"/>
      <c r="M254" s="183" t="s">
        <v>1</v>
      </c>
      <c r="N254" s="184" t="s">
        <v>42</v>
      </c>
      <c r="O254" s="61"/>
      <c r="P254" s="185">
        <f t="shared" si="36"/>
        <v>0</v>
      </c>
      <c r="Q254" s="185">
        <v>0</v>
      </c>
      <c r="R254" s="185">
        <f t="shared" si="37"/>
        <v>0</v>
      </c>
      <c r="S254" s="185">
        <v>0</v>
      </c>
      <c r="T254" s="186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644</v>
      </c>
      <c r="AT254" s="187" t="s">
        <v>526</v>
      </c>
      <c r="AU254" s="187" t="s">
        <v>89</v>
      </c>
      <c r="AY254" s="18" t="s">
        <v>524</v>
      </c>
      <c r="BE254" s="105">
        <f t="shared" si="39"/>
        <v>0</v>
      </c>
      <c r="BF254" s="105">
        <f t="shared" si="40"/>
        <v>0</v>
      </c>
      <c r="BG254" s="105">
        <f t="shared" si="41"/>
        <v>0</v>
      </c>
      <c r="BH254" s="105">
        <f t="shared" si="42"/>
        <v>0</v>
      </c>
      <c r="BI254" s="105">
        <f t="shared" si="43"/>
        <v>0</v>
      </c>
      <c r="BJ254" s="18" t="s">
        <v>89</v>
      </c>
      <c r="BK254" s="188">
        <f t="shared" si="44"/>
        <v>0</v>
      </c>
      <c r="BL254" s="18" t="s">
        <v>644</v>
      </c>
      <c r="BM254" s="187" t="s">
        <v>2892</v>
      </c>
    </row>
    <row r="255" spans="1:65" s="2" customFormat="1" ht="21.75" customHeight="1">
      <c r="A255" s="35"/>
      <c r="B255" s="144"/>
      <c r="C255" s="176" t="s">
        <v>2013</v>
      </c>
      <c r="D255" s="176" t="s">
        <v>526</v>
      </c>
      <c r="E255" s="177" t="s">
        <v>6505</v>
      </c>
      <c r="F255" s="178" t="s">
        <v>6506</v>
      </c>
      <c r="G255" s="179" t="s">
        <v>980</v>
      </c>
      <c r="H255" s="180">
        <v>388</v>
      </c>
      <c r="I255" s="181"/>
      <c r="J255" s="180">
        <f t="shared" si="35"/>
        <v>0</v>
      </c>
      <c r="K255" s="182"/>
      <c r="L255" s="36"/>
      <c r="M255" s="183" t="s">
        <v>1</v>
      </c>
      <c r="N255" s="184" t="s">
        <v>42</v>
      </c>
      <c r="O255" s="61"/>
      <c r="P255" s="185">
        <f t="shared" si="36"/>
        <v>0</v>
      </c>
      <c r="Q255" s="185">
        <v>0</v>
      </c>
      <c r="R255" s="185">
        <f t="shared" si="37"/>
        <v>0</v>
      </c>
      <c r="S255" s="185">
        <v>0</v>
      </c>
      <c r="T255" s="186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644</v>
      </c>
      <c r="AT255" s="187" t="s">
        <v>526</v>
      </c>
      <c r="AU255" s="187" t="s">
        <v>89</v>
      </c>
      <c r="AY255" s="18" t="s">
        <v>524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89</v>
      </c>
      <c r="BK255" s="188">
        <f t="shared" si="44"/>
        <v>0</v>
      </c>
      <c r="BL255" s="18" t="s">
        <v>644</v>
      </c>
      <c r="BM255" s="187" t="s">
        <v>2913</v>
      </c>
    </row>
    <row r="256" spans="1:65" s="2" customFormat="1" ht="21.75" customHeight="1">
      <c r="A256" s="35"/>
      <c r="B256" s="144"/>
      <c r="C256" s="176" t="s">
        <v>2019</v>
      </c>
      <c r="D256" s="176" t="s">
        <v>526</v>
      </c>
      <c r="E256" s="177" t="s">
        <v>6509</v>
      </c>
      <c r="F256" s="178" t="s">
        <v>6510</v>
      </c>
      <c r="G256" s="179" t="s">
        <v>2954</v>
      </c>
      <c r="H256" s="181"/>
      <c r="I256" s="181"/>
      <c r="J256" s="180">
        <f t="shared" si="35"/>
        <v>0</v>
      </c>
      <c r="K256" s="182"/>
      <c r="L256" s="36"/>
      <c r="M256" s="183" t="s">
        <v>1</v>
      </c>
      <c r="N256" s="184" t="s">
        <v>42</v>
      </c>
      <c r="O256" s="61"/>
      <c r="P256" s="185">
        <f t="shared" si="36"/>
        <v>0</v>
      </c>
      <c r="Q256" s="185">
        <v>0</v>
      </c>
      <c r="R256" s="185">
        <f t="shared" si="37"/>
        <v>0</v>
      </c>
      <c r="S256" s="185">
        <v>0</v>
      </c>
      <c r="T256" s="186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644</v>
      </c>
      <c r="AT256" s="187" t="s">
        <v>526</v>
      </c>
      <c r="AU256" s="187" t="s">
        <v>89</v>
      </c>
      <c r="AY256" s="18" t="s">
        <v>524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89</v>
      </c>
      <c r="BK256" s="188">
        <f t="shared" si="44"/>
        <v>0</v>
      </c>
      <c r="BL256" s="18" t="s">
        <v>644</v>
      </c>
      <c r="BM256" s="187" t="s">
        <v>2951</v>
      </c>
    </row>
    <row r="257" spans="1:65" s="12" customFormat="1" ht="22.95" customHeight="1">
      <c r="B257" s="163"/>
      <c r="D257" s="164" t="s">
        <v>75</v>
      </c>
      <c r="E257" s="174" t="s">
        <v>7790</v>
      </c>
      <c r="F257" s="174" t="s">
        <v>7791</v>
      </c>
      <c r="I257" s="166"/>
      <c r="J257" s="175">
        <f>BK257</f>
        <v>0</v>
      </c>
      <c r="L257" s="163"/>
      <c r="M257" s="168"/>
      <c r="N257" s="169"/>
      <c r="O257" s="169"/>
      <c r="P257" s="170">
        <f>SUM(P258:P260)</f>
        <v>0</v>
      </c>
      <c r="Q257" s="169"/>
      <c r="R257" s="170">
        <f>SUM(R258:R260)</f>
        <v>0</v>
      </c>
      <c r="S257" s="169"/>
      <c r="T257" s="171">
        <f>SUM(T258:T260)</f>
        <v>0</v>
      </c>
      <c r="AR257" s="164" t="s">
        <v>89</v>
      </c>
      <c r="AT257" s="172" t="s">
        <v>75</v>
      </c>
      <c r="AU257" s="172" t="s">
        <v>83</v>
      </c>
      <c r="AY257" s="164" t="s">
        <v>524</v>
      </c>
      <c r="BK257" s="173">
        <f>SUM(BK258:BK260)</f>
        <v>0</v>
      </c>
    </row>
    <row r="258" spans="1:65" s="2" customFormat="1" ht="21.75" customHeight="1">
      <c r="A258" s="35"/>
      <c r="B258" s="144"/>
      <c r="C258" s="176" t="s">
        <v>2024</v>
      </c>
      <c r="D258" s="176" t="s">
        <v>526</v>
      </c>
      <c r="E258" s="177" t="s">
        <v>7792</v>
      </c>
      <c r="F258" s="178" t="s">
        <v>7793</v>
      </c>
      <c r="G258" s="179" t="s">
        <v>879</v>
      </c>
      <c r="H258" s="180">
        <v>1</v>
      </c>
      <c r="I258" s="181"/>
      <c r="J258" s="180">
        <f>ROUND(I258*H258,3)</f>
        <v>0</v>
      </c>
      <c r="K258" s="182"/>
      <c r="L258" s="36"/>
      <c r="M258" s="183" t="s">
        <v>1</v>
      </c>
      <c r="N258" s="184" t="s">
        <v>42</v>
      </c>
      <c r="O258" s="61"/>
      <c r="P258" s="185">
        <f>O258*H258</f>
        <v>0</v>
      </c>
      <c r="Q258" s="185">
        <v>0</v>
      </c>
      <c r="R258" s="185">
        <f>Q258*H258</f>
        <v>0</v>
      </c>
      <c r="S258" s="185">
        <v>0</v>
      </c>
      <c r="T258" s="18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644</v>
      </c>
      <c r="AT258" s="187" t="s">
        <v>526</v>
      </c>
      <c r="AU258" s="187" t="s">
        <v>89</v>
      </c>
      <c r="AY258" s="18" t="s">
        <v>524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89</v>
      </c>
      <c r="BK258" s="188">
        <f>ROUND(I258*H258,3)</f>
        <v>0</v>
      </c>
      <c r="BL258" s="18" t="s">
        <v>644</v>
      </c>
      <c r="BM258" s="187" t="s">
        <v>2967</v>
      </c>
    </row>
    <row r="259" spans="1:65" s="2" customFormat="1" ht="21.75" customHeight="1">
      <c r="A259" s="35"/>
      <c r="B259" s="144"/>
      <c r="C259" s="264" t="s">
        <v>2029</v>
      </c>
      <c r="D259" s="264" t="s">
        <v>697</v>
      </c>
      <c r="E259" s="265" t="s">
        <v>7794</v>
      </c>
      <c r="F259" s="266" t="s">
        <v>7795</v>
      </c>
      <c r="G259" s="267" t="s">
        <v>879</v>
      </c>
      <c r="H259" s="268">
        <v>1</v>
      </c>
      <c r="I259" s="268"/>
      <c r="J259" s="268">
        <f>ROUND(I259*H259,3)</f>
        <v>0</v>
      </c>
      <c r="K259" s="227"/>
      <c r="L259" s="228"/>
      <c r="M259" s="229" t="s">
        <v>1</v>
      </c>
      <c r="N259" s="230" t="s">
        <v>42</v>
      </c>
      <c r="O259" s="61"/>
      <c r="P259" s="185">
        <f>O259*H259</f>
        <v>0</v>
      </c>
      <c r="Q259" s="185">
        <v>0</v>
      </c>
      <c r="R259" s="185">
        <f>Q259*H259</f>
        <v>0</v>
      </c>
      <c r="S259" s="185">
        <v>0</v>
      </c>
      <c r="T259" s="18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732</v>
      </c>
      <c r="AT259" s="187" t="s">
        <v>697</v>
      </c>
      <c r="AU259" s="187" t="s">
        <v>89</v>
      </c>
      <c r="AY259" s="18" t="s">
        <v>524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89</v>
      </c>
      <c r="BK259" s="188">
        <f>ROUND(I259*H259,3)</f>
        <v>0</v>
      </c>
      <c r="BL259" s="18" t="s">
        <v>644</v>
      </c>
      <c r="BM259" s="187" t="s">
        <v>3003</v>
      </c>
    </row>
    <row r="260" spans="1:65" s="2" customFormat="1" ht="21.75" customHeight="1">
      <c r="A260" s="35"/>
      <c r="B260" s="144"/>
      <c r="C260" s="176" t="s">
        <v>2033</v>
      </c>
      <c r="D260" s="176" t="s">
        <v>526</v>
      </c>
      <c r="E260" s="177" t="s">
        <v>7796</v>
      </c>
      <c r="F260" s="178" t="s">
        <v>7797</v>
      </c>
      <c r="G260" s="179" t="s">
        <v>2954</v>
      </c>
      <c r="H260" s="181"/>
      <c r="I260" s="181"/>
      <c r="J260" s="180">
        <f>ROUND(I260*H260,3)</f>
        <v>0</v>
      </c>
      <c r="K260" s="182"/>
      <c r="L260" s="36"/>
      <c r="M260" s="183" t="s">
        <v>1</v>
      </c>
      <c r="N260" s="184" t="s">
        <v>42</v>
      </c>
      <c r="O260" s="61"/>
      <c r="P260" s="185">
        <f>O260*H260</f>
        <v>0</v>
      </c>
      <c r="Q260" s="185">
        <v>0</v>
      </c>
      <c r="R260" s="185">
        <f>Q260*H260</f>
        <v>0</v>
      </c>
      <c r="S260" s="185">
        <v>0</v>
      </c>
      <c r="T260" s="18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644</v>
      </c>
      <c r="AT260" s="187" t="s">
        <v>526</v>
      </c>
      <c r="AU260" s="187" t="s">
        <v>89</v>
      </c>
      <c r="AY260" s="18" t="s">
        <v>524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89</v>
      </c>
      <c r="BK260" s="188">
        <f>ROUND(I260*H260,3)</f>
        <v>0</v>
      </c>
      <c r="BL260" s="18" t="s">
        <v>644</v>
      </c>
      <c r="BM260" s="187" t="s">
        <v>3017</v>
      </c>
    </row>
    <row r="261" spans="1:65" s="12" customFormat="1" ht="22.95" customHeight="1">
      <c r="B261" s="163"/>
      <c r="D261" s="164" t="s">
        <v>75</v>
      </c>
      <c r="E261" s="174" t="s">
        <v>6511</v>
      </c>
      <c r="F261" s="174" t="s">
        <v>6512</v>
      </c>
      <c r="I261" s="166"/>
      <c r="J261" s="175">
        <f>BK261</f>
        <v>0</v>
      </c>
      <c r="L261" s="163"/>
      <c r="M261" s="168"/>
      <c r="N261" s="169"/>
      <c r="O261" s="169"/>
      <c r="P261" s="170">
        <f>SUM(P262:P296)</f>
        <v>0</v>
      </c>
      <c r="Q261" s="169"/>
      <c r="R261" s="170">
        <f>SUM(R262:R296)</f>
        <v>0</v>
      </c>
      <c r="S261" s="169"/>
      <c r="T261" s="171">
        <f>SUM(T262:T296)</f>
        <v>0</v>
      </c>
      <c r="AR261" s="164" t="s">
        <v>89</v>
      </c>
      <c r="AT261" s="172" t="s">
        <v>75</v>
      </c>
      <c r="AU261" s="172" t="s">
        <v>83</v>
      </c>
      <c r="AY261" s="164" t="s">
        <v>524</v>
      </c>
      <c r="BK261" s="173">
        <f>SUM(BK262:BK296)</f>
        <v>0</v>
      </c>
    </row>
    <row r="262" spans="1:65" s="2" customFormat="1" ht="21.75" customHeight="1">
      <c r="A262" s="35"/>
      <c r="B262" s="144"/>
      <c r="C262" s="176" t="s">
        <v>2039</v>
      </c>
      <c r="D262" s="176" t="s">
        <v>526</v>
      </c>
      <c r="E262" s="177" t="s">
        <v>7798</v>
      </c>
      <c r="F262" s="178" t="s">
        <v>7799</v>
      </c>
      <c r="G262" s="179" t="s">
        <v>6521</v>
      </c>
      <c r="H262" s="180">
        <v>2</v>
      </c>
      <c r="I262" s="181"/>
      <c r="J262" s="180">
        <f t="shared" ref="J262:J296" si="45">ROUND(I262*H262,3)</f>
        <v>0</v>
      </c>
      <c r="K262" s="182"/>
      <c r="L262" s="36"/>
      <c r="M262" s="183" t="s">
        <v>1</v>
      </c>
      <c r="N262" s="184" t="s">
        <v>42</v>
      </c>
      <c r="O262" s="61"/>
      <c r="P262" s="185">
        <f t="shared" ref="P262:P296" si="46">O262*H262</f>
        <v>0</v>
      </c>
      <c r="Q262" s="185">
        <v>0</v>
      </c>
      <c r="R262" s="185">
        <f t="shared" ref="R262:R296" si="47">Q262*H262</f>
        <v>0</v>
      </c>
      <c r="S262" s="185">
        <v>0</v>
      </c>
      <c r="T262" s="186">
        <f t="shared" ref="T262:T296" si="48"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644</v>
      </c>
      <c r="AT262" s="187" t="s">
        <v>526</v>
      </c>
      <c r="AU262" s="187" t="s">
        <v>89</v>
      </c>
      <c r="AY262" s="18" t="s">
        <v>524</v>
      </c>
      <c r="BE262" s="105">
        <f t="shared" ref="BE262:BE296" si="49">IF(N262="základná",J262,0)</f>
        <v>0</v>
      </c>
      <c r="BF262" s="105">
        <f t="shared" ref="BF262:BF296" si="50">IF(N262="znížená",J262,0)</f>
        <v>0</v>
      </c>
      <c r="BG262" s="105">
        <f t="shared" ref="BG262:BG296" si="51">IF(N262="zákl. prenesená",J262,0)</f>
        <v>0</v>
      </c>
      <c r="BH262" s="105">
        <f t="shared" ref="BH262:BH296" si="52">IF(N262="zníž. prenesená",J262,0)</f>
        <v>0</v>
      </c>
      <c r="BI262" s="105">
        <f t="shared" ref="BI262:BI296" si="53">IF(N262="nulová",J262,0)</f>
        <v>0</v>
      </c>
      <c r="BJ262" s="18" t="s">
        <v>89</v>
      </c>
      <c r="BK262" s="188">
        <f t="shared" ref="BK262:BK296" si="54">ROUND(I262*H262,3)</f>
        <v>0</v>
      </c>
      <c r="BL262" s="18" t="s">
        <v>644</v>
      </c>
      <c r="BM262" s="187" t="s">
        <v>3028</v>
      </c>
    </row>
    <row r="263" spans="1:65" s="2" customFormat="1" ht="21.75" customHeight="1">
      <c r="A263" s="35"/>
      <c r="B263" s="144"/>
      <c r="C263" s="176" t="s">
        <v>2043</v>
      </c>
      <c r="D263" s="176" t="s">
        <v>526</v>
      </c>
      <c r="E263" s="177" t="s">
        <v>6513</v>
      </c>
      <c r="F263" s="178" t="s">
        <v>6514</v>
      </c>
      <c r="G263" s="179" t="s">
        <v>879</v>
      </c>
      <c r="H263" s="180">
        <v>8</v>
      </c>
      <c r="I263" s="181"/>
      <c r="J263" s="180">
        <f t="shared" si="45"/>
        <v>0</v>
      </c>
      <c r="K263" s="182"/>
      <c r="L263" s="36"/>
      <c r="M263" s="183" t="s">
        <v>1</v>
      </c>
      <c r="N263" s="184" t="s">
        <v>42</v>
      </c>
      <c r="O263" s="61"/>
      <c r="P263" s="185">
        <f t="shared" si="46"/>
        <v>0</v>
      </c>
      <c r="Q263" s="185">
        <v>0</v>
      </c>
      <c r="R263" s="185">
        <f t="shared" si="47"/>
        <v>0</v>
      </c>
      <c r="S263" s="185">
        <v>0</v>
      </c>
      <c r="T263" s="186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644</v>
      </c>
      <c r="AT263" s="187" t="s">
        <v>526</v>
      </c>
      <c r="AU263" s="187" t="s">
        <v>89</v>
      </c>
      <c r="AY263" s="18" t="s">
        <v>524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89</v>
      </c>
      <c r="BK263" s="188">
        <f t="shared" si="54"/>
        <v>0</v>
      </c>
      <c r="BL263" s="18" t="s">
        <v>644</v>
      </c>
      <c r="BM263" s="187" t="s">
        <v>3059</v>
      </c>
    </row>
    <row r="264" spans="1:65" s="2" customFormat="1" ht="21.75" customHeight="1">
      <c r="A264" s="35"/>
      <c r="B264" s="144"/>
      <c r="C264" s="176" t="s">
        <v>2049</v>
      </c>
      <c r="D264" s="176" t="s">
        <v>526</v>
      </c>
      <c r="E264" s="177" t="s">
        <v>6515</v>
      </c>
      <c r="F264" s="178" t="s">
        <v>6516</v>
      </c>
      <c r="G264" s="179" t="s">
        <v>879</v>
      </c>
      <c r="H264" s="180">
        <v>3</v>
      </c>
      <c r="I264" s="181"/>
      <c r="J264" s="180">
        <f t="shared" si="45"/>
        <v>0</v>
      </c>
      <c r="K264" s="182"/>
      <c r="L264" s="36"/>
      <c r="M264" s="183" t="s">
        <v>1</v>
      </c>
      <c r="N264" s="184" t="s">
        <v>42</v>
      </c>
      <c r="O264" s="61"/>
      <c r="P264" s="185">
        <f t="shared" si="46"/>
        <v>0</v>
      </c>
      <c r="Q264" s="185">
        <v>0</v>
      </c>
      <c r="R264" s="185">
        <f t="shared" si="47"/>
        <v>0</v>
      </c>
      <c r="S264" s="185">
        <v>0</v>
      </c>
      <c r="T264" s="186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644</v>
      </c>
      <c r="AT264" s="187" t="s">
        <v>526</v>
      </c>
      <c r="AU264" s="187" t="s">
        <v>89</v>
      </c>
      <c r="AY264" s="18" t="s">
        <v>524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89</v>
      </c>
      <c r="BK264" s="188">
        <f t="shared" si="54"/>
        <v>0</v>
      </c>
      <c r="BL264" s="18" t="s">
        <v>644</v>
      </c>
      <c r="BM264" s="187" t="s">
        <v>3068</v>
      </c>
    </row>
    <row r="265" spans="1:65" s="2" customFormat="1" ht="33" customHeight="1">
      <c r="A265" s="35"/>
      <c r="B265" s="144"/>
      <c r="C265" s="221" t="s">
        <v>2054</v>
      </c>
      <c r="D265" s="221" t="s">
        <v>697</v>
      </c>
      <c r="E265" s="222" t="s">
        <v>6517</v>
      </c>
      <c r="F265" s="223" t="s">
        <v>7800</v>
      </c>
      <c r="G265" s="224" t="s">
        <v>879</v>
      </c>
      <c r="H265" s="225">
        <v>3</v>
      </c>
      <c r="I265" s="226"/>
      <c r="J265" s="225">
        <f t="shared" si="45"/>
        <v>0</v>
      </c>
      <c r="K265" s="227"/>
      <c r="L265" s="228"/>
      <c r="M265" s="229" t="s">
        <v>1</v>
      </c>
      <c r="N265" s="230" t="s">
        <v>42</v>
      </c>
      <c r="O265" s="61"/>
      <c r="P265" s="185">
        <f t="shared" si="46"/>
        <v>0</v>
      </c>
      <c r="Q265" s="185">
        <v>0</v>
      </c>
      <c r="R265" s="185">
        <f t="shared" si="47"/>
        <v>0</v>
      </c>
      <c r="S265" s="185">
        <v>0</v>
      </c>
      <c r="T265" s="186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732</v>
      </c>
      <c r="AT265" s="187" t="s">
        <v>697</v>
      </c>
      <c r="AU265" s="187" t="s">
        <v>89</v>
      </c>
      <c r="AY265" s="18" t="s">
        <v>524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89</v>
      </c>
      <c r="BK265" s="188">
        <f t="shared" si="54"/>
        <v>0</v>
      </c>
      <c r="BL265" s="18" t="s">
        <v>644</v>
      </c>
      <c r="BM265" s="187" t="s">
        <v>3079</v>
      </c>
    </row>
    <row r="266" spans="1:65" s="2" customFormat="1" ht="21.75" customHeight="1">
      <c r="A266" s="35"/>
      <c r="B266" s="144"/>
      <c r="C266" s="176" t="s">
        <v>2060</v>
      </c>
      <c r="D266" s="176" t="s">
        <v>526</v>
      </c>
      <c r="E266" s="177" t="s">
        <v>6519</v>
      </c>
      <c r="F266" s="178" t="s">
        <v>6520</v>
      </c>
      <c r="G266" s="179" t="s">
        <v>6521</v>
      </c>
      <c r="H266" s="180">
        <v>3</v>
      </c>
      <c r="I266" s="181"/>
      <c r="J266" s="180">
        <f t="shared" si="45"/>
        <v>0</v>
      </c>
      <c r="K266" s="182"/>
      <c r="L266" s="36"/>
      <c r="M266" s="183" t="s">
        <v>1</v>
      </c>
      <c r="N266" s="184" t="s">
        <v>42</v>
      </c>
      <c r="O266" s="61"/>
      <c r="P266" s="185">
        <f t="shared" si="46"/>
        <v>0</v>
      </c>
      <c r="Q266" s="185">
        <v>0</v>
      </c>
      <c r="R266" s="185">
        <f t="shared" si="47"/>
        <v>0</v>
      </c>
      <c r="S266" s="185">
        <v>0</v>
      </c>
      <c r="T266" s="186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644</v>
      </c>
      <c r="AT266" s="187" t="s">
        <v>526</v>
      </c>
      <c r="AU266" s="187" t="s">
        <v>89</v>
      </c>
      <c r="AY266" s="18" t="s">
        <v>524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89</v>
      </c>
      <c r="BK266" s="188">
        <f t="shared" si="54"/>
        <v>0</v>
      </c>
      <c r="BL266" s="18" t="s">
        <v>644</v>
      </c>
      <c r="BM266" s="187" t="s">
        <v>3088</v>
      </c>
    </row>
    <row r="267" spans="1:65" s="2" customFormat="1" ht="16.5" customHeight="1">
      <c r="A267" s="35"/>
      <c r="B267" s="144"/>
      <c r="C267" s="221" t="s">
        <v>2067</v>
      </c>
      <c r="D267" s="221" t="s">
        <v>697</v>
      </c>
      <c r="E267" s="222" t="s">
        <v>6522</v>
      </c>
      <c r="F267" s="223" t="s">
        <v>6523</v>
      </c>
      <c r="G267" s="224" t="s">
        <v>879</v>
      </c>
      <c r="H267" s="225">
        <v>3</v>
      </c>
      <c r="I267" s="226"/>
      <c r="J267" s="225">
        <f t="shared" si="45"/>
        <v>0</v>
      </c>
      <c r="K267" s="227"/>
      <c r="L267" s="228"/>
      <c r="M267" s="229" t="s">
        <v>1</v>
      </c>
      <c r="N267" s="230" t="s">
        <v>42</v>
      </c>
      <c r="O267" s="61"/>
      <c r="P267" s="185">
        <f t="shared" si="46"/>
        <v>0</v>
      </c>
      <c r="Q267" s="185">
        <v>0</v>
      </c>
      <c r="R267" s="185">
        <f t="shared" si="47"/>
        <v>0</v>
      </c>
      <c r="S267" s="185">
        <v>0</v>
      </c>
      <c r="T267" s="186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7" t="s">
        <v>732</v>
      </c>
      <c r="AT267" s="187" t="s">
        <v>697</v>
      </c>
      <c r="AU267" s="187" t="s">
        <v>89</v>
      </c>
      <c r="AY267" s="18" t="s">
        <v>524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89</v>
      </c>
      <c r="BK267" s="188">
        <f t="shared" si="54"/>
        <v>0</v>
      </c>
      <c r="BL267" s="18" t="s">
        <v>644</v>
      </c>
      <c r="BM267" s="187" t="s">
        <v>3099</v>
      </c>
    </row>
    <row r="268" spans="1:65" s="2" customFormat="1" ht="21.75" customHeight="1">
      <c r="A268" s="35"/>
      <c r="B268" s="144"/>
      <c r="C268" s="221" t="s">
        <v>2072</v>
      </c>
      <c r="D268" s="221" t="s">
        <v>697</v>
      </c>
      <c r="E268" s="222" t="s">
        <v>6524</v>
      </c>
      <c r="F268" s="223" t="s">
        <v>6525</v>
      </c>
      <c r="G268" s="224" t="s">
        <v>879</v>
      </c>
      <c r="H268" s="225">
        <v>3</v>
      </c>
      <c r="I268" s="226"/>
      <c r="J268" s="225">
        <f t="shared" si="45"/>
        <v>0</v>
      </c>
      <c r="K268" s="227"/>
      <c r="L268" s="228"/>
      <c r="M268" s="229" t="s">
        <v>1</v>
      </c>
      <c r="N268" s="230" t="s">
        <v>42</v>
      </c>
      <c r="O268" s="61"/>
      <c r="P268" s="185">
        <f t="shared" si="46"/>
        <v>0</v>
      </c>
      <c r="Q268" s="185">
        <v>0</v>
      </c>
      <c r="R268" s="185">
        <f t="shared" si="47"/>
        <v>0</v>
      </c>
      <c r="S268" s="185">
        <v>0</v>
      </c>
      <c r="T268" s="186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7" t="s">
        <v>732</v>
      </c>
      <c r="AT268" s="187" t="s">
        <v>697</v>
      </c>
      <c r="AU268" s="187" t="s">
        <v>89</v>
      </c>
      <c r="AY268" s="18" t="s">
        <v>524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644</v>
      </c>
      <c r="BM268" s="187" t="s">
        <v>3110</v>
      </c>
    </row>
    <row r="269" spans="1:65" s="2" customFormat="1" ht="21.75" customHeight="1">
      <c r="A269" s="35"/>
      <c r="B269" s="144"/>
      <c r="C269" s="176" t="s">
        <v>2076</v>
      </c>
      <c r="D269" s="176" t="s">
        <v>526</v>
      </c>
      <c r="E269" s="177" t="s">
        <v>7801</v>
      </c>
      <c r="F269" s="178" t="s">
        <v>7802</v>
      </c>
      <c r="G269" s="179" t="s">
        <v>6521</v>
      </c>
      <c r="H269" s="180">
        <v>6</v>
      </c>
      <c r="I269" s="181"/>
      <c r="J269" s="180">
        <f t="shared" si="45"/>
        <v>0</v>
      </c>
      <c r="K269" s="182"/>
      <c r="L269" s="36"/>
      <c r="M269" s="183" t="s">
        <v>1</v>
      </c>
      <c r="N269" s="184" t="s">
        <v>42</v>
      </c>
      <c r="O269" s="61"/>
      <c r="P269" s="185">
        <f t="shared" si="46"/>
        <v>0</v>
      </c>
      <c r="Q269" s="185">
        <v>0</v>
      </c>
      <c r="R269" s="185">
        <f t="shared" si="47"/>
        <v>0</v>
      </c>
      <c r="S269" s="185">
        <v>0</v>
      </c>
      <c r="T269" s="186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644</v>
      </c>
      <c r="AT269" s="187" t="s">
        <v>526</v>
      </c>
      <c r="AU269" s="187" t="s">
        <v>89</v>
      </c>
      <c r="AY269" s="18" t="s">
        <v>524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644</v>
      </c>
      <c r="BM269" s="187" t="s">
        <v>3119</v>
      </c>
    </row>
    <row r="270" spans="1:65" s="2" customFormat="1" ht="33" customHeight="1">
      <c r="A270" s="35"/>
      <c r="B270" s="144"/>
      <c r="C270" s="176" t="s">
        <v>2081</v>
      </c>
      <c r="D270" s="176" t="s">
        <v>526</v>
      </c>
      <c r="E270" s="177" t="s">
        <v>6534</v>
      </c>
      <c r="F270" s="178" t="s">
        <v>6535</v>
      </c>
      <c r="G270" s="179" t="s">
        <v>6536</v>
      </c>
      <c r="H270" s="180">
        <v>16</v>
      </c>
      <c r="I270" s="181"/>
      <c r="J270" s="180">
        <f t="shared" si="45"/>
        <v>0</v>
      </c>
      <c r="K270" s="182"/>
      <c r="L270" s="36"/>
      <c r="M270" s="183" t="s">
        <v>1</v>
      </c>
      <c r="N270" s="184" t="s">
        <v>42</v>
      </c>
      <c r="O270" s="61"/>
      <c r="P270" s="185">
        <f t="shared" si="46"/>
        <v>0</v>
      </c>
      <c r="Q270" s="185">
        <v>0</v>
      </c>
      <c r="R270" s="185">
        <f t="shared" si="47"/>
        <v>0</v>
      </c>
      <c r="S270" s="185">
        <v>0</v>
      </c>
      <c r="T270" s="186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7" t="s">
        <v>644</v>
      </c>
      <c r="AT270" s="187" t="s">
        <v>526</v>
      </c>
      <c r="AU270" s="187" t="s">
        <v>89</v>
      </c>
      <c r="AY270" s="18" t="s">
        <v>524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644</v>
      </c>
      <c r="BM270" s="187" t="s">
        <v>3126</v>
      </c>
    </row>
    <row r="271" spans="1:65" s="2" customFormat="1" ht="21.75" customHeight="1">
      <c r="A271" s="35"/>
      <c r="B271" s="144"/>
      <c r="C271" s="221" t="s">
        <v>2085</v>
      </c>
      <c r="D271" s="221" t="s">
        <v>697</v>
      </c>
      <c r="E271" s="222" t="s">
        <v>6537</v>
      </c>
      <c r="F271" s="223" t="s">
        <v>6538</v>
      </c>
      <c r="G271" s="224" t="s">
        <v>879</v>
      </c>
      <c r="H271" s="225">
        <v>15</v>
      </c>
      <c r="I271" s="226"/>
      <c r="J271" s="225">
        <f t="shared" si="45"/>
        <v>0</v>
      </c>
      <c r="K271" s="227"/>
      <c r="L271" s="228"/>
      <c r="M271" s="229" t="s">
        <v>1</v>
      </c>
      <c r="N271" s="230" t="s">
        <v>42</v>
      </c>
      <c r="O271" s="61"/>
      <c r="P271" s="185">
        <f t="shared" si="46"/>
        <v>0</v>
      </c>
      <c r="Q271" s="185">
        <v>0</v>
      </c>
      <c r="R271" s="185">
        <f t="shared" si="47"/>
        <v>0</v>
      </c>
      <c r="S271" s="185">
        <v>0</v>
      </c>
      <c r="T271" s="186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7" t="s">
        <v>732</v>
      </c>
      <c r="AT271" s="187" t="s">
        <v>697</v>
      </c>
      <c r="AU271" s="187" t="s">
        <v>89</v>
      </c>
      <c r="AY271" s="18" t="s">
        <v>524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644</v>
      </c>
      <c r="BM271" s="187" t="s">
        <v>3193</v>
      </c>
    </row>
    <row r="272" spans="1:65" s="2" customFormat="1" ht="21.75" customHeight="1">
      <c r="A272" s="35"/>
      <c r="B272" s="144"/>
      <c r="C272" s="221" t="s">
        <v>2091</v>
      </c>
      <c r="D272" s="221" t="s">
        <v>697</v>
      </c>
      <c r="E272" s="222" t="s">
        <v>6545</v>
      </c>
      <c r="F272" s="223" t="s">
        <v>6546</v>
      </c>
      <c r="G272" s="224" t="s">
        <v>879</v>
      </c>
      <c r="H272" s="225">
        <v>1</v>
      </c>
      <c r="I272" s="226"/>
      <c r="J272" s="225">
        <f t="shared" si="45"/>
        <v>0</v>
      </c>
      <c r="K272" s="227"/>
      <c r="L272" s="228"/>
      <c r="M272" s="229" t="s">
        <v>1</v>
      </c>
      <c r="N272" s="230" t="s">
        <v>42</v>
      </c>
      <c r="O272" s="61"/>
      <c r="P272" s="185">
        <f t="shared" si="46"/>
        <v>0</v>
      </c>
      <c r="Q272" s="185">
        <v>0</v>
      </c>
      <c r="R272" s="185">
        <f t="shared" si="47"/>
        <v>0</v>
      </c>
      <c r="S272" s="185">
        <v>0</v>
      </c>
      <c r="T272" s="186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732</v>
      </c>
      <c r="AT272" s="187" t="s">
        <v>697</v>
      </c>
      <c r="AU272" s="187" t="s">
        <v>89</v>
      </c>
      <c r="AY272" s="18" t="s">
        <v>524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644</v>
      </c>
      <c r="BM272" s="187" t="s">
        <v>3203</v>
      </c>
    </row>
    <row r="273" spans="1:65" s="2" customFormat="1" ht="21.75" customHeight="1">
      <c r="A273" s="35"/>
      <c r="B273" s="144"/>
      <c r="C273" s="176" t="s">
        <v>2097</v>
      </c>
      <c r="D273" s="176" t="s">
        <v>526</v>
      </c>
      <c r="E273" s="177" t="s">
        <v>7803</v>
      </c>
      <c r="F273" s="178" t="s">
        <v>7804</v>
      </c>
      <c r="G273" s="179" t="s">
        <v>879</v>
      </c>
      <c r="H273" s="180">
        <v>2</v>
      </c>
      <c r="I273" s="181"/>
      <c r="J273" s="180">
        <f t="shared" si="45"/>
        <v>0</v>
      </c>
      <c r="K273" s="182"/>
      <c r="L273" s="36"/>
      <c r="M273" s="183" t="s">
        <v>1</v>
      </c>
      <c r="N273" s="184" t="s">
        <v>42</v>
      </c>
      <c r="O273" s="61"/>
      <c r="P273" s="185">
        <f t="shared" si="46"/>
        <v>0</v>
      </c>
      <c r="Q273" s="185">
        <v>0</v>
      </c>
      <c r="R273" s="185">
        <f t="shared" si="47"/>
        <v>0</v>
      </c>
      <c r="S273" s="185">
        <v>0</v>
      </c>
      <c r="T273" s="186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7" t="s">
        <v>644</v>
      </c>
      <c r="AT273" s="187" t="s">
        <v>526</v>
      </c>
      <c r="AU273" s="187" t="s">
        <v>89</v>
      </c>
      <c r="AY273" s="18" t="s">
        <v>524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644</v>
      </c>
      <c r="BM273" s="187" t="s">
        <v>3216</v>
      </c>
    </row>
    <row r="274" spans="1:65" s="2" customFormat="1" ht="21.75" customHeight="1">
      <c r="A274" s="35"/>
      <c r="B274" s="144"/>
      <c r="C274" s="221" t="s">
        <v>2112</v>
      </c>
      <c r="D274" s="221" t="s">
        <v>697</v>
      </c>
      <c r="E274" s="222" t="s">
        <v>7805</v>
      </c>
      <c r="F274" s="223" t="s">
        <v>7806</v>
      </c>
      <c r="G274" s="224" t="s">
        <v>879</v>
      </c>
      <c r="H274" s="225">
        <v>2</v>
      </c>
      <c r="I274" s="226"/>
      <c r="J274" s="225">
        <f t="shared" si="45"/>
        <v>0</v>
      </c>
      <c r="K274" s="227"/>
      <c r="L274" s="228"/>
      <c r="M274" s="229" t="s">
        <v>1</v>
      </c>
      <c r="N274" s="230" t="s">
        <v>42</v>
      </c>
      <c r="O274" s="61"/>
      <c r="P274" s="185">
        <f t="shared" si="46"/>
        <v>0</v>
      </c>
      <c r="Q274" s="185">
        <v>0</v>
      </c>
      <c r="R274" s="185">
        <f t="shared" si="47"/>
        <v>0</v>
      </c>
      <c r="S274" s="185">
        <v>0</v>
      </c>
      <c r="T274" s="186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732</v>
      </c>
      <c r="AT274" s="187" t="s">
        <v>697</v>
      </c>
      <c r="AU274" s="187" t="s">
        <v>89</v>
      </c>
      <c r="AY274" s="18" t="s">
        <v>524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644</v>
      </c>
      <c r="BM274" s="187" t="s">
        <v>3227</v>
      </c>
    </row>
    <row r="275" spans="1:65" s="2" customFormat="1" ht="21.75" customHeight="1">
      <c r="A275" s="35"/>
      <c r="B275" s="144"/>
      <c r="C275" s="176" t="s">
        <v>2117</v>
      </c>
      <c r="D275" s="176" t="s">
        <v>526</v>
      </c>
      <c r="E275" s="177" t="s">
        <v>7807</v>
      </c>
      <c r="F275" s="178" t="s">
        <v>7808</v>
      </c>
      <c r="G275" s="179" t="s">
        <v>879</v>
      </c>
      <c r="H275" s="180">
        <v>2</v>
      </c>
      <c r="I275" s="181"/>
      <c r="J275" s="180">
        <f t="shared" si="45"/>
        <v>0</v>
      </c>
      <c r="K275" s="182"/>
      <c r="L275" s="36"/>
      <c r="M275" s="183" t="s">
        <v>1</v>
      </c>
      <c r="N275" s="184" t="s">
        <v>42</v>
      </c>
      <c r="O275" s="61"/>
      <c r="P275" s="185">
        <f t="shared" si="46"/>
        <v>0</v>
      </c>
      <c r="Q275" s="185">
        <v>0</v>
      </c>
      <c r="R275" s="185">
        <f t="shared" si="47"/>
        <v>0</v>
      </c>
      <c r="S275" s="185">
        <v>0</v>
      </c>
      <c r="T275" s="186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7" t="s">
        <v>644</v>
      </c>
      <c r="AT275" s="187" t="s">
        <v>526</v>
      </c>
      <c r="AU275" s="187" t="s">
        <v>89</v>
      </c>
      <c r="AY275" s="18" t="s">
        <v>524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644</v>
      </c>
      <c r="BM275" s="187" t="s">
        <v>3238</v>
      </c>
    </row>
    <row r="276" spans="1:65" s="2" customFormat="1" ht="21.75" customHeight="1">
      <c r="A276" s="35"/>
      <c r="B276" s="144"/>
      <c r="C276" s="221" t="s">
        <v>2121</v>
      </c>
      <c r="D276" s="221" t="s">
        <v>697</v>
      </c>
      <c r="E276" s="222" t="s">
        <v>7809</v>
      </c>
      <c r="F276" s="223" t="s">
        <v>7810</v>
      </c>
      <c r="G276" s="224" t="s">
        <v>879</v>
      </c>
      <c r="H276" s="225">
        <v>2</v>
      </c>
      <c r="I276" s="226"/>
      <c r="J276" s="225">
        <f t="shared" si="45"/>
        <v>0</v>
      </c>
      <c r="K276" s="227"/>
      <c r="L276" s="228"/>
      <c r="M276" s="229" t="s">
        <v>1</v>
      </c>
      <c r="N276" s="230" t="s">
        <v>42</v>
      </c>
      <c r="O276" s="61"/>
      <c r="P276" s="185">
        <f t="shared" si="46"/>
        <v>0</v>
      </c>
      <c r="Q276" s="185">
        <v>0</v>
      </c>
      <c r="R276" s="185">
        <f t="shared" si="47"/>
        <v>0</v>
      </c>
      <c r="S276" s="185">
        <v>0</v>
      </c>
      <c r="T276" s="186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732</v>
      </c>
      <c r="AT276" s="187" t="s">
        <v>697</v>
      </c>
      <c r="AU276" s="187" t="s">
        <v>89</v>
      </c>
      <c r="AY276" s="18" t="s">
        <v>524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644</v>
      </c>
      <c r="BM276" s="187" t="s">
        <v>3249</v>
      </c>
    </row>
    <row r="277" spans="1:65" s="2" customFormat="1" ht="21.75" customHeight="1">
      <c r="A277" s="35"/>
      <c r="B277" s="144"/>
      <c r="C277" s="176" t="s">
        <v>2149</v>
      </c>
      <c r="D277" s="176" t="s">
        <v>526</v>
      </c>
      <c r="E277" s="177" t="s">
        <v>7811</v>
      </c>
      <c r="F277" s="178" t="s">
        <v>7812</v>
      </c>
      <c r="G277" s="179" t="s">
        <v>879</v>
      </c>
      <c r="H277" s="180">
        <v>2</v>
      </c>
      <c r="I277" s="181"/>
      <c r="J277" s="180">
        <f t="shared" si="45"/>
        <v>0</v>
      </c>
      <c r="K277" s="182"/>
      <c r="L277" s="36"/>
      <c r="M277" s="183" t="s">
        <v>1</v>
      </c>
      <c r="N277" s="184" t="s">
        <v>42</v>
      </c>
      <c r="O277" s="61"/>
      <c r="P277" s="185">
        <f t="shared" si="46"/>
        <v>0</v>
      </c>
      <c r="Q277" s="185">
        <v>0</v>
      </c>
      <c r="R277" s="185">
        <f t="shared" si="47"/>
        <v>0</v>
      </c>
      <c r="S277" s="185">
        <v>0</v>
      </c>
      <c r="T277" s="186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7" t="s">
        <v>644</v>
      </c>
      <c r="AT277" s="187" t="s">
        <v>526</v>
      </c>
      <c r="AU277" s="187" t="s">
        <v>89</v>
      </c>
      <c r="AY277" s="18" t="s">
        <v>524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89</v>
      </c>
      <c r="BK277" s="188">
        <f t="shared" si="54"/>
        <v>0</v>
      </c>
      <c r="BL277" s="18" t="s">
        <v>644</v>
      </c>
      <c r="BM277" s="187" t="s">
        <v>3259</v>
      </c>
    </row>
    <row r="278" spans="1:65" s="2" customFormat="1" ht="33" customHeight="1">
      <c r="A278" s="35"/>
      <c r="B278" s="144"/>
      <c r="C278" s="221" t="s">
        <v>2201</v>
      </c>
      <c r="D278" s="221" t="s">
        <v>697</v>
      </c>
      <c r="E278" s="222" t="s">
        <v>7813</v>
      </c>
      <c r="F278" s="223" t="s">
        <v>7814</v>
      </c>
      <c r="G278" s="224" t="s">
        <v>879</v>
      </c>
      <c r="H278" s="225">
        <v>2</v>
      </c>
      <c r="I278" s="226"/>
      <c r="J278" s="225">
        <f t="shared" si="45"/>
        <v>0</v>
      </c>
      <c r="K278" s="227"/>
      <c r="L278" s="228"/>
      <c r="M278" s="229" t="s">
        <v>1</v>
      </c>
      <c r="N278" s="230" t="s">
        <v>42</v>
      </c>
      <c r="O278" s="61"/>
      <c r="P278" s="185">
        <f t="shared" si="46"/>
        <v>0</v>
      </c>
      <c r="Q278" s="185">
        <v>0</v>
      </c>
      <c r="R278" s="185">
        <f t="shared" si="47"/>
        <v>0</v>
      </c>
      <c r="S278" s="185">
        <v>0</v>
      </c>
      <c r="T278" s="186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732</v>
      </c>
      <c r="AT278" s="187" t="s">
        <v>697</v>
      </c>
      <c r="AU278" s="187" t="s">
        <v>89</v>
      </c>
      <c r="AY278" s="18" t="s">
        <v>524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89</v>
      </c>
      <c r="BK278" s="188">
        <f t="shared" si="54"/>
        <v>0</v>
      </c>
      <c r="BL278" s="18" t="s">
        <v>644</v>
      </c>
      <c r="BM278" s="187" t="s">
        <v>3270</v>
      </c>
    </row>
    <row r="279" spans="1:65" s="2" customFormat="1" ht="21.75" customHeight="1">
      <c r="A279" s="35"/>
      <c r="B279" s="144"/>
      <c r="C279" s="176" t="s">
        <v>2212</v>
      </c>
      <c r="D279" s="176" t="s">
        <v>526</v>
      </c>
      <c r="E279" s="177" t="s">
        <v>7815</v>
      </c>
      <c r="F279" s="178" t="s">
        <v>7816</v>
      </c>
      <c r="G279" s="179" t="s">
        <v>879</v>
      </c>
      <c r="H279" s="180">
        <v>2</v>
      </c>
      <c r="I279" s="181"/>
      <c r="J279" s="180">
        <f t="shared" si="45"/>
        <v>0</v>
      </c>
      <c r="K279" s="182"/>
      <c r="L279" s="36"/>
      <c r="M279" s="183" t="s">
        <v>1</v>
      </c>
      <c r="N279" s="184" t="s">
        <v>42</v>
      </c>
      <c r="O279" s="61"/>
      <c r="P279" s="185">
        <f t="shared" si="46"/>
        <v>0</v>
      </c>
      <c r="Q279" s="185">
        <v>0</v>
      </c>
      <c r="R279" s="185">
        <f t="shared" si="47"/>
        <v>0</v>
      </c>
      <c r="S279" s="185">
        <v>0</v>
      </c>
      <c r="T279" s="186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7" t="s">
        <v>644</v>
      </c>
      <c r="AT279" s="187" t="s">
        <v>526</v>
      </c>
      <c r="AU279" s="187" t="s">
        <v>89</v>
      </c>
      <c r="AY279" s="18" t="s">
        <v>524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89</v>
      </c>
      <c r="BK279" s="188">
        <f t="shared" si="54"/>
        <v>0</v>
      </c>
      <c r="BL279" s="18" t="s">
        <v>644</v>
      </c>
      <c r="BM279" s="187" t="s">
        <v>3282</v>
      </c>
    </row>
    <row r="280" spans="1:65" s="2" customFormat="1" ht="16.5" customHeight="1">
      <c r="A280" s="35"/>
      <c r="B280" s="144"/>
      <c r="C280" s="221" t="s">
        <v>2221</v>
      </c>
      <c r="D280" s="221" t="s">
        <v>697</v>
      </c>
      <c r="E280" s="222" t="s">
        <v>7817</v>
      </c>
      <c r="F280" s="223" t="s">
        <v>7818</v>
      </c>
      <c r="G280" s="224" t="s">
        <v>879</v>
      </c>
      <c r="H280" s="225">
        <v>2</v>
      </c>
      <c r="I280" s="226"/>
      <c r="J280" s="225">
        <f t="shared" si="45"/>
        <v>0</v>
      </c>
      <c r="K280" s="227"/>
      <c r="L280" s="228"/>
      <c r="M280" s="229" t="s">
        <v>1</v>
      </c>
      <c r="N280" s="230" t="s">
        <v>42</v>
      </c>
      <c r="O280" s="61"/>
      <c r="P280" s="185">
        <f t="shared" si="46"/>
        <v>0</v>
      </c>
      <c r="Q280" s="185">
        <v>0</v>
      </c>
      <c r="R280" s="185">
        <f t="shared" si="47"/>
        <v>0</v>
      </c>
      <c r="S280" s="185">
        <v>0</v>
      </c>
      <c r="T280" s="186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732</v>
      </c>
      <c r="AT280" s="187" t="s">
        <v>697</v>
      </c>
      <c r="AU280" s="187" t="s">
        <v>89</v>
      </c>
      <c r="AY280" s="18" t="s">
        <v>524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89</v>
      </c>
      <c r="BK280" s="188">
        <f t="shared" si="54"/>
        <v>0</v>
      </c>
      <c r="BL280" s="18" t="s">
        <v>644</v>
      </c>
      <c r="BM280" s="187" t="s">
        <v>3293</v>
      </c>
    </row>
    <row r="281" spans="1:65" s="2" customFormat="1" ht="16.5" customHeight="1">
      <c r="A281" s="35"/>
      <c r="B281" s="144"/>
      <c r="C281" s="176" t="s">
        <v>2232</v>
      </c>
      <c r="D281" s="176" t="s">
        <v>526</v>
      </c>
      <c r="E281" s="177" t="s">
        <v>6551</v>
      </c>
      <c r="F281" s="178" t="s">
        <v>6552</v>
      </c>
      <c r="G281" s="179" t="s">
        <v>879</v>
      </c>
      <c r="H281" s="180">
        <v>3</v>
      </c>
      <c r="I281" s="181"/>
      <c r="J281" s="180">
        <f t="shared" si="45"/>
        <v>0</v>
      </c>
      <c r="K281" s="182"/>
      <c r="L281" s="36"/>
      <c r="M281" s="183" t="s">
        <v>1</v>
      </c>
      <c r="N281" s="184" t="s">
        <v>42</v>
      </c>
      <c r="O281" s="61"/>
      <c r="P281" s="185">
        <f t="shared" si="46"/>
        <v>0</v>
      </c>
      <c r="Q281" s="185">
        <v>0</v>
      </c>
      <c r="R281" s="185">
        <f t="shared" si="47"/>
        <v>0</v>
      </c>
      <c r="S281" s="185">
        <v>0</v>
      </c>
      <c r="T281" s="186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7" t="s">
        <v>644</v>
      </c>
      <c r="AT281" s="187" t="s">
        <v>526</v>
      </c>
      <c r="AU281" s="187" t="s">
        <v>89</v>
      </c>
      <c r="AY281" s="18" t="s">
        <v>524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89</v>
      </c>
      <c r="BK281" s="188">
        <f t="shared" si="54"/>
        <v>0</v>
      </c>
      <c r="BL281" s="18" t="s">
        <v>644</v>
      </c>
      <c r="BM281" s="187" t="s">
        <v>3304</v>
      </c>
    </row>
    <row r="282" spans="1:65" s="2" customFormat="1" ht="16.5" customHeight="1">
      <c r="A282" s="35"/>
      <c r="B282" s="144"/>
      <c r="C282" s="221" t="s">
        <v>2242</v>
      </c>
      <c r="D282" s="221" t="s">
        <v>697</v>
      </c>
      <c r="E282" s="222" t="s">
        <v>6553</v>
      </c>
      <c r="F282" s="223" t="s">
        <v>6554</v>
      </c>
      <c r="G282" s="224" t="s">
        <v>879</v>
      </c>
      <c r="H282" s="225">
        <v>3</v>
      </c>
      <c r="I282" s="226"/>
      <c r="J282" s="225">
        <f t="shared" si="45"/>
        <v>0</v>
      </c>
      <c r="K282" s="227"/>
      <c r="L282" s="228"/>
      <c r="M282" s="229" t="s">
        <v>1</v>
      </c>
      <c r="N282" s="230" t="s">
        <v>42</v>
      </c>
      <c r="O282" s="61"/>
      <c r="P282" s="185">
        <f t="shared" si="46"/>
        <v>0</v>
      </c>
      <c r="Q282" s="185">
        <v>0</v>
      </c>
      <c r="R282" s="185">
        <f t="shared" si="47"/>
        <v>0</v>
      </c>
      <c r="S282" s="185">
        <v>0</v>
      </c>
      <c r="T282" s="186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732</v>
      </c>
      <c r="AT282" s="187" t="s">
        <v>697</v>
      </c>
      <c r="AU282" s="187" t="s">
        <v>89</v>
      </c>
      <c r="AY282" s="18" t="s">
        <v>524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89</v>
      </c>
      <c r="BK282" s="188">
        <f t="shared" si="54"/>
        <v>0</v>
      </c>
      <c r="BL282" s="18" t="s">
        <v>644</v>
      </c>
      <c r="BM282" s="187" t="s">
        <v>3310</v>
      </c>
    </row>
    <row r="283" spans="1:65" s="2" customFormat="1" ht="21.75" customHeight="1">
      <c r="A283" s="35"/>
      <c r="B283" s="144"/>
      <c r="C283" s="176" t="s">
        <v>2251</v>
      </c>
      <c r="D283" s="176" t="s">
        <v>526</v>
      </c>
      <c r="E283" s="177" t="s">
        <v>6563</v>
      </c>
      <c r="F283" s="178" t="s">
        <v>6564</v>
      </c>
      <c r="G283" s="179" t="s">
        <v>6521</v>
      </c>
      <c r="H283" s="180">
        <v>2</v>
      </c>
      <c r="I283" s="181"/>
      <c r="J283" s="180">
        <f t="shared" si="45"/>
        <v>0</v>
      </c>
      <c r="K283" s="182"/>
      <c r="L283" s="36"/>
      <c r="M283" s="183" t="s">
        <v>1</v>
      </c>
      <c r="N283" s="184" t="s">
        <v>42</v>
      </c>
      <c r="O283" s="61"/>
      <c r="P283" s="185">
        <f t="shared" si="46"/>
        <v>0</v>
      </c>
      <c r="Q283" s="185">
        <v>0</v>
      </c>
      <c r="R283" s="185">
        <f t="shared" si="47"/>
        <v>0</v>
      </c>
      <c r="S283" s="185">
        <v>0</v>
      </c>
      <c r="T283" s="186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7" t="s">
        <v>644</v>
      </c>
      <c r="AT283" s="187" t="s">
        <v>526</v>
      </c>
      <c r="AU283" s="187" t="s">
        <v>89</v>
      </c>
      <c r="AY283" s="18" t="s">
        <v>524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89</v>
      </c>
      <c r="BK283" s="188">
        <f t="shared" si="54"/>
        <v>0</v>
      </c>
      <c r="BL283" s="18" t="s">
        <v>644</v>
      </c>
      <c r="BM283" s="187" t="s">
        <v>3320</v>
      </c>
    </row>
    <row r="284" spans="1:65" s="2" customFormat="1" ht="21.75" customHeight="1">
      <c r="A284" s="35"/>
      <c r="B284" s="144"/>
      <c r="C284" s="221" t="s">
        <v>2259</v>
      </c>
      <c r="D284" s="221" t="s">
        <v>697</v>
      </c>
      <c r="E284" s="222" t="s">
        <v>6565</v>
      </c>
      <c r="F284" s="223" t="s">
        <v>6566</v>
      </c>
      <c r="G284" s="224" t="s">
        <v>879</v>
      </c>
      <c r="H284" s="225">
        <v>2</v>
      </c>
      <c r="I284" s="226"/>
      <c r="J284" s="225">
        <f t="shared" si="45"/>
        <v>0</v>
      </c>
      <c r="K284" s="227"/>
      <c r="L284" s="228"/>
      <c r="M284" s="229" t="s">
        <v>1</v>
      </c>
      <c r="N284" s="230" t="s">
        <v>42</v>
      </c>
      <c r="O284" s="61"/>
      <c r="P284" s="185">
        <f t="shared" si="46"/>
        <v>0</v>
      </c>
      <c r="Q284" s="185">
        <v>0</v>
      </c>
      <c r="R284" s="185">
        <f t="shared" si="47"/>
        <v>0</v>
      </c>
      <c r="S284" s="185">
        <v>0</v>
      </c>
      <c r="T284" s="186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7" t="s">
        <v>732</v>
      </c>
      <c r="AT284" s="187" t="s">
        <v>697</v>
      </c>
      <c r="AU284" s="187" t="s">
        <v>89</v>
      </c>
      <c r="AY284" s="18" t="s">
        <v>524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89</v>
      </c>
      <c r="BK284" s="188">
        <f t="shared" si="54"/>
        <v>0</v>
      </c>
      <c r="BL284" s="18" t="s">
        <v>644</v>
      </c>
      <c r="BM284" s="187" t="s">
        <v>3330</v>
      </c>
    </row>
    <row r="285" spans="1:65" s="2" customFormat="1" ht="33" customHeight="1">
      <c r="A285" s="35"/>
      <c r="B285" s="144"/>
      <c r="C285" s="176" t="s">
        <v>2267</v>
      </c>
      <c r="D285" s="176" t="s">
        <v>526</v>
      </c>
      <c r="E285" s="177" t="s">
        <v>7819</v>
      </c>
      <c r="F285" s="178" t="s">
        <v>7820</v>
      </c>
      <c r="G285" s="179" t="s">
        <v>677</v>
      </c>
      <c r="H285" s="180">
        <v>0.155</v>
      </c>
      <c r="I285" s="181"/>
      <c r="J285" s="180">
        <f t="shared" si="45"/>
        <v>0</v>
      </c>
      <c r="K285" s="182"/>
      <c r="L285" s="36"/>
      <c r="M285" s="183" t="s">
        <v>1</v>
      </c>
      <c r="N285" s="184" t="s">
        <v>42</v>
      </c>
      <c r="O285" s="61"/>
      <c r="P285" s="185">
        <f t="shared" si="46"/>
        <v>0</v>
      </c>
      <c r="Q285" s="185">
        <v>0</v>
      </c>
      <c r="R285" s="185">
        <f t="shared" si="47"/>
        <v>0</v>
      </c>
      <c r="S285" s="185">
        <v>0</v>
      </c>
      <c r="T285" s="186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644</v>
      </c>
      <c r="AT285" s="187" t="s">
        <v>526</v>
      </c>
      <c r="AU285" s="187" t="s">
        <v>89</v>
      </c>
      <c r="AY285" s="18" t="s">
        <v>524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89</v>
      </c>
      <c r="BK285" s="188">
        <f t="shared" si="54"/>
        <v>0</v>
      </c>
      <c r="BL285" s="18" t="s">
        <v>644</v>
      </c>
      <c r="BM285" s="187" t="s">
        <v>3339</v>
      </c>
    </row>
    <row r="286" spans="1:65" s="2" customFormat="1" ht="33" customHeight="1">
      <c r="A286" s="35"/>
      <c r="B286" s="144"/>
      <c r="C286" s="176" t="s">
        <v>2273</v>
      </c>
      <c r="D286" s="176" t="s">
        <v>526</v>
      </c>
      <c r="E286" s="177" t="s">
        <v>6595</v>
      </c>
      <c r="F286" s="178" t="s">
        <v>6596</v>
      </c>
      <c r="G286" s="179" t="s">
        <v>879</v>
      </c>
      <c r="H286" s="180">
        <v>16</v>
      </c>
      <c r="I286" s="181"/>
      <c r="J286" s="180">
        <f t="shared" si="45"/>
        <v>0</v>
      </c>
      <c r="K286" s="182"/>
      <c r="L286" s="36"/>
      <c r="M286" s="183" t="s">
        <v>1</v>
      </c>
      <c r="N286" s="184" t="s">
        <v>42</v>
      </c>
      <c r="O286" s="61"/>
      <c r="P286" s="185">
        <f t="shared" si="46"/>
        <v>0</v>
      </c>
      <c r="Q286" s="185">
        <v>0</v>
      </c>
      <c r="R286" s="185">
        <f t="shared" si="47"/>
        <v>0</v>
      </c>
      <c r="S286" s="185">
        <v>0</v>
      </c>
      <c r="T286" s="186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644</v>
      </c>
      <c r="AT286" s="187" t="s">
        <v>526</v>
      </c>
      <c r="AU286" s="187" t="s">
        <v>89</v>
      </c>
      <c r="AY286" s="18" t="s">
        <v>524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89</v>
      </c>
      <c r="BK286" s="188">
        <f t="shared" si="54"/>
        <v>0</v>
      </c>
      <c r="BL286" s="18" t="s">
        <v>644</v>
      </c>
      <c r="BM286" s="187" t="s">
        <v>3353</v>
      </c>
    </row>
    <row r="287" spans="1:65" s="2" customFormat="1" ht="21.75" customHeight="1">
      <c r="A287" s="35"/>
      <c r="B287" s="144"/>
      <c r="C287" s="221" t="s">
        <v>2279</v>
      </c>
      <c r="D287" s="221" t="s">
        <v>697</v>
      </c>
      <c r="E287" s="222" t="s">
        <v>6597</v>
      </c>
      <c r="F287" s="223" t="s">
        <v>6598</v>
      </c>
      <c r="G287" s="224" t="s">
        <v>879</v>
      </c>
      <c r="H287" s="225">
        <v>16</v>
      </c>
      <c r="I287" s="226"/>
      <c r="J287" s="225">
        <f t="shared" si="45"/>
        <v>0</v>
      </c>
      <c r="K287" s="227"/>
      <c r="L287" s="228"/>
      <c r="M287" s="229" t="s">
        <v>1</v>
      </c>
      <c r="N287" s="230" t="s">
        <v>42</v>
      </c>
      <c r="O287" s="61"/>
      <c r="P287" s="185">
        <f t="shared" si="46"/>
        <v>0</v>
      </c>
      <c r="Q287" s="185">
        <v>0</v>
      </c>
      <c r="R287" s="185">
        <f t="shared" si="47"/>
        <v>0</v>
      </c>
      <c r="S287" s="185">
        <v>0</v>
      </c>
      <c r="T287" s="186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732</v>
      </c>
      <c r="AT287" s="187" t="s">
        <v>697</v>
      </c>
      <c r="AU287" s="187" t="s">
        <v>89</v>
      </c>
      <c r="AY287" s="18" t="s">
        <v>524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89</v>
      </c>
      <c r="BK287" s="188">
        <f t="shared" si="54"/>
        <v>0</v>
      </c>
      <c r="BL287" s="18" t="s">
        <v>644</v>
      </c>
      <c r="BM287" s="187" t="s">
        <v>3368</v>
      </c>
    </row>
    <row r="288" spans="1:65" s="2" customFormat="1" ht="16.5" customHeight="1">
      <c r="A288" s="35"/>
      <c r="B288" s="144"/>
      <c r="C288" s="176" t="s">
        <v>2285</v>
      </c>
      <c r="D288" s="176" t="s">
        <v>526</v>
      </c>
      <c r="E288" s="177" t="s">
        <v>6601</v>
      </c>
      <c r="F288" s="178" t="s">
        <v>6602</v>
      </c>
      <c r="G288" s="179" t="s">
        <v>879</v>
      </c>
      <c r="H288" s="180">
        <v>2</v>
      </c>
      <c r="I288" s="181"/>
      <c r="J288" s="180">
        <f t="shared" si="45"/>
        <v>0</v>
      </c>
      <c r="K288" s="182"/>
      <c r="L288" s="36"/>
      <c r="M288" s="183" t="s">
        <v>1</v>
      </c>
      <c r="N288" s="184" t="s">
        <v>42</v>
      </c>
      <c r="O288" s="61"/>
      <c r="P288" s="185">
        <f t="shared" si="46"/>
        <v>0</v>
      </c>
      <c r="Q288" s="185">
        <v>0</v>
      </c>
      <c r="R288" s="185">
        <f t="shared" si="47"/>
        <v>0</v>
      </c>
      <c r="S288" s="185">
        <v>0</v>
      </c>
      <c r="T288" s="186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644</v>
      </c>
      <c r="AT288" s="187" t="s">
        <v>526</v>
      </c>
      <c r="AU288" s="187" t="s">
        <v>89</v>
      </c>
      <c r="AY288" s="18" t="s">
        <v>524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89</v>
      </c>
      <c r="BK288" s="188">
        <f t="shared" si="54"/>
        <v>0</v>
      </c>
      <c r="BL288" s="18" t="s">
        <v>644</v>
      </c>
      <c r="BM288" s="187" t="s">
        <v>3382</v>
      </c>
    </row>
    <row r="289" spans="1:65" s="2" customFormat="1" ht="16.5" customHeight="1">
      <c r="A289" s="35"/>
      <c r="B289" s="144"/>
      <c r="C289" s="221" t="s">
        <v>2397</v>
      </c>
      <c r="D289" s="221" t="s">
        <v>697</v>
      </c>
      <c r="E289" s="222" t="s">
        <v>6603</v>
      </c>
      <c r="F289" s="223" t="s">
        <v>6604</v>
      </c>
      <c r="G289" s="224" t="s">
        <v>879</v>
      </c>
      <c r="H289" s="225">
        <v>2</v>
      </c>
      <c r="I289" s="226"/>
      <c r="J289" s="225">
        <f t="shared" si="45"/>
        <v>0</v>
      </c>
      <c r="K289" s="227"/>
      <c r="L289" s="228"/>
      <c r="M289" s="229" t="s">
        <v>1</v>
      </c>
      <c r="N289" s="230" t="s">
        <v>42</v>
      </c>
      <c r="O289" s="61"/>
      <c r="P289" s="185">
        <f t="shared" si="46"/>
        <v>0</v>
      </c>
      <c r="Q289" s="185">
        <v>0</v>
      </c>
      <c r="R289" s="185">
        <f t="shared" si="47"/>
        <v>0</v>
      </c>
      <c r="S289" s="185">
        <v>0</v>
      </c>
      <c r="T289" s="186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7" t="s">
        <v>732</v>
      </c>
      <c r="AT289" s="187" t="s">
        <v>697</v>
      </c>
      <c r="AU289" s="187" t="s">
        <v>89</v>
      </c>
      <c r="AY289" s="18" t="s">
        <v>524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89</v>
      </c>
      <c r="BK289" s="188">
        <f t="shared" si="54"/>
        <v>0</v>
      </c>
      <c r="BL289" s="18" t="s">
        <v>644</v>
      </c>
      <c r="BM289" s="187" t="s">
        <v>3396</v>
      </c>
    </row>
    <row r="290" spans="1:65" s="2" customFormat="1" ht="21.75" customHeight="1">
      <c r="A290" s="35"/>
      <c r="B290" s="144"/>
      <c r="C290" s="176" t="s">
        <v>2411</v>
      </c>
      <c r="D290" s="176" t="s">
        <v>526</v>
      </c>
      <c r="E290" s="177" t="s">
        <v>6605</v>
      </c>
      <c r="F290" s="178" t="s">
        <v>6606</v>
      </c>
      <c r="G290" s="179" t="s">
        <v>879</v>
      </c>
      <c r="H290" s="180">
        <v>8</v>
      </c>
      <c r="I290" s="181"/>
      <c r="J290" s="180">
        <f t="shared" si="45"/>
        <v>0</v>
      </c>
      <c r="K290" s="182"/>
      <c r="L290" s="36"/>
      <c r="M290" s="183" t="s">
        <v>1</v>
      </c>
      <c r="N290" s="184" t="s">
        <v>42</v>
      </c>
      <c r="O290" s="61"/>
      <c r="P290" s="185">
        <f t="shared" si="46"/>
        <v>0</v>
      </c>
      <c r="Q290" s="185">
        <v>0</v>
      </c>
      <c r="R290" s="185">
        <f t="shared" si="47"/>
        <v>0</v>
      </c>
      <c r="S290" s="185">
        <v>0</v>
      </c>
      <c r="T290" s="186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7" t="s">
        <v>644</v>
      </c>
      <c r="AT290" s="187" t="s">
        <v>526</v>
      </c>
      <c r="AU290" s="187" t="s">
        <v>89</v>
      </c>
      <c r="AY290" s="18" t="s">
        <v>524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89</v>
      </c>
      <c r="BK290" s="188">
        <f t="shared" si="54"/>
        <v>0</v>
      </c>
      <c r="BL290" s="18" t="s">
        <v>644</v>
      </c>
      <c r="BM290" s="187" t="s">
        <v>3408</v>
      </c>
    </row>
    <row r="291" spans="1:65" s="2" customFormat="1" ht="16.5" customHeight="1">
      <c r="A291" s="35"/>
      <c r="B291" s="144"/>
      <c r="C291" s="221" t="s">
        <v>2416</v>
      </c>
      <c r="D291" s="221" t="s">
        <v>697</v>
      </c>
      <c r="E291" s="222" t="s">
        <v>6607</v>
      </c>
      <c r="F291" s="223" t="s">
        <v>6608</v>
      </c>
      <c r="G291" s="224" t="s">
        <v>879</v>
      </c>
      <c r="H291" s="225">
        <v>8</v>
      </c>
      <c r="I291" s="226"/>
      <c r="J291" s="225">
        <f t="shared" si="45"/>
        <v>0</v>
      </c>
      <c r="K291" s="227"/>
      <c r="L291" s="228"/>
      <c r="M291" s="229" t="s">
        <v>1</v>
      </c>
      <c r="N291" s="230" t="s">
        <v>42</v>
      </c>
      <c r="O291" s="61"/>
      <c r="P291" s="185">
        <f t="shared" si="46"/>
        <v>0</v>
      </c>
      <c r="Q291" s="185">
        <v>0</v>
      </c>
      <c r="R291" s="185">
        <f t="shared" si="47"/>
        <v>0</v>
      </c>
      <c r="S291" s="185">
        <v>0</v>
      </c>
      <c r="T291" s="186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7" t="s">
        <v>732</v>
      </c>
      <c r="AT291" s="187" t="s">
        <v>697</v>
      </c>
      <c r="AU291" s="187" t="s">
        <v>89</v>
      </c>
      <c r="AY291" s="18" t="s">
        <v>524</v>
      </c>
      <c r="BE291" s="105">
        <f t="shared" si="49"/>
        <v>0</v>
      </c>
      <c r="BF291" s="105">
        <f t="shared" si="50"/>
        <v>0</v>
      </c>
      <c r="BG291" s="105">
        <f t="shared" si="51"/>
        <v>0</v>
      </c>
      <c r="BH291" s="105">
        <f t="shared" si="52"/>
        <v>0</v>
      </c>
      <c r="BI291" s="105">
        <f t="shared" si="53"/>
        <v>0</v>
      </c>
      <c r="BJ291" s="18" t="s">
        <v>89</v>
      </c>
      <c r="BK291" s="188">
        <f t="shared" si="54"/>
        <v>0</v>
      </c>
      <c r="BL291" s="18" t="s">
        <v>644</v>
      </c>
      <c r="BM291" s="187" t="s">
        <v>3421</v>
      </c>
    </row>
    <row r="292" spans="1:65" s="2" customFormat="1" ht="21.75" customHeight="1">
      <c r="A292" s="35"/>
      <c r="B292" s="144"/>
      <c r="C292" s="176" t="s">
        <v>2423</v>
      </c>
      <c r="D292" s="176" t="s">
        <v>526</v>
      </c>
      <c r="E292" s="177" t="s">
        <v>6609</v>
      </c>
      <c r="F292" s="178" t="s">
        <v>6610</v>
      </c>
      <c r="G292" s="179" t="s">
        <v>879</v>
      </c>
      <c r="H292" s="180">
        <v>16</v>
      </c>
      <c r="I292" s="181"/>
      <c r="J292" s="180">
        <f t="shared" si="45"/>
        <v>0</v>
      </c>
      <c r="K292" s="182"/>
      <c r="L292" s="36"/>
      <c r="M292" s="183" t="s">
        <v>1</v>
      </c>
      <c r="N292" s="184" t="s">
        <v>42</v>
      </c>
      <c r="O292" s="61"/>
      <c r="P292" s="185">
        <f t="shared" si="46"/>
        <v>0</v>
      </c>
      <c r="Q292" s="185">
        <v>0</v>
      </c>
      <c r="R292" s="185">
        <f t="shared" si="47"/>
        <v>0</v>
      </c>
      <c r="S292" s="185">
        <v>0</v>
      </c>
      <c r="T292" s="186">
        <f t="shared" si="4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7" t="s">
        <v>644</v>
      </c>
      <c r="AT292" s="187" t="s">
        <v>526</v>
      </c>
      <c r="AU292" s="187" t="s">
        <v>89</v>
      </c>
      <c r="AY292" s="18" t="s">
        <v>524</v>
      </c>
      <c r="BE292" s="105">
        <f t="shared" si="49"/>
        <v>0</v>
      </c>
      <c r="BF292" s="105">
        <f t="shared" si="50"/>
        <v>0</v>
      </c>
      <c r="BG292" s="105">
        <f t="shared" si="51"/>
        <v>0</v>
      </c>
      <c r="BH292" s="105">
        <f t="shared" si="52"/>
        <v>0</v>
      </c>
      <c r="BI292" s="105">
        <f t="shared" si="53"/>
        <v>0</v>
      </c>
      <c r="BJ292" s="18" t="s">
        <v>89</v>
      </c>
      <c r="BK292" s="188">
        <f t="shared" si="54"/>
        <v>0</v>
      </c>
      <c r="BL292" s="18" t="s">
        <v>644</v>
      </c>
      <c r="BM292" s="187" t="s">
        <v>3432</v>
      </c>
    </row>
    <row r="293" spans="1:65" s="2" customFormat="1" ht="21.75" customHeight="1">
      <c r="A293" s="35"/>
      <c r="B293" s="144"/>
      <c r="C293" s="221" t="s">
        <v>2429</v>
      </c>
      <c r="D293" s="221" t="s">
        <v>697</v>
      </c>
      <c r="E293" s="222" t="s">
        <v>6611</v>
      </c>
      <c r="F293" s="223" t="s">
        <v>6612</v>
      </c>
      <c r="G293" s="224" t="s">
        <v>879</v>
      </c>
      <c r="H293" s="225">
        <v>16</v>
      </c>
      <c r="I293" s="226"/>
      <c r="J293" s="225">
        <f t="shared" si="45"/>
        <v>0</v>
      </c>
      <c r="K293" s="227"/>
      <c r="L293" s="228"/>
      <c r="M293" s="229" t="s">
        <v>1</v>
      </c>
      <c r="N293" s="230" t="s">
        <v>42</v>
      </c>
      <c r="O293" s="61"/>
      <c r="P293" s="185">
        <f t="shared" si="46"/>
        <v>0</v>
      </c>
      <c r="Q293" s="185">
        <v>0</v>
      </c>
      <c r="R293" s="185">
        <f t="shared" si="47"/>
        <v>0</v>
      </c>
      <c r="S293" s="185">
        <v>0</v>
      </c>
      <c r="T293" s="186">
        <f t="shared" si="4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7" t="s">
        <v>732</v>
      </c>
      <c r="AT293" s="187" t="s">
        <v>697</v>
      </c>
      <c r="AU293" s="187" t="s">
        <v>89</v>
      </c>
      <c r="AY293" s="18" t="s">
        <v>524</v>
      </c>
      <c r="BE293" s="105">
        <f t="shared" si="49"/>
        <v>0</v>
      </c>
      <c r="BF293" s="105">
        <f t="shared" si="50"/>
        <v>0</v>
      </c>
      <c r="BG293" s="105">
        <f t="shared" si="51"/>
        <v>0</v>
      </c>
      <c r="BH293" s="105">
        <f t="shared" si="52"/>
        <v>0</v>
      </c>
      <c r="BI293" s="105">
        <f t="shared" si="53"/>
        <v>0</v>
      </c>
      <c r="BJ293" s="18" t="s">
        <v>89</v>
      </c>
      <c r="BK293" s="188">
        <f t="shared" si="54"/>
        <v>0</v>
      </c>
      <c r="BL293" s="18" t="s">
        <v>644</v>
      </c>
      <c r="BM293" s="187" t="s">
        <v>3448</v>
      </c>
    </row>
    <row r="294" spans="1:65" s="2" customFormat="1" ht="16.5" customHeight="1">
      <c r="A294" s="35"/>
      <c r="B294" s="144"/>
      <c r="C294" s="176" t="s">
        <v>2436</v>
      </c>
      <c r="D294" s="176" t="s">
        <v>526</v>
      </c>
      <c r="E294" s="177" t="s">
        <v>6629</v>
      </c>
      <c r="F294" s="178" t="s">
        <v>6630</v>
      </c>
      <c r="G294" s="179" t="s">
        <v>879</v>
      </c>
      <c r="H294" s="180">
        <v>8</v>
      </c>
      <c r="I294" s="181"/>
      <c r="J294" s="180">
        <f t="shared" si="45"/>
        <v>0</v>
      </c>
      <c r="K294" s="182"/>
      <c r="L294" s="36"/>
      <c r="M294" s="183" t="s">
        <v>1</v>
      </c>
      <c r="N294" s="184" t="s">
        <v>42</v>
      </c>
      <c r="O294" s="61"/>
      <c r="P294" s="185">
        <f t="shared" si="46"/>
        <v>0</v>
      </c>
      <c r="Q294" s="185">
        <v>0</v>
      </c>
      <c r="R294" s="185">
        <f t="shared" si="47"/>
        <v>0</v>
      </c>
      <c r="S294" s="185">
        <v>0</v>
      </c>
      <c r="T294" s="186">
        <f t="shared" si="4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7" t="s">
        <v>644</v>
      </c>
      <c r="AT294" s="187" t="s">
        <v>526</v>
      </c>
      <c r="AU294" s="187" t="s">
        <v>89</v>
      </c>
      <c r="AY294" s="18" t="s">
        <v>524</v>
      </c>
      <c r="BE294" s="105">
        <f t="shared" si="49"/>
        <v>0</v>
      </c>
      <c r="BF294" s="105">
        <f t="shared" si="50"/>
        <v>0</v>
      </c>
      <c r="BG294" s="105">
        <f t="shared" si="51"/>
        <v>0</v>
      </c>
      <c r="BH294" s="105">
        <f t="shared" si="52"/>
        <v>0</v>
      </c>
      <c r="BI294" s="105">
        <f t="shared" si="53"/>
        <v>0</v>
      </c>
      <c r="BJ294" s="18" t="s">
        <v>89</v>
      </c>
      <c r="BK294" s="188">
        <f t="shared" si="54"/>
        <v>0</v>
      </c>
      <c r="BL294" s="18" t="s">
        <v>644</v>
      </c>
      <c r="BM294" s="187" t="s">
        <v>3458</v>
      </c>
    </row>
    <row r="295" spans="1:65" s="2" customFormat="1" ht="16.5" customHeight="1">
      <c r="A295" s="35"/>
      <c r="B295" s="144"/>
      <c r="C295" s="221" t="s">
        <v>2451</v>
      </c>
      <c r="D295" s="221" t="s">
        <v>697</v>
      </c>
      <c r="E295" s="222" t="s">
        <v>7821</v>
      </c>
      <c r="F295" s="223" t="s">
        <v>6632</v>
      </c>
      <c r="G295" s="224" t="s">
        <v>879</v>
      </c>
      <c r="H295" s="225">
        <v>8</v>
      </c>
      <c r="I295" s="226"/>
      <c r="J295" s="225">
        <f t="shared" si="45"/>
        <v>0</v>
      </c>
      <c r="K295" s="227"/>
      <c r="L295" s="228"/>
      <c r="M295" s="229" t="s">
        <v>1</v>
      </c>
      <c r="N295" s="230" t="s">
        <v>42</v>
      </c>
      <c r="O295" s="61"/>
      <c r="P295" s="185">
        <f t="shared" si="46"/>
        <v>0</v>
      </c>
      <c r="Q295" s="185">
        <v>0</v>
      </c>
      <c r="R295" s="185">
        <f t="shared" si="47"/>
        <v>0</v>
      </c>
      <c r="S295" s="185">
        <v>0</v>
      </c>
      <c r="T295" s="186">
        <f t="shared" si="4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7" t="s">
        <v>732</v>
      </c>
      <c r="AT295" s="187" t="s">
        <v>697</v>
      </c>
      <c r="AU295" s="187" t="s">
        <v>89</v>
      </c>
      <c r="AY295" s="18" t="s">
        <v>524</v>
      </c>
      <c r="BE295" s="105">
        <f t="shared" si="49"/>
        <v>0</v>
      </c>
      <c r="BF295" s="105">
        <f t="shared" si="50"/>
        <v>0</v>
      </c>
      <c r="BG295" s="105">
        <f t="shared" si="51"/>
        <v>0</v>
      </c>
      <c r="BH295" s="105">
        <f t="shared" si="52"/>
        <v>0</v>
      </c>
      <c r="BI295" s="105">
        <f t="shared" si="53"/>
        <v>0</v>
      </c>
      <c r="BJ295" s="18" t="s">
        <v>89</v>
      </c>
      <c r="BK295" s="188">
        <f t="shared" si="54"/>
        <v>0</v>
      </c>
      <c r="BL295" s="18" t="s">
        <v>644</v>
      </c>
      <c r="BM295" s="187" t="s">
        <v>3476</v>
      </c>
    </row>
    <row r="296" spans="1:65" s="2" customFormat="1" ht="21.75" customHeight="1">
      <c r="A296" s="35"/>
      <c r="B296" s="144"/>
      <c r="C296" s="176" t="s">
        <v>2456</v>
      </c>
      <c r="D296" s="176" t="s">
        <v>526</v>
      </c>
      <c r="E296" s="177" t="s">
        <v>6633</v>
      </c>
      <c r="F296" s="178" t="s">
        <v>6634</v>
      </c>
      <c r="G296" s="179" t="s">
        <v>2954</v>
      </c>
      <c r="H296" s="181"/>
      <c r="I296" s="181"/>
      <c r="J296" s="180">
        <f t="shared" si="45"/>
        <v>0</v>
      </c>
      <c r="K296" s="182"/>
      <c r="L296" s="36"/>
      <c r="M296" s="183" t="s">
        <v>1</v>
      </c>
      <c r="N296" s="184" t="s">
        <v>42</v>
      </c>
      <c r="O296" s="61"/>
      <c r="P296" s="185">
        <f t="shared" si="46"/>
        <v>0</v>
      </c>
      <c r="Q296" s="185">
        <v>0</v>
      </c>
      <c r="R296" s="185">
        <f t="shared" si="47"/>
        <v>0</v>
      </c>
      <c r="S296" s="185">
        <v>0</v>
      </c>
      <c r="T296" s="186">
        <f t="shared" si="4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7" t="s">
        <v>644</v>
      </c>
      <c r="AT296" s="187" t="s">
        <v>526</v>
      </c>
      <c r="AU296" s="187" t="s">
        <v>89</v>
      </c>
      <c r="AY296" s="18" t="s">
        <v>524</v>
      </c>
      <c r="BE296" s="105">
        <f t="shared" si="49"/>
        <v>0</v>
      </c>
      <c r="BF296" s="105">
        <f t="shared" si="50"/>
        <v>0</v>
      </c>
      <c r="BG296" s="105">
        <f t="shared" si="51"/>
        <v>0</v>
      </c>
      <c r="BH296" s="105">
        <f t="shared" si="52"/>
        <v>0</v>
      </c>
      <c r="BI296" s="105">
        <f t="shared" si="53"/>
        <v>0</v>
      </c>
      <c r="BJ296" s="18" t="s">
        <v>89</v>
      </c>
      <c r="BK296" s="188">
        <f t="shared" si="54"/>
        <v>0</v>
      </c>
      <c r="BL296" s="18" t="s">
        <v>644</v>
      </c>
      <c r="BM296" s="187" t="s">
        <v>3486</v>
      </c>
    </row>
    <row r="297" spans="1:65" s="12" customFormat="1" ht="22.95" customHeight="1">
      <c r="B297" s="163"/>
      <c r="D297" s="164" t="s">
        <v>75</v>
      </c>
      <c r="E297" s="174" t="s">
        <v>6635</v>
      </c>
      <c r="F297" s="174" t="s">
        <v>6636</v>
      </c>
      <c r="I297" s="166"/>
      <c r="J297" s="175">
        <f>BK297</f>
        <v>0</v>
      </c>
      <c r="L297" s="163"/>
      <c r="M297" s="168"/>
      <c r="N297" s="169"/>
      <c r="O297" s="169"/>
      <c r="P297" s="170">
        <f>SUM(P298:P301)</f>
        <v>0</v>
      </c>
      <c r="Q297" s="169"/>
      <c r="R297" s="170">
        <f>SUM(R298:R301)</f>
        <v>0</v>
      </c>
      <c r="S297" s="169"/>
      <c r="T297" s="171">
        <f>SUM(T298:T301)</f>
        <v>0</v>
      </c>
      <c r="AR297" s="164" t="s">
        <v>89</v>
      </c>
      <c r="AT297" s="172" t="s">
        <v>75</v>
      </c>
      <c r="AU297" s="172" t="s">
        <v>83</v>
      </c>
      <c r="AY297" s="164" t="s">
        <v>524</v>
      </c>
      <c r="BK297" s="173">
        <f>SUM(BK298:BK301)</f>
        <v>0</v>
      </c>
    </row>
    <row r="298" spans="1:65" s="2" customFormat="1" ht="16.5" customHeight="1">
      <c r="A298" s="35"/>
      <c r="B298" s="144"/>
      <c r="C298" s="264" t="s">
        <v>2460</v>
      </c>
      <c r="D298" s="264" t="s">
        <v>697</v>
      </c>
      <c r="E298" s="265" t="s">
        <v>7822</v>
      </c>
      <c r="F298" s="266" t="s">
        <v>7823</v>
      </c>
      <c r="G298" s="267" t="s">
        <v>879</v>
      </c>
      <c r="H298" s="268">
        <v>1</v>
      </c>
      <c r="I298" s="268"/>
      <c r="J298" s="268">
        <f>ROUND(I298*H298,3)</f>
        <v>0</v>
      </c>
      <c r="K298" s="227"/>
      <c r="L298" s="228"/>
      <c r="M298" s="229" t="s">
        <v>1</v>
      </c>
      <c r="N298" s="230" t="s">
        <v>42</v>
      </c>
      <c r="O298" s="61"/>
      <c r="P298" s="185">
        <f>O298*H298</f>
        <v>0</v>
      </c>
      <c r="Q298" s="185">
        <v>0</v>
      </c>
      <c r="R298" s="185">
        <f>Q298*H298</f>
        <v>0</v>
      </c>
      <c r="S298" s="185">
        <v>0</v>
      </c>
      <c r="T298" s="186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7" t="s">
        <v>732</v>
      </c>
      <c r="AT298" s="187" t="s">
        <v>697</v>
      </c>
      <c r="AU298" s="187" t="s">
        <v>89</v>
      </c>
      <c r="AY298" s="18" t="s">
        <v>524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89</v>
      </c>
      <c r="BK298" s="188">
        <f>ROUND(I298*H298,3)</f>
        <v>0</v>
      </c>
      <c r="BL298" s="18" t="s">
        <v>644</v>
      </c>
      <c r="BM298" s="187" t="s">
        <v>3496</v>
      </c>
    </row>
    <row r="299" spans="1:65" s="2" customFormat="1" ht="21.75" customHeight="1">
      <c r="A299" s="35"/>
      <c r="B299" s="144"/>
      <c r="C299" s="176" t="s">
        <v>2465</v>
      </c>
      <c r="D299" s="176" t="s">
        <v>526</v>
      </c>
      <c r="E299" s="177" t="s">
        <v>7824</v>
      </c>
      <c r="F299" s="178" t="s">
        <v>7825</v>
      </c>
      <c r="G299" s="179" t="s">
        <v>879</v>
      </c>
      <c r="H299" s="180">
        <v>1</v>
      </c>
      <c r="I299" s="181"/>
      <c r="J299" s="180">
        <f>ROUND(I299*H299,3)</f>
        <v>0</v>
      </c>
      <c r="K299" s="182"/>
      <c r="L299" s="36"/>
      <c r="M299" s="183" t="s">
        <v>1</v>
      </c>
      <c r="N299" s="184" t="s">
        <v>42</v>
      </c>
      <c r="O299" s="61"/>
      <c r="P299" s="185">
        <f>O299*H299</f>
        <v>0</v>
      </c>
      <c r="Q299" s="185">
        <v>0</v>
      </c>
      <c r="R299" s="185">
        <f>Q299*H299</f>
        <v>0</v>
      </c>
      <c r="S299" s="185">
        <v>0</v>
      </c>
      <c r="T299" s="186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7" t="s">
        <v>644</v>
      </c>
      <c r="AT299" s="187" t="s">
        <v>526</v>
      </c>
      <c r="AU299" s="187" t="s">
        <v>89</v>
      </c>
      <c r="AY299" s="18" t="s">
        <v>524</v>
      </c>
      <c r="BE299" s="105">
        <f>IF(N299="základná",J299,0)</f>
        <v>0</v>
      </c>
      <c r="BF299" s="105">
        <f>IF(N299="znížená",J299,0)</f>
        <v>0</v>
      </c>
      <c r="BG299" s="105">
        <f>IF(N299="zákl. prenesená",J299,0)</f>
        <v>0</v>
      </c>
      <c r="BH299" s="105">
        <f>IF(N299="zníž. prenesená",J299,0)</f>
        <v>0</v>
      </c>
      <c r="BI299" s="105">
        <f>IF(N299="nulová",J299,0)</f>
        <v>0</v>
      </c>
      <c r="BJ299" s="18" t="s">
        <v>89</v>
      </c>
      <c r="BK299" s="188">
        <f>ROUND(I299*H299,3)</f>
        <v>0</v>
      </c>
      <c r="BL299" s="18" t="s">
        <v>644</v>
      </c>
      <c r="BM299" s="187" t="s">
        <v>3506</v>
      </c>
    </row>
    <row r="300" spans="1:65" s="2" customFormat="1" ht="33" customHeight="1">
      <c r="A300" s="35"/>
      <c r="B300" s="144"/>
      <c r="C300" s="264" t="s">
        <v>2470</v>
      </c>
      <c r="D300" s="264" t="s">
        <v>697</v>
      </c>
      <c r="E300" s="265" t="s">
        <v>7826</v>
      </c>
      <c r="F300" s="266" t="s">
        <v>7827</v>
      </c>
      <c r="G300" s="267" t="s">
        <v>879</v>
      </c>
      <c r="H300" s="268">
        <v>1</v>
      </c>
      <c r="I300" s="268"/>
      <c r="J300" s="268">
        <f>ROUND(I300*H300,3)</f>
        <v>0</v>
      </c>
      <c r="K300" s="227"/>
      <c r="L300" s="228"/>
      <c r="M300" s="229" t="s">
        <v>1</v>
      </c>
      <c r="N300" s="230" t="s">
        <v>42</v>
      </c>
      <c r="O300" s="61"/>
      <c r="P300" s="185">
        <f>O300*H300</f>
        <v>0</v>
      </c>
      <c r="Q300" s="185">
        <v>0</v>
      </c>
      <c r="R300" s="185">
        <f>Q300*H300</f>
        <v>0</v>
      </c>
      <c r="S300" s="185">
        <v>0</v>
      </c>
      <c r="T300" s="186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7" t="s">
        <v>732</v>
      </c>
      <c r="AT300" s="187" t="s">
        <v>697</v>
      </c>
      <c r="AU300" s="187" t="s">
        <v>89</v>
      </c>
      <c r="AY300" s="18" t="s">
        <v>524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89</v>
      </c>
      <c r="BK300" s="188">
        <f>ROUND(I300*H300,3)</f>
        <v>0</v>
      </c>
      <c r="BL300" s="18" t="s">
        <v>644</v>
      </c>
      <c r="BM300" s="187" t="s">
        <v>3516</v>
      </c>
    </row>
    <row r="301" spans="1:65" s="2" customFormat="1" ht="21.75" customHeight="1">
      <c r="A301" s="35"/>
      <c r="B301" s="144"/>
      <c r="C301" s="176" t="s">
        <v>2476</v>
      </c>
      <c r="D301" s="176" t="s">
        <v>526</v>
      </c>
      <c r="E301" s="177" t="s">
        <v>6645</v>
      </c>
      <c r="F301" s="178" t="s">
        <v>6646</v>
      </c>
      <c r="G301" s="179" t="s">
        <v>2954</v>
      </c>
      <c r="H301" s="181"/>
      <c r="I301" s="181"/>
      <c r="J301" s="180">
        <f>ROUND(I301*H301,3)</f>
        <v>0</v>
      </c>
      <c r="K301" s="182"/>
      <c r="L301" s="36"/>
      <c r="M301" s="183" t="s">
        <v>1</v>
      </c>
      <c r="N301" s="184" t="s">
        <v>42</v>
      </c>
      <c r="O301" s="61"/>
      <c r="P301" s="185">
        <f>O301*H301</f>
        <v>0</v>
      </c>
      <c r="Q301" s="185">
        <v>0</v>
      </c>
      <c r="R301" s="185">
        <f>Q301*H301</f>
        <v>0</v>
      </c>
      <c r="S301" s="185">
        <v>0</v>
      </c>
      <c r="T301" s="186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7" t="s">
        <v>644</v>
      </c>
      <c r="AT301" s="187" t="s">
        <v>526</v>
      </c>
      <c r="AU301" s="187" t="s">
        <v>89</v>
      </c>
      <c r="AY301" s="18" t="s">
        <v>524</v>
      </c>
      <c r="BE301" s="105">
        <f>IF(N301="základná",J301,0)</f>
        <v>0</v>
      </c>
      <c r="BF301" s="105">
        <f>IF(N301="znížená",J301,0)</f>
        <v>0</v>
      </c>
      <c r="BG301" s="105">
        <f>IF(N301="zákl. prenesená",J301,0)</f>
        <v>0</v>
      </c>
      <c r="BH301" s="105">
        <f>IF(N301="zníž. prenesená",J301,0)</f>
        <v>0</v>
      </c>
      <c r="BI301" s="105">
        <f>IF(N301="nulová",J301,0)</f>
        <v>0</v>
      </c>
      <c r="BJ301" s="18" t="s">
        <v>89</v>
      </c>
      <c r="BK301" s="188">
        <f>ROUND(I301*H301,3)</f>
        <v>0</v>
      </c>
      <c r="BL301" s="18" t="s">
        <v>644</v>
      </c>
      <c r="BM301" s="187" t="s">
        <v>3526</v>
      </c>
    </row>
    <row r="302" spans="1:65" s="12" customFormat="1" ht="22.95" customHeight="1">
      <c r="B302" s="163"/>
      <c r="D302" s="164" t="s">
        <v>75</v>
      </c>
      <c r="E302" s="174" t="s">
        <v>3697</v>
      </c>
      <c r="F302" s="174" t="s">
        <v>3698</v>
      </c>
      <c r="I302" s="166"/>
      <c r="J302" s="175">
        <f>BK302</f>
        <v>0</v>
      </c>
      <c r="L302" s="163"/>
      <c r="M302" s="168"/>
      <c r="N302" s="169"/>
      <c r="O302" s="169"/>
      <c r="P302" s="170">
        <f>SUM(P303:P314)</f>
        <v>0</v>
      </c>
      <c r="Q302" s="169"/>
      <c r="R302" s="170">
        <f>SUM(R303:R314)</f>
        <v>0</v>
      </c>
      <c r="S302" s="169"/>
      <c r="T302" s="171">
        <f>SUM(T303:T314)</f>
        <v>0</v>
      </c>
      <c r="AR302" s="164" t="s">
        <v>89</v>
      </c>
      <c r="AT302" s="172" t="s">
        <v>75</v>
      </c>
      <c r="AU302" s="172" t="s">
        <v>83</v>
      </c>
      <c r="AY302" s="164" t="s">
        <v>524</v>
      </c>
      <c r="BK302" s="173">
        <f>SUM(BK303:BK314)</f>
        <v>0</v>
      </c>
    </row>
    <row r="303" spans="1:65" s="2" customFormat="1" ht="21.75" customHeight="1">
      <c r="A303" s="35"/>
      <c r="B303" s="144"/>
      <c r="C303" s="221" t="s">
        <v>2482</v>
      </c>
      <c r="D303" s="221" t="s">
        <v>697</v>
      </c>
      <c r="E303" s="222" t="s">
        <v>6647</v>
      </c>
      <c r="F303" s="223" t="s">
        <v>6648</v>
      </c>
      <c r="G303" s="224" t="s">
        <v>879</v>
      </c>
      <c r="H303" s="225">
        <v>301</v>
      </c>
      <c r="I303" s="226"/>
      <c r="J303" s="225">
        <f t="shared" ref="J303:J314" si="55">ROUND(I303*H303,3)</f>
        <v>0</v>
      </c>
      <c r="K303" s="227"/>
      <c r="L303" s="228"/>
      <c r="M303" s="229" t="s">
        <v>1</v>
      </c>
      <c r="N303" s="230" t="s">
        <v>42</v>
      </c>
      <c r="O303" s="61"/>
      <c r="P303" s="185">
        <f t="shared" ref="P303:P314" si="56">O303*H303</f>
        <v>0</v>
      </c>
      <c r="Q303" s="185">
        <v>0</v>
      </c>
      <c r="R303" s="185">
        <f t="shared" ref="R303:R314" si="57">Q303*H303</f>
        <v>0</v>
      </c>
      <c r="S303" s="185">
        <v>0</v>
      </c>
      <c r="T303" s="186">
        <f t="shared" ref="T303:T314" si="58"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732</v>
      </c>
      <c r="AT303" s="187" t="s">
        <v>697</v>
      </c>
      <c r="AU303" s="187" t="s">
        <v>89</v>
      </c>
      <c r="AY303" s="18" t="s">
        <v>524</v>
      </c>
      <c r="BE303" s="105">
        <f t="shared" ref="BE303:BE314" si="59">IF(N303="základná",J303,0)</f>
        <v>0</v>
      </c>
      <c r="BF303" s="105">
        <f t="shared" ref="BF303:BF314" si="60">IF(N303="znížená",J303,0)</f>
        <v>0</v>
      </c>
      <c r="BG303" s="105">
        <f t="shared" ref="BG303:BG314" si="61">IF(N303="zákl. prenesená",J303,0)</f>
        <v>0</v>
      </c>
      <c r="BH303" s="105">
        <f t="shared" ref="BH303:BH314" si="62">IF(N303="zníž. prenesená",J303,0)</f>
        <v>0</v>
      </c>
      <c r="BI303" s="105">
        <f t="shared" ref="BI303:BI314" si="63">IF(N303="nulová",J303,0)</f>
        <v>0</v>
      </c>
      <c r="BJ303" s="18" t="s">
        <v>89</v>
      </c>
      <c r="BK303" s="188">
        <f t="shared" ref="BK303:BK314" si="64">ROUND(I303*H303,3)</f>
        <v>0</v>
      </c>
      <c r="BL303" s="18" t="s">
        <v>644</v>
      </c>
      <c r="BM303" s="187" t="s">
        <v>3538</v>
      </c>
    </row>
    <row r="304" spans="1:65" s="2" customFormat="1" ht="21.75" customHeight="1">
      <c r="A304" s="35"/>
      <c r="B304" s="144"/>
      <c r="C304" s="221" t="s">
        <v>2489</v>
      </c>
      <c r="D304" s="221" t="s">
        <v>697</v>
      </c>
      <c r="E304" s="222" t="s">
        <v>6649</v>
      </c>
      <c r="F304" s="223" t="s">
        <v>6650</v>
      </c>
      <c r="G304" s="224" t="s">
        <v>879</v>
      </c>
      <c r="H304" s="225">
        <v>301</v>
      </c>
      <c r="I304" s="226"/>
      <c r="J304" s="225">
        <f t="shared" si="55"/>
        <v>0</v>
      </c>
      <c r="K304" s="227"/>
      <c r="L304" s="228"/>
      <c r="M304" s="229" t="s">
        <v>1</v>
      </c>
      <c r="N304" s="230" t="s">
        <v>42</v>
      </c>
      <c r="O304" s="61"/>
      <c r="P304" s="185">
        <f t="shared" si="56"/>
        <v>0</v>
      </c>
      <c r="Q304" s="185">
        <v>0</v>
      </c>
      <c r="R304" s="185">
        <f t="shared" si="57"/>
        <v>0</v>
      </c>
      <c r="S304" s="185">
        <v>0</v>
      </c>
      <c r="T304" s="186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7" t="s">
        <v>732</v>
      </c>
      <c r="AT304" s="187" t="s">
        <v>697</v>
      </c>
      <c r="AU304" s="187" t="s">
        <v>89</v>
      </c>
      <c r="AY304" s="18" t="s">
        <v>524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89</v>
      </c>
      <c r="BK304" s="188">
        <f t="shared" si="64"/>
        <v>0</v>
      </c>
      <c r="BL304" s="18" t="s">
        <v>644</v>
      </c>
      <c r="BM304" s="187" t="s">
        <v>3553</v>
      </c>
    </row>
    <row r="305" spans="1:65" s="2" customFormat="1" ht="21.75" customHeight="1">
      <c r="A305" s="35"/>
      <c r="B305" s="144"/>
      <c r="C305" s="221" t="s">
        <v>2495</v>
      </c>
      <c r="D305" s="221" t="s">
        <v>697</v>
      </c>
      <c r="E305" s="222" t="s">
        <v>6651</v>
      </c>
      <c r="F305" s="223" t="s">
        <v>6652</v>
      </c>
      <c r="G305" s="224" t="s">
        <v>879</v>
      </c>
      <c r="H305" s="225">
        <v>301</v>
      </c>
      <c r="I305" s="226"/>
      <c r="J305" s="225">
        <f t="shared" si="55"/>
        <v>0</v>
      </c>
      <c r="K305" s="227"/>
      <c r="L305" s="228"/>
      <c r="M305" s="229" t="s">
        <v>1</v>
      </c>
      <c r="N305" s="230" t="s">
        <v>42</v>
      </c>
      <c r="O305" s="61"/>
      <c r="P305" s="185">
        <f t="shared" si="56"/>
        <v>0</v>
      </c>
      <c r="Q305" s="185">
        <v>0</v>
      </c>
      <c r="R305" s="185">
        <f t="shared" si="57"/>
        <v>0</v>
      </c>
      <c r="S305" s="185">
        <v>0</v>
      </c>
      <c r="T305" s="186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7" t="s">
        <v>732</v>
      </c>
      <c r="AT305" s="187" t="s">
        <v>697</v>
      </c>
      <c r="AU305" s="187" t="s">
        <v>89</v>
      </c>
      <c r="AY305" s="18" t="s">
        <v>524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89</v>
      </c>
      <c r="BK305" s="188">
        <f t="shared" si="64"/>
        <v>0</v>
      </c>
      <c r="BL305" s="18" t="s">
        <v>644</v>
      </c>
      <c r="BM305" s="187" t="s">
        <v>3563</v>
      </c>
    </row>
    <row r="306" spans="1:65" s="2" customFormat="1" ht="21.75" customHeight="1">
      <c r="A306" s="35"/>
      <c r="B306" s="144"/>
      <c r="C306" s="221" t="s">
        <v>2502</v>
      </c>
      <c r="D306" s="221" t="s">
        <v>697</v>
      </c>
      <c r="E306" s="222" t="s">
        <v>6653</v>
      </c>
      <c r="F306" s="223" t="s">
        <v>6654</v>
      </c>
      <c r="G306" s="224" t="s">
        <v>879</v>
      </c>
      <c r="H306" s="225">
        <v>301</v>
      </c>
      <c r="I306" s="226"/>
      <c r="J306" s="225">
        <f t="shared" si="55"/>
        <v>0</v>
      </c>
      <c r="K306" s="227"/>
      <c r="L306" s="228"/>
      <c r="M306" s="229" t="s">
        <v>1</v>
      </c>
      <c r="N306" s="230" t="s">
        <v>42</v>
      </c>
      <c r="O306" s="61"/>
      <c r="P306" s="185">
        <f t="shared" si="56"/>
        <v>0</v>
      </c>
      <c r="Q306" s="185">
        <v>0</v>
      </c>
      <c r="R306" s="185">
        <f t="shared" si="57"/>
        <v>0</v>
      </c>
      <c r="S306" s="185">
        <v>0</v>
      </c>
      <c r="T306" s="186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7" t="s">
        <v>732</v>
      </c>
      <c r="AT306" s="187" t="s">
        <v>697</v>
      </c>
      <c r="AU306" s="187" t="s">
        <v>89</v>
      </c>
      <c r="AY306" s="18" t="s">
        <v>524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89</v>
      </c>
      <c r="BK306" s="188">
        <f t="shared" si="64"/>
        <v>0</v>
      </c>
      <c r="BL306" s="18" t="s">
        <v>644</v>
      </c>
      <c r="BM306" s="187" t="s">
        <v>3573</v>
      </c>
    </row>
    <row r="307" spans="1:65" s="2" customFormat="1" ht="16.5" customHeight="1">
      <c r="A307" s="35"/>
      <c r="B307" s="144"/>
      <c r="C307" s="221" t="s">
        <v>2510</v>
      </c>
      <c r="D307" s="221" t="s">
        <v>697</v>
      </c>
      <c r="E307" s="222" t="s">
        <v>6655</v>
      </c>
      <c r="F307" s="223" t="s">
        <v>6656</v>
      </c>
      <c r="G307" s="224" t="s">
        <v>879</v>
      </c>
      <c r="H307" s="225">
        <v>301</v>
      </c>
      <c r="I307" s="226"/>
      <c r="J307" s="225">
        <f t="shared" si="55"/>
        <v>0</v>
      </c>
      <c r="K307" s="227"/>
      <c r="L307" s="228"/>
      <c r="M307" s="229" t="s">
        <v>1</v>
      </c>
      <c r="N307" s="230" t="s">
        <v>42</v>
      </c>
      <c r="O307" s="61"/>
      <c r="P307" s="185">
        <f t="shared" si="56"/>
        <v>0</v>
      </c>
      <c r="Q307" s="185">
        <v>0</v>
      </c>
      <c r="R307" s="185">
        <f t="shared" si="57"/>
        <v>0</v>
      </c>
      <c r="S307" s="185">
        <v>0</v>
      </c>
      <c r="T307" s="186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7" t="s">
        <v>732</v>
      </c>
      <c r="AT307" s="187" t="s">
        <v>697</v>
      </c>
      <c r="AU307" s="187" t="s">
        <v>89</v>
      </c>
      <c r="AY307" s="18" t="s">
        <v>524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89</v>
      </c>
      <c r="BK307" s="188">
        <f t="shared" si="64"/>
        <v>0</v>
      </c>
      <c r="BL307" s="18" t="s">
        <v>644</v>
      </c>
      <c r="BM307" s="187" t="s">
        <v>3583</v>
      </c>
    </row>
    <row r="308" spans="1:65" s="2" customFormat="1" ht="21.75" customHeight="1">
      <c r="A308" s="35"/>
      <c r="B308" s="144"/>
      <c r="C308" s="221" t="s">
        <v>2515</v>
      </c>
      <c r="D308" s="221" t="s">
        <v>697</v>
      </c>
      <c r="E308" s="222" t="s">
        <v>6657</v>
      </c>
      <c r="F308" s="223" t="s">
        <v>6658</v>
      </c>
      <c r="G308" s="224" t="s">
        <v>879</v>
      </c>
      <c r="H308" s="225">
        <v>8</v>
      </c>
      <c r="I308" s="226"/>
      <c r="J308" s="225">
        <f t="shared" si="55"/>
        <v>0</v>
      </c>
      <c r="K308" s="227"/>
      <c r="L308" s="228"/>
      <c r="M308" s="229" t="s">
        <v>1</v>
      </c>
      <c r="N308" s="230" t="s">
        <v>42</v>
      </c>
      <c r="O308" s="61"/>
      <c r="P308" s="185">
        <f t="shared" si="56"/>
        <v>0</v>
      </c>
      <c r="Q308" s="185">
        <v>0</v>
      </c>
      <c r="R308" s="185">
        <f t="shared" si="57"/>
        <v>0</v>
      </c>
      <c r="S308" s="185">
        <v>0</v>
      </c>
      <c r="T308" s="186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732</v>
      </c>
      <c r="AT308" s="187" t="s">
        <v>697</v>
      </c>
      <c r="AU308" s="187" t="s">
        <v>89</v>
      </c>
      <c r="AY308" s="18" t="s">
        <v>524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89</v>
      </c>
      <c r="BK308" s="188">
        <f t="shared" si="64"/>
        <v>0</v>
      </c>
      <c r="BL308" s="18" t="s">
        <v>644</v>
      </c>
      <c r="BM308" s="187" t="s">
        <v>3595</v>
      </c>
    </row>
    <row r="309" spans="1:65" s="2" customFormat="1" ht="21.75" customHeight="1">
      <c r="A309" s="35"/>
      <c r="B309" s="144"/>
      <c r="C309" s="221" t="s">
        <v>2521</v>
      </c>
      <c r="D309" s="221" t="s">
        <v>697</v>
      </c>
      <c r="E309" s="222" t="s">
        <v>6659</v>
      </c>
      <c r="F309" s="223" t="s">
        <v>6660</v>
      </c>
      <c r="G309" s="224" t="s">
        <v>879</v>
      </c>
      <c r="H309" s="225">
        <v>8</v>
      </c>
      <c r="I309" s="226"/>
      <c r="J309" s="225">
        <f t="shared" si="55"/>
        <v>0</v>
      </c>
      <c r="K309" s="227"/>
      <c r="L309" s="228"/>
      <c r="M309" s="229" t="s">
        <v>1</v>
      </c>
      <c r="N309" s="230" t="s">
        <v>42</v>
      </c>
      <c r="O309" s="61"/>
      <c r="P309" s="185">
        <f t="shared" si="56"/>
        <v>0</v>
      </c>
      <c r="Q309" s="185">
        <v>0</v>
      </c>
      <c r="R309" s="185">
        <f t="shared" si="57"/>
        <v>0</v>
      </c>
      <c r="S309" s="185">
        <v>0</v>
      </c>
      <c r="T309" s="186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7" t="s">
        <v>732</v>
      </c>
      <c r="AT309" s="187" t="s">
        <v>697</v>
      </c>
      <c r="AU309" s="187" t="s">
        <v>89</v>
      </c>
      <c r="AY309" s="18" t="s">
        <v>524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89</v>
      </c>
      <c r="BK309" s="188">
        <f t="shared" si="64"/>
        <v>0</v>
      </c>
      <c r="BL309" s="18" t="s">
        <v>644</v>
      </c>
      <c r="BM309" s="187" t="s">
        <v>3604</v>
      </c>
    </row>
    <row r="310" spans="1:65" s="2" customFormat="1" ht="21.75" customHeight="1">
      <c r="A310" s="35"/>
      <c r="B310" s="144"/>
      <c r="C310" s="221" t="s">
        <v>2530</v>
      </c>
      <c r="D310" s="221" t="s">
        <v>697</v>
      </c>
      <c r="E310" s="222" t="s">
        <v>6661</v>
      </c>
      <c r="F310" s="223" t="s">
        <v>6662</v>
      </c>
      <c r="G310" s="224" t="s">
        <v>879</v>
      </c>
      <c r="H310" s="225">
        <v>20</v>
      </c>
      <c r="I310" s="226"/>
      <c r="J310" s="225">
        <f t="shared" si="55"/>
        <v>0</v>
      </c>
      <c r="K310" s="227"/>
      <c r="L310" s="228"/>
      <c r="M310" s="229" t="s">
        <v>1</v>
      </c>
      <c r="N310" s="230" t="s">
        <v>42</v>
      </c>
      <c r="O310" s="61"/>
      <c r="P310" s="185">
        <f t="shared" si="56"/>
        <v>0</v>
      </c>
      <c r="Q310" s="185">
        <v>0</v>
      </c>
      <c r="R310" s="185">
        <f t="shared" si="57"/>
        <v>0</v>
      </c>
      <c r="S310" s="185">
        <v>0</v>
      </c>
      <c r="T310" s="186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7" t="s">
        <v>732</v>
      </c>
      <c r="AT310" s="187" t="s">
        <v>697</v>
      </c>
      <c r="AU310" s="187" t="s">
        <v>89</v>
      </c>
      <c r="AY310" s="18" t="s">
        <v>524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89</v>
      </c>
      <c r="BK310" s="188">
        <f t="shared" si="64"/>
        <v>0</v>
      </c>
      <c r="BL310" s="18" t="s">
        <v>644</v>
      </c>
      <c r="BM310" s="187" t="s">
        <v>3613</v>
      </c>
    </row>
    <row r="311" spans="1:65" s="2" customFormat="1" ht="21.75" customHeight="1">
      <c r="A311" s="35"/>
      <c r="B311" s="144"/>
      <c r="C311" s="221" t="s">
        <v>2538</v>
      </c>
      <c r="D311" s="221" t="s">
        <v>697</v>
      </c>
      <c r="E311" s="222" t="s">
        <v>6663</v>
      </c>
      <c r="F311" s="223" t="s">
        <v>6664</v>
      </c>
      <c r="G311" s="224" t="s">
        <v>879</v>
      </c>
      <c r="H311" s="225">
        <v>10</v>
      </c>
      <c r="I311" s="226"/>
      <c r="J311" s="225">
        <f t="shared" si="55"/>
        <v>0</v>
      </c>
      <c r="K311" s="227"/>
      <c r="L311" s="228"/>
      <c r="M311" s="229" t="s">
        <v>1</v>
      </c>
      <c r="N311" s="230" t="s">
        <v>42</v>
      </c>
      <c r="O311" s="61"/>
      <c r="P311" s="185">
        <f t="shared" si="56"/>
        <v>0</v>
      </c>
      <c r="Q311" s="185">
        <v>0</v>
      </c>
      <c r="R311" s="185">
        <f t="shared" si="57"/>
        <v>0</v>
      </c>
      <c r="S311" s="185">
        <v>0</v>
      </c>
      <c r="T311" s="186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7" t="s">
        <v>732</v>
      </c>
      <c r="AT311" s="187" t="s">
        <v>697</v>
      </c>
      <c r="AU311" s="187" t="s">
        <v>89</v>
      </c>
      <c r="AY311" s="18" t="s">
        <v>524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89</v>
      </c>
      <c r="BK311" s="188">
        <f t="shared" si="64"/>
        <v>0</v>
      </c>
      <c r="BL311" s="18" t="s">
        <v>644</v>
      </c>
      <c r="BM311" s="187" t="s">
        <v>3621</v>
      </c>
    </row>
    <row r="312" spans="1:65" s="2" customFormat="1" ht="21.75" customHeight="1">
      <c r="A312" s="35"/>
      <c r="B312" s="144"/>
      <c r="C312" s="221" t="s">
        <v>2557</v>
      </c>
      <c r="D312" s="221" t="s">
        <v>697</v>
      </c>
      <c r="E312" s="222" t="s">
        <v>6665</v>
      </c>
      <c r="F312" s="223" t="s">
        <v>6666</v>
      </c>
      <c r="G312" s="224" t="s">
        <v>879</v>
      </c>
      <c r="H312" s="225">
        <v>10</v>
      </c>
      <c r="I312" s="226"/>
      <c r="J312" s="225">
        <f t="shared" si="55"/>
        <v>0</v>
      </c>
      <c r="K312" s="227"/>
      <c r="L312" s="228"/>
      <c r="M312" s="229" t="s">
        <v>1</v>
      </c>
      <c r="N312" s="230" t="s">
        <v>42</v>
      </c>
      <c r="O312" s="61"/>
      <c r="P312" s="185">
        <f t="shared" si="56"/>
        <v>0</v>
      </c>
      <c r="Q312" s="185">
        <v>0</v>
      </c>
      <c r="R312" s="185">
        <f t="shared" si="57"/>
        <v>0</v>
      </c>
      <c r="S312" s="185">
        <v>0</v>
      </c>
      <c r="T312" s="186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7" t="s">
        <v>732</v>
      </c>
      <c r="AT312" s="187" t="s">
        <v>697</v>
      </c>
      <c r="AU312" s="187" t="s">
        <v>89</v>
      </c>
      <c r="AY312" s="18" t="s">
        <v>524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89</v>
      </c>
      <c r="BK312" s="188">
        <f t="shared" si="64"/>
        <v>0</v>
      </c>
      <c r="BL312" s="18" t="s">
        <v>644</v>
      </c>
      <c r="BM312" s="187" t="s">
        <v>5344</v>
      </c>
    </row>
    <row r="313" spans="1:65" s="2" customFormat="1" ht="21.75" customHeight="1">
      <c r="A313" s="35"/>
      <c r="B313" s="144"/>
      <c r="C313" s="221" t="s">
        <v>2567</v>
      </c>
      <c r="D313" s="221" t="s">
        <v>697</v>
      </c>
      <c r="E313" s="222" t="s">
        <v>6667</v>
      </c>
      <c r="F313" s="223" t="s">
        <v>6668</v>
      </c>
      <c r="G313" s="224" t="s">
        <v>879</v>
      </c>
      <c r="H313" s="225">
        <v>10</v>
      </c>
      <c r="I313" s="226"/>
      <c r="J313" s="225">
        <f t="shared" si="55"/>
        <v>0</v>
      </c>
      <c r="K313" s="227"/>
      <c r="L313" s="228"/>
      <c r="M313" s="229" t="s">
        <v>1</v>
      </c>
      <c r="N313" s="230" t="s">
        <v>42</v>
      </c>
      <c r="O313" s="61"/>
      <c r="P313" s="185">
        <f t="shared" si="56"/>
        <v>0</v>
      </c>
      <c r="Q313" s="185">
        <v>0</v>
      </c>
      <c r="R313" s="185">
        <f t="shared" si="57"/>
        <v>0</v>
      </c>
      <c r="S313" s="185">
        <v>0</v>
      </c>
      <c r="T313" s="186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7" t="s">
        <v>732</v>
      </c>
      <c r="AT313" s="187" t="s">
        <v>697</v>
      </c>
      <c r="AU313" s="187" t="s">
        <v>89</v>
      </c>
      <c r="AY313" s="18" t="s">
        <v>524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89</v>
      </c>
      <c r="BK313" s="188">
        <f t="shared" si="64"/>
        <v>0</v>
      </c>
      <c r="BL313" s="18" t="s">
        <v>644</v>
      </c>
      <c r="BM313" s="187" t="s">
        <v>3633</v>
      </c>
    </row>
    <row r="314" spans="1:65" s="2" customFormat="1" ht="21.75" customHeight="1">
      <c r="A314" s="35"/>
      <c r="B314" s="144"/>
      <c r="C314" s="176" t="s">
        <v>2579</v>
      </c>
      <c r="D314" s="176" t="s">
        <v>526</v>
      </c>
      <c r="E314" s="177" t="s">
        <v>4328</v>
      </c>
      <c r="F314" s="178" t="s">
        <v>4329</v>
      </c>
      <c r="G314" s="179" t="s">
        <v>2954</v>
      </c>
      <c r="H314" s="181"/>
      <c r="I314" s="181"/>
      <c r="J314" s="180">
        <f t="shared" si="55"/>
        <v>0</v>
      </c>
      <c r="K314" s="182"/>
      <c r="L314" s="36"/>
      <c r="M314" s="242" t="s">
        <v>1</v>
      </c>
      <c r="N314" s="243" t="s">
        <v>42</v>
      </c>
      <c r="O314" s="239"/>
      <c r="P314" s="240">
        <f t="shared" si="56"/>
        <v>0</v>
      </c>
      <c r="Q314" s="240">
        <v>0</v>
      </c>
      <c r="R314" s="240">
        <f t="shared" si="57"/>
        <v>0</v>
      </c>
      <c r="S314" s="240">
        <v>0</v>
      </c>
      <c r="T314" s="241">
        <f t="shared" si="5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7" t="s">
        <v>644</v>
      </c>
      <c r="AT314" s="187" t="s">
        <v>526</v>
      </c>
      <c r="AU314" s="187" t="s">
        <v>89</v>
      </c>
      <c r="AY314" s="18" t="s">
        <v>524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89</v>
      </c>
      <c r="BK314" s="188">
        <f t="shared" si="64"/>
        <v>0</v>
      </c>
      <c r="BL314" s="18" t="s">
        <v>644</v>
      </c>
      <c r="BM314" s="187" t="s">
        <v>3641</v>
      </c>
    </row>
    <row r="315" spans="1:65" s="2" customFormat="1" ht="6.9" customHeight="1">
      <c r="A315" s="35"/>
      <c r="B315" s="50"/>
      <c r="C315" s="51"/>
      <c r="D315" s="51"/>
      <c r="E315" s="51"/>
      <c r="F315" s="51"/>
      <c r="G315" s="51"/>
      <c r="H315" s="51"/>
      <c r="I315" s="51"/>
      <c r="J315" s="51"/>
      <c r="K315" s="51"/>
      <c r="L315" s="36"/>
      <c r="M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</row>
  </sheetData>
  <autoFilter ref="C141:K314" xr:uid="{00000000-0009-0000-0000-00000C000000}"/>
  <mergeCells count="17">
    <mergeCell ref="E20:H20"/>
    <mergeCell ref="E29:H29"/>
    <mergeCell ref="E134:H134"/>
    <mergeCell ref="L2:V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94"/>
  <sheetViews>
    <sheetView showGridLines="0" topLeftCell="A58" workbookViewId="0">
      <selection activeCell="A107" sqref="A107:XFD11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128</v>
      </c>
      <c r="AZ2" s="112" t="s">
        <v>7828</v>
      </c>
      <c r="BA2" s="112" t="s">
        <v>7829</v>
      </c>
      <c r="BB2" s="112" t="s">
        <v>1</v>
      </c>
      <c r="BC2" s="112" t="s">
        <v>7830</v>
      </c>
      <c r="BD2" s="112" t="s">
        <v>89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112" t="s">
        <v>7831</v>
      </c>
      <c r="BA3" s="112" t="s">
        <v>7832</v>
      </c>
      <c r="BB3" s="112" t="s">
        <v>1</v>
      </c>
      <c r="BC3" s="112" t="s">
        <v>7833</v>
      </c>
      <c r="BD3" s="112" t="s">
        <v>89</v>
      </c>
    </row>
    <row r="4" spans="1:5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  <c r="AZ4" s="112" t="s">
        <v>7834</v>
      </c>
      <c r="BA4" s="112" t="s">
        <v>1</v>
      </c>
      <c r="BB4" s="112" t="s">
        <v>1</v>
      </c>
      <c r="BC4" s="112" t="s">
        <v>7835</v>
      </c>
      <c r="BD4" s="112" t="s">
        <v>89</v>
      </c>
    </row>
    <row r="5" spans="1:56" s="1" customFormat="1" ht="6.9" customHeight="1">
      <c r="B5" s="21"/>
      <c r="L5" s="21"/>
    </row>
    <row r="6" spans="1:56" s="1" customFormat="1" ht="12" customHeight="1">
      <c r="B6" s="21"/>
      <c r="D6" s="28" t="s">
        <v>14</v>
      </c>
      <c r="L6" s="21"/>
    </row>
    <row r="7" spans="1:5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5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36"/>
      <c r="C9" s="35"/>
      <c r="D9" s="35"/>
      <c r="E9" s="293" t="s">
        <v>7836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27. 1. 2021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5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33" t="str">
        <f>'Rekapitulácia stavby'!E14</f>
        <v>Vyplň údaj</v>
      </c>
      <c r="F18" s="320"/>
      <c r="G18" s="320"/>
      <c r="H18" s="32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24" t="s">
        <v>1</v>
      </c>
      <c r="F27" s="324"/>
      <c r="G27" s="324"/>
      <c r="H27" s="32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J107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36"/>
      <c r="C35" s="35"/>
      <c r="D35" s="119" t="s">
        <v>40</v>
      </c>
      <c r="E35" s="28" t="s">
        <v>41</v>
      </c>
      <c r="F35" s="120">
        <f>ROUND((SUM(BE107:BE114) + SUM(BE134:BE193)),  2)</f>
        <v>0</v>
      </c>
      <c r="G35" s="35"/>
      <c r="H35" s="35"/>
      <c r="I35" s="121">
        <v>0.2</v>
      </c>
      <c r="J35" s="120">
        <f>ROUND(((SUM(BE107:BE114) + SUM(BE134:BE193))*I35),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28" t="s">
        <v>42</v>
      </c>
      <c r="F36" s="120">
        <f>ROUND((SUM(BF107:BF114) + SUM(BF134:BF193)),  2)</f>
        <v>0</v>
      </c>
      <c r="G36" s="35"/>
      <c r="H36" s="35"/>
      <c r="I36" s="121">
        <v>0.2</v>
      </c>
      <c r="J36" s="120">
        <f>ROUND(((SUM(BF107:BF114) + SUM(BF134:BF193))*I36),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36"/>
      <c r="C37" s="35"/>
      <c r="D37" s="35"/>
      <c r="E37" s="28" t="s">
        <v>43</v>
      </c>
      <c r="F37" s="120">
        <f>ROUND((SUM(BG107:BG114) + SUM(BG134:BG193)),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36"/>
      <c r="C38" s="35"/>
      <c r="D38" s="35"/>
      <c r="E38" s="28" t="s">
        <v>44</v>
      </c>
      <c r="F38" s="120">
        <f>ROUND((SUM(BH107:BH114) + SUM(BH134:BH193)),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45</v>
      </c>
      <c r="F39" s="120">
        <f>ROUND((SUM(BI107:BI114) + SUM(BI134:BI193)),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3" t="str">
        <f>E9</f>
        <v>03 - SO 03 - Drobná architektúra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27. 1. 2021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" customHeight="1">
      <c r="B97" s="132"/>
      <c r="D97" s="133" t="s">
        <v>455</v>
      </c>
      <c r="E97" s="134"/>
      <c r="F97" s="134"/>
      <c r="G97" s="134"/>
      <c r="H97" s="134"/>
      <c r="I97" s="134"/>
      <c r="J97" s="135">
        <f>J135</f>
        <v>0</v>
      </c>
      <c r="L97" s="132"/>
    </row>
    <row r="98" spans="1:65" s="10" customFormat="1" ht="19.95" customHeight="1">
      <c r="B98" s="137"/>
      <c r="D98" s="138" t="s">
        <v>459</v>
      </c>
      <c r="E98" s="139"/>
      <c r="F98" s="139"/>
      <c r="G98" s="139"/>
      <c r="H98" s="139"/>
      <c r="I98" s="139"/>
      <c r="J98" s="140">
        <f>J136</f>
        <v>0</v>
      </c>
      <c r="L98" s="137"/>
    </row>
    <row r="99" spans="1:65" s="10" customFormat="1" ht="19.95" customHeight="1">
      <c r="B99" s="137"/>
      <c r="D99" s="138" t="s">
        <v>463</v>
      </c>
      <c r="E99" s="139"/>
      <c r="F99" s="139"/>
      <c r="G99" s="139"/>
      <c r="H99" s="139"/>
      <c r="I99" s="139"/>
      <c r="J99" s="140">
        <f>J167</f>
        <v>0</v>
      </c>
      <c r="L99" s="137"/>
    </row>
    <row r="100" spans="1:65" s="10" customFormat="1" ht="19.95" customHeight="1">
      <c r="B100" s="137"/>
      <c r="D100" s="138" t="s">
        <v>475</v>
      </c>
      <c r="E100" s="139"/>
      <c r="F100" s="139"/>
      <c r="G100" s="139"/>
      <c r="H100" s="139"/>
      <c r="I100" s="139"/>
      <c r="J100" s="140">
        <f>J174</f>
        <v>0</v>
      </c>
      <c r="L100" s="137"/>
    </row>
    <row r="101" spans="1:65" s="10" customFormat="1" ht="19.95" customHeight="1">
      <c r="B101" s="137"/>
      <c r="D101" s="138" t="s">
        <v>477</v>
      </c>
      <c r="E101" s="139"/>
      <c r="F101" s="139"/>
      <c r="G101" s="139"/>
      <c r="H101" s="139"/>
      <c r="I101" s="139"/>
      <c r="J101" s="140">
        <f>J185</f>
        <v>0</v>
      </c>
      <c r="L101" s="137"/>
    </row>
    <row r="102" spans="1:65" s="10" customFormat="1" ht="19.95" customHeight="1">
      <c r="B102" s="137"/>
      <c r="D102" s="138" t="s">
        <v>478</v>
      </c>
      <c r="E102" s="139"/>
      <c r="F102" s="139"/>
      <c r="G102" s="139"/>
      <c r="H102" s="139"/>
      <c r="I102" s="139"/>
      <c r="J102" s="140">
        <f>J188</f>
        <v>0</v>
      </c>
      <c r="L102" s="137"/>
    </row>
    <row r="103" spans="1:65" s="9" customFormat="1" ht="24.9" customHeight="1">
      <c r="B103" s="132"/>
      <c r="D103" s="133" t="s">
        <v>498</v>
      </c>
      <c r="E103" s="134"/>
      <c r="F103" s="134"/>
      <c r="G103" s="134"/>
      <c r="H103" s="134"/>
      <c r="I103" s="134"/>
      <c r="J103" s="135">
        <f>J190</f>
        <v>0</v>
      </c>
      <c r="L103" s="132"/>
    </row>
    <row r="104" spans="1:65" s="10" customFormat="1" ht="19.95" customHeight="1">
      <c r="B104" s="137"/>
      <c r="D104" s="138" t="s">
        <v>7837</v>
      </c>
      <c r="E104" s="139"/>
      <c r="F104" s="139"/>
      <c r="G104" s="139"/>
      <c r="H104" s="139"/>
      <c r="I104" s="139"/>
      <c r="J104" s="140">
        <f>J191</f>
        <v>0</v>
      </c>
      <c r="L104" s="137"/>
    </row>
    <row r="105" spans="1:65" s="2" customFormat="1" ht="21.7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hidden="1" customHeight="1">
      <c r="A107" s="35"/>
      <c r="B107" s="36"/>
      <c r="C107" s="131" t="s">
        <v>501</v>
      </c>
      <c r="D107" s="35"/>
      <c r="E107" s="35"/>
      <c r="F107" s="35"/>
      <c r="G107" s="35"/>
      <c r="H107" s="35"/>
      <c r="I107" s="35"/>
      <c r="J107" s="142">
        <f>ROUND(J108 + J109 + J110 + J111 + J112 + J113,2)</f>
        <v>0</v>
      </c>
      <c r="K107" s="35"/>
      <c r="L107" s="45"/>
      <c r="N107" s="143" t="s">
        <v>40</v>
      </c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18" hidden="1" customHeight="1">
      <c r="A108" s="35"/>
      <c r="B108" s="144"/>
      <c r="C108" s="145"/>
      <c r="D108" s="292" t="s">
        <v>502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ref="BE108:BE113" si="0">IF(N108="základná",J108,0)</f>
        <v>0</v>
      </c>
      <c r="BF108" s="151">
        <f t="shared" ref="BF108:BF113" si="1">IF(N108="znížená",J108,0)</f>
        <v>0</v>
      </c>
      <c r="BG108" s="151">
        <f t="shared" ref="BG108:BG113" si="2">IF(N108="zákl. prenesená",J108,0)</f>
        <v>0</v>
      </c>
      <c r="BH108" s="151">
        <f t="shared" ref="BH108:BH113" si="3">IF(N108="zníž. prenesená",J108,0)</f>
        <v>0</v>
      </c>
      <c r="BI108" s="151">
        <f t="shared" ref="BI108:BI113" si="4">IF(N108="nulová",J108,0)</f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504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505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292" t="s">
        <v>506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292" t="s">
        <v>507</v>
      </c>
      <c r="E112" s="330"/>
      <c r="F112" s="330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503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hidden="1" customHeight="1">
      <c r="A113" s="35"/>
      <c r="B113" s="144"/>
      <c r="C113" s="145"/>
      <c r="D113" s="146" t="s">
        <v>508</v>
      </c>
      <c r="E113" s="145"/>
      <c r="F113" s="145"/>
      <c r="G113" s="145"/>
      <c r="H113" s="145"/>
      <c r="I113" s="145"/>
      <c r="J113" s="102">
        <f>ROUND(J30*T113,2)</f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509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164</v>
      </c>
      <c r="D115" s="110"/>
      <c r="E115" s="110"/>
      <c r="F115" s="110"/>
      <c r="G115" s="110"/>
      <c r="H115" s="110"/>
      <c r="I115" s="110"/>
      <c r="J115" s="111">
        <f>ROUND(J96+J107,2)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" customHeight="1">
      <c r="A121" s="35"/>
      <c r="B121" s="36"/>
      <c r="C121" s="22" t="s">
        <v>510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6.25" customHeight="1">
      <c r="A124" s="35"/>
      <c r="B124" s="36"/>
      <c r="C124" s="35"/>
      <c r="D124" s="35"/>
      <c r="E124" s="331" t="str">
        <f>E7</f>
        <v>REKONŠTRUKCIA ZŠ PLICKOVA</v>
      </c>
      <c r="F124" s="332"/>
      <c r="G124" s="332"/>
      <c r="H124" s="332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183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>
      <c r="A126" s="35"/>
      <c r="B126" s="36"/>
      <c r="C126" s="35"/>
      <c r="D126" s="35"/>
      <c r="E126" s="293" t="str">
        <f>E9</f>
        <v>03 - SO 03 - Drobná architektúra</v>
      </c>
      <c r="F126" s="329"/>
      <c r="G126" s="329"/>
      <c r="H126" s="32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18</v>
      </c>
      <c r="D128" s="35"/>
      <c r="E128" s="35"/>
      <c r="F128" s="26" t="str">
        <f>F12</f>
        <v xml:space="preserve"> </v>
      </c>
      <c r="G128" s="35"/>
      <c r="H128" s="35"/>
      <c r="I128" s="28" t="s">
        <v>20</v>
      </c>
      <c r="J128" s="58" t="str">
        <f>IF(J12="","",J12)</f>
        <v>27. 1. 2021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15" customHeight="1">
      <c r="A130" s="35"/>
      <c r="B130" s="36"/>
      <c r="C130" s="28" t="s">
        <v>22</v>
      </c>
      <c r="D130" s="35"/>
      <c r="E130" s="35"/>
      <c r="F130" s="26" t="str">
        <f>E15</f>
        <v>Mestská časť Bratislava – Rača</v>
      </c>
      <c r="G130" s="35"/>
      <c r="H130" s="35"/>
      <c r="I130" s="28" t="s">
        <v>28</v>
      </c>
      <c r="J130" s="31" t="str">
        <f>E21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28" t="s">
        <v>26</v>
      </c>
      <c r="D131" s="35"/>
      <c r="E131" s="35"/>
      <c r="F131" s="26" t="str">
        <f>IF(E18="","",E18)</f>
        <v>Vyplň údaj</v>
      </c>
      <c r="G131" s="35"/>
      <c r="H131" s="35"/>
      <c r="I131" s="28" t="s">
        <v>32</v>
      </c>
      <c r="J131" s="31" t="str">
        <f>E24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52"/>
      <c r="B133" s="153"/>
      <c r="C133" s="154" t="s">
        <v>511</v>
      </c>
      <c r="D133" s="155" t="s">
        <v>61</v>
      </c>
      <c r="E133" s="155" t="s">
        <v>57</v>
      </c>
      <c r="F133" s="155" t="s">
        <v>58</v>
      </c>
      <c r="G133" s="155" t="s">
        <v>512</v>
      </c>
      <c r="H133" s="155" t="s">
        <v>513</v>
      </c>
      <c r="I133" s="155" t="s">
        <v>514</v>
      </c>
      <c r="J133" s="156" t="s">
        <v>443</v>
      </c>
      <c r="K133" s="157" t="s">
        <v>515</v>
      </c>
      <c r="L133" s="158"/>
      <c r="M133" s="65" t="s">
        <v>1</v>
      </c>
      <c r="N133" s="66" t="s">
        <v>40</v>
      </c>
      <c r="O133" s="66" t="s">
        <v>516</v>
      </c>
      <c r="P133" s="66" t="s">
        <v>517</v>
      </c>
      <c r="Q133" s="66" t="s">
        <v>518</v>
      </c>
      <c r="R133" s="66" t="s">
        <v>519</v>
      </c>
      <c r="S133" s="66" t="s">
        <v>520</v>
      </c>
      <c r="T133" s="67" t="s">
        <v>521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5" customHeight="1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P135+P190</f>
        <v>0</v>
      </c>
      <c r="Q134" s="69"/>
      <c r="R134" s="160">
        <f>R135+R190</f>
        <v>27.871989599999996</v>
      </c>
      <c r="S134" s="69"/>
      <c r="T134" s="161">
        <f>T135+T190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BK135+BK190</f>
        <v>0</v>
      </c>
    </row>
    <row r="135" spans="1:65" s="12" customFormat="1" ht="25.95" customHeight="1">
      <c r="B135" s="163"/>
      <c r="D135" s="164" t="s">
        <v>75</v>
      </c>
      <c r="E135" s="165" t="s">
        <v>522</v>
      </c>
      <c r="F135" s="165" t="s">
        <v>523</v>
      </c>
      <c r="I135" s="166"/>
      <c r="J135" s="167">
        <f>BK135</f>
        <v>0</v>
      </c>
      <c r="L135" s="163"/>
      <c r="M135" s="168"/>
      <c r="N135" s="169"/>
      <c r="O135" s="169"/>
      <c r="P135" s="170">
        <f>P136+P167+P174+P185+P188</f>
        <v>0</v>
      </c>
      <c r="Q135" s="169"/>
      <c r="R135" s="170">
        <f>R136+R167+R174+R185+R188</f>
        <v>27.871989599999996</v>
      </c>
      <c r="S135" s="169"/>
      <c r="T135" s="171">
        <f>T136+T167+T174+T185+T188</f>
        <v>0</v>
      </c>
      <c r="AR135" s="164" t="s">
        <v>83</v>
      </c>
      <c r="AT135" s="172" t="s">
        <v>75</v>
      </c>
      <c r="AU135" s="172" t="s">
        <v>76</v>
      </c>
      <c r="AY135" s="164" t="s">
        <v>524</v>
      </c>
      <c r="BK135" s="173">
        <f>BK136+BK167+BK174+BK185+BK188</f>
        <v>0</v>
      </c>
    </row>
    <row r="136" spans="1:65" s="12" customFormat="1" ht="22.95" customHeight="1">
      <c r="B136" s="163"/>
      <c r="D136" s="164" t="s">
        <v>75</v>
      </c>
      <c r="E136" s="174" t="s">
        <v>83</v>
      </c>
      <c r="F136" s="174" t="s">
        <v>525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SUM(P137:P166)</f>
        <v>0</v>
      </c>
      <c r="Q136" s="169"/>
      <c r="R136" s="170">
        <f>SUM(R137:R166)</f>
        <v>20.521999999999998</v>
      </c>
      <c r="S136" s="169"/>
      <c r="T136" s="171">
        <f>SUM(T137:T166)</f>
        <v>0</v>
      </c>
      <c r="AR136" s="164" t="s">
        <v>83</v>
      </c>
      <c r="AT136" s="172" t="s">
        <v>75</v>
      </c>
      <c r="AU136" s="172" t="s">
        <v>83</v>
      </c>
      <c r="AY136" s="164" t="s">
        <v>524</v>
      </c>
      <c r="BK136" s="173">
        <f>SUM(BK137:BK166)</f>
        <v>0</v>
      </c>
    </row>
    <row r="137" spans="1:65" s="2" customFormat="1" ht="21.75" customHeight="1">
      <c r="A137" s="35"/>
      <c r="B137" s="144"/>
      <c r="C137" s="176" t="s">
        <v>83</v>
      </c>
      <c r="D137" s="176" t="s">
        <v>526</v>
      </c>
      <c r="E137" s="177" t="s">
        <v>7838</v>
      </c>
      <c r="F137" s="178" t="s">
        <v>7832</v>
      </c>
      <c r="G137" s="179" t="s">
        <v>574</v>
      </c>
      <c r="H137" s="180">
        <v>24.69</v>
      </c>
      <c r="I137" s="181"/>
      <c r="J137" s="180">
        <f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530</v>
      </c>
      <c r="AT137" s="187" t="s">
        <v>526</v>
      </c>
      <c r="AU137" s="187" t="s">
        <v>89</v>
      </c>
      <c r="AY137" s="18" t="s">
        <v>524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89</v>
      </c>
      <c r="BK137" s="188">
        <f>ROUND(I137*H137,3)</f>
        <v>0</v>
      </c>
      <c r="BL137" s="18" t="s">
        <v>530</v>
      </c>
      <c r="BM137" s="187" t="s">
        <v>7839</v>
      </c>
    </row>
    <row r="138" spans="1:65" s="14" customFormat="1">
      <c r="B138" s="198"/>
      <c r="D138" s="190" t="s">
        <v>532</v>
      </c>
      <c r="E138" s="199" t="s">
        <v>1</v>
      </c>
      <c r="F138" s="200" t="s">
        <v>7840</v>
      </c>
      <c r="H138" s="199" t="s">
        <v>1</v>
      </c>
      <c r="I138" s="201"/>
      <c r="L138" s="198"/>
      <c r="M138" s="202"/>
      <c r="N138" s="203"/>
      <c r="O138" s="203"/>
      <c r="P138" s="203"/>
      <c r="Q138" s="203"/>
      <c r="R138" s="203"/>
      <c r="S138" s="203"/>
      <c r="T138" s="204"/>
      <c r="AT138" s="199" t="s">
        <v>532</v>
      </c>
      <c r="AU138" s="199" t="s">
        <v>89</v>
      </c>
      <c r="AV138" s="14" t="s">
        <v>83</v>
      </c>
      <c r="AW138" s="14" t="s">
        <v>30</v>
      </c>
      <c r="AX138" s="14" t="s">
        <v>76</v>
      </c>
      <c r="AY138" s="199" t="s">
        <v>524</v>
      </c>
    </row>
    <row r="139" spans="1:65" s="13" customFormat="1">
      <c r="B139" s="189"/>
      <c r="D139" s="190" t="s">
        <v>532</v>
      </c>
      <c r="E139" s="191" t="s">
        <v>1</v>
      </c>
      <c r="F139" s="192" t="s">
        <v>7841</v>
      </c>
      <c r="H139" s="193">
        <v>30.908999999999999</v>
      </c>
      <c r="I139" s="194"/>
      <c r="L139" s="189"/>
      <c r="M139" s="195"/>
      <c r="N139" s="196"/>
      <c r="O139" s="196"/>
      <c r="P139" s="196"/>
      <c r="Q139" s="196"/>
      <c r="R139" s="196"/>
      <c r="S139" s="196"/>
      <c r="T139" s="197"/>
      <c r="AT139" s="191" t="s">
        <v>532</v>
      </c>
      <c r="AU139" s="191" t="s">
        <v>89</v>
      </c>
      <c r="AV139" s="13" t="s">
        <v>89</v>
      </c>
      <c r="AW139" s="13" t="s">
        <v>30</v>
      </c>
      <c r="AX139" s="13" t="s">
        <v>76</v>
      </c>
      <c r="AY139" s="191" t="s">
        <v>524</v>
      </c>
    </row>
    <row r="140" spans="1:65" s="13" customFormat="1">
      <c r="B140" s="189"/>
      <c r="D140" s="190" t="s">
        <v>532</v>
      </c>
      <c r="E140" s="191" t="s">
        <v>1</v>
      </c>
      <c r="F140" s="192" t="s">
        <v>7842</v>
      </c>
      <c r="H140" s="193">
        <v>-1.6459999999999999</v>
      </c>
      <c r="I140" s="194"/>
      <c r="L140" s="189"/>
      <c r="M140" s="195"/>
      <c r="N140" s="196"/>
      <c r="O140" s="196"/>
      <c r="P140" s="196"/>
      <c r="Q140" s="196"/>
      <c r="R140" s="196"/>
      <c r="S140" s="196"/>
      <c r="T140" s="197"/>
      <c r="AT140" s="191" t="s">
        <v>532</v>
      </c>
      <c r="AU140" s="191" t="s">
        <v>89</v>
      </c>
      <c r="AV140" s="13" t="s">
        <v>89</v>
      </c>
      <c r="AW140" s="13" t="s">
        <v>30</v>
      </c>
      <c r="AX140" s="13" t="s">
        <v>76</v>
      </c>
      <c r="AY140" s="191" t="s">
        <v>524</v>
      </c>
    </row>
    <row r="141" spans="1:65" s="13" customFormat="1">
      <c r="B141" s="189"/>
      <c r="D141" s="190" t="s">
        <v>532</v>
      </c>
      <c r="E141" s="191" t="s">
        <v>1</v>
      </c>
      <c r="F141" s="192" t="s">
        <v>7843</v>
      </c>
      <c r="H141" s="193">
        <v>-4.5730000000000004</v>
      </c>
      <c r="I141" s="194"/>
      <c r="L141" s="189"/>
      <c r="M141" s="195"/>
      <c r="N141" s="196"/>
      <c r="O141" s="196"/>
      <c r="P141" s="196"/>
      <c r="Q141" s="196"/>
      <c r="R141" s="196"/>
      <c r="S141" s="196"/>
      <c r="T141" s="197"/>
      <c r="AT141" s="191" t="s">
        <v>532</v>
      </c>
      <c r="AU141" s="191" t="s">
        <v>89</v>
      </c>
      <c r="AV141" s="13" t="s">
        <v>89</v>
      </c>
      <c r="AW141" s="13" t="s">
        <v>30</v>
      </c>
      <c r="AX141" s="13" t="s">
        <v>76</v>
      </c>
      <c r="AY141" s="191" t="s">
        <v>524</v>
      </c>
    </row>
    <row r="142" spans="1:65" s="15" customFormat="1">
      <c r="B142" s="205"/>
      <c r="D142" s="190" t="s">
        <v>532</v>
      </c>
      <c r="E142" s="206" t="s">
        <v>7831</v>
      </c>
      <c r="F142" s="207" t="s">
        <v>589</v>
      </c>
      <c r="H142" s="208">
        <v>24.69</v>
      </c>
      <c r="I142" s="209"/>
      <c r="L142" s="205"/>
      <c r="M142" s="210"/>
      <c r="N142" s="211"/>
      <c r="O142" s="211"/>
      <c r="P142" s="211"/>
      <c r="Q142" s="211"/>
      <c r="R142" s="211"/>
      <c r="S142" s="211"/>
      <c r="T142" s="212"/>
      <c r="AT142" s="206" t="s">
        <v>532</v>
      </c>
      <c r="AU142" s="206" t="s">
        <v>89</v>
      </c>
      <c r="AV142" s="15" t="s">
        <v>537</v>
      </c>
      <c r="AW142" s="15" t="s">
        <v>30</v>
      </c>
      <c r="AX142" s="15" t="s">
        <v>76</v>
      </c>
      <c r="AY142" s="206" t="s">
        <v>524</v>
      </c>
    </row>
    <row r="143" spans="1:65" s="16" customFormat="1">
      <c r="B143" s="213"/>
      <c r="D143" s="190" t="s">
        <v>532</v>
      </c>
      <c r="E143" s="214" t="s">
        <v>1</v>
      </c>
      <c r="F143" s="215" t="s">
        <v>590</v>
      </c>
      <c r="H143" s="216">
        <v>24.69</v>
      </c>
      <c r="I143" s="217"/>
      <c r="L143" s="213"/>
      <c r="M143" s="218"/>
      <c r="N143" s="219"/>
      <c r="O143" s="219"/>
      <c r="P143" s="219"/>
      <c r="Q143" s="219"/>
      <c r="R143" s="219"/>
      <c r="S143" s="219"/>
      <c r="T143" s="220"/>
      <c r="AT143" s="214" t="s">
        <v>532</v>
      </c>
      <c r="AU143" s="214" t="s">
        <v>89</v>
      </c>
      <c r="AV143" s="16" t="s">
        <v>530</v>
      </c>
      <c r="AW143" s="16" t="s">
        <v>30</v>
      </c>
      <c r="AX143" s="16" t="s">
        <v>83</v>
      </c>
      <c r="AY143" s="214" t="s">
        <v>524</v>
      </c>
    </row>
    <row r="144" spans="1:65" s="2" customFormat="1" ht="21.75" customHeight="1">
      <c r="A144" s="35"/>
      <c r="B144" s="144"/>
      <c r="C144" s="176" t="s">
        <v>89</v>
      </c>
      <c r="D144" s="176" t="s">
        <v>526</v>
      </c>
      <c r="E144" s="177" t="s">
        <v>603</v>
      </c>
      <c r="F144" s="178" t="s">
        <v>604</v>
      </c>
      <c r="G144" s="179" t="s">
        <v>574</v>
      </c>
      <c r="H144" s="180">
        <v>12.345000000000001</v>
      </c>
      <c r="I144" s="181"/>
      <c r="J144" s="180">
        <f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530</v>
      </c>
      <c r="AT144" s="187" t="s">
        <v>526</v>
      </c>
      <c r="AU144" s="187" t="s">
        <v>89</v>
      </c>
      <c r="AY144" s="18" t="s">
        <v>524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89</v>
      </c>
      <c r="BK144" s="188">
        <f>ROUND(I144*H144,3)</f>
        <v>0</v>
      </c>
      <c r="BL144" s="18" t="s">
        <v>530</v>
      </c>
      <c r="BM144" s="187" t="s">
        <v>7844</v>
      </c>
    </row>
    <row r="145" spans="1:65" s="13" customFormat="1">
      <c r="B145" s="189"/>
      <c r="D145" s="190" t="s">
        <v>532</v>
      </c>
      <c r="E145" s="191" t="s">
        <v>1</v>
      </c>
      <c r="F145" s="192" t="s">
        <v>7845</v>
      </c>
      <c r="H145" s="193">
        <v>12.345000000000001</v>
      </c>
      <c r="I145" s="194"/>
      <c r="L145" s="189"/>
      <c r="M145" s="195"/>
      <c r="N145" s="196"/>
      <c r="O145" s="196"/>
      <c r="P145" s="196"/>
      <c r="Q145" s="196"/>
      <c r="R145" s="196"/>
      <c r="S145" s="196"/>
      <c r="T145" s="197"/>
      <c r="AT145" s="191" t="s">
        <v>532</v>
      </c>
      <c r="AU145" s="191" t="s">
        <v>89</v>
      </c>
      <c r="AV145" s="13" t="s">
        <v>89</v>
      </c>
      <c r="AW145" s="13" t="s">
        <v>30</v>
      </c>
      <c r="AX145" s="13" t="s">
        <v>83</v>
      </c>
      <c r="AY145" s="191" t="s">
        <v>524</v>
      </c>
    </row>
    <row r="146" spans="1:65" s="2" customFormat="1" ht="33" customHeight="1">
      <c r="A146" s="35"/>
      <c r="B146" s="144"/>
      <c r="C146" s="176" t="s">
        <v>537</v>
      </c>
      <c r="D146" s="176" t="s">
        <v>526</v>
      </c>
      <c r="E146" s="177" t="s">
        <v>6237</v>
      </c>
      <c r="F146" s="178" t="s">
        <v>6238</v>
      </c>
      <c r="G146" s="179" t="s">
        <v>574</v>
      </c>
      <c r="H146" s="180">
        <v>24.69</v>
      </c>
      <c r="I146" s="181"/>
      <c r="J146" s="180">
        <f>ROUND(I146*H146,3)</f>
        <v>0</v>
      </c>
      <c r="K146" s="182"/>
      <c r="L146" s="36"/>
      <c r="M146" s="183" t="s">
        <v>1</v>
      </c>
      <c r="N146" s="184" t="s">
        <v>42</v>
      </c>
      <c r="O146" s="61"/>
      <c r="P146" s="185">
        <f>O146*H146</f>
        <v>0</v>
      </c>
      <c r="Q146" s="185">
        <v>0</v>
      </c>
      <c r="R146" s="185">
        <f>Q146*H146</f>
        <v>0</v>
      </c>
      <c r="S146" s="185">
        <v>0</v>
      </c>
      <c r="T146" s="18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530</v>
      </c>
      <c r="AT146" s="187" t="s">
        <v>526</v>
      </c>
      <c r="AU146" s="187" t="s">
        <v>89</v>
      </c>
      <c r="AY146" s="18" t="s">
        <v>524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89</v>
      </c>
      <c r="BK146" s="188">
        <f>ROUND(I146*H146,3)</f>
        <v>0</v>
      </c>
      <c r="BL146" s="18" t="s">
        <v>530</v>
      </c>
      <c r="BM146" s="187" t="s">
        <v>7846</v>
      </c>
    </row>
    <row r="147" spans="1:65" s="13" customFormat="1">
      <c r="B147" s="189"/>
      <c r="D147" s="190" t="s">
        <v>532</v>
      </c>
      <c r="E147" s="191" t="s">
        <v>1</v>
      </c>
      <c r="F147" s="192" t="s">
        <v>7831</v>
      </c>
      <c r="H147" s="193">
        <v>24.69</v>
      </c>
      <c r="I147" s="194"/>
      <c r="L147" s="189"/>
      <c r="M147" s="195"/>
      <c r="N147" s="196"/>
      <c r="O147" s="196"/>
      <c r="P147" s="196"/>
      <c r="Q147" s="196"/>
      <c r="R147" s="196"/>
      <c r="S147" s="196"/>
      <c r="T147" s="197"/>
      <c r="AT147" s="191" t="s">
        <v>532</v>
      </c>
      <c r="AU147" s="191" t="s">
        <v>89</v>
      </c>
      <c r="AV147" s="13" t="s">
        <v>89</v>
      </c>
      <c r="AW147" s="13" t="s">
        <v>30</v>
      </c>
      <c r="AX147" s="13" t="s">
        <v>83</v>
      </c>
      <c r="AY147" s="191" t="s">
        <v>524</v>
      </c>
    </row>
    <row r="148" spans="1:65" s="2" customFormat="1" ht="33" customHeight="1">
      <c r="A148" s="35"/>
      <c r="B148" s="144"/>
      <c r="C148" s="176" t="s">
        <v>530</v>
      </c>
      <c r="D148" s="176" t="s">
        <v>526</v>
      </c>
      <c r="E148" s="177" t="s">
        <v>6239</v>
      </c>
      <c r="F148" s="178" t="s">
        <v>6240</v>
      </c>
      <c r="G148" s="179" t="s">
        <v>574</v>
      </c>
      <c r="H148" s="180">
        <v>296.27999999999997</v>
      </c>
      <c r="I148" s="181"/>
      <c r="J148" s="180">
        <f>ROUND(I148*H148,3)</f>
        <v>0</v>
      </c>
      <c r="K148" s="182"/>
      <c r="L148" s="36"/>
      <c r="M148" s="183" t="s">
        <v>1</v>
      </c>
      <c r="N148" s="184" t="s">
        <v>42</v>
      </c>
      <c r="O148" s="61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530</v>
      </c>
      <c r="AT148" s="187" t="s">
        <v>526</v>
      </c>
      <c r="AU148" s="187" t="s">
        <v>89</v>
      </c>
      <c r="AY148" s="18" t="s">
        <v>524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89</v>
      </c>
      <c r="BK148" s="188">
        <f>ROUND(I148*H148,3)</f>
        <v>0</v>
      </c>
      <c r="BL148" s="18" t="s">
        <v>530</v>
      </c>
      <c r="BM148" s="187" t="s">
        <v>7847</v>
      </c>
    </row>
    <row r="149" spans="1:65" s="13" customFormat="1">
      <c r="B149" s="189"/>
      <c r="D149" s="190" t="s">
        <v>532</v>
      </c>
      <c r="E149" s="191" t="s">
        <v>1</v>
      </c>
      <c r="F149" s="192" t="s">
        <v>7848</v>
      </c>
      <c r="H149" s="193">
        <v>296.27999999999997</v>
      </c>
      <c r="I149" s="194"/>
      <c r="L149" s="189"/>
      <c r="M149" s="195"/>
      <c r="N149" s="196"/>
      <c r="O149" s="196"/>
      <c r="P149" s="196"/>
      <c r="Q149" s="196"/>
      <c r="R149" s="196"/>
      <c r="S149" s="196"/>
      <c r="T149" s="197"/>
      <c r="AT149" s="191" t="s">
        <v>532</v>
      </c>
      <c r="AU149" s="191" t="s">
        <v>89</v>
      </c>
      <c r="AV149" s="13" t="s">
        <v>89</v>
      </c>
      <c r="AW149" s="13" t="s">
        <v>30</v>
      </c>
      <c r="AX149" s="13" t="s">
        <v>83</v>
      </c>
      <c r="AY149" s="191" t="s">
        <v>524</v>
      </c>
    </row>
    <row r="150" spans="1:65" s="2" customFormat="1" ht="16.5" customHeight="1">
      <c r="A150" s="35"/>
      <c r="B150" s="144"/>
      <c r="C150" s="176" t="s">
        <v>544</v>
      </c>
      <c r="D150" s="176" t="s">
        <v>526</v>
      </c>
      <c r="E150" s="177" t="s">
        <v>671</v>
      </c>
      <c r="F150" s="178" t="s">
        <v>672</v>
      </c>
      <c r="G150" s="179" t="s">
        <v>574</v>
      </c>
      <c r="H150" s="180">
        <v>24.69</v>
      </c>
      <c r="I150" s="181"/>
      <c r="J150" s="180">
        <f>ROUND(I150*H150,3)</f>
        <v>0</v>
      </c>
      <c r="K150" s="182"/>
      <c r="L150" s="36"/>
      <c r="M150" s="183" t="s">
        <v>1</v>
      </c>
      <c r="N150" s="184" t="s">
        <v>42</v>
      </c>
      <c r="O150" s="61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530</v>
      </c>
      <c r="AT150" s="187" t="s">
        <v>526</v>
      </c>
      <c r="AU150" s="187" t="s">
        <v>89</v>
      </c>
      <c r="AY150" s="18" t="s">
        <v>524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89</v>
      </c>
      <c r="BK150" s="188">
        <f>ROUND(I150*H150,3)</f>
        <v>0</v>
      </c>
      <c r="BL150" s="18" t="s">
        <v>530</v>
      </c>
      <c r="BM150" s="187" t="s">
        <v>7849</v>
      </c>
    </row>
    <row r="151" spans="1:65" s="13" customFormat="1">
      <c r="B151" s="189"/>
      <c r="D151" s="190" t="s">
        <v>532</v>
      </c>
      <c r="E151" s="191" t="s">
        <v>1</v>
      </c>
      <c r="F151" s="192" t="s">
        <v>7831</v>
      </c>
      <c r="H151" s="193">
        <v>24.69</v>
      </c>
      <c r="I151" s="194"/>
      <c r="L151" s="189"/>
      <c r="M151" s="195"/>
      <c r="N151" s="196"/>
      <c r="O151" s="196"/>
      <c r="P151" s="196"/>
      <c r="Q151" s="196"/>
      <c r="R151" s="196"/>
      <c r="S151" s="196"/>
      <c r="T151" s="197"/>
      <c r="AT151" s="191" t="s">
        <v>532</v>
      </c>
      <c r="AU151" s="191" t="s">
        <v>89</v>
      </c>
      <c r="AV151" s="13" t="s">
        <v>89</v>
      </c>
      <c r="AW151" s="13" t="s">
        <v>30</v>
      </c>
      <c r="AX151" s="13" t="s">
        <v>83</v>
      </c>
      <c r="AY151" s="191" t="s">
        <v>524</v>
      </c>
    </row>
    <row r="152" spans="1:65" s="2" customFormat="1" ht="21.75" customHeight="1">
      <c r="A152" s="35"/>
      <c r="B152" s="144"/>
      <c r="C152" s="176" t="s">
        <v>548</v>
      </c>
      <c r="D152" s="176" t="s">
        <v>526</v>
      </c>
      <c r="E152" s="177" t="s">
        <v>6245</v>
      </c>
      <c r="F152" s="178" t="s">
        <v>676</v>
      </c>
      <c r="G152" s="179" t="s">
        <v>677</v>
      </c>
      <c r="H152" s="180">
        <v>46.911000000000001</v>
      </c>
      <c r="I152" s="181"/>
      <c r="J152" s="180">
        <f>ROUND(I152*H152,3)</f>
        <v>0</v>
      </c>
      <c r="K152" s="182"/>
      <c r="L152" s="36"/>
      <c r="M152" s="183" t="s">
        <v>1</v>
      </c>
      <c r="N152" s="184" t="s">
        <v>42</v>
      </c>
      <c r="O152" s="61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530</v>
      </c>
      <c r="AT152" s="187" t="s">
        <v>526</v>
      </c>
      <c r="AU152" s="187" t="s">
        <v>89</v>
      </c>
      <c r="AY152" s="18" t="s">
        <v>524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89</v>
      </c>
      <c r="BK152" s="188">
        <f>ROUND(I152*H152,3)</f>
        <v>0</v>
      </c>
      <c r="BL152" s="18" t="s">
        <v>530</v>
      </c>
      <c r="BM152" s="187" t="s">
        <v>7850</v>
      </c>
    </row>
    <row r="153" spans="1:65" s="13" customFormat="1">
      <c r="B153" s="189"/>
      <c r="D153" s="190" t="s">
        <v>532</v>
      </c>
      <c r="E153" s="191" t="s">
        <v>1</v>
      </c>
      <c r="F153" s="192" t="s">
        <v>7851</v>
      </c>
      <c r="H153" s="193">
        <v>46.911000000000001</v>
      </c>
      <c r="I153" s="194"/>
      <c r="L153" s="189"/>
      <c r="M153" s="195"/>
      <c r="N153" s="196"/>
      <c r="O153" s="196"/>
      <c r="P153" s="196"/>
      <c r="Q153" s="196"/>
      <c r="R153" s="196"/>
      <c r="S153" s="196"/>
      <c r="T153" s="197"/>
      <c r="AT153" s="191" t="s">
        <v>532</v>
      </c>
      <c r="AU153" s="191" t="s">
        <v>89</v>
      </c>
      <c r="AV153" s="13" t="s">
        <v>89</v>
      </c>
      <c r="AW153" s="13" t="s">
        <v>30</v>
      </c>
      <c r="AX153" s="13" t="s">
        <v>83</v>
      </c>
      <c r="AY153" s="191" t="s">
        <v>524</v>
      </c>
    </row>
    <row r="154" spans="1:65" s="2" customFormat="1" ht="21.75" customHeight="1">
      <c r="A154" s="35"/>
      <c r="B154" s="144"/>
      <c r="C154" s="176" t="s">
        <v>552</v>
      </c>
      <c r="D154" s="176" t="s">
        <v>526</v>
      </c>
      <c r="E154" s="177" t="s">
        <v>7852</v>
      </c>
      <c r="F154" s="178" t="s">
        <v>6247</v>
      </c>
      <c r="G154" s="179" t="s">
        <v>574</v>
      </c>
      <c r="H154" s="180">
        <v>10.801</v>
      </c>
      <c r="I154" s="181"/>
      <c r="J154" s="180">
        <f>ROUND(I154*H154,3)</f>
        <v>0</v>
      </c>
      <c r="K154" s="182"/>
      <c r="L154" s="36"/>
      <c r="M154" s="183" t="s">
        <v>1</v>
      </c>
      <c r="N154" s="184" t="s">
        <v>42</v>
      </c>
      <c r="O154" s="61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530</v>
      </c>
      <c r="AT154" s="187" t="s">
        <v>526</v>
      </c>
      <c r="AU154" s="187" t="s">
        <v>89</v>
      </c>
      <c r="AY154" s="18" t="s">
        <v>524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89</v>
      </c>
      <c r="BK154" s="188">
        <f>ROUND(I154*H154,3)</f>
        <v>0</v>
      </c>
      <c r="BL154" s="18" t="s">
        <v>530</v>
      </c>
      <c r="BM154" s="187" t="s">
        <v>7853</v>
      </c>
    </row>
    <row r="155" spans="1:65" s="13" customFormat="1">
      <c r="B155" s="189"/>
      <c r="D155" s="190" t="s">
        <v>532</v>
      </c>
      <c r="E155" s="191" t="s">
        <v>1</v>
      </c>
      <c r="F155" s="192" t="s">
        <v>7831</v>
      </c>
      <c r="H155" s="193">
        <v>24.69</v>
      </c>
      <c r="I155" s="194"/>
      <c r="L155" s="189"/>
      <c r="M155" s="195"/>
      <c r="N155" s="196"/>
      <c r="O155" s="196"/>
      <c r="P155" s="196"/>
      <c r="Q155" s="196"/>
      <c r="R155" s="196"/>
      <c r="S155" s="196"/>
      <c r="T155" s="197"/>
      <c r="AT155" s="191" t="s">
        <v>532</v>
      </c>
      <c r="AU155" s="191" t="s">
        <v>89</v>
      </c>
      <c r="AV155" s="13" t="s">
        <v>89</v>
      </c>
      <c r="AW155" s="13" t="s">
        <v>30</v>
      </c>
      <c r="AX155" s="13" t="s">
        <v>76</v>
      </c>
      <c r="AY155" s="191" t="s">
        <v>524</v>
      </c>
    </row>
    <row r="156" spans="1:65" s="14" customFormat="1">
      <c r="B156" s="198"/>
      <c r="D156" s="190" t="s">
        <v>532</v>
      </c>
      <c r="E156" s="199" t="s">
        <v>1</v>
      </c>
      <c r="F156" s="200" t="s">
        <v>7854</v>
      </c>
      <c r="H156" s="199" t="s">
        <v>1</v>
      </c>
      <c r="I156" s="201"/>
      <c r="L156" s="198"/>
      <c r="M156" s="202"/>
      <c r="N156" s="203"/>
      <c r="O156" s="203"/>
      <c r="P156" s="203"/>
      <c r="Q156" s="203"/>
      <c r="R156" s="203"/>
      <c r="S156" s="203"/>
      <c r="T156" s="204"/>
      <c r="AT156" s="199" t="s">
        <v>532</v>
      </c>
      <c r="AU156" s="199" t="s">
        <v>89</v>
      </c>
      <c r="AV156" s="14" t="s">
        <v>83</v>
      </c>
      <c r="AW156" s="14" t="s">
        <v>30</v>
      </c>
      <c r="AX156" s="14" t="s">
        <v>76</v>
      </c>
      <c r="AY156" s="199" t="s">
        <v>524</v>
      </c>
    </row>
    <row r="157" spans="1:65" s="13" customFormat="1">
      <c r="B157" s="189"/>
      <c r="D157" s="190" t="s">
        <v>532</v>
      </c>
      <c r="E157" s="191" t="s">
        <v>1</v>
      </c>
      <c r="F157" s="192" t="s">
        <v>7855</v>
      </c>
      <c r="H157" s="193">
        <v>-7.3550000000000004</v>
      </c>
      <c r="I157" s="194"/>
      <c r="L157" s="189"/>
      <c r="M157" s="195"/>
      <c r="N157" s="196"/>
      <c r="O157" s="196"/>
      <c r="P157" s="196"/>
      <c r="Q157" s="196"/>
      <c r="R157" s="196"/>
      <c r="S157" s="196"/>
      <c r="T157" s="197"/>
      <c r="AT157" s="191" t="s">
        <v>532</v>
      </c>
      <c r="AU157" s="191" t="s">
        <v>89</v>
      </c>
      <c r="AV157" s="13" t="s">
        <v>89</v>
      </c>
      <c r="AW157" s="13" t="s">
        <v>30</v>
      </c>
      <c r="AX157" s="13" t="s">
        <v>76</v>
      </c>
      <c r="AY157" s="191" t="s">
        <v>524</v>
      </c>
    </row>
    <row r="158" spans="1:65" s="13" customFormat="1">
      <c r="B158" s="189"/>
      <c r="D158" s="190" t="s">
        <v>532</v>
      </c>
      <c r="E158" s="191" t="s">
        <v>1</v>
      </c>
      <c r="F158" s="192" t="s">
        <v>7856</v>
      </c>
      <c r="H158" s="193">
        <v>-3.831</v>
      </c>
      <c r="I158" s="194"/>
      <c r="L158" s="189"/>
      <c r="M158" s="195"/>
      <c r="N158" s="196"/>
      <c r="O158" s="196"/>
      <c r="P158" s="196"/>
      <c r="Q158" s="196"/>
      <c r="R158" s="196"/>
      <c r="S158" s="196"/>
      <c r="T158" s="197"/>
      <c r="AT158" s="191" t="s">
        <v>532</v>
      </c>
      <c r="AU158" s="191" t="s">
        <v>89</v>
      </c>
      <c r="AV158" s="13" t="s">
        <v>89</v>
      </c>
      <c r="AW158" s="13" t="s">
        <v>30</v>
      </c>
      <c r="AX158" s="13" t="s">
        <v>76</v>
      </c>
      <c r="AY158" s="191" t="s">
        <v>524</v>
      </c>
    </row>
    <row r="159" spans="1:65" s="14" customFormat="1">
      <c r="B159" s="198"/>
      <c r="D159" s="190" t="s">
        <v>532</v>
      </c>
      <c r="E159" s="199" t="s">
        <v>1</v>
      </c>
      <c r="F159" s="200" t="s">
        <v>7857</v>
      </c>
      <c r="H159" s="199" t="s">
        <v>1</v>
      </c>
      <c r="I159" s="201"/>
      <c r="L159" s="198"/>
      <c r="M159" s="202"/>
      <c r="N159" s="203"/>
      <c r="O159" s="203"/>
      <c r="P159" s="203"/>
      <c r="Q159" s="203"/>
      <c r="R159" s="203"/>
      <c r="S159" s="203"/>
      <c r="T159" s="204"/>
      <c r="AT159" s="199" t="s">
        <v>532</v>
      </c>
      <c r="AU159" s="199" t="s">
        <v>89</v>
      </c>
      <c r="AV159" s="14" t="s">
        <v>83</v>
      </c>
      <c r="AW159" s="14" t="s">
        <v>30</v>
      </c>
      <c r="AX159" s="14" t="s">
        <v>76</v>
      </c>
      <c r="AY159" s="199" t="s">
        <v>524</v>
      </c>
    </row>
    <row r="160" spans="1:65" s="13" customFormat="1">
      <c r="B160" s="189"/>
      <c r="D160" s="190" t="s">
        <v>532</v>
      </c>
      <c r="E160" s="191" t="s">
        <v>1</v>
      </c>
      <c r="F160" s="192" t="s">
        <v>7858</v>
      </c>
      <c r="H160" s="193">
        <v>-3.3839999999999999</v>
      </c>
      <c r="I160" s="194"/>
      <c r="L160" s="189"/>
      <c r="M160" s="195"/>
      <c r="N160" s="196"/>
      <c r="O160" s="196"/>
      <c r="P160" s="196"/>
      <c r="Q160" s="196"/>
      <c r="R160" s="196"/>
      <c r="S160" s="196"/>
      <c r="T160" s="197"/>
      <c r="AT160" s="191" t="s">
        <v>532</v>
      </c>
      <c r="AU160" s="191" t="s">
        <v>89</v>
      </c>
      <c r="AV160" s="13" t="s">
        <v>89</v>
      </c>
      <c r="AW160" s="13" t="s">
        <v>30</v>
      </c>
      <c r="AX160" s="13" t="s">
        <v>76</v>
      </c>
      <c r="AY160" s="191" t="s">
        <v>524</v>
      </c>
    </row>
    <row r="161" spans="1:65" s="13" customFormat="1">
      <c r="B161" s="189"/>
      <c r="D161" s="190" t="s">
        <v>532</v>
      </c>
      <c r="E161" s="191" t="s">
        <v>1</v>
      </c>
      <c r="F161" s="192" t="s">
        <v>7859</v>
      </c>
      <c r="H161" s="193">
        <v>0.18</v>
      </c>
      <c r="I161" s="194"/>
      <c r="L161" s="189"/>
      <c r="M161" s="195"/>
      <c r="N161" s="196"/>
      <c r="O161" s="196"/>
      <c r="P161" s="196"/>
      <c r="Q161" s="196"/>
      <c r="R161" s="196"/>
      <c r="S161" s="196"/>
      <c r="T161" s="197"/>
      <c r="AT161" s="191" t="s">
        <v>532</v>
      </c>
      <c r="AU161" s="191" t="s">
        <v>89</v>
      </c>
      <c r="AV161" s="13" t="s">
        <v>89</v>
      </c>
      <c r="AW161" s="13" t="s">
        <v>30</v>
      </c>
      <c r="AX161" s="13" t="s">
        <v>76</v>
      </c>
      <c r="AY161" s="191" t="s">
        <v>524</v>
      </c>
    </row>
    <row r="162" spans="1:65" s="13" customFormat="1">
      <c r="B162" s="189"/>
      <c r="D162" s="190" t="s">
        <v>532</v>
      </c>
      <c r="E162" s="191" t="s">
        <v>1</v>
      </c>
      <c r="F162" s="192" t="s">
        <v>7860</v>
      </c>
      <c r="H162" s="193">
        <v>0.501</v>
      </c>
      <c r="I162" s="194"/>
      <c r="L162" s="189"/>
      <c r="M162" s="195"/>
      <c r="N162" s="196"/>
      <c r="O162" s="196"/>
      <c r="P162" s="196"/>
      <c r="Q162" s="196"/>
      <c r="R162" s="196"/>
      <c r="S162" s="196"/>
      <c r="T162" s="197"/>
      <c r="AT162" s="191" t="s">
        <v>532</v>
      </c>
      <c r="AU162" s="191" t="s">
        <v>89</v>
      </c>
      <c r="AV162" s="13" t="s">
        <v>89</v>
      </c>
      <c r="AW162" s="13" t="s">
        <v>30</v>
      </c>
      <c r="AX162" s="13" t="s">
        <v>76</v>
      </c>
      <c r="AY162" s="191" t="s">
        <v>524</v>
      </c>
    </row>
    <row r="163" spans="1:65" s="15" customFormat="1">
      <c r="B163" s="205"/>
      <c r="D163" s="190" t="s">
        <v>532</v>
      </c>
      <c r="E163" s="206" t="s">
        <v>7834</v>
      </c>
      <c r="F163" s="207" t="s">
        <v>589</v>
      </c>
      <c r="H163" s="208">
        <v>10.801</v>
      </c>
      <c r="I163" s="209"/>
      <c r="L163" s="205"/>
      <c r="M163" s="210"/>
      <c r="N163" s="211"/>
      <c r="O163" s="211"/>
      <c r="P163" s="211"/>
      <c r="Q163" s="211"/>
      <c r="R163" s="211"/>
      <c r="S163" s="211"/>
      <c r="T163" s="212"/>
      <c r="AT163" s="206" t="s">
        <v>532</v>
      </c>
      <c r="AU163" s="206" t="s">
        <v>89</v>
      </c>
      <c r="AV163" s="15" t="s">
        <v>537</v>
      </c>
      <c r="AW163" s="15" t="s">
        <v>30</v>
      </c>
      <c r="AX163" s="15" t="s">
        <v>76</v>
      </c>
      <c r="AY163" s="206" t="s">
        <v>524</v>
      </c>
    </row>
    <row r="164" spans="1:65" s="16" customFormat="1">
      <c r="B164" s="213"/>
      <c r="D164" s="190" t="s">
        <v>532</v>
      </c>
      <c r="E164" s="214" t="s">
        <v>1</v>
      </c>
      <c r="F164" s="215" t="s">
        <v>590</v>
      </c>
      <c r="H164" s="216">
        <v>10.801</v>
      </c>
      <c r="I164" s="217"/>
      <c r="L164" s="213"/>
      <c r="M164" s="218"/>
      <c r="N164" s="219"/>
      <c r="O164" s="219"/>
      <c r="P164" s="219"/>
      <c r="Q164" s="219"/>
      <c r="R164" s="219"/>
      <c r="S164" s="219"/>
      <c r="T164" s="220"/>
      <c r="AT164" s="214" t="s">
        <v>532</v>
      </c>
      <c r="AU164" s="214" t="s">
        <v>89</v>
      </c>
      <c r="AV164" s="16" t="s">
        <v>530</v>
      </c>
      <c r="AW164" s="16" t="s">
        <v>30</v>
      </c>
      <c r="AX164" s="16" t="s">
        <v>83</v>
      </c>
      <c r="AY164" s="214" t="s">
        <v>524</v>
      </c>
    </row>
    <row r="165" spans="1:65" s="2" customFormat="1" ht="21.75" customHeight="1">
      <c r="A165" s="35"/>
      <c r="B165" s="144"/>
      <c r="C165" s="221" t="s">
        <v>556</v>
      </c>
      <c r="D165" s="221" t="s">
        <v>697</v>
      </c>
      <c r="E165" s="222" t="s">
        <v>7861</v>
      </c>
      <c r="F165" s="223" t="s">
        <v>7862</v>
      </c>
      <c r="G165" s="224" t="s">
        <v>677</v>
      </c>
      <c r="H165" s="225">
        <v>20.521999999999998</v>
      </c>
      <c r="I165" s="226"/>
      <c r="J165" s="225">
        <f>ROUND(I165*H165,3)</f>
        <v>0</v>
      </c>
      <c r="K165" s="227"/>
      <c r="L165" s="228"/>
      <c r="M165" s="229" t="s">
        <v>1</v>
      </c>
      <c r="N165" s="230" t="s">
        <v>42</v>
      </c>
      <c r="O165" s="61"/>
      <c r="P165" s="185">
        <f>O165*H165</f>
        <v>0</v>
      </c>
      <c r="Q165" s="185">
        <v>1</v>
      </c>
      <c r="R165" s="185">
        <f>Q165*H165</f>
        <v>20.521999999999998</v>
      </c>
      <c r="S165" s="185">
        <v>0</v>
      </c>
      <c r="T165" s="18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556</v>
      </c>
      <c r="AT165" s="187" t="s">
        <v>697</v>
      </c>
      <c r="AU165" s="187" t="s">
        <v>89</v>
      </c>
      <c r="AY165" s="18" t="s">
        <v>524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89</v>
      </c>
      <c r="BK165" s="188">
        <f>ROUND(I165*H165,3)</f>
        <v>0</v>
      </c>
      <c r="BL165" s="18" t="s">
        <v>530</v>
      </c>
      <c r="BM165" s="187" t="s">
        <v>7863</v>
      </c>
    </row>
    <row r="166" spans="1:65" s="13" customFormat="1">
      <c r="B166" s="189"/>
      <c r="D166" s="190" t="s">
        <v>532</v>
      </c>
      <c r="E166" s="191" t="s">
        <v>1</v>
      </c>
      <c r="F166" s="192" t="s">
        <v>7864</v>
      </c>
      <c r="H166" s="193">
        <v>20.521999999999998</v>
      </c>
      <c r="I166" s="194"/>
      <c r="L166" s="189"/>
      <c r="M166" s="195"/>
      <c r="N166" s="196"/>
      <c r="O166" s="196"/>
      <c r="P166" s="196"/>
      <c r="Q166" s="196"/>
      <c r="R166" s="196"/>
      <c r="S166" s="196"/>
      <c r="T166" s="197"/>
      <c r="AT166" s="191" t="s">
        <v>532</v>
      </c>
      <c r="AU166" s="191" t="s">
        <v>89</v>
      </c>
      <c r="AV166" s="13" t="s">
        <v>89</v>
      </c>
      <c r="AW166" s="13" t="s">
        <v>30</v>
      </c>
      <c r="AX166" s="13" t="s">
        <v>83</v>
      </c>
      <c r="AY166" s="191" t="s">
        <v>524</v>
      </c>
    </row>
    <row r="167" spans="1:65" s="12" customFormat="1" ht="22.95" customHeight="1">
      <c r="B167" s="163"/>
      <c r="D167" s="164" t="s">
        <v>75</v>
      </c>
      <c r="E167" s="174" t="s">
        <v>89</v>
      </c>
      <c r="F167" s="174" t="s">
        <v>709</v>
      </c>
      <c r="I167" s="166"/>
      <c r="J167" s="175">
        <f>BK167</f>
        <v>0</v>
      </c>
      <c r="L167" s="163"/>
      <c r="M167" s="168"/>
      <c r="N167" s="169"/>
      <c r="O167" s="169"/>
      <c r="P167" s="170">
        <f>SUM(P168:P173)</f>
        <v>0</v>
      </c>
      <c r="Q167" s="169"/>
      <c r="R167" s="170">
        <f>SUM(R168:R173)</f>
        <v>5.5952099999999989</v>
      </c>
      <c r="S167" s="169"/>
      <c r="T167" s="171">
        <f>SUM(T168:T173)</f>
        <v>0</v>
      </c>
      <c r="AR167" s="164" t="s">
        <v>83</v>
      </c>
      <c r="AT167" s="172" t="s">
        <v>75</v>
      </c>
      <c r="AU167" s="172" t="s">
        <v>83</v>
      </c>
      <c r="AY167" s="164" t="s">
        <v>524</v>
      </c>
      <c r="BK167" s="173">
        <f>SUM(BK168:BK173)</f>
        <v>0</v>
      </c>
    </row>
    <row r="168" spans="1:65" s="2" customFormat="1" ht="21.75" customHeight="1">
      <c r="A168" s="35"/>
      <c r="B168" s="144"/>
      <c r="C168" s="176" t="s">
        <v>560</v>
      </c>
      <c r="D168" s="176" t="s">
        <v>526</v>
      </c>
      <c r="E168" s="177" t="s">
        <v>7865</v>
      </c>
      <c r="F168" s="178" t="s">
        <v>7866</v>
      </c>
      <c r="G168" s="179" t="s">
        <v>574</v>
      </c>
      <c r="H168" s="180">
        <v>2.7029999999999998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2.0699999999999998</v>
      </c>
      <c r="R168" s="185">
        <f>Q168*H168</f>
        <v>5.5952099999999989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530</v>
      </c>
      <c r="AT168" s="187" t="s">
        <v>526</v>
      </c>
      <c r="AU168" s="187" t="s">
        <v>89</v>
      </c>
      <c r="AY168" s="18" t="s">
        <v>524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530</v>
      </c>
      <c r="BM168" s="187" t="s">
        <v>7867</v>
      </c>
    </row>
    <row r="169" spans="1:65" s="14" customFormat="1">
      <c r="B169" s="198"/>
      <c r="D169" s="190" t="s">
        <v>532</v>
      </c>
      <c r="E169" s="199" t="s">
        <v>1</v>
      </c>
      <c r="F169" s="200" t="s">
        <v>7868</v>
      </c>
      <c r="H169" s="199" t="s">
        <v>1</v>
      </c>
      <c r="I169" s="201"/>
      <c r="L169" s="198"/>
      <c r="M169" s="202"/>
      <c r="N169" s="203"/>
      <c r="O169" s="203"/>
      <c r="P169" s="203"/>
      <c r="Q169" s="203"/>
      <c r="R169" s="203"/>
      <c r="S169" s="203"/>
      <c r="T169" s="204"/>
      <c r="AT169" s="199" t="s">
        <v>532</v>
      </c>
      <c r="AU169" s="199" t="s">
        <v>89</v>
      </c>
      <c r="AV169" s="14" t="s">
        <v>83</v>
      </c>
      <c r="AW169" s="14" t="s">
        <v>30</v>
      </c>
      <c r="AX169" s="14" t="s">
        <v>76</v>
      </c>
      <c r="AY169" s="199" t="s">
        <v>524</v>
      </c>
    </row>
    <row r="170" spans="1:65" s="13" customFormat="1">
      <c r="B170" s="189"/>
      <c r="D170" s="190" t="s">
        <v>532</v>
      </c>
      <c r="E170" s="191" t="s">
        <v>1</v>
      </c>
      <c r="F170" s="192" t="s">
        <v>7869</v>
      </c>
      <c r="H170" s="193">
        <v>3.3839999999999999</v>
      </c>
      <c r="I170" s="194"/>
      <c r="L170" s="189"/>
      <c r="M170" s="195"/>
      <c r="N170" s="196"/>
      <c r="O170" s="196"/>
      <c r="P170" s="196"/>
      <c r="Q170" s="196"/>
      <c r="R170" s="196"/>
      <c r="S170" s="196"/>
      <c r="T170" s="197"/>
      <c r="AT170" s="191" t="s">
        <v>532</v>
      </c>
      <c r="AU170" s="191" t="s">
        <v>89</v>
      </c>
      <c r="AV170" s="13" t="s">
        <v>89</v>
      </c>
      <c r="AW170" s="13" t="s">
        <v>30</v>
      </c>
      <c r="AX170" s="13" t="s">
        <v>76</v>
      </c>
      <c r="AY170" s="191" t="s">
        <v>524</v>
      </c>
    </row>
    <row r="171" spans="1:65" s="13" customFormat="1">
      <c r="B171" s="189"/>
      <c r="D171" s="190" t="s">
        <v>532</v>
      </c>
      <c r="E171" s="191" t="s">
        <v>1</v>
      </c>
      <c r="F171" s="192" t="s">
        <v>7870</v>
      </c>
      <c r="H171" s="193">
        <v>-0.18</v>
      </c>
      <c r="I171" s="194"/>
      <c r="L171" s="189"/>
      <c r="M171" s="195"/>
      <c r="N171" s="196"/>
      <c r="O171" s="196"/>
      <c r="P171" s="196"/>
      <c r="Q171" s="196"/>
      <c r="R171" s="196"/>
      <c r="S171" s="196"/>
      <c r="T171" s="197"/>
      <c r="AT171" s="191" t="s">
        <v>532</v>
      </c>
      <c r="AU171" s="191" t="s">
        <v>89</v>
      </c>
      <c r="AV171" s="13" t="s">
        <v>89</v>
      </c>
      <c r="AW171" s="13" t="s">
        <v>30</v>
      </c>
      <c r="AX171" s="13" t="s">
        <v>76</v>
      </c>
      <c r="AY171" s="191" t="s">
        <v>524</v>
      </c>
    </row>
    <row r="172" spans="1:65" s="13" customFormat="1">
      <c r="B172" s="189"/>
      <c r="D172" s="190" t="s">
        <v>532</v>
      </c>
      <c r="E172" s="191" t="s">
        <v>1</v>
      </c>
      <c r="F172" s="192" t="s">
        <v>7871</v>
      </c>
      <c r="H172" s="193">
        <v>-0.501</v>
      </c>
      <c r="I172" s="194"/>
      <c r="L172" s="189"/>
      <c r="M172" s="195"/>
      <c r="N172" s="196"/>
      <c r="O172" s="196"/>
      <c r="P172" s="196"/>
      <c r="Q172" s="196"/>
      <c r="R172" s="196"/>
      <c r="S172" s="196"/>
      <c r="T172" s="197"/>
      <c r="AT172" s="191" t="s">
        <v>532</v>
      </c>
      <c r="AU172" s="191" t="s">
        <v>89</v>
      </c>
      <c r="AV172" s="13" t="s">
        <v>89</v>
      </c>
      <c r="AW172" s="13" t="s">
        <v>30</v>
      </c>
      <c r="AX172" s="13" t="s">
        <v>76</v>
      </c>
      <c r="AY172" s="191" t="s">
        <v>524</v>
      </c>
    </row>
    <row r="173" spans="1:65" s="16" customFormat="1">
      <c r="B173" s="213"/>
      <c r="D173" s="190" t="s">
        <v>532</v>
      </c>
      <c r="E173" s="214" t="s">
        <v>1</v>
      </c>
      <c r="F173" s="215" t="s">
        <v>590</v>
      </c>
      <c r="H173" s="216">
        <v>2.7029999999999998</v>
      </c>
      <c r="I173" s="217"/>
      <c r="L173" s="213"/>
      <c r="M173" s="218"/>
      <c r="N173" s="219"/>
      <c r="O173" s="219"/>
      <c r="P173" s="219"/>
      <c r="Q173" s="219"/>
      <c r="R173" s="219"/>
      <c r="S173" s="219"/>
      <c r="T173" s="220"/>
      <c r="AT173" s="214" t="s">
        <v>532</v>
      </c>
      <c r="AU173" s="214" t="s">
        <v>89</v>
      </c>
      <c r="AV173" s="16" t="s">
        <v>530</v>
      </c>
      <c r="AW173" s="16" t="s">
        <v>30</v>
      </c>
      <c r="AX173" s="16" t="s">
        <v>83</v>
      </c>
      <c r="AY173" s="214" t="s">
        <v>524</v>
      </c>
    </row>
    <row r="174" spans="1:65" s="12" customFormat="1" ht="22.95" customHeight="1">
      <c r="B174" s="163"/>
      <c r="D174" s="164" t="s">
        <v>75</v>
      </c>
      <c r="E174" s="174" t="s">
        <v>544</v>
      </c>
      <c r="F174" s="174" t="s">
        <v>992</v>
      </c>
      <c r="I174" s="166"/>
      <c r="J174" s="175">
        <f>BK174</f>
        <v>0</v>
      </c>
      <c r="L174" s="163"/>
      <c r="M174" s="168"/>
      <c r="N174" s="169"/>
      <c r="O174" s="169"/>
      <c r="P174" s="170">
        <f>SUM(P175:P184)</f>
        <v>0</v>
      </c>
      <c r="Q174" s="169"/>
      <c r="R174" s="170">
        <f>SUM(R175:R184)</f>
        <v>1.7500796000000003</v>
      </c>
      <c r="S174" s="169"/>
      <c r="T174" s="171">
        <f>SUM(T175:T184)</f>
        <v>0</v>
      </c>
      <c r="AR174" s="164" t="s">
        <v>83</v>
      </c>
      <c r="AT174" s="172" t="s">
        <v>75</v>
      </c>
      <c r="AU174" s="172" t="s">
        <v>83</v>
      </c>
      <c r="AY174" s="164" t="s">
        <v>524</v>
      </c>
      <c r="BK174" s="173">
        <f>SUM(BK175:BK184)</f>
        <v>0</v>
      </c>
    </row>
    <row r="175" spans="1:65" s="2" customFormat="1" ht="21.75" customHeight="1">
      <c r="A175" s="35"/>
      <c r="B175" s="144"/>
      <c r="C175" s="176" t="s">
        <v>565</v>
      </c>
      <c r="D175" s="176" t="s">
        <v>526</v>
      </c>
      <c r="E175" s="177" t="s">
        <v>1003</v>
      </c>
      <c r="F175" s="178" t="s">
        <v>7829</v>
      </c>
      <c r="G175" s="179" t="s">
        <v>529</v>
      </c>
      <c r="H175" s="180">
        <v>2.9119999999999999</v>
      </c>
      <c r="I175" s="181"/>
      <c r="J175" s="180">
        <f>ROUND(I175*H175,3)</f>
        <v>0</v>
      </c>
      <c r="K175" s="182"/>
      <c r="L175" s="36"/>
      <c r="M175" s="183" t="s">
        <v>1</v>
      </c>
      <c r="N175" s="184" t="s">
        <v>42</v>
      </c>
      <c r="O175" s="61"/>
      <c r="P175" s="185">
        <f>O175*H175</f>
        <v>0</v>
      </c>
      <c r="Q175" s="185">
        <v>0.37080000000000002</v>
      </c>
      <c r="R175" s="185">
        <f>Q175*H175</f>
        <v>1.0797696000000001</v>
      </c>
      <c r="S175" s="185">
        <v>0</v>
      </c>
      <c r="T175" s="18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530</v>
      </c>
      <c r="AT175" s="187" t="s">
        <v>526</v>
      </c>
      <c r="AU175" s="187" t="s">
        <v>89</v>
      </c>
      <c r="AY175" s="18" t="s">
        <v>524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89</v>
      </c>
      <c r="BK175" s="188">
        <f>ROUND(I175*H175,3)</f>
        <v>0</v>
      </c>
      <c r="BL175" s="18" t="s">
        <v>530</v>
      </c>
      <c r="BM175" s="187" t="s">
        <v>7872</v>
      </c>
    </row>
    <row r="176" spans="1:65" s="13" customFormat="1">
      <c r="B176" s="189"/>
      <c r="D176" s="190" t="s">
        <v>532</v>
      </c>
      <c r="E176" s="191" t="s">
        <v>1</v>
      </c>
      <c r="F176" s="192" t="s">
        <v>7873</v>
      </c>
      <c r="H176" s="193">
        <v>7.0250000000000004</v>
      </c>
      <c r="I176" s="194"/>
      <c r="L176" s="189"/>
      <c r="M176" s="195"/>
      <c r="N176" s="196"/>
      <c r="O176" s="196"/>
      <c r="P176" s="196"/>
      <c r="Q176" s="196"/>
      <c r="R176" s="196"/>
      <c r="S176" s="196"/>
      <c r="T176" s="197"/>
      <c r="AT176" s="191" t="s">
        <v>532</v>
      </c>
      <c r="AU176" s="191" t="s">
        <v>89</v>
      </c>
      <c r="AV176" s="13" t="s">
        <v>89</v>
      </c>
      <c r="AW176" s="13" t="s">
        <v>30</v>
      </c>
      <c r="AX176" s="13" t="s">
        <v>76</v>
      </c>
      <c r="AY176" s="191" t="s">
        <v>524</v>
      </c>
    </row>
    <row r="177" spans="1:65" s="13" customFormat="1">
      <c r="B177" s="189"/>
      <c r="D177" s="190" t="s">
        <v>532</v>
      </c>
      <c r="E177" s="191" t="s">
        <v>1</v>
      </c>
      <c r="F177" s="192" t="s">
        <v>7874</v>
      </c>
      <c r="H177" s="193">
        <v>-3.0139999999999998</v>
      </c>
      <c r="I177" s="194"/>
      <c r="L177" s="189"/>
      <c r="M177" s="195"/>
      <c r="N177" s="196"/>
      <c r="O177" s="196"/>
      <c r="P177" s="196"/>
      <c r="Q177" s="196"/>
      <c r="R177" s="196"/>
      <c r="S177" s="196"/>
      <c r="T177" s="197"/>
      <c r="AT177" s="191" t="s">
        <v>532</v>
      </c>
      <c r="AU177" s="191" t="s">
        <v>89</v>
      </c>
      <c r="AV177" s="13" t="s">
        <v>89</v>
      </c>
      <c r="AW177" s="13" t="s">
        <v>30</v>
      </c>
      <c r="AX177" s="13" t="s">
        <v>76</v>
      </c>
      <c r="AY177" s="191" t="s">
        <v>524</v>
      </c>
    </row>
    <row r="178" spans="1:65" s="13" customFormat="1">
      <c r="B178" s="189"/>
      <c r="D178" s="190" t="s">
        <v>532</v>
      </c>
      <c r="E178" s="191" t="s">
        <v>1</v>
      </c>
      <c r="F178" s="192" t="s">
        <v>7875</v>
      </c>
      <c r="H178" s="193">
        <v>-1.099</v>
      </c>
      <c r="I178" s="194"/>
      <c r="L178" s="189"/>
      <c r="M178" s="195"/>
      <c r="N178" s="196"/>
      <c r="O178" s="196"/>
      <c r="P178" s="196"/>
      <c r="Q178" s="196"/>
      <c r="R178" s="196"/>
      <c r="S178" s="196"/>
      <c r="T178" s="197"/>
      <c r="AT178" s="191" t="s">
        <v>532</v>
      </c>
      <c r="AU178" s="191" t="s">
        <v>89</v>
      </c>
      <c r="AV178" s="13" t="s">
        <v>89</v>
      </c>
      <c r="AW178" s="13" t="s">
        <v>30</v>
      </c>
      <c r="AX178" s="13" t="s">
        <v>76</v>
      </c>
      <c r="AY178" s="191" t="s">
        <v>524</v>
      </c>
    </row>
    <row r="179" spans="1:65" s="16" customFormat="1">
      <c r="B179" s="213"/>
      <c r="D179" s="190" t="s">
        <v>532</v>
      </c>
      <c r="E179" s="214" t="s">
        <v>7828</v>
      </c>
      <c r="F179" s="215" t="s">
        <v>590</v>
      </c>
      <c r="H179" s="216">
        <v>2.9119999999999999</v>
      </c>
      <c r="I179" s="217"/>
      <c r="L179" s="213"/>
      <c r="M179" s="218"/>
      <c r="N179" s="219"/>
      <c r="O179" s="219"/>
      <c r="P179" s="219"/>
      <c r="Q179" s="219"/>
      <c r="R179" s="219"/>
      <c r="S179" s="219"/>
      <c r="T179" s="220"/>
      <c r="AT179" s="214" t="s">
        <v>532</v>
      </c>
      <c r="AU179" s="214" t="s">
        <v>89</v>
      </c>
      <c r="AV179" s="16" t="s">
        <v>530</v>
      </c>
      <c r="AW179" s="16" t="s">
        <v>30</v>
      </c>
      <c r="AX179" s="16" t="s">
        <v>83</v>
      </c>
      <c r="AY179" s="214" t="s">
        <v>524</v>
      </c>
    </row>
    <row r="180" spans="1:65" s="2" customFormat="1" ht="33" customHeight="1">
      <c r="A180" s="35"/>
      <c r="B180" s="144"/>
      <c r="C180" s="176" t="s">
        <v>569</v>
      </c>
      <c r="D180" s="176" t="s">
        <v>526</v>
      </c>
      <c r="E180" s="177" t="s">
        <v>7876</v>
      </c>
      <c r="F180" s="178" t="s">
        <v>7877</v>
      </c>
      <c r="G180" s="179" t="s">
        <v>529</v>
      </c>
      <c r="H180" s="180">
        <v>2.9119999999999999</v>
      </c>
      <c r="I180" s="181"/>
      <c r="J180" s="180">
        <f>ROUND(I180*H180,3)</f>
        <v>0</v>
      </c>
      <c r="K180" s="182"/>
      <c r="L180" s="36"/>
      <c r="M180" s="183" t="s">
        <v>1</v>
      </c>
      <c r="N180" s="184" t="s">
        <v>42</v>
      </c>
      <c r="O180" s="61"/>
      <c r="P180" s="185">
        <f>O180*H180</f>
        <v>0</v>
      </c>
      <c r="Q180" s="185">
        <v>9.2499999999999999E-2</v>
      </c>
      <c r="R180" s="185">
        <f>Q180*H180</f>
        <v>0.26935999999999999</v>
      </c>
      <c r="S180" s="185">
        <v>0</v>
      </c>
      <c r="T180" s="18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530</v>
      </c>
      <c r="AT180" s="187" t="s">
        <v>526</v>
      </c>
      <c r="AU180" s="187" t="s">
        <v>89</v>
      </c>
      <c r="AY180" s="18" t="s">
        <v>524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89</v>
      </c>
      <c r="BK180" s="188">
        <f>ROUND(I180*H180,3)</f>
        <v>0</v>
      </c>
      <c r="BL180" s="18" t="s">
        <v>530</v>
      </c>
      <c r="BM180" s="187" t="s">
        <v>7878</v>
      </c>
    </row>
    <row r="181" spans="1:65" s="13" customFormat="1">
      <c r="B181" s="189"/>
      <c r="D181" s="190" t="s">
        <v>532</v>
      </c>
      <c r="E181" s="191" t="s">
        <v>1</v>
      </c>
      <c r="F181" s="192" t="s">
        <v>7828</v>
      </c>
      <c r="H181" s="193">
        <v>2.9119999999999999</v>
      </c>
      <c r="I181" s="194"/>
      <c r="L181" s="189"/>
      <c r="M181" s="195"/>
      <c r="N181" s="196"/>
      <c r="O181" s="196"/>
      <c r="P181" s="196"/>
      <c r="Q181" s="196"/>
      <c r="R181" s="196"/>
      <c r="S181" s="196"/>
      <c r="T181" s="197"/>
      <c r="AT181" s="191" t="s">
        <v>532</v>
      </c>
      <c r="AU181" s="191" t="s">
        <v>89</v>
      </c>
      <c r="AV181" s="13" t="s">
        <v>89</v>
      </c>
      <c r="AW181" s="13" t="s">
        <v>30</v>
      </c>
      <c r="AX181" s="13" t="s">
        <v>83</v>
      </c>
      <c r="AY181" s="191" t="s">
        <v>524</v>
      </c>
    </row>
    <row r="182" spans="1:65" s="2" customFormat="1" ht="16.5" customHeight="1">
      <c r="A182" s="35"/>
      <c r="B182" s="144"/>
      <c r="C182" s="221" t="s">
        <v>153</v>
      </c>
      <c r="D182" s="221" t="s">
        <v>697</v>
      </c>
      <c r="E182" s="222" t="s">
        <v>7879</v>
      </c>
      <c r="F182" s="223" t="s">
        <v>7880</v>
      </c>
      <c r="G182" s="224" t="s">
        <v>529</v>
      </c>
      <c r="H182" s="225">
        <v>2.97</v>
      </c>
      <c r="I182" s="226"/>
      <c r="J182" s="225">
        <f>ROUND(I182*H182,3)</f>
        <v>0</v>
      </c>
      <c r="K182" s="227"/>
      <c r="L182" s="228"/>
      <c r="M182" s="229" t="s">
        <v>1</v>
      </c>
      <c r="N182" s="230" t="s">
        <v>42</v>
      </c>
      <c r="O182" s="61"/>
      <c r="P182" s="185">
        <f>O182*H182</f>
        <v>0</v>
      </c>
      <c r="Q182" s="185">
        <v>0.13500000000000001</v>
      </c>
      <c r="R182" s="185">
        <f>Q182*H182</f>
        <v>0.40095000000000003</v>
      </c>
      <c r="S182" s="185">
        <v>0</v>
      </c>
      <c r="T182" s="18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556</v>
      </c>
      <c r="AT182" s="187" t="s">
        <v>697</v>
      </c>
      <c r="AU182" s="187" t="s">
        <v>89</v>
      </c>
      <c r="AY182" s="18" t="s">
        <v>524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530</v>
      </c>
      <c r="BM182" s="187" t="s">
        <v>7881</v>
      </c>
    </row>
    <row r="183" spans="1:65" s="13" customFormat="1">
      <c r="B183" s="189"/>
      <c r="D183" s="190" t="s">
        <v>532</v>
      </c>
      <c r="E183" s="191" t="s">
        <v>1</v>
      </c>
      <c r="F183" s="192" t="s">
        <v>7828</v>
      </c>
      <c r="H183" s="193">
        <v>2.9119999999999999</v>
      </c>
      <c r="I183" s="194"/>
      <c r="L183" s="189"/>
      <c r="M183" s="195"/>
      <c r="N183" s="196"/>
      <c r="O183" s="196"/>
      <c r="P183" s="196"/>
      <c r="Q183" s="196"/>
      <c r="R183" s="196"/>
      <c r="S183" s="196"/>
      <c r="T183" s="197"/>
      <c r="AT183" s="191" t="s">
        <v>532</v>
      </c>
      <c r="AU183" s="191" t="s">
        <v>89</v>
      </c>
      <c r="AV183" s="13" t="s">
        <v>89</v>
      </c>
      <c r="AW183" s="13" t="s">
        <v>30</v>
      </c>
      <c r="AX183" s="13" t="s">
        <v>83</v>
      </c>
      <c r="AY183" s="191" t="s">
        <v>524</v>
      </c>
    </row>
    <row r="184" spans="1:65" s="13" customFormat="1">
      <c r="B184" s="189"/>
      <c r="D184" s="190" t="s">
        <v>532</v>
      </c>
      <c r="F184" s="192" t="s">
        <v>7882</v>
      </c>
      <c r="H184" s="193">
        <v>2.97</v>
      </c>
      <c r="I184" s="194"/>
      <c r="L184" s="189"/>
      <c r="M184" s="195"/>
      <c r="N184" s="196"/>
      <c r="O184" s="196"/>
      <c r="P184" s="196"/>
      <c r="Q184" s="196"/>
      <c r="R184" s="196"/>
      <c r="S184" s="196"/>
      <c r="T184" s="197"/>
      <c r="AT184" s="191" t="s">
        <v>532</v>
      </c>
      <c r="AU184" s="191" t="s">
        <v>89</v>
      </c>
      <c r="AV184" s="13" t="s">
        <v>89</v>
      </c>
      <c r="AW184" s="13" t="s">
        <v>3</v>
      </c>
      <c r="AX184" s="13" t="s">
        <v>83</v>
      </c>
      <c r="AY184" s="191" t="s">
        <v>524</v>
      </c>
    </row>
    <row r="185" spans="1:65" s="12" customFormat="1" ht="22.95" customHeight="1">
      <c r="B185" s="163"/>
      <c r="D185" s="164" t="s">
        <v>75</v>
      </c>
      <c r="E185" s="174" t="s">
        <v>560</v>
      </c>
      <c r="F185" s="174" t="s">
        <v>2090</v>
      </c>
      <c r="I185" s="166"/>
      <c r="J185" s="175">
        <f>BK185</f>
        <v>0</v>
      </c>
      <c r="L185" s="163"/>
      <c r="M185" s="168"/>
      <c r="N185" s="169"/>
      <c r="O185" s="169"/>
      <c r="P185" s="170">
        <f>SUM(P186:P187)</f>
        <v>0</v>
      </c>
      <c r="Q185" s="169"/>
      <c r="R185" s="170">
        <f>SUM(R186:R187)</f>
        <v>4.7000000000000002E-3</v>
      </c>
      <c r="S185" s="169"/>
      <c r="T185" s="171">
        <f>SUM(T186:T187)</f>
        <v>0</v>
      </c>
      <c r="AR185" s="164" t="s">
        <v>83</v>
      </c>
      <c r="AT185" s="172" t="s">
        <v>75</v>
      </c>
      <c r="AU185" s="172" t="s">
        <v>83</v>
      </c>
      <c r="AY185" s="164" t="s">
        <v>524</v>
      </c>
      <c r="BK185" s="173">
        <f>SUM(BK186:BK187)</f>
        <v>0</v>
      </c>
    </row>
    <row r="186" spans="1:65" s="2" customFormat="1" ht="33" customHeight="1">
      <c r="A186" s="35"/>
      <c r="B186" s="144"/>
      <c r="C186" s="176" t="s">
        <v>602</v>
      </c>
      <c r="D186" s="176" t="s">
        <v>526</v>
      </c>
      <c r="E186" s="177" t="s">
        <v>7883</v>
      </c>
      <c r="F186" s="178" t="s">
        <v>7884</v>
      </c>
      <c r="G186" s="179" t="s">
        <v>879</v>
      </c>
      <c r="H186" s="180">
        <v>10</v>
      </c>
      <c r="I186" s="181"/>
      <c r="J186" s="180">
        <f>ROUND(I186*H186,3)</f>
        <v>0</v>
      </c>
      <c r="K186" s="182"/>
      <c r="L186" s="36"/>
      <c r="M186" s="183" t="s">
        <v>1</v>
      </c>
      <c r="N186" s="184" t="s">
        <v>42</v>
      </c>
      <c r="O186" s="61"/>
      <c r="P186" s="185">
        <f>O186*H186</f>
        <v>0</v>
      </c>
      <c r="Q186" s="185">
        <v>4.6999999999999999E-4</v>
      </c>
      <c r="R186" s="185">
        <f>Q186*H186</f>
        <v>4.7000000000000002E-3</v>
      </c>
      <c r="S186" s="185">
        <v>0</v>
      </c>
      <c r="T186" s="18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530</v>
      </c>
      <c r="AT186" s="187" t="s">
        <v>526</v>
      </c>
      <c r="AU186" s="187" t="s">
        <v>89</v>
      </c>
      <c r="AY186" s="18" t="s">
        <v>524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89</v>
      </c>
      <c r="BK186" s="188">
        <f>ROUND(I186*H186,3)</f>
        <v>0</v>
      </c>
      <c r="BL186" s="18" t="s">
        <v>530</v>
      </c>
      <c r="BM186" s="187" t="s">
        <v>7885</v>
      </c>
    </row>
    <row r="187" spans="1:65" s="13" customFormat="1">
      <c r="B187" s="189"/>
      <c r="D187" s="190" t="s">
        <v>532</v>
      </c>
      <c r="E187" s="191" t="s">
        <v>1</v>
      </c>
      <c r="F187" s="192" t="s">
        <v>7886</v>
      </c>
      <c r="H187" s="193">
        <v>10</v>
      </c>
      <c r="I187" s="194"/>
      <c r="L187" s="189"/>
      <c r="M187" s="195"/>
      <c r="N187" s="196"/>
      <c r="O187" s="196"/>
      <c r="P187" s="196"/>
      <c r="Q187" s="196"/>
      <c r="R187" s="196"/>
      <c r="S187" s="196"/>
      <c r="T187" s="197"/>
      <c r="AT187" s="191" t="s">
        <v>532</v>
      </c>
      <c r="AU187" s="191" t="s">
        <v>89</v>
      </c>
      <c r="AV187" s="13" t="s">
        <v>89</v>
      </c>
      <c r="AW187" s="13" t="s">
        <v>30</v>
      </c>
      <c r="AX187" s="13" t="s">
        <v>83</v>
      </c>
      <c r="AY187" s="191" t="s">
        <v>524</v>
      </c>
    </row>
    <row r="188" spans="1:65" s="12" customFormat="1" ht="22.95" customHeight="1">
      <c r="B188" s="163"/>
      <c r="D188" s="164" t="s">
        <v>75</v>
      </c>
      <c r="E188" s="174" t="s">
        <v>1959</v>
      </c>
      <c r="F188" s="174" t="s">
        <v>2873</v>
      </c>
      <c r="I188" s="166"/>
      <c r="J188" s="175">
        <f>BK188</f>
        <v>0</v>
      </c>
      <c r="L188" s="163"/>
      <c r="M188" s="168"/>
      <c r="N188" s="169"/>
      <c r="O188" s="169"/>
      <c r="P188" s="170">
        <f>P189</f>
        <v>0</v>
      </c>
      <c r="Q188" s="169"/>
      <c r="R188" s="170">
        <f>R189</f>
        <v>0</v>
      </c>
      <c r="S188" s="169"/>
      <c r="T188" s="171">
        <f>T189</f>
        <v>0</v>
      </c>
      <c r="AR188" s="164" t="s">
        <v>83</v>
      </c>
      <c r="AT188" s="172" t="s">
        <v>75</v>
      </c>
      <c r="AU188" s="172" t="s">
        <v>83</v>
      </c>
      <c r="AY188" s="164" t="s">
        <v>524</v>
      </c>
      <c r="BK188" s="173">
        <f>BK189</f>
        <v>0</v>
      </c>
    </row>
    <row r="189" spans="1:65" s="2" customFormat="1" ht="33" customHeight="1">
      <c r="A189" s="35"/>
      <c r="B189" s="144"/>
      <c r="C189" s="176" t="s">
        <v>626</v>
      </c>
      <c r="D189" s="176" t="s">
        <v>526</v>
      </c>
      <c r="E189" s="177" t="s">
        <v>7887</v>
      </c>
      <c r="F189" s="178" t="s">
        <v>7888</v>
      </c>
      <c r="G189" s="179" t="s">
        <v>677</v>
      </c>
      <c r="H189" s="180">
        <v>27.872</v>
      </c>
      <c r="I189" s="181"/>
      <c r="J189" s="180">
        <f>ROUND(I189*H189,3)</f>
        <v>0</v>
      </c>
      <c r="K189" s="182"/>
      <c r="L189" s="36"/>
      <c r="M189" s="183" t="s">
        <v>1</v>
      </c>
      <c r="N189" s="184" t="s">
        <v>42</v>
      </c>
      <c r="O189" s="61"/>
      <c r="P189" s="185">
        <f>O189*H189</f>
        <v>0</v>
      </c>
      <c r="Q189" s="185">
        <v>0</v>
      </c>
      <c r="R189" s="185">
        <f>Q189*H189</f>
        <v>0</v>
      </c>
      <c r="S189" s="185">
        <v>0</v>
      </c>
      <c r="T189" s="18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530</v>
      </c>
      <c r="AT189" s="187" t="s">
        <v>526</v>
      </c>
      <c r="AU189" s="187" t="s">
        <v>89</v>
      </c>
      <c r="AY189" s="18" t="s">
        <v>524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89</v>
      </c>
      <c r="BK189" s="188">
        <f>ROUND(I189*H189,3)</f>
        <v>0</v>
      </c>
      <c r="BL189" s="18" t="s">
        <v>530</v>
      </c>
      <c r="BM189" s="187" t="s">
        <v>7889</v>
      </c>
    </row>
    <row r="190" spans="1:65" s="12" customFormat="1" ht="25.95" customHeight="1">
      <c r="B190" s="163"/>
      <c r="D190" s="164" t="s">
        <v>75</v>
      </c>
      <c r="E190" s="165" t="s">
        <v>4824</v>
      </c>
      <c r="F190" s="165" t="s">
        <v>4824</v>
      </c>
      <c r="I190" s="166"/>
      <c r="J190" s="167">
        <f>BK190</f>
        <v>0</v>
      </c>
      <c r="L190" s="163"/>
      <c r="M190" s="168"/>
      <c r="N190" s="169"/>
      <c r="O190" s="169"/>
      <c r="P190" s="170">
        <f>P191</f>
        <v>0</v>
      </c>
      <c r="Q190" s="169"/>
      <c r="R190" s="170">
        <f>R191</f>
        <v>0</v>
      </c>
      <c r="S190" s="169"/>
      <c r="T190" s="171">
        <f>T191</f>
        <v>0</v>
      </c>
      <c r="AR190" s="164" t="s">
        <v>530</v>
      </c>
      <c r="AT190" s="172" t="s">
        <v>75</v>
      </c>
      <c r="AU190" s="172" t="s">
        <v>76</v>
      </c>
      <c r="AY190" s="164" t="s">
        <v>524</v>
      </c>
      <c r="BK190" s="173">
        <f>BK191</f>
        <v>0</v>
      </c>
    </row>
    <row r="191" spans="1:65" s="12" customFormat="1" ht="22.95" customHeight="1">
      <c r="B191" s="163"/>
      <c r="D191" s="164" t="s">
        <v>75</v>
      </c>
      <c r="E191" s="174" t="s">
        <v>86</v>
      </c>
      <c r="F191" s="174" t="s">
        <v>7890</v>
      </c>
      <c r="I191" s="166"/>
      <c r="J191" s="175">
        <f>BK191</f>
        <v>0</v>
      </c>
      <c r="L191" s="163"/>
      <c r="M191" s="168"/>
      <c r="N191" s="169"/>
      <c r="O191" s="169"/>
      <c r="P191" s="170">
        <f>SUM(P192:P193)</f>
        <v>0</v>
      </c>
      <c r="Q191" s="169"/>
      <c r="R191" s="170">
        <f>SUM(R192:R193)</f>
        <v>0</v>
      </c>
      <c r="S191" s="169"/>
      <c r="T191" s="171">
        <f>SUM(T192:T193)</f>
        <v>0</v>
      </c>
      <c r="AR191" s="164" t="s">
        <v>530</v>
      </c>
      <c r="AT191" s="172" t="s">
        <v>75</v>
      </c>
      <c r="AU191" s="172" t="s">
        <v>83</v>
      </c>
      <c r="AY191" s="164" t="s">
        <v>524</v>
      </c>
      <c r="BK191" s="173">
        <f>SUM(BK192:BK193)</f>
        <v>0</v>
      </c>
    </row>
    <row r="192" spans="1:65" s="2" customFormat="1" ht="55.5" customHeight="1">
      <c r="A192" s="35"/>
      <c r="B192" s="144"/>
      <c r="C192" s="176" t="s">
        <v>639</v>
      </c>
      <c r="D192" s="176" t="s">
        <v>526</v>
      </c>
      <c r="E192" s="177" t="s">
        <v>7891</v>
      </c>
      <c r="F192" s="178" t="s">
        <v>7892</v>
      </c>
      <c r="G192" s="179" t="s">
        <v>7893</v>
      </c>
      <c r="H192" s="180">
        <v>1</v>
      </c>
      <c r="I192" s="181"/>
      <c r="J192" s="180">
        <f>ROUND(I192*H192,3)</f>
        <v>0</v>
      </c>
      <c r="K192" s="182"/>
      <c r="L192" s="36"/>
      <c r="M192" s="183" t="s">
        <v>1</v>
      </c>
      <c r="N192" s="184" t="s">
        <v>42</v>
      </c>
      <c r="O192" s="61"/>
      <c r="P192" s="185">
        <f>O192*H192</f>
        <v>0</v>
      </c>
      <c r="Q192" s="185">
        <v>0</v>
      </c>
      <c r="R192" s="185">
        <f>Q192*H192</f>
        <v>0</v>
      </c>
      <c r="S192" s="185">
        <v>0</v>
      </c>
      <c r="T192" s="18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530</v>
      </c>
      <c r="AT192" s="187" t="s">
        <v>526</v>
      </c>
      <c r="AU192" s="187" t="s">
        <v>89</v>
      </c>
      <c r="AY192" s="18" t="s">
        <v>524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89</v>
      </c>
      <c r="BK192" s="188">
        <f>ROUND(I192*H192,3)</f>
        <v>0</v>
      </c>
      <c r="BL192" s="18" t="s">
        <v>530</v>
      </c>
      <c r="BM192" s="187" t="s">
        <v>7894</v>
      </c>
    </row>
    <row r="193" spans="1:51" s="13" customFormat="1">
      <c r="B193" s="189"/>
      <c r="D193" s="190" t="s">
        <v>532</v>
      </c>
      <c r="E193" s="191" t="s">
        <v>1</v>
      </c>
      <c r="F193" s="192" t="s">
        <v>3901</v>
      </c>
      <c r="H193" s="193">
        <v>1</v>
      </c>
      <c r="I193" s="194"/>
      <c r="L193" s="189"/>
      <c r="M193" s="248"/>
      <c r="N193" s="249"/>
      <c r="O193" s="249"/>
      <c r="P193" s="249"/>
      <c r="Q193" s="249"/>
      <c r="R193" s="249"/>
      <c r="S193" s="249"/>
      <c r="T193" s="250"/>
      <c r="AT193" s="191" t="s">
        <v>532</v>
      </c>
      <c r="AU193" s="191" t="s">
        <v>89</v>
      </c>
      <c r="AV193" s="13" t="s">
        <v>89</v>
      </c>
      <c r="AW193" s="13" t="s">
        <v>30</v>
      </c>
      <c r="AX193" s="13" t="s">
        <v>83</v>
      </c>
      <c r="AY193" s="191" t="s">
        <v>524</v>
      </c>
    </row>
    <row r="194" spans="1:51" s="2" customFormat="1" ht="6.9" customHeight="1">
      <c r="A194" s="35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6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autoFilter ref="C133:K193" xr:uid="{00000000-0009-0000-0000-00000D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48"/>
  <sheetViews>
    <sheetView showGridLines="0" topLeftCell="A139" workbookViewId="0">
      <selection activeCell="X143" sqref="X14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131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3" t="s">
        <v>7895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27. 1. 2021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33" t="str">
        <f>'Rekapitulácia stavby'!E14</f>
        <v>Vyplň údaj</v>
      </c>
      <c r="F18" s="320"/>
      <c r="G18" s="320"/>
      <c r="H18" s="32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24" t="s">
        <v>1</v>
      </c>
      <c r="F27" s="324"/>
      <c r="G27" s="324"/>
      <c r="H27" s="32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36"/>
      <c r="C35" s="35"/>
      <c r="D35" s="119" t="s">
        <v>40</v>
      </c>
      <c r="E35" s="28" t="s">
        <v>41</v>
      </c>
      <c r="F35" s="120">
        <f>ROUND((SUM(BE102:BE109) + SUM(BE129:BE147)),  2)</f>
        <v>0</v>
      </c>
      <c r="G35" s="35"/>
      <c r="H35" s="35"/>
      <c r="I35" s="121">
        <v>0.2</v>
      </c>
      <c r="J35" s="120">
        <f>ROUND(((SUM(BE102:BE109) + SUM(BE129:BE147))*I35),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28" t="s">
        <v>42</v>
      </c>
      <c r="F36" s="120">
        <f>ROUND((SUM(BF102:BF109) + SUM(BF129:BF147)),  2)</f>
        <v>0</v>
      </c>
      <c r="G36" s="35"/>
      <c r="H36" s="35"/>
      <c r="I36" s="121">
        <v>0.2</v>
      </c>
      <c r="J36" s="120">
        <f>ROUND(((SUM(BF102:BF109) + SUM(BF129:BF147))*I36),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36"/>
      <c r="C37" s="35"/>
      <c r="D37" s="35"/>
      <c r="E37" s="28" t="s">
        <v>43</v>
      </c>
      <c r="F37" s="120">
        <f>ROUND((SUM(BG102:BG109) + SUM(BG129:BG147)),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36"/>
      <c r="C38" s="35"/>
      <c r="D38" s="35"/>
      <c r="E38" s="28" t="s">
        <v>44</v>
      </c>
      <c r="F38" s="120">
        <f>ROUND((SUM(BH102:BH109) + SUM(BH129:BH147)),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45</v>
      </c>
      <c r="F39" s="120">
        <f>ROUND((SUM(BI102:BI109) + SUM(BI129:BI147)),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3" t="str">
        <f>E9</f>
        <v>04 - SO 04 - Výťah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27. 1. 2021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J129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" customHeight="1">
      <c r="B97" s="132"/>
      <c r="D97" s="133" t="s">
        <v>495</v>
      </c>
      <c r="E97" s="134"/>
      <c r="F97" s="134"/>
      <c r="G97" s="134"/>
      <c r="H97" s="134"/>
      <c r="I97" s="134"/>
      <c r="J97" s="135">
        <f>J130</f>
        <v>0</v>
      </c>
      <c r="L97" s="132"/>
    </row>
    <row r="98" spans="1:65" s="10" customFormat="1" ht="19.95" customHeight="1">
      <c r="B98" s="137"/>
      <c r="D98" s="138" t="s">
        <v>496</v>
      </c>
      <c r="E98" s="139"/>
      <c r="F98" s="139"/>
      <c r="G98" s="139"/>
      <c r="H98" s="139"/>
      <c r="I98" s="139"/>
      <c r="J98" s="140">
        <f>J131</f>
        <v>0</v>
      </c>
      <c r="L98" s="137"/>
    </row>
    <row r="99" spans="1:65" s="10" customFormat="1" ht="19.95" customHeight="1">
      <c r="B99" s="137"/>
      <c r="D99" s="138" t="s">
        <v>7896</v>
      </c>
      <c r="E99" s="139"/>
      <c r="F99" s="139"/>
      <c r="G99" s="139"/>
      <c r="H99" s="139"/>
      <c r="I99" s="139"/>
      <c r="J99" s="140">
        <f>J136</f>
        <v>0</v>
      </c>
      <c r="L99" s="137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hidden="1" customHeight="1">
      <c r="A102" s="35"/>
      <c r="B102" s="36"/>
      <c r="C102" s="131" t="s">
        <v>501</v>
      </c>
      <c r="D102" s="35"/>
      <c r="E102" s="35"/>
      <c r="F102" s="35"/>
      <c r="G102" s="35"/>
      <c r="H102" s="35"/>
      <c r="I102" s="35"/>
      <c r="J102" s="142">
        <f>ROUND(J103 + J104 + J105 + J106 + J107 + J108,2)</f>
        <v>0</v>
      </c>
      <c r="K102" s="35"/>
      <c r="L102" s="45"/>
      <c r="N102" s="143" t="s">
        <v>40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hidden="1" customHeight="1">
      <c r="A103" s="35"/>
      <c r="B103" s="144"/>
      <c r="C103" s="145"/>
      <c r="D103" s="292" t="s">
        <v>502</v>
      </c>
      <c r="E103" s="330"/>
      <c r="F103" s="330"/>
      <c r="G103" s="145"/>
      <c r="H103" s="145"/>
      <c r="I103" s="145"/>
      <c r="J103" s="102">
        <v>0</v>
      </c>
      <c r="K103" s="145"/>
      <c r="L103" s="147"/>
      <c r="M103" s="148"/>
      <c r="N103" s="149" t="s">
        <v>42</v>
      </c>
      <c r="O103" s="148"/>
      <c r="P103" s="148"/>
      <c r="Q103" s="148"/>
      <c r="R103" s="148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50" t="s">
        <v>503</v>
      </c>
      <c r="AZ103" s="148"/>
      <c r="BA103" s="148"/>
      <c r="BB103" s="148"/>
      <c r="BC103" s="148"/>
      <c r="BD103" s="148"/>
      <c r="BE103" s="151">
        <f t="shared" ref="BE103:BE108" si="0">IF(N103="základná",J103,0)</f>
        <v>0</v>
      </c>
      <c r="BF103" s="151">
        <f t="shared" ref="BF103:BF108" si="1">IF(N103="znížená",J103,0)</f>
        <v>0</v>
      </c>
      <c r="BG103" s="151">
        <f t="shared" ref="BG103:BG108" si="2">IF(N103="zákl. prenesená",J103,0)</f>
        <v>0</v>
      </c>
      <c r="BH103" s="151">
        <f t="shared" ref="BH103:BH108" si="3">IF(N103="zníž. prenesená",J103,0)</f>
        <v>0</v>
      </c>
      <c r="BI103" s="151">
        <f t="shared" ref="BI103:BI108" si="4">IF(N103="nulová",J103,0)</f>
        <v>0</v>
      </c>
      <c r="BJ103" s="150" t="s">
        <v>89</v>
      </c>
      <c r="BK103" s="148"/>
      <c r="BL103" s="148"/>
      <c r="BM103" s="148"/>
    </row>
    <row r="104" spans="1:65" s="2" customFormat="1" ht="18" hidden="1" customHeight="1">
      <c r="A104" s="35"/>
      <c r="B104" s="144"/>
      <c r="C104" s="145"/>
      <c r="D104" s="292" t="s">
        <v>504</v>
      </c>
      <c r="E104" s="330"/>
      <c r="F104" s="330"/>
      <c r="G104" s="145"/>
      <c r="H104" s="145"/>
      <c r="I104" s="145"/>
      <c r="J104" s="102">
        <v>0</v>
      </c>
      <c r="K104" s="145"/>
      <c r="L104" s="147"/>
      <c r="M104" s="148"/>
      <c r="N104" s="149" t="s">
        <v>42</v>
      </c>
      <c r="O104" s="148"/>
      <c r="P104" s="148"/>
      <c r="Q104" s="148"/>
      <c r="R104" s="148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50" t="s">
        <v>503</v>
      </c>
      <c r="AZ104" s="148"/>
      <c r="BA104" s="148"/>
      <c r="BB104" s="148"/>
      <c r="BC104" s="148"/>
      <c r="BD104" s="148"/>
      <c r="BE104" s="151">
        <f t="shared" si="0"/>
        <v>0</v>
      </c>
      <c r="BF104" s="151">
        <f t="shared" si="1"/>
        <v>0</v>
      </c>
      <c r="BG104" s="151">
        <f t="shared" si="2"/>
        <v>0</v>
      </c>
      <c r="BH104" s="151">
        <f t="shared" si="3"/>
        <v>0</v>
      </c>
      <c r="BI104" s="151">
        <f t="shared" si="4"/>
        <v>0</v>
      </c>
      <c r="BJ104" s="150" t="s">
        <v>89</v>
      </c>
      <c r="BK104" s="148"/>
      <c r="BL104" s="148"/>
      <c r="BM104" s="148"/>
    </row>
    <row r="105" spans="1:65" s="2" customFormat="1" ht="18" hidden="1" customHeight="1">
      <c r="A105" s="35"/>
      <c r="B105" s="144"/>
      <c r="C105" s="145"/>
      <c r="D105" s="292" t="s">
        <v>505</v>
      </c>
      <c r="E105" s="330"/>
      <c r="F105" s="330"/>
      <c r="G105" s="145"/>
      <c r="H105" s="145"/>
      <c r="I105" s="145"/>
      <c r="J105" s="102">
        <v>0</v>
      </c>
      <c r="K105" s="145"/>
      <c r="L105" s="147"/>
      <c r="M105" s="148"/>
      <c r="N105" s="149" t="s">
        <v>42</v>
      </c>
      <c r="O105" s="148"/>
      <c r="P105" s="148"/>
      <c r="Q105" s="148"/>
      <c r="R105" s="148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50" t="s">
        <v>503</v>
      </c>
      <c r="AZ105" s="148"/>
      <c r="BA105" s="148"/>
      <c r="BB105" s="148"/>
      <c r="BC105" s="148"/>
      <c r="BD105" s="148"/>
      <c r="BE105" s="151">
        <f t="shared" si="0"/>
        <v>0</v>
      </c>
      <c r="BF105" s="151">
        <f t="shared" si="1"/>
        <v>0</v>
      </c>
      <c r="BG105" s="151">
        <f t="shared" si="2"/>
        <v>0</v>
      </c>
      <c r="BH105" s="151">
        <f t="shared" si="3"/>
        <v>0</v>
      </c>
      <c r="BI105" s="151">
        <f t="shared" si="4"/>
        <v>0</v>
      </c>
      <c r="BJ105" s="150" t="s">
        <v>89</v>
      </c>
      <c r="BK105" s="148"/>
      <c r="BL105" s="148"/>
      <c r="BM105" s="148"/>
    </row>
    <row r="106" spans="1:65" s="2" customFormat="1" ht="18" hidden="1" customHeight="1">
      <c r="A106" s="35"/>
      <c r="B106" s="144"/>
      <c r="C106" s="145"/>
      <c r="D106" s="292" t="s">
        <v>506</v>
      </c>
      <c r="E106" s="330"/>
      <c r="F106" s="330"/>
      <c r="G106" s="145"/>
      <c r="H106" s="145"/>
      <c r="I106" s="145"/>
      <c r="J106" s="102">
        <v>0</v>
      </c>
      <c r="K106" s="145"/>
      <c r="L106" s="147"/>
      <c r="M106" s="148"/>
      <c r="N106" s="149" t="s">
        <v>42</v>
      </c>
      <c r="O106" s="148"/>
      <c r="P106" s="148"/>
      <c r="Q106" s="148"/>
      <c r="R106" s="148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50" t="s">
        <v>503</v>
      </c>
      <c r="AZ106" s="148"/>
      <c r="BA106" s="148"/>
      <c r="BB106" s="148"/>
      <c r="BC106" s="148"/>
      <c r="BD106" s="148"/>
      <c r="BE106" s="151">
        <f t="shared" si="0"/>
        <v>0</v>
      </c>
      <c r="BF106" s="151">
        <f t="shared" si="1"/>
        <v>0</v>
      </c>
      <c r="BG106" s="151">
        <f t="shared" si="2"/>
        <v>0</v>
      </c>
      <c r="BH106" s="151">
        <f t="shared" si="3"/>
        <v>0</v>
      </c>
      <c r="BI106" s="151">
        <f t="shared" si="4"/>
        <v>0</v>
      </c>
      <c r="BJ106" s="150" t="s">
        <v>89</v>
      </c>
      <c r="BK106" s="148"/>
      <c r="BL106" s="148"/>
      <c r="BM106" s="148"/>
    </row>
    <row r="107" spans="1:65" s="2" customFormat="1" ht="18" hidden="1" customHeight="1">
      <c r="A107" s="35"/>
      <c r="B107" s="144"/>
      <c r="C107" s="145"/>
      <c r="D107" s="292" t="s">
        <v>507</v>
      </c>
      <c r="E107" s="330"/>
      <c r="F107" s="330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503</v>
      </c>
      <c r="AZ107" s="148"/>
      <c r="BA107" s="148"/>
      <c r="BB107" s="148"/>
      <c r="BC107" s="148"/>
      <c r="BD107" s="148"/>
      <c r="BE107" s="151">
        <f t="shared" si="0"/>
        <v>0</v>
      </c>
      <c r="BF107" s="151">
        <f t="shared" si="1"/>
        <v>0</v>
      </c>
      <c r="BG107" s="151">
        <f t="shared" si="2"/>
        <v>0</v>
      </c>
      <c r="BH107" s="151">
        <f t="shared" si="3"/>
        <v>0</v>
      </c>
      <c r="BI107" s="151">
        <f t="shared" si="4"/>
        <v>0</v>
      </c>
      <c r="BJ107" s="150" t="s">
        <v>89</v>
      </c>
      <c r="BK107" s="148"/>
      <c r="BL107" s="148"/>
      <c r="BM107" s="148"/>
    </row>
    <row r="108" spans="1:65" s="2" customFormat="1" ht="18" hidden="1" customHeight="1">
      <c r="A108" s="35"/>
      <c r="B108" s="144"/>
      <c r="C108" s="145"/>
      <c r="D108" s="146" t="s">
        <v>508</v>
      </c>
      <c r="E108" s="145"/>
      <c r="F108" s="145"/>
      <c r="G108" s="145"/>
      <c r="H108" s="145"/>
      <c r="I108" s="145"/>
      <c r="J108" s="102">
        <f>ROUND(J30*T108,2)</f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509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09" t="s">
        <v>164</v>
      </c>
      <c r="D110" s="110"/>
      <c r="E110" s="110"/>
      <c r="F110" s="110"/>
      <c r="G110" s="110"/>
      <c r="H110" s="110"/>
      <c r="I110" s="110"/>
      <c r="J110" s="111">
        <f>ROUND(J96+J102,2)</f>
        <v>0</v>
      </c>
      <c r="K110" s="110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6.9" customHeight="1">
      <c r="A111" s="35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" customHeight="1">
      <c r="A115" s="35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" customHeight="1">
      <c r="A116" s="35"/>
      <c r="B116" s="36"/>
      <c r="C116" s="22" t="s">
        <v>510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28" t="s">
        <v>14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6.25" customHeight="1">
      <c r="A119" s="35"/>
      <c r="B119" s="36"/>
      <c r="C119" s="35"/>
      <c r="D119" s="35"/>
      <c r="E119" s="331" t="str">
        <f>E7</f>
        <v>REKONŠTRUKCIA ZŠ PLICKOVA</v>
      </c>
      <c r="F119" s="332"/>
      <c r="G119" s="332"/>
      <c r="H119" s="332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183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293" t="str">
        <f>E9</f>
        <v>04 - SO 04 - Výťah</v>
      </c>
      <c r="F121" s="329"/>
      <c r="G121" s="329"/>
      <c r="H121" s="329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18</v>
      </c>
      <c r="D123" s="35"/>
      <c r="E123" s="35"/>
      <c r="F123" s="26" t="str">
        <f>F12</f>
        <v xml:space="preserve"> </v>
      </c>
      <c r="G123" s="35"/>
      <c r="H123" s="35"/>
      <c r="I123" s="28" t="s">
        <v>20</v>
      </c>
      <c r="J123" s="58" t="str">
        <f>IF(J12="","",J12)</f>
        <v>27. 1. 2021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15" customHeight="1">
      <c r="A125" s="35"/>
      <c r="B125" s="36"/>
      <c r="C125" s="28" t="s">
        <v>22</v>
      </c>
      <c r="D125" s="35"/>
      <c r="E125" s="35"/>
      <c r="F125" s="26" t="str">
        <f>E15</f>
        <v>Mestská časť Bratislava – Rača</v>
      </c>
      <c r="G125" s="35"/>
      <c r="H125" s="35"/>
      <c r="I125" s="28" t="s">
        <v>28</v>
      </c>
      <c r="J125" s="31" t="str">
        <f>E21</f>
        <v>Pantographs.r.o.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15" customHeight="1">
      <c r="A126" s="35"/>
      <c r="B126" s="36"/>
      <c r="C126" s="28" t="s">
        <v>26</v>
      </c>
      <c r="D126" s="35"/>
      <c r="E126" s="35"/>
      <c r="F126" s="26" t="str">
        <f>IF(E18="","",E18)</f>
        <v>Vyplň údaj</v>
      </c>
      <c r="G126" s="35"/>
      <c r="H126" s="35"/>
      <c r="I126" s="28" t="s">
        <v>32</v>
      </c>
      <c r="J126" s="31" t="str">
        <f>E24</f>
        <v xml:space="preserve"> 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52"/>
      <c r="B128" s="153"/>
      <c r="C128" s="154" t="s">
        <v>511</v>
      </c>
      <c r="D128" s="155" t="s">
        <v>61</v>
      </c>
      <c r="E128" s="155" t="s">
        <v>57</v>
      </c>
      <c r="F128" s="155" t="s">
        <v>58</v>
      </c>
      <c r="G128" s="155" t="s">
        <v>512</v>
      </c>
      <c r="H128" s="155" t="s">
        <v>513</v>
      </c>
      <c r="I128" s="155" t="s">
        <v>514</v>
      </c>
      <c r="J128" s="156" t="s">
        <v>443</v>
      </c>
      <c r="K128" s="157" t="s">
        <v>515</v>
      </c>
      <c r="L128" s="158"/>
      <c r="M128" s="65" t="s">
        <v>1</v>
      </c>
      <c r="N128" s="66" t="s">
        <v>40</v>
      </c>
      <c r="O128" s="66" t="s">
        <v>516</v>
      </c>
      <c r="P128" s="66" t="s">
        <v>517</v>
      </c>
      <c r="Q128" s="66" t="s">
        <v>518</v>
      </c>
      <c r="R128" s="66" t="s">
        <v>519</v>
      </c>
      <c r="S128" s="66" t="s">
        <v>520</v>
      </c>
      <c r="T128" s="67" t="s">
        <v>521</v>
      </c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</row>
    <row r="129" spans="1:65" s="2" customFormat="1" ht="22.95" customHeight="1">
      <c r="A129" s="35"/>
      <c r="B129" s="36"/>
      <c r="C129" s="72" t="s">
        <v>256</v>
      </c>
      <c r="D129" s="35"/>
      <c r="E129" s="35"/>
      <c r="F129" s="35"/>
      <c r="G129" s="35"/>
      <c r="H129" s="35"/>
      <c r="I129" s="35"/>
      <c r="J129" s="159">
        <f>BK129</f>
        <v>0</v>
      </c>
      <c r="K129" s="35"/>
      <c r="L129" s="36"/>
      <c r="M129" s="68"/>
      <c r="N129" s="59"/>
      <c r="O129" s="69"/>
      <c r="P129" s="160">
        <f>P130</f>
        <v>0</v>
      </c>
      <c r="Q129" s="69"/>
      <c r="R129" s="160">
        <f>R130</f>
        <v>0</v>
      </c>
      <c r="S129" s="69"/>
      <c r="T129" s="161">
        <f>T130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451</v>
      </c>
      <c r="BK129" s="162">
        <f>BK130</f>
        <v>0</v>
      </c>
    </row>
    <row r="130" spans="1:65" s="12" customFormat="1" ht="25.95" customHeight="1">
      <c r="B130" s="163"/>
      <c r="D130" s="164" t="s">
        <v>75</v>
      </c>
      <c r="E130" s="165" t="s">
        <v>697</v>
      </c>
      <c r="F130" s="165" t="s">
        <v>4793</v>
      </c>
      <c r="I130" s="166"/>
      <c r="J130" s="167">
        <f>BK130</f>
        <v>0</v>
      </c>
      <c r="L130" s="163"/>
      <c r="M130" s="168"/>
      <c r="N130" s="169"/>
      <c r="O130" s="169"/>
      <c r="P130" s="170">
        <f>P131+P136</f>
        <v>0</v>
      </c>
      <c r="Q130" s="169"/>
      <c r="R130" s="170">
        <f>R131+R136</f>
        <v>0</v>
      </c>
      <c r="S130" s="169"/>
      <c r="T130" s="171">
        <f>T131+T136</f>
        <v>0</v>
      </c>
      <c r="AR130" s="164" t="s">
        <v>537</v>
      </c>
      <c r="AT130" s="172" t="s">
        <v>75</v>
      </c>
      <c r="AU130" s="172" t="s">
        <v>76</v>
      </c>
      <c r="AY130" s="164" t="s">
        <v>524</v>
      </c>
      <c r="BK130" s="173">
        <f>BK131+BK136</f>
        <v>0</v>
      </c>
    </row>
    <row r="131" spans="1:65" s="12" customFormat="1" ht="22.95" customHeight="1">
      <c r="B131" s="163"/>
      <c r="D131" s="164" t="s">
        <v>75</v>
      </c>
      <c r="E131" s="174" t="s">
        <v>4794</v>
      </c>
      <c r="F131" s="174" t="s">
        <v>4795</v>
      </c>
      <c r="I131" s="166"/>
      <c r="J131" s="175">
        <f>BK131</f>
        <v>0</v>
      </c>
      <c r="L131" s="163"/>
      <c r="M131" s="168"/>
      <c r="N131" s="169"/>
      <c r="O131" s="169"/>
      <c r="P131" s="170">
        <f>SUM(P132:P135)</f>
        <v>0</v>
      </c>
      <c r="Q131" s="169"/>
      <c r="R131" s="170">
        <f>SUM(R132:R135)</f>
        <v>0</v>
      </c>
      <c r="S131" s="169"/>
      <c r="T131" s="171">
        <f>SUM(T132:T135)</f>
        <v>0</v>
      </c>
      <c r="AR131" s="164" t="s">
        <v>537</v>
      </c>
      <c r="AT131" s="172" t="s">
        <v>75</v>
      </c>
      <c r="AU131" s="172" t="s">
        <v>83</v>
      </c>
      <c r="AY131" s="164" t="s">
        <v>524</v>
      </c>
      <c r="BK131" s="173">
        <f>SUM(BK132:BK135)</f>
        <v>0</v>
      </c>
    </row>
    <row r="132" spans="1:65" s="2" customFormat="1" ht="16.5" customHeight="1">
      <c r="A132" s="35"/>
      <c r="B132" s="144"/>
      <c r="C132" s="259" t="s">
        <v>83</v>
      </c>
      <c r="D132" s="259" t="s">
        <v>526</v>
      </c>
      <c r="E132" s="260" t="s">
        <v>7897</v>
      </c>
      <c r="F132" s="261" t="s">
        <v>7898</v>
      </c>
      <c r="G132" s="262" t="s">
        <v>879</v>
      </c>
      <c r="H132" s="263">
        <v>1</v>
      </c>
      <c r="I132" s="263"/>
      <c r="J132" s="263">
        <f>ROUND(I132*H132,3)</f>
        <v>0</v>
      </c>
      <c r="K132" s="182"/>
      <c r="L132" s="36"/>
      <c r="M132" s="183" t="s">
        <v>1</v>
      </c>
      <c r="N132" s="184" t="s">
        <v>42</v>
      </c>
      <c r="O132" s="61"/>
      <c r="P132" s="185">
        <f>O132*H132</f>
        <v>0</v>
      </c>
      <c r="Q132" s="185">
        <v>0</v>
      </c>
      <c r="R132" s="185">
        <f>Q132*H132</f>
        <v>0</v>
      </c>
      <c r="S132" s="185">
        <v>0</v>
      </c>
      <c r="T132" s="18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7" t="s">
        <v>958</v>
      </c>
      <c r="AT132" s="187" t="s">
        <v>526</v>
      </c>
      <c r="AU132" s="187" t="s">
        <v>89</v>
      </c>
      <c r="AY132" s="18" t="s">
        <v>524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89</v>
      </c>
      <c r="BK132" s="188">
        <f>ROUND(I132*H132,3)</f>
        <v>0</v>
      </c>
      <c r="BL132" s="18" t="s">
        <v>958</v>
      </c>
      <c r="BM132" s="187" t="s">
        <v>7899</v>
      </c>
    </row>
    <row r="133" spans="1:65" s="2" customFormat="1" ht="105.6">
      <c r="A133" s="35"/>
      <c r="B133" s="36"/>
      <c r="C133" s="35"/>
      <c r="D133" s="190" t="s">
        <v>3212</v>
      </c>
      <c r="E133" s="35"/>
      <c r="F133" s="231" t="s">
        <v>7900</v>
      </c>
      <c r="G133" s="35"/>
      <c r="H133" s="35"/>
      <c r="I133" s="145"/>
      <c r="J133" s="35"/>
      <c r="K133" s="35"/>
      <c r="L133" s="36"/>
      <c r="M133" s="232"/>
      <c r="N133" s="233"/>
      <c r="O133" s="61"/>
      <c r="P133" s="61"/>
      <c r="Q133" s="61"/>
      <c r="R133" s="61"/>
      <c r="S133" s="61"/>
      <c r="T133" s="62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3212</v>
      </c>
      <c r="AU133" s="18" t="s">
        <v>89</v>
      </c>
    </row>
    <row r="134" spans="1:65" s="13" customFormat="1">
      <c r="B134" s="189"/>
      <c r="D134" s="190" t="s">
        <v>532</v>
      </c>
      <c r="E134" s="191" t="s">
        <v>1</v>
      </c>
      <c r="F134" s="192" t="s">
        <v>3901</v>
      </c>
      <c r="H134" s="193">
        <v>1</v>
      </c>
      <c r="I134" s="194"/>
      <c r="L134" s="189"/>
      <c r="M134" s="195"/>
      <c r="N134" s="196"/>
      <c r="O134" s="196"/>
      <c r="P134" s="196"/>
      <c r="Q134" s="196"/>
      <c r="R134" s="196"/>
      <c r="S134" s="196"/>
      <c r="T134" s="197"/>
      <c r="AT134" s="191" t="s">
        <v>532</v>
      </c>
      <c r="AU134" s="191" t="s">
        <v>89</v>
      </c>
      <c r="AV134" s="13" t="s">
        <v>89</v>
      </c>
      <c r="AW134" s="13" t="s">
        <v>30</v>
      </c>
      <c r="AX134" s="13" t="s">
        <v>83</v>
      </c>
      <c r="AY134" s="191" t="s">
        <v>524</v>
      </c>
    </row>
    <row r="135" spans="1:65" s="14" customFormat="1">
      <c r="B135" s="198"/>
      <c r="D135" s="190" t="s">
        <v>532</v>
      </c>
      <c r="E135" s="199" t="s">
        <v>1</v>
      </c>
      <c r="F135" s="200" t="s">
        <v>7901</v>
      </c>
      <c r="H135" s="199" t="s">
        <v>1</v>
      </c>
      <c r="I135" s="201"/>
      <c r="L135" s="198"/>
      <c r="M135" s="202"/>
      <c r="N135" s="203"/>
      <c r="O135" s="203"/>
      <c r="P135" s="203"/>
      <c r="Q135" s="203"/>
      <c r="R135" s="203"/>
      <c r="S135" s="203"/>
      <c r="T135" s="204"/>
      <c r="AT135" s="199" t="s">
        <v>532</v>
      </c>
      <c r="AU135" s="199" t="s">
        <v>89</v>
      </c>
      <c r="AV135" s="14" t="s">
        <v>83</v>
      </c>
      <c r="AW135" s="14" t="s">
        <v>30</v>
      </c>
      <c r="AX135" s="14" t="s">
        <v>76</v>
      </c>
      <c r="AY135" s="199" t="s">
        <v>524</v>
      </c>
    </row>
    <row r="136" spans="1:65" s="12" customFormat="1" ht="22.95" customHeight="1">
      <c r="B136" s="163"/>
      <c r="D136" s="164" t="s">
        <v>75</v>
      </c>
      <c r="E136" s="174" t="s">
        <v>7902</v>
      </c>
      <c r="F136" s="174" t="s">
        <v>7903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SUM(P137:P147)</f>
        <v>0</v>
      </c>
      <c r="Q136" s="169"/>
      <c r="R136" s="170">
        <f>SUM(R137:R147)</f>
        <v>0</v>
      </c>
      <c r="S136" s="169"/>
      <c r="T136" s="171">
        <f>SUM(T137:T147)</f>
        <v>0</v>
      </c>
      <c r="AR136" s="164" t="s">
        <v>537</v>
      </c>
      <c r="AT136" s="172" t="s">
        <v>75</v>
      </c>
      <c r="AU136" s="172" t="s">
        <v>83</v>
      </c>
      <c r="AY136" s="164" t="s">
        <v>524</v>
      </c>
      <c r="BK136" s="173">
        <f>SUM(BK137:BK147)</f>
        <v>0</v>
      </c>
    </row>
    <row r="137" spans="1:65" s="2" customFormat="1" ht="16.5" customHeight="1">
      <c r="A137" s="35"/>
      <c r="B137" s="144"/>
      <c r="C137" s="176" t="s">
        <v>89</v>
      </c>
      <c r="D137" s="176" t="s">
        <v>526</v>
      </c>
      <c r="E137" s="177" t="s">
        <v>80</v>
      </c>
      <c r="F137" s="178" t="s">
        <v>7904</v>
      </c>
      <c r="G137" s="179" t="s">
        <v>700</v>
      </c>
      <c r="H137" s="180">
        <v>1915</v>
      </c>
      <c r="I137" s="181"/>
      <c r="J137" s="180">
        <f t="shared" ref="J137:J147" si="5"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ref="P137:P147" si="6">O137*H137</f>
        <v>0</v>
      </c>
      <c r="Q137" s="185">
        <v>0</v>
      </c>
      <c r="R137" s="185">
        <f t="shared" ref="R137:R147" si="7">Q137*H137</f>
        <v>0</v>
      </c>
      <c r="S137" s="185">
        <v>0</v>
      </c>
      <c r="T137" s="186">
        <f t="shared" ref="T137:T147" si="8"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958</v>
      </c>
      <c r="AT137" s="187" t="s">
        <v>526</v>
      </c>
      <c r="AU137" s="187" t="s">
        <v>89</v>
      </c>
      <c r="AY137" s="18" t="s">
        <v>524</v>
      </c>
      <c r="BE137" s="105">
        <f t="shared" ref="BE137:BE147" si="9">IF(N137="základná",J137,0)</f>
        <v>0</v>
      </c>
      <c r="BF137" s="105">
        <f t="shared" ref="BF137:BF147" si="10">IF(N137="znížená",J137,0)</f>
        <v>0</v>
      </c>
      <c r="BG137" s="105">
        <f t="shared" ref="BG137:BG147" si="11">IF(N137="zákl. prenesená",J137,0)</f>
        <v>0</v>
      </c>
      <c r="BH137" s="105">
        <f t="shared" ref="BH137:BH147" si="12">IF(N137="zníž. prenesená",J137,0)</f>
        <v>0</v>
      </c>
      <c r="BI137" s="105">
        <f t="shared" ref="BI137:BI147" si="13">IF(N137="nulová",J137,0)</f>
        <v>0</v>
      </c>
      <c r="BJ137" s="18" t="s">
        <v>89</v>
      </c>
      <c r="BK137" s="188">
        <f t="shared" ref="BK137:BK147" si="14">ROUND(I137*H137,3)</f>
        <v>0</v>
      </c>
      <c r="BL137" s="18" t="s">
        <v>958</v>
      </c>
      <c r="BM137" s="187" t="s">
        <v>7905</v>
      </c>
    </row>
    <row r="138" spans="1:65" s="2" customFormat="1" ht="21.75" customHeight="1">
      <c r="A138" s="35"/>
      <c r="B138" s="144"/>
      <c r="C138" s="176" t="s">
        <v>537</v>
      </c>
      <c r="D138" s="176" t="s">
        <v>526</v>
      </c>
      <c r="E138" s="177" t="s">
        <v>106</v>
      </c>
      <c r="F138" s="178" t="s">
        <v>7906</v>
      </c>
      <c r="G138" s="179" t="s">
        <v>529</v>
      </c>
      <c r="H138" s="180">
        <v>90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958</v>
      </c>
      <c r="AT138" s="187" t="s">
        <v>526</v>
      </c>
      <c r="AU138" s="187" t="s">
        <v>89</v>
      </c>
      <c r="AY138" s="18" t="s">
        <v>524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958</v>
      </c>
      <c r="BM138" s="187" t="s">
        <v>7907</v>
      </c>
    </row>
    <row r="139" spans="1:65" s="2" customFormat="1" ht="21.75" customHeight="1">
      <c r="A139" s="35"/>
      <c r="B139" s="144"/>
      <c r="C139" s="259" t="s">
        <v>530</v>
      </c>
      <c r="D139" s="259" t="s">
        <v>526</v>
      </c>
      <c r="E139" s="260" t="s">
        <v>126</v>
      </c>
      <c r="F139" s="261" t="s">
        <v>7908</v>
      </c>
      <c r="G139" s="262" t="s">
        <v>529</v>
      </c>
      <c r="H139" s="263">
        <v>43</v>
      </c>
      <c r="I139" s="263"/>
      <c r="J139" s="263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958</v>
      </c>
      <c r="AT139" s="187" t="s">
        <v>526</v>
      </c>
      <c r="AU139" s="187" t="s">
        <v>89</v>
      </c>
      <c r="AY139" s="18" t="s">
        <v>524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958</v>
      </c>
      <c r="BM139" s="187" t="s">
        <v>7909</v>
      </c>
    </row>
    <row r="140" spans="1:65" s="2" customFormat="1" ht="44.25" customHeight="1">
      <c r="A140" s="35"/>
      <c r="B140" s="144"/>
      <c r="C140" s="259" t="s">
        <v>544</v>
      </c>
      <c r="D140" s="259" t="s">
        <v>526</v>
      </c>
      <c r="E140" s="260" t="s">
        <v>129</v>
      </c>
      <c r="F140" s="261" t="s">
        <v>7910</v>
      </c>
      <c r="G140" s="262" t="s">
        <v>529</v>
      </c>
      <c r="H140" s="263">
        <v>8</v>
      </c>
      <c r="I140" s="263"/>
      <c r="J140" s="263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958</v>
      </c>
      <c r="AT140" s="187" t="s">
        <v>526</v>
      </c>
      <c r="AU140" s="187" t="s">
        <v>89</v>
      </c>
      <c r="AY140" s="18" t="s">
        <v>524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958</v>
      </c>
      <c r="BM140" s="187" t="s">
        <v>7911</v>
      </c>
    </row>
    <row r="141" spans="1:65" s="2" customFormat="1" ht="16.5" customHeight="1">
      <c r="A141" s="35"/>
      <c r="B141" s="144"/>
      <c r="C141" s="176" t="s">
        <v>548</v>
      </c>
      <c r="D141" s="176" t="s">
        <v>526</v>
      </c>
      <c r="E141" s="177" t="s">
        <v>132</v>
      </c>
      <c r="F141" s="178" t="s">
        <v>7912</v>
      </c>
      <c r="G141" s="179" t="s">
        <v>4265</v>
      </c>
      <c r="H141" s="180">
        <v>150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958</v>
      </c>
      <c r="AT141" s="187" t="s">
        <v>526</v>
      </c>
      <c r="AU141" s="187" t="s">
        <v>89</v>
      </c>
      <c r="AY141" s="18" t="s">
        <v>524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958</v>
      </c>
      <c r="BM141" s="187" t="s">
        <v>7913</v>
      </c>
    </row>
    <row r="142" spans="1:65" s="2" customFormat="1" ht="16.5" customHeight="1">
      <c r="A142" s="35"/>
      <c r="B142" s="144"/>
      <c r="C142" s="176" t="s">
        <v>552</v>
      </c>
      <c r="D142" s="176" t="s">
        <v>526</v>
      </c>
      <c r="E142" s="177" t="s">
        <v>144</v>
      </c>
      <c r="F142" s="178" t="s">
        <v>7914</v>
      </c>
      <c r="G142" s="179" t="s">
        <v>879</v>
      </c>
      <c r="H142" s="180">
        <v>1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958</v>
      </c>
      <c r="AT142" s="187" t="s">
        <v>526</v>
      </c>
      <c r="AU142" s="187" t="s">
        <v>89</v>
      </c>
      <c r="AY142" s="18" t="s">
        <v>524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958</v>
      </c>
      <c r="BM142" s="187" t="s">
        <v>7915</v>
      </c>
    </row>
    <row r="143" spans="1:65" s="2" customFormat="1" ht="16.5" customHeight="1">
      <c r="A143" s="35"/>
      <c r="B143" s="144"/>
      <c r="C143" s="176" t="s">
        <v>556</v>
      </c>
      <c r="D143" s="176" t="s">
        <v>526</v>
      </c>
      <c r="E143" s="177" t="s">
        <v>147</v>
      </c>
      <c r="F143" s="178" t="s">
        <v>7916</v>
      </c>
      <c r="G143" s="179" t="s">
        <v>879</v>
      </c>
      <c r="H143" s="180">
        <v>1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958</v>
      </c>
      <c r="AT143" s="187" t="s">
        <v>526</v>
      </c>
      <c r="AU143" s="187" t="s">
        <v>89</v>
      </c>
      <c r="AY143" s="18" t="s">
        <v>524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958</v>
      </c>
      <c r="BM143" s="187" t="s">
        <v>7917</v>
      </c>
    </row>
    <row r="144" spans="1:65" s="2" customFormat="1" ht="16.5" customHeight="1">
      <c r="A144" s="35"/>
      <c r="B144" s="144"/>
      <c r="C144" s="176" t="s">
        <v>560</v>
      </c>
      <c r="D144" s="176" t="s">
        <v>526</v>
      </c>
      <c r="E144" s="177" t="s">
        <v>150</v>
      </c>
      <c r="F144" s="178" t="s">
        <v>7918</v>
      </c>
      <c r="G144" s="179" t="s">
        <v>879</v>
      </c>
      <c r="H144" s="180">
        <v>1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958</v>
      </c>
      <c r="AT144" s="187" t="s">
        <v>526</v>
      </c>
      <c r="AU144" s="187" t="s">
        <v>89</v>
      </c>
      <c r="AY144" s="18" t="s">
        <v>524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958</v>
      </c>
      <c r="BM144" s="187" t="s">
        <v>7919</v>
      </c>
    </row>
    <row r="145" spans="1:65" s="2" customFormat="1" ht="16.5" customHeight="1">
      <c r="A145" s="35"/>
      <c r="B145" s="144"/>
      <c r="C145" s="176" t="s">
        <v>565</v>
      </c>
      <c r="D145" s="176" t="s">
        <v>526</v>
      </c>
      <c r="E145" s="177" t="s">
        <v>7920</v>
      </c>
      <c r="F145" s="178" t="s">
        <v>7921</v>
      </c>
      <c r="G145" s="179" t="s">
        <v>879</v>
      </c>
      <c r="H145" s="180">
        <v>1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958</v>
      </c>
      <c r="AT145" s="187" t="s">
        <v>526</v>
      </c>
      <c r="AU145" s="187" t="s">
        <v>89</v>
      </c>
      <c r="AY145" s="18" t="s">
        <v>524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958</v>
      </c>
      <c r="BM145" s="187" t="s">
        <v>7922</v>
      </c>
    </row>
    <row r="146" spans="1:65" s="2" customFormat="1" ht="16.5" customHeight="1">
      <c r="A146" s="35"/>
      <c r="B146" s="144"/>
      <c r="C146" s="176" t="s">
        <v>569</v>
      </c>
      <c r="D146" s="176" t="s">
        <v>526</v>
      </c>
      <c r="E146" s="177" t="s">
        <v>565</v>
      </c>
      <c r="F146" s="178" t="s">
        <v>7923</v>
      </c>
      <c r="G146" s="179" t="s">
        <v>879</v>
      </c>
      <c r="H146" s="180">
        <v>1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958</v>
      </c>
      <c r="AT146" s="187" t="s">
        <v>526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958</v>
      </c>
      <c r="BM146" s="187" t="s">
        <v>7924</v>
      </c>
    </row>
    <row r="147" spans="1:65" s="2" customFormat="1" ht="16.5" customHeight="1">
      <c r="A147" s="35"/>
      <c r="B147" s="144"/>
      <c r="C147" s="176" t="s">
        <v>153</v>
      </c>
      <c r="D147" s="176" t="s">
        <v>526</v>
      </c>
      <c r="E147" s="177" t="s">
        <v>569</v>
      </c>
      <c r="F147" s="178" t="s">
        <v>7925</v>
      </c>
      <c r="G147" s="179" t="s">
        <v>879</v>
      </c>
      <c r="H147" s="180">
        <v>1</v>
      </c>
      <c r="I147" s="181"/>
      <c r="J147" s="180">
        <f t="shared" si="5"/>
        <v>0</v>
      </c>
      <c r="K147" s="182"/>
      <c r="L147" s="36"/>
      <c r="M147" s="242" t="s">
        <v>1</v>
      </c>
      <c r="N147" s="243" t="s">
        <v>42</v>
      </c>
      <c r="O147" s="239"/>
      <c r="P147" s="240">
        <f t="shared" si="6"/>
        <v>0</v>
      </c>
      <c r="Q147" s="240">
        <v>0</v>
      </c>
      <c r="R147" s="240">
        <f t="shared" si="7"/>
        <v>0</v>
      </c>
      <c r="S147" s="240">
        <v>0</v>
      </c>
      <c r="T147" s="241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958</v>
      </c>
      <c r="AT147" s="187" t="s">
        <v>526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958</v>
      </c>
      <c r="BM147" s="187" t="s">
        <v>7926</v>
      </c>
    </row>
    <row r="148" spans="1:65" s="2" customFormat="1" ht="6.9" customHeight="1">
      <c r="A148" s="35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36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autoFilter ref="C128:K147" xr:uid="{00000000-0009-0000-0000-00000E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60"/>
  <sheetViews>
    <sheetView showGridLines="0" topLeftCell="A142" workbookViewId="0">
      <selection activeCell="X150" sqref="X15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137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7927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7928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ROUND((SUM(BE105:BE112) + SUM(BE134:BE159)),  2)</f>
        <v>0</v>
      </c>
      <c r="G37" s="35"/>
      <c r="H37" s="35"/>
      <c r="I37" s="121">
        <v>0.2</v>
      </c>
      <c r="J37" s="120">
        <f>ROUND(((SUM(BE105:BE112) + SUM(BE134:BE159))*I37),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ROUND((SUM(BF105:BF112) + SUM(BF134:BF159)),  2)</f>
        <v>0</v>
      </c>
      <c r="G38" s="35"/>
      <c r="H38" s="35"/>
      <c r="I38" s="121">
        <v>0.2</v>
      </c>
      <c r="J38" s="120">
        <f>ROUND(((SUM(BF105:BF112) + SUM(BF134:BF159))*I38),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ROUND((SUM(BG105:BG112) + SUM(BG134:BG159)),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ROUND((SUM(BH105:BH112) + SUM(BH134:BH159)),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ROUND((SUM(BI105:BI112) + SUM(BI134:BI159)),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7927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05.1 - Elektroinštalácie SO 05 OST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J135</f>
        <v>0</v>
      </c>
      <c r="L99" s="132"/>
    </row>
    <row r="100" spans="1:65" s="10" customFormat="1" ht="19.95" customHeight="1">
      <c r="B100" s="137"/>
      <c r="D100" s="138" t="s">
        <v>477</v>
      </c>
      <c r="E100" s="139"/>
      <c r="F100" s="139"/>
      <c r="G100" s="139"/>
      <c r="H100" s="139"/>
      <c r="I100" s="139"/>
      <c r="J100" s="140">
        <f>J136</f>
        <v>0</v>
      </c>
      <c r="L100" s="137"/>
    </row>
    <row r="101" spans="1:65" s="9" customFormat="1" ht="24.9" customHeight="1">
      <c r="B101" s="132"/>
      <c r="D101" s="133" t="s">
        <v>495</v>
      </c>
      <c r="E101" s="134"/>
      <c r="F101" s="134"/>
      <c r="G101" s="134"/>
      <c r="H101" s="134"/>
      <c r="I101" s="134"/>
      <c r="J101" s="135">
        <f>J139</f>
        <v>0</v>
      </c>
      <c r="L101" s="132"/>
    </row>
    <row r="102" spans="1:65" s="10" customFormat="1" ht="19.95" customHeight="1">
      <c r="B102" s="137"/>
      <c r="D102" s="138" t="s">
        <v>5034</v>
      </c>
      <c r="E102" s="139"/>
      <c r="F102" s="139"/>
      <c r="G102" s="139"/>
      <c r="H102" s="139"/>
      <c r="I102" s="139"/>
      <c r="J102" s="140">
        <f>J140</f>
        <v>0</v>
      </c>
      <c r="L102" s="137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hidden="1" customHeight="1">
      <c r="A105" s="35"/>
      <c r="B105" s="36"/>
      <c r="C105" s="131" t="s">
        <v>501</v>
      </c>
      <c r="D105" s="35"/>
      <c r="E105" s="35"/>
      <c r="F105" s="35"/>
      <c r="G105" s="35"/>
      <c r="H105" s="35"/>
      <c r="I105" s="35"/>
      <c r="J105" s="142">
        <f>ROUND(J106 + J107 + J108 + J109 + J110 + J111,2)</f>
        <v>0</v>
      </c>
      <c r="K105" s="35"/>
      <c r="L105" s="45"/>
      <c r="N105" s="143" t="s">
        <v>40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hidden="1" customHeight="1">
      <c r="A106" s="35"/>
      <c r="B106" s="144"/>
      <c r="C106" s="145"/>
      <c r="D106" s="292" t="s">
        <v>502</v>
      </c>
      <c r="E106" s="330"/>
      <c r="F106" s="330"/>
      <c r="G106" s="145"/>
      <c r="H106" s="145"/>
      <c r="I106" s="145"/>
      <c r="J106" s="102">
        <v>0</v>
      </c>
      <c r="K106" s="145"/>
      <c r="L106" s="147"/>
      <c r="M106" s="148"/>
      <c r="N106" s="149" t="s">
        <v>42</v>
      </c>
      <c r="O106" s="148"/>
      <c r="P106" s="148"/>
      <c r="Q106" s="148"/>
      <c r="R106" s="148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50" t="s">
        <v>503</v>
      </c>
      <c r="AZ106" s="148"/>
      <c r="BA106" s="148"/>
      <c r="BB106" s="148"/>
      <c r="BC106" s="148"/>
      <c r="BD106" s="148"/>
      <c r="BE106" s="151">
        <f t="shared" ref="BE106:BE111" si="0">IF(N106="základná",J106,0)</f>
        <v>0</v>
      </c>
      <c r="BF106" s="151">
        <f t="shared" ref="BF106:BF111" si="1">IF(N106="znížená",J106,0)</f>
        <v>0</v>
      </c>
      <c r="BG106" s="151">
        <f t="shared" ref="BG106:BG111" si="2">IF(N106="zákl. prenesená",J106,0)</f>
        <v>0</v>
      </c>
      <c r="BH106" s="151">
        <f t="shared" ref="BH106:BH111" si="3">IF(N106="zníž. prenesená",J106,0)</f>
        <v>0</v>
      </c>
      <c r="BI106" s="151">
        <f t="shared" ref="BI106:BI111" si="4">IF(N106="nulová",J106,0)</f>
        <v>0</v>
      </c>
      <c r="BJ106" s="150" t="s">
        <v>89</v>
      </c>
      <c r="BK106" s="148"/>
      <c r="BL106" s="148"/>
      <c r="BM106" s="148"/>
    </row>
    <row r="107" spans="1:65" s="2" customFormat="1" ht="18" hidden="1" customHeight="1">
      <c r="A107" s="35"/>
      <c r="B107" s="144"/>
      <c r="C107" s="145"/>
      <c r="D107" s="292" t="s">
        <v>5036</v>
      </c>
      <c r="E107" s="330"/>
      <c r="F107" s="330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503</v>
      </c>
      <c r="AZ107" s="148"/>
      <c r="BA107" s="148"/>
      <c r="BB107" s="148"/>
      <c r="BC107" s="148"/>
      <c r="BD107" s="148"/>
      <c r="BE107" s="151">
        <f t="shared" si="0"/>
        <v>0</v>
      </c>
      <c r="BF107" s="151">
        <f t="shared" si="1"/>
        <v>0</v>
      </c>
      <c r="BG107" s="151">
        <f t="shared" si="2"/>
        <v>0</v>
      </c>
      <c r="BH107" s="151">
        <f t="shared" si="3"/>
        <v>0</v>
      </c>
      <c r="BI107" s="151">
        <f t="shared" si="4"/>
        <v>0</v>
      </c>
      <c r="BJ107" s="150" t="s">
        <v>89</v>
      </c>
      <c r="BK107" s="148"/>
      <c r="BL107" s="148"/>
      <c r="BM107" s="148"/>
    </row>
    <row r="108" spans="1:65" s="2" customFormat="1" ht="18" hidden="1" customHeight="1">
      <c r="A108" s="35"/>
      <c r="B108" s="144"/>
      <c r="C108" s="145"/>
      <c r="D108" s="292" t="s">
        <v>505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506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5037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146" t="s">
        <v>508</v>
      </c>
      <c r="E111" s="145"/>
      <c r="F111" s="145"/>
      <c r="G111" s="145"/>
      <c r="H111" s="145"/>
      <c r="I111" s="145"/>
      <c r="J111" s="102">
        <f>ROUND(J32*T111,2)</f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509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9" t="s">
        <v>164</v>
      </c>
      <c r="D113" s="110"/>
      <c r="E113" s="110"/>
      <c r="F113" s="110"/>
      <c r="G113" s="110"/>
      <c r="H113" s="110"/>
      <c r="I113" s="110"/>
      <c r="J113" s="111">
        <f>ROUND(J98+J105,2)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" customHeight="1">
      <c r="A119" s="35"/>
      <c r="B119" s="36"/>
      <c r="C119" s="22" t="s">
        <v>510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26.25" customHeight="1">
      <c r="A122" s="35"/>
      <c r="B122" s="36"/>
      <c r="C122" s="35"/>
      <c r="D122" s="35"/>
      <c r="E122" s="331" t="str">
        <f>E7</f>
        <v>REKONŠTRUKCIA ZŠ PLICKOVA</v>
      </c>
      <c r="F122" s="332"/>
      <c r="G122" s="332"/>
      <c r="H122" s="332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1"/>
      <c r="C123" s="28" t="s">
        <v>183</v>
      </c>
      <c r="L123" s="21"/>
    </row>
    <row r="124" spans="1:31" s="2" customFormat="1" ht="16.5" customHeight="1">
      <c r="A124" s="35"/>
      <c r="B124" s="36"/>
      <c r="C124" s="35"/>
      <c r="D124" s="35"/>
      <c r="E124" s="331" t="s">
        <v>7927</v>
      </c>
      <c r="F124" s="329"/>
      <c r="G124" s="329"/>
      <c r="H124" s="32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28" t="s">
        <v>191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5"/>
      <c r="D126" s="35"/>
      <c r="E126" s="293" t="str">
        <f>E11</f>
        <v>05.1 - Elektroinštalácie SO 05 OST</v>
      </c>
      <c r="F126" s="329"/>
      <c r="G126" s="329"/>
      <c r="H126" s="32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28" t="s">
        <v>18</v>
      </c>
      <c r="D128" s="35"/>
      <c r="E128" s="35"/>
      <c r="F128" s="26" t="str">
        <f>F14</f>
        <v xml:space="preserve"> </v>
      </c>
      <c r="G128" s="35"/>
      <c r="H128" s="35"/>
      <c r="I128" s="28" t="s">
        <v>20</v>
      </c>
      <c r="J128" s="58" t="str">
        <f>IF(J14="","",J14)</f>
        <v>27. 1. 2021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15" customHeight="1">
      <c r="A130" s="35"/>
      <c r="B130" s="36"/>
      <c r="C130" s="28" t="s">
        <v>22</v>
      </c>
      <c r="D130" s="35"/>
      <c r="E130" s="35"/>
      <c r="F130" s="26" t="str">
        <f>E17</f>
        <v>Mestská časť Bratislava – Rača</v>
      </c>
      <c r="G130" s="35"/>
      <c r="H130" s="35"/>
      <c r="I130" s="28" t="s">
        <v>28</v>
      </c>
      <c r="J130" s="31" t="str">
        <f>E23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28" t="s">
        <v>26</v>
      </c>
      <c r="D131" s="35"/>
      <c r="E131" s="35"/>
      <c r="F131" s="26" t="str">
        <f>IF(E20="","",E20)</f>
        <v>Vyplň údaj</v>
      </c>
      <c r="G131" s="35"/>
      <c r="H131" s="35"/>
      <c r="I131" s="28" t="s">
        <v>32</v>
      </c>
      <c r="J131" s="31" t="str">
        <f>E26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52"/>
      <c r="B133" s="153"/>
      <c r="C133" s="154" t="s">
        <v>511</v>
      </c>
      <c r="D133" s="155" t="s">
        <v>61</v>
      </c>
      <c r="E133" s="155" t="s">
        <v>57</v>
      </c>
      <c r="F133" s="155" t="s">
        <v>58</v>
      </c>
      <c r="G133" s="155" t="s">
        <v>512</v>
      </c>
      <c r="H133" s="155" t="s">
        <v>513</v>
      </c>
      <c r="I133" s="155" t="s">
        <v>514</v>
      </c>
      <c r="J133" s="156" t="s">
        <v>443</v>
      </c>
      <c r="K133" s="157" t="s">
        <v>515</v>
      </c>
      <c r="L133" s="158"/>
      <c r="M133" s="65" t="s">
        <v>1</v>
      </c>
      <c r="N133" s="66" t="s">
        <v>40</v>
      </c>
      <c r="O133" s="66" t="s">
        <v>516</v>
      </c>
      <c r="P133" s="66" t="s">
        <v>517</v>
      </c>
      <c r="Q133" s="66" t="s">
        <v>518</v>
      </c>
      <c r="R133" s="66" t="s">
        <v>519</v>
      </c>
      <c r="S133" s="66" t="s">
        <v>520</v>
      </c>
      <c r="T133" s="67" t="s">
        <v>521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5" customHeight="1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P135+P139</f>
        <v>0</v>
      </c>
      <c r="Q134" s="69"/>
      <c r="R134" s="160">
        <f>R135+R139</f>
        <v>0</v>
      </c>
      <c r="S134" s="69"/>
      <c r="T134" s="161">
        <f>T135+T139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BK135+BK139</f>
        <v>0</v>
      </c>
    </row>
    <row r="135" spans="1:65" s="12" customFormat="1" ht="25.95" customHeight="1">
      <c r="B135" s="163"/>
      <c r="D135" s="164" t="s">
        <v>75</v>
      </c>
      <c r="E135" s="165" t="s">
        <v>522</v>
      </c>
      <c r="F135" s="165" t="s">
        <v>523</v>
      </c>
      <c r="I135" s="166"/>
      <c r="J135" s="167">
        <f>BK135</f>
        <v>0</v>
      </c>
      <c r="L135" s="163"/>
      <c r="M135" s="168"/>
      <c r="N135" s="169"/>
      <c r="O135" s="169"/>
      <c r="P135" s="170">
        <f>P136</f>
        <v>0</v>
      </c>
      <c r="Q135" s="169"/>
      <c r="R135" s="170">
        <f>R136</f>
        <v>0</v>
      </c>
      <c r="S135" s="169"/>
      <c r="T135" s="171">
        <f>T136</f>
        <v>0</v>
      </c>
      <c r="AR135" s="164" t="s">
        <v>83</v>
      </c>
      <c r="AT135" s="172" t="s">
        <v>75</v>
      </c>
      <c r="AU135" s="172" t="s">
        <v>76</v>
      </c>
      <c r="AY135" s="164" t="s">
        <v>524</v>
      </c>
      <c r="BK135" s="173">
        <f>BK136</f>
        <v>0</v>
      </c>
    </row>
    <row r="136" spans="1:65" s="12" customFormat="1" ht="22.95" customHeight="1">
      <c r="B136" s="163"/>
      <c r="D136" s="164" t="s">
        <v>75</v>
      </c>
      <c r="E136" s="174" t="s">
        <v>560</v>
      </c>
      <c r="F136" s="174" t="s">
        <v>2090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SUM(P137:P138)</f>
        <v>0</v>
      </c>
      <c r="Q136" s="169"/>
      <c r="R136" s="170">
        <f>SUM(R137:R138)</f>
        <v>0</v>
      </c>
      <c r="S136" s="169"/>
      <c r="T136" s="171">
        <f>SUM(T137:T138)</f>
        <v>0</v>
      </c>
      <c r="AR136" s="164" t="s">
        <v>83</v>
      </c>
      <c r="AT136" s="172" t="s">
        <v>75</v>
      </c>
      <c r="AU136" s="172" t="s">
        <v>83</v>
      </c>
      <c r="AY136" s="164" t="s">
        <v>524</v>
      </c>
      <c r="BK136" s="173">
        <f>SUM(BK137:BK138)</f>
        <v>0</v>
      </c>
    </row>
    <row r="137" spans="1:65" s="2" customFormat="1" ht="21.75" customHeight="1">
      <c r="A137" s="35"/>
      <c r="B137" s="144"/>
      <c r="C137" s="176" t="s">
        <v>83</v>
      </c>
      <c r="D137" s="176" t="s">
        <v>526</v>
      </c>
      <c r="E137" s="177" t="s">
        <v>5038</v>
      </c>
      <c r="F137" s="178" t="s">
        <v>5039</v>
      </c>
      <c r="G137" s="179" t="s">
        <v>879</v>
      </c>
      <c r="H137" s="180">
        <v>2</v>
      </c>
      <c r="I137" s="181"/>
      <c r="J137" s="180">
        <f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530</v>
      </c>
      <c r="AT137" s="187" t="s">
        <v>526</v>
      </c>
      <c r="AU137" s="187" t="s">
        <v>89</v>
      </c>
      <c r="AY137" s="18" t="s">
        <v>524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89</v>
      </c>
      <c r="BK137" s="188">
        <f>ROUND(I137*H137,3)</f>
        <v>0</v>
      </c>
      <c r="BL137" s="18" t="s">
        <v>530</v>
      </c>
      <c r="BM137" s="187" t="s">
        <v>89</v>
      </c>
    </row>
    <row r="138" spans="1:65" s="2" customFormat="1" ht="33" customHeight="1">
      <c r="A138" s="35"/>
      <c r="B138" s="144"/>
      <c r="C138" s="176" t="s">
        <v>89</v>
      </c>
      <c r="D138" s="176" t="s">
        <v>526</v>
      </c>
      <c r="E138" s="177" t="s">
        <v>5040</v>
      </c>
      <c r="F138" s="178" t="s">
        <v>5041</v>
      </c>
      <c r="G138" s="179" t="s">
        <v>980</v>
      </c>
      <c r="H138" s="180">
        <v>15</v>
      </c>
      <c r="I138" s="181"/>
      <c r="J138" s="180">
        <f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530</v>
      </c>
      <c r="AT138" s="187" t="s">
        <v>526</v>
      </c>
      <c r="AU138" s="187" t="s">
        <v>89</v>
      </c>
      <c r="AY138" s="18" t="s">
        <v>524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89</v>
      </c>
      <c r="BK138" s="188">
        <f>ROUND(I138*H138,3)</f>
        <v>0</v>
      </c>
      <c r="BL138" s="18" t="s">
        <v>530</v>
      </c>
      <c r="BM138" s="187" t="s">
        <v>530</v>
      </c>
    </row>
    <row r="139" spans="1:65" s="12" customFormat="1" ht="25.95" customHeight="1">
      <c r="B139" s="163"/>
      <c r="D139" s="164" t="s">
        <v>75</v>
      </c>
      <c r="E139" s="165" t="s">
        <v>697</v>
      </c>
      <c r="F139" s="165" t="s">
        <v>4793</v>
      </c>
      <c r="I139" s="166"/>
      <c r="J139" s="167">
        <f>BK139</f>
        <v>0</v>
      </c>
      <c r="L139" s="163"/>
      <c r="M139" s="168"/>
      <c r="N139" s="169"/>
      <c r="O139" s="169"/>
      <c r="P139" s="170">
        <f>P140</f>
        <v>0</v>
      </c>
      <c r="Q139" s="169"/>
      <c r="R139" s="170">
        <f>R140</f>
        <v>0</v>
      </c>
      <c r="S139" s="169"/>
      <c r="T139" s="171">
        <f>T140</f>
        <v>0</v>
      </c>
      <c r="AR139" s="164" t="s">
        <v>537</v>
      </c>
      <c r="AT139" s="172" t="s">
        <v>75</v>
      </c>
      <c r="AU139" s="172" t="s">
        <v>76</v>
      </c>
      <c r="AY139" s="164" t="s">
        <v>524</v>
      </c>
      <c r="BK139" s="173">
        <f>BK140</f>
        <v>0</v>
      </c>
    </row>
    <row r="140" spans="1:65" s="12" customFormat="1" ht="22.95" customHeight="1">
      <c r="B140" s="163"/>
      <c r="D140" s="164" t="s">
        <v>75</v>
      </c>
      <c r="E140" s="174" t="s">
        <v>5056</v>
      </c>
      <c r="F140" s="174" t="s">
        <v>5057</v>
      </c>
      <c r="I140" s="166"/>
      <c r="J140" s="175">
        <f>BK140</f>
        <v>0</v>
      </c>
      <c r="L140" s="163"/>
      <c r="M140" s="168"/>
      <c r="N140" s="169"/>
      <c r="O140" s="169"/>
      <c r="P140" s="170">
        <f>SUM(P141:P159)</f>
        <v>0</v>
      </c>
      <c r="Q140" s="169"/>
      <c r="R140" s="170">
        <f>SUM(R141:R159)</f>
        <v>0</v>
      </c>
      <c r="S140" s="169"/>
      <c r="T140" s="171">
        <f>SUM(T141:T159)</f>
        <v>0</v>
      </c>
      <c r="AR140" s="164" t="s">
        <v>537</v>
      </c>
      <c r="AT140" s="172" t="s">
        <v>75</v>
      </c>
      <c r="AU140" s="172" t="s">
        <v>83</v>
      </c>
      <c r="AY140" s="164" t="s">
        <v>524</v>
      </c>
      <c r="BK140" s="173">
        <f>SUM(BK141:BK159)</f>
        <v>0</v>
      </c>
    </row>
    <row r="141" spans="1:65" s="2" customFormat="1" ht="21.75" customHeight="1">
      <c r="A141" s="35"/>
      <c r="B141" s="144"/>
      <c r="C141" s="176" t="s">
        <v>537</v>
      </c>
      <c r="D141" s="176" t="s">
        <v>526</v>
      </c>
      <c r="E141" s="177" t="s">
        <v>5062</v>
      </c>
      <c r="F141" s="178" t="s">
        <v>5063</v>
      </c>
      <c r="G141" s="179" t="s">
        <v>980</v>
      </c>
      <c r="H141" s="180">
        <v>20</v>
      </c>
      <c r="I141" s="181"/>
      <c r="J141" s="180">
        <f t="shared" ref="J141:J159" si="5">ROUND(I141*H141,3)</f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ref="P141:P159" si="6">O141*H141</f>
        <v>0</v>
      </c>
      <c r="Q141" s="185">
        <v>0</v>
      </c>
      <c r="R141" s="185">
        <f t="shared" ref="R141:R159" si="7">Q141*H141</f>
        <v>0</v>
      </c>
      <c r="S141" s="185">
        <v>0</v>
      </c>
      <c r="T141" s="186">
        <f t="shared" ref="T141:T159" si="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958</v>
      </c>
      <c r="AT141" s="187" t="s">
        <v>526</v>
      </c>
      <c r="AU141" s="187" t="s">
        <v>89</v>
      </c>
      <c r="AY141" s="18" t="s">
        <v>524</v>
      </c>
      <c r="BE141" s="105">
        <f t="shared" ref="BE141:BE159" si="9">IF(N141="základná",J141,0)</f>
        <v>0</v>
      </c>
      <c r="BF141" s="105">
        <f t="shared" ref="BF141:BF159" si="10">IF(N141="znížená",J141,0)</f>
        <v>0</v>
      </c>
      <c r="BG141" s="105">
        <f t="shared" ref="BG141:BG159" si="11">IF(N141="zákl. prenesená",J141,0)</f>
        <v>0</v>
      </c>
      <c r="BH141" s="105">
        <f t="shared" ref="BH141:BH159" si="12">IF(N141="zníž. prenesená",J141,0)</f>
        <v>0</v>
      </c>
      <c r="BI141" s="105">
        <f t="shared" ref="BI141:BI159" si="13">IF(N141="nulová",J141,0)</f>
        <v>0</v>
      </c>
      <c r="BJ141" s="18" t="s">
        <v>89</v>
      </c>
      <c r="BK141" s="188">
        <f t="shared" ref="BK141:BK159" si="14">ROUND(I141*H141,3)</f>
        <v>0</v>
      </c>
      <c r="BL141" s="18" t="s">
        <v>958</v>
      </c>
      <c r="BM141" s="187" t="s">
        <v>548</v>
      </c>
    </row>
    <row r="142" spans="1:65" s="2" customFormat="1" ht="21.75" customHeight="1">
      <c r="A142" s="35"/>
      <c r="B142" s="144"/>
      <c r="C142" s="221" t="s">
        <v>530</v>
      </c>
      <c r="D142" s="221" t="s">
        <v>697</v>
      </c>
      <c r="E142" s="222" t="s">
        <v>5064</v>
      </c>
      <c r="F142" s="223" t="s">
        <v>5065</v>
      </c>
      <c r="G142" s="224" t="s">
        <v>980</v>
      </c>
      <c r="H142" s="225">
        <v>20</v>
      </c>
      <c r="I142" s="226"/>
      <c r="J142" s="225">
        <f t="shared" si="5"/>
        <v>0</v>
      </c>
      <c r="K142" s="227"/>
      <c r="L142" s="228"/>
      <c r="M142" s="229" t="s">
        <v>1</v>
      </c>
      <c r="N142" s="230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3293</v>
      </c>
      <c r="AT142" s="187" t="s">
        <v>697</v>
      </c>
      <c r="AU142" s="187" t="s">
        <v>89</v>
      </c>
      <c r="AY142" s="18" t="s">
        <v>524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958</v>
      </c>
      <c r="BM142" s="187" t="s">
        <v>556</v>
      </c>
    </row>
    <row r="143" spans="1:65" s="2" customFormat="1" ht="21.75" customHeight="1">
      <c r="A143" s="35"/>
      <c r="B143" s="144"/>
      <c r="C143" s="176" t="s">
        <v>544</v>
      </c>
      <c r="D143" s="176" t="s">
        <v>526</v>
      </c>
      <c r="E143" s="177" t="s">
        <v>5086</v>
      </c>
      <c r="F143" s="178" t="s">
        <v>5087</v>
      </c>
      <c r="G143" s="179" t="s">
        <v>879</v>
      </c>
      <c r="H143" s="180">
        <v>2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958</v>
      </c>
      <c r="AT143" s="187" t="s">
        <v>526</v>
      </c>
      <c r="AU143" s="187" t="s">
        <v>89</v>
      </c>
      <c r="AY143" s="18" t="s">
        <v>524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958</v>
      </c>
      <c r="BM143" s="187" t="s">
        <v>565</v>
      </c>
    </row>
    <row r="144" spans="1:65" s="2" customFormat="1" ht="21.75" customHeight="1">
      <c r="A144" s="35"/>
      <c r="B144" s="144"/>
      <c r="C144" s="221" t="s">
        <v>548</v>
      </c>
      <c r="D144" s="221" t="s">
        <v>697</v>
      </c>
      <c r="E144" s="222" t="s">
        <v>5088</v>
      </c>
      <c r="F144" s="223" t="s">
        <v>5089</v>
      </c>
      <c r="G144" s="224" t="s">
        <v>879</v>
      </c>
      <c r="H144" s="225">
        <v>2</v>
      </c>
      <c r="I144" s="226"/>
      <c r="J144" s="225">
        <f t="shared" si="5"/>
        <v>0</v>
      </c>
      <c r="K144" s="227"/>
      <c r="L144" s="228"/>
      <c r="M144" s="229" t="s">
        <v>1</v>
      </c>
      <c r="N144" s="230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3293</v>
      </c>
      <c r="AT144" s="187" t="s">
        <v>697</v>
      </c>
      <c r="AU144" s="187" t="s">
        <v>89</v>
      </c>
      <c r="AY144" s="18" t="s">
        <v>524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958</v>
      </c>
      <c r="BM144" s="187" t="s">
        <v>153</v>
      </c>
    </row>
    <row r="145" spans="1:65" s="2" customFormat="1" ht="21.75" customHeight="1">
      <c r="A145" s="35"/>
      <c r="B145" s="144"/>
      <c r="C145" s="221" t="s">
        <v>552</v>
      </c>
      <c r="D145" s="221" t="s">
        <v>697</v>
      </c>
      <c r="E145" s="222" t="s">
        <v>5090</v>
      </c>
      <c r="F145" s="223" t="s">
        <v>5091</v>
      </c>
      <c r="G145" s="224" t="s">
        <v>879</v>
      </c>
      <c r="H145" s="225">
        <v>2</v>
      </c>
      <c r="I145" s="226"/>
      <c r="J145" s="225">
        <f t="shared" si="5"/>
        <v>0</v>
      </c>
      <c r="K145" s="227"/>
      <c r="L145" s="228"/>
      <c r="M145" s="229" t="s">
        <v>1</v>
      </c>
      <c r="N145" s="230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3293</v>
      </c>
      <c r="AT145" s="187" t="s">
        <v>697</v>
      </c>
      <c r="AU145" s="187" t="s">
        <v>89</v>
      </c>
      <c r="AY145" s="18" t="s">
        <v>524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958</v>
      </c>
      <c r="BM145" s="187" t="s">
        <v>626</v>
      </c>
    </row>
    <row r="146" spans="1:65" s="2" customFormat="1" ht="21.75" customHeight="1">
      <c r="A146" s="35"/>
      <c r="B146" s="144"/>
      <c r="C146" s="176" t="s">
        <v>556</v>
      </c>
      <c r="D146" s="176" t="s">
        <v>526</v>
      </c>
      <c r="E146" s="177" t="s">
        <v>5092</v>
      </c>
      <c r="F146" s="178" t="s">
        <v>5093</v>
      </c>
      <c r="G146" s="179" t="s">
        <v>879</v>
      </c>
      <c r="H146" s="180">
        <v>1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958</v>
      </c>
      <c r="AT146" s="187" t="s">
        <v>526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958</v>
      </c>
      <c r="BM146" s="187" t="s">
        <v>644</v>
      </c>
    </row>
    <row r="147" spans="1:65" s="2" customFormat="1" ht="21.75" customHeight="1">
      <c r="A147" s="35"/>
      <c r="B147" s="144"/>
      <c r="C147" s="221" t="s">
        <v>560</v>
      </c>
      <c r="D147" s="221" t="s">
        <v>697</v>
      </c>
      <c r="E147" s="222" t="s">
        <v>5094</v>
      </c>
      <c r="F147" s="223" t="s">
        <v>7929</v>
      </c>
      <c r="G147" s="224" t="s">
        <v>879</v>
      </c>
      <c r="H147" s="225">
        <v>1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3293</v>
      </c>
      <c r="AT147" s="187" t="s">
        <v>697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958</v>
      </c>
      <c r="BM147" s="187" t="s">
        <v>655</v>
      </c>
    </row>
    <row r="148" spans="1:65" s="2" customFormat="1" ht="21.75" customHeight="1">
      <c r="A148" s="35"/>
      <c r="B148" s="144"/>
      <c r="C148" s="176" t="s">
        <v>565</v>
      </c>
      <c r="D148" s="176" t="s">
        <v>526</v>
      </c>
      <c r="E148" s="177" t="s">
        <v>7930</v>
      </c>
      <c r="F148" s="178" t="s">
        <v>7931</v>
      </c>
      <c r="G148" s="179" t="s">
        <v>879</v>
      </c>
      <c r="H148" s="180">
        <v>1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958</v>
      </c>
      <c r="AT148" s="187" t="s">
        <v>526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958</v>
      </c>
      <c r="BM148" s="187" t="s">
        <v>7</v>
      </c>
    </row>
    <row r="149" spans="1:65" s="2" customFormat="1" ht="21.75" customHeight="1">
      <c r="A149" s="35"/>
      <c r="B149" s="144"/>
      <c r="C149" s="176" t="s">
        <v>569</v>
      </c>
      <c r="D149" s="176" t="s">
        <v>526</v>
      </c>
      <c r="E149" s="177" t="s">
        <v>7932</v>
      </c>
      <c r="F149" s="178" t="s">
        <v>7933</v>
      </c>
      <c r="G149" s="179" t="s">
        <v>879</v>
      </c>
      <c r="H149" s="180">
        <v>1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958</v>
      </c>
      <c r="AT149" s="187" t="s">
        <v>526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958</v>
      </c>
      <c r="BM149" s="187" t="s">
        <v>674</v>
      </c>
    </row>
    <row r="150" spans="1:65" s="2" customFormat="1" ht="21.75" customHeight="1">
      <c r="A150" s="35"/>
      <c r="B150" s="144"/>
      <c r="C150" s="221" t="s">
        <v>153</v>
      </c>
      <c r="D150" s="221" t="s">
        <v>697</v>
      </c>
      <c r="E150" s="222" t="s">
        <v>7934</v>
      </c>
      <c r="F150" s="223" t="s">
        <v>7935</v>
      </c>
      <c r="G150" s="224" t="s">
        <v>879</v>
      </c>
      <c r="H150" s="225">
        <v>1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3293</v>
      </c>
      <c r="AT150" s="187" t="s">
        <v>697</v>
      </c>
      <c r="AU150" s="187" t="s">
        <v>89</v>
      </c>
      <c r="AY150" s="18" t="s">
        <v>524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958</v>
      </c>
      <c r="BM150" s="187" t="s">
        <v>408</v>
      </c>
    </row>
    <row r="151" spans="1:65" s="2" customFormat="1" ht="16.5" customHeight="1">
      <c r="A151" s="35"/>
      <c r="B151" s="144"/>
      <c r="C151" s="221" t="s">
        <v>602</v>
      </c>
      <c r="D151" s="221" t="s">
        <v>697</v>
      </c>
      <c r="E151" s="222" t="s">
        <v>7936</v>
      </c>
      <c r="F151" s="223" t="s">
        <v>7937</v>
      </c>
      <c r="G151" s="224" t="s">
        <v>879</v>
      </c>
      <c r="H151" s="225">
        <v>1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3293</v>
      </c>
      <c r="AT151" s="187" t="s">
        <v>697</v>
      </c>
      <c r="AU151" s="187" t="s">
        <v>89</v>
      </c>
      <c r="AY151" s="18" t="s">
        <v>524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958</v>
      </c>
      <c r="BM151" s="187" t="s">
        <v>696</v>
      </c>
    </row>
    <row r="152" spans="1:65" s="2" customFormat="1" ht="16.5" customHeight="1">
      <c r="A152" s="35"/>
      <c r="B152" s="144"/>
      <c r="C152" s="221" t="s">
        <v>626</v>
      </c>
      <c r="D152" s="221" t="s">
        <v>697</v>
      </c>
      <c r="E152" s="222" t="s">
        <v>5150</v>
      </c>
      <c r="F152" s="223" t="s">
        <v>5151</v>
      </c>
      <c r="G152" s="224" t="s">
        <v>879</v>
      </c>
      <c r="H152" s="225">
        <v>2</v>
      </c>
      <c r="I152" s="226"/>
      <c r="J152" s="225">
        <f t="shared" si="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3293</v>
      </c>
      <c r="AT152" s="187" t="s">
        <v>697</v>
      </c>
      <c r="AU152" s="187" t="s">
        <v>89</v>
      </c>
      <c r="AY152" s="18" t="s">
        <v>524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958</v>
      </c>
      <c r="BM152" s="187" t="s">
        <v>710</v>
      </c>
    </row>
    <row r="153" spans="1:65" s="2" customFormat="1" ht="21.75" customHeight="1">
      <c r="A153" s="35"/>
      <c r="B153" s="144"/>
      <c r="C153" s="176" t="s">
        <v>639</v>
      </c>
      <c r="D153" s="176" t="s">
        <v>526</v>
      </c>
      <c r="E153" s="177" t="s">
        <v>7938</v>
      </c>
      <c r="F153" s="178" t="s">
        <v>7939</v>
      </c>
      <c r="G153" s="179" t="s">
        <v>879</v>
      </c>
      <c r="H153" s="180">
        <v>1</v>
      </c>
      <c r="I153" s="181"/>
      <c r="J153" s="180">
        <f t="shared" si="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958</v>
      </c>
      <c r="AT153" s="187" t="s">
        <v>526</v>
      </c>
      <c r="AU153" s="187" t="s">
        <v>89</v>
      </c>
      <c r="AY153" s="18" t="s">
        <v>524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958</v>
      </c>
      <c r="BM153" s="187" t="s">
        <v>721</v>
      </c>
    </row>
    <row r="154" spans="1:65" s="2" customFormat="1" ht="16.5" customHeight="1">
      <c r="A154" s="35"/>
      <c r="B154" s="144"/>
      <c r="C154" s="221" t="s">
        <v>644</v>
      </c>
      <c r="D154" s="221" t="s">
        <v>697</v>
      </c>
      <c r="E154" s="222" t="s">
        <v>7940</v>
      </c>
      <c r="F154" s="223" t="s">
        <v>7941</v>
      </c>
      <c r="G154" s="224" t="s">
        <v>879</v>
      </c>
      <c r="H154" s="225">
        <v>1</v>
      </c>
      <c r="I154" s="226"/>
      <c r="J154" s="225">
        <f t="shared" si="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3293</v>
      </c>
      <c r="AT154" s="187" t="s">
        <v>697</v>
      </c>
      <c r="AU154" s="187" t="s">
        <v>89</v>
      </c>
      <c r="AY154" s="18" t="s">
        <v>524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958</v>
      </c>
      <c r="BM154" s="187" t="s">
        <v>732</v>
      </c>
    </row>
    <row r="155" spans="1:65" s="2" customFormat="1" ht="16.5" customHeight="1">
      <c r="A155" s="35"/>
      <c r="B155" s="144"/>
      <c r="C155" s="258" t="s">
        <v>649</v>
      </c>
      <c r="D155" s="269" t="s">
        <v>526</v>
      </c>
      <c r="E155" s="273" t="s">
        <v>5256</v>
      </c>
      <c r="F155" s="274" t="s">
        <v>5257</v>
      </c>
      <c r="G155" s="275" t="s">
        <v>879</v>
      </c>
      <c r="H155" s="276">
        <v>4</v>
      </c>
      <c r="I155" s="276"/>
      <c r="J155" s="276">
        <f t="shared" si="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958</v>
      </c>
      <c r="AT155" s="187" t="s">
        <v>526</v>
      </c>
      <c r="AU155" s="187" t="s">
        <v>89</v>
      </c>
      <c r="AY155" s="18" t="s">
        <v>524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958</v>
      </c>
      <c r="BM155" s="187" t="s">
        <v>747</v>
      </c>
    </row>
    <row r="156" spans="1:65" s="2" customFormat="1" ht="16.5" customHeight="1">
      <c r="A156" s="35"/>
      <c r="B156" s="144"/>
      <c r="C156" s="271" t="s">
        <v>655</v>
      </c>
      <c r="D156" s="272" t="s">
        <v>697</v>
      </c>
      <c r="E156" s="277" t="s">
        <v>5258</v>
      </c>
      <c r="F156" s="278" t="s">
        <v>7942</v>
      </c>
      <c r="G156" s="279" t="s">
        <v>879</v>
      </c>
      <c r="H156" s="280">
        <v>4</v>
      </c>
      <c r="I156" s="280"/>
      <c r="J156" s="280">
        <f t="shared" si="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3293</v>
      </c>
      <c r="AT156" s="187" t="s">
        <v>697</v>
      </c>
      <c r="AU156" s="187" t="s">
        <v>89</v>
      </c>
      <c r="AY156" s="18" t="s">
        <v>524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958</v>
      </c>
      <c r="BM156" s="187" t="s">
        <v>758</v>
      </c>
    </row>
    <row r="157" spans="1:65" s="2" customFormat="1" ht="16.5" customHeight="1">
      <c r="A157" s="35"/>
      <c r="B157" s="144"/>
      <c r="C157" s="176" t="s">
        <v>661</v>
      </c>
      <c r="D157" s="176" t="s">
        <v>526</v>
      </c>
      <c r="E157" s="177" t="s">
        <v>7943</v>
      </c>
      <c r="F157" s="178" t="s">
        <v>7944</v>
      </c>
      <c r="G157" s="179" t="s">
        <v>879</v>
      </c>
      <c r="H157" s="180">
        <v>5</v>
      </c>
      <c r="I157" s="181"/>
      <c r="J157" s="180">
        <f t="shared" si="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958</v>
      </c>
      <c r="AT157" s="187" t="s">
        <v>526</v>
      </c>
      <c r="AU157" s="187" t="s">
        <v>89</v>
      </c>
      <c r="AY157" s="18" t="s">
        <v>524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958</v>
      </c>
      <c r="BM157" s="187" t="s">
        <v>778</v>
      </c>
    </row>
    <row r="158" spans="1:65" s="2" customFormat="1" ht="16.5" customHeight="1">
      <c r="A158" s="35"/>
      <c r="B158" s="144"/>
      <c r="C158" s="221" t="s">
        <v>7</v>
      </c>
      <c r="D158" s="221" t="s">
        <v>697</v>
      </c>
      <c r="E158" s="222" t="s">
        <v>7945</v>
      </c>
      <c r="F158" s="223" t="s">
        <v>7946</v>
      </c>
      <c r="G158" s="224" t="s">
        <v>879</v>
      </c>
      <c r="H158" s="225">
        <v>5</v>
      </c>
      <c r="I158" s="226"/>
      <c r="J158" s="225">
        <f t="shared" si="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3293</v>
      </c>
      <c r="AT158" s="187" t="s">
        <v>697</v>
      </c>
      <c r="AU158" s="187" t="s">
        <v>89</v>
      </c>
      <c r="AY158" s="18" t="s">
        <v>524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958</v>
      </c>
      <c r="BM158" s="187" t="s">
        <v>797</v>
      </c>
    </row>
    <row r="159" spans="1:65" s="2" customFormat="1" ht="21.75" customHeight="1">
      <c r="A159" s="35"/>
      <c r="B159" s="144"/>
      <c r="C159" s="221" t="s">
        <v>670</v>
      </c>
      <c r="D159" s="221" t="s">
        <v>697</v>
      </c>
      <c r="E159" s="222" t="s">
        <v>7947</v>
      </c>
      <c r="F159" s="223" t="s">
        <v>7948</v>
      </c>
      <c r="G159" s="224" t="s">
        <v>879</v>
      </c>
      <c r="H159" s="225">
        <v>5</v>
      </c>
      <c r="I159" s="226"/>
      <c r="J159" s="225">
        <f t="shared" si="5"/>
        <v>0</v>
      </c>
      <c r="K159" s="227"/>
      <c r="L159" s="228"/>
      <c r="M159" s="237" t="s">
        <v>1</v>
      </c>
      <c r="N159" s="238" t="s">
        <v>42</v>
      </c>
      <c r="O159" s="239"/>
      <c r="P159" s="240">
        <f t="shared" si="6"/>
        <v>0</v>
      </c>
      <c r="Q159" s="240">
        <v>0</v>
      </c>
      <c r="R159" s="240">
        <f t="shared" si="7"/>
        <v>0</v>
      </c>
      <c r="S159" s="240">
        <v>0</v>
      </c>
      <c r="T159" s="241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3293</v>
      </c>
      <c r="AT159" s="187" t="s">
        <v>697</v>
      </c>
      <c r="AU159" s="187" t="s">
        <v>89</v>
      </c>
      <c r="AY159" s="18" t="s">
        <v>524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958</v>
      </c>
      <c r="BM159" s="187" t="s">
        <v>807</v>
      </c>
    </row>
    <row r="160" spans="1:65" s="2" customFormat="1" ht="6.9" customHeight="1">
      <c r="A160" s="35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36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autoFilter ref="C133:K159" xr:uid="{00000000-0009-0000-0000-00000F000000}"/>
  <mergeCells count="17"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18"/>
  <sheetViews>
    <sheetView showGridLines="0" topLeftCell="A199" workbookViewId="0">
      <selection activeCell="C213" sqref="C213:J21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140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7927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7949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ROUND((SUM(BE111:BE118) + SUM(BE140:BE217)),  2)</f>
        <v>0</v>
      </c>
      <c r="G37" s="35"/>
      <c r="H37" s="35"/>
      <c r="I37" s="121">
        <v>0.2</v>
      </c>
      <c r="J37" s="120">
        <f>ROUND(((SUM(BE111:BE118) + SUM(BE140:BE217))*I37),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ROUND((SUM(BF111:BF118) + SUM(BF140:BF217)),  2)</f>
        <v>0</v>
      </c>
      <c r="G38" s="35"/>
      <c r="H38" s="35"/>
      <c r="I38" s="121">
        <v>0.2</v>
      </c>
      <c r="J38" s="120">
        <f>ROUND(((SUM(BF111:BF118) + SUM(BF140:BF217))*I38),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ROUND((SUM(BG111:BG118) + SUM(BG140:BG217)),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ROUND((SUM(BH111:BH118) + SUM(BH140:BH217)),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ROUND((SUM(BI111:BI118) + SUM(BI140:BI217)),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7927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05.2 - Vykurovanie SO05 - OST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J140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>
      <c r="B99" s="132"/>
      <c r="D99" s="133" t="s">
        <v>5485</v>
      </c>
      <c r="E99" s="134"/>
      <c r="F99" s="134"/>
      <c r="G99" s="134"/>
      <c r="H99" s="134"/>
      <c r="I99" s="134"/>
      <c r="J99" s="135">
        <f>J141</f>
        <v>0</v>
      </c>
      <c r="L99" s="132"/>
    </row>
    <row r="100" spans="1:65" s="10" customFormat="1" ht="19.95" customHeight="1">
      <c r="B100" s="137"/>
      <c r="D100" s="138" t="s">
        <v>477</v>
      </c>
      <c r="E100" s="139"/>
      <c r="F100" s="139"/>
      <c r="G100" s="139"/>
      <c r="H100" s="139"/>
      <c r="I100" s="139"/>
      <c r="J100" s="140">
        <f>J142</f>
        <v>0</v>
      </c>
      <c r="L100" s="137"/>
    </row>
    <row r="101" spans="1:65" s="9" customFormat="1" ht="24.9" customHeight="1">
      <c r="B101" s="132"/>
      <c r="D101" s="133" t="s">
        <v>5486</v>
      </c>
      <c r="E101" s="134"/>
      <c r="F101" s="134"/>
      <c r="G101" s="134"/>
      <c r="H101" s="134"/>
      <c r="I101" s="134"/>
      <c r="J101" s="135">
        <f>J145</f>
        <v>0</v>
      </c>
      <c r="L101" s="132"/>
    </row>
    <row r="102" spans="1:65" s="10" customFormat="1" ht="19.95" customHeight="1">
      <c r="B102" s="137"/>
      <c r="D102" s="138" t="s">
        <v>5487</v>
      </c>
      <c r="E102" s="139"/>
      <c r="F102" s="139"/>
      <c r="G102" s="139"/>
      <c r="H102" s="139"/>
      <c r="I102" s="139"/>
      <c r="J102" s="140">
        <f>J146</f>
        <v>0</v>
      </c>
      <c r="L102" s="137"/>
    </row>
    <row r="103" spans="1:65" s="10" customFormat="1" ht="19.95" customHeight="1">
      <c r="B103" s="137"/>
      <c r="D103" s="138" t="s">
        <v>7775</v>
      </c>
      <c r="E103" s="139"/>
      <c r="F103" s="139"/>
      <c r="G103" s="139"/>
      <c r="H103" s="139"/>
      <c r="I103" s="139"/>
      <c r="J103" s="140">
        <f>J155</f>
        <v>0</v>
      </c>
      <c r="L103" s="137"/>
    </row>
    <row r="104" spans="1:65" s="10" customFormat="1" ht="19.95" customHeight="1">
      <c r="B104" s="137"/>
      <c r="D104" s="138" t="s">
        <v>5488</v>
      </c>
      <c r="E104" s="139"/>
      <c r="F104" s="139"/>
      <c r="G104" s="139"/>
      <c r="H104" s="139"/>
      <c r="I104" s="139"/>
      <c r="J104" s="140">
        <f>J158</f>
        <v>0</v>
      </c>
      <c r="L104" s="137"/>
    </row>
    <row r="105" spans="1:65" s="10" customFormat="1" ht="19.95" customHeight="1">
      <c r="B105" s="137"/>
      <c r="D105" s="138" t="s">
        <v>7950</v>
      </c>
      <c r="E105" s="139"/>
      <c r="F105" s="139"/>
      <c r="G105" s="139"/>
      <c r="H105" s="139"/>
      <c r="I105" s="139"/>
      <c r="J105" s="140">
        <f>J165</f>
        <v>0</v>
      </c>
      <c r="L105" s="137"/>
    </row>
    <row r="106" spans="1:65" s="10" customFormat="1" ht="19.95" customHeight="1">
      <c r="B106" s="137"/>
      <c r="D106" s="138" t="s">
        <v>5489</v>
      </c>
      <c r="E106" s="139"/>
      <c r="F106" s="139"/>
      <c r="G106" s="139"/>
      <c r="H106" s="139"/>
      <c r="I106" s="139"/>
      <c r="J106" s="140">
        <f>J175</f>
        <v>0</v>
      </c>
      <c r="L106" s="137"/>
    </row>
    <row r="107" spans="1:65" s="10" customFormat="1" ht="19.95" customHeight="1">
      <c r="B107" s="137"/>
      <c r="D107" s="138" t="s">
        <v>5490</v>
      </c>
      <c r="E107" s="139"/>
      <c r="F107" s="139"/>
      <c r="G107" s="139"/>
      <c r="H107" s="139"/>
      <c r="I107" s="139"/>
      <c r="J107" s="140">
        <f>J188</f>
        <v>0</v>
      </c>
      <c r="L107" s="137"/>
    </row>
    <row r="108" spans="1:65" s="9" customFormat="1" ht="24.9" customHeight="1">
      <c r="B108" s="132"/>
      <c r="D108" s="133" t="s">
        <v>5492</v>
      </c>
      <c r="E108" s="134"/>
      <c r="F108" s="134"/>
      <c r="G108" s="134"/>
      <c r="H108" s="134"/>
      <c r="I108" s="134"/>
      <c r="J108" s="135">
        <f>J215</f>
        <v>0</v>
      </c>
      <c r="L108" s="132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hidden="1" customHeight="1">
      <c r="A111" s="35"/>
      <c r="B111" s="36"/>
      <c r="C111" s="131" t="s">
        <v>501</v>
      </c>
      <c r="D111" s="35"/>
      <c r="E111" s="35"/>
      <c r="F111" s="35"/>
      <c r="G111" s="35"/>
      <c r="H111" s="35"/>
      <c r="I111" s="35"/>
      <c r="J111" s="142">
        <f>ROUND(J112 + J113 + J114 + J115 + J116 + J117,2)</f>
        <v>0</v>
      </c>
      <c r="K111" s="35"/>
      <c r="L111" s="45"/>
      <c r="N111" s="143" t="s">
        <v>40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hidden="1" customHeight="1">
      <c r="A112" s="35"/>
      <c r="B112" s="144"/>
      <c r="C112" s="145"/>
      <c r="D112" s="292" t="s">
        <v>502</v>
      </c>
      <c r="E112" s="330"/>
      <c r="F112" s="330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503</v>
      </c>
      <c r="AZ112" s="148"/>
      <c r="BA112" s="148"/>
      <c r="BB112" s="148"/>
      <c r="BC112" s="148"/>
      <c r="BD112" s="148"/>
      <c r="BE112" s="151">
        <f t="shared" ref="BE112:BE117" si="0">IF(N112="základná",J112,0)</f>
        <v>0</v>
      </c>
      <c r="BF112" s="151">
        <f t="shared" ref="BF112:BF117" si="1">IF(N112="znížená",J112,0)</f>
        <v>0</v>
      </c>
      <c r="BG112" s="151">
        <f t="shared" ref="BG112:BG117" si="2">IF(N112="zákl. prenesená",J112,0)</f>
        <v>0</v>
      </c>
      <c r="BH112" s="151">
        <f t="shared" ref="BH112:BH117" si="3">IF(N112="zníž. prenesená",J112,0)</f>
        <v>0</v>
      </c>
      <c r="BI112" s="151">
        <f t="shared" ref="BI112:BI117" si="4">IF(N112="nulová",J112,0)</f>
        <v>0</v>
      </c>
      <c r="BJ112" s="150" t="s">
        <v>89</v>
      </c>
      <c r="BK112" s="148"/>
      <c r="BL112" s="148"/>
      <c r="BM112" s="148"/>
    </row>
    <row r="113" spans="1:65" s="2" customFormat="1" ht="18" hidden="1" customHeight="1">
      <c r="A113" s="35"/>
      <c r="B113" s="144"/>
      <c r="C113" s="145"/>
      <c r="D113" s="292" t="s">
        <v>5036</v>
      </c>
      <c r="E113" s="330"/>
      <c r="F113" s="330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503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hidden="1" customHeight="1">
      <c r="A114" s="35"/>
      <c r="B114" s="144"/>
      <c r="C114" s="145"/>
      <c r="D114" s="292" t="s">
        <v>505</v>
      </c>
      <c r="E114" s="330"/>
      <c r="F114" s="330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503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hidden="1" customHeight="1">
      <c r="A115" s="35"/>
      <c r="B115" s="144"/>
      <c r="C115" s="145"/>
      <c r="D115" s="292" t="s">
        <v>506</v>
      </c>
      <c r="E115" s="330"/>
      <c r="F115" s="330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503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hidden="1" customHeight="1">
      <c r="A116" s="35"/>
      <c r="B116" s="144"/>
      <c r="C116" s="145"/>
      <c r="D116" s="292" t="s">
        <v>5037</v>
      </c>
      <c r="E116" s="330"/>
      <c r="F116" s="330"/>
      <c r="G116" s="145"/>
      <c r="H116" s="145"/>
      <c r="I116" s="145"/>
      <c r="J116" s="102"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503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hidden="1" customHeight="1">
      <c r="A117" s="35"/>
      <c r="B117" s="144"/>
      <c r="C117" s="145"/>
      <c r="D117" s="146" t="s">
        <v>508</v>
      </c>
      <c r="E117" s="145"/>
      <c r="F117" s="145"/>
      <c r="G117" s="145"/>
      <c r="H117" s="145"/>
      <c r="I117" s="145"/>
      <c r="J117" s="102">
        <f>ROUND(J32*T117,2)</f>
        <v>0</v>
      </c>
      <c r="K117" s="145"/>
      <c r="L117" s="147"/>
      <c r="M117" s="148"/>
      <c r="N117" s="149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509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29.25" customHeight="1">
      <c r="A119" s="35"/>
      <c r="B119" s="36"/>
      <c r="C119" s="109" t="s">
        <v>164</v>
      </c>
      <c r="D119" s="110"/>
      <c r="E119" s="110"/>
      <c r="F119" s="110"/>
      <c r="G119" s="110"/>
      <c r="H119" s="110"/>
      <c r="I119" s="110"/>
      <c r="J119" s="111">
        <f>ROUND(J98+J111,2)</f>
        <v>0</v>
      </c>
      <c r="K119" s="110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" customHeight="1">
      <c r="A120" s="35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65" s="2" customFormat="1" ht="6.9" customHeight="1">
      <c r="A124" s="35"/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4.9" customHeight="1">
      <c r="A125" s="35"/>
      <c r="B125" s="36"/>
      <c r="C125" s="22" t="s">
        <v>510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6.9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14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26.25" customHeight="1">
      <c r="A128" s="35"/>
      <c r="B128" s="36"/>
      <c r="C128" s="35"/>
      <c r="D128" s="35"/>
      <c r="E128" s="331" t="str">
        <f>E7</f>
        <v>REKONŠTRUKCIA ZŠ PLICKOVA</v>
      </c>
      <c r="F128" s="332"/>
      <c r="G128" s="332"/>
      <c r="H128" s="332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" customFormat="1" ht="12" customHeight="1">
      <c r="B129" s="21"/>
      <c r="C129" s="28" t="s">
        <v>183</v>
      </c>
      <c r="L129" s="21"/>
    </row>
    <row r="130" spans="1:65" s="2" customFormat="1" ht="16.5" customHeight="1">
      <c r="A130" s="35"/>
      <c r="B130" s="36"/>
      <c r="C130" s="35"/>
      <c r="D130" s="35"/>
      <c r="E130" s="331" t="s">
        <v>7927</v>
      </c>
      <c r="F130" s="329"/>
      <c r="G130" s="329"/>
      <c r="H130" s="32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191</v>
      </c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5"/>
      <c r="E132" s="293" t="str">
        <f>E11</f>
        <v>05.2 - Vykurovanie SO05 - OST</v>
      </c>
      <c r="F132" s="329"/>
      <c r="G132" s="329"/>
      <c r="H132" s="329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5"/>
      <c r="E134" s="35"/>
      <c r="F134" s="26" t="str">
        <f>F14</f>
        <v xml:space="preserve"> </v>
      </c>
      <c r="G134" s="35"/>
      <c r="H134" s="35"/>
      <c r="I134" s="28" t="s">
        <v>20</v>
      </c>
      <c r="J134" s="58" t="str">
        <f>IF(J14="","",J14)</f>
        <v>27. 1. 2021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15" customHeight="1">
      <c r="A136" s="35"/>
      <c r="B136" s="36"/>
      <c r="C136" s="28" t="s">
        <v>22</v>
      </c>
      <c r="D136" s="35"/>
      <c r="E136" s="35"/>
      <c r="F136" s="26" t="str">
        <f>E17</f>
        <v>Mestská časť Bratislava – Rača</v>
      </c>
      <c r="G136" s="35"/>
      <c r="H136" s="35"/>
      <c r="I136" s="28" t="s">
        <v>28</v>
      </c>
      <c r="J136" s="31" t="str">
        <f>E23</f>
        <v>Pantographs.r.o.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15" customHeight="1">
      <c r="A137" s="35"/>
      <c r="B137" s="36"/>
      <c r="C137" s="28" t="s">
        <v>26</v>
      </c>
      <c r="D137" s="35"/>
      <c r="E137" s="35"/>
      <c r="F137" s="26" t="str">
        <f>IF(E20="","",E20)</f>
        <v>Vyplň údaj</v>
      </c>
      <c r="G137" s="35"/>
      <c r="H137" s="35"/>
      <c r="I137" s="28" t="s">
        <v>32</v>
      </c>
      <c r="J137" s="31" t="str">
        <f>E26</f>
        <v xml:space="preserve"> 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52"/>
      <c r="B139" s="153"/>
      <c r="C139" s="154" t="s">
        <v>511</v>
      </c>
      <c r="D139" s="155" t="s">
        <v>61</v>
      </c>
      <c r="E139" s="155" t="s">
        <v>57</v>
      </c>
      <c r="F139" s="155" t="s">
        <v>58</v>
      </c>
      <c r="G139" s="155" t="s">
        <v>512</v>
      </c>
      <c r="H139" s="155" t="s">
        <v>513</v>
      </c>
      <c r="I139" s="155" t="s">
        <v>514</v>
      </c>
      <c r="J139" s="156" t="s">
        <v>443</v>
      </c>
      <c r="K139" s="157" t="s">
        <v>515</v>
      </c>
      <c r="L139" s="158"/>
      <c r="M139" s="65" t="s">
        <v>1</v>
      </c>
      <c r="N139" s="66" t="s">
        <v>40</v>
      </c>
      <c r="O139" s="66" t="s">
        <v>516</v>
      </c>
      <c r="P139" s="66" t="s">
        <v>517</v>
      </c>
      <c r="Q139" s="66" t="s">
        <v>518</v>
      </c>
      <c r="R139" s="66" t="s">
        <v>519</v>
      </c>
      <c r="S139" s="66" t="s">
        <v>520</v>
      </c>
      <c r="T139" s="67" t="s">
        <v>521</v>
      </c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</row>
    <row r="140" spans="1:65" s="2" customFormat="1" ht="22.95" customHeight="1">
      <c r="A140" s="35"/>
      <c r="B140" s="36"/>
      <c r="C140" s="72" t="s">
        <v>256</v>
      </c>
      <c r="D140" s="35"/>
      <c r="E140" s="35"/>
      <c r="F140" s="35"/>
      <c r="G140" s="35"/>
      <c r="H140" s="35"/>
      <c r="I140" s="35"/>
      <c r="J140" s="159">
        <f>BK140</f>
        <v>0</v>
      </c>
      <c r="K140" s="35"/>
      <c r="L140" s="36"/>
      <c r="M140" s="68"/>
      <c r="N140" s="59"/>
      <c r="O140" s="69"/>
      <c r="P140" s="160">
        <f>P141+P145+P215</f>
        <v>0</v>
      </c>
      <c r="Q140" s="69"/>
      <c r="R140" s="160">
        <f>R141+R145+R215</f>
        <v>0</v>
      </c>
      <c r="S140" s="69"/>
      <c r="T140" s="161">
        <f>T141+T145+T215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75</v>
      </c>
      <c r="AU140" s="18" t="s">
        <v>451</v>
      </c>
      <c r="BK140" s="162">
        <f>BK141+BK145+BK215</f>
        <v>0</v>
      </c>
    </row>
    <row r="141" spans="1:65" s="12" customFormat="1" ht="25.95" customHeight="1">
      <c r="B141" s="163"/>
      <c r="D141" s="164" t="s">
        <v>75</v>
      </c>
      <c r="E141" s="165" t="s">
        <v>522</v>
      </c>
      <c r="F141" s="165" t="s">
        <v>5493</v>
      </c>
      <c r="I141" s="166"/>
      <c r="J141" s="167">
        <f>BK141</f>
        <v>0</v>
      </c>
      <c r="L141" s="163"/>
      <c r="M141" s="168"/>
      <c r="N141" s="169"/>
      <c r="O141" s="169"/>
      <c r="P141" s="170">
        <f>P142</f>
        <v>0</v>
      </c>
      <c r="Q141" s="169"/>
      <c r="R141" s="170">
        <f>R142</f>
        <v>0</v>
      </c>
      <c r="S141" s="169"/>
      <c r="T141" s="171">
        <f>T142</f>
        <v>0</v>
      </c>
      <c r="AR141" s="164" t="s">
        <v>83</v>
      </c>
      <c r="AT141" s="172" t="s">
        <v>75</v>
      </c>
      <c r="AU141" s="172" t="s">
        <v>76</v>
      </c>
      <c r="AY141" s="164" t="s">
        <v>524</v>
      </c>
      <c r="BK141" s="173">
        <f>BK142</f>
        <v>0</v>
      </c>
    </row>
    <row r="142" spans="1:65" s="12" customFormat="1" ht="22.95" customHeight="1">
      <c r="B142" s="163"/>
      <c r="D142" s="164" t="s">
        <v>75</v>
      </c>
      <c r="E142" s="174" t="s">
        <v>560</v>
      </c>
      <c r="F142" s="174" t="s">
        <v>2090</v>
      </c>
      <c r="I142" s="166"/>
      <c r="J142" s="175">
        <f>BK142</f>
        <v>0</v>
      </c>
      <c r="L142" s="163"/>
      <c r="M142" s="168"/>
      <c r="N142" s="169"/>
      <c r="O142" s="169"/>
      <c r="P142" s="170">
        <f>SUM(P143:P144)</f>
        <v>0</v>
      </c>
      <c r="Q142" s="169"/>
      <c r="R142" s="170">
        <f>SUM(R143:R144)</f>
        <v>0</v>
      </c>
      <c r="S142" s="169"/>
      <c r="T142" s="171">
        <f>SUM(T143:T144)</f>
        <v>0</v>
      </c>
      <c r="AR142" s="164" t="s">
        <v>83</v>
      </c>
      <c r="AT142" s="172" t="s">
        <v>75</v>
      </c>
      <c r="AU142" s="172" t="s">
        <v>83</v>
      </c>
      <c r="AY142" s="164" t="s">
        <v>524</v>
      </c>
      <c r="BK142" s="173">
        <f>SUM(BK143:BK144)</f>
        <v>0</v>
      </c>
    </row>
    <row r="143" spans="1:65" s="2" customFormat="1" ht="21.75" customHeight="1">
      <c r="A143" s="35"/>
      <c r="B143" s="144"/>
      <c r="C143" s="176" t="s">
        <v>83</v>
      </c>
      <c r="D143" s="176" t="s">
        <v>526</v>
      </c>
      <c r="E143" s="177" t="s">
        <v>2842</v>
      </c>
      <c r="F143" s="178" t="s">
        <v>2843</v>
      </c>
      <c r="G143" s="179" t="s">
        <v>677</v>
      </c>
      <c r="H143" s="180">
        <v>9.907</v>
      </c>
      <c r="I143" s="181"/>
      <c r="J143" s="180">
        <f>ROUND(I143*H143,3)</f>
        <v>0</v>
      </c>
      <c r="K143" s="182"/>
      <c r="L143" s="36"/>
      <c r="M143" s="183" t="s">
        <v>1</v>
      </c>
      <c r="N143" s="184" t="s">
        <v>42</v>
      </c>
      <c r="O143" s="61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530</v>
      </c>
      <c r="AT143" s="187" t="s">
        <v>526</v>
      </c>
      <c r="AU143" s="187" t="s">
        <v>89</v>
      </c>
      <c r="AY143" s="18" t="s">
        <v>524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89</v>
      </c>
      <c r="BK143" s="188">
        <f>ROUND(I143*H143,3)</f>
        <v>0</v>
      </c>
      <c r="BL143" s="18" t="s">
        <v>530</v>
      </c>
      <c r="BM143" s="187" t="s">
        <v>89</v>
      </c>
    </row>
    <row r="144" spans="1:65" s="2" customFormat="1" ht="21.75" customHeight="1">
      <c r="A144" s="35"/>
      <c r="B144" s="144"/>
      <c r="C144" s="176" t="s">
        <v>89</v>
      </c>
      <c r="D144" s="176" t="s">
        <v>526</v>
      </c>
      <c r="E144" s="177" t="s">
        <v>2846</v>
      </c>
      <c r="F144" s="178" t="s">
        <v>2847</v>
      </c>
      <c r="G144" s="179" t="s">
        <v>677</v>
      </c>
      <c r="H144" s="180">
        <v>49.534999999999997</v>
      </c>
      <c r="I144" s="181"/>
      <c r="J144" s="180">
        <f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530</v>
      </c>
      <c r="AT144" s="187" t="s">
        <v>526</v>
      </c>
      <c r="AU144" s="187" t="s">
        <v>89</v>
      </c>
      <c r="AY144" s="18" t="s">
        <v>524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89</v>
      </c>
      <c r="BK144" s="188">
        <f>ROUND(I144*H144,3)</f>
        <v>0</v>
      </c>
      <c r="BL144" s="18" t="s">
        <v>530</v>
      </c>
      <c r="BM144" s="187" t="s">
        <v>530</v>
      </c>
    </row>
    <row r="145" spans="1:65" s="12" customFormat="1" ht="25.95" customHeight="1">
      <c r="B145" s="163"/>
      <c r="D145" s="164" t="s">
        <v>75</v>
      </c>
      <c r="E145" s="165" t="s">
        <v>2878</v>
      </c>
      <c r="F145" s="165" t="s">
        <v>5494</v>
      </c>
      <c r="I145" s="166"/>
      <c r="J145" s="167">
        <f>BK145</f>
        <v>0</v>
      </c>
      <c r="L145" s="163"/>
      <c r="M145" s="168"/>
      <c r="N145" s="169"/>
      <c r="O145" s="169"/>
      <c r="P145" s="170">
        <f>P146+P155+P158+P165+P175+P188</f>
        <v>0</v>
      </c>
      <c r="Q145" s="169"/>
      <c r="R145" s="170">
        <f>R146+R155+R158+R165+R175+R188</f>
        <v>0</v>
      </c>
      <c r="S145" s="169"/>
      <c r="T145" s="171">
        <f>T146+T155+T158+T165+T175+T188</f>
        <v>0</v>
      </c>
      <c r="AR145" s="164" t="s">
        <v>89</v>
      </c>
      <c r="AT145" s="172" t="s">
        <v>75</v>
      </c>
      <c r="AU145" s="172" t="s">
        <v>76</v>
      </c>
      <c r="AY145" s="164" t="s">
        <v>524</v>
      </c>
      <c r="BK145" s="173">
        <f>BK146+BK155+BK158+BK165+BK175+BK188</f>
        <v>0</v>
      </c>
    </row>
    <row r="146" spans="1:65" s="12" customFormat="1" ht="22.95" customHeight="1">
      <c r="B146" s="163"/>
      <c r="D146" s="164" t="s">
        <v>75</v>
      </c>
      <c r="E146" s="174" t="s">
        <v>3108</v>
      </c>
      <c r="F146" s="174" t="s">
        <v>5495</v>
      </c>
      <c r="I146" s="166"/>
      <c r="J146" s="175">
        <f>BK146</f>
        <v>0</v>
      </c>
      <c r="L146" s="163"/>
      <c r="M146" s="168"/>
      <c r="N146" s="169"/>
      <c r="O146" s="169"/>
      <c r="P146" s="170">
        <f>SUM(P147:P154)</f>
        <v>0</v>
      </c>
      <c r="Q146" s="169"/>
      <c r="R146" s="170">
        <f>SUM(R147:R154)</f>
        <v>0</v>
      </c>
      <c r="S146" s="169"/>
      <c r="T146" s="171">
        <f>SUM(T147:T154)</f>
        <v>0</v>
      </c>
      <c r="AR146" s="164" t="s">
        <v>89</v>
      </c>
      <c r="AT146" s="172" t="s">
        <v>75</v>
      </c>
      <c r="AU146" s="172" t="s">
        <v>83</v>
      </c>
      <c r="AY146" s="164" t="s">
        <v>524</v>
      </c>
      <c r="BK146" s="173">
        <f>SUM(BK147:BK154)</f>
        <v>0</v>
      </c>
    </row>
    <row r="147" spans="1:65" s="2" customFormat="1" ht="21.75" customHeight="1">
      <c r="A147" s="35"/>
      <c r="B147" s="144"/>
      <c r="C147" s="176" t="s">
        <v>537</v>
      </c>
      <c r="D147" s="176" t="s">
        <v>526</v>
      </c>
      <c r="E147" s="177" t="s">
        <v>5526</v>
      </c>
      <c r="F147" s="178" t="s">
        <v>5527</v>
      </c>
      <c r="G147" s="179" t="s">
        <v>980</v>
      </c>
      <c r="H147" s="180">
        <v>30</v>
      </c>
      <c r="I147" s="181"/>
      <c r="J147" s="180">
        <f t="shared" ref="J147:J154" si="5">ROUND(I147*H147,3)</f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ref="P147:P154" si="6">O147*H147</f>
        <v>0</v>
      </c>
      <c r="Q147" s="185">
        <v>0</v>
      </c>
      <c r="R147" s="185">
        <f t="shared" ref="R147:R154" si="7">Q147*H147</f>
        <v>0</v>
      </c>
      <c r="S147" s="185">
        <v>0</v>
      </c>
      <c r="T147" s="186">
        <f t="shared" ref="T147:T154" si="8"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644</v>
      </c>
      <c r="AT147" s="187" t="s">
        <v>526</v>
      </c>
      <c r="AU147" s="187" t="s">
        <v>89</v>
      </c>
      <c r="AY147" s="18" t="s">
        <v>524</v>
      </c>
      <c r="BE147" s="105">
        <f t="shared" ref="BE147:BE154" si="9">IF(N147="základná",J147,0)</f>
        <v>0</v>
      </c>
      <c r="BF147" s="105">
        <f t="shared" ref="BF147:BF154" si="10">IF(N147="znížená",J147,0)</f>
        <v>0</v>
      </c>
      <c r="BG147" s="105">
        <f t="shared" ref="BG147:BG154" si="11">IF(N147="zákl. prenesená",J147,0)</f>
        <v>0</v>
      </c>
      <c r="BH147" s="105">
        <f t="shared" ref="BH147:BH154" si="12">IF(N147="zníž. prenesená",J147,0)</f>
        <v>0</v>
      </c>
      <c r="BI147" s="105">
        <f t="shared" ref="BI147:BI154" si="13">IF(N147="nulová",J147,0)</f>
        <v>0</v>
      </c>
      <c r="BJ147" s="18" t="s">
        <v>89</v>
      </c>
      <c r="BK147" s="188">
        <f t="shared" ref="BK147:BK154" si="14">ROUND(I147*H147,3)</f>
        <v>0</v>
      </c>
      <c r="BL147" s="18" t="s">
        <v>644</v>
      </c>
      <c r="BM147" s="187" t="s">
        <v>548</v>
      </c>
    </row>
    <row r="148" spans="1:65" s="2" customFormat="1" ht="44.25" customHeight="1">
      <c r="A148" s="35"/>
      <c r="B148" s="144"/>
      <c r="C148" s="221" t="s">
        <v>530</v>
      </c>
      <c r="D148" s="221" t="s">
        <v>697</v>
      </c>
      <c r="E148" s="222" t="s">
        <v>5534</v>
      </c>
      <c r="F148" s="223" t="s">
        <v>5535</v>
      </c>
      <c r="G148" s="224" t="s">
        <v>980</v>
      </c>
      <c r="H148" s="225">
        <v>6</v>
      </c>
      <c r="I148" s="226"/>
      <c r="J148" s="225">
        <f t="shared" si="5"/>
        <v>0</v>
      </c>
      <c r="K148" s="227"/>
      <c r="L148" s="228"/>
      <c r="M148" s="229" t="s">
        <v>1</v>
      </c>
      <c r="N148" s="230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732</v>
      </c>
      <c r="AT148" s="187" t="s">
        <v>697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644</v>
      </c>
      <c r="BM148" s="187" t="s">
        <v>556</v>
      </c>
    </row>
    <row r="149" spans="1:65" s="2" customFormat="1" ht="44.25" customHeight="1">
      <c r="A149" s="35"/>
      <c r="B149" s="144"/>
      <c r="C149" s="221" t="s">
        <v>544</v>
      </c>
      <c r="D149" s="221" t="s">
        <v>697</v>
      </c>
      <c r="E149" s="222" t="s">
        <v>5536</v>
      </c>
      <c r="F149" s="223" t="s">
        <v>5537</v>
      </c>
      <c r="G149" s="224" t="s">
        <v>980</v>
      </c>
      <c r="H149" s="225">
        <v>24</v>
      </c>
      <c r="I149" s="226"/>
      <c r="J149" s="225">
        <f t="shared" si="5"/>
        <v>0</v>
      </c>
      <c r="K149" s="227"/>
      <c r="L149" s="228"/>
      <c r="M149" s="229" t="s">
        <v>1</v>
      </c>
      <c r="N149" s="230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732</v>
      </c>
      <c r="AT149" s="187" t="s">
        <v>697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644</v>
      </c>
      <c r="BM149" s="187" t="s">
        <v>565</v>
      </c>
    </row>
    <row r="150" spans="1:65" s="2" customFormat="1" ht="21.75" customHeight="1">
      <c r="A150" s="35"/>
      <c r="B150" s="144"/>
      <c r="C150" s="176" t="s">
        <v>548</v>
      </c>
      <c r="D150" s="176" t="s">
        <v>526</v>
      </c>
      <c r="E150" s="177" t="s">
        <v>5538</v>
      </c>
      <c r="F150" s="178" t="s">
        <v>5539</v>
      </c>
      <c r="G150" s="179" t="s">
        <v>980</v>
      </c>
      <c r="H150" s="180">
        <v>28</v>
      </c>
      <c r="I150" s="181"/>
      <c r="J150" s="180">
        <f t="shared" si="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644</v>
      </c>
      <c r="AT150" s="187" t="s">
        <v>526</v>
      </c>
      <c r="AU150" s="187" t="s">
        <v>89</v>
      </c>
      <c r="AY150" s="18" t="s">
        <v>524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644</v>
      </c>
      <c r="BM150" s="187" t="s">
        <v>153</v>
      </c>
    </row>
    <row r="151" spans="1:65" s="2" customFormat="1" ht="44.25" customHeight="1">
      <c r="A151" s="35"/>
      <c r="B151" s="144"/>
      <c r="C151" s="221" t="s">
        <v>552</v>
      </c>
      <c r="D151" s="221" t="s">
        <v>697</v>
      </c>
      <c r="E151" s="222" t="s">
        <v>5542</v>
      </c>
      <c r="F151" s="223" t="s">
        <v>5543</v>
      </c>
      <c r="G151" s="224" t="s">
        <v>980</v>
      </c>
      <c r="H151" s="225">
        <v>28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732</v>
      </c>
      <c r="AT151" s="187" t="s">
        <v>697</v>
      </c>
      <c r="AU151" s="187" t="s">
        <v>89</v>
      </c>
      <c r="AY151" s="18" t="s">
        <v>524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644</v>
      </c>
      <c r="BM151" s="187" t="s">
        <v>626</v>
      </c>
    </row>
    <row r="152" spans="1:65" s="2" customFormat="1" ht="44.25" customHeight="1">
      <c r="A152" s="35"/>
      <c r="B152" s="144"/>
      <c r="C152" s="176" t="s">
        <v>556</v>
      </c>
      <c r="D152" s="176" t="s">
        <v>526</v>
      </c>
      <c r="E152" s="177" t="s">
        <v>5552</v>
      </c>
      <c r="F152" s="178" t="s">
        <v>5553</v>
      </c>
      <c r="G152" s="179" t="s">
        <v>980</v>
      </c>
      <c r="H152" s="180">
        <v>26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644</v>
      </c>
      <c r="AT152" s="187" t="s">
        <v>526</v>
      </c>
      <c r="AU152" s="187" t="s">
        <v>89</v>
      </c>
      <c r="AY152" s="18" t="s">
        <v>524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644</v>
      </c>
      <c r="BM152" s="187" t="s">
        <v>644</v>
      </c>
    </row>
    <row r="153" spans="1:65" s="2" customFormat="1" ht="44.25" customHeight="1">
      <c r="A153" s="35"/>
      <c r="B153" s="144"/>
      <c r="C153" s="221" t="s">
        <v>560</v>
      </c>
      <c r="D153" s="221" t="s">
        <v>697</v>
      </c>
      <c r="E153" s="222" t="s">
        <v>5554</v>
      </c>
      <c r="F153" s="223" t="s">
        <v>5555</v>
      </c>
      <c r="G153" s="224" t="s">
        <v>980</v>
      </c>
      <c r="H153" s="225">
        <v>26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732</v>
      </c>
      <c r="AT153" s="187" t="s">
        <v>697</v>
      </c>
      <c r="AU153" s="187" t="s">
        <v>89</v>
      </c>
      <c r="AY153" s="18" t="s">
        <v>524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644</v>
      </c>
      <c r="BM153" s="187" t="s">
        <v>655</v>
      </c>
    </row>
    <row r="154" spans="1:65" s="2" customFormat="1" ht="21.75" customHeight="1">
      <c r="A154" s="35"/>
      <c r="B154" s="144"/>
      <c r="C154" s="176" t="s">
        <v>565</v>
      </c>
      <c r="D154" s="176" t="s">
        <v>526</v>
      </c>
      <c r="E154" s="177" t="s">
        <v>5556</v>
      </c>
      <c r="F154" s="178" t="s">
        <v>5557</v>
      </c>
      <c r="G154" s="179" t="s">
        <v>2954</v>
      </c>
      <c r="H154" s="181"/>
      <c r="I154" s="181"/>
      <c r="J154" s="180">
        <f t="shared" si="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644</v>
      </c>
      <c r="AT154" s="187" t="s">
        <v>526</v>
      </c>
      <c r="AU154" s="187" t="s">
        <v>89</v>
      </c>
      <c r="AY154" s="18" t="s">
        <v>524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644</v>
      </c>
      <c r="BM154" s="187" t="s">
        <v>7</v>
      </c>
    </row>
    <row r="155" spans="1:65" s="12" customFormat="1" ht="22.95" customHeight="1">
      <c r="B155" s="163"/>
      <c r="D155" s="164" t="s">
        <v>75</v>
      </c>
      <c r="E155" s="174" t="s">
        <v>7790</v>
      </c>
      <c r="F155" s="174" t="s">
        <v>7791</v>
      </c>
      <c r="I155" s="166"/>
      <c r="J155" s="175">
        <f>BK155</f>
        <v>0</v>
      </c>
      <c r="L155" s="163"/>
      <c r="M155" s="168"/>
      <c r="N155" s="169"/>
      <c r="O155" s="169"/>
      <c r="P155" s="170">
        <f>SUM(P156:P157)</f>
        <v>0</v>
      </c>
      <c r="Q155" s="169"/>
      <c r="R155" s="170">
        <f>SUM(R156:R157)</f>
        <v>0</v>
      </c>
      <c r="S155" s="169"/>
      <c r="T155" s="171">
        <f>SUM(T156:T157)</f>
        <v>0</v>
      </c>
      <c r="AR155" s="164" t="s">
        <v>89</v>
      </c>
      <c r="AT155" s="172" t="s">
        <v>75</v>
      </c>
      <c r="AU155" s="172" t="s">
        <v>83</v>
      </c>
      <c r="AY155" s="164" t="s">
        <v>524</v>
      </c>
      <c r="BK155" s="173">
        <f>SUM(BK156:BK157)</f>
        <v>0</v>
      </c>
    </row>
    <row r="156" spans="1:65" s="2" customFormat="1" ht="16.5" customHeight="1">
      <c r="A156" s="35"/>
      <c r="B156" s="144"/>
      <c r="C156" s="176" t="s">
        <v>569</v>
      </c>
      <c r="D156" s="176" t="s">
        <v>526</v>
      </c>
      <c r="E156" s="177" t="s">
        <v>7951</v>
      </c>
      <c r="F156" s="178" t="s">
        <v>7952</v>
      </c>
      <c r="G156" s="179" t="s">
        <v>879</v>
      </c>
      <c r="H156" s="180">
        <v>2</v>
      </c>
      <c r="I156" s="181"/>
      <c r="J156" s="180">
        <f>ROUND(I156*H156,3)</f>
        <v>0</v>
      </c>
      <c r="K156" s="182"/>
      <c r="L156" s="36"/>
      <c r="M156" s="183" t="s">
        <v>1</v>
      </c>
      <c r="N156" s="184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644</v>
      </c>
      <c r="AT156" s="187" t="s">
        <v>526</v>
      </c>
      <c r="AU156" s="187" t="s">
        <v>89</v>
      </c>
      <c r="AY156" s="18" t="s">
        <v>524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644</v>
      </c>
      <c r="BM156" s="187" t="s">
        <v>674</v>
      </c>
    </row>
    <row r="157" spans="1:65" s="2" customFormat="1" ht="33" customHeight="1">
      <c r="A157" s="35"/>
      <c r="B157" s="144"/>
      <c r="C157" s="176" t="s">
        <v>153</v>
      </c>
      <c r="D157" s="176" t="s">
        <v>526</v>
      </c>
      <c r="E157" s="177" t="s">
        <v>7953</v>
      </c>
      <c r="F157" s="178" t="s">
        <v>7954</v>
      </c>
      <c r="G157" s="179" t="s">
        <v>677</v>
      </c>
      <c r="H157" s="180">
        <v>5.7000000000000002E-2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644</v>
      </c>
      <c r="AT157" s="187" t="s">
        <v>526</v>
      </c>
      <c r="AU157" s="187" t="s">
        <v>89</v>
      </c>
      <c r="AY157" s="18" t="s">
        <v>524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644</v>
      </c>
      <c r="BM157" s="187" t="s">
        <v>408</v>
      </c>
    </row>
    <row r="158" spans="1:65" s="12" customFormat="1" ht="22.95" customHeight="1">
      <c r="B158" s="163"/>
      <c r="D158" s="164" t="s">
        <v>75</v>
      </c>
      <c r="E158" s="174" t="s">
        <v>5558</v>
      </c>
      <c r="F158" s="174" t="s">
        <v>5559</v>
      </c>
      <c r="I158" s="166"/>
      <c r="J158" s="175">
        <f>BK158</f>
        <v>0</v>
      </c>
      <c r="L158" s="163"/>
      <c r="M158" s="168"/>
      <c r="N158" s="169"/>
      <c r="O158" s="169"/>
      <c r="P158" s="170">
        <f>SUM(P159:P164)</f>
        <v>0</v>
      </c>
      <c r="Q158" s="169"/>
      <c r="R158" s="170">
        <f>SUM(R159:R164)</f>
        <v>0</v>
      </c>
      <c r="S158" s="169"/>
      <c r="T158" s="171">
        <f>SUM(T159:T164)</f>
        <v>0</v>
      </c>
      <c r="AR158" s="164" t="s">
        <v>89</v>
      </c>
      <c r="AT158" s="172" t="s">
        <v>75</v>
      </c>
      <c r="AU158" s="172" t="s">
        <v>83</v>
      </c>
      <c r="AY158" s="164" t="s">
        <v>524</v>
      </c>
      <c r="BK158" s="173">
        <f>SUM(BK159:BK164)</f>
        <v>0</v>
      </c>
    </row>
    <row r="159" spans="1:65" s="2" customFormat="1" ht="21.75" customHeight="1">
      <c r="A159" s="35"/>
      <c r="B159" s="144"/>
      <c r="C159" s="176" t="s">
        <v>602</v>
      </c>
      <c r="D159" s="176" t="s">
        <v>526</v>
      </c>
      <c r="E159" s="177" t="s">
        <v>7955</v>
      </c>
      <c r="F159" s="178" t="s">
        <v>7956</v>
      </c>
      <c r="G159" s="179" t="s">
        <v>879</v>
      </c>
      <c r="H159" s="180">
        <v>1</v>
      </c>
      <c r="I159" s="181"/>
      <c r="J159" s="180">
        <f t="shared" ref="J159:J164" si="15">ROUND(I159*H159,3)</f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ref="P159:P164" si="16">O159*H159</f>
        <v>0</v>
      </c>
      <c r="Q159" s="185">
        <v>0</v>
      </c>
      <c r="R159" s="185">
        <f t="shared" ref="R159:R164" si="17">Q159*H159</f>
        <v>0</v>
      </c>
      <c r="S159" s="185">
        <v>0</v>
      </c>
      <c r="T159" s="186">
        <f t="shared" ref="T159:T164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644</v>
      </c>
      <c r="AT159" s="187" t="s">
        <v>526</v>
      </c>
      <c r="AU159" s="187" t="s">
        <v>89</v>
      </c>
      <c r="AY159" s="18" t="s">
        <v>524</v>
      </c>
      <c r="BE159" s="105">
        <f t="shared" ref="BE159:BE164" si="19">IF(N159="základná",J159,0)</f>
        <v>0</v>
      </c>
      <c r="BF159" s="105">
        <f t="shared" ref="BF159:BF164" si="20">IF(N159="znížená",J159,0)</f>
        <v>0</v>
      </c>
      <c r="BG159" s="105">
        <f t="shared" ref="BG159:BG164" si="21">IF(N159="zákl. prenesená",J159,0)</f>
        <v>0</v>
      </c>
      <c r="BH159" s="105">
        <f t="shared" ref="BH159:BH164" si="22">IF(N159="zníž. prenesená",J159,0)</f>
        <v>0</v>
      </c>
      <c r="BI159" s="105">
        <f t="shared" ref="BI159:BI164" si="23">IF(N159="nulová",J159,0)</f>
        <v>0</v>
      </c>
      <c r="BJ159" s="18" t="s">
        <v>89</v>
      </c>
      <c r="BK159" s="188">
        <f t="shared" ref="BK159:BK164" si="24">ROUND(I159*H159,3)</f>
        <v>0</v>
      </c>
      <c r="BL159" s="18" t="s">
        <v>644</v>
      </c>
      <c r="BM159" s="187" t="s">
        <v>696</v>
      </c>
    </row>
    <row r="160" spans="1:65" s="2" customFormat="1" ht="21.75" customHeight="1">
      <c r="A160" s="35"/>
      <c r="B160" s="144"/>
      <c r="C160" s="176" t="s">
        <v>626</v>
      </c>
      <c r="D160" s="176" t="s">
        <v>526</v>
      </c>
      <c r="E160" s="177" t="s">
        <v>7957</v>
      </c>
      <c r="F160" s="178" t="s">
        <v>7958</v>
      </c>
      <c r="G160" s="179" t="s">
        <v>879</v>
      </c>
      <c r="H160" s="180">
        <v>3</v>
      </c>
      <c r="I160" s="181"/>
      <c r="J160" s="180">
        <f t="shared" si="1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16"/>
        <v>0</v>
      </c>
      <c r="Q160" s="185">
        <v>0</v>
      </c>
      <c r="R160" s="185">
        <f t="shared" si="17"/>
        <v>0</v>
      </c>
      <c r="S160" s="185">
        <v>0</v>
      </c>
      <c r="T160" s="186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644</v>
      </c>
      <c r="AT160" s="187" t="s">
        <v>526</v>
      </c>
      <c r="AU160" s="187" t="s">
        <v>89</v>
      </c>
      <c r="AY160" s="18" t="s">
        <v>524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644</v>
      </c>
      <c r="BM160" s="187" t="s">
        <v>710</v>
      </c>
    </row>
    <row r="161" spans="1:65" s="2" customFormat="1" ht="21.75" customHeight="1">
      <c r="A161" s="35"/>
      <c r="B161" s="144"/>
      <c r="C161" s="176" t="s">
        <v>639</v>
      </c>
      <c r="D161" s="176" t="s">
        <v>526</v>
      </c>
      <c r="E161" s="177" t="s">
        <v>7959</v>
      </c>
      <c r="F161" s="178" t="s">
        <v>7960</v>
      </c>
      <c r="G161" s="179" t="s">
        <v>879</v>
      </c>
      <c r="H161" s="180">
        <v>4</v>
      </c>
      <c r="I161" s="181"/>
      <c r="J161" s="180">
        <f t="shared" si="1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16"/>
        <v>0</v>
      </c>
      <c r="Q161" s="185">
        <v>0</v>
      </c>
      <c r="R161" s="185">
        <f t="shared" si="17"/>
        <v>0</v>
      </c>
      <c r="S161" s="185">
        <v>0</v>
      </c>
      <c r="T161" s="186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644</v>
      </c>
      <c r="AT161" s="187" t="s">
        <v>526</v>
      </c>
      <c r="AU161" s="187" t="s">
        <v>89</v>
      </c>
      <c r="AY161" s="18" t="s">
        <v>524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644</v>
      </c>
      <c r="BM161" s="187" t="s">
        <v>721</v>
      </c>
    </row>
    <row r="162" spans="1:65" s="2" customFormat="1" ht="21.75" customHeight="1">
      <c r="A162" s="35"/>
      <c r="B162" s="144"/>
      <c r="C162" s="176" t="s">
        <v>644</v>
      </c>
      <c r="D162" s="176" t="s">
        <v>526</v>
      </c>
      <c r="E162" s="177" t="s">
        <v>7961</v>
      </c>
      <c r="F162" s="178" t="s">
        <v>7962</v>
      </c>
      <c r="G162" s="179" t="s">
        <v>879</v>
      </c>
      <c r="H162" s="180">
        <v>4</v>
      </c>
      <c r="I162" s="181"/>
      <c r="J162" s="180">
        <f t="shared" si="15"/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644</v>
      </c>
      <c r="AT162" s="187" t="s">
        <v>526</v>
      </c>
      <c r="AU162" s="187" t="s">
        <v>89</v>
      </c>
      <c r="AY162" s="18" t="s">
        <v>524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644</v>
      </c>
      <c r="BM162" s="187" t="s">
        <v>732</v>
      </c>
    </row>
    <row r="163" spans="1:65" s="2" customFormat="1" ht="21.75" customHeight="1">
      <c r="A163" s="35"/>
      <c r="B163" s="144"/>
      <c r="C163" s="176" t="s">
        <v>649</v>
      </c>
      <c r="D163" s="176" t="s">
        <v>526</v>
      </c>
      <c r="E163" s="177" t="s">
        <v>7963</v>
      </c>
      <c r="F163" s="178" t="s">
        <v>7964</v>
      </c>
      <c r="G163" s="179" t="s">
        <v>879</v>
      </c>
      <c r="H163" s="180">
        <v>4</v>
      </c>
      <c r="I163" s="181"/>
      <c r="J163" s="180">
        <f t="shared" si="1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644</v>
      </c>
      <c r="AT163" s="187" t="s">
        <v>526</v>
      </c>
      <c r="AU163" s="187" t="s">
        <v>89</v>
      </c>
      <c r="AY163" s="18" t="s">
        <v>524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644</v>
      </c>
      <c r="BM163" s="187" t="s">
        <v>747</v>
      </c>
    </row>
    <row r="164" spans="1:65" s="2" customFormat="1" ht="21.75" customHeight="1">
      <c r="A164" s="35"/>
      <c r="B164" s="144"/>
      <c r="C164" s="176" t="s">
        <v>655</v>
      </c>
      <c r="D164" s="176" t="s">
        <v>526</v>
      </c>
      <c r="E164" s="177" t="s">
        <v>7965</v>
      </c>
      <c r="F164" s="178" t="s">
        <v>7966</v>
      </c>
      <c r="G164" s="179" t="s">
        <v>677</v>
      </c>
      <c r="H164" s="180">
        <v>9.2899999999999991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644</v>
      </c>
      <c r="AT164" s="187" t="s">
        <v>526</v>
      </c>
      <c r="AU164" s="187" t="s">
        <v>89</v>
      </c>
      <c r="AY164" s="18" t="s">
        <v>524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644</v>
      </c>
      <c r="BM164" s="187" t="s">
        <v>758</v>
      </c>
    </row>
    <row r="165" spans="1:65" s="12" customFormat="1" ht="22.95" customHeight="1">
      <c r="B165" s="163"/>
      <c r="D165" s="164" t="s">
        <v>75</v>
      </c>
      <c r="E165" s="174" t="s">
        <v>6635</v>
      </c>
      <c r="F165" s="174" t="s">
        <v>7967</v>
      </c>
      <c r="I165" s="166"/>
      <c r="J165" s="175">
        <f>BK165</f>
        <v>0</v>
      </c>
      <c r="L165" s="163"/>
      <c r="M165" s="168"/>
      <c r="N165" s="169"/>
      <c r="O165" s="169"/>
      <c r="P165" s="170">
        <f>SUM(P166:P174)</f>
        <v>0</v>
      </c>
      <c r="Q165" s="169"/>
      <c r="R165" s="170">
        <f>SUM(R166:R174)</f>
        <v>0</v>
      </c>
      <c r="S165" s="169"/>
      <c r="T165" s="171">
        <f>SUM(T166:T174)</f>
        <v>0</v>
      </c>
      <c r="AR165" s="164" t="s">
        <v>89</v>
      </c>
      <c r="AT165" s="172" t="s">
        <v>75</v>
      </c>
      <c r="AU165" s="172" t="s">
        <v>83</v>
      </c>
      <c r="AY165" s="164" t="s">
        <v>524</v>
      </c>
      <c r="BK165" s="173">
        <f>SUM(BK166:BK174)</f>
        <v>0</v>
      </c>
    </row>
    <row r="166" spans="1:65" s="2" customFormat="1" ht="21.75" customHeight="1">
      <c r="A166" s="35"/>
      <c r="B166" s="144"/>
      <c r="C166" s="176" t="s">
        <v>661</v>
      </c>
      <c r="D166" s="176" t="s">
        <v>526</v>
      </c>
      <c r="E166" s="177" t="s">
        <v>7968</v>
      </c>
      <c r="F166" s="178" t="s">
        <v>7969</v>
      </c>
      <c r="G166" s="179" t="s">
        <v>980</v>
      </c>
      <c r="H166" s="180">
        <v>4</v>
      </c>
      <c r="I166" s="181"/>
      <c r="J166" s="180">
        <f t="shared" ref="J166:J174" si="25">ROUND(I166*H166,3)</f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ref="P166:P174" si="26">O166*H166</f>
        <v>0</v>
      </c>
      <c r="Q166" s="185">
        <v>0</v>
      </c>
      <c r="R166" s="185">
        <f t="shared" ref="R166:R174" si="27">Q166*H166</f>
        <v>0</v>
      </c>
      <c r="S166" s="185">
        <v>0</v>
      </c>
      <c r="T166" s="186">
        <f t="shared" ref="T166:T174" si="28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644</v>
      </c>
      <c r="AT166" s="187" t="s">
        <v>526</v>
      </c>
      <c r="AU166" s="187" t="s">
        <v>89</v>
      </c>
      <c r="AY166" s="18" t="s">
        <v>524</v>
      </c>
      <c r="BE166" s="105">
        <f t="shared" ref="BE166:BE174" si="29">IF(N166="základná",J166,0)</f>
        <v>0</v>
      </c>
      <c r="BF166" s="105">
        <f t="shared" ref="BF166:BF174" si="30">IF(N166="znížená",J166,0)</f>
        <v>0</v>
      </c>
      <c r="BG166" s="105">
        <f t="shared" ref="BG166:BG174" si="31">IF(N166="zákl. prenesená",J166,0)</f>
        <v>0</v>
      </c>
      <c r="BH166" s="105">
        <f t="shared" ref="BH166:BH174" si="32">IF(N166="zníž. prenesená",J166,0)</f>
        <v>0</v>
      </c>
      <c r="BI166" s="105">
        <f t="shared" ref="BI166:BI174" si="33">IF(N166="nulová",J166,0)</f>
        <v>0</v>
      </c>
      <c r="BJ166" s="18" t="s">
        <v>89</v>
      </c>
      <c r="BK166" s="188">
        <f t="shared" ref="BK166:BK174" si="34">ROUND(I166*H166,3)</f>
        <v>0</v>
      </c>
      <c r="BL166" s="18" t="s">
        <v>644</v>
      </c>
      <c r="BM166" s="187" t="s">
        <v>778</v>
      </c>
    </row>
    <row r="167" spans="1:65" s="2" customFormat="1" ht="21.75" customHeight="1">
      <c r="A167" s="35"/>
      <c r="B167" s="144"/>
      <c r="C167" s="176" t="s">
        <v>7</v>
      </c>
      <c r="D167" s="176" t="s">
        <v>526</v>
      </c>
      <c r="E167" s="177" t="s">
        <v>7970</v>
      </c>
      <c r="F167" s="178" t="s">
        <v>7971</v>
      </c>
      <c r="G167" s="179" t="s">
        <v>879</v>
      </c>
      <c r="H167" s="180">
        <v>1</v>
      </c>
      <c r="I167" s="181"/>
      <c r="J167" s="180">
        <f t="shared" si="2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26"/>
        <v>0</v>
      </c>
      <c r="Q167" s="185">
        <v>0</v>
      </c>
      <c r="R167" s="185">
        <f t="shared" si="27"/>
        <v>0</v>
      </c>
      <c r="S167" s="185">
        <v>0</v>
      </c>
      <c r="T167" s="186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644</v>
      </c>
      <c r="AT167" s="187" t="s">
        <v>526</v>
      </c>
      <c r="AU167" s="187" t="s">
        <v>89</v>
      </c>
      <c r="AY167" s="18" t="s">
        <v>524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89</v>
      </c>
      <c r="BK167" s="188">
        <f t="shared" si="34"/>
        <v>0</v>
      </c>
      <c r="BL167" s="18" t="s">
        <v>644</v>
      </c>
      <c r="BM167" s="187" t="s">
        <v>797</v>
      </c>
    </row>
    <row r="168" spans="1:65" s="2" customFormat="1" ht="33" customHeight="1">
      <c r="A168" s="35"/>
      <c r="B168" s="144"/>
      <c r="C168" s="176" t="s">
        <v>670</v>
      </c>
      <c r="D168" s="176" t="s">
        <v>526</v>
      </c>
      <c r="E168" s="177" t="s">
        <v>7972</v>
      </c>
      <c r="F168" s="178" t="s">
        <v>7973</v>
      </c>
      <c r="G168" s="179" t="s">
        <v>879</v>
      </c>
      <c r="H168" s="180">
        <v>1</v>
      </c>
      <c r="I168" s="181"/>
      <c r="J168" s="180">
        <f t="shared" si="2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26"/>
        <v>0</v>
      </c>
      <c r="Q168" s="185">
        <v>0</v>
      </c>
      <c r="R168" s="185">
        <f t="shared" si="27"/>
        <v>0</v>
      </c>
      <c r="S168" s="185">
        <v>0</v>
      </c>
      <c r="T168" s="186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644</v>
      </c>
      <c r="AT168" s="187" t="s">
        <v>526</v>
      </c>
      <c r="AU168" s="187" t="s">
        <v>89</v>
      </c>
      <c r="AY168" s="18" t="s">
        <v>524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89</v>
      </c>
      <c r="BK168" s="188">
        <f t="shared" si="34"/>
        <v>0</v>
      </c>
      <c r="BL168" s="18" t="s">
        <v>644</v>
      </c>
      <c r="BM168" s="187" t="s">
        <v>807</v>
      </c>
    </row>
    <row r="169" spans="1:65" s="2" customFormat="1" ht="33" customHeight="1">
      <c r="A169" s="35"/>
      <c r="B169" s="144"/>
      <c r="C169" s="176" t="s">
        <v>674</v>
      </c>
      <c r="D169" s="176" t="s">
        <v>526</v>
      </c>
      <c r="E169" s="177" t="s">
        <v>7974</v>
      </c>
      <c r="F169" s="178" t="s">
        <v>7975</v>
      </c>
      <c r="G169" s="179" t="s">
        <v>879</v>
      </c>
      <c r="H169" s="180">
        <v>2</v>
      </c>
      <c r="I169" s="181"/>
      <c r="J169" s="180">
        <f t="shared" si="25"/>
        <v>0</v>
      </c>
      <c r="K169" s="182"/>
      <c r="L169" s="36"/>
      <c r="M169" s="183" t="s">
        <v>1</v>
      </c>
      <c r="N169" s="184" t="s">
        <v>42</v>
      </c>
      <c r="O169" s="61"/>
      <c r="P169" s="185">
        <f t="shared" si="26"/>
        <v>0</v>
      </c>
      <c r="Q169" s="185">
        <v>0</v>
      </c>
      <c r="R169" s="185">
        <f t="shared" si="27"/>
        <v>0</v>
      </c>
      <c r="S169" s="185">
        <v>0</v>
      </c>
      <c r="T169" s="186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644</v>
      </c>
      <c r="AT169" s="187" t="s">
        <v>526</v>
      </c>
      <c r="AU169" s="187" t="s">
        <v>89</v>
      </c>
      <c r="AY169" s="18" t="s">
        <v>524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89</v>
      </c>
      <c r="BK169" s="188">
        <f t="shared" si="34"/>
        <v>0</v>
      </c>
      <c r="BL169" s="18" t="s">
        <v>644</v>
      </c>
      <c r="BM169" s="187" t="s">
        <v>816</v>
      </c>
    </row>
    <row r="170" spans="1:65" s="2" customFormat="1" ht="33" customHeight="1">
      <c r="A170" s="35"/>
      <c r="B170" s="144"/>
      <c r="C170" s="176" t="s">
        <v>681</v>
      </c>
      <c r="D170" s="176" t="s">
        <v>526</v>
      </c>
      <c r="E170" s="177" t="s">
        <v>7976</v>
      </c>
      <c r="F170" s="178" t="s">
        <v>7977</v>
      </c>
      <c r="G170" s="179" t="s">
        <v>879</v>
      </c>
      <c r="H170" s="180">
        <v>3</v>
      </c>
      <c r="I170" s="181"/>
      <c r="J170" s="180">
        <f t="shared" si="2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26"/>
        <v>0</v>
      </c>
      <c r="Q170" s="185">
        <v>0</v>
      </c>
      <c r="R170" s="185">
        <f t="shared" si="27"/>
        <v>0</v>
      </c>
      <c r="S170" s="185">
        <v>0</v>
      </c>
      <c r="T170" s="186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644</v>
      </c>
      <c r="AT170" s="187" t="s">
        <v>526</v>
      </c>
      <c r="AU170" s="187" t="s">
        <v>89</v>
      </c>
      <c r="AY170" s="18" t="s">
        <v>524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89</v>
      </c>
      <c r="BK170" s="188">
        <f t="shared" si="34"/>
        <v>0</v>
      </c>
      <c r="BL170" s="18" t="s">
        <v>644</v>
      </c>
      <c r="BM170" s="187" t="s">
        <v>827</v>
      </c>
    </row>
    <row r="171" spans="1:65" s="2" customFormat="1" ht="21.75" customHeight="1">
      <c r="A171" s="35"/>
      <c r="B171" s="144"/>
      <c r="C171" s="176" t="s">
        <v>408</v>
      </c>
      <c r="D171" s="176" t="s">
        <v>526</v>
      </c>
      <c r="E171" s="177" t="s">
        <v>7978</v>
      </c>
      <c r="F171" s="178" t="s">
        <v>7979</v>
      </c>
      <c r="G171" s="179" t="s">
        <v>879</v>
      </c>
      <c r="H171" s="180">
        <v>3</v>
      </c>
      <c r="I171" s="181"/>
      <c r="J171" s="180">
        <f t="shared" si="2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26"/>
        <v>0</v>
      </c>
      <c r="Q171" s="185">
        <v>0</v>
      </c>
      <c r="R171" s="185">
        <f t="shared" si="27"/>
        <v>0</v>
      </c>
      <c r="S171" s="185">
        <v>0</v>
      </c>
      <c r="T171" s="186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644</v>
      </c>
      <c r="AT171" s="187" t="s">
        <v>526</v>
      </c>
      <c r="AU171" s="187" t="s">
        <v>89</v>
      </c>
      <c r="AY171" s="18" t="s">
        <v>524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89</v>
      </c>
      <c r="BK171" s="188">
        <f t="shared" si="34"/>
        <v>0</v>
      </c>
      <c r="BL171" s="18" t="s">
        <v>644</v>
      </c>
      <c r="BM171" s="187" t="s">
        <v>862</v>
      </c>
    </row>
    <row r="172" spans="1:65" s="2" customFormat="1" ht="21.75" customHeight="1">
      <c r="A172" s="35"/>
      <c r="B172" s="144"/>
      <c r="C172" s="176" t="s">
        <v>691</v>
      </c>
      <c r="D172" s="176" t="s">
        <v>526</v>
      </c>
      <c r="E172" s="177" t="s">
        <v>7980</v>
      </c>
      <c r="F172" s="178" t="s">
        <v>7981</v>
      </c>
      <c r="G172" s="179" t="s">
        <v>879</v>
      </c>
      <c r="H172" s="180">
        <v>2</v>
      </c>
      <c r="I172" s="181"/>
      <c r="J172" s="180">
        <f t="shared" si="2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26"/>
        <v>0</v>
      </c>
      <c r="Q172" s="185">
        <v>0</v>
      </c>
      <c r="R172" s="185">
        <f t="shared" si="27"/>
        <v>0</v>
      </c>
      <c r="S172" s="185">
        <v>0</v>
      </c>
      <c r="T172" s="186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644</v>
      </c>
      <c r="AT172" s="187" t="s">
        <v>526</v>
      </c>
      <c r="AU172" s="187" t="s">
        <v>89</v>
      </c>
      <c r="AY172" s="18" t="s">
        <v>524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89</v>
      </c>
      <c r="BK172" s="188">
        <f t="shared" si="34"/>
        <v>0</v>
      </c>
      <c r="BL172" s="18" t="s">
        <v>644</v>
      </c>
      <c r="BM172" s="187" t="s">
        <v>881</v>
      </c>
    </row>
    <row r="173" spans="1:65" s="2" customFormat="1" ht="21.75" customHeight="1">
      <c r="A173" s="35"/>
      <c r="B173" s="144"/>
      <c r="C173" s="176" t="s">
        <v>696</v>
      </c>
      <c r="D173" s="176" t="s">
        <v>526</v>
      </c>
      <c r="E173" s="177" t="s">
        <v>7982</v>
      </c>
      <c r="F173" s="178" t="s">
        <v>7983</v>
      </c>
      <c r="G173" s="179" t="s">
        <v>879</v>
      </c>
      <c r="H173" s="180">
        <v>4</v>
      </c>
      <c r="I173" s="181"/>
      <c r="J173" s="180">
        <f t="shared" si="25"/>
        <v>0</v>
      </c>
      <c r="K173" s="182"/>
      <c r="L173" s="36"/>
      <c r="M173" s="183" t="s">
        <v>1</v>
      </c>
      <c r="N173" s="184" t="s">
        <v>42</v>
      </c>
      <c r="O173" s="61"/>
      <c r="P173" s="185">
        <f t="shared" si="26"/>
        <v>0</v>
      </c>
      <c r="Q173" s="185">
        <v>0</v>
      </c>
      <c r="R173" s="185">
        <f t="shared" si="27"/>
        <v>0</v>
      </c>
      <c r="S173" s="185">
        <v>0</v>
      </c>
      <c r="T173" s="186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644</v>
      </c>
      <c r="AT173" s="187" t="s">
        <v>526</v>
      </c>
      <c r="AU173" s="187" t="s">
        <v>89</v>
      </c>
      <c r="AY173" s="18" t="s">
        <v>524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89</v>
      </c>
      <c r="BK173" s="188">
        <f t="shared" si="34"/>
        <v>0</v>
      </c>
      <c r="BL173" s="18" t="s">
        <v>644</v>
      </c>
      <c r="BM173" s="187" t="s">
        <v>889</v>
      </c>
    </row>
    <row r="174" spans="1:65" s="2" customFormat="1" ht="33" customHeight="1">
      <c r="A174" s="35"/>
      <c r="B174" s="144"/>
      <c r="C174" s="176" t="s">
        <v>704</v>
      </c>
      <c r="D174" s="176" t="s">
        <v>526</v>
      </c>
      <c r="E174" s="177" t="s">
        <v>7984</v>
      </c>
      <c r="F174" s="178" t="s">
        <v>7985</v>
      </c>
      <c r="G174" s="179" t="s">
        <v>677</v>
      </c>
      <c r="H174" s="180">
        <v>0.52800000000000002</v>
      </c>
      <c r="I174" s="181"/>
      <c r="J174" s="180">
        <f t="shared" si="2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26"/>
        <v>0</v>
      </c>
      <c r="Q174" s="185">
        <v>0</v>
      </c>
      <c r="R174" s="185">
        <f t="shared" si="27"/>
        <v>0</v>
      </c>
      <c r="S174" s="185">
        <v>0</v>
      </c>
      <c r="T174" s="186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644</v>
      </c>
      <c r="AT174" s="187" t="s">
        <v>526</v>
      </c>
      <c r="AU174" s="187" t="s">
        <v>89</v>
      </c>
      <c r="AY174" s="18" t="s">
        <v>524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89</v>
      </c>
      <c r="BK174" s="188">
        <f t="shared" si="34"/>
        <v>0</v>
      </c>
      <c r="BL174" s="18" t="s">
        <v>644</v>
      </c>
      <c r="BM174" s="187" t="s">
        <v>904</v>
      </c>
    </row>
    <row r="175" spans="1:65" s="12" customFormat="1" ht="22.95" customHeight="1">
      <c r="B175" s="163"/>
      <c r="D175" s="164" t="s">
        <v>75</v>
      </c>
      <c r="E175" s="174" t="s">
        <v>5564</v>
      </c>
      <c r="F175" s="174" t="s">
        <v>5565</v>
      </c>
      <c r="I175" s="166"/>
      <c r="J175" s="175">
        <f>BK175</f>
        <v>0</v>
      </c>
      <c r="L175" s="163"/>
      <c r="M175" s="168"/>
      <c r="N175" s="169"/>
      <c r="O175" s="169"/>
      <c r="P175" s="170">
        <f>SUM(P176:P187)</f>
        <v>0</v>
      </c>
      <c r="Q175" s="169"/>
      <c r="R175" s="170">
        <f>SUM(R176:R187)</f>
        <v>0</v>
      </c>
      <c r="S175" s="169"/>
      <c r="T175" s="171">
        <f>SUM(T176:T187)</f>
        <v>0</v>
      </c>
      <c r="AR175" s="164" t="s">
        <v>89</v>
      </c>
      <c r="AT175" s="172" t="s">
        <v>75</v>
      </c>
      <c r="AU175" s="172" t="s">
        <v>83</v>
      </c>
      <c r="AY175" s="164" t="s">
        <v>524</v>
      </c>
      <c r="BK175" s="173">
        <f>SUM(BK176:BK187)</f>
        <v>0</v>
      </c>
    </row>
    <row r="176" spans="1:65" s="2" customFormat="1" ht="21.75" customHeight="1">
      <c r="A176" s="35"/>
      <c r="B176" s="144"/>
      <c r="C176" s="176" t="s">
        <v>710</v>
      </c>
      <c r="D176" s="176" t="s">
        <v>526</v>
      </c>
      <c r="E176" s="177" t="s">
        <v>5576</v>
      </c>
      <c r="F176" s="178" t="s">
        <v>5577</v>
      </c>
      <c r="G176" s="179" t="s">
        <v>980</v>
      </c>
      <c r="H176" s="180">
        <v>6</v>
      </c>
      <c r="I176" s="181"/>
      <c r="J176" s="180">
        <f t="shared" ref="J176:J187" si="35">ROUND(I176*H176,3)</f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ref="P176:P187" si="36">O176*H176</f>
        <v>0</v>
      </c>
      <c r="Q176" s="185">
        <v>0</v>
      </c>
      <c r="R176" s="185">
        <f t="shared" ref="R176:R187" si="37">Q176*H176</f>
        <v>0</v>
      </c>
      <c r="S176" s="185">
        <v>0</v>
      </c>
      <c r="T176" s="186">
        <f t="shared" ref="T176:T187" si="38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644</v>
      </c>
      <c r="AT176" s="187" t="s">
        <v>526</v>
      </c>
      <c r="AU176" s="187" t="s">
        <v>89</v>
      </c>
      <c r="AY176" s="18" t="s">
        <v>524</v>
      </c>
      <c r="BE176" s="105">
        <f t="shared" ref="BE176:BE187" si="39">IF(N176="základná",J176,0)</f>
        <v>0</v>
      </c>
      <c r="BF176" s="105">
        <f t="shared" ref="BF176:BF187" si="40">IF(N176="znížená",J176,0)</f>
        <v>0</v>
      </c>
      <c r="BG176" s="105">
        <f t="shared" ref="BG176:BG187" si="41">IF(N176="zákl. prenesená",J176,0)</f>
        <v>0</v>
      </c>
      <c r="BH176" s="105">
        <f t="shared" ref="BH176:BH187" si="42">IF(N176="zníž. prenesená",J176,0)</f>
        <v>0</v>
      </c>
      <c r="BI176" s="105">
        <f t="shared" ref="BI176:BI187" si="43">IF(N176="nulová",J176,0)</f>
        <v>0</v>
      </c>
      <c r="BJ176" s="18" t="s">
        <v>89</v>
      </c>
      <c r="BK176" s="188">
        <f t="shared" ref="BK176:BK187" si="44">ROUND(I176*H176,3)</f>
        <v>0</v>
      </c>
      <c r="BL176" s="18" t="s">
        <v>644</v>
      </c>
      <c r="BM176" s="187" t="s">
        <v>913</v>
      </c>
    </row>
    <row r="177" spans="1:65" s="2" customFormat="1" ht="21.75" customHeight="1">
      <c r="A177" s="35"/>
      <c r="B177" s="144"/>
      <c r="C177" s="176" t="s">
        <v>717</v>
      </c>
      <c r="D177" s="176" t="s">
        <v>526</v>
      </c>
      <c r="E177" s="177" t="s">
        <v>5578</v>
      </c>
      <c r="F177" s="178" t="s">
        <v>5579</v>
      </c>
      <c r="G177" s="179" t="s">
        <v>980</v>
      </c>
      <c r="H177" s="180">
        <v>24</v>
      </c>
      <c r="I177" s="181"/>
      <c r="J177" s="180">
        <f t="shared" si="35"/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si="36"/>
        <v>0</v>
      </c>
      <c r="Q177" s="185">
        <v>0</v>
      </c>
      <c r="R177" s="185">
        <f t="shared" si="37"/>
        <v>0</v>
      </c>
      <c r="S177" s="185">
        <v>0</v>
      </c>
      <c r="T177" s="186">
        <f t="shared" si="3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644</v>
      </c>
      <c r="AT177" s="187" t="s">
        <v>526</v>
      </c>
      <c r="AU177" s="187" t="s">
        <v>89</v>
      </c>
      <c r="AY177" s="18" t="s">
        <v>524</v>
      </c>
      <c r="BE177" s="105">
        <f t="shared" si="39"/>
        <v>0</v>
      </c>
      <c r="BF177" s="105">
        <f t="shared" si="40"/>
        <v>0</v>
      </c>
      <c r="BG177" s="105">
        <f t="shared" si="41"/>
        <v>0</v>
      </c>
      <c r="BH177" s="105">
        <f t="shared" si="42"/>
        <v>0</v>
      </c>
      <c r="BI177" s="105">
        <f t="shared" si="43"/>
        <v>0</v>
      </c>
      <c r="BJ177" s="18" t="s">
        <v>89</v>
      </c>
      <c r="BK177" s="188">
        <f t="shared" si="44"/>
        <v>0</v>
      </c>
      <c r="BL177" s="18" t="s">
        <v>644</v>
      </c>
      <c r="BM177" s="187" t="s">
        <v>926</v>
      </c>
    </row>
    <row r="178" spans="1:65" s="2" customFormat="1" ht="21.75" customHeight="1">
      <c r="A178" s="35"/>
      <c r="B178" s="144"/>
      <c r="C178" s="176" t="s">
        <v>721</v>
      </c>
      <c r="D178" s="176" t="s">
        <v>526</v>
      </c>
      <c r="E178" s="177" t="s">
        <v>5582</v>
      </c>
      <c r="F178" s="178" t="s">
        <v>5583</v>
      </c>
      <c r="G178" s="179" t="s">
        <v>980</v>
      </c>
      <c r="H178" s="180">
        <v>28</v>
      </c>
      <c r="I178" s="181"/>
      <c r="J178" s="180">
        <f t="shared" si="35"/>
        <v>0</v>
      </c>
      <c r="K178" s="182"/>
      <c r="L178" s="36"/>
      <c r="M178" s="183" t="s">
        <v>1</v>
      </c>
      <c r="N178" s="184" t="s">
        <v>42</v>
      </c>
      <c r="O178" s="61"/>
      <c r="P178" s="185">
        <f t="shared" si="36"/>
        <v>0</v>
      </c>
      <c r="Q178" s="185">
        <v>0</v>
      </c>
      <c r="R178" s="185">
        <f t="shared" si="37"/>
        <v>0</v>
      </c>
      <c r="S178" s="185">
        <v>0</v>
      </c>
      <c r="T178" s="186">
        <f t="shared" si="3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644</v>
      </c>
      <c r="AT178" s="187" t="s">
        <v>526</v>
      </c>
      <c r="AU178" s="187" t="s">
        <v>89</v>
      </c>
      <c r="AY178" s="18" t="s">
        <v>524</v>
      </c>
      <c r="BE178" s="105">
        <f t="shared" si="39"/>
        <v>0</v>
      </c>
      <c r="BF178" s="105">
        <f t="shared" si="40"/>
        <v>0</v>
      </c>
      <c r="BG178" s="105">
        <f t="shared" si="41"/>
        <v>0</v>
      </c>
      <c r="BH178" s="105">
        <f t="shared" si="42"/>
        <v>0</v>
      </c>
      <c r="BI178" s="105">
        <f t="shared" si="43"/>
        <v>0</v>
      </c>
      <c r="BJ178" s="18" t="s">
        <v>89</v>
      </c>
      <c r="BK178" s="188">
        <f t="shared" si="44"/>
        <v>0</v>
      </c>
      <c r="BL178" s="18" t="s">
        <v>644</v>
      </c>
      <c r="BM178" s="187" t="s">
        <v>940</v>
      </c>
    </row>
    <row r="179" spans="1:65" s="2" customFormat="1" ht="21.75" customHeight="1">
      <c r="A179" s="35"/>
      <c r="B179" s="144"/>
      <c r="C179" s="176" t="s">
        <v>726</v>
      </c>
      <c r="D179" s="176" t="s">
        <v>526</v>
      </c>
      <c r="E179" s="177" t="s">
        <v>5590</v>
      </c>
      <c r="F179" s="178" t="s">
        <v>5591</v>
      </c>
      <c r="G179" s="179" t="s">
        <v>980</v>
      </c>
      <c r="H179" s="180">
        <v>26</v>
      </c>
      <c r="I179" s="181"/>
      <c r="J179" s="180">
        <f t="shared" si="35"/>
        <v>0</v>
      </c>
      <c r="K179" s="182"/>
      <c r="L179" s="36"/>
      <c r="M179" s="183" t="s">
        <v>1</v>
      </c>
      <c r="N179" s="184" t="s">
        <v>42</v>
      </c>
      <c r="O179" s="61"/>
      <c r="P179" s="185">
        <f t="shared" si="36"/>
        <v>0</v>
      </c>
      <c r="Q179" s="185">
        <v>0</v>
      </c>
      <c r="R179" s="185">
        <f t="shared" si="37"/>
        <v>0</v>
      </c>
      <c r="S179" s="185">
        <v>0</v>
      </c>
      <c r="T179" s="186">
        <f t="shared" si="3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644</v>
      </c>
      <c r="AT179" s="187" t="s">
        <v>526</v>
      </c>
      <c r="AU179" s="187" t="s">
        <v>89</v>
      </c>
      <c r="AY179" s="18" t="s">
        <v>524</v>
      </c>
      <c r="BE179" s="105">
        <f t="shared" si="39"/>
        <v>0</v>
      </c>
      <c r="BF179" s="105">
        <f t="shared" si="40"/>
        <v>0</v>
      </c>
      <c r="BG179" s="105">
        <f t="shared" si="41"/>
        <v>0</v>
      </c>
      <c r="BH179" s="105">
        <f t="shared" si="42"/>
        <v>0</v>
      </c>
      <c r="BI179" s="105">
        <f t="shared" si="43"/>
        <v>0</v>
      </c>
      <c r="BJ179" s="18" t="s">
        <v>89</v>
      </c>
      <c r="BK179" s="188">
        <f t="shared" si="44"/>
        <v>0</v>
      </c>
      <c r="BL179" s="18" t="s">
        <v>644</v>
      </c>
      <c r="BM179" s="187" t="s">
        <v>948</v>
      </c>
    </row>
    <row r="180" spans="1:65" s="2" customFormat="1" ht="16.5" customHeight="1">
      <c r="A180" s="35"/>
      <c r="B180" s="144"/>
      <c r="C180" s="176" t="s">
        <v>732</v>
      </c>
      <c r="D180" s="176" t="s">
        <v>526</v>
      </c>
      <c r="E180" s="177" t="s">
        <v>5604</v>
      </c>
      <c r="F180" s="178" t="s">
        <v>5605</v>
      </c>
      <c r="G180" s="179" t="s">
        <v>980</v>
      </c>
      <c r="H180" s="180">
        <v>30</v>
      </c>
      <c r="I180" s="181"/>
      <c r="J180" s="180">
        <f t="shared" si="35"/>
        <v>0</v>
      </c>
      <c r="K180" s="182"/>
      <c r="L180" s="36"/>
      <c r="M180" s="183" t="s">
        <v>1</v>
      </c>
      <c r="N180" s="184" t="s">
        <v>42</v>
      </c>
      <c r="O180" s="61"/>
      <c r="P180" s="185">
        <f t="shared" si="36"/>
        <v>0</v>
      </c>
      <c r="Q180" s="185">
        <v>0</v>
      </c>
      <c r="R180" s="185">
        <f t="shared" si="37"/>
        <v>0</v>
      </c>
      <c r="S180" s="185">
        <v>0</v>
      </c>
      <c r="T180" s="186">
        <f t="shared" si="3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644</v>
      </c>
      <c r="AT180" s="187" t="s">
        <v>526</v>
      </c>
      <c r="AU180" s="187" t="s">
        <v>89</v>
      </c>
      <c r="AY180" s="18" t="s">
        <v>524</v>
      </c>
      <c r="BE180" s="105">
        <f t="shared" si="39"/>
        <v>0</v>
      </c>
      <c r="BF180" s="105">
        <f t="shared" si="40"/>
        <v>0</v>
      </c>
      <c r="BG180" s="105">
        <f t="shared" si="41"/>
        <v>0</v>
      </c>
      <c r="BH180" s="105">
        <f t="shared" si="42"/>
        <v>0</v>
      </c>
      <c r="BI180" s="105">
        <f t="shared" si="43"/>
        <v>0</v>
      </c>
      <c r="BJ180" s="18" t="s">
        <v>89</v>
      </c>
      <c r="BK180" s="188">
        <f t="shared" si="44"/>
        <v>0</v>
      </c>
      <c r="BL180" s="18" t="s">
        <v>644</v>
      </c>
      <c r="BM180" s="187" t="s">
        <v>958</v>
      </c>
    </row>
    <row r="181" spans="1:65" s="2" customFormat="1" ht="16.5" customHeight="1">
      <c r="A181" s="35"/>
      <c r="B181" s="144"/>
      <c r="C181" s="176" t="s">
        <v>740</v>
      </c>
      <c r="D181" s="176" t="s">
        <v>526</v>
      </c>
      <c r="E181" s="177" t="s">
        <v>5606</v>
      </c>
      <c r="F181" s="178" t="s">
        <v>5607</v>
      </c>
      <c r="G181" s="179" t="s">
        <v>980</v>
      </c>
      <c r="H181" s="180">
        <v>28</v>
      </c>
      <c r="I181" s="181"/>
      <c r="J181" s="180">
        <f t="shared" si="35"/>
        <v>0</v>
      </c>
      <c r="K181" s="182"/>
      <c r="L181" s="36"/>
      <c r="M181" s="183" t="s">
        <v>1</v>
      </c>
      <c r="N181" s="184" t="s">
        <v>42</v>
      </c>
      <c r="O181" s="61"/>
      <c r="P181" s="185">
        <f t="shared" si="36"/>
        <v>0</v>
      </c>
      <c r="Q181" s="185">
        <v>0</v>
      </c>
      <c r="R181" s="185">
        <f t="shared" si="37"/>
        <v>0</v>
      </c>
      <c r="S181" s="185">
        <v>0</v>
      </c>
      <c r="T181" s="186">
        <f t="shared" si="3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644</v>
      </c>
      <c r="AT181" s="187" t="s">
        <v>526</v>
      </c>
      <c r="AU181" s="187" t="s">
        <v>89</v>
      </c>
      <c r="AY181" s="18" t="s">
        <v>524</v>
      </c>
      <c r="BE181" s="105">
        <f t="shared" si="39"/>
        <v>0</v>
      </c>
      <c r="BF181" s="105">
        <f t="shared" si="40"/>
        <v>0</v>
      </c>
      <c r="BG181" s="105">
        <f t="shared" si="41"/>
        <v>0</v>
      </c>
      <c r="BH181" s="105">
        <f t="shared" si="42"/>
        <v>0</v>
      </c>
      <c r="BI181" s="105">
        <f t="shared" si="43"/>
        <v>0</v>
      </c>
      <c r="BJ181" s="18" t="s">
        <v>89</v>
      </c>
      <c r="BK181" s="188">
        <f t="shared" si="44"/>
        <v>0</v>
      </c>
      <c r="BL181" s="18" t="s">
        <v>644</v>
      </c>
      <c r="BM181" s="187" t="s">
        <v>969</v>
      </c>
    </row>
    <row r="182" spans="1:65" s="2" customFormat="1" ht="16.5" customHeight="1">
      <c r="A182" s="35"/>
      <c r="B182" s="144"/>
      <c r="C182" s="176" t="s">
        <v>747</v>
      </c>
      <c r="D182" s="176" t="s">
        <v>526</v>
      </c>
      <c r="E182" s="177" t="s">
        <v>5608</v>
      </c>
      <c r="F182" s="178" t="s">
        <v>5609</v>
      </c>
      <c r="G182" s="179" t="s">
        <v>980</v>
      </c>
      <c r="H182" s="180">
        <v>26</v>
      </c>
      <c r="I182" s="181"/>
      <c r="J182" s="180">
        <f t="shared" si="3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36"/>
        <v>0</v>
      </c>
      <c r="Q182" s="185">
        <v>0</v>
      </c>
      <c r="R182" s="185">
        <f t="shared" si="37"/>
        <v>0</v>
      </c>
      <c r="S182" s="185">
        <v>0</v>
      </c>
      <c r="T182" s="186">
        <f t="shared" si="3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644</v>
      </c>
      <c r="AT182" s="187" t="s">
        <v>526</v>
      </c>
      <c r="AU182" s="187" t="s">
        <v>89</v>
      </c>
      <c r="AY182" s="18" t="s">
        <v>524</v>
      </c>
      <c r="BE182" s="105">
        <f t="shared" si="39"/>
        <v>0</v>
      </c>
      <c r="BF182" s="105">
        <f t="shared" si="40"/>
        <v>0</v>
      </c>
      <c r="BG182" s="105">
        <f t="shared" si="41"/>
        <v>0</v>
      </c>
      <c r="BH182" s="105">
        <f t="shared" si="42"/>
        <v>0</v>
      </c>
      <c r="BI182" s="105">
        <f t="shared" si="43"/>
        <v>0</v>
      </c>
      <c r="BJ182" s="18" t="s">
        <v>89</v>
      </c>
      <c r="BK182" s="188">
        <f t="shared" si="44"/>
        <v>0</v>
      </c>
      <c r="BL182" s="18" t="s">
        <v>644</v>
      </c>
      <c r="BM182" s="187" t="s">
        <v>977</v>
      </c>
    </row>
    <row r="183" spans="1:65" s="2" customFormat="1" ht="21.75" customHeight="1">
      <c r="A183" s="35"/>
      <c r="B183" s="144"/>
      <c r="C183" s="176" t="s">
        <v>754</v>
      </c>
      <c r="D183" s="176" t="s">
        <v>526</v>
      </c>
      <c r="E183" s="177" t="s">
        <v>5592</v>
      </c>
      <c r="F183" s="178" t="s">
        <v>5593</v>
      </c>
      <c r="G183" s="179" t="s">
        <v>879</v>
      </c>
      <c r="H183" s="180">
        <v>30</v>
      </c>
      <c r="I183" s="181"/>
      <c r="J183" s="180">
        <f t="shared" si="3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36"/>
        <v>0</v>
      </c>
      <c r="Q183" s="185">
        <v>0</v>
      </c>
      <c r="R183" s="185">
        <f t="shared" si="37"/>
        <v>0</v>
      </c>
      <c r="S183" s="185">
        <v>0</v>
      </c>
      <c r="T183" s="186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644</v>
      </c>
      <c r="AT183" s="187" t="s">
        <v>526</v>
      </c>
      <c r="AU183" s="187" t="s">
        <v>89</v>
      </c>
      <c r="AY183" s="18" t="s">
        <v>524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89</v>
      </c>
      <c r="BK183" s="188">
        <f t="shared" si="44"/>
        <v>0</v>
      </c>
      <c r="BL183" s="18" t="s">
        <v>644</v>
      </c>
      <c r="BM183" s="187" t="s">
        <v>988</v>
      </c>
    </row>
    <row r="184" spans="1:65" s="2" customFormat="1" ht="21.75" customHeight="1">
      <c r="A184" s="35"/>
      <c r="B184" s="144"/>
      <c r="C184" s="176" t="s">
        <v>758</v>
      </c>
      <c r="D184" s="176" t="s">
        <v>526</v>
      </c>
      <c r="E184" s="177" t="s">
        <v>5596</v>
      </c>
      <c r="F184" s="178" t="s">
        <v>5597</v>
      </c>
      <c r="G184" s="179" t="s">
        <v>879</v>
      </c>
      <c r="H184" s="180">
        <v>28</v>
      </c>
      <c r="I184" s="181"/>
      <c r="J184" s="180">
        <f t="shared" si="3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36"/>
        <v>0</v>
      </c>
      <c r="Q184" s="185">
        <v>0</v>
      </c>
      <c r="R184" s="185">
        <f t="shared" si="37"/>
        <v>0</v>
      </c>
      <c r="S184" s="185">
        <v>0</v>
      </c>
      <c r="T184" s="186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644</v>
      </c>
      <c r="AT184" s="187" t="s">
        <v>526</v>
      </c>
      <c r="AU184" s="187" t="s">
        <v>89</v>
      </c>
      <c r="AY184" s="18" t="s">
        <v>524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89</v>
      </c>
      <c r="BK184" s="188">
        <f t="shared" si="44"/>
        <v>0</v>
      </c>
      <c r="BL184" s="18" t="s">
        <v>644</v>
      </c>
      <c r="BM184" s="187" t="s">
        <v>998</v>
      </c>
    </row>
    <row r="185" spans="1:65" s="2" customFormat="1" ht="21.75" customHeight="1">
      <c r="A185" s="35"/>
      <c r="B185" s="144"/>
      <c r="C185" s="176" t="s">
        <v>764</v>
      </c>
      <c r="D185" s="176" t="s">
        <v>526</v>
      </c>
      <c r="E185" s="177" t="s">
        <v>5602</v>
      </c>
      <c r="F185" s="178" t="s">
        <v>5603</v>
      </c>
      <c r="G185" s="179" t="s">
        <v>879</v>
      </c>
      <c r="H185" s="180">
        <v>26</v>
      </c>
      <c r="I185" s="181"/>
      <c r="J185" s="180">
        <f t="shared" si="3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36"/>
        <v>0</v>
      </c>
      <c r="Q185" s="185">
        <v>0</v>
      </c>
      <c r="R185" s="185">
        <f t="shared" si="37"/>
        <v>0</v>
      </c>
      <c r="S185" s="185">
        <v>0</v>
      </c>
      <c r="T185" s="186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644</v>
      </c>
      <c r="AT185" s="187" t="s">
        <v>526</v>
      </c>
      <c r="AU185" s="187" t="s">
        <v>89</v>
      </c>
      <c r="AY185" s="18" t="s">
        <v>524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89</v>
      </c>
      <c r="BK185" s="188">
        <f t="shared" si="44"/>
        <v>0</v>
      </c>
      <c r="BL185" s="18" t="s">
        <v>644</v>
      </c>
      <c r="BM185" s="187" t="s">
        <v>1006</v>
      </c>
    </row>
    <row r="186" spans="1:65" s="2" customFormat="1" ht="21.75" customHeight="1">
      <c r="A186" s="35"/>
      <c r="B186" s="144"/>
      <c r="C186" s="176" t="s">
        <v>778</v>
      </c>
      <c r="D186" s="176" t="s">
        <v>526</v>
      </c>
      <c r="E186" s="177" t="s">
        <v>7692</v>
      </c>
      <c r="F186" s="178" t="s">
        <v>7693</v>
      </c>
      <c r="G186" s="179" t="s">
        <v>879</v>
      </c>
      <c r="H186" s="180">
        <v>173</v>
      </c>
      <c r="I186" s="181"/>
      <c r="J186" s="180">
        <f t="shared" si="3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36"/>
        <v>0</v>
      </c>
      <c r="Q186" s="185">
        <v>0</v>
      </c>
      <c r="R186" s="185">
        <f t="shared" si="37"/>
        <v>0</v>
      </c>
      <c r="S186" s="185">
        <v>0</v>
      </c>
      <c r="T186" s="186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644</v>
      </c>
      <c r="AT186" s="187" t="s">
        <v>526</v>
      </c>
      <c r="AU186" s="187" t="s">
        <v>89</v>
      </c>
      <c r="AY186" s="18" t="s">
        <v>524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89</v>
      </c>
      <c r="BK186" s="188">
        <f t="shared" si="44"/>
        <v>0</v>
      </c>
      <c r="BL186" s="18" t="s">
        <v>644</v>
      </c>
      <c r="BM186" s="187" t="s">
        <v>1014</v>
      </c>
    </row>
    <row r="187" spans="1:65" s="2" customFormat="1" ht="21.75" customHeight="1">
      <c r="A187" s="35"/>
      <c r="B187" s="144"/>
      <c r="C187" s="176" t="s">
        <v>784</v>
      </c>
      <c r="D187" s="176" t="s">
        <v>526</v>
      </c>
      <c r="E187" s="177" t="s">
        <v>5610</v>
      </c>
      <c r="F187" s="178" t="s">
        <v>5611</v>
      </c>
      <c r="G187" s="179" t="s">
        <v>2954</v>
      </c>
      <c r="H187" s="181"/>
      <c r="I187" s="181"/>
      <c r="J187" s="180">
        <f t="shared" si="3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36"/>
        <v>0</v>
      </c>
      <c r="Q187" s="185">
        <v>0</v>
      </c>
      <c r="R187" s="185">
        <f t="shared" si="37"/>
        <v>0</v>
      </c>
      <c r="S187" s="185">
        <v>0</v>
      </c>
      <c r="T187" s="186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644</v>
      </c>
      <c r="AT187" s="187" t="s">
        <v>526</v>
      </c>
      <c r="AU187" s="187" t="s">
        <v>89</v>
      </c>
      <c r="AY187" s="18" t="s">
        <v>524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89</v>
      </c>
      <c r="BK187" s="188">
        <f t="shared" si="44"/>
        <v>0</v>
      </c>
      <c r="BL187" s="18" t="s">
        <v>644</v>
      </c>
      <c r="BM187" s="187" t="s">
        <v>1166</v>
      </c>
    </row>
    <row r="188" spans="1:65" s="12" customFormat="1" ht="22.95" customHeight="1">
      <c r="B188" s="163"/>
      <c r="D188" s="164" t="s">
        <v>75</v>
      </c>
      <c r="E188" s="174" t="s">
        <v>5612</v>
      </c>
      <c r="F188" s="174" t="s">
        <v>5613</v>
      </c>
      <c r="I188" s="166"/>
      <c r="J188" s="175">
        <f>BK188</f>
        <v>0</v>
      </c>
      <c r="L188" s="163"/>
      <c r="M188" s="168"/>
      <c r="N188" s="169"/>
      <c r="O188" s="169"/>
      <c r="P188" s="170">
        <f>SUM(P189:P214)</f>
        <v>0</v>
      </c>
      <c r="Q188" s="169"/>
      <c r="R188" s="170">
        <f>SUM(R189:R214)</f>
        <v>0</v>
      </c>
      <c r="S188" s="169"/>
      <c r="T188" s="171">
        <f>SUM(T189:T214)</f>
        <v>0</v>
      </c>
      <c r="AR188" s="164" t="s">
        <v>89</v>
      </c>
      <c r="AT188" s="172" t="s">
        <v>75</v>
      </c>
      <c r="AU188" s="172" t="s">
        <v>83</v>
      </c>
      <c r="AY188" s="164" t="s">
        <v>524</v>
      </c>
      <c r="BK188" s="173">
        <f>SUM(BK189:BK214)</f>
        <v>0</v>
      </c>
    </row>
    <row r="189" spans="1:65" s="2" customFormat="1" ht="21.75" customHeight="1">
      <c r="A189" s="35"/>
      <c r="B189" s="144"/>
      <c r="C189" s="176" t="s">
        <v>797</v>
      </c>
      <c r="D189" s="176" t="s">
        <v>526</v>
      </c>
      <c r="E189" s="177" t="s">
        <v>7986</v>
      </c>
      <c r="F189" s="178" t="s">
        <v>7987</v>
      </c>
      <c r="G189" s="179" t="s">
        <v>879</v>
      </c>
      <c r="H189" s="180">
        <v>4</v>
      </c>
      <c r="I189" s="181"/>
      <c r="J189" s="180">
        <f t="shared" ref="J189:J214" si="45">ROUND(I189*H189,3)</f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ref="P189:P214" si="46">O189*H189</f>
        <v>0</v>
      </c>
      <c r="Q189" s="185">
        <v>0</v>
      </c>
      <c r="R189" s="185">
        <f t="shared" ref="R189:R214" si="47">Q189*H189</f>
        <v>0</v>
      </c>
      <c r="S189" s="185">
        <v>0</v>
      </c>
      <c r="T189" s="186">
        <f t="shared" ref="T189:T214" si="48"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644</v>
      </c>
      <c r="AT189" s="187" t="s">
        <v>526</v>
      </c>
      <c r="AU189" s="187" t="s">
        <v>89</v>
      </c>
      <c r="AY189" s="18" t="s">
        <v>524</v>
      </c>
      <c r="BE189" s="105">
        <f t="shared" ref="BE189:BE214" si="49">IF(N189="základná",J189,0)</f>
        <v>0</v>
      </c>
      <c r="BF189" s="105">
        <f t="shared" ref="BF189:BF214" si="50">IF(N189="znížená",J189,0)</f>
        <v>0</v>
      </c>
      <c r="BG189" s="105">
        <f t="shared" ref="BG189:BG214" si="51">IF(N189="zákl. prenesená",J189,0)</f>
        <v>0</v>
      </c>
      <c r="BH189" s="105">
        <f t="shared" ref="BH189:BH214" si="52">IF(N189="zníž. prenesená",J189,0)</f>
        <v>0</v>
      </c>
      <c r="BI189" s="105">
        <f t="shared" ref="BI189:BI214" si="53">IF(N189="nulová",J189,0)</f>
        <v>0</v>
      </c>
      <c r="BJ189" s="18" t="s">
        <v>89</v>
      </c>
      <c r="BK189" s="188">
        <f t="shared" ref="BK189:BK214" si="54">ROUND(I189*H189,3)</f>
        <v>0</v>
      </c>
      <c r="BL189" s="18" t="s">
        <v>644</v>
      </c>
      <c r="BM189" s="187" t="s">
        <v>1643</v>
      </c>
    </row>
    <row r="190" spans="1:65" s="2" customFormat="1" ht="21.75" customHeight="1">
      <c r="A190" s="35"/>
      <c r="B190" s="144"/>
      <c r="C190" s="176" t="s">
        <v>801</v>
      </c>
      <c r="D190" s="176" t="s">
        <v>526</v>
      </c>
      <c r="E190" s="177" t="s">
        <v>7988</v>
      </c>
      <c r="F190" s="178" t="s">
        <v>7989</v>
      </c>
      <c r="G190" s="179" t="s">
        <v>677</v>
      </c>
      <c r="H190" s="180">
        <v>3.2000000000000001E-2</v>
      </c>
      <c r="I190" s="181"/>
      <c r="J190" s="180">
        <f t="shared" si="4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46"/>
        <v>0</v>
      </c>
      <c r="Q190" s="185">
        <v>0</v>
      </c>
      <c r="R190" s="185">
        <f t="shared" si="47"/>
        <v>0</v>
      </c>
      <c r="S190" s="185">
        <v>0</v>
      </c>
      <c r="T190" s="186">
        <f t="shared" si="4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644</v>
      </c>
      <c r="AT190" s="187" t="s">
        <v>526</v>
      </c>
      <c r="AU190" s="187" t="s">
        <v>89</v>
      </c>
      <c r="AY190" s="18" t="s">
        <v>524</v>
      </c>
      <c r="BE190" s="105">
        <f t="shared" si="49"/>
        <v>0</v>
      </c>
      <c r="BF190" s="105">
        <f t="shared" si="50"/>
        <v>0</v>
      </c>
      <c r="BG190" s="105">
        <f t="shared" si="51"/>
        <v>0</v>
      </c>
      <c r="BH190" s="105">
        <f t="shared" si="52"/>
        <v>0</v>
      </c>
      <c r="BI190" s="105">
        <f t="shared" si="53"/>
        <v>0</v>
      </c>
      <c r="BJ190" s="18" t="s">
        <v>89</v>
      </c>
      <c r="BK190" s="188">
        <f t="shared" si="54"/>
        <v>0</v>
      </c>
      <c r="BL190" s="18" t="s">
        <v>644</v>
      </c>
      <c r="BM190" s="187" t="s">
        <v>1699</v>
      </c>
    </row>
    <row r="191" spans="1:65" s="2" customFormat="1" ht="16.5" customHeight="1">
      <c r="A191" s="35"/>
      <c r="B191" s="144"/>
      <c r="C191" s="176" t="s">
        <v>807</v>
      </c>
      <c r="D191" s="176" t="s">
        <v>526</v>
      </c>
      <c r="E191" s="177" t="s">
        <v>7990</v>
      </c>
      <c r="F191" s="178" t="s">
        <v>7991</v>
      </c>
      <c r="G191" s="179" t="s">
        <v>879</v>
      </c>
      <c r="H191" s="180">
        <v>1</v>
      </c>
      <c r="I191" s="181"/>
      <c r="J191" s="180">
        <f t="shared" si="4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46"/>
        <v>0</v>
      </c>
      <c r="Q191" s="185">
        <v>0</v>
      </c>
      <c r="R191" s="185">
        <f t="shared" si="47"/>
        <v>0</v>
      </c>
      <c r="S191" s="185">
        <v>0</v>
      </c>
      <c r="T191" s="186">
        <f t="shared" si="4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644</v>
      </c>
      <c r="AT191" s="187" t="s">
        <v>526</v>
      </c>
      <c r="AU191" s="187" t="s">
        <v>89</v>
      </c>
      <c r="AY191" s="18" t="s">
        <v>524</v>
      </c>
      <c r="BE191" s="105">
        <f t="shared" si="49"/>
        <v>0</v>
      </c>
      <c r="BF191" s="105">
        <f t="shared" si="50"/>
        <v>0</v>
      </c>
      <c r="BG191" s="105">
        <f t="shared" si="51"/>
        <v>0</v>
      </c>
      <c r="BH191" s="105">
        <f t="shared" si="52"/>
        <v>0</v>
      </c>
      <c r="BI191" s="105">
        <f t="shared" si="53"/>
        <v>0</v>
      </c>
      <c r="BJ191" s="18" t="s">
        <v>89</v>
      </c>
      <c r="BK191" s="188">
        <f t="shared" si="54"/>
        <v>0</v>
      </c>
      <c r="BL191" s="18" t="s">
        <v>644</v>
      </c>
      <c r="BM191" s="187" t="s">
        <v>1709</v>
      </c>
    </row>
    <row r="192" spans="1:65" s="2" customFormat="1" ht="16.5" customHeight="1">
      <c r="A192" s="35"/>
      <c r="B192" s="144"/>
      <c r="C192" s="221" t="s">
        <v>811</v>
      </c>
      <c r="D192" s="221" t="s">
        <v>697</v>
      </c>
      <c r="E192" s="222" t="s">
        <v>7992</v>
      </c>
      <c r="F192" s="223" t="s">
        <v>7993</v>
      </c>
      <c r="G192" s="224" t="s">
        <v>879</v>
      </c>
      <c r="H192" s="225">
        <v>1</v>
      </c>
      <c r="I192" s="226"/>
      <c r="J192" s="225">
        <f t="shared" si="4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46"/>
        <v>0</v>
      </c>
      <c r="Q192" s="185">
        <v>0</v>
      </c>
      <c r="R192" s="185">
        <f t="shared" si="47"/>
        <v>0</v>
      </c>
      <c r="S192" s="185">
        <v>0</v>
      </c>
      <c r="T192" s="186">
        <f t="shared" si="4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732</v>
      </c>
      <c r="AT192" s="187" t="s">
        <v>697</v>
      </c>
      <c r="AU192" s="187" t="s">
        <v>89</v>
      </c>
      <c r="AY192" s="18" t="s">
        <v>524</v>
      </c>
      <c r="BE192" s="105">
        <f t="shared" si="49"/>
        <v>0</v>
      </c>
      <c r="BF192" s="105">
        <f t="shared" si="50"/>
        <v>0</v>
      </c>
      <c r="BG192" s="105">
        <f t="shared" si="51"/>
        <v>0</v>
      </c>
      <c r="BH192" s="105">
        <f t="shared" si="52"/>
        <v>0</v>
      </c>
      <c r="BI192" s="105">
        <f t="shared" si="53"/>
        <v>0</v>
      </c>
      <c r="BJ192" s="18" t="s">
        <v>89</v>
      </c>
      <c r="BK192" s="188">
        <f t="shared" si="54"/>
        <v>0</v>
      </c>
      <c r="BL192" s="18" t="s">
        <v>644</v>
      </c>
      <c r="BM192" s="187" t="s">
        <v>1776</v>
      </c>
    </row>
    <row r="193" spans="1:65" s="2" customFormat="1" ht="16.5" customHeight="1">
      <c r="A193" s="35"/>
      <c r="B193" s="144"/>
      <c r="C193" s="176" t="s">
        <v>816</v>
      </c>
      <c r="D193" s="176" t="s">
        <v>526</v>
      </c>
      <c r="E193" s="177" t="s">
        <v>5614</v>
      </c>
      <c r="F193" s="178" t="s">
        <v>5615</v>
      </c>
      <c r="G193" s="179" t="s">
        <v>879</v>
      </c>
      <c r="H193" s="180">
        <v>2</v>
      </c>
      <c r="I193" s="181"/>
      <c r="J193" s="180">
        <f t="shared" si="4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46"/>
        <v>0</v>
      </c>
      <c r="Q193" s="185">
        <v>0</v>
      </c>
      <c r="R193" s="185">
        <f t="shared" si="47"/>
        <v>0</v>
      </c>
      <c r="S193" s="185">
        <v>0</v>
      </c>
      <c r="T193" s="186">
        <f t="shared" si="4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644</v>
      </c>
      <c r="AT193" s="187" t="s">
        <v>526</v>
      </c>
      <c r="AU193" s="187" t="s">
        <v>89</v>
      </c>
      <c r="AY193" s="18" t="s">
        <v>524</v>
      </c>
      <c r="BE193" s="105">
        <f t="shared" si="49"/>
        <v>0</v>
      </c>
      <c r="BF193" s="105">
        <f t="shared" si="50"/>
        <v>0</v>
      </c>
      <c r="BG193" s="105">
        <f t="shared" si="51"/>
        <v>0</v>
      </c>
      <c r="BH193" s="105">
        <f t="shared" si="52"/>
        <v>0</v>
      </c>
      <c r="BI193" s="105">
        <f t="shared" si="53"/>
        <v>0</v>
      </c>
      <c r="BJ193" s="18" t="s">
        <v>89</v>
      </c>
      <c r="BK193" s="188">
        <f t="shared" si="54"/>
        <v>0</v>
      </c>
      <c r="BL193" s="18" t="s">
        <v>644</v>
      </c>
      <c r="BM193" s="187" t="s">
        <v>1787</v>
      </c>
    </row>
    <row r="194" spans="1:65" s="2" customFormat="1" ht="21.75" customHeight="1">
      <c r="A194" s="35"/>
      <c r="B194" s="144"/>
      <c r="C194" s="221" t="s">
        <v>822</v>
      </c>
      <c r="D194" s="221" t="s">
        <v>697</v>
      </c>
      <c r="E194" s="222" t="s">
        <v>7994</v>
      </c>
      <c r="F194" s="223" t="s">
        <v>7995</v>
      </c>
      <c r="G194" s="224" t="s">
        <v>879</v>
      </c>
      <c r="H194" s="225">
        <v>2</v>
      </c>
      <c r="I194" s="226"/>
      <c r="J194" s="225">
        <f t="shared" si="4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46"/>
        <v>0</v>
      </c>
      <c r="Q194" s="185">
        <v>0</v>
      </c>
      <c r="R194" s="185">
        <f t="shared" si="47"/>
        <v>0</v>
      </c>
      <c r="S194" s="185">
        <v>0</v>
      </c>
      <c r="T194" s="186">
        <f t="shared" si="4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732</v>
      </c>
      <c r="AT194" s="187" t="s">
        <v>697</v>
      </c>
      <c r="AU194" s="187" t="s">
        <v>89</v>
      </c>
      <c r="AY194" s="18" t="s">
        <v>524</v>
      </c>
      <c r="BE194" s="105">
        <f t="shared" si="49"/>
        <v>0</v>
      </c>
      <c r="BF194" s="105">
        <f t="shared" si="50"/>
        <v>0</v>
      </c>
      <c r="BG194" s="105">
        <f t="shared" si="51"/>
        <v>0</v>
      </c>
      <c r="BH194" s="105">
        <f t="shared" si="52"/>
        <v>0</v>
      </c>
      <c r="BI194" s="105">
        <f t="shared" si="53"/>
        <v>0</v>
      </c>
      <c r="BJ194" s="18" t="s">
        <v>89</v>
      </c>
      <c r="BK194" s="188">
        <f t="shared" si="54"/>
        <v>0</v>
      </c>
      <c r="BL194" s="18" t="s">
        <v>644</v>
      </c>
      <c r="BM194" s="187" t="s">
        <v>1870</v>
      </c>
    </row>
    <row r="195" spans="1:65" s="2" customFormat="1" ht="16.5" customHeight="1">
      <c r="A195" s="35"/>
      <c r="B195" s="144"/>
      <c r="C195" s="176" t="s">
        <v>827</v>
      </c>
      <c r="D195" s="176" t="s">
        <v>526</v>
      </c>
      <c r="E195" s="177" t="s">
        <v>5626</v>
      </c>
      <c r="F195" s="178" t="s">
        <v>5627</v>
      </c>
      <c r="G195" s="179" t="s">
        <v>879</v>
      </c>
      <c r="H195" s="180">
        <v>2</v>
      </c>
      <c r="I195" s="181"/>
      <c r="J195" s="180">
        <f t="shared" si="4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46"/>
        <v>0</v>
      </c>
      <c r="Q195" s="185">
        <v>0</v>
      </c>
      <c r="R195" s="185">
        <f t="shared" si="47"/>
        <v>0</v>
      </c>
      <c r="S195" s="185">
        <v>0</v>
      </c>
      <c r="T195" s="186">
        <f t="shared" si="4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644</v>
      </c>
      <c r="AT195" s="187" t="s">
        <v>526</v>
      </c>
      <c r="AU195" s="187" t="s">
        <v>89</v>
      </c>
      <c r="AY195" s="18" t="s">
        <v>524</v>
      </c>
      <c r="BE195" s="105">
        <f t="shared" si="49"/>
        <v>0</v>
      </c>
      <c r="BF195" s="105">
        <f t="shared" si="50"/>
        <v>0</v>
      </c>
      <c r="BG195" s="105">
        <f t="shared" si="51"/>
        <v>0</v>
      </c>
      <c r="BH195" s="105">
        <f t="shared" si="52"/>
        <v>0</v>
      </c>
      <c r="BI195" s="105">
        <f t="shared" si="53"/>
        <v>0</v>
      </c>
      <c r="BJ195" s="18" t="s">
        <v>89</v>
      </c>
      <c r="BK195" s="188">
        <f t="shared" si="54"/>
        <v>0</v>
      </c>
      <c r="BL195" s="18" t="s">
        <v>644</v>
      </c>
      <c r="BM195" s="187" t="s">
        <v>1883</v>
      </c>
    </row>
    <row r="196" spans="1:65" s="2" customFormat="1" ht="16.5" customHeight="1">
      <c r="A196" s="35"/>
      <c r="B196" s="144"/>
      <c r="C196" s="221" t="s">
        <v>833</v>
      </c>
      <c r="D196" s="221" t="s">
        <v>697</v>
      </c>
      <c r="E196" s="222" t="s">
        <v>5628</v>
      </c>
      <c r="F196" s="223" t="s">
        <v>5629</v>
      </c>
      <c r="G196" s="224" t="s">
        <v>879</v>
      </c>
      <c r="H196" s="225">
        <v>2</v>
      </c>
      <c r="I196" s="226"/>
      <c r="J196" s="225">
        <f t="shared" si="4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46"/>
        <v>0</v>
      </c>
      <c r="Q196" s="185">
        <v>0</v>
      </c>
      <c r="R196" s="185">
        <f t="shared" si="47"/>
        <v>0</v>
      </c>
      <c r="S196" s="185">
        <v>0</v>
      </c>
      <c r="T196" s="186">
        <f t="shared" si="4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732</v>
      </c>
      <c r="AT196" s="187" t="s">
        <v>697</v>
      </c>
      <c r="AU196" s="187" t="s">
        <v>89</v>
      </c>
      <c r="AY196" s="18" t="s">
        <v>524</v>
      </c>
      <c r="BE196" s="105">
        <f t="shared" si="49"/>
        <v>0</v>
      </c>
      <c r="BF196" s="105">
        <f t="shared" si="50"/>
        <v>0</v>
      </c>
      <c r="BG196" s="105">
        <f t="shared" si="51"/>
        <v>0</v>
      </c>
      <c r="BH196" s="105">
        <f t="shared" si="52"/>
        <v>0</v>
      </c>
      <c r="BI196" s="105">
        <f t="shared" si="53"/>
        <v>0</v>
      </c>
      <c r="BJ196" s="18" t="s">
        <v>89</v>
      </c>
      <c r="BK196" s="188">
        <f t="shared" si="54"/>
        <v>0</v>
      </c>
      <c r="BL196" s="18" t="s">
        <v>644</v>
      </c>
      <c r="BM196" s="187" t="s">
        <v>1898</v>
      </c>
    </row>
    <row r="197" spans="1:65" s="2" customFormat="1" ht="16.5" customHeight="1">
      <c r="A197" s="35"/>
      <c r="B197" s="144"/>
      <c r="C197" s="176" t="s">
        <v>862</v>
      </c>
      <c r="D197" s="176" t="s">
        <v>526</v>
      </c>
      <c r="E197" s="177" t="s">
        <v>7996</v>
      </c>
      <c r="F197" s="178" t="s">
        <v>7997</v>
      </c>
      <c r="G197" s="179" t="s">
        <v>879</v>
      </c>
      <c r="H197" s="180">
        <v>1</v>
      </c>
      <c r="I197" s="181"/>
      <c r="J197" s="180">
        <f t="shared" si="4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46"/>
        <v>0</v>
      </c>
      <c r="Q197" s="185">
        <v>0</v>
      </c>
      <c r="R197" s="185">
        <f t="shared" si="47"/>
        <v>0</v>
      </c>
      <c r="S197" s="185">
        <v>0</v>
      </c>
      <c r="T197" s="186">
        <f t="shared" si="4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644</v>
      </c>
      <c r="AT197" s="187" t="s">
        <v>526</v>
      </c>
      <c r="AU197" s="187" t="s">
        <v>89</v>
      </c>
      <c r="AY197" s="18" t="s">
        <v>524</v>
      </c>
      <c r="BE197" s="105">
        <f t="shared" si="49"/>
        <v>0</v>
      </c>
      <c r="BF197" s="105">
        <f t="shared" si="50"/>
        <v>0</v>
      </c>
      <c r="BG197" s="105">
        <f t="shared" si="51"/>
        <v>0</v>
      </c>
      <c r="BH197" s="105">
        <f t="shared" si="52"/>
        <v>0</v>
      </c>
      <c r="BI197" s="105">
        <f t="shared" si="53"/>
        <v>0</v>
      </c>
      <c r="BJ197" s="18" t="s">
        <v>89</v>
      </c>
      <c r="BK197" s="188">
        <f t="shared" si="54"/>
        <v>0</v>
      </c>
      <c r="BL197" s="18" t="s">
        <v>644</v>
      </c>
      <c r="BM197" s="187" t="s">
        <v>1913</v>
      </c>
    </row>
    <row r="198" spans="1:65" s="2" customFormat="1" ht="16.5" customHeight="1">
      <c r="A198" s="35"/>
      <c r="B198" s="144"/>
      <c r="C198" s="221" t="s">
        <v>876</v>
      </c>
      <c r="D198" s="221" t="s">
        <v>697</v>
      </c>
      <c r="E198" s="222" t="s">
        <v>7998</v>
      </c>
      <c r="F198" s="223" t="s">
        <v>7999</v>
      </c>
      <c r="G198" s="224" t="s">
        <v>879</v>
      </c>
      <c r="H198" s="225">
        <v>1</v>
      </c>
      <c r="I198" s="226"/>
      <c r="J198" s="225">
        <f t="shared" si="45"/>
        <v>0</v>
      </c>
      <c r="K198" s="227"/>
      <c r="L198" s="228"/>
      <c r="M198" s="229" t="s">
        <v>1</v>
      </c>
      <c r="N198" s="230" t="s">
        <v>42</v>
      </c>
      <c r="O198" s="61"/>
      <c r="P198" s="185">
        <f t="shared" si="46"/>
        <v>0</v>
      </c>
      <c r="Q198" s="185">
        <v>0</v>
      </c>
      <c r="R198" s="185">
        <f t="shared" si="47"/>
        <v>0</v>
      </c>
      <c r="S198" s="185">
        <v>0</v>
      </c>
      <c r="T198" s="186">
        <f t="shared" si="4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732</v>
      </c>
      <c r="AT198" s="187" t="s">
        <v>697</v>
      </c>
      <c r="AU198" s="187" t="s">
        <v>89</v>
      </c>
      <c r="AY198" s="18" t="s">
        <v>524</v>
      </c>
      <c r="BE198" s="105">
        <f t="shared" si="49"/>
        <v>0</v>
      </c>
      <c r="BF198" s="105">
        <f t="shared" si="50"/>
        <v>0</v>
      </c>
      <c r="BG198" s="105">
        <f t="shared" si="51"/>
        <v>0</v>
      </c>
      <c r="BH198" s="105">
        <f t="shared" si="52"/>
        <v>0</v>
      </c>
      <c r="BI198" s="105">
        <f t="shared" si="53"/>
        <v>0</v>
      </c>
      <c r="BJ198" s="18" t="s">
        <v>89</v>
      </c>
      <c r="BK198" s="188">
        <f t="shared" si="54"/>
        <v>0</v>
      </c>
      <c r="BL198" s="18" t="s">
        <v>644</v>
      </c>
      <c r="BM198" s="187" t="s">
        <v>1950</v>
      </c>
    </row>
    <row r="199" spans="1:65" s="2" customFormat="1" ht="16.5" customHeight="1">
      <c r="A199" s="35"/>
      <c r="B199" s="144"/>
      <c r="C199" s="176" t="s">
        <v>881</v>
      </c>
      <c r="D199" s="176" t="s">
        <v>526</v>
      </c>
      <c r="E199" s="177" t="s">
        <v>7658</v>
      </c>
      <c r="F199" s="178" t="s">
        <v>7659</v>
      </c>
      <c r="G199" s="179" t="s">
        <v>879</v>
      </c>
      <c r="H199" s="180">
        <v>1</v>
      </c>
      <c r="I199" s="181"/>
      <c r="J199" s="180">
        <f t="shared" si="4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46"/>
        <v>0</v>
      </c>
      <c r="Q199" s="185">
        <v>0</v>
      </c>
      <c r="R199" s="185">
        <f t="shared" si="47"/>
        <v>0</v>
      </c>
      <c r="S199" s="185">
        <v>0</v>
      </c>
      <c r="T199" s="186">
        <f t="shared" si="4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644</v>
      </c>
      <c r="AT199" s="187" t="s">
        <v>526</v>
      </c>
      <c r="AU199" s="187" t="s">
        <v>89</v>
      </c>
      <c r="AY199" s="18" t="s">
        <v>524</v>
      </c>
      <c r="BE199" s="105">
        <f t="shared" si="49"/>
        <v>0</v>
      </c>
      <c r="BF199" s="105">
        <f t="shared" si="50"/>
        <v>0</v>
      </c>
      <c r="BG199" s="105">
        <f t="shared" si="51"/>
        <v>0</v>
      </c>
      <c r="BH199" s="105">
        <f t="shared" si="52"/>
        <v>0</v>
      </c>
      <c r="BI199" s="105">
        <f t="shared" si="53"/>
        <v>0</v>
      </c>
      <c r="BJ199" s="18" t="s">
        <v>89</v>
      </c>
      <c r="BK199" s="188">
        <f t="shared" si="54"/>
        <v>0</v>
      </c>
      <c r="BL199" s="18" t="s">
        <v>644</v>
      </c>
      <c r="BM199" s="187" t="s">
        <v>1973</v>
      </c>
    </row>
    <row r="200" spans="1:65" s="2" customFormat="1" ht="16.5" customHeight="1">
      <c r="A200" s="35"/>
      <c r="B200" s="144"/>
      <c r="C200" s="221" t="s">
        <v>885</v>
      </c>
      <c r="D200" s="221" t="s">
        <v>697</v>
      </c>
      <c r="E200" s="222" t="s">
        <v>8000</v>
      </c>
      <c r="F200" s="223" t="s">
        <v>8001</v>
      </c>
      <c r="G200" s="224" t="s">
        <v>879</v>
      </c>
      <c r="H200" s="225">
        <v>1</v>
      </c>
      <c r="I200" s="226"/>
      <c r="J200" s="225">
        <f t="shared" si="4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46"/>
        <v>0</v>
      </c>
      <c r="Q200" s="185">
        <v>0</v>
      </c>
      <c r="R200" s="185">
        <f t="shared" si="47"/>
        <v>0</v>
      </c>
      <c r="S200" s="185">
        <v>0</v>
      </c>
      <c r="T200" s="186">
        <f t="shared" si="4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732</v>
      </c>
      <c r="AT200" s="187" t="s">
        <v>697</v>
      </c>
      <c r="AU200" s="187" t="s">
        <v>89</v>
      </c>
      <c r="AY200" s="18" t="s">
        <v>524</v>
      </c>
      <c r="BE200" s="105">
        <f t="shared" si="49"/>
        <v>0</v>
      </c>
      <c r="BF200" s="105">
        <f t="shared" si="50"/>
        <v>0</v>
      </c>
      <c r="BG200" s="105">
        <f t="shared" si="51"/>
        <v>0</v>
      </c>
      <c r="BH200" s="105">
        <f t="shared" si="52"/>
        <v>0</v>
      </c>
      <c r="BI200" s="105">
        <f t="shared" si="53"/>
        <v>0</v>
      </c>
      <c r="BJ200" s="18" t="s">
        <v>89</v>
      </c>
      <c r="BK200" s="188">
        <f t="shared" si="54"/>
        <v>0</v>
      </c>
      <c r="BL200" s="18" t="s">
        <v>644</v>
      </c>
      <c r="BM200" s="187" t="s">
        <v>1984</v>
      </c>
    </row>
    <row r="201" spans="1:65" s="2" customFormat="1" ht="16.5" customHeight="1">
      <c r="A201" s="35"/>
      <c r="B201" s="144"/>
      <c r="C201" s="176" t="s">
        <v>889</v>
      </c>
      <c r="D201" s="176" t="s">
        <v>526</v>
      </c>
      <c r="E201" s="177" t="s">
        <v>5630</v>
      </c>
      <c r="F201" s="178" t="s">
        <v>5631</v>
      </c>
      <c r="G201" s="179" t="s">
        <v>879</v>
      </c>
      <c r="H201" s="180">
        <v>1</v>
      </c>
      <c r="I201" s="181"/>
      <c r="J201" s="180">
        <f t="shared" si="4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46"/>
        <v>0</v>
      </c>
      <c r="Q201" s="185">
        <v>0</v>
      </c>
      <c r="R201" s="185">
        <f t="shared" si="47"/>
        <v>0</v>
      </c>
      <c r="S201" s="185">
        <v>0</v>
      </c>
      <c r="T201" s="186">
        <f t="shared" si="4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644</v>
      </c>
      <c r="AT201" s="187" t="s">
        <v>526</v>
      </c>
      <c r="AU201" s="187" t="s">
        <v>89</v>
      </c>
      <c r="AY201" s="18" t="s">
        <v>524</v>
      </c>
      <c r="BE201" s="105">
        <f t="shared" si="49"/>
        <v>0</v>
      </c>
      <c r="BF201" s="105">
        <f t="shared" si="50"/>
        <v>0</v>
      </c>
      <c r="BG201" s="105">
        <f t="shared" si="51"/>
        <v>0</v>
      </c>
      <c r="BH201" s="105">
        <f t="shared" si="52"/>
        <v>0</v>
      </c>
      <c r="BI201" s="105">
        <f t="shared" si="53"/>
        <v>0</v>
      </c>
      <c r="BJ201" s="18" t="s">
        <v>89</v>
      </c>
      <c r="BK201" s="188">
        <f t="shared" si="54"/>
        <v>0</v>
      </c>
      <c r="BL201" s="18" t="s">
        <v>644</v>
      </c>
      <c r="BM201" s="187" t="s">
        <v>1994</v>
      </c>
    </row>
    <row r="202" spans="1:65" s="2" customFormat="1" ht="21.75" customHeight="1">
      <c r="A202" s="35"/>
      <c r="B202" s="144"/>
      <c r="C202" s="221" t="s">
        <v>898</v>
      </c>
      <c r="D202" s="221" t="s">
        <v>697</v>
      </c>
      <c r="E202" s="222" t="s">
        <v>8002</v>
      </c>
      <c r="F202" s="223" t="s">
        <v>8003</v>
      </c>
      <c r="G202" s="224" t="s">
        <v>879</v>
      </c>
      <c r="H202" s="225">
        <v>1</v>
      </c>
      <c r="I202" s="226"/>
      <c r="J202" s="225">
        <f t="shared" si="45"/>
        <v>0</v>
      </c>
      <c r="K202" s="227"/>
      <c r="L202" s="228"/>
      <c r="M202" s="229" t="s">
        <v>1</v>
      </c>
      <c r="N202" s="230" t="s">
        <v>42</v>
      </c>
      <c r="O202" s="61"/>
      <c r="P202" s="185">
        <f t="shared" si="46"/>
        <v>0</v>
      </c>
      <c r="Q202" s="185">
        <v>0</v>
      </c>
      <c r="R202" s="185">
        <f t="shared" si="47"/>
        <v>0</v>
      </c>
      <c r="S202" s="185">
        <v>0</v>
      </c>
      <c r="T202" s="186">
        <f t="shared" si="4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732</v>
      </c>
      <c r="AT202" s="187" t="s">
        <v>697</v>
      </c>
      <c r="AU202" s="187" t="s">
        <v>89</v>
      </c>
      <c r="AY202" s="18" t="s">
        <v>524</v>
      </c>
      <c r="BE202" s="105">
        <f t="shared" si="49"/>
        <v>0</v>
      </c>
      <c r="BF202" s="105">
        <f t="shared" si="50"/>
        <v>0</v>
      </c>
      <c r="BG202" s="105">
        <f t="shared" si="51"/>
        <v>0</v>
      </c>
      <c r="BH202" s="105">
        <f t="shared" si="52"/>
        <v>0</v>
      </c>
      <c r="BI202" s="105">
        <f t="shared" si="53"/>
        <v>0</v>
      </c>
      <c r="BJ202" s="18" t="s">
        <v>89</v>
      </c>
      <c r="BK202" s="188">
        <f t="shared" si="54"/>
        <v>0</v>
      </c>
      <c r="BL202" s="18" t="s">
        <v>644</v>
      </c>
      <c r="BM202" s="187" t="s">
        <v>2019</v>
      </c>
    </row>
    <row r="203" spans="1:65" s="2" customFormat="1" ht="16.5" customHeight="1">
      <c r="A203" s="35"/>
      <c r="B203" s="144"/>
      <c r="C203" s="176" t="s">
        <v>904</v>
      </c>
      <c r="D203" s="176" t="s">
        <v>526</v>
      </c>
      <c r="E203" s="177" t="s">
        <v>8004</v>
      </c>
      <c r="F203" s="178" t="s">
        <v>8005</v>
      </c>
      <c r="G203" s="179" t="s">
        <v>879</v>
      </c>
      <c r="H203" s="180">
        <v>1</v>
      </c>
      <c r="I203" s="181"/>
      <c r="J203" s="180">
        <f t="shared" si="4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46"/>
        <v>0</v>
      </c>
      <c r="Q203" s="185">
        <v>0</v>
      </c>
      <c r="R203" s="185">
        <f t="shared" si="47"/>
        <v>0</v>
      </c>
      <c r="S203" s="185">
        <v>0</v>
      </c>
      <c r="T203" s="186">
        <f t="shared" si="4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644</v>
      </c>
      <c r="AT203" s="187" t="s">
        <v>526</v>
      </c>
      <c r="AU203" s="187" t="s">
        <v>89</v>
      </c>
      <c r="AY203" s="18" t="s">
        <v>524</v>
      </c>
      <c r="BE203" s="105">
        <f t="shared" si="49"/>
        <v>0</v>
      </c>
      <c r="BF203" s="105">
        <f t="shared" si="50"/>
        <v>0</v>
      </c>
      <c r="BG203" s="105">
        <f t="shared" si="51"/>
        <v>0</v>
      </c>
      <c r="BH203" s="105">
        <f t="shared" si="52"/>
        <v>0</v>
      </c>
      <c r="BI203" s="105">
        <f t="shared" si="53"/>
        <v>0</v>
      </c>
      <c r="BJ203" s="18" t="s">
        <v>89</v>
      </c>
      <c r="BK203" s="188">
        <f t="shared" si="54"/>
        <v>0</v>
      </c>
      <c r="BL203" s="18" t="s">
        <v>644</v>
      </c>
      <c r="BM203" s="187" t="s">
        <v>2029</v>
      </c>
    </row>
    <row r="204" spans="1:65" s="2" customFormat="1" ht="44.25" customHeight="1">
      <c r="A204" s="35"/>
      <c r="B204" s="144"/>
      <c r="C204" s="264" t="s">
        <v>908</v>
      </c>
      <c r="D204" s="264" t="s">
        <v>697</v>
      </c>
      <c r="E204" s="265" t="s">
        <v>8006</v>
      </c>
      <c r="F204" s="266" t="s">
        <v>8007</v>
      </c>
      <c r="G204" s="267" t="s">
        <v>879</v>
      </c>
      <c r="H204" s="268">
        <v>1</v>
      </c>
      <c r="I204" s="268"/>
      <c r="J204" s="268">
        <f t="shared" si="45"/>
        <v>0</v>
      </c>
      <c r="K204" s="227"/>
      <c r="L204" s="228"/>
      <c r="M204" s="229" t="s">
        <v>1</v>
      </c>
      <c r="N204" s="230" t="s">
        <v>42</v>
      </c>
      <c r="O204" s="61"/>
      <c r="P204" s="185">
        <f t="shared" si="46"/>
        <v>0</v>
      </c>
      <c r="Q204" s="185">
        <v>0</v>
      </c>
      <c r="R204" s="185">
        <f t="shared" si="47"/>
        <v>0</v>
      </c>
      <c r="S204" s="185">
        <v>0</v>
      </c>
      <c r="T204" s="186">
        <f t="shared" si="4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732</v>
      </c>
      <c r="AT204" s="187" t="s">
        <v>697</v>
      </c>
      <c r="AU204" s="187" t="s">
        <v>89</v>
      </c>
      <c r="AY204" s="18" t="s">
        <v>524</v>
      </c>
      <c r="BE204" s="105">
        <f t="shared" si="49"/>
        <v>0</v>
      </c>
      <c r="BF204" s="105">
        <f t="shared" si="50"/>
        <v>0</v>
      </c>
      <c r="BG204" s="105">
        <f t="shared" si="51"/>
        <v>0</v>
      </c>
      <c r="BH204" s="105">
        <f t="shared" si="52"/>
        <v>0</v>
      </c>
      <c r="BI204" s="105">
        <f t="shared" si="53"/>
        <v>0</v>
      </c>
      <c r="BJ204" s="18" t="s">
        <v>89</v>
      </c>
      <c r="BK204" s="188">
        <f t="shared" si="54"/>
        <v>0</v>
      </c>
      <c r="BL204" s="18" t="s">
        <v>644</v>
      </c>
      <c r="BM204" s="187" t="s">
        <v>2039</v>
      </c>
    </row>
    <row r="205" spans="1:65" s="2" customFormat="1" ht="16.5" customHeight="1">
      <c r="A205" s="35"/>
      <c r="B205" s="144"/>
      <c r="C205" s="221" t="s">
        <v>913</v>
      </c>
      <c r="D205" s="221" t="s">
        <v>697</v>
      </c>
      <c r="E205" s="222" t="s">
        <v>8008</v>
      </c>
      <c r="F205" s="223" t="s">
        <v>8009</v>
      </c>
      <c r="G205" s="224" t="s">
        <v>879</v>
      </c>
      <c r="H205" s="225">
        <v>1</v>
      </c>
      <c r="I205" s="226"/>
      <c r="J205" s="225">
        <f t="shared" si="45"/>
        <v>0</v>
      </c>
      <c r="K205" s="227"/>
      <c r="L205" s="228"/>
      <c r="M205" s="229" t="s">
        <v>1</v>
      </c>
      <c r="N205" s="230" t="s">
        <v>42</v>
      </c>
      <c r="O205" s="61"/>
      <c r="P205" s="185">
        <f t="shared" si="46"/>
        <v>0</v>
      </c>
      <c r="Q205" s="185">
        <v>0</v>
      </c>
      <c r="R205" s="185">
        <f t="shared" si="47"/>
        <v>0</v>
      </c>
      <c r="S205" s="185">
        <v>0</v>
      </c>
      <c r="T205" s="186">
        <f t="shared" si="4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732</v>
      </c>
      <c r="AT205" s="187" t="s">
        <v>697</v>
      </c>
      <c r="AU205" s="187" t="s">
        <v>89</v>
      </c>
      <c r="AY205" s="18" t="s">
        <v>524</v>
      </c>
      <c r="BE205" s="105">
        <f t="shared" si="49"/>
        <v>0</v>
      </c>
      <c r="BF205" s="105">
        <f t="shared" si="50"/>
        <v>0</v>
      </c>
      <c r="BG205" s="105">
        <f t="shared" si="51"/>
        <v>0</v>
      </c>
      <c r="BH205" s="105">
        <f t="shared" si="52"/>
        <v>0</v>
      </c>
      <c r="BI205" s="105">
        <f t="shared" si="53"/>
        <v>0</v>
      </c>
      <c r="BJ205" s="18" t="s">
        <v>89</v>
      </c>
      <c r="BK205" s="188">
        <f t="shared" si="54"/>
        <v>0</v>
      </c>
      <c r="BL205" s="18" t="s">
        <v>644</v>
      </c>
      <c r="BM205" s="187" t="s">
        <v>2049</v>
      </c>
    </row>
    <row r="206" spans="1:65" s="2" customFormat="1" ht="16.5" customHeight="1">
      <c r="A206" s="35"/>
      <c r="B206" s="144"/>
      <c r="C206" s="176" t="s">
        <v>919</v>
      </c>
      <c r="D206" s="176" t="s">
        <v>526</v>
      </c>
      <c r="E206" s="177" t="s">
        <v>8010</v>
      </c>
      <c r="F206" s="178" t="s">
        <v>8011</v>
      </c>
      <c r="G206" s="179" t="s">
        <v>879</v>
      </c>
      <c r="H206" s="180">
        <v>1</v>
      </c>
      <c r="I206" s="181"/>
      <c r="J206" s="180">
        <f t="shared" si="4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46"/>
        <v>0</v>
      </c>
      <c r="Q206" s="185">
        <v>0</v>
      </c>
      <c r="R206" s="185">
        <f t="shared" si="47"/>
        <v>0</v>
      </c>
      <c r="S206" s="185">
        <v>0</v>
      </c>
      <c r="T206" s="186">
        <f t="shared" si="4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644</v>
      </c>
      <c r="AT206" s="187" t="s">
        <v>526</v>
      </c>
      <c r="AU206" s="187" t="s">
        <v>89</v>
      </c>
      <c r="AY206" s="18" t="s">
        <v>524</v>
      </c>
      <c r="BE206" s="105">
        <f t="shared" si="49"/>
        <v>0</v>
      </c>
      <c r="BF206" s="105">
        <f t="shared" si="50"/>
        <v>0</v>
      </c>
      <c r="BG206" s="105">
        <f t="shared" si="51"/>
        <v>0</v>
      </c>
      <c r="BH206" s="105">
        <f t="shared" si="52"/>
        <v>0</v>
      </c>
      <c r="BI206" s="105">
        <f t="shared" si="53"/>
        <v>0</v>
      </c>
      <c r="BJ206" s="18" t="s">
        <v>89</v>
      </c>
      <c r="BK206" s="188">
        <f t="shared" si="54"/>
        <v>0</v>
      </c>
      <c r="BL206" s="18" t="s">
        <v>644</v>
      </c>
      <c r="BM206" s="187" t="s">
        <v>2060</v>
      </c>
    </row>
    <row r="207" spans="1:65" s="2" customFormat="1" ht="33" customHeight="1">
      <c r="A207" s="35"/>
      <c r="B207" s="144"/>
      <c r="C207" s="221" t="s">
        <v>926</v>
      </c>
      <c r="D207" s="221" t="s">
        <v>697</v>
      </c>
      <c r="E207" s="222" t="s">
        <v>8012</v>
      </c>
      <c r="F207" s="223" t="s">
        <v>8013</v>
      </c>
      <c r="G207" s="224" t="s">
        <v>879</v>
      </c>
      <c r="H207" s="225">
        <v>1</v>
      </c>
      <c r="I207" s="226"/>
      <c r="J207" s="225">
        <f t="shared" si="4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46"/>
        <v>0</v>
      </c>
      <c r="Q207" s="185">
        <v>0</v>
      </c>
      <c r="R207" s="185">
        <f t="shared" si="47"/>
        <v>0</v>
      </c>
      <c r="S207" s="185">
        <v>0</v>
      </c>
      <c r="T207" s="186">
        <f t="shared" si="4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732</v>
      </c>
      <c r="AT207" s="187" t="s">
        <v>697</v>
      </c>
      <c r="AU207" s="187" t="s">
        <v>89</v>
      </c>
      <c r="AY207" s="18" t="s">
        <v>524</v>
      </c>
      <c r="BE207" s="105">
        <f t="shared" si="49"/>
        <v>0</v>
      </c>
      <c r="BF207" s="105">
        <f t="shared" si="50"/>
        <v>0</v>
      </c>
      <c r="BG207" s="105">
        <f t="shared" si="51"/>
        <v>0</v>
      </c>
      <c r="BH207" s="105">
        <f t="shared" si="52"/>
        <v>0</v>
      </c>
      <c r="BI207" s="105">
        <f t="shared" si="53"/>
        <v>0</v>
      </c>
      <c r="BJ207" s="18" t="s">
        <v>89</v>
      </c>
      <c r="BK207" s="188">
        <f t="shared" si="54"/>
        <v>0</v>
      </c>
      <c r="BL207" s="18" t="s">
        <v>644</v>
      </c>
      <c r="BM207" s="187" t="s">
        <v>2072</v>
      </c>
    </row>
    <row r="208" spans="1:65" s="2" customFormat="1" ht="16.5" customHeight="1">
      <c r="A208" s="35"/>
      <c r="B208" s="144"/>
      <c r="C208" s="176" t="s">
        <v>934</v>
      </c>
      <c r="D208" s="176" t="s">
        <v>526</v>
      </c>
      <c r="E208" s="177" t="s">
        <v>5652</v>
      </c>
      <c r="F208" s="178" t="s">
        <v>5653</v>
      </c>
      <c r="G208" s="179" t="s">
        <v>879</v>
      </c>
      <c r="H208" s="180">
        <v>3</v>
      </c>
      <c r="I208" s="181"/>
      <c r="J208" s="180">
        <f t="shared" si="45"/>
        <v>0</v>
      </c>
      <c r="K208" s="182"/>
      <c r="L208" s="36"/>
      <c r="M208" s="183" t="s">
        <v>1</v>
      </c>
      <c r="N208" s="184" t="s">
        <v>42</v>
      </c>
      <c r="O208" s="61"/>
      <c r="P208" s="185">
        <f t="shared" si="46"/>
        <v>0</v>
      </c>
      <c r="Q208" s="185">
        <v>0</v>
      </c>
      <c r="R208" s="185">
        <f t="shared" si="47"/>
        <v>0</v>
      </c>
      <c r="S208" s="185">
        <v>0</v>
      </c>
      <c r="T208" s="186">
        <f t="shared" si="4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644</v>
      </c>
      <c r="AT208" s="187" t="s">
        <v>526</v>
      </c>
      <c r="AU208" s="187" t="s">
        <v>89</v>
      </c>
      <c r="AY208" s="18" t="s">
        <v>524</v>
      </c>
      <c r="BE208" s="105">
        <f t="shared" si="49"/>
        <v>0</v>
      </c>
      <c r="BF208" s="105">
        <f t="shared" si="50"/>
        <v>0</v>
      </c>
      <c r="BG208" s="105">
        <f t="shared" si="51"/>
        <v>0</v>
      </c>
      <c r="BH208" s="105">
        <f t="shared" si="52"/>
        <v>0</v>
      </c>
      <c r="BI208" s="105">
        <f t="shared" si="53"/>
        <v>0</v>
      </c>
      <c r="BJ208" s="18" t="s">
        <v>89</v>
      </c>
      <c r="BK208" s="188">
        <f t="shared" si="54"/>
        <v>0</v>
      </c>
      <c r="BL208" s="18" t="s">
        <v>644</v>
      </c>
      <c r="BM208" s="187" t="s">
        <v>2081</v>
      </c>
    </row>
    <row r="209" spans="1:65" s="2" customFormat="1" ht="21.75" customHeight="1">
      <c r="A209" s="35"/>
      <c r="B209" s="144"/>
      <c r="C209" s="221" t="s">
        <v>940</v>
      </c>
      <c r="D209" s="221" t="s">
        <v>697</v>
      </c>
      <c r="E209" s="222" t="s">
        <v>5654</v>
      </c>
      <c r="F209" s="223" t="s">
        <v>5655</v>
      </c>
      <c r="G209" s="224" t="s">
        <v>879</v>
      </c>
      <c r="H209" s="225">
        <v>3</v>
      </c>
      <c r="I209" s="226"/>
      <c r="J209" s="225">
        <f t="shared" si="4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46"/>
        <v>0</v>
      </c>
      <c r="Q209" s="185">
        <v>0</v>
      </c>
      <c r="R209" s="185">
        <f t="shared" si="47"/>
        <v>0</v>
      </c>
      <c r="S209" s="185">
        <v>0</v>
      </c>
      <c r="T209" s="186">
        <f t="shared" si="4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732</v>
      </c>
      <c r="AT209" s="187" t="s">
        <v>697</v>
      </c>
      <c r="AU209" s="187" t="s">
        <v>89</v>
      </c>
      <c r="AY209" s="18" t="s">
        <v>524</v>
      </c>
      <c r="BE209" s="105">
        <f t="shared" si="49"/>
        <v>0</v>
      </c>
      <c r="BF209" s="105">
        <f t="shared" si="50"/>
        <v>0</v>
      </c>
      <c r="BG209" s="105">
        <f t="shared" si="51"/>
        <v>0</v>
      </c>
      <c r="BH209" s="105">
        <f t="shared" si="52"/>
        <v>0</v>
      </c>
      <c r="BI209" s="105">
        <f t="shared" si="53"/>
        <v>0</v>
      </c>
      <c r="BJ209" s="18" t="s">
        <v>89</v>
      </c>
      <c r="BK209" s="188">
        <f t="shared" si="54"/>
        <v>0</v>
      </c>
      <c r="BL209" s="18" t="s">
        <v>644</v>
      </c>
      <c r="BM209" s="187" t="s">
        <v>2091</v>
      </c>
    </row>
    <row r="210" spans="1:65" s="2" customFormat="1" ht="16.5" customHeight="1">
      <c r="A210" s="35"/>
      <c r="B210" s="144"/>
      <c r="C210" s="176" t="s">
        <v>944</v>
      </c>
      <c r="D210" s="176" t="s">
        <v>526</v>
      </c>
      <c r="E210" s="177" t="s">
        <v>8014</v>
      </c>
      <c r="F210" s="178" t="s">
        <v>8015</v>
      </c>
      <c r="G210" s="179" t="s">
        <v>8016</v>
      </c>
      <c r="H210" s="180">
        <v>110</v>
      </c>
      <c r="I210" s="181"/>
      <c r="J210" s="180">
        <f t="shared" si="4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46"/>
        <v>0</v>
      </c>
      <c r="Q210" s="185">
        <v>0</v>
      </c>
      <c r="R210" s="185">
        <f t="shared" si="47"/>
        <v>0</v>
      </c>
      <c r="S210" s="185">
        <v>0</v>
      </c>
      <c r="T210" s="186">
        <f t="shared" si="4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644</v>
      </c>
      <c r="AT210" s="187" t="s">
        <v>526</v>
      </c>
      <c r="AU210" s="187" t="s">
        <v>89</v>
      </c>
      <c r="AY210" s="18" t="s">
        <v>524</v>
      </c>
      <c r="BE210" s="105">
        <f t="shared" si="49"/>
        <v>0</v>
      </c>
      <c r="BF210" s="105">
        <f t="shared" si="50"/>
        <v>0</v>
      </c>
      <c r="BG210" s="105">
        <f t="shared" si="51"/>
        <v>0</v>
      </c>
      <c r="BH210" s="105">
        <f t="shared" si="52"/>
        <v>0</v>
      </c>
      <c r="BI210" s="105">
        <f t="shared" si="53"/>
        <v>0</v>
      </c>
      <c r="BJ210" s="18" t="s">
        <v>89</v>
      </c>
      <c r="BK210" s="188">
        <f t="shared" si="54"/>
        <v>0</v>
      </c>
      <c r="BL210" s="18" t="s">
        <v>644</v>
      </c>
      <c r="BM210" s="187" t="s">
        <v>2112</v>
      </c>
    </row>
    <row r="211" spans="1:65" s="2" customFormat="1" ht="21.75" customHeight="1">
      <c r="A211" s="35"/>
      <c r="B211" s="144"/>
      <c r="C211" s="221" t="s">
        <v>948</v>
      </c>
      <c r="D211" s="221" t="s">
        <v>697</v>
      </c>
      <c r="E211" s="222" t="s">
        <v>8017</v>
      </c>
      <c r="F211" s="223" t="s">
        <v>8018</v>
      </c>
      <c r="G211" s="224" t="s">
        <v>8016</v>
      </c>
      <c r="H211" s="225">
        <v>110</v>
      </c>
      <c r="I211" s="226"/>
      <c r="J211" s="225">
        <f t="shared" si="45"/>
        <v>0</v>
      </c>
      <c r="K211" s="227"/>
      <c r="L211" s="228"/>
      <c r="M211" s="229" t="s">
        <v>1</v>
      </c>
      <c r="N211" s="230" t="s">
        <v>42</v>
      </c>
      <c r="O211" s="61"/>
      <c r="P211" s="185">
        <f t="shared" si="46"/>
        <v>0</v>
      </c>
      <c r="Q211" s="185">
        <v>0</v>
      </c>
      <c r="R211" s="185">
        <f t="shared" si="47"/>
        <v>0</v>
      </c>
      <c r="S211" s="185">
        <v>0</v>
      </c>
      <c r="T211" s="186">
        <f t="shared" si="4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732</v>
      </c>
      <c r="AT211" s="187" t="s">
        <v>697</v>
      </c>
      <c r="AU211" s="187" t="s">
        <v>89</v>
      </c>
      <c r="AY211" s="18" t="s">
        <v>524</v>
      </c>
      <c r="BE211" s="105">
        <f t="shared" si="49"/>
        <v>0</v>
      </c>
      <c r="BF211" s="105">
        <f t="shared" si="50"/>
        <v>0</v>
      </c>
      <c r="BG211" s="105">
        <f t="shared" si="51"/>
        <v>0</v>
      </c>
      <c r="BH211" s="105">
        <f t="shared" si="52"/>
        <v>0</v>
      </c>
      <c r="BI211" s="105">
        <f t="shared" si="53"/>
        <v>0</v>
      </c>
      <c r="BJ211" s="18" t="s">
        <v>89</v>
      </c>
      <c r="BK211" s="188">
        <f t="shared" si="54"/>
        <v>0</v>
      </c>
      <c r="BL211" s="18" t="s">
        <v>644</v>
      </c>
      <c r="BM211" s="187" t="s">
        <v>2121</v>
      </c>
    </row>
    <row r="212" spans="1:65" s="2" customFormat="1" ht="16.5" customHeight="1">
      <c r="A212" s="35"/>
      <c r="B212" s="144"/>
      <c r="C212" s="176" t="s">
        <v>953</v>
      </c>
      <c r="D212" s="176" t="s">
        <v>526</v>
      </c>
      <c r="E212" s="177" t="s">
        <v>8019</v>
      </c>
      <c r="F212" s="178" t="s">
        <v>8020</v>
      </c>
      <c r="G212" s="179" t="s">
        <v>879</v>
      </c>
      <c r="H212" s="180">
        <v>1</v>
      </c>
      <c r="I212" s="181"/>
      <c r="J212" s="180">
        <f t="shared" si="45"/>
        <v>0</v>
      </c>
      <c r="K212" s="182"/>
      <c r="L212" s="36"/>
      <c r="M212" s="183" t="s">
        <v>1</v>
      </c>
      <c r="N212" s="184" t="s">
        <v>42</v>
      </c>
      <c r="O212" s="61"/>
      <c r="P212" s="185">
        <f t="shared" si="46"/>
        <v>0</v>
      </c>
      <c r="Q212" s="185">
        <v>0</v>
      </c>
      <c r="R212" s="185">
        <f t="shared" si="47"/>
        <v>0</v>
      </c>
      <c r="S212" s="185">
        <v>0</v>
      </c>
      <c r="T212" s="186">
        <f t="shared" si="4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644</v>
      </c>
      <c r="AT212" s="187" t="s">
        <v>526</v>
      </c>
      <c r="AU212" s="187" t="s">
        <v>89</v>
      </c>
      <c r="AY212" s="18" t="s">
        <v>524</v>
      </c>
      <c r="BE212" s="105">
        <f t="shared" si="49"/>
        <v>0</v>
      </c>
      <c r="BF212" s="105">
        <f t="shared" si="50"/>
        <v>0</v>
      </c>
      <c r="BG212" s="105">
        <f t="shared" si="51"/>
        <v>0</v>
      </c>
      <c r="BH212" s="105">
        <f t="shared" si="52"/>
        <v>0</v>
      </c>
      <c r="BI212" s="105">
        <f t="shared" si="53"/>
        <v>0</v>
      </c>
      <c r="BJ212" s="18" t="s">
        <v>89</v>
      </c>
      <c r="BK212" s="188">
        <f t="shared" si="54"/>
        <v>0</v>
      </c>
      <c r="BL212" s="18" t="s">
        <v>644</v>
      </c>
      <c r="BM212" s="187" t="s">
        <v>2201</v>
      </c>
    </row>
    <row r="213" spans="1:65" s="2" customFormat="1" ht="21.75" customHeight="1">
      <c r="A213" s="35"/>
      <c r="B213" s="144"/>
      <c r="C213" s="264" t="s">
        <v>958</v>
      </c>
      <c r="D213" s="264" t="s">
        <v>697</v>
      </c>
      <c r="E213" s="265" t="s">
        <v>8021</v>
      </c>
      <c r="F213" s="266" t="s">
        <v>8022</v>
      </c>
      <c r="G213" s="267" t="s">
        <v>879</v>
      </c>
      <c r="H213" s="268">
        <v>1</v>
      </c>
      <c r="I213" s="268"/>
      <c r="J213" s="268">
        <f t="shared" si="45"/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si="46"/>
        <v>0</v>
      </c>
      <c r="Q213" s="185">
        <v>0</v>
      </c>
      <c r="R213" s="185">
        <f t="shared" si="47"/>
        <v>0</v>
      </c>
      <c r="S213" s="185">
        <v>0</v>
      </c>
      <c r="T213" s="186">
        <f t="shared" si="4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732</v>
      </c>
      <c r="AT213" s="187" t="s">
        <v>697</v>
      </c>
      <c r="AU213" s="187" t="s">
        <v>89</v>
      </c>
      <c r="AY213" s="18" t="s">
        <v>524</v>
      </c>
      <c r="BE213" s="105">
        <f t="shared" si="49"/>
        <v>0</v>
      </c>
      <c r="BF213" s="105">
        <f t="shared" si="50"/>
        <v>0</v>
      </c>
      <c r="BG213" s="105">
        <f t="shared" si="51"/>
        <v>0</v>
      </c>
      <c r="BH213" s="105">
        <f t="shared" si="52"/>
        <v>0</v>
      </c>
      <c r="BI213" s="105">
        <f t="shared" si="53"/>
        <v>0</v>
      </c>
      <c r="BJ213" s="18" t="s">
        <v>89</v>
      </c>
      <c r="BK213" s="188">
        <f t="shared" si="54"/>
        <v>0</v>
      </c>
      <c r="BL213" s="18" t="s">
        <v>644</v>
      </c>
      <c r="BM213" s="187" t="s">
        <v>2221</v>
      </c>
    </row>
    <row r="214" spans="1:65" s="2" customFormat="1" ht="21.75" customHeight="1">
      <c r="A214" s="35"/>
      <c r="B214" s="144"/>
      <c r="C214" s="176" t="s">
        <v>963</v>
      </c>
      <c r="D214" s="176" t="s">
        <v>526</v>
      </c>
      <c r="E214" s="177" t="s">
        <v>5670</v>
      </c>
      <c r="F214" s="178" t="s">
        <v>5671</v>
      </c>
      <c r="G214" s="179" t="s">
        <v>2954</v>
      </c>
      <c r="H214" s="181"/>
      <c r="I214" s="181"/>
      <c r="J214" s="180">
        <f t="shared" si="4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46"/>
        <v>0</v>
      </c>
      <c r="Q214" s="185">
        <v>0</v>
      </c>
      <c r="R214" s="185">
        <f t="shared" si="47"/>
        <v>0</v>
      </c>
      <c r="S214" s="185">
        <v>0</v>
      </c>
      <c r="T214" s="186">
        <f t="shared" si="4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644</v>
      </c>
      <c r="AT214" s="187" t="s">
        <v>526</v>
      </c>
      <c r="AU214" s="187" t="s">
        <v>89</v>
      </c>
      <c r="AY214" s="18" t="s">
        <v>524</v>
      </c>
      <c r="BE214" s="105">
        <f t="shared" si="49"/>
        <v>0</v>
      </c>
      <c r="BF214" s="105">
        <f t="shared" si="50"/>
        <v>0</v>
      </c>
      <c r="BG214" s="105">
        <f t="shared" si="51"/>
        <v>0</v>
      </c>
      <c r="BH214" s="105">
        <f t="shared" si="52"/>
        <v>0</v>
      </c>
      <c r="BI214" s="105">
        <f t="shared" si="53"/>
        <v>0</v>
      </c>
      <c r="BJ214" s="18" t="s">
        <v>89</v>
      </c>
      <c r="BK214" s="188">
        <f t="shared" si="54"/>
        <v>0</v>
      </c>
      <c r="BL214" s="18" t="s">
        <v>644</v>
      </c>
      <c r="BM214" s="187" t="s">
        <v>2242</v>
      </c>
    </row>
    <row r="215" spans="1:65" s="12" customFormat="1" ht="25.95" customHeight="1">
      <c r="B215" s="163"/>
      <c r="D215" s="164" t="s">
        <v>75</v>
      </c>
      <c r="E215" s="165" t="s">
        <v>4804</v>
      </c>
      <c r="F215" s="165" t="s">
        <v>5778</v>
      </c>
      <c r="I215" s="166"/>
      <c r="J215" s="167">
        <f>BK215</f>
        <v>0</v>
      </c>
      <c r="L215" s="163"/>
      <c r="M215" s="168"/>
      <c r="N215" s="169"/>
      <c r="O215" s="169"/>
      <c r="P215" s="170">
        <f>SUM(P216:P217)</f>
        <v>0</v>
      </c>
      <c r="Q215" s="169"/>
      <c r="R215" s="170">
        <f>SUM(R216:R217)</f>
        <v>0</v>
      </c>
      <c r="S215" s="169"/>
      <c r="T215" s="171">
        <f>SUM(T216:T217)</f>
        <v>0</v>
      </c>
      <c r="AR215" s="164" t="s">
        <v>530</v>
      </c>
      <c r="AT215" s="172" t="s">
        <v>75</v>
      </c>
      <c r="AU215" s="172" t="s">
        <v>76</v>
      </c>
      <c r="AY215" s="164" t="s">
        <v>524</v>
      </c>
      <c r="BK215" s="173">
        <f>SUM(BK216:BK217)</f>
        <v>0</v>
      </c>
    </row>
    <row r="216" spans="1:65" s="2" customFormat="1" ht="33" customHeight="1">
      <c r="A216" s="35"/>
      <c r="B216" s="144"/>
      <c r="C216" s="176" t="s">
        <v>969</v>
      </c>
      <c r="D216" s="176" t="s">
        <v>526</v>
      </c>
      <c r="E216" s="177" t="s">
        <v>5779</v>
      </c>
      <c r="F216" s="178" t="s">
        <v>7709</v>
      </c>
      <c r="G216" s="179" t="s">
        <v>4809</v>
      </c>
      <c r="H216" s="180">
        <v>68</v>
      </c>
      <c r="I216" s="181"/>
      <c r="J216" s="180">
        <f>ROUND(I216*H216,3)</f>
        <v>0</v>
      </c>
      <c r="K216" s="182"/>
      <c r="L216" s="36"/>
      <c r="M216" s="183" t="s">
        <v>1</v>
      </c>
      <c r="N216" s="184" t="s">
        <v>42</v>
      </c>
      <c r="O216" s="61"/>
      <c r="P216" s="185">
        <f>O216*H216</f>
        <v>0</v>
      </c>
      <c r="Q216" s="185">
        <v>0</v>
      </c>
      <c r="R216" s="185">
        <f>Q216*H216</f>
        <v>0</v>
      </c>
      <c r="S216" s="185">
        <v>0</v>
      </c>
      <c r="T216" s="18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5781</v>
      </c>
      <c r="AT216" s="187" t="s">
        <v>526</v>
      </c>
      <c r="AU216" s="187" t="s">
        <v>83</v>
      </c>
      <c r="AY216" s="18" t="s">
        <v>524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89</v>
      </c>
      <c r="BK216" s="188">
        <f>ROUND(I216*H216,3)</f>
        <v>0</v>
      </c>
      <c r="BL216" s="18" t="s">
        <v>5781</v>
      </c>
      <c r="BM216" s="187" t="s">
        <v>2259</v>
      </c>
    </row>
    <row r="217" spans="1:65" s="2" customFormat="1" ht="33" customHeight="1">
      <c r="A217" s="35"/>
      <c r="B217" s="144"/>
      <c r="C217" s="176" t="s">
        <v>973</v>
      </c>
      <c r="D217" s="176" t="s">
        <v>526</v>
      </c>
      <c r="E217" s="177" t="s">
        <v>5782</v>
      </c>
      <c r="F217" s="178" t="s">
        <v>5783</v>
      </c>
      <c r="G217" s="179" t="s">
        <v>4809</v>
      </c>
      <c r="H217" s="180">
        <v>32</v>
      </c>
      <c r="I217" s="181"/>
      <c r="J217" s="180">
        <f>ROUND(I217*H217,3)</f>
        <v>0</v>
      </c>
      <c r="K217" s="182"/>
      <c r="L217" s="36"/>
      <c r="M217" s="242" t="s">
        <v>1</v>
      </c>
      <c r="N217" s="243" t="s">
        <v>42</v>
      </c>
      <c r="O217" s="239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5781</v>
      </c>
      <c r="AT217" s="187" t="s">
        <v>526</v>
      </c>
      <c r="AU217" s="187" t="s">
        <v>83</v>
      </c>
      <c r="AY217" s="18" t="s">
        <v>524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89</v>
      </c>
      <c r="BK217" s="188">
        <f>ROUND(I217*H217,3)</f>
        <v>0</v>
      </c>
      <c r="BL217" s="18" t="s">
        <v>5781</v>
      </c>
      <c r="BM217" s="187" t="s">
        <v>2273</v>
      </c>
    </row>
    <row r="218" spans="1:65" s="2" customFormat="1" ht="6.9" customHeight="1">
      <c r="A218" s="35"/>
      <c r="B218" s="50"/>
      <c r="C218" s="51"/>
      <c r="D218" s="51"/>
      <c r="E218" s="51"/>
      <c r="F218" s="51"/>
      <c r="G218" s="51"/>
      <c r="H218" s="51"/>
      <c r="I218" s="51"/>
      <c r="J218" s="51"/>
      <c r="K218" s="51"/>
      <c r="L218" s="36"/>
      <c r="M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</row>
  </sheetData>
  <autoFilter ref="C139:K217" xr:uid="{00000000-0009-0000-0000-000010000000}"/>
  <mergeCells count="17"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69"/>
  <sheetViews>
    <sheetView showGridLines="0" topLeftCell="A127" workbookViewId="0">
      <selection activeCell="Y142" sqref="Y14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143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7927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8023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ROUND((SUM(BE111:BE118) + SUM(BE140:BE168)),  2)</f>
        <v>0</v>
      </c>
      <c r="G37" s="35"/>
      <c r="H37" s="35"/>
      <c r="I37" s="121">
        <v>0.2</v>
      </c>
      <c r="J37" s="120">
        <f>ROUND(((SUM(BE111:BE118) + SUM(BE140:BE168))*I37),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ROUND((SUM(BF111:BF118) + SUM(BF140:BF168)),  2)</f>
        <v>0</v>
      </c>
      <c r="G38" s="35"/>
      <c r="H38" s="35"/>
      <c r="I38" s="121">
        <v>0.2</v>
      </c>
      <c r="J38" s="120">
        <f>ROUND(((SUM(BF111:BF118) + SUM(BF140:BF168))*I38),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ROUND((SUM(BG111:BG118) + SUM(BG140:BG168)),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ROUND((SUM(BH111:BH118) + SUM(BH140:BH168)),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ROUND((SUM(BI111:BI118) + SUM(BI140:BI168)),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7927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05.3 - Vzduchotechnika SO05 - OST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J140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>
      <c r="B99" s="132"/>
      <c r="D99" s="133" t="s">
        <v>8024</v>
      </c>
      <c r="E99" s="134"/>
      <c r="F99" s="134"/>
      <c r="G99" s="134"/>
      <c r="H99" s="134"/>
      <c r="I99" s="134"/>
      <c r="J99" s="135">
        <f>J141</f>
        <v>0</v>
      </c>
      <c r="L99" s="132"/>
    </row>
    <row r="100" spans="1:65" s="10" customFormat="1" ht="19.95" customHeight="1">
      <c r="B100" s="137"/>
      <c r="D100" s="138" t="s">
        <v>8025</v>
      </c>
      <c r="E100" s="139"/>
      <c r="F100" s="139"/>
      <c r="G100" s="139"/>
      <c r="H100" s="139"/>
      <c r="I100" s="139"/>
      <c r="J100" s="140">
        <f>J142</f>
        <v>0</v>
      </c>
      <c r="L100" s="137"/>
    </row>
    <row r="101" spans="1:65" s="10" customFormat="1" ht="19.95" customHeight="1">
      <c r="B101" s="137"/>
      <c r="D101" s="138" t="s">
        <v>8026</v>
      </c>
      <c r="E101" s="139"/>
      <c r="F101" s="139"/>
      <c r="G101" s="139"/>
      <c r="H101" s="139"/>
      <c r="I101" s="139"/>
      <c r="J101" s="140">
        <f>J146</f>
        <v>0</v>
      </c>
      <c r="L101" s="137"/>
    </row>
    <row r="102" spans="1:65" s="10" customFormat="1" ht="19.95" customHeight="1">
      <c r="B102" s="137"/>
      <c r="D102" s="138" t="s">
        <v>8027</v>
      </c>
      <c r="E102" s="139"/>
      <c r="F102" s="139"/>
      <c r="G102" s="139"/>
      <c r="H102" s="139"/>
      <c r="I102" s="139"/>
      <c r="J102" s="140">
        <f>J148</f>
        <v>0</v>
      </c>
      <c r="L102" s="137"/>
    </row>
    <row r="103" spans="1:65" s="10" customFormat="1" ht="19.95" customHeight="1">
      <c r="B103" s="137"/>
      <c r="D103" s="138" t="s">
        <v>8028</v>
      </c>
      <c r="E103" s="139"/>
      <c r="F103" s="139"/>
      <c r="G103" s="139"/>
      <c r="H103" s="139"/>
      <c r="I103" s="139"/>
      <c r="J103" s="140">
        <f>J150</f>
        <v>0</v>
      </c>
      <c r="L103" s="137"/>
    </row>
    <row r="104" spans="1:65" s="10" customFormat="1" ht="19.95" customHeight="1">
      <c r="B104" s="137"/>
      <c r="D104" s="138" t="s">
        <v>8029</v>
      </c>
      <c r="E104" s="139"/>
      <c r="F104" s="139"/>
      <c r="G104" s="139"/>
      <c r="H104" s="139"/>
      <c r="I104" s="139"/>
      <c r="J104" s="140">
        <f>J153</f>
        <v>0</v>
      </c>
      <c r="L104" s="137"/>
    </row>
    <row r="105" spans="1:65" s="10" customFormat="1" ht="19.95" customHeight="1">
      <c r="B105" s="137"/>
      <c r="D105" s="138" t="s">
        <v>8030</v>
      </c>
      <c r="E105" s="139"/>
      <c r="F105" s="139"/>
      <c r="G105" s="139"/>
      <c r="H105" s="139"/>
      <c r="I105" s="139"/>
      <c r="J105" s="140">
        <f>J156</f>
        <v>0</v>
      </c>
      <c r="L105" s="137"/>
    </row>
    <row r="106" spans="1:65" s="10" customFormat="1" ht="19.95" customHeight="1">
      <c r="B106" s="137"/>
      <c r="D106" s="138" t="s">
        <v>8031</v>
      </c>
      <c r="E106" s="139"/>
      <c r="F106" s="139"/>
      <c r="G106" s="139"/>
      <c r="H106" s="139"/>
      <c r="I106" s="139"/>
      <c r="J106" s="140">
        <f>J158</f>
        <v>0</v>
      </c>
      <c r="L106" s="137"/>
    </row>
    <row r="107" spans="1:65" s="10" customFormat="1" ht="19.95" customHeight="1">
      <c r="B107" s="137"/>
      <c r="D107" s="138" t="s">
        <v>8032</v>
      </c>
      <c r="E107" s="139"/>
      <c r="F107" s="139"/>
      <c r="G107" s="139"/>
      <c r="H107" s="139"/>
      <c r="I107" s="139"/>
      <c r="J107" s="140">
        <f>J160</f>
        <v>0</v>
      </c>
      <c r="L107" s="137"/>
    </row>
    <row r="108" spans="1:65" s="10" customFormat="1" ht="19.95" customHeight="1">
      <c r="B108" s="137"/>
      <c r="D108" s="138" t="s">
        <v>8033</v>
      </c>
      <c r="E108" s="139"/>
      <c r="F108" s="139"/>
      <c r="G108" s="139"/>
      <c r="H108" s="139"/>
      <c r="I108" s="139"/>
      <c r="J108" s="140">
        <f>J162</f>
        <v>0</v>
      </c>
      <c r="L108" s="137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hidden="1" customHeight="1">
      <c r="A111" s="35"/>
      <c r="B111" s="36"/>
      <c r="C111" s="131" t="s">
        <v>501</v>
      </c>
      <c r="D111" s="35"/>
      <c r="E111" s="35"/>
      <c r="F111" s="35"/>
      <c r="G111" s="35"/>
      <c r="H111" s="35"/>
      <c r="I111" s="35"/>
      <c r="J111" s="142">
        <f>ROUND(J112 + J113 + J114 + J115 + J116 + J117,2)</f>
        <v>0</v>
      </c>
      <c r="K111" s="35"/>
      <c r="L111" s="45"/>
      <c r="N111" s="143" t="s">
        <v>40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hidden="1" customHeight="1">
      <c r="A112" s="35"/>
      <c r="B112" s="144"/>
      <c r="C112" s="145"/>
      <c r="D112" s="292" t="s">
        <v>502</v>
      </c>
      <c r="E112" s="330"/>
      <c r="F112" s="330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503</v>
      </c>
      <c r="AZ112" s="148"/>
      <c r="BA112" s="148"/>
      <c r="BB112" s="148"/>
      <c r="BC112" s="148"/>
      <c r="BD112" s="148"/>
      <c r="BE112" s="151">
        <f t="shared" ref="BE112:BE117" si="0">IF(N112="základná",J112,0)</f>
        <v>0</v>
      </c>
      <c r="BF112" s="151">
        <f t="shared" ref="BF112:BF117" si="1">IF(N112="znížená",J112,0)</f>
        <v>0</v>
      </c>
      <c r="BG112" s="151">
        <f t="shared" ref="BG112:BG117" si="2">IF(N112="zákl. prenesená",J112,0)</f>
        <v>0</v>
      </c>
      <c r="BH112" s="151">
        <f t="shared" ref="BH112:BH117" si="3">IF(N112="zníž. prenesená",J112,0)</f>
        <v>0</v>
      </c>
      <c r="BI112" s="151">
        <f t="shared" ref="BI112:BI117" si="4">IF(N112="nulová",J112,0)</f>
        <v>0</v>
      </c>
      <c r="BJ112" s="150" t="s">
        <v>89</v>
      </c>
      <c r="BK112" s="148"/>
      <c r="BL112" s="148"/>
      <c r="BM112" s="148"/>
    </row>
    <row r="113" spans="1:65" s="2" customFormat="1" ht="18" hidden="1" customHeight="1">
      <c r="A113" s="35"/>
      <c r="B113" s="144"/>
      <c r="C113" s="145"/>
      <c r="D113" s="292" t="s">
        <v>5036</v>
      </c>
      <c r="E113" s="330"/>
      <c r="F113" s="330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503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hidden="1" customHeight="1">
      <c r="A114" s="35"/>
      <c r="B114" s="144"/>
      <c r="C114" s="145"/>
      <c r="D114" s="292" t="s">
        <v>505</v>
      </c>
      <c r="E114" s="330"/>
      <c r="F114" s="330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503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hidden="1" customHeight="1">
      <c r="A115" s="35"/>
      <c r="B115" s="144"/>
      <c r="C115" s="145"/>
      <c r="D115" s="292" t="s">
        <v>506</v>
      </c>
      <c r="E115" s="330"/>
      <c r="F115" s="330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503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hidden="1" customHeight="1">
      <c r="A116" s="35"/>
      <c r="B116" s="144"/>
      <c r="C116" s="145"/>
      <c r="D116" s="292" t="s">
        <v>5037</v>
      </c>
      <c r="E116" s="330"/>
      <c r="F116" s="330"/>
      <c r="G116" s="145"/>
      <c r="H116" s="145"/>
      <c r="I116" s="145"/>
      <c r="J116" s="102"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503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hidden="1" customHeight="1">
      <c r="A117" s="35"/>
      <c r="B117" s="144"/>
      <c r="C117" s="145"/>
      <c r="D117" s="146" t="s">
        <v>508</v>
      </c>
      <c r="E117" s="145"/>
      <c r="F117" s="145"/>
      <c r="G117" s="145"/>
      <c r="H117" s="145"/>
      <c r="I117" s="145"/>
      <c r="J117" s="102">
        <f>ROUND(J32*T117,2)</f>
        <v>0</v>
      </c>
      <c r="K117" s="145"/>
      <c r="L117" s="147"/>
      <c r="M117" s="148"/>
      <c r="N117" s="149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509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29.25" customHeight="1">
      <c r="A119" s="35"/>
      <c r="B119" s="36"/>
      <c r="C119" s="109" t="s">
        <v>164</v>
      </c>
      <c r="D119" s="110"/>
      <c r="E119" s="110"/>
      <c r="F119" s="110"/>
      <c r="G119" s="110"/>
      <c r="H119" s="110"/>
      <c r="I119" s="110"/>
      <c r="J119" s="111">
        <f>ROUND(J98+J111,2)</f>
        <v>0</v>
      </c>
      <c r="K119" s="110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" customHeight="1">
      <c r="A120" s="35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65" s="2" customFormat="1" ht="6.9" customHeight="1">
      <c r="A124" s="35"/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4.9" customHeight="1">
      <c r="A125" s="35"/>
      <c r="B125" s="36"/>
      <c r="C125" s="22" t="s">
        <v>510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6.9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14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26.25" customHeight="1">
      <c r="A128" s="35"/>
      <c r="B128" s="36"/>
      <c r="C128" s="35"/>
      <c r="D128" s="35"/>
      <c r="E128" s="331" t="str">
        <f>E7</f>
        <v>REKONŠTRUKCIA ZŠ PLICKOVA</v>
      </c>
      <c r="F128" s="332"/>
      <c r="G128" s="332"/>
      <c r="H128" s="332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" customFormat="1" ht="12" customHeight="1">
      <c r="B129" s="21"/>
      <c r="C129" s="28" t="s">
        <v>183</v>
      </c>
      <c r="L129" s="21"/>
    </row>
    <row r="130" spans="1:65" s="2" customFormat="1" ht="16.5" customHeight="1">
      <c r="A130" s="35"/>
      <c r="B130" s="36"/>
      <c r="C130" s="35"/>
      <c r="D130" s="35"/>
      <c r="E130" s="331" t="s">
        <v>7927</v>
      </c>
      <c r="F130" s="329"/>
      <c r="G130" s="329"/>
      <c r="H130" s="32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191</v>
      </c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5"/>
      <c r="E132" s="293" t="str">
        <f>E11</f>
        <v>05.3 - Vzduchotechnika SO05 - OST</v>
      </c>
      <c r="F132" s="329"/>
      <c r="G132" s="329"/>
      <c r="H132" s="329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5"/>
      <c r="E134" s="35"/>
      <c r="F134" s="26" t="str">
        <f>F14</f>
        <v xml:space="preserve"> </v>
      </c>
      <c r="G134" s="35"/>
      <c r="H134" s="35"/>
      <c r="I134" s="28" t="s">
        <v>20</v>
      </c>
      <c r="J134" s="58" t="str">
        <f>IF(J14="","",J14)</f>
        <v>27. 1. 2021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15" customHeight="1">
      <c r="A136" s="35"/>
      <c r="B136" s="36"/>
      <c r="C136" s="28" t="s">
        <v>22</v>
      </c>
      <c r="D136" s="35"/>
      <c r="E136" s="35"/>
      <c r="F136" s="26" t="str">
        <f>E17</f>
        <v>Mestská časť Bratislava – Rača</v>
      </c>
      <c r="G136" s="35"/>
      <c r="H136" s="35"/>
      <c r="I136" s="28" t="s">
        <v>28</v>
      </c>
      <c r="J136" s="31" t="str">
        <f>E23</f>
        <v>Pantographs.r.o.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15" customHeight="1">
      <c r="A137" s="35"/>
      <c r="B137" s="36"/>
      <c r="C137" s="28" t="s">
        <v>26</v>
      </c>
      <c r="D137" s="35"/>
      <c r="E137" s="35"/>
      <c r="F137" s="26" t="str">
        <f>IF(E20="","",E20)</f>
        <v>Vyplň údaj</v>
      </c>
      <c r="G137" s="35"/>
      <c r="H137" s="35"/>
      <c r="I137" s="28" t="s">
        <v>32</v>
      </c>
      <c r="J137" s="31" t="str">
        <f>E26</f>
        <v xml:space="preserve"> 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52"/>
      <c r="B139" s="153"/>
      <c r="C139" s="154" t="s">
        <v>511</v>
      </c>
      <c r="D139" s="155" t="s">
        <v>61</v>
      </c>
      <c r="E139" s="155" t="s">
        <v>57</v>
      </c>
      <c r="F139" s="155" t="s">
        <v>58</v>
      </c>
      <c r="G139" s="155" t="s">
        <v>512</v>
      </c>
      <c r="H139" s="155" t="s">
        <v>513</v>
      </c>
      <c r="I139" s="155" t="s">
        <v>514</v>
      </c>
      <c r="J139" s="156" t="s">
        <v>443</v>
      </c>
      <c r="K139" s="157" t="s">
        <v>515</v>
      </c>
      <c r="L139" s="158"/>
      <c r="M139" s="65" t="s">
        <v>1</v>
      </c>
      <c r="N139" s="66" t="s">
        <v>40</v>
      </c>
      <c r="O139" s="66" t="s">
        <v>516</v>
      </c>
      <c r="P139" s="66" t="s">
        <v>517</v>
      </c>
      <c r="Q139" s="66" t="s">
        <v>518</v>
      </c>
      <c r="R139" s="66" t="s">
        <v>519</v>
      </c>
      <c r="S139" s="66" t="s">
        <v>520</v>
      </c>
      <c r="T139" s="67" t="s">
        <v>521</v>
      </c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</row>
    <row r="140" spans="1:65" s="2" customFormat="1" ht="22.95" customHeight="1">
      <c r="A140" s="35"/>
      <c r="B140" s="36"/>
      <c r="C140" s="72" t="s">
        <v>256</v>
      </c>
      <c r="D140" s="35"/>
      <c r="E140" s="35"/>
      <c r="F140" s="35"/>
      <c r="G140" s="35"/>
      <c r="H140" s="35"/>
      <c r="I140" s="35"/>
      <c r="J140" s="159">
        <f>BK140</f>
        <v>0</v>
      </c>
      <c r="K140" s="35"/>
      <c r="L140" s="36"/>
      <c r="M140" s="68"/>
      <c r="N140" s="59"/>
      <c r="O140" s="69"/>
      <c r="P140" s="160">
        <f>P141</f>
        <v>0</v>
      </c>
      <c r="Q140" s="69"/>
      <c r="R140" s="160">
        <f>R141</f>
        <v>0</v>
      </c>
      <c r="S140" s="69"/>
      <c r="T140" s="161">
        <f>T141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75</v>
      </c>
      <c r="AU140" s="18" t="s">
        <v>451</v>
      </c>
      <c r="BK140" s="162">
        <f>BK141</f>
        <v>0</v>
      </c>
    </row>
    <row r="141" spans="1:65" s="12" customFormat="1" ht="25.95" customHeight="1">
      <c r="B141" s="163"/>
      <c r="D141" s="164" t="s">
        <v>75</v>
      </c>
      <c r="E141" s="165" t="s">
        <v>208</v>
      </c>
      <c r="F141" s="165" t="s">
        <v>8034</v>
      </c>
      <c r="I141" s="166"/>
      <c r="J141" s="167">
        <f>BK141</f>
        <v>0</v>
      </c>
      <c r="L141" s="163"/>
      <c r="M141" s="168"/>
      <c r="N141" s="169"/>
      <c r="O141" s="169"/>
      <c r="P141" s="170">
        <f>P142+P146+P148+P150+P153+P156+P158+P160+P162</f>
        <v>0</v>
      </c>
      <c r="Q141" s="169"/>
      <c r="R141" s="170">
        <f>R142+R146+R148+R150+R153+R156+R158+R160+R162</f>
        <v>0</v>
      </c>
      <c r="S141" s="169"/>
      <c r="T141" s="171">
        <f>T142+T146+T148+T150+T153+T156+T158+T160+T162</f>
        <v>0</v>
      </c>
      <c r="AR141" s="164" t="s">
        <v>83</v>
      </c>
      <c r="AT141" s="172" t="s">
        <v>75</v>
      </c>
      <c r="AU141" s="172" t="s">
        <v>76</v>
      </c>
      <c r="AY141" s="164" t="s">
        <v>524</v>
      </c>
      <c r="BK141" s="173">
        <f>BK142+BK146+BK148+BK150+BK153+BK156+BK158+BK160+BK162</f>
        <v>0</v>
      </c>
    </row>
    <row r="142" spans="1:65" s="12" customFormat="1" ht="22.95" customHeight="1">
      <c r="B142" s="163"/>
      <c r="D142" s="164" t="s">
        <v>75</v>
      </c>
      <c r="E142" s="174" t="s">
        <v>214</v>
      </c>
      <c r="F142" s="174" t="s">
        <v>7742</v>
      </c>
      <c r="I142" s="166"/>
      <c r="J142" s="175">
        <f>BK142</f>
        <v>0</v>
      </c>
      <c r="L142" s="163"/>
      <c r="M142" s="168"/>
      <c r="N142" s="169"/>
      <c r="O142" s="169"/>
      <c r="P142" s="170">
        <f>SUM(P143:P145)</f>
        <v>0</v>
      </c>
      <c r="Q142" s="169"/>
      <c r="R142" s="170">
        <f>SUM(R143:R145)</f>
        <v>0</v>
      </c>
      <c r="S142" s="169"/>
      <c r="T142" s="171">
        <f>SUM(T143:T145)</f>
        <v>0</v>
      </c>
      <c r="AR142" s="164" t="s">
        <v>83</v>
      </c>
      <c r="AT142" s="172" t="s">
        <v>75</v>
      </c>
      <c r="AU142" s="172" t="s">
        <v>83</v>
      </c>
      <c r="AY142" s="164" t="s">
        <v>524</v>
      </c>
      <c r="BK142" s="173">
        <f>SUM(BK143:BK145)</f>
        <v>0</v>
      </c>
    </row>
    <row r="143" spans="1:65" s="2" customFormat="1" ht="16.5" customHeight="1">
      <c r="A143" s="35"/>
      <c r="B143" s="144"/>
      <c r="C143" s="259" t="s">
        <v>83</v>
      </c>
      <c r="D143" s="259" t="s">
        <v>526</v>
      </c>
      <c r="E143" s="260" t="s">
        <v>8035</v>
      </c>
      <c r="F143" s="261" t="s">
        <v>6070</v>
      </c>
      <c r="G143" s="262" t="s">
        <v>879</v>
      </c>
      <c r="H143" s="263">
        <v>1</v>
      </c>
      <c r="I143" s="263"/>
      <c r="J143" s="263">
        <f>ROUND(I143*H143,3)</f>
        <v>0</v>
      </c>
      <c r="K143" s="182"/>
      <c r="L143" s="36"/>
      <c r="M143" s="183" t="s">
        <v>1</v>
      </c>
      <c r="N143" s="184" t="s">
        <v>42</v>
      </c>
      <c r="O143" s="61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530</v>
      </c>
      <c r="AT143" s="187" t="s">
        <v>526</v>
      </c>
      <c r="AU143" s="187" t="s">
        <v>89</v>
      </c>
      <c r="AY143" s="18" t="s">
        <v>524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89</v>
      </c>
      <c r="BK143" s="188">
        <f>ROUND(I143*H143,3)</f>
        <v>0</v>
      </c>
      <c r="BL143" s="18" t="s">
        <v>530</v>
      </c>
      <c r="BM143" s="187" t="s">
        <v>89</v>
      </c>
    </row>
    <row r="144" spans="1:65" s="2" customFormat="1" ht="76.8">
      <c r="A144" s="35"/>
      <c r="B144" s="36"/>
      <c r="C144" s="35"/>
      <c r="D144" s="190" t="s">
        <v>3212</v>
      </c>
      <c r="E144" s="35"/>
      <c r="F144" s="231" t="s">
        <v>8036</v>
      </c>
      <c r="G144" s="35"/>
      <c r="H144" s="35"/>
      <c r="I144" s="145"/>
      <c r="J144" s="35"/>
      <c r="K144" s="35"/>
      <c r="L144" s="36"/>
      <c r="M144" s="232"/>
      <c r="N144" s="233"/>
      <c r="O144" s="61"/>
      <c r="P144" s="61"/>
      <c r="Q144" s="61"/>
      <c r="R144" s="61"/>
      <c r="S144" s="61"/>
      <c r="T144" s="62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8" t="s">
        <v>3212</v>
      </c>
      <c r="AU144" s="18" t="s">
        <v>89</v>
      </c>
    </row>
    <row r="145" spans="1:65" s="2" customFormat="1" ht="16.5" customHeight="1">
      <c r="A145" s="35"/>
      <c r="B145" s="144"/>
      <c r="C145" s="176" t="s">
        <v>89</v>
      </c>
      <c r="D145" s="176" t="s">
        <v>526</v>
      </c>
      <c r="E145" s="177" t="s">
        <v>8037</v>
      </c>
      <c r="F145" s="178" t="s">
        <v>8038</v>
      </c>
      <c r="G145" s="179" t="s">
        <v>879</v>
      </c>
      <c r="H145" s="180">
        <v>2</v>
      </c>
      <c r="I145" s="181"/>
      <c r="J145" s="180">
        <f>ROUND(I145*H145,3)</f>
        <v>0</v>
      </c>
      <c r="K145" s="182"/>
      <c r="L145" s="36"/>
      <c r="M145" s="183" t="s">
        <v>1</v>
      </c>
      <c r="N145" s="184" t="s">
        <v>42</v>
      </c>
      <c r="O145" s="61"/>
      <c r="P145" s="185">
        <f>O145*H145</f>
        <v>0</v>
      </c>
      <c r="Q145" s="185">
        <v>0</v>
      </c>
      <c r="R145" s="185">
        <f>Q145*H145</f>
        <v>0</v>
      </c>
      <c r="S145" s="185">
        <v>0</v>
      </c>
      <c r="T145" s="18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530</v>
      </c>
      <c r="AT145" s="187" t="s">
        <v>526</v>
      </c>
      <c r="AU145" s="187" t="s">
        <v>89</v>
      </c>
      <c r="AY145" s="18" t="s">
        <v>524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89</v>
      </c>
      <c r="BK145" s="188">
        <f>ROUND(I145*H145,3)</f>
        <v>0</v>
      </c>
      <c r="BL145" s="18" t="s">
        <v>530</v>
      </c>
      <c r="BM145" s="187" t="s">
        <v>530</v>
      </c>
    </row>
    <row r="146" spans="1:65" s="12" customFormat="1" ht="22.95" customHeight="1">
      <c r="B146" s="163"/>
      <c r="D146" s="164" t="s">
        <v>75</v>
      </c>
      <c r="E146" s="174" t="s">
        <v>217</v>
      </c>
      <c r="F146" s="174" t="s">
        <v>6190</v>
      </c>
      <c r="I146" s="166"/>
      <c r="J146" s="175">
        <f>BK146</f>
        <v>0</v>
      </c>
      <c r="L146" s="163"/>
      <c r="M146" s="168"/>
      <c r="N146" s="169"/>
      <c r="O146" s="169"/>
      <c r="P146" s="170">
        <f>P147</f>
        <v>0</v>
      </c>
      <c r="Q146" s="169"/>
      <c r="R146" s="170">
        <f>R147</f>
        <v>0</v>
      </c>
      <c r="S146" s="169"/>
      <c r="T146" s="171">
        <f>T147</f>
        <v>0</v>
      </c>
      <c r="AR146" s="164" t="s">
        <v>83</v>
      </c>
      <c r="AT146" s="172" t="s">
        <v>75</v>
      </c>
      <c r="AU146" s="172" t="s">
        <v>83</v>
      </c>
      <c r="AY146" s="164" t="s">
        <v>524</v>
      </c>
      <c r="BK146" s="173">
        <f>BK147</f>
        <v>0</v>
      </c>
    </row>
    <row r="147" spans="1:65" s="2" customFormat="1" ht="16.5" customHeight="1">
      <c r="A147" s="35"/>
      <c r="B147" s="144"/>
      <c r="C147" s="176" t="s">
        <v>537</v>
      </c>
      <c r="D147" s="176" t="s">
        <v>526</v>
      </c>
      <c r="E147" s="177" t="s">
        <v>8039</v>
      </c>
      <c r="F147" s="178" t="s">
        <v>8040</v>
      </c>
      <c r="G147" s="179" t="s">
        <v>879</v>
      </c>
      <c r="H147" s="180">
        <v>1</v>
      </c>
      <c r="I147" s="181"/>
      <c r="J147" s="180">
        <f>ROUND(I147*H147,3)</f>
        <v>0</v>
      </c>
      <c r="K147" s="182"/>
      <c r="L147" s="36"/>
      <c r="M147" s="183" t="s">
        <v>1</v>
      </c>
      <c r="N147" s="184" t="s">
        <v>42</v>
      </c>
      <c r="O147" s="61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530</v>
      </c>
      <c r="AT147" s="187" t="s">
        <v>526</v>
      </c>
      <c r="AU147" s="187" t="s">
        <v>89</v>
      </c>
      <c r="AY147" s="18" t="s">
        <v>524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89</v>
      </c>
      <c r="BK147" s="188">
        <f>ROUND(I147*H147,3)</f>
        <v>0</v>
      </c>
      <c r="BL147" s="18" t="s">
        <v>530</v>
      </c>
      <c r="BM147" s="187" t="s">
        <v>548</v>
      </c>
    </row>
    <row r="148" spans="1:65" s="12" customFormat="1" ht="22.95" customHeight="1">
      <c r="B148" s="163"/>
      <c r="D148" s="164" t="s">
        <v>75</v>
      </c>
      <c r="E148" s="174" t="s">
        <v>220</v>
      </c>
      <c r="F148" s="174" t="s">
        <v>6073</v>
      </c>
      <c r="I148" s="166"/>
      <c r="J148" s="175">
        <f>BK148</f>
        <v>0</v>
      </c>
      <c r="L148" s="163"/>
      <c r="M148" s="168"/>
      <c r="N148" s="169"/>
      <c r="O148" s="169"/>
      <c r="P148" s="170">
        <f>P149</f>
        <v>0</v>
      </c>
      <c r="Q148" s="169"/>
      <c r="R148" s="170">
        <f>R149</f>
        <v>0</v>
      </c>
      <c r="S148" s="169"/>
      <c r="T148" s="171">
        <f>T149</f>
        <v>0</v>
      </c>
      <c r="AR148" s="164" t="s">
        <v>83</v>
      </c>
      <c r="AT148" s="172" t="s">
        <v>75</v>
      </c>
      <c r="AU148" s="172" t="s">
        <v>83</v>
      </c>
      <c r="AY148" s="164" t="s">
        <v>524</v>
      </c>
      <c r="BK148" s="173">
        <f>BK149</f>
        <v>0</v>
      </c>
    </row>
    <row r="149" spans="1:65" s="2" customFormat="1" ht="16.5" customHeight="1">
      <c r="A149" s="35"/>
      <c r="B149" s="144"/>
      <c r="C149" s="176" t="s">
        <v>530</v>
      </c>
      <c r="D149" s="176" t="s">
        <v>526</v>
      </c>
      <c r="E149" s="177" t="s">
        <v>8041</v>
      </c>
      <c r="F149" s="178" t="s">
        <v>6075</v>
      </c>
      <c r="G149" s="179" t="s">
        <v>879</v>
      </c>
      <c r="H149" s="180">
        <v>1</v>
      </c>
      <c r="I149" s="181"/>
      <c r="J149" s="180">
        <f>ROUND(I149*H149,3)</f>
        <v>0</v>
      </c>
      <c r="K149" s="182"/>
      <c r="L149" s="36"/>
      <c r="M149" s="183" t="s">
        <v>1</v>
      </c>
      <c r="N149" s="184" t="s">
        <v>42</v>
      </c>
      <c r="O149" s="61"/>
      <c r="P149" s="185">
        <f>O149*H149</f>
        <v>0</v>
      </c>
      <c r="Q149" s="185">
        <v>0</v>
      </c>
      <c r="R149" s="185">
        <f>Q149*H149</f>
        <v>0</v>
      </c>
      <c r="S149" s="185">
        <v>0</v>
      </c>
      <c r="T149" s="18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530</v>
      </c>
      <c r="AT149" s="187" t="s">
        <v>526</v>
      </c>
      <c r="AU149" s="187" t="s">
        <v>89</v>
      </c>
      <c r="AY149" s="18" t="s">
        <v>524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89</v>
      </c>
      <c r="BK149" s="188">
        <f>ROUND(I149*H149,3)</f>
        <v>0</v>
      </c>
      <c r="BL149" s="18" t="s">
        <v>530</v>
      </c>
      <c r="BM149" s="187" t="s">
        <v>556</v>
      </c>
    </row>
    <row r="150" spans="1:65" s="12" customFormat="1" ht="22.95" customHeight="1">
      <c r="B150" s="163"/>
      <c r="D150" s="164" t="s">
        <v>75</v>
      </c>
      <c r="E150" s="174" t="s">
        <v>223</v>
      </c>
      <c r="F150" s="174" t="s">
        <v>7737</v>
      </c>
      <c r="I150" s="166"/>
      <c r="J150" s="175">
        <f>BK150</f>
        <v>0</v>
      </c>
      <c r="L150" s="163"/>
      <c r="M150" s="168"/>
      <c r="N150" s="169"/>
      <c r="O150" s="169"/>
      <c r="P150" s="170">
        <f>SUM(P151:P152)</f>
        <v>0</v>
      </c>
      <c r="Q150" s="169"/>
      <c r="R150" s="170">
        <f>SUM(R151:R152)</f>
        <v>0</v>
      </c>
      <c r="S150" s="169"/>
      <c r="T150" s="171">
        <f>SUM(T151:T152)</f>
        <v>0</v>
      </c>
      <c r="AR150" s="164" t="s">
        <v>83</v>
      </c>
      <c r="AT150" s="172" t="s">
        <v>75</v>
      </c>
      <c r="AU150" s="172" t="s">
        <v>83</v>
      </c>
      <c r="AY150" s="164" t="s">
        <v>524</v>
      </c>
      <c r="BK150" s="173">
        <f>SUM(BK151:BK152)</f>
        <v>0</v>
      </c>
    </row>
    <row r="151" spans="1:65" s="2" customFormat="1" ht="16.5" customHeight="1">
      <c r="A151" s="35"/>
      <c r="B151" s="144"/>
      <c r="C151" s="176" t="s">
        <v>544</v>
      </c>
      <c r="D151" s="176" t="s">
        <v>526</v>
      </c>
      <c r="E151" s="177" t="s">
        <v>8042</v>
      </c>
      <c r="F151" s="178" t="s">
        <v>8043</v>
      </c>
      <c r="G151" s="179" t="s">
        <v>879</v>
      </c>
      <c r="H151" s="180">
        <v>1</v>
      </c>
      <c r="I151" s="181"/>
      <c r="J151" s="180">
        <f>ROUND(I151*H151,3)</f>
        <v>0</v>
      </c>
      <c r="K151" s="182"/>
      <c r="L151" s="36"/>
      <c r="M151" s="183" t="s">
        <v>1</v>
      </c>
      <c r="N151" s="184" t="s">
        <v>42</v>
      </c>
      <c r="O151" s="61"/>
      <c r="P151" s="185">
        <f>O151*H151</f>
        <v>0</v>
      </c>
      <c r="Q151" s="185">
        <v>0</v>
      </c>
      <c r="R151" s="185">
        <f>Q151*H151</f>
        <v>0</v>
      </c>
      <c r="S151" s="185">
        <v>0</v>
      </c>
      <c r="T151" s="18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530</v>
      </c>
      <c r="AT151" s="187" t="s">
        <v>526</v>
      </c>
      <c r="AU151" s="187" t="s">
        <v>89</v>
      </c>
      <c r="AY151" s="18" t="s">
        <v>524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89</v>
      </c>
      <c r="BK151" s="188">
        <f>ROUND(I151*H151,3)</f>
        <v>0</v>
      </c>
      <c r="BL151" s="18" t="s">
        <v>530</v>
      </c>
      <c r="BM151" s="187" t="s">
        <v>565</v>
      </c>
    </row>
    <row r="152" spans="1:65" s="2" customFormat="1" ht="19.2">
      <c r="A152" s="35"/>
      <c r="B152" s="36"/>
      <c r="C152" s="35"/>
      <c r="D152" s="190" t="s">
        <v>3212</v>
      </c>
      <c r="E152" s="35"/>
      <c r="F152" s="231" t="s">
        <v>8044</v>
      </c>
      <c r="G152" s="35"/>
      <c r="H152" s="35"/>
      <c r="I152" s="145"/>
      <c r="J152" s="35"/>
      <c r="K152" s="35"/>
      <c r="L152" s="36"/>
      <c r="M152" s="232"/>
      <c r="N152" s="233"/>
      <c r="O152" s="61"/>
      <c r="P152" s="61"/>
      <c r="Q152" s="61"/>
      <c r="R152" s="61"/>
      <c r="S152" s="61"/>
      <c r="T152" s="62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3212</v>
      </c>
      <c r="AU152" s="18" t="s">
        <v>89</v>
      </c>
    </row>
    <row r="153" spans="1:65" s="12" customFormat="1" ht="22.95" customHeight="1">
      <c r="B153" s="163"/>
      <c r="D153" s="164" t="s">
        <v>75</v>
      </c>
      <c r="E153" s="174" t="s">
        <v>226</v>
      </c>
      <c r="F153" s="174" t="s">
        <v>7752</v>
      </c>
      <c r="I153" s="166"/>
      <c r="J153" s="175">
        <f>BK153</f>
        <v>0</v>
      </c>
      <c r="L153" s="163"/>
      <c r="M153" s="168"/>
      <c r="N153" s="169"/>
      <c r="O153" s="169"/>
      <c r="P153" s="170">
        <f>SUM(P154:P155)</f>
        <v>0</v>
      </c>
      <c r="Q153" s="169"/>
      <c r="R153" s="170">
        <f>SUM(R154:R155)</f>
        <v>0</v>
      </c>
      <c r="S153" s="169"/>
      <c r="T153" s="171">
        <f>SUM(T154:T155)</f>
        <v>0</v>
      </c>
      <c r="AR153" s="164" t="s">
        <v>83</v>
      </c>
      <c r="AT153" s="172" t="s">
        <v>75</v>
      </c>
      <c r="AU153" s="172" t="s">
        <v>83</v>
      </c>
      <c r="AY153" s="164" t="s">
        <v>524</v>
      </c>
      <c r="BK153" s="173">
        <f>SUM(BK154:BK155)</f>
        <v>0</v>
      </c>
    </row>
    <row r="154" spans="1:65" s="2" customFormat="1" ht="16.5" customHeight="1">
      <c r="A154" s="35"/>
      <c r="B154" s="144"/>
      <c r="C154" s="176" t="s">
        <v>548</v>
      </c>
      <c r="D154" s="176" t="s">
        <v>526</v>
      </c>
      <c r="E154" s="177" t="s">
        <v>8045</v>
      </c>
      <c r="F154" s="178" t="s">
        <v>8046</v>
      </c>
      <c r="G154" s="179" t="s">
        <v>879</v>
      </c>
      <c r="H154" s="180">
        <v>2</v>
      </c>
      <c r="I154" s="181"/>
      <c r="J154" s="180">
        <f>ROUND(I154*H154,3)</f>
        <v>0</v>
      </c>
      <c r="K154" s="182"/>
      <c r="L154" s="36"/>
      <c r="M154" s="183" t="s">
        <v>1</v>
      </c>
      <c r="N154" s="184" t="s">
        <v>42</v>
      </c>
      <c r="O154" s="61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530</v>
      </c>
      <c r="AT154" s="187" t="s">
        <v>526</v>
      </c>
      <c r="AU154" s="187" t="s">
        <v>89</v>
      </c>
      <c r="AY154" s="18" t="s">
        <v>524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89</v>
      </c>
      <c r="BK154" s="188">
        <f>ROUND(I154*H154,3)</f>
        <v>0</v>
      </c>
      <c r="BL154" s="18" t="s">
        <v>530</v>
      </c>
      <c r="BM154" s="187" t="s">
        <v>153</v>
      </c>
    </row>
    <row r="155" spans="1:65" s="2" customFormat="1" ht="48">
      <c r="A155" s="35"/>
      <c r="B155" s="36"/>
      <c r="C155" s="35"/>
      <c r="D155" s="190" t="s">
        <v>3212</v>
      </c>
      <c r="E155" s="35"/>
      <c r="F155" s="231" t="s">
        <v>8047</v>
      </c>
      <c r="G155" s="35"/>
      <c r="H155" s="35"/>
      <c r="I155" s="145"/>
      <c r="J155" s="35"/>
      <c r="K155" s="35"/>
      <c r="L155" s="36"/>
      <c r="M155" s="232"/>
      <c r="N155" s="233"/>
      <c r="O155" s="61"/>
      <c r="P155" s="61"/>
      <c r="Q155" s="61"/>
      <c r="R155" s="61"/>
      <c r="S155" s="61"/>
      <c r="T155" s="62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3212</v>
      </c>
      <c r="AU155" s="18" t="s">
        <v>89</v>
      </c>
    </row>
    <row r="156" spans="1:65" s="12" customFormat="1" ht="22.95" customHeight="1">
      <c r="B156" s="163"/>
      <c r="D156" s="164" t="s">
        <v>75</v>
      </c>
      <c r="E156" s="174" t="s">
        <v>229</v>
      </c>
      <c r="F156" s="174" t="s">
        <v>5969</v>
      </c>
      <c r="I156" s="166"/>
      <c r="J156" s="175">
        <f>BK156</f>
        <v>0</v>
      </c>
      <c r="L156" s="163"/>
      <c r="M156" s="168"/>
      <c r="N156" s="169"/>
      <c r="O156" s="169"/>
      <c r="P156" s="170">
        <f>P157</f>
        <v>0</v>
      </c>
      <c r="Q156" s="169"/>
      <c r="R156" s="170">
        <f>R157</f>
        <v>0</v>
      </c>
      <c r="S156" s="169"/>
      <c r="T156" s="171">
        <f>T157</f>
        <v>0</v>
      </c>
      <c r="AR156" s="164" t="s">
        <v>83</v>
      </c>
      <c r="AT156" s="172" t="s">
        <v>75</v>
      </c>
      <c r="AU156" s="172" t="s">
        <v>83</v>
      </c>
      <c r="AY156" s="164" t="s">
        <v>524</v>
      </c>
      <c r="BK156" s="173">
        <f>BK157</f>
        <v>0</v>
      </c>
    </row>
    <row r="157" spans="1:65" s="2" customFormat="1" ht="16.5" customHeight="1">
      <c r="A157" s="35"/>
      <c r="B157" s="144"/>
      <c r="C157" s="176" t="s">
        <v>552</v>
      </c>
      <c r="D157" s="176" t="s">
        <v>526</v>
      </c>
      <c r="E157" s="177" t="s">
        <v>6203</v>
      </c>
      <c r="F157" s="178" t="s">
        <v>5975</v>
      </c>
      <c r="G157" s="179" t="s">
        <v>4265</v>
      </c>
      <c r="H157" s="180">
        <v>16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530</v>
      </c>
      <c r="AT157" s="187" t="s">
        <v>526</v>
      </c>
      <c r="AU157" s="187" t="s">
        <v>89</v>
      </c>
      <c r="AY157" s="18" t="s">
        <v>524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530</v>
      </c>
      <c r="BM157" s="187" t="s">
        <v>626</v>
      </c>
    </row>
    <row r="158" spans="1:65" s="12" customFormat="1" ht="22.95" customHeight="1">
      <c r="B158" s="163"/>
      <c r="D158" s="164" t="s">
        <v>75</v>
      </c>
      <c r="E158" s="174" t="s">
        <v>5893</v>
      </c>
      <c r="F158" s="174" t="s">
        <v>5983</v>
      </c>
      <c r="I158" s="166"/>
      <c r="J158" s="175">
        <f>BK158</f>
        <v>0</v>
      </c>
      <c r="L158" s="163"/>
      <c r="M158" s="168"/>
      <c r="N158" s="169"/>
      <c r="O158" s="169"/>
      <c r="P158" s="170">
        <f>P159</f>
        <v>0</v>
      </c>
      <c r="Q158" s="169"/>
      <c r="R158" s="170">
        <f>R159</f>
        <v>0</v>
      </c>
      <c r="S158" s="169"/>
      <c r="T158" s="171">
        <f>T159</f>
        <v>0</v>
      </c>
      <c r="AR158" s="164" t="s">
        <v>83</v>
      </c>
      <c r="AT158" s="172" t="s">
        <v>75</v>
      </c>
      <c r="AU158" s="172" t="s">
        <v>83</v>
      </c>
      <c r="AY158" s="164" t="s">
        <v>524</v>
      </c>
      <c r="BK158" s="173">
        <f>BK159</f>
        <v>0</v>
      </c>
    </row>
    <row r="159" spans="1:65" s="2" customFormat="1" ht="33" customHeight="1">
      <c r="A159" s="35"/>
      <c r="B159" s="144"/>
      <c r="C159" s="176" t="s">
        <v>556</v>
      </c>
      <c r="D159" s="176" t="s">
        <v>526</v>
      </c>
      <c r="E159" s="177" t="s">
        <v>6063</v>
      </c>
      <c r="F159" s="178" t="s">
        <v>6064</v>
      </c>
      <c r="G159" s="179" t="s">
        <v>529</v>
      </c>
      <c r="H159" s="180">
        <v>2</v>
      </c>
      <c r="I159" s="181"/>
      <c r="J159" s="180">
        <f>ROUND(I159*H159,3)</f>
        <v>0</v>
      </c>
      <c r="K159" s="182"/>
      <c r="L159" s="36"/>
      <c r="M159" s="183" t="s">
        <v>1</v>
      </c>
      <c r="N159" s="184" t="s">
        <v>42</v>
      </c>
      <c r="O159" s="61"/>
      <c r="P159" s="185">
        <f>O159*H159</f>
        <v>0</v>
      </c>
      <c r="Q159" s="185">
        <v>0</v>
      </c>
      <c r="R159" s="185">
        <f>Q159*H159</f>
        <v>0</v>
      </c>
      <c r="S159" s="185">
        <v>0</v>
      </c>
      <c r="T159" s="18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530</v>
      </c>
      <c r="AT159" s="187" t="s">
        <v>526</v>
      </c>
      <c r="AU159" s="187" t="s">
        <v>89</v>
      </c>
      <c r="AY159" s="18" t="s">
        <v>524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530</v>
      </c>
      <c r="BM159" s="187" t="s">
        <v>644</v>
      </c>
    </row>
    <row r="160" spans="1:65" s="12" customFormat="1" ht="22.95" customHeight="1">
      <c r="B160" s="163"/>
      <c r="D160" s="164" t="s">
        <v>75</v>
      </c>
      <c r="E160" s="174" t="s">
        <v>5897</v>
      </c>
      <c r="F160" s="174" t="s">
        <v>6213</v>
      </c>
      <c r="I160" s="166"/>
      <c r="J160" s="175">
        <f>BK160</f>
        <v>0</v>
      </c>
      <c r="L160" s="163"/>
      <c r="M160" s="168"/>
      <c r="N160" s="169"/>
      <c r="O160" s="169"/>
      <c r="P160" s="170">
        <f>P161</f>
        <v>0</v>
      </c>
      <c r="Q160" s="169"/>
      <c r="R160" s="170">
        <f>R161</f>
        <v>0</v>
      </c>
      <c r="S160" s="169"/>
      <c r="T160" s="171">
        <f>T161</f>
        <v>0</v>
      </c>
      <c r="AR160" s="164" t="s">
        <v>83</v>
      </c>
      <c r="AT160" s="172" t="s">
        <v>75</v>
      </c>
      <c r="AU160" s="172" t="s">
        <v>83</v>
      </c>
      <c r="AY160" s="164" t="s">
        <v>524</v>
      </c>
      <c r="BK160" s="173">
        <f>BK161</f>
        <v>0</v>
      </c>
    </row>
    <row r="161" spans="1:65" s="2" customFormat="1" ht="16.5" customHeight="1">
      <c r="A161" s="35"/>
      <c r="B161" s="144"/>
      <c r="C161" s="176" t="s">
        <v>560</v>
      </c>
      <c r="D161" s="176" t="s">
        <v>526</v>
      </c>
      <c r="E161" s="177" t="s">
        <v>8048</v>
      </c>
      <c r="F161" s="178" t="s">
        <v>6215</v>
      </c>
      <c r="G161" s="179" t="s">
        <v>879</v>
      </c>
      <c r="H161" s="180">
        <v>1</v>
      </c>
      <c r="I161" s="181"/>
      <c r="J161" s="180">
        <f>ROUND(I161*H161,3)</f>
        <v>0</v>
      </c>
      <c r="K161" s="182"/>
      <c r="L161" s="36"/>
      <c r="M161" s="183" t="s">
        <v>1</v>
      </c>
      <c r="N161" s="184" t="s">
        <v>42</v>
      </c>
      <c r="O161" s="61"/>
      <c r="P161" s="185">
        <f>O161*H161</f>
        <v>0</v>
      </c>
      <c r="Q161" s="185">
        <v>0</v>
      </c>
      <c r="R161" s="185">
        <f>Q161*H161</f>
        <v>0</v>
      </c>
      <c r="S161" s="185">
        <v>0</v>
      </c>
      <c r="T161" s="18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530</v>
      </c>
      <c r="AT161" s="187" t="s">
        <v>526</v>
      </c>
      <c r="AU161" s="187" t="s">
        <v>89</v>
      </c>
      <c r="AY161" s="18" t="s">
        <v>524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89</v>
      </c>
      <c r="BK161" s="188">
        <f>ROUND(I161*H161,3)</f>
        <v>0</v>
      </c>
      <c r="BL161" s="18" t="s">
        <v>530</v>
      </c>
      <c r="BM161" s="187" t="s">
        <v>655</v>
      </c>
    </row>
    <row r="162" spans="1:65" s="12" customFormat="1" ht="22.95" customHeight="1">
      <c r="B162" s="163"/>
      <c r="D162" s="164" t="s">
        <v>75</v>
      </c>
      <c r="E162" s="174" t="s">
        <v>5901</v>
      </c>
      <c r="F162" s="174" t="s">
        <v>7771</v>
      </c>
      <c r="I162" s="166"/>
      <c r="J162" s="175">
        <f>BK162</f>
        <v>0</v>
      </c>
      <c r="L162" s="163"/>
      <c r="M162" s="168"/>
      <c r="N162" s="169"/>
      <c r="O162" s="169"/>
      <c r="P162" s="170">
        <f>SUM(P163:P168)</f>
        <v>0</v>
      </c>
      <c r="Q162" s="169"/>
      <c r="R162" s="170">
        <f>SUM(R163:R168)</f>
        <v>0</v>
      </c>
      <c r="S162" s="169"/>
      <c r="T162" s="171">
        <f>SUM(T163:T168)</f>
        <v>0</v>
      </c>
      <c r="AR162" s="164" t="s">
        <v>83</v>
      </c>
      <c r="AT162" s="172" t="s">
        <v>75</v>
      </c>
      <c r="AU162" s="172" t="s">
        <v>83</v>
      </c>
      <c r="AY162" s="164" t="s">
        <v>524</v>
      </c>
      <c r="BK162" s="173">
        <f>SUM(BK163:BK168)</f>
        <v>0</v>
      </c>
    </row>
    <row r="163" spans="1:65" s="2" customFormat="1" ht="16.5" customHeight="1">
      <c r="A163" s="35"/>
      <c r="B163" s="144"/>
      <c r="C163" s="176" t="s">
        <v>565</v>
      </c>
      <c r="D163" s="176" t="s">
        <v>526</v>
      </c>
      <c r="E163" s="177" t="s">
        <v>8049</v>
      </c>
      <c r="F163" s="178" t="s">
        <v>6220</v>
      </c>
      <c r="G163" s="179" t="s">
        <v>879</v>
      </c>
      <c r="H163" s="180">
        <v>1</v>
      </c>
      <c r="I163" s="181"/>
      <c r="J163" s="180">
        <f t="shared" ref="J163:J168" si="5">ROUND(I163*H163,3)</f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ref="P163:P168" si="6">O163*H163</f>
        <v>0</v>
      </c>
      <c r="Q163" s="185">
        <v>0</v>
      </c>
      <c r="R163" s="185">
        <f t="shared" ref="R163:R168" si="7">Q163*H163</f>
        <v>0</v>
      </c>
      <c r="S163" s="185">
        <v>0</v>
      </c>
      <c r="T163" s="186">
        <f t="shared" ref="T163:T168" si="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530</v>
      </c>
      <c r="AT163" s="187" t="s">
        <v>526</v>
      </c>
      <c r="AU163" s="187" t="s">
        <v>89</v>
      </c>
      <c r="AY163" s="18" t="s">
        <v>524</v>
      </c>
      <c r="BE163" s="105">
        <f t="shared" ref="BE163:BE168" si="9">IF(N163="základná",J163,0)</f>
        <v>0</v>
      </c>
      <c r="BF163" s="105">
        <f t="shared" ref="BF163:BF168" si="10">IF(N163="znížená",J163,0)</f>
        <v>0</v>
      </c>
      <c r="BG163" s="105">
        <f t="shared" ref="BG163:BG168" si="11">IF(N163="zákl. prenesená",J163,0)</f>
        <v>0</v>
      </c>
      <c r="BH163" s="105">
        <f t="shared" ref="BH163:BH168" si="12">IF(N163="zníž. prenesená",J163,0)</f>
        <v>0</v>
      </c>
      <c r="BI163" s="105">
        <f t="shared" ref="BI163:BI168" si="13">IF(N163="nulová",J163,0)</f>
        <v>0</v>
      </c>
      <c r="BJ163" s="18" t="s">
        <v>89</v>
      </c>
      <c r="BK163" s="188">
        <f t="shared" ref="BK163:BK168" si="14">ROUND(I163*H163,3)</f>
        <v>0</v>
      </c>
      <c r="BL163" s="18" t="s">
        <v>530</v>
      </c>
      <c r="BM163" s="187" t="s">
        <v>7</v>
      </c>
    </row>
    <row r="164" spans="1:65" s="2" customFormat="1" ht="16.5" customHeight="1">
      <c r="A164" s="35"/>
      <c r="B164" s="144"/>
      <c r="C164" s="176" t="s">
        <v>569</v>
      </c>
      <c r="D164" s="176" t="s">
        <v>526</v>
      </c>
      <c r="E164" s="177" t="s">
        <v>8050</v>
      </c>
      <c r="F164" s="178" t="s">
        <v>6222</v>
      </c>
      <c r="G164" s="179" t="s">
        <v>879</v>
      </c>
      <c r="H164" s="180">
        <v>1</v>
      </c>
      <c r="I164" s="181"/>
      <c r="J164" s="180">
        <f t="shared" si="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6"/>
        <v>0</v>
      </c>
      <c r="Q164" s="185">
        <v>0</v>
      </c>
      <c r="R164" s="185">
        <f t="shared" si="7"/>
        <v>0</v>
      </c>
      <c r="S164" s="185">
        <v>0</v>
      </c>
      <c r="T164" s="186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530</v>
      </c>
      <c r="AT164" s="187" t="s">
        <v>526</v>
      </c>
      <c r="AU164" s="187" t="s">
        <v>89</v>
      </c>
      <c r="AY164" s="18" t="s">
        <v>524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89</v>
      </c>
      <c r="BK164" s="188">
        <f t="shared" si="14"/>
        <v>0</v>
      </c>
      <c r="BL164" s="18" t="s">
        <v>530</v>
      </c>
      <c r="BM164" s="187" t="s">
        <v>674</v>
      </c>
    </row>
    <row r="165" spans="1:65" s="2" customFormat="1" ht="16.5" customHeight="1">
      <c r="A165" s="35"/>
      <c r="B165" s="144"/>
      <c r="C165" s="176" t="s">
        <v>153</v>
      </c>
      <c r="D165" s="176" t="s">
        <v>526</v>
      </c>
      <c r="E165" s="177" t="s">
        <v>8051</v>
      </c>
      <c r="F165" s="178" t="s">
        <v>6224</v>
      </c>
      <c r="G165" s="179" t="s">
        <v>879</v>
      </c>
      <c r="H165" s="180">
        <v>1</v>
      </c>
      <c r="I165" s="181"/>
      <c r="J165" s="180">
        <f t="shared" si="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6"/>
        <v>0</v>
      </c>
      <c r="Q165" s="185">
        <v>0</v>
      </c>
      <c r="R165" s="185">
        <f t="shared" si="7"/>
        <v>0</v>
      </c>
      <c r="S165" s="185">
        <v>0</v>
      </c>
      <c r="T165" s="186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530</v>
      </c>
      <c r="AT165" s="187" t="s">
        <v>526</v>
      </c>
      <c r="AU165" s="187" t="s">
        <v>89</v>
      </c>
      <c r="AY165" s="18" t="s">
        <v>524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89</v>
      </c>
      <c r="BK165" s="188">
        <f t="shared" si="14"/>
        <v>0</v>
      </c>
      <c r="BL165" s="18" t="s">
        <v>530</v>
      </c>
      <c r="BM165" s="187" t="s">
        <v>408</v>
      </c>
    </row>
    <row r="166" spans="1:65" s="2" customFormat="1" ht="16.5" customHeight="1">
      <c r="A166" s="35"/>
      <c r="B166" s="144"/>
      <c r="C166" s="176" t="s">
        <v>602</v>
      </c>
      <c r="D166" s="176" t="s">
        <v>526</v>
      </c>
      <c r="E166" s="177" t="s">
        <v>8052</v>
      </c>
      <c r="F166" s="178" t="s">
        <v>6226</v>
      </c>
      <c r="G166" s="179" t="s">
        <v>879</v>
      </c>
      <c r="H166" s="180">
        <v>1</v>
      </c>
      <c r="I166" s="181"/>
      <c r="J166" s="180">
        <f t="shared" si="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6"/>
        <v>0</v>
      </c>
      <c r="Q166" s="185">
        <v>0</v>
      </c>
      <c r="R166" s="185">
        <f t="shared" si="7"/>
        <v>0</v>
      </c>
      <c r="S166" s="185">
        <v>0</v>
      </c>
      <c r="T166" s="186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530</v>
      </c>
      <c r="AT166" s="187" t="s">
        <v>526</v>
      </c>
      <c r="AU166" s="187" t="s">
        <v>89</v>
      </c>
      <c r="AY166" s="18" t="s">
        <v>524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89</v>
      </c>
      <c r="BK166" s="188">
        <f t="shared" si="14"/>
        <v>0</v>
      </c>
      <c r="BL166" s="18" t="s">
        <v>530</v>
      </c>
      <c r="BM166" s="187" t="s">
        <v>696</v>
      </c>
    </row>
    <row r="167" spans="1:65" s="2" customFormat="1" ht="16.5" customHeight="1">
      <c r="A167" s="35"/>
      <c r="B167" s="144"/>
      <c r="C167" s="176" t="s">
        <v>626</v>
      </c>
      <c r="D167" s="176" t="s">
        <v>526</v>
      </c>
      <c r="E167" s="177" t="s">
        <v>7772</v>
      </c>
      <c r="F167" s="178" t="s">
        <v>6228</v>
      </c>
      <c r="G167" s="179" t="s">
        <v>4809</v>
      </c>
      <c r="H167" s="180">
        <v>1</v>
      </c>
      <c r="I167" s="181"/>
      <c r="J167" s="180">
        <f t="shared" si="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6"/>
        <v>0</v>
      </c>
      <c r="Q167" s="185">
        <v>0</v>
      </c>
      <c r="R167" s="185">
        <f t="shared" si="7"/>
        <v>0</v>
      </c>
      <c r="S167" s="185">
        <v>0</v>
      </c>
      <c r="T167" s="186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530</v>
      </c>
      <c r="AT167" s="187" t="s">
        <v>526</v>
      </c>
      <c r="AU167" s="187" t="s">
        <v>89</v>
      </c>
      <c r="AY167" s="18" t="s">
        <v>524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89</v>
      </c>
      <c r="BK167" s="188">
        <f t="shared" si="14"/>
        <v>0</v>
      </c>
      <c r="BL167" s="18" t="s">
        <v>530</v>
      </c>
      <c r="BM167" s="187" t="s">
        <v>710</v>
      </c>
    </row>
    <row r="168" spans="1:65" s="2" customFormat="1" ht="16.5" customHeight="1">
      <c r="A168" s="35"/>
      <c r="B168" s="144"/>
      <c r="C168" s="176" t="s">
        <v>639</v>
      </c>
      <c r="D168" s="176" t="s">
        <v>526</v>
      </c>
      <c r="E168" s="177" t="s">
        <v>7773</v>
      </c>
      <c r="F168" s="178" t="s">
        <v>6230</v>
      </c>
      <c r="G168" s="179" t="s">
        <v>4809</v>
      </c>
      <c r="H168" s="180">
        <v>1</v>
      </c>
      <c r="I168" s="181"/>
      <c r="J168" s="180">
        <f t="shared" si="5"/>
        <v>0</v>
      </c>
      <c r="K168" s="182"/>
      <c r="L168" s="36"/>
      <c r="M168" s="242" t="s">
        <v>1</v>
      </c>
      <c r="N168" s="243" t="s">
        <v>42</v>
      </c>
      <c r="O168" s="239"/>
      <c r="P168" s="240">
        <f t="shared" si="6"/>
        <v>0</v>
      </c>
      <c r="Q168" s="240">
        <v>0</v>
      </c>
      <c r="R168" s="240">
        <f t="shared" si="7"/>
        <v>0</v>
      </c>
      <c r="S168" s="240">
        <v>0</v>
      </c>
      <c r="T168" s="241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530</v>
      </c>
      <c r="AT168" s="187" t="s">
        <v>526</v>
      </c>
      <c r="AU168" s="187" t="s">
        <v>89</v>
      </c>
      <c r="AY168" s="18" t="s">
        <v>524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89</v>
      </c>
      <c r="BK168" s="188">
        <f t="shared" si="14"/>
        <v>0</v>
      </c>
      <c r="BL168" s="18" t="s">
        <v>530</v>
      </c>
      <c r="BM168" s="187" t="s">
        <v>721</v>
      </c>
    </row>
    <row r="169" spans="1:65" s="2" customFormat="1" ht="6.9" customHeight="1">
      <c r="A169" s="35"/>
      <c r="B169" s="50"/>
      <c r="C169" s="51"/>
      <c r="D169" s="51"/>
      <c r="E169" s="51"/>
      <c r="F169" s="51"/>
      <c r="G169" s="51"/>
      <c r="H169" s="51"/>
      <c r="I169" s="51"/>
      <c r="J169" s="51"/>
      <c r="K169" s="51"/>
      <c r="L169" s="36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autoFilter ref="C139:K168" xr:uid="{00000000-0009-0000-0000-000011000000}"/>
  <mergeCells count="17"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214"/>
  <sheetViews>
    <sheetView showGridLines="0" topLeftCell="A195" workbookViewId="0">
      <selection activeCell="A107" sqref="A107:XFD11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146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3" t="s">
        <v>8053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27. 1. 2021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33" t="str">
        <f>'Rekapitulácia stavby'!E14</f>
        <v>Vyplň údaj</v>
      </c>
      <c r="F18" s="320"/>
      <c r="G18" s="320"/>
      <c r="H18" s="32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24" t="s">
        <v>1</v>
      </c>
      <c r="F27" s="324"/>
      <c r="G27" s="324"/>
      <c r="H27" s="32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J107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36"/>
      <c r="C35" s="35"/>
      <c r="D35" s="119" t="s">
        <v>40</v>
      </c>
      <c r="E35" s="28" t="s">
        <v>41</v>
      </c>
      <c r="F35" s="120">
        <f>ROUND((SUM(BE107:BE114) + SUM(BE134:BE213)),  2)</f>
        <v>0</v>
      </c>
      <c r="G35" s="35"/>
      <c r="H35" s="35"/>
      <c r="I35" s="121">
        <v>0.2</v>
      </c>
      <c r="J35" s="120">
        <f>ROUND(((SUM(BE107:BE114) + SUM(BE134:BE213))*I35),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28" t="s">
        <v>42</v>
      </c>
      <c r="F36" s="120">
        <f>ROUND((SUM(BF107:BF114) + SUM(BF134:BF213)),  2)</f>
        <v>0</v>
      </c>
      <c r="G36" s="35"/>
      <c r="H36" s="35"/>
      <c r="I36" s="121">
        <v>0.2</v>
      </c>
      <c r="J36" s="120">
        <f>ROUND(((SUM(BF107:BF114) + SUM(BF134:BF213))*I36),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36"/>
      <c r="C37" s="35"/>
      <c r="D37" s="35"/>
      <c r="E37" s="28" t="s">
        <v>43</v>
      </c>
      <c r="F37" s="120">
        <f>ROUND((SUM(BG107:BG114) + SUM(BG134:BG213)),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36"/>
      <c r="C38" s="35"/>
      <c r="D38" s="35"/>
      <c r="E38" s="28" t="s">
        <v>44</v>
      </c>
      <c r="F38" s="120">
        <f>ROUND((SUM(BH107:BH114) + SUM(BH134:BH213)),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45</v>
      </c>
      <c r="F39" s="120">
        <f>ROUND((SUM(BI107:BI114) + SUM(BI134:BI213)),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3" t="str">
        <f>E9</f>
        <v>06 - Zdravotechnika SO 06 - Rekonštrukcia prípojok VHS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27. 1. 2021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" customHeight="1">
      <c r="B97" s="132"/>
      <c r="D97" s="133" t="s">
        <v>455</v>
      </c>
      <c r="E97" s="134"/>
      <c r="F97" s="134"/>
      <c r="G97" s="134"/>
      <c r="H97" s="134"/>
      <c r="I97" s="134"/>
      <c r="J97" s="135">
        <f>J135</f>
        <v>0</v>
      </c>
      <c r="L97" s="132"/>
    </row>
    <row r="98" spans="1:65" s="10" customFormat="1" ht="19.95" customHeight="1">
      <c r="B98" s="137"/>
      <c r="D98" s="138" t="s">
        <v>459</v>
      </c>
      <c r="E98" s="139"/>
      <c r="F98" s="139"/>
      <c r="G98" s="139"/>
      <c r="H98" s="139"/>
      <c r="I98" s="139"/>
      <c r="J98" s="140">
        <f>J136</f>
        <v>0</v>
      </c>
      <c r="L98" s="137"/>
    </row>
    <row r="99" spans="1:65" s="10" customFormat="1" ht="19.95" customHeight="1">
      <c r="B99" s="137"/>
      <c r="D99" s="138" t="s">
        <v>463</v>
      </c>
      <c r="E99" s="139"/>
      <c r="F99" s="139"/>
      <c r="G99" s="139"/>
      <c r="H99" s="139"/>
      <c r="I99" s="139"/>
      <c r="J99" s="140">
        <f>J154</f>
        <v>0</v>
      </c>
      <c r="L99" s="137"/>
    </row>
    <row r="100" spans="1:65" s="10" customFormat="1" ht="19.95" customHeight="1">
      <c r="B100" s="137"/>
      <c r="D100" s="138" t="s">
        <v>471</v>
      </c>
      <c r="E100" s="139"/>
      <c r="F100" s="139"/>
      <c r="G100" s="139"/>
      <c r="H100" s="139"/>
      <c r="I100" s="139"/>
      <c r="J100" s="140">
        <f>J159</f>
        <v>0</v>
      </c>
      <c r="L100" s="137"/>
    </row>
    <row r="101" spans="1:65" s="10" customFormat="1" ht="19.95" customHeight="1">
      <c r="B101" s="137"/>
      <c r="D101" s="138" t="s">
        <v>8054</v>
      </c>
      <c r="E101" s="139"/>
      <c r="F101" s="139"/>
      <c r="G101" s="139"/>
      <c r="H101" s="139"/>
      <c r="I101" s="139"/>
      <c r="J101" s="140">
        <f>J162</f>
        <v>0</v>
      </c>
      <c r="L101" s="137"/>
    </row>
    <row r="102" spans="1:65" s="10" customFormat="1" ht="19.95" customHeight="1">
      <c r="B102" s="137"/>
      <c r="D102" s="138" t="s">
        <v>478</v>
      </c>
      <c r="E102" s="139"/>
      <c r="F102" s="139"/>
      <c r="G102" s="139"/>
      <c r="H102" s="139"/>
      <c r="I102" s="139"/>
      <c r="J102" s="140">
        <f>J207</f>
        <v>0</v>
      </c>
      <c r="L102" s="137"/>
    </row>
    <row r="103" spans="1:65" s="9" customFormat="1" ht="24.9" customHeight="1">
      <c r="B103" s="132"/>
      <c r="D103" s="133" t="s">
        <v>479</v>
      </c>
      <c r="E103" s="134"/>
      <c r="F103" s="134"/>
      <c r="G103" s="134"/>
      <c r="H103" s="134"/>
      <c r="I103" s="134"/>
      <c r="J103" s="135">
        <f>J209</f>
        <v>0</v>
      </c>
      <c r="L103" s="132"/>
    </row>
    <row r="104" spans="1:65" s="10" customFormat="1" ht="19.95" customHeight="1">
      <c r="B104" s="137"/>
      <c r="D104" s="138" t="s">
        <v>483</v>
      </c>
      <c r="E104" s="139"/>
      <c r="F104" s="139"/>
      <c r="G104" s="139"/>
      <c r="H104" s="139"/>
      <c r="I104" s="139"/>
      <c r="J104" s="140">
        <f>J210</f>
        <v>0</v>
      </c>
      <c r="L104" s="137"/>
    </row>
    <row r="105" spans="1:65" s="2" customFormat="1" ht="21.7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hidden="1" customHeight="1">
      <c r="A107" s="35"/>
      <c r="B107" s="36"/>
      <c r="C107" s="131" t="s">
        <v>501</v>
      </c>
      <c r="D107" s="35"/>
      <c r="E107" s="35"/>
      <c r="F107" s="35"/>
      <c r="G107" s="35"/>
      <c r="H107" s="35"/>
      <c r="I107" s="35"/>
      <c r="J107" s="142">
        <f>ROUND(J108 + J109 + J110 + J111 + J112 + J113,2)</f>
        <v>0</v>
      </c>
      <c r="K107" s="35"/>
      <c r="L107" s="45"/>
      <c r="N107" s="143" t="s">
        <v>40</v>
      </c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18" hidden="1" customHeight="1">
      <c r="A108" s="35"/>
      <c r="B108" s="144"/>
      <c r="C108" s="145"/>
      <c r="D108" s="292" t="s">
        <v>502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ref="BE108:BE113" si="0">IF(N108="základná",J108,0)</f>
        <v>0</v>
      </c>
      <c r="BF108" s="151">
        <f t="shared" ref="BF108:BF113" si="1">IF(N108="znížená",J108,0)</f>
        <v>0</v>
      </c>
      <c r="BG108" s="151">
        <f t="shared" ref="BG108:BG113" si="2">IF(N108="zákl. prenesená",J108,0)</f>
        <v>0</v>
      </c>
      <c r="BH108" s="151">
        <f t="shared" ref="BH108:BH113" si="3">IF(N108="zníž. prenesená",J108,0)</f>
        <v>0</v>
      </c>
      <c r="BI108" s="151">
        <f t="shared" ref="BI108:BI113" si="4">IF(N108="nulová",J108,0)</f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5036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505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292" t="s">
        <v>506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292" t="s">
        <v>5037</v>
      </c>
      <c r="E112" s="330"/>
      <c r="F112" s="330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503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hidden="1" customHeight="1">
      <c r="A113" s="35"/>
      <c r="B113" s="144"/>
      <c r="C113" s="145"/>
      <c r="D113" s="146" t="s">
        <v>508</v>
      </c>
      <c r="E113" s="145"/>
      <c r="F113" s="145"/>
      <c r="G113" s="145"/>
      <c r="H113" s="145"/>
      <c r="I113" s="145"/>
      <c r="J113" s="102">
        <f>ROUND(J30*T113,2)</f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509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164</v>
      </c>
      <c r="D115" s="110"/>
      <c r="E115" s="110"/>
      <c r="F115" s="110"/>
      <c r="G115" s="110"/>
      <c r="H115" s="110"/>
      <c r="I115" s="110"/>
      <c r="J115" s="111">
        <f>ROUND(J96+J107,2)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" customHeight="1">
      <c r="A121" s="35"/>
      <c r="B121" s="36"/>
      <c r="C121" s="22" t="s">
        <v>510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6.25" customHeight="1">
      <c r="A124" s="35"/>
      <c r="B124" s="36"/>
      <c r="C124" s="35"/>
      <c r="D124" s="35"/>
      <c r="E124" s="331" t="str">
        <f>E7</f>
        <v>REKONŠTRUKCIA ZŠ PLICKOVA</v>
      </c>
      <c r="F124" s="332"/>
      <c r="G124" s="332"/>
      <c r="H124" s="332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183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>
      <c r="A126" s="35"/>
      <c r="B126" s="36"/>
      <c r="C126" s="35"/>
      <c r="D126" s="35"/>
      <c r="E126" s="293" t="str">
        <f>E9</f>
        <v>06 - Zdravotechnika SO 06 - Rekonštrukcia prípojok VHS</v>
      </c>
      <c r="F126" s="329"/>
      <c r="G126" s="329"/>
      <c r="H126" s="32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18</v>
      </c>
      <c r="D128" s="35"/>
      <c r="E128" s="35"/>
      <c r="F128" s="26" t="str">
        <f>F12</f>
        <v xml:space="preserve"> </v>
      </c>
      <c r="G128" s="35"/>
      <c r="H128" s="35"/>
      <c r="I128" s="28" t="s">
        <v>20</v>
      </c>
      <c r="J128" s="58" t="str">
        <f>IF(J12="","",J12)</f>
        <v>27. 1. 2021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15" customHeight="1">
      <c r="A130" s="35"/>
      <c r="B130" s="36"/>
      <c r="C130" s="28" t="s">
        <v>22</v>
      </c>
      <c r="D130" s="35"/>
      <c r="E130" s="35"/>
      <c r="F130" s="26" t="str">
        <f>E15</f>
        <v>Mestská časť Bratislava – Rača</v>
      </c>
      <c r="G130" s="35"/>
      <c r="H130" s="35"/>
      <c r="I130" s="28" t="s">
        <v>28</v>
      </c>
      <c r="J130" s="31" t="str">
        <f>E21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28" t="s">
        <v>26</v>
      </c>
      <c r="D131" s="35"/>
      <c r="E131" s="35"/>
      <c r="F131" s="26" t="str">
        <f>IF(E18="","",E18)</f>
        <v>Vyplň údaj</v>
      </c>
      <c r="G131" s="35"/>
      <c r="H131" s="35"/>
      <c r="I131" s="28" t="s">
        <v>32</v>
      </c>
      <c r="J131" s="31" t="str">
        <f>E24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52"/>
      <c r="B133" s="153"/>
      <c r="C133" s="154" t="s">
        <v>511</v>
      </c>
      <c r="D133" s="155" t="s">
        <v>61</v>
      </c>
      <c r="E133" s="155" t="s">
        <v>57</v>
      </c>
      <c r="F133" s="155" t="s">
        <v>58</v>
      </c>
      <c r="G133" s="155" t="s">
        <v>512</v>
      </c>
      <c r="H133" s="155" t="s">
        <v>513</v>
      </c>
      <c r="I133" s="155" t="s">
        <v>514</v>
      </c>
      <c r="J133" s="156" t="s">
        <v>443</v>
      </c>
      <c r="K133" s="157" t="s">
        <v>515</v>
      </c>
      <c r="L133" s="158"/>
      <c r="M133" s="65" t="s">
        <v>1</v>
      </c>
      <c r="N133" s="66" t="s">
        <v>40</v>
      </c>
      <c r="O133" s="66" t="s">
        <v>516</v>
      </c>
      <c r="P133" s="66" t="s">
        <v>517</v>
      </c>
      <c r="Q133" s="66" t="s">
        <v>518</v>
      </c>
      <c r="R133" s="66" t="s">
        <v>519</v>
      </c>
      <c r="S133" s="66" t="s">
        <v>520</v>
      </c>
      <c r="T133" s="67" t="s">
        <v>521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5" customHeight="1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P135+P209</f>
        <v>0</v>
      </c>
      <c r="Q134" s="69"/>
      <c r="R134" s="160">
        <f>R135+R209</f>
        <v>0</v>
      </c>
      <c r="S134" s="69"/>
      <c r="T134" s="161">
        <f>T135+T209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BK135+BK209</f>
        <v>0</v>
      </c>
    </row>
    <row r="135" spans="1:65" s="12" customFormat="1" ht="25.95" customHeight="1">
      <c r="B135" s="163"/>
      <c r="D135" s="164" t="s">
        <v>75</v>
      </c>
      <c r="E135" s="165" t="s">
        <v>522</v>
      </c>
      <c r="F135" s="165" t="s">
        <v>523</v>
      </c>
      <c r="I135" s="166"/>
      <c r="J135" s="167">
        <f>BK135</f>
        <v>0</v>
      </c>
      <c r="L135" s="163"/>
      <c r="M135" s="168"/>
      <c r="N135" s="169"/>
      <c r="O135" s="169"/>
      <c r="P135" s="170">
        <f>P136+P154+P159+P162+P207</f>
        <v>0</v>
      </c>
      <c r="Q135" s="169"/>
      <c r="R135" s="170">
        <f>R136+R154+R159+R162+R207</f>
        <v>0</v>
      </c>
      <c r="S135" s="169"/>
      <c r="T135" s="171">
        <f>T136+T154+T159+T162+T207</f>
        <v>0</v>
      </c>
      <c r="AR135" s="164" t="s">
        <v>83</v>
      </c>
      <c r="AT135" s="172" t="s">
        <v>75</v>
      </c>
      <c r="AU135" s="172" t="s">
        <v>76</v>
      </c>
      <c r="AY135" s="164" t="s">
        <v>524</v>
      </c>
      <c r="BK135" s="173">
        <f>BK136+BK154+BK159+BK162+BK207</f>
        <v>0</v>
      </c>
    </row>
    <row r="136" spans="1:65" s="12" customFormat="1" ht="22.95" customHeight="1">
      <c r="B136" s="163"/>
      <c r="D136" s="164" t="s">
        <v>75</v>
      </c>
      <c r="E136" s="174" t="s">
        <v>83</v>
      </c>
      <c r="F136" s="174" t="s">
        <v>525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SUM(P137:P153)</f>
        <v>0</v>
      </c>
      <c r="Q136" s="169"/>
      <c r="R136" s="170">
        <f>SUM(R137:R153)</f>
        <v>0</v>
      </c>
      <c r="S136" s="169"/>
      <c r="T136" s="171">
        <f>SUM(T137:T153)</f>
        <v>0</v>
      </c>
      <c r="AR136" s="164" t="s">
        <v>83</v>
      </c>
      <c r="AT136" s="172" t="s">
        <v>75</v>
      </c>
      <c r="AU136" s="172" t="s">
        <v>83</v>
      </c>
      <c r="AY136" s="164" t="s">
        <v>524</v>
      </c>
      <c r="BK136" s="173">
        <f>SUM(BK137:BK153)</f>
        <v>0</v>
      </c>
    </row>
    <row r="137" spans="1:65" s="2" customFormat="1" ht="21.75" customHeight="1">
      <c r="A137" s="35"/>
      <c r="B137" s="144"/>
      <c r="C137" s="176" t="s">
        <v>83</v>
      </c>
      <c r="D137" s="176" t="s">
        <v>526</v>
      </c>
      <c r="E137" s="177" t="s">
        <v>8055</v>
      </c>
      <c r="F137" s="178" t="s">
        <v>7832</v>
      </c>
      <c r="G137" s="179" t="s">
        <v>574</v>
      </c>
      <c r="H137" s="180">
        <v>56.1</v>
      </c>
      <c r="I137" s="181"/>
      <c r="J137" s="180">
        <f t="shared" ref="J137:J153" si="5"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ref="P137:P153" si="6">O137*H137</f>
        <v>0</v>
      </c>
      <c r="Q137" s="185">
        <v>0</v>
      </c>
      <c r="R137" s="185">
        <f t="shared" ref="R137:R153" si="7">Q137*H137</f>
        <v>0</v>
      </c>
      <c r="S137" s="185">
        <v>0</v>
      </c>
      <c r="T137" s="186">
        <f t="shared" ref="T137:T153" si="8"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530</v>
      </c>
      <c r="AT137" s="187" t="s">
        <v>526</v>
      </c>
      <c r="AU137" s="187" t="s">
        <v>89</v>
      </c>
      <c r="AY137" s="18" t="s">
        <v>524</v>
      </c>
      <c r="BE137" s="105">
        <f t="shared" ref="BE137:BE153" si="9">IF(N137="základná",J137,0)</f>
        <v>0</v>
      </c>
      <c r="BF137" s="105">
        <f t="shared" ref="BF137:BF153" si="10">IF(N137="znížená",J137,0)</f>
        <v>0</v>
      </c>
      <c r="BG137" s="105">
        <f t="shared" ref="BG137:BG153" si="11">IF(N137="zákl. prenesená",J137,0)</f>
        <v>0</v>
      </c>
      <c r="BH137" s="105">
        <f t="shared" ref="BH137:BH153" si="12">IF(N137="zníž. prenesená",J137,0)</f>
        <v>0</v>
      </c>
      <c r="BI137" s="105">
        <f t="shared" ref="BI137:BI153" si="13">IF(N137="nulová",J137,0)</f>
        <v>0</v>
      </c>
      <c r="BJ137" s="18" t="s">
        <v>89</v>
      </c>
      <c r="BK137" s="188">
        <f t="shared" ref="BK137:BK153" si="14">ROUND(I137*H137,3)</f>
        <v>0</v>
      </c>
      <c r="BL137" s="18" t="s">
        <v>530</v>
      </c>
      <c r="BM137" s="187" t="s">
        <v>89</v>
      </c>
    </row>
    <row r="138" spans="1:65" s="2" customFormat="1" ht="21.75" customHeight="1">
      <c r="A138" s="35"/>
      <c r="B138" s="144"/>
      <c r="C138" s="176" t="s">
        <v>89</v>
      </c>
      <c r="D138" s="176" t="s">
        <v>526</v>
      </c>
      <c r="E138" s="177" t="s">
        <v>8056</v>
      </c>
      <c r="F138" s="178" t="s">
        <v>604</v>
      </c>
      <c r="G138" s="179" t="s">
        <v>574</v>
      </c>
      <c r="H138" s="180">
        <v>11.22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530</v>
      </c>
      <c r="AT138" s="187" t="s">
        <v>526</v>
      </c>
      <c r="AU138" s="187" t="s">
        <v>89</v>
      </c>
      <c r="AY138" s="18" t="s">
        <v>524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530</v>
      </c>
      <c r="BM138" s="187" t="s">
        <v>530</v>
      </c>
    </row>
    <row r="139" spans="1:65" s="2" customFormat="1" ht="21.75" customHeight="1">
      <c r="A139" s="35"/>
      <c r="B139" s="144"/>
      <c r="C139" s="176" t="s">
        <v>537</v>
      </c>
      <c r="D139" s="176" t="s">
        <v>526</v>
      </c>
      <c r="E139" s="177" t="s">
        <v>8057</v>
      </c>
      <c r="F139" s="178" t="s">
        <v>8058</v>
      </c>
      <c r="G139" s="179" t="s">
        <v>574</v>
      </c>
      <c r="H139" s="180">
        <v>105.92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530</v>
      </c>
      <c r="AT139" s="187" t="s">
        <v>526</v>
      </c>
      <c r="AU139" s="187" t="s">
        <v>89</v>
      </c>
      <c r="AY139" s="18" t="s">
        <v>524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530</v>
      </c>
      <c r="BM139" s="187" t="s">
        <v>548</v>
      </c>
    </row>
    <row r="140" spans="1:65" s="2" customFormat="1" ht="33" customHeight="1">
      <c r="A140" s="35"/>
      <c r="B140" s="144"/>
      <c r="C140" s="176" t="s">
        <v>530</v>
      </c>
      <c r="D140" s="176" t="s">
        <v>526</v>
      </c>
      <c r="E140" s="177" t="s">
        <v>640</v>
      </c>
      <c r="F140" s="178" t="s">
        <v>8059</v>
      </c>
      <c r="G140" s="179" t="s">
        <v>574</v>
      </c>
      <c r="H140" s="180">
        <v>21.184000000000001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530</v>
      </c>
      <c r="AT140" s="187" t="s">
        <v>526</v>
      </c>
      <c r="AU140" s="187" t="s">
        <v>89</v>
      </c>
      <c r="AY140" s="18" t="s">
        <v>524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530</v>
      </c>
      <c r="BM140" s="187" t="s">
        <v>556</v>
      </c>
    </row>
    <row r="141" spans="1:65" s="2" customFormat="1" ht="21.75" customHeight="1">
      <c r="A141" s="35"/>
      <c r="B141" s="144"/>
      <c r="C141" s="176" t="s">
        <v>544</v>
      </c>
      <c r="D141" s="176" t="s">
        <v>526</v>
      </c>
      <c r="E141" s="177" t="s">
        <v>8060</v>
      </c>
      <c r="F141" s="178" t="s">
        <v>8061</v>
      </c>
      <c r="G141" s="179" t="s">
        <v>529</v>
      </c>
      <c r="H141" s="180">
        <v>211.84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530</v>
      </c>
      <c r="AT141" s="187" t="s">
        <v>526</v>
      </c>
      <c r="AU141" s="187" t="s">
        <v>89</v>
      </c>
      <c r="AY141" s="18" t="s">
        <v>524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530</v>
      </c>
      <c r="BM141" s="187" t="s">
        <v>565</v>
      </c>
    </row>
    <row r="142" spans="1:65" s="2" customFormat="1" ht="21.75" customHeight="1">
      <c r="A142" s="35"/>
      <c r="B142" s="144"/>
      <c r="C142" s="176" t="s">
        <v>548</v>
      </c>
      <c r="D142" s="176" t="s">
        <v>526</v>
      </c>
      <c r="E142" s="177" t="s">
        <v>8062</v>
      </c>
      <c r="F142" s="178" t="s">
        <v>8063</v>
      </c>
      <c r="G142" s="179" t="s">
        <v>529</v>
      </c>
      <c r="H142" s="180">
        <v>211.84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530</v>
      </c>
      <c r="AT142" s="187" t="s">
        <v>526</v>
      </c>
      <c r="AU142" s="187" t="s">
        <v>89</v>
      </c>
      <c r="AY142" s="18" t="s">
        <v>524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530</v>
      </c>
      <c r="BM142" s="187" t="s">
        <v>153</v>
      </c>
    </row>
    <row r="143" spans="1:65" s="2" customFormat="1" ht="21.75" customHeight="1">
      <c r="A143" s="35"/>
      <c r="B143" s="144"/>
      <c r="C143" s="176" t="s">
        <v>552</v>
      </c>
      <c r="D143" s="176" t="s">
        <v>526</v>
      </c>
      <c r="E143" s="177" t="s">
        <v>8064</v>
      </c>
      <c r="F143" s="178" t="s">
        <v>8065</v>
      </c>
      <c r="G143" s="179" t="s">
        <v>529</v>
      </c>
      <c r="H143" s="180">
        <v>56.44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530</v>
      </c>
      <c r="AT143" s="187" t="s">
        <v>526</v>
      </c>
      <c r="AU143" s="187" t="s">
        <v>89</v>
      </c>
      <c r="AY143" s="18" t="s">
        <v>524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530</v>
      </c>
      <c r="BM143" s="187" t="s">
        <v>626</v>
      </c>
    </row>
    <row r="144" spans="1:65" s="2" customFormat="1" ht="21.75" customHeight="1">
      <c r="A144" s="35"/>
      <c r="B144" s="144"/>
      <c r="C144" s="176" t="s">
        <v>556</v>
      </c>
      <c r="D144" s="176" t="s">
        <v>526</v>
      </c>
      <c r="E144" s="177" t="s">
        <v>8066</v>
      </c>
      <c r="F144" s="178" t="s">
        <v>8067</v>
      </c>
      <c r="G144" s="179" t="s">
        <v>529</v>
      </c>
      <c r="H144" s="180">
        <v>56.44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530</v>
      </c>
      <c r="AT144" s="187" t="s">
        <v>526</v>
      </c>
      <c r="AU144" s="187" t="s">
        <v>89</v>
      </c>
      <c r="AY144" s="18" t="s">
        <v>524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530</v>
      </c>
      <c r="BM144" s="187" t="s">
        <v>644</v>
      </c>
    </row>
    <row r="145" spans="1:65" s="2" customFormat="1" ht="33" customHeight="1">
      <c r="A145" s="35"/>
      <c r="B145" s="144"/>
      <c r="C145" s="176" t="s">
        <v>560</v>
      </c>
      <c r="D145" s="176" t="s">
        <v>526</v>
      </c>
      <c r="E145" s="177" t="s">
        <v>6237</v>
      </c>
      <c r="F145" s="178" t="s">
        <v>6238</v>
      </c>
      <c r="G145" s="179" t="s">
        <v>574</v>
      </c>
      <c r="H145" s="180">
        <v>51.238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530</v>
      </c>
      <c r="AT145" s="187" t="s">
        <v>526</v>
      </c>
      <c r="AU145" s="187" t="s">
        <v>89</v>
      </c>
      <c r="AY145" s="18" t="s">
        <v>524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530</v>
      </c>
      <c r="BM145" s="187" t="s">
        <v>655</v>
      </c>
    </row>
    <row r="146" spans="1:65" s="2" customFormat="1" ht="33" customHeight="1">
      <c r="A146" s="35"/>
      <c r="B146" s="144"/>
      <c r="C146" s="176" t="s">
        <v>565</v>
      </c>
      <c r="D146" s="176" t="s">
        <v>526</v>
      </c>
      <c r="E146" s="177" t="s">
        <v>6239</v>
      </c>
      <c r="F146" s="178" t="s">
        <v>6240</v>
      </c>
      <c r="G146" s="179" t="s">
        <v>574</v>
      </c>
      <c r="H146" s="180">
        <v>358.666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530</v>
      </c>
      <c r="AT146" s="187" t="s">
        <v>526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530</v>
      </c>
      <c r="BM146" s="187" t="s">
        <v>7</v>
      </c>
    </row>
    <row r="147" spans="1:65" s="2" customFormat="1" ht="21.75" customHeight="1">
      <c r="A147" s="35"/>
      <c r="B147" s="144"/>
      <c r="C147" s="176" t="s">
        <v>569</v>
      </c>
      <c r="D147" s="176" t="s">
        <v>526</v>
      </c>
      <c r="E147" s="177" t="s">
        <v>6241</v>
      </c>
      <c r="F147" s="178" t="s">
        <v>6242</v>
      </c>
      <c r="G147" s="179" t="s">
        <v>574</v>
      </c>
      <c r="H147" s="180">
        <v>51.238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530</v>
      </c>
      <c r="AT147" s="187" t="s">
        <v>526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530</v>
      </c>
      <c r="BM147" s="187" t="s">
        <v>674</v>
      </c>
    </row>
    <row r="148" spans="1:65" s="2" customFormat="1" ht="21.75" customHeight="1">
      <c r="A148" s="35"/>
      <c r="B148" s="144"/>
      <c r="C148" s="176" t="s">
        <v>153</v>
      </c>
      <c r="D148" s="176" t="s">
        <v>526</v>
      </c>
      <c r="E148" s="177" t="s">
        <v>6243</v>
      </c>
      <c r="F148" s="178" t="s">
        <v>6244</v>
      </c>
      <c r="G148" s="179" t="s">
        <v>574</v>
      </c>
      <c r="H148" s="180">
        <v>51.238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530</v>
      </c>
      <c r="AT148" s="187" t="s">
        <v>526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530</v>
      </c>
      <c r="BM148" s="187" t="s">
        <v>408</v>
      </c>
    </row>
    <row r="149" spans="1:65" s="2" customFormat="1" ht="16.5" customHeight="1">
      <c r="A149" s="35"/>
      <c r="B149" s="144"/>
      <c r="C149" s="176" t="s">
        <v>602</v>
      </c>
      <c r="D149" s="176" t="s">
        <v>526</v>
      </c>
      <c r="E149" s="177" t="s">
        <v>671</v>
      </c>
      <c r="F149" s="178" t="s">
        <v>672</v>
      </c>
      <c r="G149" s="179" t="s">
        <v>574</v>
      </c>
      <c r="H149" s="180">
        <v>51.238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530</v>
      </c>
      <c r="AT149" s="187" t="s">
        <v>526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530</v>
      </c>
      <c r="BM149" s="187" t="s">
        <v>696</v>
      </c>
    </row>
    <row r="150" spans="1:65" s="2" customFormat="1" ht="21.75" customHeight="1">
      <c r="A150" s="35"/>
      <c r="B150" s="144"/>
      <c r="C150" s="176" t="s">
        <v>626</v>
      </c>
      <c r="D150" s="176" t="s">
        <v>526</v>
      </c>
      <c r="E150" s="177" t="s">
        <v>6245</v>
      </c>
      <c r="F150" s="178" t="s">
        <v>676</v>
      </c>
      <c r="G150" s="179" t="s">
        <v>677</v>
      </c>
      <c r="H150" s="180">
        <v>110.16200000000001</v>
      </c>
      <c r="I150" s="181"/>
      <c r="J150" s="180">
        <f t="shared" si="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530</v>
      </c>
      <c r="AT150" s="187" t="s">
        <v>526</v>
      </c>
      <c r="AU150" s="187" t="s">
        <v>89</v>
      </c>
      <c r="AY150" s="18" t="s">
        <v>524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530</v>
      </c>
      <c r="BM150" s="187" t="s">
        <v>710</v>
      </c>
    </row>
    <row r="151" spans="1:65" s="2" customFormat="1" ht="33" customHeight="1">
      <c r="A151" s="35"/>
      <c r="B151" s="144"/>
      <c r="C151" s="176" t="s">
        <v>639</v>
      </c>
      <c r="D151" s="176" t="s">
        <v>526</v>
      </c>
      <c r="E151" s="177" t="s">
        <v>8068</v>
      </c>
      <c r="F151" s="178" t="s">
        <v>683</v>
      </c>
      <c r="G151" s="179" t="s">
        <v>574</v>
      </c>
      <c r="H151" s="180">
        <v>110.782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530</v>
      </c>
      <c r="AT151" s="187" t="s">
        <v>526</v>
      </c>
      <c r="AU151" s="187" t="s">
        <v>89</v>
      </c>
      <c r="AY151" s="18" t="s">
        <v>524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530</v>
      </c>
      <c r="BM151" s="187" t="s">
        <v>721</v>
      </c>
    </row>
    <row r="152" spans="1:65" s="2" customFormat="1" ht="21.75" customHeight="1">
      <c r="A152" s="35"/>
      <c r="B152" s="144"/>
      <c r="C152" s="176" t="s">
        <v>644</v>
      </c>
      <c r="D152" s="176" t="s">
        <v>526</v>
      </c>
      <c r="E152" s="177" t="s">
        <v>6250</v>
      </c>
      <c r="F152" s="178" t="s">
        <v>6251</v>
      </c>
      <c r="G152" s="179" t="s">
        <v>574</v>
      </c>
      <c r="H152" s="180">
        <v>24.6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530</v>
      </c>
      <c r="AT152" s="187" t="s">
        <v>526</v>
      </c>
      <c r="AU152" s="187" t="s">
        <v>89</v>
      </c>
      <c r="AY152" s="18" t="s">
        <v>524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530</v>
      </c>
      <c r="BM152" s="187" t="s">
        <v>732</v>
      </c>
    </row>
    <row r="153" spans="1:65" s="2" customFormat="1" ht="16.5" customHeight="1">
      <c r="A153" s="35"/>
      <c r="B153" s="144"/>
      <c r="C153" s="221" t="s">
        <v>649</v>
      </c>
      <c r="D153" s="221" t="s">
        <v>697</v>
      </c>
      <c r="E153" s="222" t="s">
        <v>6252</v>
      </c>
      <c r="F153" s="223" t="s">
        <v>6253</v>
      </c>
      <c r="G153" s="224" t="s">
        <v>677</v>
      </c>
      <c r="H153" s="225">
        <v>45.51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556</v>
      </c>
      <c r="AT153" s="187" t="s">
        <v>697</v>
      </c>
      <c r="AU153" s="187" t="s">
        <v>89</v>
      </c>
      <c r="AY153" s="18" t="s">
        <v>524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530</v>
      </c>
      <c r="BM153" s="187" t="s">
        <v>747</v>
      </c>
    </row>
    <row r="154" spans="1:65" s="12" customFormat="1" ht="22.95" customHeight="1">
      <c r="B154" s="163"/>
      <c r="D154" s="164" t="s">
        <v>75</v>
      </c>
      <c r="E154" s="174" t="s">
        <v>89</v>
      </c>
      <c r="F154" s="174" t="s">
        <v>709</v>
      </c>
      <c r="I154" s="166"/>
      <c r="J154" s="175">
        <f>BK154</f>
        <v>0</v>
      </c>
      <c r="L154" s="163"/>
      <c r="M154" s="168"/>
      <c r="N154" s="169"/>
      <c r="O154" s="169"/>
      <c r="P154" s="170">
        <f>SUM(P155:P158)</f>
        <v>0</v>
      </c>
      <c r="Q154" s="169"/>
      <c r="R154" s="170">
        <f>SUM(R155:R158)</f>
        <v>0</v>
      </c>
      <c r="S154" s="169"/>
      <c r="T154" s="171">
        <f>SUM(T155:T158)</f>
        <v>0</v>
      </c>
      <c r="AR154" s="164" t="s">
        <v>83</v>
      </c>
      <c r="AT154" s="172" t="s">
        <v>75</v>
      </c>
      <c r="AU154" s="172" t="s">
        <v>83</v>
      </c>
      <c r="AY154" s="164" t="s">
        <v>524</v>
      </c>
      <c r="BK154" s="173">
        <f>SUM(BK155:BK158)</f>
        <v>0</v>
      </c>
    </row>
    <row r="155" spans="1:65" s="2" customFormat="1" ht="16.5" customHeight="1">
      <c r="A155" s="35"/>
      <c r="B155" s="144"/>
      <c r="C155" s="176" t="s">
        <v>655</v>
      </c>
      <c r="D155" s="176" t="s">
        <v>526</v>
      </c>
      <c r="E155" s="177" t="s">
        <v>8069</v>
      </c>
      <c r="F155" s="178" t="s">
        <v>8070</v>
      </c>
      <c r="G155" s="179" t="s">
        <v>574</v>
      </c>
      <c r="H155" s="180">
        <v>1.778</v>
      </c>
      <c r="I155" s="181"/>
      <c r="J155" s="180">
        <f>ROUND(I155*H155,3)</f>
        <v>0</v>
      </c>
      <c r="K155" s="182"/>
      <c r="L155" s="36"/>
      <c r="M155" s="183" t="s">
        <v>1</v>
      </c>
      <c r="N155" s="184" t="s">
        <v>42</v>
      </c>
      <c r="O155" s="61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530</v>
      </c>
      <c r="AT155" s="187" t="s">
        <v>526</v>
      </c>
      <c r="AU155" s="187" t="s">
        <v>89</v>
      </c>
      <c r="AY155" s="18" t="s">
        <v>524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89</v>
      </c>
      <c r="BK155" s="188">
        <f>ROUND(I155*H155,3)</f>
        <v>0</v>
      </c>
      <c r="BL155" s="18" t="s">
        <v>530</v>
      </c>
      <c r="BM155" s="187" t="s">
        <v>758</v>
      </c>
    </row>
    <row r="156" spans="1:65" s="2" customFormat="1" ht="21.75" customHeight="1">
      <c r="A156" s="35"/>
      <c r="B156" s="144"/>
      <c r="C156" s="176" t="s">
        <v>661</v>
      </c>
      <c r="D156" s="176" t="s">
        <v>526</v>
      </c>
      <c r="E156" s="177" t="s">
        <v>718</v>
      </c>
      <c r="F156" s="178" t="s">
        <v>224</v>
      </c>
      <c r="G156" s="179" t="s">
        <v>529</v>
      </c>
      <c r="H156" s="180">
        <v>2.48</v>
      </c>
      <c r="I156" s="181"/>
      <c r="J156" s="180">
        <f>ROUND(I156*H156,3)</f>
        <v>0</v>
      </c>
      <c r="K156" s="182"/>
      <c r="L156" s="36"/>
      <c r="M156" s="183" t="s">
        <v>1</v>
      </c>
      <c r="N156" s="184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530</v>
      </c>
      <c r="AT156" s="187" t="s">
        <v>526</v>
      </c>
      <c r="AU156" s="187" t="s">
        <v>89</v>
      </c>
      <c r="AY156" s="18" t="s">
        <v>524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530</v>
      </c>
      <c r="BM156" s="187" t="s">
        <v>778</v>
      </c>
    </row>
    <row r="157" spans="1:65" s="2" customFormat="1" ht="21.75" customHeight="1">
      <c r="A157" s="35"/>
      <c r="B157" s="144"/>
      <c r="C157" s="176" t="s">
        <v>7</v>
      </c>
      <c r="D157" s="176" t="s">
        <v>526</v>
      </c>
      <c r="E157" s="177" t="s">
        <v>722</v>
      </c>
      <c r="F157" s="178" t="s">
        <v>723</v>
      </c>
      <c r="G157" s="179" t="s">
        <v>529</v>
      </c>
      <c r="H157" s="180">
        <v>2.48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530</v>
      </c>
      <c r="AT157" s="187" t="s">
        <v>526</v>
      </c>
      <c r="AU157" s="187" t="s">
        <v>89</v>
      </c>
      <c r="AY157" s="18" t="s">
        <v>524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530</v>
      </c>
      <c r="BM157" s="187" t="s">
        <v>797</v>
      </c>
    </row>
    <row r="158" spans="1:65" s="2" customFormat="1" ht="16.5" customHeight="1">
      <c r="A158" s="35"/>
      <c r="B158" s="144"/>
      <c r="C158" s="176" t="s">
        <v>670</v>
      </c>
      <c r="D158" s="176" t="s">
        <v>526</v>
      </c>
      <c r="E158" s="177" t="s">
        <v>8071</v>
      </c>
      <c r="F158" s="178" t="s">
        <v>8072</v>
      </c>
      <c r="G158" s="179" t="s">
        <v>677</v>
      </c>
      <c r="H158" s="180">
        <v>0.35599999999999998</v>
      </c>
      <c r="I158" s="181"/>
      <c r="J158" s="180">
        <f>ROUND(I158*H158,3)</f>
        <v>0</v>
      </c>
      <c r="K158" s="182"/>
      <c r="L158" s="36"/>
      <c r="M158" s="183" t="s">
        <v>1</v>
      </c>
      <c r="N158" s="184" t="s">
        <v>42</v>
      </c>
      <c r="O158" s="61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530</v>
      </c>
      <c r="AT158" s="187" t="s">
        <v>526</v>
      </c>
      <c r="AU158" s="187" t="s">
        <v>89</v>
      </c>
      <c r="AY158" s="18" t="s">
        <v>524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89</v>
      </c>
      <c r="BK158" s="188">
        <f>ROUND(I158*H158,3)</f>
        <v>0</v>
      </c>
      <c r="BL158" s="18" t="s">
        <v>530</v>
      </c>
      <c r="BM158" s="187" t="s">
        <v>807</v>
      </c>
    </row>
    <row r="159" spans="1:65" s="12" customFormat="1" ht="22.95" customHeight="1">
      <c r="B159" s="163"/>
      <c r="D159" s="164" t="s">
        <v>75</v>
      </c>
      <c r="E159" s="174" t="s">
        <v>530</v>
      </c>
      <c r="F159" s="174" t="s">
        <v>933</v>
      </c>
      <c r="I159" s="166"/>
      <c r="J159" s="175">
        <f>BK159</f>
        <v>0</v>
      </c>
      <c r="L159" s="163"/>
      <c r="M159" s="168"/>
      <c r="N159" s="169"/>
      <c r="O159" s="169"/>
      <c r="P159" s="170">
        <f>SUM(P160:P161)</f>
        <v>0</v>
      </c>
      <c r="Q159" s="169"/>
      <c r="R159" s="170">
        <f>SUM(R160:R161)</f>
        <v>0</v>
      </c>
      <c r="S159" s="169"/>
      <c r="T159" s="171">
        <f>SUM(T160:T161)</f>
        <v>0</v>
      </c>
      <c r="AR159" s="164" t="s">
        <v>83</v>
      </c>
      <c r="AT159" s="172" t="s">
        <v>75</v>
      </c>
      <c r="AU159" s="172" t="s">
        <v>83</v>
      </c>
      <c r="AY159" s="164" t="s">
        <v>524</v>
      </c>
      <c r="BK159" s="173">
        <f>SUM(BK160:BK161)</f>
        <v>0</v>
      </c>
    </row>
    <row r="160" spans="1:65" s="2" customFormat="1" ht="33" customHeight="1">
      <c r="A160" s="35"/>
      <c r="B160" s="144"/>
      <c r="C160" s="176" t="s">
        <v>674</v>
      </c>
      <c r="D160" s="176" t="s">
        <v>526</v>
      </c>
      <c r="E160" s="177" t="s">
        <v>6254</v>
      </c>
      <c r="F160" s="178" t="s">
        <v>6255</v>
      </c>
      <c r="G160" s="179" t="s">
        <v>574</v>
      </c>
      <c r="H160" s="180">
        <v>7.83</v>
      </c>
      <c r="I160" s="181"/>
      <c r="J160" s="180">
        <f>ROUND(I160*H160,3)</f>
        <v>0</v>
      </c>
      <c r="K160" s="182"/>
      <c r="L160" s="36"/>
      <c r="M160" s="183" t="s">
        <v>1</v>
      </c>
      <c r="N160" s="184" t="s">
        <v>42</v>
      </c>
      <c r="O160" s="61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530</v>
      </c>
      <c r="AT160" s="187" t="s">
        <v>526</v>
      </c>
      <c r="AU160" s="187" t="s">
        <v>89</v>
      </c>
      <c r="AY160" s="18" t="s">
        <v>524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89</v>
      </c>
      <c r="BK160" s="188">
        <f>ROUND(I160*H160,3)</f>
        <v>0</v>
      </c>
      <c r="BL160" s="18" t="s">
        <v>530</v>
      </c>
      <c r="BM160" s="187" t="s">
        <v>816</v>
      </c>
    </row>
    <row r="161" spans="1:65" s="2" customFormat="1" ht="21.75" customHeight="1">
      <c r="A161" s="35"/>
      <c r="B161" s="144"/>
      <c r="C161" s="176" t="s">
        <v>681</v>
      </c>
      <c r="D161" s="176" t="s">
        <v>526</v>
      </c>
      <c r="E161" s="177" t="s">
        <v>8073</v>
      </c>
      <c r="F161" s="178" t="s">
        <v>8074</v>
      </c>
      <c r="G161" s="179" t="s">
        <v>879</v>
      </c>
      <c r="H161" s="180">
        <v>1</v>
      </c>
      <c r="I161" s="181"/>
      <c r="J161" s="180">
        <f>ROUND(I161*H161,3)</f>
        <v>0</v>
      </c>
      <c r="K161" s="182"/>
      <c r="L161" s="36"/>
      <c r="M161" s="183" t="s">
        <v>1</v>
      </c>
      <c r="N161" s="184" t="s">
        <v>42</v>
      </c>
      <c r="O161" s="61"/>
      <c r="P161" s="185">
        <f>O161*H161</f>
        <v>0</v>
      </c>
      <c r="Q161" s="185">
        <v>0</v>
      </c>
      <c r="R161" s="185">
        <f>Q161*H161</f>
        <v>0</v>
      </c>
      <c r="S161" s="185">
        <v>0</v>
      </c>
      <c r="T161" s="18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530</v>
      </c>
      <c r="AT161" s="187" t="s">
        <v>526</v>
      </c>
      <c r="AU161" s="187" t="s">
        <v>89</v>
      </c>
      <c r="AY161" s="18" t="s">
        <v>524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89</v>
      </c>
      <c r="BK161" s="188">
        <f>ROUND(I161*H161,3)</f>
        <v>0</v>
      </c>
      <c r="BL161" s="18" t="s">
        <v>530</v>
      </c>
      <c r="BM161" s="187" t="s">
        <v>827</v>
      </c>
    </row>
    <row r="162" spans="1:65" s="12" customFormat="1" ht="22.95" customHeight="1">
      <c r="B162" s="163"/>
      <c r="D162" s="164" t="s">
        <v>75</v>
      </c>
      <c r="E162" s="174" t="s">
        <v>556</v>
      </c>
      <c r="F162" s="174" t="s">
        <v>8075</v>
      </c>
      <c r="I162" s="166"/>
      <c r="J162" s="175">
        <f>BK162</f>
        <v>0</v>
      </c>
      <c r="L162" s="163"/>
      <c r="M162" s="168"/>
      <c r="N162" s="169"/>
      <c r="O162" s="169"/>
      <c r="P162" s="170">
        <f>SUM(P163:P206)</f>
        <v>0</v>
      </c>
      <c r="Q162" s="169"/>
      <c r="R162" s="170">
        <f>SUM(R163:R206)</f>
        <v>0</v>
      </c>
      <c r="S162" s="169"/>
      <c r="T162" s="171">
        <f>SUM(T163:T206)</f>
        <v>0</v>
      </c>
      <c r="AR162" s="164" t="s">
        <v>83</v>
      </c>
      <c r="AT162" s="172" t="s">
        <v>75</v>
      </c>
      <c r="AU162" s="172" t="s">
        <v>83</v>
      </c>
      <c r="AY162" s="164" t="s">
        <v>524</v>
      </c>
      <c r="BK162" s="173">
        <f>SUM(BK163:BK206)</f>
        <v>0</v>
      </c>
    </row>
    <row r="163" spans="1:65" s="2" customFormat="1" ht="21.75" customHeight="1">
      <c r="A163" s="35"/>
      <c r="B163" s="144"/>
      <c r="C163" s="176" t="s">
        <v>408</v>
      </c>
      <c r="D163" s="176" t="s">
        <v>526</v>
      </c>
      <c r="E163" s="177" t="s">
        <v>8076</v>
      </c>
      <c r="F163" s="178" t="s">
        <v>8077</v>
      </c>
      <c r="G163" s="179" t="s">
        <v>879</v>
      </c>
      <c r="H163" s="180">
        <v>1</v>
      </c>
      <c r="I163" s="181"/>
      <c r="J163" s="180">
        <f t="shared" ref="J163:J206" si="15">ROUND(I163*H163,3)</f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ref="P163:P206" si="16">O163*H163</f>
        <v>0</v>
      </c>
      <c r="Q163" s="185">
        <v>0</v>
      </c>
      <c r="R163" s="185">
        <f t="shared" ref="R163:R206" si="17">Q163*H163</f>
        <v>0</v>
      </c>
      <c r="S163" s="185">
        <v>0</v>
      </c>
      <c r="T163" s="186">
        <f t="shared" ref="T163:T206" si="1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530</v>
      </c>
      <c r="AT163" s="187" t="s">
        <v>526</v>
      </c>
      <c r="AU163" s="187" t="s">
        <v>89</v>
      </c>
      <c r="AY163" s="18" t="s">
        <v>524</v>
      </c>
      <c r="BE163" s="105">
        <f t="shared" ref="BE163:BE206" si="19">IF(N163="základná",J163,0)</f>
        <v>0</v>
      </c>
      <c r="BF163" s="105">
        <f t="shared" ref="BF163:BF206" si="20">IF(N163="znížená",J163,0)</f>
        <v>0</v>
      </c>
      <c r="BG163" s="105">
        <f t="shared" ref="BG163:BG206" si="21">IF(N163="zákl. prenesená",J163,0)</f>
        <v>0</v>
      </c>
      <c r="BH163" s="105">
        <f t="shared" ref="BH163:BH206" si="22">IF(N163="zníž. prenesená",J163,0)</f>
        <v>0</v>
      </c>
      <c r="BI163" s="105">
        <f t="shared" ref="BI163:BI206" si="23">IF(N163="nulová",J163,0)</f>
        <v>0</v>
      </c>
      <c r="BJ163" s="18" t="s">
        <v>89</v>
      </c>
      <c r="BK163" s="188">
        <f t="shared" ref="BK163:BK206" si="24">ROUND(I163*H163,3)</f>
        <v>0</v>
      </c>
      <c r="BL163" s="18" t="s">
        <v>530</v>
      </c>
      <c r="BM163" s="187" t="s">
        <v>862</v>
      </c>
    </row>
    <row r="164" spans="1:65" s="2" customFormat="1" ht="33" customHeight="1">
      <c r="A164" s="35"/>
      <c r="B164" s="144"/>
      <c r="C164" s="176" t="s">
        <v>691</v>
      </c>
      <c r="D164" s="176" t="s">
        <v>526</v>
      </c>
      <c r="E164" s="177" t="s">
        <v>8078</v>
      </c>
      <c r="F164" s="178" t="s">
        <v>8079</v>
      </c>
      <c r="G164" s="179" t="s">
        <v>879</v>
      </c>
      <c r="H164" s="180">
        <v>1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530</v>
      </c>
      <c r="AT164" s="187" t="s">
        <v>526</v>
      </c>
      <c r="AU164" s="187" t="s">
        <v>89</v>
      </c>
      <c r="AY164" s="18" t="s">
        <v>524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530</v>
      </c>
      <c r="BM164" s="187" t="s">
        <v>881</v>
      </c>
    </row>
    <row r="165" spans="1:65" s="2" customFormat="1" ht="33" customHeight="1">
      <c r="A165" s="35"/>
      <c r="B165" s="144"/>
      <c r="C165" s="221" t="s">
        <v>696</v>
      </c>
      <c r="D165" s="221" t="s">
        <v>697</v>
      </c>
      <c r="E165" s="222" t="s">
        <v>8080</v>
      </c>
      <c r="F165" s="223" t="s">
        <v>8081</v>
      </c>
      <c r="G165" s="224" t="s">
        <v>879</v>
      </c>
      <c r="H165" s="225">
        <v>1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556</v>
      </c>
      <c r="AT165" s="187" t="s">
        <v>697</v>
      </c>
      <c r="AU165" s="187" t="s">
        <v>89</v>
      </c>
      <c r="AY165" s="18" t="s">
        <v>524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530</v>
      </c>
      <c r="BM165" s="187" t="s">
        <v>889</v>
      </c>
    </row>
    <row r="166" spans="1:65" s="2" customFormat="1" ht="33" customHeight="1">
      <c r="A166" s="35"/>
      <c r="B166" s="144"/>
      <c r="C166" s="176" t="s">
        <v>704</v>
      </c>
      <c r="D166" s="176" t="s">
        <v>526</v>
      </c>
      <c r="E166" s="177" t="s">
        <v>8082</v>
      </c>
      <c r="F166" s="178" t="s">
        <v>8083</v>
      </c>
      <c r="G166" s="179" t="s">
        <v>879</v>
      </c>
      <c r="H166" s="180">
        <v>2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530</v>
      </c>
      <c r="AT166" s="187" t="s">
        <v>526</v>
      </c>
      <c r="AU166" s="187" t="s">
        <v>89</v>
      </c>
      <c r="AY166" s="18" t="s">
        <v>524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530</v>
      </c>
      <c r="BM166" s="187" t="s">
        <v>904</v>
      </c>
    </row>
    <row r="167" spans="1:65" s="2" customFormat="1" ht="33" customHeight="1">
      <c r="A167" s="35"/>
      <c r="B167" s="144"/>
      <c r="C167" s="221" t="s">
        <v>710</v>
      </c>
      <c r="D167" s="221" t="s">
        <v>697</v>
      </c>
      <c r="E167" s="222" t="s">
        <v>8084</v>
      </c>
      <c r="F167" s="223" t="s">
        <v>8085</v>
      </c>
      <c r="G167" s="224" t="s">
        <v>879</v>
      </c>
      <c r="H167" s="225">
        <v>2</v>
      </c>
      <c r="I167" s="226"/>
      <c r="J167" s="225">
        <f t="shared" si="1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556</v>
      </c>
      <c r="AT167" s="187" t="s">
        <v>697</v>
      </c>
      <c r="AU167" s="187" t="s">
        <v>89</v>
      </c>
      <c r="AY167" s="18" t="s">
        <v>524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530</v>
      </c>
      <c r="BM167" s="187" t="s">
        <v>913</v>
      </c>
    </row>
    <row r="168" spans="1:65" s="2" customFormat="1" ht="21.75" customHeight="1">
      <c r="A168" s="35"/>
      <c r="B168" s="144"/>
      <c r="C168" s="176" t="s">
        <v>717</v>
      </c>
      <c r="D168" s="176" t="s">
        <v>526</v>
      </c>
      <c r="E168" s="177" t="s">
        <v>8086</v>
      </c>
      <c r="F168" s="178" t="s">
        <v>8087</v>
      </c>
      <c r="G168" s="179" t="s">
        <v>879</v>
      </c>
      <c r="H168" s="180">
        <v>5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530</v>
      </c>
      <c r="AT168" s="187" t="s">
        <v>526</v>
      </c>
      <c r="AU168" s="187" t="s">
        <v>89</v>
      </c>
      <c r="AY168" s="18" t="s">
        <v>524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530</v>
      </c>
      <c r="BM168" s="187" t="s">
        <v>926</v>
      </c>
    </row>
    <row r="169" spans="1:65" s="2" customFormat="1" ht="33" customHeight="1">
      <c r="A169" s="35"/>
      <c r="B169" s="144"/>
      <c r="C169" s="221" t="s">
        <v>721</v>
      </c>
      <c r="D169" s="221" t="s">
        <v>697</v>
      </c>
      <c r="E169" s="222" t="s">
        <v>8088</v>
      </c>
      <c r="F169" s="223" t="s">
        <v>8089</v>
      </c>
      <c r="G169" s="224" t="s">
        <v>879</v>
      </c>
      <c r="H169" s="225">
        <v>3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556</v>
      </c>
      <c r="AT169" s="187" t="s">
        <v>697</v>
      </c>
      <c r="AU169" s="187" t="s">
        <v>89</v>
      </c>
      <c r="AY169" s="18" t="s">
        <v>524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530</v>
      </c>
      <c r="BM169" s="187" t="s">
        <v>940</v>
      </c>
    </row>
    <row r="170" spans="1:65" s="2" customFormat="1" ht="21.75" customHeight="1">
      <c r="A170" s="35"/>
      <c r="B170" s="144"/>
      <c r="C170" s="221" t="s">
        <v>726</v>
      </c>
      <c r="D170" s="221" t="s">
        <v>697</v>
      </c>
      <c r="E170" s="222" t="s">
        <v>8090</v>
      </c>
      <c r="F170" s="223" t="s">
        <v>8091</v>
      </c>
      <c r="G170" s="224" t="s">
        <v>879</v>
      </c>
      <c r="H170" s="225">
        <v>2</v>
      </c>
      <c r="I170" s="226"/>
      <c r="J170" s="225">
        <f t="shared" si="15"/>
        <v>0</v>
      </c>
      <c r="K170" s="227"/>
      <c r="L170" s="228"/>
      <c r="M170" s="229" t="s">
        <v>1</v>
      </c>
      <c r="N170" s="230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556</v>
      </c>
      <c r="AT170" s="187" t="s">
        <v>697</v>
      </c>
      <c r="AU170" s="187" t="s">
        <v>89</v>
      </c>
      <c r="AY170" s="18" t="s">
        <v>524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530</v>
      </c>
      <c r="BM170" s="187" t="s">
        <v>948</v>
      </c>
    </row>
    <row r="171" spans="1:65" s="2" customFormat="1" ht="21.75" customHeight="1">
      <c r="A171" s="35"/>
      <c r="B171" s="144"/>
      <c r="C171" s="176" t="s">
        <v>732</v>
      </c>
      <c r="D171" s="176" t="s">
        <v>526</v>
      </c>
      <c r="E171" s="177" t="s">
        <v>8092</v>
      </c>
      <c r="F171" s="178" t="s">
        <v>8093</v>
      </c>
      <c r="G171" s="179" t="s">
        <v>879</v>
      </c>
      <c r="H171" s="180">
        <v>3</v>
      </c>
      <c r="I171" s="181"/>
      <c r="J171" s="180">
        <f t="shared" si="1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530</v>
      </c>
      <c r="AT171" s="187" t="s">
        <v>526</v>
      </c>
      <c r="AU171" s="187" t="s">
        <v>89</v>
      </c>
      <c r="AY171" s="18" t="s">
        <v>524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530</v>
      </c>
      <c r="BM171" s="187" t="s">
        <v>958</v>
      </c>
    </row>
    <row r="172" spans="1:65" s="2" customFormat="1" ht="33" customHeight="1">
      <c r="A172" s="35"/>
      <c r="B172" s="144"/>
      <c r="C172" s="221" t="s">
        <v>740</v>
      </c>
      <c r="D172" s="221" t="s">
        <v>697</v>
      </c>
      <c r="E172" s="222" t="s">
        <v>8094</v>
      </c>
      <c r="F172" s="223" t="s">
        <v>8095</v>
      </c>
      <c r="G172" s="224" t="s">
        <v>879</v>
      </c>
      <c r="H172" s="225">
        <v>2</v>
      </c>
      <c r="I172" s="226"/>
      <c r="J172" s="225">
        <f t="shared" si="1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556</v>
      </c>
      <c r="AT172" s="187" t="s">
        <v>697</v>
      </c>
      <c r="AU172" s="187" t="s">
        <v>89</v>
      </c>
      <c r="AY172" s="18" t="s">
        <v>524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530</v>
      </c>
      <c r="BM172" s="187" t="s">
        <v>969</v>
      </c>
    </row>
    <row r="173" spans="1:65" s="2" customFormat="1" ht="21.75" customHeight="1">
      <c r="A173" s="35"/>
      <c r="B173" s="144"/>
      <c r="C173" s="221" t="s">
        <v>747</v>
      </c>
      <c r="D173" s="221" t="s">
        <v>697</v>
      </c>
      <c r="E173" s="222" t="s">
        <v>8096</v>
      </c>
      <c r="F173" s="223" t="s">
        <v>8097</v>
      </c>
      <c r="G173" s="224" t="s">
        <v>879</v>
      </c>
      <c r="H173" s="225">
        <v>3</v>
      </c>
      <c r="I173" s="226"/>
      <c r="J173" s="225">
        <f t="shared" si="1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556</v>
      </c>
      <c r="AT173" s="187" t="s">
        <v>697</v>
      </c>
      <c r="AU173" s="187" t="s">
        <v>89</v>
      </c>
      <c r="AY173" s="18" t="s">
        <v>524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530</v>
      </c>
      <c r="BM173" s="187" t="s">
        <v>977</v>
      </c>
    </row>
    <row r="174" spans="1:65" s="2" customFormat="1" ht="33" customHeight="1">
      <c r="A174" s="35"/>
      <c r="B174" s="144"/>
      <c r="C174" s="176" t="s">
        <v>754</v>
      </c>
      <c r="D174" s="176" t="s">
        <v>526</v>
      </c>
      <c r="E174" s="177" t="s">
        <v>8098</v>
      </c>
      <c r="F174" s="178" t="s">
        <v>8099</v>
      </c>
      <c r="G174" s="179" t="s">
        <v>980</v>
      </c>
      <c r="H174" s="180">
        <v>15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530</v>
      </c>
      <c r="AT174" s="187" t="s">
        <v>526</v>
      </c>
      <c r="AU174" s="187" t="s">
        <v>89</v>
      </c>
      <c r="AY174" s="18" t="s">
        <v>524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530</v>
      </c>
      <c r="BM174" s="187" t="s">
        <v>988</v>
      </c>
    </row>
    <row r="175" spans="1:65" s="2" customFormat="1" ht="21.75" customHeight="1">
      <c r="A175" s="35"/>
      <c r="B175" s="144"/>
      <c r="C175" s="221" t="s">
        <v>758</v>
      </c>
      <c r="D175" s="221" t="s">
        <v>697</v>
      </c>
      <c r="E175" s="222" t="s">
        <v>8100</v>
      </c>
      <c r="F175" s="223" t="s">
        <v>8101</v>
      </c>
      <c r="G175" s="224" t="s">
        <v>980</v>
      </c>
      <c r="H175" s="225">
        <v>15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556</v>
      </c>
      <c r="AT175" s="187" t="s">
        <v>697</v>
      </c>
      <c r="AU175" s="187" t="s">
        <v>89</v>
      </c>
      <c r="AY175" s="18" t="s">
        <v>524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530</v>
      </c>
      <c r="BM175" s="187" t="s">
        <v>998</v>
      </c>
    </row>
    <row r="176" spans="1:65" s="2" customFormat="1" ht="21.75" customHeight="1">
      <c r="A176" s="35"/>
      <c r="B176" s="144"/>
      <c r="C176" s="176" t="s">
        <v>764</v>
      </c>
      <c r="D176" s="176" t="s">
        <v>526</v>
      </c>
      <c r="E176" s="177" t="s">
        <v>8102</v>
      </c>
      <c r="F176" s="178" t="s">
        <v>8103</v>
      </c>
      <c r="G176" s="179" t="s">
        <v>980</v>
      </c>
      <c r="H176" s="180">
        <v>37.200000000000003</v>
      </c>
      <c r="I176" s="181"/>
      <c r="J176" s="180">
        <f t="shared" si="1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530</v>
      </c>
      <c r="AT176" s="187" t="s">
        <v>526</v>
      </c>
      <c r="AU176" s="187" t="s">
        <v>89</v>
      </c>
      <c r="AY176" s="18" t="s">
        <v>524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530</v>
      </c>
      <c r="BM176" s="187" t="s">
        <v>1006</v>
      </c>
    </row>
    <row r="177" spans="1:65" s="2" customFormat="1" ht="21.75" customHeight="1">
      <c r="A177" s="35"/>
      <c r="B177" s="144"/>
      <c r="C177" s="221" t="s">
        <v>778</v>
      </c>
      <c r="D177" s="221" t="s">
        <v>697</v>
      </c>
      <c r="E177" s="222" t="s">
        <v>8104</v>
      </c>
      <c r="F177" s="223" t="s">
        <v>8105</v>
      </c>
      <c r="G177" s="224" t="s">
        <v>879</v>
      </c>
      <c r="H177" s="225">
        <v>7</v>
      </c>
      <c r="I177" s="226"/>
      <c r="J177" s="225">
        <f t="shared" si="1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556</v>
      </c>
      <c r="AT177" s="187" t="s">
        <v>697</v>
      </c>
      <c r="AU177" s="187" t="s">
        <v>89</v>
      </c>
      <c r="AY177" s="18" t="s">
        <v>524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530</v>
      </c>
      <c r="BM177" s="187" t="s">
        <v>1014</v>
      </c>
    </row>
    <row r="178" spans="1:65" s="2" customFormat="1" ht="21.75" customHeight="1">
      <c r="A178" s="35"/>
      <c r="B178" s="144"/>
      <c r="C178" s="176" t="s">
        <v>784</v>
      </c>
      <c r="D178" s="176" t="s">
        <v>526</v>
      </c>
      <c r="E178" s="177" t="s">
        <v>8106</v>
      </c>
      <c r="F178" s="178" t="s">
        <v>8107</v>
      </c>
      <c r="G178" s="179" t="s">
        <v>879</v>
      </c>
      <c r="H178" s="180">
        <v>5</v>
      </c>
      <c r="I178" s="181"/>
      <c r="J178" s="180">
        <f t="shared" si="15"/>
        <v>0</v>
      </c>
      <c r="K178" s="182"/>
      <c r="L178" s="36"/>
      <c r="M178" s="183" t="s">
        <v>1</v>
      </c>
      <c r="N178" s="184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530</v>
      </c>
      <c r="AT178" s="187" t="s">
        <v>526</v>
      </c>
      <c r="AU178" s="187" t="s">
        <v>89</v>
      </c>
      <c r="AY178" s="18" t="s">
        <v>524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530</v>
      </c>
      <c r="BM178" s="187" t="s">
        <v>1166</v>
      </c>
    </row>
    <row r="179" spans="1:65" s="2" customFormat="1" ht="21.75" customHeight="1">
      <c r="A179" s="35"/>
      <c r="B179" s="144"/>
      <c r="C179" s="221" t="s">
        <v>797</v>
      </c>
      <c r="D179" s="221" t="s">
        <v>697</v>
      </c>
      <c r="E179" s="222" t="s">
        <v>8108</v>
      </c>
      <c r="F179" s="223" t="s">
        <v>8109</v>
      </c>
      <c r="G179" s="224" t="s">
        <v>879</v>
      </c>
      <c r="H179" s="225">
        <v>5</v>
      </c>
      <c r="I179" s="226"/>
      <c r="J179" s="225">
        <f t="shared" si="1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556</v>
      </c>
      <c r="AT179" s="187" t="s">
        <v>697</v>
      </c>
      <c r="AU179" s="187" t="s">
        <v>89</v>
      </c>
      <c r="AY179" s="18" t="s">
        <v>524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530</v>
      </c>
      <c r="BM179" s="187" t="s">
        <v>1643</v>
      </c>
    </row>
    <row r="180" spans="1:65" s="2" customFormat="1" ht="21.75" customHeight="1">
      <c r="A180" s="35"/>
      <c r="B180" s="144"/>
      <c r="C180" s="176" t="s">
        <v>801</v>
      </c>
      <c r="D180" s="176" t="s">
        <v>526</v>
      </c>
      <c r="E180" s="177" t="s">
        <v>8110</v>
      </c>
      <c r="F180" s="178" t="s">
        <v>8111</v>
      </c>
      <c r="G180" s="179" t="s">
        <v>879</v>
      </c>
      <c r="H180" s="180">
        <v>1</v>
      </c>
      <c r="I180" s="181"/>
      <c r="J180" s="180">
        <f t="shared" si="15"/>
        <v>0</v>
      </c>
      <c r="K180" s="182"/>
      <c r="L180" s="36"/>
      <c r="M180" s="183" t="s">
        <v>1</v>
      </c>
      <c r="N180" s="184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530</v>
      </c>
      <c r="AT180" s="187" t="s">
        <v>526</v>
      </c>
      <c r="AU180" s="187" t="s">
        <v>89</v>
      </c>
      <c r="AY180" s="18" t="s">
        <v>524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530</v>
      </c>
      <c r="BM180" s="187" t="s">
        <v>1699</v>
      </c>
    </row>
    <row r="181" spans="1:65" s="2" customFormat="1" ht="33" customHeight="1">
      <c r="A181" s="35"/>
      <c r="B181" s="144"/>
      <c r="C181" s="221" t="s">
        <v>807</v>
      </c>
      <c r="D181" s="221" t="s">
        <v>697</v>
      </c>
      <c r="E181" s="222" t="s">
        <v>8112</v>
      </c>
      <c r="F181" s="223" t="s">
        <v>8113</v>
      </c>
      <c r="G181" s="224" t="s">
        <v>879</v>
      </c>
      <c r="H181" s="225">
        <v>1</v>
      </c>
      <c r="I181" s="226"/>
      <c r="J181" s="225">
        <f t="shared" si="1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556</v>
      </c>
      <c r="AT181" s="187" t="s">
        <v>697</v>
      </c>
      <c r="AU181" s="187" t="s">
        <v>89</v>
      </c>
      <c r="AY181" s="18" t="s">
        <v>524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530</v>
      </c>
      <c r="BM181" s="187" t="s">
        <v>1709</v>
      </c>
    </row>
    <row r="182" spans="1:65" s="2" customFormat="1" ht="21.75" customHeight="1">
      <c r="A182" s="35"/>
      <c r="B182" s="144"/>
      <c r="C182" s="176" t="s">
        <v>811</v>
      </c>
      <c r="D182" s="176" t="s">
        <v>526</v>
      </c>
      <c r="E182" s="177" t="s">
        <v>8114</v>
      </c>
      <c r="F182" s="178" t="s">
        <v>8115</v>
      </c>
      <c r="G182" s="179" t="s">
        <v>879</v>
      </c>
      <c r="H182" s="180">
        <v>1</v>
      </c>
      <c r="I182" s="181"/>
      <c r="J182" s="180">
        <f t="shared" si="1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530</v>
      </c>
      <c r="AT182" s="187" t="s">
        <v>526</v>
      </c>
      <c r="AU182" s="187" t="s">
        <v>89</v>
      </c>
      <c r="AY182" s="18" t="s">
        <v>524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530</v>
      </c>
      <c r="BM182" s="187" t="s">
        <v>1776</v>
      </c>
    </row>
    <row r="183" spans="1:65" s="2" customFormat="1" ht="33" customHeight="1">
      <c r="A183" s="35"/>
      <c r="B183" s="144"/>
      <c r="C183" s="221" t="s">
        <v>816</v>
      </c>
      <c r="D183" s="221" t="s">
        <v>697</v>
      </c>
      <c r="E183" s="222" t="s">
        <v>8116</v>
      </c>
      <c r="F183" s="223" t="s">
        <v>8117</v>
      </c>
      <c r="G183" s="224" t="s">
        <v>879</v>
      </c>
      <c r="H183" s="225">
        <v>1</v>
      </c>
      <c r="I183" s="226"/>
      <c r="J183" s="225">
        <f t="shared" si="15"/>
        <v>0</v>
      </c>
      <c r="K183" s="227"/>
      <c r="L183" s="228"/>
      <c r="M183" s="229" t="s">
        <v>1</v>
      </c>
      <c r="N183" s="230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556</v>
      </c>
      <c r="AT183" s="187" t="s">
        <v>697</v>
      </c>
      <c r="AU183" s="187" t="s">
        <v>89</v>
      </c>
      <c r="AY183" s="18" t="s">
        <v>524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530</v>
      </c>
      <c r="BM183" s="187" t="s">
        <v>1787</v>
      </c>
    </row>
    <row r="184" spans="1:65" s="2" customFormat="1" ht="21.75" customHeight="1">
      <c r="A184" s="35"/>
      <c r="B184" s="144"/>
      <c r="C184" s="176" t="s">
        <v>822</v>
      </c>
      <c r="D184" s="176" t="s">
        <v>526</v>
      </c>
      <c r="E184" s="177" t="s">
        <v>8118</v>
      </c>
      <c r="F184" s="178" t="s">
        <v>8119</v>
      </c>
      <c r="G184" s="179" t="s">
        <v>879</v>
      </c>
      <c r="H184" s="180">
        <v>1</v>
      </c>
      <c r="I184" s="181"/>
      <c r="J184" s="180">
        <f t="shared" si="1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530</v>
      </c>
      <c r="AT184" s="187" t="s">
        <v>526</v>
      </c>
      <c r="AU184" s="187" t="s">
        <v>89</v>
      </c>
      <c r="AY184" s="18" t="s">
        <v>524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89</v>
      </c>
      <c r="BK184" s="188">
        <f t="shared" si="24"/>
        <v>0</v>
      </c>
      <c r="BL184" s="18" t="s">
        <v>530</v>
      </c>
      <c r="BM184" s="187" t="s">
        <v>1870</v>
      </c>
    </row>
    <row r="185" spans="1:65" s="2" customFormat="1" ht="21.75" customHeight="1">
      <c r="A185" s="35"/>
      <c r="B185" s="144"/>
      <c r="C185" s="221" t="s">
        <v>827</v>
      </c>
      <c r="D185" s="221" t="s">
        <v>697</v>
      </c>
      <c r="E185" s="222" t="s">
        <v>8120</v>
      </c>
      <c r="F185" s="223" t="s">
        <v>8121</v>
      </c>
      <c r="G185" s="224" t="s">
        <v>879</v>
      </c>
      <c r="H185" s="225">
        <v>1</v>
      </c>
      <c r="I185" s="226"/>
      <c r="J185" s="225">
        <f t="shared" si="15"/>
        <v>0</v>
      </c>
      <c r="K185" s="227"/>
      <c r="L185" s="228"/>
      <c r="M185" s="229" t="s">
        <v>1</v>
      </c>
      <c r="N185" s="230" t="s">
        <v>42</v>
      </c>
      <c r="O185" s="61"/>
      <c r="P185" s="185">
        <f t="shared" si="16"/>
        <v>0</v>
      </c>
      <c r="Q185" s="185">
        <v>0</v>
      </c>
      <c r="R185" s="185">
        <f t="shared" si="17"/>
        <v>0</v>
      </c>
      <c r="S185" s="185">
        <v>0</v>
      </c>
      <c r="T185" s="186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556</v>
      </c>
      <c r="AT185" s="187" t="s">
        <v>697</v>
      </c>
      <c r="AU185" s="187" t="s">
        <v>89</v>
      </c>
      <c r="AY185" s="18" t="s">
        <v>524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89</v>
      </c>
      <c r="BK185" s="188">
        <f t="shared" si="24"/>
        <v>0</v>
      </c>
      <c r="BL185" s="18" t="s">
        <v>530</v>
      </c>
      <c r="BM185" s="187" t="s">
        <v>1883</v>
      </c>
    </row>
    <row r="186" spans="1:65" s="2" customFormat="1" ht="21.75" customHeight="1">
      <c r="A186" s="35"/>
      <c r="B186" s="144"/>
      <c r="C186" s="221" t="s">
        <v>833</v>
      </c>
      <c r="D186" s="221" t="s">
        <v>697</v>
      </c>
      <c r="E186" s="222" t="s">
        <v>8122</v>
      </c>
      <c r="F186" s="223" t="s">
        <v>8123</v>
      </c>
      <c r="G186" s="224" t="s">
        <v>879</v>
      </c>
      <c r="H186" s="225">
        <v>1</v>
      </c>
      <c r="I186" s="226"/>
      <c r="J186" s="225">
        <f t="shared" si="1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16"/>
        <v>0</v>
      </c>
      <c r="Q186" s="185">
        <v>0</v>
      </c>
      <c r="R186" s="185">
        <f t="shared" si="17"/>
        <v>0</v>
      </c>
      <c r="S186" s="185">
        <v>0</v>
      </c>
      <c r="T186" s="186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556</v>
      </c>
      <c r="AT186" s="187" t="s">
        <v>697</v>
      </c>
      <c r="AU186" s="187" t="s">
        <v>89</v>
      </c>
      <c r="AY186" s="18" t="s">
        <v>524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89</v>
      </c>
      <c r="BK186" s="188">
        <f t="shared" si="24"/>
        <v>0</v>
      </c>
      <c r="BL186" s="18" t="s">
        <v>530</v>
      </c>
      <c r="BM186" s="187" t="s">
        <v>1898</v>
      </c>
    </row>
    <row r="187" spans="1:65" s="2" customFormat="1" ht="21.75" customHeight="1">
      <c r="A187" s="35"/>
      <c r="B187" s="144"/>
      <c r="C187" s="176" t="s">
        <v>862</v>
      </c>
      <c r="D187" s="176" t="s">
        <v>526</v>
      </c>
      <c r="E187" s="177" t="s">
        <v>8124</v>
      </c>
      <c r="F187" s="178" t="s">
        <v>8125</v>
      </c>
      <c r="G187" s="179" t="s">
        <v>879</v>
      </c>
      <c r="H187" s="180">
        <v>2</v>
      </c>
      <c r="I187" s="181"/>
      <c r="J187" s="180">
        <f t="shared" si="1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16"/>
        <v>0</v>
      </c>
      <c r="Q187" s="185">
        <v>0</v>
      </c>
      <c r="R187" s="185">
        <f t="shared" si="17"/>
        <v>0</v>
      </c>
      <c r="S187" s="185">
        <v>0</v>
      </c>
      <c r="T187" s="186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530</v>
      </c>
      <c r="AT187" s="187" t="s">
        <v>526</v>
      </c>
      <c r="AU187" s="187" t="s">
        <v>89</v>
      </c>
      <c r="AY187" s="18" t="s">
        <v>524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89</v>
      </c>
      <c r="BK187" s="188">
        <f t="shared" si="24"/>
        <v>0</v>
      </c>
      <c r="BL187" s="18" t="s">
        <v>530</v>
      </c>
      <c r="BM187" s="187" t="s">
        <v>1913</v>
      </c>
    </row>
    <row r="188" spans="1:65" s="2" customFormat="1" ht="21.75" customHeight="1">
      <c r="A188" s="35"/>
      <c r="B188" s="144"/>
      <c r="C188" s="221" t="s">
        <v>876</v>
      </c>
      <c r="D188" s="221" t="s">
        <v>697</v>
      </c>
      <c r="E188" s="222" t="s">
        <v>8120</v>
      </c>
      <c r="F188" s="223" t="s">
        <v>8121</v>
      </c>
      <c r="G188" s="224" t="s">
        <v>879</v>
      </c>
      <c r="H188" s="225">
        <v>2</v>
      </c>
      <c r="I188" s="226"/>
      <c r="J188" s="225">
        <f t="shared" si="15"/>
        <v>0</v>
      </c>
      <c r="K188" s="227"/>
      <c r="L188" s="228"/>
      <c r="M188" s="229" t="s">
        <v>1</v>
      </c>
      <c r="N188" s="230" t="s">
        <v>42</v>
      </c>
      <c r="O188" s="61"/>
      <c r="P188" s="185">
        <f t="shared" si="16"/>
        <v>0</v>
      </c>
      <c r="Q188" s="185">
        <v>0</v>
      </c>
      <c r="R188" s="185">
        <f t="shared" si="17"/>
        <v>0</v>
      </c>
      <c r="S188" s="185">
        <v>0</v>
      </c>
      <c r="T188" s="186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556</v>
      </c>
      <c r="AT188" s="187" t="s">
        <v>697</v>
      </c>
      <c r="AU188" s="187" t="s">
        <v>89</v>
      </c>
      <c r="AY188" s="18" t="s">
        <v>524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89</v>
      </c>
      <c r="BK188" s="188">
        <f t="shared" si="24"/>
        <v>0</v>
      </c>
      <c r="BL188" s="18" t="s">
        <v>530</v>
      </c>
      <c r="BM188" s="187" t="s">
        <v>1950</v>
      </c>
    </row>
    <row r="189" spans="1:65" s="2" customFormat="1" ht="33" customHeight="1">
      <c r="A189" s="35"/>
      <c r="B189" s="144"/>
      <c r="C189" s="221" t="s">
        <v>881</v>
      </c>
      <c r="D189" s="221" t="s">
        <v>697</v>
      </c>
      <c r="E189" s="222" t="s">
        <v>8126</v>
      </c>
      <c r="F189" s="223" t="s">
        <v>8127</v>
      </c>
      <c r="G189" s="224" t="s">
        <v>879</v>
      </c>
      <c r="H189" s="225">
        <v>2</v>
      </c>
      <c r="I189" s="226"/>
      <c r="J189" s="225">
        <f t="shared" si="1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16"/>
        <v>0</v>
      </c>
      <c r="Q189" s="185">
        <v>0</v>
      </c>
      <c r="R189" s="185">
        <f t="shared" si="17"/>
        <v>0</v>
      </c>
      <c r="S189" s="185">
        <v>0</v>
      </c>
      <c r="T189" s="186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556</v>
      </c>
      <c r="AT189" s="187" t="s">
        <v>697</v>
      </c>
      <c r="AU189" s="187" t="s">
        <v>89</v>
      </c>
      <c r="AY189" s="18" t="s">
        <v>524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89</v>
      </c>
      <c r="BK189" s="188">
        <f t="shared" si="24"/>
        <v>0</v>
      </c>
      <c r="BL189" s="18" t="s">
        <v>530</v>
      </c>
      <c r="BM189" s="187" t="s">
        <v>1973</v>
      </c>
    </row>
    <row r="190" spans="1:65" s="2" customFormat="1" ht="21.75" customHeight="1">
      <c r="A190" s="35"/>
      <c r="B190" s="144"/>
      <c r="C190" s="176" t="s">
        <v>885</v>
      </c>
      <c r="D190" s="176" t="s">
        <v>526</v>
      </c>
      <c r="E190" s="177" t="s">
        <v>8128</v>
      </c>
      <c r="F190" s="178" t="s">
        <v>8129</v>
      </c>
      <c r="G190" s="179" t="s">
        <v>879</v>
      </c>
      <c r="H190" s="180">
        <v>1</v>
      </c>
      <c r="I190" s="181"/>
      <c r="J190" s="180">
        <f t="shared" si="1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16"/>
        <v>0</v>
      </c>
      <c r="Q190" s="185">
        <v>0</v>
      </c>
      <c r="R190" s="185">
        <f t="shared" si="17"/>
        <v>0</v>
      </c>
      <c r="S190" s="185">
        <v>0</v>
      </c>
      <c r="T190" s="186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530</v>
      </c>
      <c r="AT190" s="187" t="s">
        <v>526</v>
      </c>
      <c r="AU190" s="187" t="s">
        <v>89</v>
      </c>
      <c r="AY190" s="18" t="s">
        <v>524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89</v>
      </c>
      <c r="BK190" s="188">
        <f t="shared" si="24"/>
        <v>0</v>
      </c>
      <c r="BL190" s="18" t="s">
        <v>530</v>
      </c>
      <c r="BM190" s="187" t="s">
        <v>1984</v>
      </c>
    </row>
    <row r="191" spans="1:65" s="2" customFormat="1" ht="21.75" customHeight="1">
      <c r="A191" s="35"/>
      <c r="B191" s="144"/>
      <c r="C191" s="221" t="s">
        <v>889</v>
      </c>
      <c r="D191" s="221" t="s">
        <v>697</v>
      </c>
      <c r="E191" s="222" t="s">
        <v>8130</v>
      </c>
      <c r="F191" s="223" t="s">
        <v>8131</v>
      </c>
      <c r="G191" s="224" t="s">
        <v>879</v>
      </c>
      <c r="H191" s="225">
        <v>1</v>
      </c>
      <c r="I191" s="226"/>
      <c r="J191" s="225">
        <f t="shared" si="15"/>
        <v>0</v>
      </c>
      <c r="K191" s="227"/>
      <c r="L191" s="228"/>
      <c r="M191" s="229" t="s">
        <v>1</v>
      </c>
      <c r="N191" s="230" t="s">
        <v>42</v>
      </c>
      <c r="O191" s="61"/>
      <c r="P191" s="185">
        <f t="shared" si="16"/>
        <v>0</v>
      </c>
      <c r="Q191" s="185">
        <v>0</v>
      </c>
      <c r="R191" s="185">
        <f t="shared" si="17"/>
        <v>0</v>
      </c>
      <c r="S191" s="185">
        <v>0</v>
      </c>
      <c r="T191" s="186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556</v>
      </c>
      <c r="AT191" s="187" t="s">
        <v>697</v>
      </c>
      <c r="AU191" s="187" t="s">
        <v>89</v>
      </c>
      <c r="AY191" s="18" t="s">
        <v>524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89</v>
      </c>
      <c r="BK191" s="188">
        <f t="shared" si="24"/>
        <v>0</v>
      </c>
      <c r="BL191" s="18" t="s">
        <v>530</v>
      </c>
      <c r="BM191" s="187" t="s">
        <v>1994</v>
      </c>
    </row>
    <row r="192" spans="1:65" s="2" customFormat="1" ht="21.75" customHeight="1">
      <c r="A192" s="35"/>
      <c r="B192" s="144"/>
      <c r="C192" s="176" t="s">
        <v>898</v>
      </c>
      <c r="D192" s="176" t="s">
        <v>526</v>
      </c>
      <c r="E192" s="177" t="s">
        <v>8132</v>
      </c>
      <c r="F192" s="178" t="s">
        <v>8133</v>
      </c>
      <c r="G192" s="179" t="s">
        <v>879</v>
      </c>
      <c r="H192" s="180">
        <v>1</v>
      </c>
      <c r="I192" s="181"/>
      <c r="J192" s="180">
        <f t="shared" si="1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16"/>
        <v>0</v>
      </c>
      <c r="Q192" s="185">
        <v>0</v>
      </c>
      <c r="R192" s="185">
        <f t="shared" si="17"/>
        <v>0</v>
      </c>
      <c r="S192" s="185">
        <v>0</v>
      </c>
      <c r="T192" s="186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530</v>
      </c>
      <c r="AT192" s="187" t="s">
        <v>526</v>
      </c>
      <c r="AU192" s="187" t="s">
        <v>89</v>
      </c>
      <c r="AY192" s="18" t="s">
        <v>524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89</v>
      </c>
      <c r="BK192" s="188">
        <f t="shared" si="24"/>
        <v>0</v>
      </c>
      <c r="BL192" s="18" t="s">
        <v>530</v>
      </c>
      <c r="BM192" s="187" t="s">
        <v>2019</v>
      </c>
    </row>
    <row r="193" spans="1:65" s="2" customFormat="1" ht="21.75" customHeight="1">
      <c r="A193" s="35"/>
      <c r="B193" s="144"/>
      <c r="C193" s="221" t="s">
        <v>904</v>
      </c>
      <c r="D193" s="221" t="s">
        <v>697</v>
      </c>
      <c r="E193" s="222" t="s">
        <v>8134</v>
      </c>
      <c r="F193" s="223" t="s">
        <v>8135</v>
      </c>
      <c r="G193" s="224" t="s">
        <v>879</v>
      </c>
      <c r="H193" s="225">
        <v>1</v>
      </c>
      <c r="I193" s="226"/>
      <c r="J193" s="225">
        <f t="shared" si="1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16"/>
        <v>0</v>
      </c>
      <c r="Q193" s="185">
        <v>0</v>
      </c>
      <c r="R193" s="185">
        <f t="shared" si="17"/>
        <v>0</v>
      </c>
      <c r="S193" s="185">
        <v>0</v>
      </c>
      <c r="T193" s="186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556</v>
      </c>
      <c r="AT193" s="187" t="s">
        <v>697</v>
      </c>
      <c r="AU193" s="187" t="s">
        <v>89</v>
      </c>
      <c r="AY193" s="18" t="s">
        <v>524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89</v>
      </c>
      <c r="BK193" s="188">
        <f t="shared" si="24"/>
        <v>0</v>
      </c>
      <c r="BL193" s="18" t="s">
        <v>530</v>
      </c>
      <c r="BM193" s="187" t="s">
        <v>2029</v>
      </c>
    </row>
    <row r="194" spans="1:65" s="2" customFormat="1" ht="21.75" customHeight="1">
      <c r="A194" s="35"/>
      <c r="B194" s="144"/>
      <c r="C194" s="176" t="s">
        <v>908</v>
      </c>
      <c r="D194" s="176" t="s">
        <v>526</v>
      </c>
      <c r="E194" s="177" t="s">
        <v>8136</v>
      </c>
      <c r="F194" s="178" t="s">
        <v>8137</v>
      </c>
      <c r="G194" s="179" t="s">
        <v>980</v>
      </c>
      <c r="H194" s="180">
        <v>15</v>
      </c>
      <c r="I194" s="181"/>
      <c r="J194" s="180">
        <f t="shared" si="15"/>
        <v>0</v>
      </c>
      <c r="K194" s="182"/>
      <c r="L194" s="36"/>
      <c r="M194" s="183" t="s">
        <v>1</v>
      </c>
      <c r="N194" s="184" t="s">
        <v>42</v>
      </c>
      <c r="O194" s="61"/>
      <c r="P194" s="185">
        <f t="shared" si="16"/>
        <v>0</v>
      </c>
      <c r="Q194" s="185">
        <v>0</v>
      </c>
      <c r="R194" s="185">
        <f t="shared" si="17"/>
        <v>0</v>
      </c>
      <c r="S194" s="185">
        <v>0</v>
      </c>
      <c r="T194" s="186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530</v>
      </c>
      <c r="AT194" s="187" t="s">
        <v>526</v>
      </c>
      <c r="AU194" s="187" t="s">
        <v>89</v>
      </c>
      <c r="AY194" s="18" t="s">
        <v>524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89</v>
      </c>
      <c r="BK194" s="188">
        <f t="shared" si="24"/>
        <v>0</v>
      </c>
      <c r="BL194" s="18" t="s">
        <v>530</v>
      </c>
      <c r="BM194" s="187" t="s">
        <v>2039</v>
      </c>
    </row>
    <row r="195" spans="1:65" s="2" customFormat="1" ht="21.75" customHeight="1">
      <c r="A195" s="35"/>
      <c r="B195" s="144"/>
      <c r="C195" s="176" t="s">
        <v>913</v>
      </c>
      <c r="D195" s="176" t="s">
        <v>526</v>
      </c>
      <c r="E195" s="177" t="s">
        <v>8138</v>
      </c>
      <c r="F195" s="178" t="s">
        <v>8139</v>
      </c>
      <c r="G195" s="179" t="s">
        <v>980</v>
      </c>
      <c r="H195" s="180">
        <v>15</v>
      </c>
      <c r="I195" s="181"/>
      <c r="J195" s="180">
        <f t="shared" si="1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16"/>
        <v>0</v>
      </c>
      <c r="Q195" s="185">
        <v>0</v>
      </c>
      <c r="R195" s="185">
        <f t="shared" si="17"/>
        <v>0</v>
      </c>
      <c r="S195" s="185">
        <v>0</v>
      </c>
      <c r="T195" s="186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530</v>
      </c>
      <c r="AT195" s="187" t="s">
        <v>526</v>
      </c>
      <c r="AU195" s="187" t="s">
        <v>89</v>
      </c>
      <c r="AY195" s="18" t="s">
        <v>524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89</v>
      </c>
      <c r="BK195" s="188">
        <f t="shared" si="24"/>
        <v>0</v>
      </c>
      <c r="BL195" s="18" t="s">
        <v>530</v>
      </c>
      <c r="BM195" s="187" t="s">
        <v>2049</v>
      </c>
    </row>
    <row r="196" spans="1:65" s="2" customFormat="1" ht="16.5" customHeight="1">
      <c r="A196" s="35"/>
      <c r="B196" s="144"/>
      <c r="C196" s="176" t="s">
        <v>919</v>
      </c>
      <c r="D196" s="176" t="s">
        <v>526</v>
      </c>
      <c r="E196" s="177" t="s">
        <v>8140</v>
      </c>
      <c r="F196" s="178" t="s">
        <v>8141</v>
      </c>
      <c r="G196" s="179" t="s">
        <v>980</v>
      </c>
      <c r="H196" s="180">
        <v>37.200000000000003</v>
      </c>
      <c r="I196" s="181"/>
      <c r="J196" s="180">
        <f t="shared" si="1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16"/>
        <v>0</v>
      </c>
      <c r="Q196" s="185">
        <v>0</v>
      </c>
      <c r="R196" s="185">
        <f t="shared" si="17"/>
        <v>0</v>
      </c>
      <c r="S196" s="185">
        <v>0</v>
      </c>
      <c r="T196" s="186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530</v>
      </c>
      <c r="AT196" s="187" t="s">
        <v>526</v>
      </c>
      <c r="AU196" s="187" t="s">
        <v>89</v>
      </c>
      <c r="AY196" s="18" t="s">
        <v>524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89</v>
      </c>
      <c r="BK196" s="188">
        <f t="shared" si="24"/>
        <v>0</v>
      </c>
      <c r="BL196" s="18" t="s">
        <v>530</v>
      </c>
      <c r="BM196" s="187" t="s">
        <v>2060</v>
      </c>
    </row>
    <row r="197" spans="1:65" s="2" customFormat="1" ht="33" customHeight="1">
      <c r="A197" s="35"/>
      <c r="B197" s="144"/>
      <c r="C197" s="176" t="s">
        <v>926</v>
      </c>
      <c r="D197" s="176" t="s">
        <v>526</v>
      </c>
      <c r="E197" s="177" t="s">
        <v>8142</v>
      </c>
      <c r="F197" s="178" t="s">
        <v>8143</v>
      </c>
      <c r="G197" s="179" t="s">
        <v>879</v>
      </c>
      <c r="H197" s="180">
        <v>1</v>
      </c>
      <c r="I197" s="181"/>
      <c r="J197" s="180">
        <f t="shared" si="1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16"/>
        <v>0</v>
      </c>
      <c r="Q197" s="185">
        <v>0</v>
      </c>
      <c r="R197" s="185">
        <f t="shared" si="17"/>
        <v>0</v>
      </c>
      <c r="S197" s="185">
        <v>0</v>
      </c>
      <c r="T197" s="186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530</v>
      </c>
      <c r="AT197" s="187" t="s">
        <v>526</v>
      </c>
      <c r="AU197" s="187" t="s">
        <v>89</v>
      </c>
      <c r="AY197" s="18" t="s">
        <v>524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89</v>
      </c>
      <c r="BK197" s="188">
        <f t="shared" si="24"/>
        <v>0</v>
      </c>
      <c r="BL197" s="18" t="s">
        <v>530</v>
      </c>
      <c r="BM197" s="187" t="s">
        <v>2072</v>
      </c>
    </row>
    <row r="198" spans="1:65" s="2" customFormat="1" ht="33" customHeight="1">
      <c r="A198" s="35"/>
      <c r="B198" s="144"/>
      <c r="C198" s="176" t="s">
        <v>934</v>
      </c>
      <c r="D198" s="176" t="s">
        <v>526</v>
      </c>
      <c r="E198" s="177" t="s">
        <v>8144</v>
      </c>
      <c r="F198" s="178" t="s">
        <v>8145</v>
      </c>
      <c r="G198" s="179" t="s">
        <v>879</v>
      </c>
      <c r="H198" s="180">
        <v>1</v>
      </c>
      <c r="I198" s="181"/>
      <c r="J198" s="180">
        <f t="shared" si="1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16"/>
        <v>0</v>
      </c>
      <c r="Q198" s="185">
        <v>0</v>
      </c>
      <c r="R198" s="185">
        <f t="shared" si="17"/>
        <v>0</v>
      </c>
      <c r="S198" s="185">
        <v>0</v>
      </c>
      <c r="T198" s="186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530</v>
      </c>
      <c r="AT198" s="187" t="s">
        <v>526</v>
      </c>
      <c r="AU198" s="187" t="s">
        <v>89</v>
      </c>
      <c r="AY198" s="18" t="s">
        <v>524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89</v>
      </c>
      <c r="BK198" s="188">
        <f t="shared" si="24"/>
        <v>0</v>
      </c>
      <c r="BL198" s="18" t="s">
        <v>530</v>
      </c>
      <c r="BM198" s="187" t="s">
        <v>2081</v>
      </c>
    </row>
    <row r="199" spans="1:65" s="2" customFormat="1" ht="21.75" customHeight="1">
      <c r="A199" s="35"/>
      <c r="B199" s="144"/>
      <c r="C199" s="176" t="s">
        <v>940</v>
      </c>
      <c r="D199" s="176" t="s">
        <v>526</v>
      </c>
      <c r="E199" s="177" t="s">
        <v>8146</v>
      </c>
      <c r="F199" s="178" t="s">
        <v>8147</v>
      </c>
      <c r="G199" s="179" t="s">
        <v>879</v>
      </c>
      <c r="H199" s="180">
        <v>1</v>
      </c>
      <c r="I199" s="181"/>
      <c r="J199" s="180">
        <f t="shared" si="1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16"/>
        <v>0</v>
      </c>
      <c r="Q199" s="185">
        <v>0</v>
      </c>
      <c r="R199" s="185">
        <f t="shared" si="17"/>
        <v>0</v>
      </c>
      <c r="S199" s="185">
        <v>0</v>
      </c>
      <c r="T199" s="186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530</v>
      </c>
      <c r="AT199" s="187" t="s">
        <v>526</v>
      </c>
      <c r="AU199" s="187" t="s">
        <v>89</v>
      </c>
      <c r="AY199" s="18" t="s">
        <v>524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89</v>
      </c>
      <c r="BK199" s="188">
        <f t="shared" si="24"/>
        <v>0</v>
      </c>
      <c r="BL199" s="18" t="s">
        <v>530</v>
      </c>
      <c r="BM199" s="187" t="s">
        <v>2091</v>
      </c>
    </row>
    <row r="200" spans="1:65" s="2" customFormat="1" ht="16.5" customHeight="1">
      <c r="A200" s="35"/>
      <c r="B200" s="144"/>
      <c r="C200" s="221" t="s">
        <v>944</v>
      </c>
      <c r="D200" s="221" t="s">
        <v>697</v>
      </c>
      <c r="E200" s="222" t="s">
        <v>8148</v>
      </c>
      <c r="F200" s="223" t="s">
        <v>8149</v>
      </c>
      <c r="G200" s="224" t="s">
        <v>879</v>
      </c>
      <c r="H200" s="225">
        <v>1</v>
      </c>
      <c r="I200" s="226"/>
      <c r="J200" s="225">
        <f t="shared" si="1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16"/>
        <v>0</v>
      </c>
      <c r="Q200" s="185">
        <v>0</v>
      </c>
      <c r="R200" s="185">
        <f t="shared" si="17"/>
        <v>0</v>
      </c>
      <c r="S200" s="185">
        <v>0</v>
      </c>
      <c r="T200" s="186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556</v>
      </c>
      <c r="AT200" s="187" t="s">
        <v>697</v>
      </c>
      <c r="AU200" s="187" t="s">
        <v>89</v>
      </c>
      <c r="AY200" s="18" t="s">
        <v>524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89</v>
      </c>
      <c r="BK200" s="188">
        <f t="shared" si="24"/>
        <v>0</v>
      </c>
      <c r="BL200" s="18" t="s">
        <v>530</v>
      </c>
      <c r="BM200" s="187" t="s">
        <v>2112</v>
      </c>
    </row>
    <row r="201" spans="1:65" s="2" customFormat="1" ht="16.5" customHeight="1">
      <c r="A201" s="35"/>
      <c r="B201" s="144"/>
      <c r="C201" s="221" t="s">
        <v>948</v>
      </c>
      <c r="D201" s="221" t="s">
        <v>697</v>
      </c>
      <c r="E201" s="222" t="s">
        <v>8150</v>
      </c>
      <c r="F201" s="223" t="s">
        <v>8151</v>
      </c>
      <c r="G201" s="224" t="s">
        <v>879</v>
      </c>
      <c r="H201" s="225">
        <v>1</v>
      </c>
      <c r="I201" s="226"/>
      <c r="J201" s="225">
        <f t="shared" si="15"/>
        <v>0</v>
      </c>
      <c r="K201" s="227"/>
      <c r="L201" s="228"/>
      <c r="M201" s="229" t="s">
        <v>1</v>
      </c>
      <c r="N201" s="230" t="s">
        <v>42</v>
      </c>
      <c r="O201" s="61"/>
      <c r="P201" s="185">
        <f t="shared" si="16"/>
        <v>0</v>
      </c>
      <c r="Q201" s="185">
        <v>0</v>
      </c>
      <c r="R201" s="185">
        <f t="shared" si="17"/>
        <v>0</v>
      </c>
      <c r="S201" s="185">
        <v>0</v>
      </c>
      <c r="T201" s="186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556</v>
      </c>
      <c r="AT201" s="187" t="s">
        <v>697</v>
      </c>
      <c r="AU201" s="187" t="s">
        <v>89</v>
      </c>
      <c r="AY201" s="18" t="s">
        <v>524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89</v>
      </c>
      <c r="BK201" s="188">
        <f t="shared" si="24"/>
        <v>0</v>
      </c>
      <c r="BL201" s="18" t="s">
        <v>530</v>
      </c>
      <c r="BM201" s="187" t="s">
        <v>2121</v>
      </c>
    </row>
    <row r="202" spans="1:65" s="2" customFormat="1" ht="16.5" customHeight="1">
      <c r="A202" s="35"/>
      <c r="B202" s="144"/>
      <c r="C202" s="176" t="s">
        <v>953</v>
      </c>
      <c r="D202" s="176" t="s">
        <v>526</v>
      </c>
      <c r="E202" s="177" t="s">
        <v>8152</v>
      </c>
      <c r="F202" s="178" t="s">
        <v>8153</v>
      </c>
      <c r="G202" s="179" t="s">
        <v>879</v>
      </c>
      <c r="H202" s="180">
        <v>1</v>
      </c>
      <c r="I202" s="181"/>
      <c r="J202" s="180">
        <f t="shared" si="1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16"/>
        <v>0</v>
      </c>
      <c r="Q202" s="185">
        <v>0</v>
      </c>
      <c r="R202" s="185">
        <f t="shared" si="17"/>
        <v>0</v>
      </c>
      <c r="S202" s="185">
        <v>0</v>
      </c>
      <c r="T202" s="186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530</v>
      </c>
      <c r="AT202" s="187" t="s">
        <v>526</v>
      </c>
      <c r="AU202" s="187" t="s">
        <v>89</v>
      </c>
      <c r="AY202" s="18" t="s">
        <v>524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89</v>
      </c>
      <c r="BK202" s="188">
        <f t="shared" si="24"/>
        <v>0</v>
      </c>
      <c r="BL202" s="18" t="s">
        <v>530</v>
      </c>
      <c r="BM202" s="187" t="s">
        <v>2201</v>
      </c>
    </row>
    <row r="203" spans="1:65" s="2" customFormat="1" ht="21.75" customHeight="1">
      <c r="A203" s="35"/>
      <c r="B203" s="144"/>
      <c r="C203" s="221" t="s">
        <v>958</v>
      </c>
      <c r="D203" s="221" t="s">
        <v>697</v>
      </c>
      <c r="E203" s="222" t="s">
        <v>8154</v>
      </c>
      <c r="F203" s="223" t="s">
        <v>8155</v>
      </c>
      <c r="G203" s="224" t="s">
        <v>879</v>
      </c>
      <c r="H203" s="225">
        <v>1</v>
      </c>
      <c r="I203" s="226"/>
      <c r="J203" s="225">
        <f t="shared" si="15"/>
        <v>0</v>
      </c>
      <c r="K203" s="227"/>
      <c r="L203" s="228"/>
      <c r="M203" s="229" t="s">
        <v>1</v>
      </c>
      <c r="N203" s="230" t="s">
        <v>42</v>
      </c>
      <c r="O203" s="61"/>
      <c r="P203" s="185">
        <f t="shared" si="16"/>
        <v>0</v>
      </c>
      <c r="Q203" s="185">
        <v>0</v>
      </c>
      <c r="R203" s="185">
        <f t="shared" si="17"/>
        <v>0</v>
      </c>
      <c r="S203" s="185">
        <v>0</v>
      </c>
      <c r="T203" s="186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556</v>
      </c>
      <c r="AT203" s="187" t="s">
        <v>697</v>
      </c>
      <c r="AU203" s="187" t="s">
        <v>89</v>
      </c>
      <c r="AY203" s="18" t="s">
        <v>524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89</v>
      </c>
      <c r="BK203" s="188">
        <f t="shared" si="24"/>
        <v>0</v>
      </c>
      <c r="BL203" s="18" t="s">
        <v>530</v>
      </c>
      <c r="BM203" s="187" t="s">
        <v>2221</v>
      </c>
    </row>
    <row r="204" spans="1:65" s="2" customFormat="1" ht="21.75" customHeight="1">
      <c r="A204" s="35"/>
      <c r="B204" s="144"/>
      <c r="C204" s="176" t="s">
        <v>963</v>
      </c>
      <c r="D204" s="176" t="s">
        <v>526</v>
      </c>
      <c r="E204" s="177" t="s">
        <v>8156</v>
      </c>
      <c r="F204" s="178" t="s">
        <v>8157</v>
      </c>
      <c r="G204" s="179" t="s">
        <v>980</v>
      </c>
      <c r="H204" s="180">
        <v>15</v>
      </c>
      <c r="I204" s="181"/>
      <c r="J204" s="180">
        <f t="shared" si="1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16"/>
        <v>0</v>
      </c>
      <c r="Q204" s="185">
        <v>0</v>
      </c>
      <c r="R204" s="185">
        <f t="shared" si="17"/>
        <v>0</v>
      </c>
      <c r="S204" s="185">
        <v>0</v>
      </c>
      <c r="T204" s="186">
        <f t="shared" si="1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530</v>
      </c>
      <c r="AT204" s="187" t="s">
        <v>526</v>
      </c>
      <c r="AU204" s="187" t="s">
        <v>89</v>
      </c>
      <c r="AY204" s="18" t="s">
        <v>524</v>
      </c>
      <c r="BE204" s="105">
        <f t="shared" si="19"/>
        <v>0</v>
      </c>
      <c r="BF204" s="105">
        <f t="shared" si="20"/>
        <v>0</v>
      </c>
      <c r="BG204" s="105">
        <f t="shared" si="21"/>
        <v>0</v>
      </c>
      <c r="BH204" s="105">
        <f t="shared" si="22"/>
        <v>0</v>
      </c>
      <c r="BI204" s="105">
        <f t="shared" si="23"/>
        <v>0</v>
      </c>
      <c r="BJ204" s="18" t="s">
        <v>89</v>
      </c>
      <c r="BK204" s="188">
        <f t="shared" si="24"/>
        <v>0</v>
      </c>
      <c r="BL204" s="18" t="s">
        <v>530</v>
      </c>
      <c r="BM204" s="187" t="s">
        <v>2242</v>
      </c>
    </row>
    <row r="205" spans="1:65" s="2" customFormat="1" ht="21.75" customHeight="1">
      <c r="A205" s="35"/>
      <c r="B205" s="144"/>
      <c r="C205" s="176" t="s">
        <v>969</v>
      </c>
      <c r="D205" s="176" t="s">
        <v>526</v>
      </c>
      <c r="E205" s="177" t="s">
        <v>8158</v>
      </c>
      <c r="F205" s="178" t="s">
        <v>8159</v>
      </c>
      <c r="G205" s="179" t="s">
        <v>980</v>
      </c>
      <c r="H205" s="180">
        <v>15</v>
      </c>
      <c r="I205" s="181"/>
      <c r="J205" s="180">
        <f t="shared" si="1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16"/>
        <v>0</v>
      </c>
      <c r="Q205" s="185">
        <v>0</v>
      </c>
      <c r="R205" s="185">
        <f t="shared" si="17"/>
        <v>0</v>
      </c>
      <c r="S205" s="185">
        <v>0</v>
      </c>
      <c r="T205" s="186">
        <f t="shared" si="1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530</v>
      </c>
      <c r="AT205" s="187" t="s">
        <v>526</v>
      </c>
      <c r="AU205" s="187" t="s">
        <v>89</v>
      </c>
      <c r="AY205" s="18" t="s">
        <v>524</v>
      </c>
      <c r="BE205" s="105">
        <f t="shared" si="19"/>
        <v>0</v>
      </c>
      <c r="BF205" s="105">
        <f t="shared" si="20"/>
        <v>0</v>
      </c>
      <c r="BG205" s="105">
        <f t="shared" si="21"/>
        <v>0</v>
      </c>
      <c r="BH205" s="105">
        <f t="shared" si="22"/>
        <v>0</v>
      </c>
      <c r="BI205" s="105">
        <f t="shared" si="23"/>
        <v>0</v>
      </c>
      <c r="BJ205" s="18" t="s">
        <v>89</v>
      </c>
      <c r="BK205" s="188">
        <f t="shared" si="24"/>
        <v>0</v>
      </c>
      <c r="BL205" s="18" t="s">
        <v>530</v>
      </c>
      <c r="BM205" s="187" t="s">
        <v>2259</v>
      </c>
    </row>
    <row r="206" spans="1:65" s="2" customFormat="1" ht="21.75" customHeight="1">
      <c r="A206" s="35"/>
      <c r="B206" s="144"/>
      <c r="C206" s="176" t="s">
        <v>973</v>
      </c>
      <c r="D206" s="176" t="s">
        <v>526</v>
      </c>
      <c r="E206" s="177" t="s">
        <v>8160</v>
      </c>
      <c r="F206" s="178" t="s">
        <v>8161</v>
      </c>
      <c r="G206" s="179" t="s">
        <v>980</v>
      </c>
      <c r="H206" s="180">
        <v>37.200000000000003</v>
      </c>
      <c r="I206" s="181"/>
      <c r="J206" s="180">
        <f t="shared" si="1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16"/>
        <v>0</v>
      </c>
      <c r="Q206" s="185">
        <v>0</v>
      </c>
      <c r="R206" s="185">
        <f t="shared" si="17"/>
        <v>0</v>
      </c>
      <c r="S206" s="185">
        <v>0</v>
      </c>
      <c r="T206" s="186">
        <f t="shared" si="1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530</v>
      </c>
      <c r="AT206" s="187" t="s">
        <v>526</v>
      </c>
      <c r="AU206" s="187" t="s">
        <v>89</v>
      </c>
      <c r="AY206" s="18" t="s">
        <v>524</v>
      </c>
      <c r="BE206" s="105">
        <f t="shared" si="19"/>
        <v>0</v>
      </c>
      <c r="BF206" s="105">
        <f t="shared" si="20"/>
        <v>0</v>
      </c>
      <c r="BG206" s="105">
        <f t="shared" si="21"/>
        <v>0</v>
      </c>
      <c r="BH206" s="105">
        <f t="shared" si="22"/>
        <v>0</v>
      </c>
      <c r="BI206" s="105">
        <f t="shared" si="23"/>
        <v>0</v>
      </c>
      <c r="BJ206" s="18" t="s">
        <v>89</v>
      </c>
      <c r="BK206" s="188">
        <f t="shared" si="24"/>
        <v>0</v>
      </c>
      <c r="BL206" s="18" t="s">
        <v>530</v>
      </c>
      <c r="BM206" s="187" t="s">
        <v>2273</v>
      </c>
    </row>
    <row r="207" spans="1:65" s="12" customFormat="1" ht="22.95" customHeight="1">
      <c r="B207" s="163"/>
      <c r="D207" s="164" t="s">
        <v>75</v>
      </c>
      <c r="E207" s="174" t="s">
        <v>1959</v>
      </c>
      <c r="F207" s="174" t="s">
        <v>2873</v>
      </c>
      <c r="I207" s="166"/>
      <c r="J207" s="175">
        <f>BK207</f>
        <v>0</v>
      </c>
      <c r="L207" s="163"/>
      <c r="M207" s="168"/>
      <c r="N207" s="169"/>
      <c r="O207" s="169"/>
      <c r="P207" s="170">
        <f>P208</f>
        <v>0</v>
      </c>
      <c r="Q207" s="169"/>
      <c r="R207" s="170">
        <f>R208</f>
        <v>0</v>
      </c>
      <c r="S207" s="169"/>
      <c r="T207" s="171">
        <f>T208</f>
        <v>0</v>
      </c>
      <c r="AR207" s="164" t="s">
        <v>83</v>
      </c>
      <c r="AT207" s="172" t="s">
        <v>75</v>
      </c>
      <c r="AU207" s="172" t="s">
        <v>83</v>
      </c>
      <c r="AY207" s="164" t="s">
        <v>524</v>
      </c>
      <c r="BK207" s="173">
        <f>BK208</f>
        <v>0</v>
      </c>
    </row>
    <row r="208" spans="1:65" s="2" customFormat="1" ht="33" customHeight="1">
      <c r="A208" s="35"/>
      <c r="B208" s="144"/>
      <c r="C208" s="176" t="s">
        <v>977</v>
      </c>
      <c r="D208" s="176" t="s">
        <v>526</v>
      </c>
      <c r="E208" s="177" t="s">
        <v>6256</v>
      </c>
      <c r="F208" s="178" t="s">
        <v>6257</v>
      </c>
      <c r="G208" s="179" t="s">
        <v>677</v>
      </c>
      <c r="H208" s="180">
        <v>129.36199999999999</v>
      </c>
      <c r="I208" s="181"/>
      <c r="J208" s="180">
        <f>ROUND(I208*H208,3)</f>
        <v>0</v>
      </c>
      <c r="K208" s="182"/>
      <c r="L208" s="36"/>
      <c r="M208" s="183" t="s">
        <v>1</v>
      </c>
      <c r="N208" s="184" t="s">
        <v>42</v>
      </c>
      <c r="O208" s="61"/>
      <c r="P208" s="185">
        <f>O208*H208</f>
        <v>0</v>
      </c>
      <c r="Q208" s="185">
        <v>0</v>
      </c>
      <c r="R208" s="185">
        <f>Q208*H208</f>
        <v>0</v>
      </c>
      <c r="S208" s="185">
        <v>0</v>
      </c>
      <c r="T208" s="18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530</v>
      </c>
      <c r="AT208" s="187" t="s">
        <v>526</v>
      </c>
      <c r="AU208" s="187" t="s">
        <v>89</v>
      </c>
      <c r="AY208" s="18" t="s">
        <v>524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89</v>
      </c>
      <c r="BK208" s="188">
        <f>ROUND(I208*H208,3)</f>
        <v>0</v>
      </c>
      <c r="BL208" s="18" t="s">
        <v>530</v>
      </c>
      <c r="BM208" s="187" t="s">
        <v>2285</v>
      </c>
    </row>
    <row r="209" spans="1:65" s="12" customFormat="1" ht="25.95" customHeight="1">
      <c r="B209" s="163"/>
      <c r="D209" s="164" t="s">
        <v>75</v>
      </c>
      <c r="E209" s="165" t="s">
        <v>2878</v>
      </c>
      <c r="F209" s="165" t="s">
        <v>2879</v>
      </c>
      <c r="I209" s="166"/>
      <c r="J209" s="167">
        <f>BK209</f>
        <v>0</v>
      </c>
      <c r="L209" s="163"/>
      <c r="M209" s="168"/>
      <c r="N209" s="169"/>
      <c r="O209" s="169"/>
      <c r="P209" s="170">
        <f>P210</f>
        <v>0</v>
      </c>
      <c r="Q209" s="169"/>
      <c r="R209" s="170">
        <f>R210</f>
        <v>0</v>
      </c>
      <c r="S209" s="169"/>
      <c r="T209" s="171">
        <f>T210</f>
        <v>0</v>
      </c>
      <c r="AR209" s="164" t="s">
        <v>89</v>
      </c>
      <c r="AT209" s="172" t="s">
        <v>75</v>
      </c>
      <c r="AU209" s="172" t="s">
        <v>76</v>
      </c>
      <c r="AY209" s="164" t="s">
        <v>524</v>
      </c>
      <c r="BK209" s="173">
        <f>BK210</f>
        <v>0</v>
      </c>
    </row>
    <row r="210" spans="1:65" s="12" customFormat="1" ht="22.95" customHeight="1">
      <c r="B210" s="163"/>
      <c r="D210" s="164" t="s">
        <v>75</v>
      </c>
      <c r="E210" s="174" t="s">
        <v>3263</v>
      </c>
      <c r="F210" s="174" t="s">
        <v>3264</v>
      </c>
      <c r="I210" s="166"/>
      <c r="J210" s="175">
        <f>BK210</f>
        <v>0</v>
      </c>
      <c r="L210" s="163"/>
      <c r="M210" s="168"/>
      <c r="N210" s="169"/>
      <c r="O210" s="169"/>
      <c r="P210" s="170">
        <f>SUM(P211:P213)</f>
        <v>0</v>
      </c>
      <c r="Q210" s="169"/>
      <c r="R210" s="170">
        <f>SUM(R211:R213)</f>
        <v>0</v>
      </c>
      <c r="S210" s="169"/>
      <c r="T210" s="171">
        <f>SUM(T211:T213)</f>
        <v>0</v>
      </c>
      <c r="AR210" s="164" t="s">
        <v>89</v>
      </c>
      <c r="AT210" s="172" t="s">
        <v>75</v>
      </c>
      <c r="AU210" s="172" t="s">
        <v>83</v>
      </c>
      <c r="AY210" s="164" t="s">
        <v>524</v>
      </c>
      <c r="BK210" s="173">
        <f>SUM(BK211:BK213)</f>
        <v>0</v>
      </c>
    </row>
    <row r="211" spans="1:65" s="2" customFormat="1" ht="21.75" customHeight="1">
      <c r="A211" s="35"/>
      <c r="B211" s="144"/>
      <c r="C211" s="176" t="s">
        <v>984</v>
      </c>
      <c r="D211" s="176" t="s">
        <v>526</v>
      </c>
      <c r="E211" s="177" t="s">
        <v>6418</v>
      </c>
      <c r="F211" s="178" t="s">
        <v>6419</v>
      </c>
      <c r="G211" s="179" t="s">
        <v>879</v>
      </c>
      <c r="H211" s="180">
        <v>1</v>
      </c>
      <c r="I211" s="181"/>
      <c r="J211" s="180">
        <f>ROUND(I211*H211,3)</f>
        <v>0</v>
      </c>
      <c r="K211" s="182"/>
      <c r="L211" s="36"/>
      <c r="M211" s="183" t="s">
        <v>1</v>
      </c>
      <c r="N211" s="184" t="s">
        <v>42</v>
      </c>
      <c r="O211" s="61"/>
      <c r="P211" s="185">
        <f>O211*H211</f>
        <v>0</v>
      </c>
      <c r="Q211" s="185">
        <v>0</v>
      </c>
      <c r="R211" s="185">
        <f>Q211*H211</f>
        <v>0</v>
      </c>
      <c r="S211" s="185">
        <v>0</v>
      </c>
      <c r="T211" s="18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644</v>
      </c>
      <c r="AT211" s="187" t="s">
        <v>526</v>
      </c>
      <c r="AU211" s="187" t="s">
        <v>89</v>
      </c>
      <c r="AY211" s="18" t="s">
        <v>524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89</v>
      </c>
      <c r="BK211" s="188">
        <f>ROUND(I211*H211,3)</f>
        <v>0</v>
      </c>
      <c r="BL211" s="18" t="s">
        <v>644</v>
      </c>
      <c r="BM211" s="187" t="s">
        <v>2411</v>
      </c>
    </row>
    <row r="212" spans="1:65" s="2" customFormat="1" ht="21.75" customHeight="1">
      <c r="A212" s="35"/>
      <c r="B212" s="144"/>
      <c r="C212" s="221" t="s">
        <v>988</v>
      </c>
      <c r="D212" s="221" t="s">
        <v>697</v>
      </c>
      <c r="E212" s="222" t="s">
        <v>8162</v>
      </c>
      <c r="F212" s="223" t="s">
        <v>8163</v>
      </c>
      <c r="G212" s="224" t="s">
        <v>879</v>
      </c>
      <c r="H212" s="225">
        <v>1</v>
      </c>
      <c r="I212" s="226"/>
      <c r="J212" s="225">
        <f>ROUND(I212*H212,3)</f>
        <v>0</v>
      </c>
      <c r="K212" s="227"/>
      <c r="L212" s="228"/>
      <c r="M212" s="229" t="s">
        <v>1</v>
      </c>
      <c r="N212" s="230" t="s">
        <v>42</v>
      </c>
      <c r="O212" s="61"/>
      <c r="P212" s="185">
        <f>O212*H212</f>
        <v>0</v>
      </c>
      <c r="Q212" s="185">
        <v>0</v>
      </c>
      <c r="R212" s="185">
        <f>Q212*H212</f>
        <v>0</v>
      </c>
      <c r="S212" s="185">
        <v>0</v>
      </c>
      <c r="T212" s="18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732</v>
      </c>
      <c r="AT212" s="187" t="s">
        <v>697</v>
      </c>
      <c r="AU212" s="187" t="s">
        <v>89</v>
      </c>
      <c r="AY212" s="18" t="s">
        <v>524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89</v>
      </c>
      <c r="BK212" s="188">
        <f>ROUND(I212*H212,3)</f>
        <v>0</v>
      </c>
      <c r="BL212" s="18" t="s">
        <v>644</v>
      </c>
      <c r="BM212" s="187" t="s">
        <v>2423</v>
      </c>
    </row>
    <row r="213" spans="1:65" s="2" customFormat="1" ht="21.75" customHeight="1">
      <c r="A213" s="35"/>
      <c r="B213" s="144"/>
      <c r="C213" s="176" t="s">
        <v>993</v>
      </c>
      <c r="D213" s="176" t="s">
        <v>526</v>
      </c>
      <c r="E213" s="177" t="s">
        <v>6509</v>
      </c>
      <c r="F213" s="178" t="s">
        <v>6510</v>
      </c>
      <c r="G213" s="179" t="s">
        <v>2954</v>
      </c>
      <c r="H213" s="181"/>
      <c r="I213" s="181"/>
      <c r="J213" s="180">
        <f>ROUND(I213*H213,3)</f>
        <v>0</v>
      </c>
      <c r="K213" s="182"/>
      <c r="L213" s="36"/>
      <c r="M213" s="242" t="s">
        <v>1</v>
      </c>
      <c r="N213" s="243" t="s">
        <v>42</v>
      </c>
      <c r="O213" s="239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644</v>
      </c>
      <c r="AT213" s="187" t="s">
        <v>526</v>
      </c>
      <c r="AU213" s="187" t="s">
        <v>89</v>
      </c>
      <c r="AY213" s="18" t="s">
        <v>524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89</v>
      </c>
      <c r="BK213" s="188">
        <f>ROUND(I213*H213,3)</f>
        <v>0</v>
      </c>
      <c r="BL213" s="18" t="s">
        <v>644</v>
      </c>
      <c r="BM213" s="187" t="s">
        <v>2436</v>
      </c>
    </row>
    <row r="214" spans="1:65" s="2" customFormat="1" ht="6.9" customHeight="1">
      <c r="A214" s="35"/>
      <c r="B214" s="50"/>
      <c r="C214" s="51"/>
      <c r="D214" s="51"/>
      <c r="E214" s="51"/>
      <c r="F214" s="51"/>
      <c r="G214" s="51"/>
      <c r="H214" s="51"/>
      <c r="I214" s="51"/>
      <c r="J214" s="51"/>
      <c r="K214" s="51"/>
      <c r="L214" s="36"/>
      <c r="M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</row>
  </sheetData>
  <autoFilter ref="C133:K213" xr:uid="{00000000-0009-0000-0000-000012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310"/>
  <sheetViews>
    <sheetView showGridLines="0" topLeftCell="A163" workbookViewId="0">
      <selection activeCell="AB164" sqref="AB164"/>
    </sheetView>
  </sheetViews>
  <sheetFormatPr defaultRowHeight="10.199999999999999"/>
  <cols>
    <col min="1" max="1" width="8.28515625" style="1" customWidth="1"/>
    <col min="2" max="2" width="1.140625" style="1" customWidth="1"/>
    <col min="3" max="3" width="7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90</v>
      </c>
      <c r="AZ2" s="112" t="s">
        <v>165</v>
      </c>
      <c r="BA2" s="112" t="s">
        <v>166</v>
      </c>
      <c r="BB2" s="112" t="s">
        <v>1</v>
      </c>
      <c r="BC2" s="112" t="s">
        <v>167</v>
      </c>
      <c r="BD2" s="112" t="s">
        <v>89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112" t="s">
        <v>168</v>
      </c>
      <c r="BA3" s="112" t="s">
        <v>169</v>
      </c>
      <c r="BB3" s="112" t="s">
        <v>1</v>
      </c>
      <c r="BC3" s="112" t="s">
        <v>170</v>
      </c>
      <c r="BD3" s="112" t="s">
        <v>89</v>
      </c>
    </row>
    <row r="4" spans="1:5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  <c r="AZ4" s="112" t="s">
        <v>172</v>
      </c>
      <c r="BA4" s="112" t="s">
        <v>173</v>
      </c>
      <c r="BB4" s="112" t="s">
        <v>1</v>
      </c>
      <c r="BC4" s="112" t="s">
        <v>174</v>
      </c>
      <c r="BD4" s="112" t="s">
        <v>89</v>
      </c>
    </row>
    <row r="5" spans="1:56" s="1" customFormat="1" ht="6.9" customHeight="1">
      <c r="B5" s="21"/>
      <c r="L5" s="21"/>
      <c r="AZ5" s="112" t="s">
        <v>175</v>
      </c>
      <c r="BA5" s="112" t="s">
        <v>176</v>
      </c>
      <c r="BB5" s="112" t="s">
        <v>1</v>
      </c>
      <c r="BC5" s="112" t="s">
        <v>177</v>
      </c>
      <c r="BD5" s="112" t="s">
        <v>89</v>
      </c>
    </row>
    <row r="6" spans="1:56" s="1" customFormat="1" ht="12" customHeight="1">
      <c r="B6" s="21"/>
      <c r="D6" s="28" t="s">
        <v>14</v>
      </c>
      <c r="L6" s="21"/>
      <c r="AZ6" s="112" t="s">
        <v>178</v>
      </c>
      <c r="BA6" s="112" t="s">
        <v>179</v>
      </c>
      <c r="BB6" s="112" t="s">
        <v>1</v>
      </c>
      <c r="BC6" s="112" t="s">
        <v>76</v>
      </c>
      <c r="BD6" s="112" t="s">
        <v>89</v>
      </c>
    </row>
    <row r="7" spans="1:5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  <c r="AZ7" s="112" t="s">
        <v>180</v>
      </c>
      <c r="BA7" s="112" t="s">
        <v>181</v>
      </c>
      <c r="BB7" s="112" t="s">
        <v>1</v>
      </c>
      <c r="BC7" s="112" t="s">
        <v>182</v>
      </c>
      <c r="BD7" s="112" t="s">
        <v>89</v>
      </c>
    </row>
    <row r="8" spans="1:56" s="1" customFormat="1" ht="12" customHeight="1">
      <c r="B8" s="21"/>
      <c r="D8" s="28" t="s">
        <v>183</v>
      </c>
      <c r="L8" s="21"/>
      <c r="AZ8" s="112" t="s">
        <v>184</v>
      </c>
      <c r="BA8" s="112" t="s">
        <v>185</v>
      </c>
      <c r="BB8" s="112" t="s">
        <v>1</v>
      </c>
      <c r="BC8" s="112" t="s">
        <v>186</v>
      </c>
      <c r="BD8" s="112" t="s">
        <v>89</v>
      </c>
    </row>
    <row r="9" spans="1:56" s="2" customFormat="1" ht="16.5" customHeight="1">
      <c r="A9" s="35"/>
      <c r="B9" s="36"/>
      <c r="C9" s="35"/>
      <c r="D9" s="35"/>
      <c r="E9" s="331" t="s">
        <v>187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188</v>
      </c>
      <c r="BA9" s="112" t="s">
        <v>189</v>
      </c>
      <c r="BB9" s="112" t="s">
        <v>1</v>
      </c>
      <c r="BC9" s="112" t="s">
        <v>190</v>
      </c>
      <c r="BD9" s="112" t="s">
        <v>89</v>
      </c>
    </row>
    <row r="10" spans="1:5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192</v>
      </c>
      <c r="BA10" s="112" t="s">
        <v>193</v>
      </c>
      <c r="BB10" s="112" t="s">
        <v>1</v>
      </c>
      <c r="BC10" s="112" t="s">
        <v>194</v>
      </c>
      <c r="BD10" s="112" t="s">
        <v>89</v>
      </c>
    </row>
    <row r="11" spans="1:56" s="2" customFormat="1" ht="16.5" customHeight="1">
      <c r="A11" s="35"/>
      <c r="B11" s="36"/>
      <c r="C11" s="35"/>
      <c r="D11" s="35"/>
      <c r="E11" s="293" t="s">
        <v>195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196</v>
      </c>
      <c r="BA11" s="112" t="s">
        <v>197</v>
      </c>
      <c r="BB11" s="112" t="s">
        <v>1</v>
      </c>
      <c r="BC11" s="112" t="s">
        <v>198</v>
      </c>
      <c r="BD11" s="112" t="s">
        <v>89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199</v>
      </c>
      <c r="BA12" s="112" t="s">
        <v>200</v>
      </c>
      <c r="BB12" s="112" t="s">
        <v>1</v>
      </c>
      <c r="BC12" s="112" t="s">
        <v>201</v>
      </c>
      <c r="BD12" s="112" t="s">
        <v>89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202</v>
      </c>
      <c r="BA13" s="112" t="s">
        <v>203</v>
      </c>
      <c r="BB13" s="112" t="s">
        <v>1</v>
      </c>
      <c r="BC13" s="112" t="s">
        <v>204</v>
      </c>
      <c r="BD13" s="112" t="s">
        <v>89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205</v>
      </c>
      <c r="BA14" s="112" t="s">
        <v>206</v>
      </c>
      <c r="BB14" s="112" t="s">
        <v>1</v>
      </c>
      <c r="BC14" s="112" t="s">
        <v>207</v>
      </c>
      <c r="BD14" s="112" t="s">
        <v>89</v>
      </c>
    </row>
    <row r="15" spans="1:5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208</v>
      </c>
      <c r="BA15" s="112" t="s">
        <v>209</v>
      </c>
      <c r="BB15" s="112" t="s">
        <v>1</v>
      </c>
      <c r="BC15" s="112" t="s">
        <v>210</v>
      </c>
      <c r="BD15" s="112" t="s">
        <v>89</v>
      </c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211</v>
      </c>
      <c r="BA16" s="112" t="s">
        <v>212</v>
      </c>
      <c r="BB16" s="112" t="s">
        <v>1</v>
      </c>
      <c r="BC16" s="112" t="s">
        <v>213</v>
      </c>
      <c r="BD16" s="112" t="s">
        <v>89</v>
      </c>
    </row>
    <row r="17" spans="1:56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214</v>
      </c>
      <c r="BA17" s="112" t="s">
        <v>215</v>
      </c>
      <c r="BB17" s="112" t="s">
        <v>1</v>
      </c>
      <c r="BC17" s="112" t="s">
        <v>216</v>
      </c>
      <c r="BD17" s="112" t="s">
        <v>89</v>
      </c>
    </row>
    <row r="18" spans="1:56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217</v>
      </c>
      <c r="BA18" s="112" t="s">
        <v>218</v>
      </c>
      <c r="BB18" s="112" t="s">
        <v>1</v>
      </c>
      <c r="BC18" s="112" t="s">
        <v>219</v>
      </c>
      <c r="BD18" s="112" t="s">
        <v>89</v>
      </c>
    </row>
    <row r="19" spans="1:56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220</v>
      </c>
      <c r="BA19" s="112" t="s">
        <v>221</v>
      </c>
      <c r="BB19" s="112" t="s">
        <v>1</v>
      </c>
      <c r="BC19" s="112" t="s">
        <v>222</v>
      </c>
      <c r="BD19" s="112" t="s">
        <v>89</v>
      </c>
    </row>
    <row r="20" spans="1:56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223</v>
      </c>
      <c r="BA20" s="112" t="s">
        <v>224</v>
      </c>
      <c r="BB20" s="112" t="s">
        <v>1</v>
      </c>
      <c r="BC20" s="112" t="s">
        <v>225</v>
      </c>
      <c r="BD20" s="112" t="s">
        <v>89</v>
      </c>
    </row>
    <row r="21" spans="1:56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226</v>
      </c>
      <c r="BA21" s="112" t="s">
        <v>227</v>
      </c>
      <c r="BB21" s="112" t="s">
        <v>1</v>
      </c>
      <c r="BC21" s="112" t="s">
        <v>228</v>
      </c>
      <c r="BD21" s="112" t="s">
        <v>89</v>
      </c>
    </row>
    <row r="22" spans="1:56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229</v>
      </c>
      <c r="BA22" s="112" t="s">
        <v>230</v>
      </c>
      <c r="BB22" s="112" t="s">
        <v>1</v>
      </c>
      <c r="BC22" s="112" t="s">
        <v>231</v>
      </c>
      <c r="BD22" s="112" t="s">
        <v>89</v>
      </c>
    </row>
    <row r="23" spans="1:56" s="2" customFormat="1" ht="18" customHeight="1">
      <c r="A23" s="35"/>
      <c r="B23" s="36"/>
      <c r="C23" s="35"/>
      <c r="D23" s="35"/>
      <c r="E23" s="26" t="s">
        <v>29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232</v>
      </c>
      <c r="BA23" s="112" t="s">
        <v>233</v>
      </c>
      <c r="BB23" s="112" t="s">
        <v>1</v>
      </c>
      <c r="BC23" s="112" t="s">
        <v>234</v>
      </c>
      <c r="BD23" s="112" t="s">
        <v>89</v>
      </c>
    </row>
    <row r="24" spans="1:56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235</v>
      </c>
      <c r="BA24" s="112" t="s">
        <v>233</v>
      </c>
      <c r="BB24" s="112" t="s">
        <v>1</v>
      </c>
      <c r="BC24" s="112" t="s">
        <v>236</v>
      </c>
      <c r="BD24" s="112" t="s">
        <v>89</v>
      </c>
    </row>
    <row r="25" spans="1:56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237</v>
      </c>
      <c r="BA25" s="112" t="s">
        <v>233</v>
      </c>
      <c r="BB25" s="112" t="s">
        <v>1</v>
      </c>
      <c r="BC25" s="112" t="s">
        <v>238</v>
      </c>
      <c r="BD25" s="112" t="s">
        <v>89</v>
      </c>
    </row>
    <row r="26" spans="1:56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239</v>
      </c>
      <c r="BA26" s="112" t="s">
        <v>233</v>
      </c>
      <c r="BB26" s="112" t="s">
        <v>1</v>
      </c>
      <c r="BC26" s="112" t="s">
        <v>240</v>
      </c>
      <c r="BD26" s="112" t="s">
        <v>89</v>
      </c>
    </row>
    <row r="27" spans="1:56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241</v>
      </c>
      <c r="BA27" s="112" t="s">
        <v>242</v>
      </c>
      <c r="BB27" s="112" t="s">
        <v>1</v>
      </c>
      <c r="BC27" s="112" t="s">
        <v>243</v>
      </c>
      <c r="BD27" s="112" t="s">
        <v>89</v>
      </c>
    </row>
    <row r="28" spans="1:56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244</v>
      </c>
      <c r="BA28" s="112" t="s">
        <v>245</v>
      </c>
      <c r="BB28" s="112" t="s">
        <v>1</v>
      </c>
      <c r="BC28" s="112" t="s">
        <v>246</v>
      </c>
      <c r="BD28" s="112" t="s">
        <v>89</v>
      </c>
    </row>
    <row r="29" spans="1:56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117" t="s">
        <v>247</v>
      </c>
      <c r="BA29" s="117" t="s">
        <v>248</v>
      </c>
      <c r="BB29" s="117" t="s">
        <v>1</v>
      </c>
      <c r="BC29" s="117" t="s">
        <v>249</v>
      </c>
      <c r="BD29" s="117" t="s">
        <v>89</v>
      </c>
    </row>
    <row r="30" spans="1:56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250</v>
      </c>
      <c r="BA30" s="112" t="s">
        <v>251</v>
      </c>
      <c r="BB30" s="112" t="s">
        <v>1</v>
      </c>
      <c r="BC30" s="112" t="s">
        <v>252</v>
      </c>
      <c r="BD30" s="112" t="s">
        <v>89</v>
      </c>
    </row>
    <row r="31" spans="1:56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253</v>
      </c>
      <c r="BA31" s="112" t="s">
        <v>254</v>
      </c>
      <c r="BB31" s="112" t="s">
        <v>1</v>
      </c>
      <c r="BC31" s="112" t="s">
        <v>255</v>
      </c>
      <c r="BD31" s="112" t="s">
        <v>89</v>
      </c>
    </row>
    <row r="32" spans="1:56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257</v>
      </c>
      <c r="BA32" s="112" t="s">
        <v>258</v>
      </c>
      <c r="BB32" s="112" t="s">
        <v>1</v>
      </c>
      <c r="BC32" s="112" t="s">
        <v>259</v>
      </c>
      <c r="BD32" s="112" t="s">
        <v>89</v>
      </c>
    </row>
    <row r="33" spans="1:56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J132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260</v>
      </c>
      <c r="BA33" s="112" t="s">
        <v>261</v>
      </c>
      <c r="BB33" s="112" t="s">
        <v>1</v>
      </c>
      <c r="BC33" s="112" t="s">
        <v>262</v>
      </c>
      <c r="BD33" s="112" t="s">
        <v>89</v>
      </c>
    </row>
    <row r="34" spans="1:56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263</v>
      </c>
      <c r="BA34" s="112" t="s">
        <v>254</v>
      </c>
      <c r="BB34" s="112" t="s">
        <v>1</v>
      </c>
      <c r="BC34" s="112" t="s">
        <v>264</v>
      </c>
      <c r="BD34" s="112" t="s">
        <v>89</v>
      </c>
    </row>
    <row r="35" spans="1:56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265</v>
      </c>
      <c r="BA35" s="112" t="s">
        <v>266</v>
      </c>
      <c r="BB35" s="112" t="s">
        <v>1</v>
      </c>
      <c r="BC35" s="112" t="s">
        <v>267</v>
      </c>
      <c r="BD35" s="112" t="s">
        <v>89</v>
      </c>
    </row>
    <row r="36" spans="1:56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268</v>
      </c>
      <c r="BA36" s="112" t="s">
        <v>269</v>
      </c>
      <c r="BB36" s="112" t="s">
        <v>1</v>
      </c>
      <c r="BC36" s="112" t="s">
        <v>270</v>
      </c>
      <c r="BD36" s="112" t="s">
        <v>89</v>
      </c>
    </row>
    <row r="37" spans="1:56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ROUND((SUM(BE132:BE139) + SUM(BE161:BE5309)),  2)</f>
        <v>0</v>
      </c>
      <c r="G37" s="35"/>
      <c r="H37" s="35"/>
      <c r="I37" s="121">
        <v>0.2</v>
      </c>
      <c r="J37" s="120">
        <f>ROUND(((SUM(BE132:BE139) + SUM(BE161:BE5309))*I37),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271</v>
      </c>
      <c r="BA37" s="112" t="s">
        <v>272</v>
      </c>
      <c r="BB37" s="112" t="s">
        <v>1</v>
      </c>
      <c r="BC37" s="112" t="s">
        <v>273</v>
      </c>
      <c r="BD37" s="112" t="s">
        <v>89</v>
      </c>
    </row>
    <row r="38" spans="1:56" s="2" customFormat="1" ht="14.4" customHeight="1">
      <c r="A38" s="35"/>
      <c r="B38" s="36"/>
      <c r="C38" s="35"/>
      <c r="D38" s="35"/>
      <c r="E38" s="28" t="s">
        <v>42</v>
      </c>
      <c r="F38" s="120">
        <f>ROUND((SUM(BF132:BF139) + SUM(BF161:BF5309)),  2)</f>
        <v>0</v>
      </c>
      <c r="G38" s="35"/>
      <c r="H38" s="35"/>
      <c r="I38" s="121">
        <v>0.2</v>
      </c>
      <c r="J38" s="120">
        <f>ROUND(((SUM(BF132:BF139) + SUM(BF161:BF5309))*I38),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274</v>
      </c>
      <c r="BA38" s="112" t="s">
        <v>275</v>
      </c>
      <c r="BB38" s="112" t="s">
        <v>1</v>
      </c>
      <c r="BC38" s="112" t="s">
        <v>276</v>
      </c>
      <c r="BD38" s="112" t="s">
        <v>89</v>
      </c>
    </row>
    <row r="39" spans="1:56" s="2" customFormat="1" ht="14.4" hidden="1" customHeight="1">
      <c r="A39" s="35"/>
      <c r="B39" s="36"/>
      <c r="C39" s="35"/>
      <c r="D39" s="35"/>
      <c r="E39" s="28" t="s">
        <v>43</v>
      </c>
      <c r="F39" s="120">
        <f>ROUND((SUM(BG132:BG139) + SUM(BG161:BG5309)),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277</v>
      </c>
      <c r="BA39" s="112" t="s">
        <v>278</v>
      </c>
      <c r="BB39" s="112" t="s">
        <v>1</v>
      </c>
      <c r="BC39" s="112" t="s">
        <v>279</v>
      </c>
      <c r="BD39" s="112" t="s">
        <v>89</v>
      </c>
    </row>
    <row r="40" spans="1:56" s="2" customFormat="1" ht="14.4" hidden="1" customHeight="1">
      <c r="A40" s="35"/>
      <c r="B40" s="36"/>
      <c r="C40" s="35"/>
      <c r="D40" s="35"/>
      <c r="E40" s="28" t="s">
        <v>44</v>
      </c>
      <c r="F40" s="120">
        <f>ROUND((SUM(BH132:BH139) + SUM(BH161:BH5309)),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280</v>
      </c>
      <c r="BA40" s="112" t="s">
        <v>281</v>
      </c>
      <c r="BB40" s="112" t="s">
        <v>1</v>
      </c>
      <c r="BC40" s="112" t="s">
        <v>282</v>
      </c>
      <c r="BD40" s="112" t="s">
        <v>89</v>
      </c>
    </row>
    <row r="41" spans="1:56" s="2" customFormat="1" ht="14.4" hidden="1" customHeight="1">
      <c r="A41" s="35"/>
      <c r="B41" s="36"/>
      <c r="C41" s="35"/>
      <c r="D41" s="35"/>
      <c r="E41" s="28" t="s">
        <v>45</v>
      </c>
      <c r="F41" s="120">
        <f>ROUND((SUM(BI132:BI139) + SUM(BI161:BI5309)),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283</v>
      </c>
      <c r="BA41" s="112" t="s">
        <v>284</v>
      </c>
      <c r="BB41" s="112" t="s">
        <v>1</v>
      </c>
      <c r="BC41" s="112" t="s">
        <v>285</v>
      </c>
      <c r="BD41" s="112" t="s">
        <v>89</v>
      </c>
    </row>
    <row r="42" spans="1:56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286</v>
      </c>
      <c r="BA42" s="112" t="s">
        <v>287</v>
      </c>
      <c r="BB42" s="112" t="s">
        <v>1</v>
      </c>
      <c r="BC42" s="112" t="s">
        <v>288</v>
      </c>
      <c r="BD42" s="112" t="s">
        <v>89</v>
      </c>
    </row>
    <row r="43" spans="1:56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289</v>
      </c>
      <c r="BA43" s="112" t="s">
        <v>290</v>
      </c>
      <c r="BB43" s="112" t="s">
        <v>1</v>
      </c>
      <c r="BC43" s="112" t="s">
        <v>291</v>
      </c>
      <c r="BD43" s="112" t="s">
        <v>89</v>
      </c>
    </row>
    <row r="44" spans="1:56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292</v>
      </c>
      <c r="BA44" s="112" t="s">
        <v>293</v>
      </c>
      <c r="BB44" s="112" t="s">
        <v>1</v>
      </c>
      <c r="BC44" s="112" t="s">
        <v>294</v>
      </c>
      <c r="BD44" s="112" t="s">
        <v>89</v>
      </c>
    </row>
    <row r="45" spans="1:56" s="1" customFormat="1" ht="14.4" customHeight="1">
      <c r="B45" s="21"/>
      <c r="L45" s="21"/>
      <c r="AZ45" s="112" t="s">
        <v>295</v>
      </c>
      <c r="BA45" s="112" t="s">
        <v>296</v>
      </c>
      <c r="BB45" s="112" t="s">
        <v>1</v>
      </c>
      <c r="BC45" s="112" t="s">
        <v>297</v>
      </c>
      <c r="BD45" s="112" t="s">
        <v>89</v>
      </c>
    </row>
    <row r="46" spans="1:56" s="1" customFormat="1" ht="14.4" customHeight="1">
      <c r="B46" s="21"/>
      <c r="L46" s="21"/>
      <c r="AZ46" s="112" t="s">
        <v>298</v>
      </c>
      <c r="BA46" s="112" t="s">
        <v>299</v>
      </c>
      <c r="BB46" s="112" t="s">
        <v>1</v>
      </c>
      <c r="BC46" s="112" t="s">
        <v>300</v>
      </c>
      <c r="BD46" s="112" t="s">
        <v>89</v>
      </c>
    </row>
    <row r="47" spans="1:56" s="1" customFormat="1" ht="14.4" customHeight="1">
      <c r="B47" s="21"/>
      <c r="L47" s="21"/>
      <c r="AZ47" s="112" t="s">
        <v>301</v>
      </c>
      <c r="BA47" s="112" t="s">
        <v>302</v>
      </c>
      <c r="BB47" s="112" t="s">
        <v>1</v>
      </c>
      <c r="BC47" s="112" t="s">
        <v>303</v>
      </c>
      <c r="BD47" s="112" t="s">
        <v>89</v>
      </c>
    </row>
    <row r="48" spans="1:56" s="1" customFormat="1" ht="14.4" customHeight="1">
      <c r="B48" s="21"/>
      <c r="L48" s="21"/>
      <c r="AZ48" s="112" t="s">
        <v>304</v>
      </c>
      <c r="BA48" s="112" t="s">
        <v>305</v>
      </c>
      <c r="BB48" s="112" t="s">
        <v>1</v>
      </c>
      <c r="BC48" s="112" t="s">
        <v>306</v>
      </c>
      <c r="BD48" s="112" t="s">
        <v>89</v>
      </c>
    </row>
    <row r="49" spans="1:56" s="1" customFormat="1" ht="14.4" customHeight="1">
      <c r="B49" s="21"/>
      <c r="L49" s="21"/>
      <c r="AZ49" s="112" t="s">
        <v>307</v>
      </c>
      <c r="BA49" s="112" t="s">
        <v>308</v>
      </c>
      <c r="BB49" s="112" t="s">
        <v>1</v>
      </c>
      <c r="BC49" s="112" t="s">
        <v>309</v>
      </c>
      <c r="BD49" s="112" t="s">
        <v>89</v>
      </c>
    </row>
    <row r="50" spans="1:56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  <c r="AZ50" s="112" t="s">
        <v>310</v>
      </c>
      <c r="BA50" s="112" t="s">
        <v>311</v>
      </c>
      <c r="BB50" s="112" t="s">
        <v>1</v>
      </c>
      <c r="BC50" s="112" t="s">
        <v>312</v>
      </c>
      <c r="BD50" s="112" t="s">
        <v>89</v>
      </c>
    </row>
    <row r="51" spans="1:56">
      <c r="B51" s="21"/>
      <c r="L51" s="21"/>
      <c r="AZ51" s="112" t="s">
        <v>313</v>
      </c>
      <c r="BA51" s="112" t="s">
        <v>314</v>
      </c>
      <c r="BB51" s="112" t="s">
        <v>1</v>
      </c>
      <c r="BC51" s="112" t="s">
        <v>315</v>
      </c>
      <c r="BD51" s="112" t="s">
        <v>89</v>
      </c>
    </row>
    <row r="52" spans="1:56">
      <c r="B52" s="21"/>
      <c r="L52" s="21"/>
      <c r="AZ52" s="112" t="s">
        <v>316</v>
      </c>
      <c r="BA52" s="112" t="s">
        <v>317</v>
      </c>
      <c r="BB52" s="112" t="s">
        <v>1</v>
      </c>
      <c r="BC52" s="112" t="s">
        <v>318</v>
      </c>
      <c r="BD52" s="112" t="s">
        <v>89</v>
      </c>
    </row>
    <row r="53" spans="1:56">
      <c r="B53" s="21"/>
      <c r="L53" s="21"/>
      <c r="AZ53" s="112" t="s">
        <v>319</v>
      </c>
      <c r="BA53" s="112" t="s">
        <v>320</v>
      </c>
      <c r="BB53" s="112" t="s">
        <v>1</v>
      </c>
      <c r="BC53" s="112" t="s">
        <v>321</v>
      </c>
      <c r="BD53" s="112" t="s">
        <v>89</v>
      </c>
    </row>
    <row r="54" spans="1:56">
      <c r="B54" s="21"/>
      <c r="L54" s="21"/>
      <c r="AZ54" s="112" t="s">
        <v>322</v>
      </c>
      <c r="BA54" s="112" t="s">
        <v>323</v>
      </c>
      <c r="BB54" s="112" t="s">
        <v>1</v>
      </c>
      <c r="BC54" s="112" t="s">
        <v>324</v>
      </c>
      <c r="BD54" s="112" t="s">
        <v>89</v>
      </c>
    </row>
    <row r="55" spans="1:56">
      <c r="B55" s="21"/>
      <c r="L55" s="21"/>
      <c r="AZ55" s="112" t="s">
        <v>325</v>
      </c>
      <c r="BA55" s="112" t="s">
        <v>326</v>
      </c>
      <c r="BB55" s="112" t="s">
        <v>1</v>
      </c>
      <c r="BC55" s="112" t="s">
        <v>327</v>
      </c>
      <c r="BD55" s="112" t="s">
        <v>89</v>
      </c>
    </row>
    <row r="56" spans="1:56">
      <c r="B56" s="21"/>
      <c r="L56" s="21"/>
      <c r="AZ56" s="112" t="s">
        <v>328</v>
      </c>
      <c r="BA56" s="112" t="s">
        <v>329</v>
      </c>
      <c r="BB56" s="112" t="s">
        <v>1</v>
      </c>
      <c r="BC56" s="112" t="s">
        <v>330</v>
      </c>
      <c r="BD56" s="112" t="s">
        <v>89</v>
      </c>
    </row>
    <row r="57" spans="1:56">
      <c r="B57" s="21"/>
      <c r="L57" s="21"/>
      <c r="AZ57" s="112" t="s">
        <v>331</v>
      </c>
      <c r="BA57" s="112" t="s">
        <v>332</v>
      </c>
      <c r="BB57" s="112" t="s">
        <v>1</v>
      </c>
      <c r="BC57" s="112" t="s">
        <v>333</v>
      </c>
      <c r="BD57" s="112" t="s">
        <v>89</v>
      </c>
    </row>
    <row r="58" spans="1:56">
      <c r="B58" s="21"/>
      <c r="L58" s="21"/>
      <c r="AZ58" s="112" t="s">
        <v>334</v>
      </c>
      <c r="BA58" s="112" t="s">
        <v>335</v>
      </c>
      <c r="BB58" s="112" t="s">
        <v>1</v>
      </c>
      <c r="BC58" s="112" t="s">
        <v>336</v>
      </c>
      <c r="BD58" s="112" t="s">
        <v>89</v>
      </c>
    </row>
    <row r="59" spans="1:56">
      <c r="B59" s="21"/>
      <c r="L59" s="21"/>
      <c r="AZ59" s="112" t="s">
        <v>337</v>
      </c>
      <c r="BA59" s="112" t="s">
        <v>338</v>
      </c>
      <c r="BB59" s="112" t="s">
        <v>1</v>
      </c>
      <c r="BC59" s="112" t="s">
        <v>339</v>
      </c>
      <c r="BD59" s="112" t="s">
        <v>89</v>
      </c>
    </row>
    <row r="60" spans="1:56">
      <c r="B60" s="21"/>
      <c r="L60" s="21"/>
      <c r="AZ60" s="112" t="s">
        <v>340</v>
      </c>
      <c r="BA60" s="112" t="s">
        <v>341</v>
      </c>
      <c r="BB60" s="112" t="s">
        <v>1</v>
      </c>
      <c r="BC60" s="112" t="s">
        <v>342</v>
      </c>
      <c r="BD60" s="112" t="s">
        <v>89</v>
      </c>
    </row>
    <row r="61" spans="1:56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343</v>
      </c>
      <c r="BA61" s="112" t="s">
        <v>344</v>
      </c>
      <c r="BB61" s="112" t="s">
        <v>1</v>
      </c>
      <c r="BC61" s="112" t="s">
        <v>345</v>
      </c>
      <c r="BD61" s="112" t="s">
        <v>89</v>
      </c>
    </row>
    <row r="62" spans="1:56">
      <c r="B62" s="21"/>
      <c r="L62" s="21"/>
      <c r="AZ62" s="112" t="s">
        <v>346</v>
      </c>
      <c r="BA62" s="112" t="s">
        <v>347</v>
      </c>
      <c r="BB62" s="112" t="s">
        <v>1</v>
      </c>
      <c r="BC62" s="112" t="s">
        <v>190</v>
      </c>
      <c r="BD62" s="112" t="s">
        <v>89</v>
      </c>
    </row>
    <row r="63" spans="1:56">
      <c r="B63" s="21"/>
      <c r="L63" s="21"/>
      <c r="AZ63" s="112" t="s">
        <v>348</v>
      </c>
      <c r="BA63" s="112" t="s">
        <v>349</v>
      </c>
      <c r="BB63" s="112" t="s">
        <v>1</v>
      </c>
      <c r="BC63" s="112" t="s">
        <v>350</v>
      </c>
      <c r="BD63" s="112" t="s">
        <v>89</v>
      </c>
    </row>
    <row r="64" spans="1:56">
      <c r="B64" s="21"/>
      <c r="L64" s="21"/>
      <c r="AZ64" s="112" t="s">
        <v>351</v>
      </c>
      <c r="BA64" s="112" t="s">
        <v>352</v>
      </c>
      <c r="BB64" s="112" t="s">
        <v>1</v>
      </c>
      <c r="BC64" s="112" t="s">
        <v>353</v>
      </c>
      <c r="BD64" s="112" t="s">
        <v>89</v>
      </c>
    </row>
    <row r="65" spans="1:56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354</v>
      </c>
      <c r="BA65" s="112" t="s">
        <v>355</v>
      </c>
      <c r="BB65" s="112" t="s">
        <v>1</v>
      </c>
      <c r="BC65" s="112" t="s">
        <v>356</v>
      </c>
      <c r="BD65" s="112" t="s">
        <v>89</v>
      </c>
    </row>
    <row r="66" spans="1:56">
      <c r="B66" s="21"/>
      <c r="L66" s="21"/>
      <c r="AZ66" s="112" t="s">
        <v>357</v>
      </c>
      <c r="BA66" s="112" t="s">
        <v>358</v>
      </c>
      <c r="BB66" s="112" t="s">
        <v>1</v>
      </c>
      <c r="BC66" s="112" t="s">
        <v>359</v>
      </c>
      <c r="BD66" s="112" t="s">
        <v>89</v>
      </c>
    </row>
    <row r="67" spans="1:56">
      <c r="B67" s="21"/>
      <c r="L67" s="21"/>
      <c r="AZ67" s="112" t="s">
        <v>360</v>
      </c>
      <c r="BA67" s="112" t="s">
        <v>361</v>
      </c>
      <c r="BB67" s="112" t="s">
        <v>1</v>
      </c>
      <c r="BC67" s="112" t="s">
        <v>362</v>
      </c>
      <c r="BD67" s="112" t="s">
        <v>89</v>
      </c>
    </row>
    <row r="68" spans="1:56">
      <c r="B68" s="21"/>
      <c r="L68" s="21"/>
      <c r="AZ68" s="112" t="s">
        <v>363</v>
      </c>
      <c r="BA68" s="112" t="s">
        <v>364</v>
      </c>
      <c r="BB68" s="112" t="s">
        <v>1</v>
      </c>
      <c r="BC68" s="112" t="s">
        <v>365</v>
      </c>
      <c r="BD68" s="112" t="s">
        <v>89</v>
      </c>
    </row>
    <row r="69" spans="1:56">
      <c r="B69" s="21"/>
      <c r="L69" s="21"/>
      <c r="AZ69" s="112" t="s">
        <v>366</v>
      </c>
      <c r="BA69" s="112" t="s">
        <v>367</v>
      </c>
      <c r="BB69" s="112" t="s">
        <v>1</v>
      </c>
      <c r="BC69" s="112" t="s">
        <v>368</v>
      </c>
      <c r="BD69" s="112" t="s">
        <v>89</v>
      </c>
    </row>
    <row r="70" spans="1:56">
      <c r="B70" s="21"/>
      <c r="L70" s="21"/>
      <c r="AZ70" s="112" t="s">
        <v>369</v>
      </c>
      <c r="BA70" s="112" t="s">
        <v>370</v>
      </c>
      <c r="BB70" s="112" t="s">
        <v>1</v>
      </c>
      <c r="BC70" s="112" t="s">
        <v>371</v>
      </c>
      <c r="BD70" s="112" t="s">
        <v>89</v>
      </c>
    </row>
    <row r="71" spans="1:56">
      <c r="B71" s="21"/>
      <c r="L71" s="21"/>
      <c r="AZ71" s="112" t="s">
        <v>372</v>
      </c>
      <c r="BA71" s="112" t="s">
        <v>373</v>
      </c>
      <c r="BB71" s="112" t="s">
        <v>1</v>
      </c>
      <c r="BC71" s="112" t="s">
        <v>374</v>
      </c>
      <c r="BD71" s="112" t="s">
        <v>89</v>
      </c>
    </row>
    <row r="72" spans="1:56">
      <c r="B72" s="21"/>
      <c r="L72" s="21"/>
      <c r="AZ72" s="112" t="s">
        <v>375</v>
      </c>
      <c r="BA72" s="112" t="s">
        <v>376</v>
      </c>
      <c r="BB72" s="112" t="s">
        <v>1</v>
      </c>
      <c r="BC72" s="112" t="s">
        <v>377</v>
      </c>
      <c r="BD72" s="112" t="s">
        <v>89</v>
      </c>
    </row>
    <row r="73" spans="1:56">
      <c r="B73" s="21"/>
      <c r="L73" s="21"/>
      <c r="AZ73" s="112" t="s">
        <v>378</v>
      </c>
      <c r="BA73" s="112" t="s">
        <v>379</v>
      </c>
      <c r="BB73" s="112" t="s">
        <v>1</v>
      </c>
      <c r="BC73" s="112" t="s">
        <v>380</v>
      </c>
      <c r="BD73" s="112" t="s">
        <v>89</v>
      </c>
    </row>
    <row r="74" spans="1:56">
      <c r="B74" s="21"/>
      <c r="L74" s="21"/>
      <c r="AZ74" s="112" t="s">
        <v>381</v>
      </c>
      <c r="BA74" s="112" t="s">
        <v>382</v>
      </c>
      <c r="BB74" s="112" t="s">
        <v>1</v>
      </c>
      <c r="BC74" s="112" t="s">
        <v>383</v>
      </c>
      <c r="BD74" s="112" t="s">
        <v>89</v>
      </c>
    </row>
    <row r="75" spans="1:56">
      <c r="B75" s="21"/>
      <c r="L75" s="21"/>
      <c r="AZ75" s="112" t="s">
        <v>384</v>
      </c>
      <c r="BA75" s="112" t="s">
        <v>385</v>
      </c>
      <c r="BB75" s="112" t="s">
        <v>1</v>
      </c>
      <c r="BC75" s="112" t="s">
        <v>386</v>
      </c>
      <c r="BD75" s="112" t="s">
        <v>89</v>
      </c>
    </row>
    <row r="76" spans="1:56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Z76" s="112" t="s">
        <v>387</v>
      </c>
      <c r="BA76" s="112" t="s">
        <v>388</v>
      </c>
      <c r="BB76" s="112" t="s">
        <v>1</v>
      </c>
      <c r="BC76" s="112" t="s">
        <v>389</v>
      </c>
      <c r="BD76" s="112" t="s">
        <v>89</v>
      </c>
    </row>
    <row r="77" spans="1:56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Z77" s="112" t="s">
        <v>390</v>
      </c>
      <c r="BA77" s="112" t="s">
        <v>391</v>
      </c>
      <c r="BB77" s="112" t="s">
        <v>1</v>
      </c>
      <c r="BC77" s="112" t="s">
        <v>392</v>
      </c>
      <c r="BD77" s="112" t="s">
        <v>89</v>
      </c>
    </row>
    <row r="78" spans="1:56">
      <c r="AZ78" s="112" t="s">
        <v>393</v>
      </c>
      <c r="BA78" s="112" t="s">
        <v>394</v>
      </c>
      <c r="BB78" s="112" t="s">
        <v>1</v>
      </c>
      <c r="BC78" s="112" t="s">
        <v>395</v>
      </c>
      <c r="BD78" s="112" t="s">
        <v>89</v>
      </c>
    </row>
    <row r="79" spans="1:56">
      <c r="AZ79" s="112" t="s">
        <v>396</v>
      </c>
      <c r="BA79" s="112" t="s">
        <v>397</v>
      </c>
      <c r="BB79" s="112" t="s">
        <v>1</v>
      </c>
      <c r="BC79" s="112" t="s">
        <v>398</v>
      </c>
      <c r="BD79" s="112" t="s">
        <v>89</v>
      </c>
    </row>
    <row r="80" spans="1:56">
      <c r="AZ80" s="112" t="s">
        <v>399</v>
      </c>
      <c r="BA80" s="112" t="s">
        <v>400</v>
      </c>
      <c r="BB80" s="112" t="s">
        <v>1</v>
      </c>
      <c r="BC80" s="112" t="s">
        <v>401</v>
      </c>
      <c r="BD80" s="112" t="s">
        <v>89</v>
      </c>
    </row>
    <row r="81" spans="1:56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Z81" s="112" t="s">
        <v>402</v>
      </c>
      <c r="BA81" s="112" t="s">
        <v>403</v>
      </c>
      <c r="BB81" s="112" t="s">
        <v>1</v>
      </c>
      <c r="BC81" s="112" t="s">
        <v>404</v>
      </c>
      <c r="BD81" s="112" t="s">
        <v>89</v>
      </c>
    </row>
    <row r="82" spans="1:56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Z82" s="112" t="s">
        <v>406</v>
      </c>
      <c r="BA82" s="112" t="s">
        <v>407</v>
      </c>
      <c r="BB82" s="112" t="s">
        <v>1</v>
      </c>
      <c r="BC82" s="112" t="s">
        <v>408</v>
      </c>
      <c r="BD82" s="112" t="s">
        <v>89</v>
      </c>
    </row>
    <row r="83" spans="1:56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Z83" s="112" t="s">
        <v>409</v>
      </c>
      <c r="BA83" s="112" t="s">
        <v>410</v>
      </c>
      <c r="BB83" s="112" t="s">
        <v>1</v>
      </c>
      <c r="BC83" s="112" t="s">
        <v>411</v>
      </c>
      <c r="BD83" s="112" t="s">
        <v>89</v>
      </c>
    </row>
    <row r="84" spans="1:56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Z84" s="112" t="s">
        <v>412</v>
      </c>
      <c r="BA84" s="112" t="s">
        <v>413</v>
      </c>
      <c r="BB84" s="112" t="s">
        <v>1</v>
      </c>
      <c r="BC84" s="112" t="s">
        <v>414</v>
      </c>
      <c r="BD84" s="112" t="s">
        <v>89</v>
      </c>
    </row>
    <row r="85" spans="1:56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Z85" s="112" t="s">
        <v>415</v>
      </c>
      <c r="BA85" s="112" t="s">
        <v>416</v>
      </c>
      <c r="BB85" s="112" t="s">
        <v>1</v>
      </c>
      <c r="BC85" s="112" t="s">
        <v>417</v>
      </c>
      <c r="BD85" s="112" t="s">
        <v>89</v>
      </c>
    </row>
    <row r="86" spans="1:56" s="1" customFormat="1" ht="12" customHeight="1">
      <c r="B86" s="21"/>
      <c r="C86" s="28" t="s">
        <v>183</v>
      </c>
      <c r="L86" s="21"/>
      <c r="AZ86" s="112" t="s">
        <v>418</v>
      </c>
      <c r="BA86" s="112" t="s">
        <v>419</v>
      </c>
      <c r="BB86" s="112" t="s">
        <v>1</v>
      </c>
      <c r="BC86" s="112" t="s">
        <v>420</v>
      </c>
      <c r="BD86" s="112" t="s">
        <v>89</v>
      </c>
    </row>
    <row r="87" spans="1:56" s="2" customFormat="1" ht="16.5" customHeight="1">
      <c r="A87" s="35"/>
      <c r="B87" s="36"/>
      <c r="C87" s="35"/>
      <c r="D87" s="35"/>
      <c r="E87" s="331" t="s">
        <v>187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Z87" s="112" t="s">
        <v>421</v>
      </c>
      <c r="BA87" s="112" t="s">
        <v>422</v>
      </c>
      <c r="BB87" s="112" t="s">
        <v>1</v>
      </c>
      <c r="BC87" s="112" t="s">
        <v>423</v>
      </c>
      <c r="BD87" s="112" t="s">
        <v>89</v>
      </c>
    </row>
    <row r="88" spans="1:56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Z88" s="112" t="s">
        <v>424</v>
      </c>
      <c r="BA88" s="112" t="s">
        <v>425</v>
      </c>
      <c r="BB88" s="112" t="s">
        <v>1</v>
      </c>
      <c r="BC88" s="112" t="s">
        <v>426</v>
      </c>
      <c r="BD88" s="112" t="s">
        <v>89</v>
      </c>
    </row>
    <row r="89" spans="1:56" s="2" customFormat="1" ht="16.5" customHeight="1">
      <c r="A89" s="35"/>
      <c r="B89" s="36"/>
      <c r="C89" s="35"/>
      <c r="D89" s="35"/>
      <c r="E89" s="293" t="str">
        <f>E11</f>
        <v>01.1 - ASR + Statika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Z89" s="112" t="s">
        <v>427</v>
      </c>
      <c r="BA89" s="112" t="s">
        <v>428</v>
      </c>
      <c r="BB89" s="112" t="s">
        <v>1</v>
      </c>
      <c r="BC89" s="112" t="s">
        <v>429</v>
      </c>
      <c r="BD89" s="112" t="s">
        <v>89</v>
      </c>
    </row>
    <row r="90" spans="1:56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Z90" s="112" t="s">
        <v>430</v>
      </c>
      <c r="BA90" s="112" t="s">
        <v>431</v>
      </c>
      <c r="BB90" s="112" t="s">
        <v>1</v>
      </c>
      <c r="BC90" s="112" t="s">
        <v>432</v>
      </c>
      <c r="BD90" s="112" t="s">
        <v>89</v>
      </c>
    </row>
    <row r="91" spans="1:56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Z91" s="112" t="s">
        <v>433</v>
      </c>
      <c r="BA91" s="112" t="s">
        <v>434</v>
      </c>
      <c r="BB91" s="112" t="s">
        <v>1</v>
      </c>
      <c r="BC91" s="112" t="s">
        <v>435</v>
      </c>
      <c r="BD91" s="112" t="s">
        <v>89</v>
      </c>
    </row>
    <row r="92" spans="1:56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Z92" s="112" t="s">
        <v>436</v>
      </c>
      <c r="BA92" s="112" t="s">
        <v>437</v>
      </c>
      <c r="BB92" s="112" t="s">
        <v>1</v>
      </c>
      <c r="BC92" s="112" t="s">
        <v>243</v>
      </c>
      <c r="BD92" s="112" t="s">
        <v>89</v>
      </c>
    </row>
    <row r="93" spans="1:56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Z93" s="112" t="s">
        <v>438</v>
      </c>
      <c r="BA93" s="112" t="s">
        <v>437</v>
      </c>
      <c r="BB93" s="112" t="s">
        <v>1</v>
      </c>
      <c r="BC93" s="112" t="s">
        <v>246</v>
      </c>
      <c r="BD93" s="112" t="s">
        <v>89</v>
      </c>
    </row>
    <row r="94" spans="1:56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Z94" s="112" t="s">
        <v>439</v>
      </c>
      <c r="BA94" s="112" t="s">
        <v>437</v>
      </c>
      <c r="BB94" s="112" t="s">
        <v>1</v>
      </c>
      <c r="BC94" s="112" t="s">
        <v>249</v>
      </c>
      <c r="BD94" s="112" t="s">
        <v>89</v>
      </c>
    </row>
    <row r="95" spans="1:56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Z95" s="112" t="s">
        <v>440</v>
      </c>
      <c r="BA95" s="112" t="s">
        <v>441</v>
      </c>
      <c r="BB95" s="112" t="s">
        <v>1</v>
      </c>
      <c r="BC95" s="112" t="s">
        <v>252</v>
      </c>
      <c r="BD95" s="112" t="s">
        <v>89</v>
      </c>
    </row>
    <row r="96" spans="1:56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Z96" s="112" t="s">
        <v>444</v>
      </c>
      <c r="BA96" s="112" t="s">
        <v>445</v>
      </c>
      <c r="BB96" s="112" t="s">
        <v>1</v>
      </c>
      <c r="BC96" s="112" t="s">
        <v>446</v>
      </c>
      <c r="BD96" s="112" t="s">
        <v>89</v>
      </c>
    </row>
    <row r="97" spans="1:56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Z97" s="112" t="s">
        <v>447</v>
      </c>
      <c r="BA97" s="112" t="s">
        <v>448</v>
      </c>
      <c r="BB97" s="112" t="s">
        <v>1</v>
      </c>
      <c r="BC97" s="112" t="s">
        <v>449</v>
      </c>
      <c r="BD97" s="112" t="s">
        <v>89</v>
      </c>
    </row>
    <row r="98" spans="1:56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J161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  <c r="AZ98" s="112" t="s">
        <v>452</v>
      </c>
      <c r="BA98" s="112" t="s">
        <v>453</v>
      </c>
      <c r="BB98" s="112" t="s">
        <v>1</v>
      </c>
      <c r="BC98" s="112" t="s">
        <v>454</v>
      </c>
      <c r="BD98" s="112" t="s">
        <v>89</v>
      </c>
    </row>
    <row r="99" spans="1:56" s="9" customFormat="1" ht="24.9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J162</f>
        <v>0</v>
      </c>
      <c r="L99" s="132"/>
      <c r="AZ99" s="136" t="s">
        <v>456</v>
      </c>
      <c r="BA99" s="136" t="s">
        <v>457</v>
      </c>
      <c r="BB99" s="136" t="s">
        <v>1</v>
      </c>
      <c r="BC99" s="136" t="s">
        <v>458</v>
      </c>
      <c r="BD99" s="136" t="s">
        <v>89</v>
      </c>
    </row>
    <row r="100" spans="1:56" s="10" customFormat="1" ht="19.95" customHeight="1">
      <c r="B100" s="137"/>
      <c r="D100" s="138" t="s">
        <v>459</v>
      </c>
      <c r="E100" s="139"/>
      <c r="F100" s="139"/>
      <c r="G100" s="139"/>
      <c r="H100" s="139"/>
      <c r="I100" s="139"/>
      <c r="J100" s="140">
        <f>J163</f>
        <v>0</v>
      </c>
      <c r="L100" s="137"/>
      <c r="AZ100" s="141" t="s">
        <v>460</v>
      </c>
      <c r="BA100" s="141" t="s">
        <v>461</v>
      </c>
      <c r="BB100" s="141" t="s">
        <v>1</v>
      </c>
      <c r="BC100" s="141" t="s">
        <v>462</v>
      </c>
      <c r="BD100" s="141" t="s">
        <v>89</v>
      </c>
    </row>
    <row r="101" spans="1:56" s="10" customFormat="1" ht="19.95" customHeight="1">
      <c r="B101" s="137"/>
      <c r="D101" s="138" t="s">
        <v>463</v>
      </c>
      <c r="E101" s="139"/>
      <c r="F101" s="139"/>
      <c r="G101" s="139"/>
      <c r="H101" s="139"/>
      <c r="I101" s="139"/>
      <c r="J101" s="140">
        <f>J302</f>
        <v>0</v>
      </c>
      <c r="L101" s="137"/>
      <c r="AZ101" s="141" t="s">
        <v>464</v>
      </c>
      <c r="BA101" s="141" t="s">
        <v>465</v>
      </c>
      <c r="BB101" s="141" t="s">
        <v>1</v>
      </c>
      <c r="BC101" s="141" t="s">
        <v>466</v>
      </c>
      <c r="BD101" s="141" t="s">
        <v>89</v>
      </c>
    </row>
    <row r="102" spans="1:56" s="10" customFormat="1" ht="19.95" customHeight="1">
      <c r="B102" s="137"/>
      <c r="D102" s="138" t="s">
        <v>467</v>
      </c>
      <c r="E102" s="139"/>
      <c r="F102" s="139"/>
      <c r="G102" s="139"/>
      <c r="H102" s="139"/>
      <c r="I102" s="139"/>
      <c r="J102" s="140">
        <f>J423</f>
        <v>0</v>
      </c>
      <c r="L102" s="137"/>
      <c r="AZ102" s="141" t="s">
        <v>468</v>
      </c>
      <c r="BA102" s="141" t="s">
        <v>469</v>
      </c>
      <c r="BB102" s="141" t="s">
        <v>1</v>
      </c>
      <c r="BC102" s="141" t="s">
        <v>470</v>
      </c>
      <c r="BD102" s="141" t="s">
        <v>89</v>
      </c>
    </row>
    <row r="103" spans="1:56" s="10" customFormat="1" ht="19.95" customHeight="1">
      <c r="B103" s="137"/>
      <c r="D103" s="138" t="s">
        <v>471</v>
      </c>
      <c r="E103" s="139"/>
      <c r="F103" s="139"/>
      <c r="G103" s="139"/>
      <c r="H103" s="139"/>
      <c r="I103" s="139"/>
      <c r="J103" s="140">
        <f>J520</f>
        <v>0</v>
      </c>
      <c r="L103" s="137"/>
      <c r="AZ103" s="141" t="s">
        <v>472</v>
      </c>
      <c r="BA103" s="141" t="s">
        <v>473</v>
      </c>
      <c r="BB103" s="141" t="s">
        <v>1</v>
      </c>
      <c r="BC103" s="141" t="s">
        <v>474</v>
      </c>
      <c r="BD103" s="141" t="s">
        <v>89</v>
      </c>
    </row>
    <row r="104" spans="1:56" s="10" customFormat="1" ht="19.95" customHeight="1">
      <c r="B104" s="137"/>
      <c r="D104" s="138" t="s">
        <v>475</v>
      </c>
      <c r="E104" s="139"/>
      <c r="F104" s="139"/>
      <c r="G104" s="139"/>
      <c r="H104" s="139"/>
      <c r="I104" s="139"/>
      <c r="J104" s="140">
        <f>J563</f>
        <v>0</v>
      </c>
      <c r="L104" s="137"/>
    </row>
    <row r="105" spans="1:56" s="10" customFormat="1" ht="19.95" customHeight="1">
      <c r="B105" s="137"/>
      <c r="D105" s="138" t="s">
        <v>476</v>
      </c>
      <c r="E105" s="139"/>
      <c r="F105" s="139"/>
      <c r="G105" s="139"/>
      <c r="H105" s="139"/>
      <c r="I105" s="139"/>
      <c r="J105" s="140">
        <f>J578</f>
        <v>0</v>
      </c>
      <c r="L105" s="137"/>
    </row>
    <row r="106" spans="1:56" s="10" customFormat="1" ht="19.95" customHeight="1">
      <c r="B106" s="137"/>
      <c r="D106" s="138" t="s">
        <v>477</v>
      </c>
      <c r="E106" s="139"/>
      <c r="F106" s="139"/>
      <c r="G106" s="139"/>
      <c r="H106" s="139"/>
      <c r="I106" s="139"/>
      <c r="J106" s="140">
        <f>J2035</f>
        <v>0</v>
      </c>
      <c r="L106" s="137"/>
    </row>
    <row r="107" spans="1:56" s="10" customFormat="1" ht="19.95" customHeight="1">
      <c r="B107" s="137"/>
      <c r="D107" s="138" t="s">
        <v>478</v>
      </c>
      <c r="E107" s="139"/>
      <c r="F107" s="139"/>
      <c r="G107" s="139"/>
      <c r="H107" s="139"/>
      <c r="I107" s="139"/>
      <c r="J107" s="140">
        <f>J2909</f>
        <v>0</v>
      </c>
      <c r="L107" s="137"/>
    </row>
    <row r="108" spans="1:56" s="9" customFormat="1" ht="24.9" customHeight="1">
      <c r="B108" s="132"/>
      <c r="D108" s="133" t="s">
        <v>479</v>
      </c>
      <c r="E108" s="134"/>
      <c r="F108" s="134"/>
      <c r="G108" s="134"/>
      <c r="H108" s="134"/>
      <c r="I108" s="134"/>
      <c r="J108" s="135">
        <f>J2911</f>
        <v>0</v>
      </c>
      <c r="L108" s="132"/>
    </row>
    <row r="109" spans="1:56" s="10" customFormat="1" ht="19.95" customHeight="1">
      <c r="B109" s="137"/>
      <c r="D109" s="138" t="s">
        <v>480</v>
      </c>
      <c r="E109" s="139"/>
      <c r="F109" s="139"/>
      <c r="G109" s="139"/>
      <c r="H109" s="139"/>
      <c r="I109" s="139"/>
      <c r="J109" s="140">
        <f>J2912</f>
        <v>0</v>
      </c>
      <c r="L109" s="137"/>
    </row>
    <row r="110" spans="1:56" s="10" customFormat="1" ht="19.95" customHeight="1">
      <c r="B110" s="137"/>
      <c r="D110" s="138" t="s">
        <v>481</v>
      </c>
      <c r="E110" s="139"/>
      <c r="F110" s="139"/>
      <c r="G110" s="139"/>
      <c r="H110" s="139"/>
      <c r="I110" s="139"/>
      <c r="J110" s="140">
        <f>J3018</f>
        <v>0</v>
      </c>
      <c r="L110" s="137"/>
    </row>
    <row r="111" spans="1:56" s="10" customFormat="1" ht="19.95" customHeight="1">
      <c r="B111" s="137"/>
      <c r="D111" s="138" t="s">
        <v>482</v>
      </c>
      <c r="E111" s="139"/>
      <c r="F111" s="139"/>
      <c r="G111" s="139"/>
      <c r="H111" s="139"/>
      <c r="I111" s="139"/>
      <c r="J111" s="140">
        <f>J3238</f>
        <v>0</v>
      </c>
      <c r="L111" s="137"/>
    </row>
    <row r="112" spans="1:56" s="10" customFormat="1" ht="19.95" customHeight="1">
      <c r="B112" s="137"/>
      <c r="D112" s="138" t="s">
        <v>483</v>
      </c>
      <c r="E112" s="139"/>
      <c r="F112" s="139"/>
      <c r="G112" s="139"/>
      <c r="H112" s="139"/>
      <c r="I112" s="139"/>
      <c r="J112" s="140">
        <f>J3479</f>
        <v>0</v>
      </c>
      <c r="L112" s="137"/>
    </row>
    <row r="113" spans="2:12" s="10" customFormat="1" ht="19.95" customHeight="1">
      <c r="B113" s="137"/>
      <c r="D113" s="138" t="s">
        <v>484</v>
      </c>
      <c r="E113" s="139"/>
      <c r="F113" s="139"/>
      <c r="G113" s="139"/>
      <c r="H113" s="139"/>
      <c r="I113" s="139"/>
      <c r="J113" s="140">
        <f>J3491</f>
        <v>0</v>
      </c>
      <c r="L113" s="137"/>
    </row>
    <row r="114" spans="2:12" s="10" customFormat="1" ht="19.95" customHeight="1">
      <c r="B114" s="137"/>
      <c r="D114" s="138" t="s">
        <v>485</v>
      </c>
      <c r="E114" s="139"/>
      <c r="F114" s="139"/>
      <c r="G114" s="139"/>
      <c r="H114" s="139"/>
      <c r="I114" s="139"/>
      <c r="J114" s="140">
        <f>J3547</f>
        <v>0</v>
      </c>
      <c r="L114" s="137"/>
    </row>
    <row r="115" spans="2:12" s="10" customFormat="1" ht="19.95" customHeight="1">
      <c r="B115" s="137"/>
      <c r="D115" s="138" t="s">
        <v>486</v>
      </c>
      <c r="E115" s="139"/>
      <c r="F115" s="139"/>
      <c r="G115" s="139"/>
      <c r="H115" s="139"/>
      <c r="I115" s="139"/>
      <c r="J115" s="140">
        <f>J3657</f>
        <v>0</v>
      </c>
      <c r="L115" s="137"/>
    </row>
    <row r="116" spans="2:12" s="10" customFormat="1" ht="19.95" customHeight="1">
      <c r="B116" s="137"/>
      <c r="D116" s="138" t="s">
        <v>487</v>
      </c>
      <c r="E116" s="139"/>
      <c r="F116" s="139"/>
      <c r="G116" s="139"/>
      <c r="H116" s="139"/>
      <c r="I116" s="139"/>
      <c r="J116" s="140">
        <f>J3715</f>
        <v>0</v>
      </c>
      <c r="L116" s="137"/>
    </row>
    <row r="117" spans="2:12" s="10" customFormat="1" ht="19.95" customHeight="1">
      <c r="B117" s="137"/>
      <c r="D117" s="138" t="s">
        <v>488</v>
      </c>
      <c r="E117" s="139"/>
      <c r="F117" s="139"/>
      <c r="G117" s="139"/>
      <c r="H117" s="139"/>
      <c r="I117" s="139"/>
      <c r="J117" s="140">
        <f>J3803</f>
        <v>0</v>
      </c>
      <c r="L117" s="137"/>
    </row>
    <row r="118" spans="2:12" s="10" customFormat="1" ht="19.95" customHeight="1">
      <c r="B118" s="137"/>
      <c r="D118" s="138" t="s">
        <v>489</v>
      </c>
      <c r="E118" s="139"/>
      <c r="F118" s="139"/>
      <c r="G118" s="139"/>
      <c r="H118" s="139"/>
      <c r="I118" s="139"/>
      <c r="J118" s="140">
        <f>J4017</f>
        <v>0</v>
      </c>
      <c r="L118" s="137"/>
    </row>
    <row r="119" spans="2:12" s="10" customFormat="1" ht="19.95" customHeight="1">
      <c r="B119" s="137"/>
      <c r="D119" s="138" t="s">
        <v>490</v>
      </c>
      <c r="E119" s="139"/>
      <c r="F119" s="139"/>
      <c r="G119" s="139"/>
      <c r="H119" s="139"/>
      <c r="I119" s="139"/>
      <c r="J119" s="140">
        <f>J4035</f>
        <v>0</v>
      </c>
      <c r="L119" s="137"/>
    </row>
    <row r="120" spans="2:12" s="10" customFormat="1" ht="19.95" customHeight="1">
      <c r="B120" s="137"/>
      <c r="D120" s="138" t="s">
        <v>491</v>
      </c>
      <c r="E120" s="139"/>
      <c r="F120" s="139"/>
      <c r="G120" s="139"/>
      <c r="H120" s="139"/>
      <c r="I120" s="139"/>
      <c r="J120" s="140">
        <f>J4107</f>
        <v>0</v>
      </c>
      <c r="L120" s="137"/>
    </row>
    <row r="121" spans="2:12" s="10" customFormat="1" ht="19.95" customHeight="1">
      <c r="B121" s="137"/>
      <c r="D121" s="138" t="s">
        <v>492</v>
      </c>
      <c r="E121" s="139"/>
      <c r="F121" s="139"/>
      <c r="G121" s="139"/>
      <c r="H121" s="139"/>
      <c r="I121" s="139"/>
      <c r="J121" s="140">
        <f>J4118</f>
        <v>0</v>
      </c>
      <c r="L121" s="137"/>
    </row>
    <row r="122" spans="2:12" s="10" customFormat="1" ht="19.95" customHeight="1">
      <c r="B122" s="137"/>
      <c r="D122" s="138" t="s">
        <v>493</v>
      </c>
      <c r="E122" s="139"/>
      <c r="F122" s="139"/>
      <c r="G122" s="139"/>
      <c r="H122" s="139"/>
      <c r="I122" s="139"/>
      <c r="J122" s="140">
        <f>J4173</f>
        <v>0</v>
      </c>
      <c r="L122" s="137"/>
    </row>
    <row r="123" spans="2:12" s="10" customFormat="1" ht="19.95" customHeight="1">
      <c r="B123" s="137"/>
      <c r="D123" s="138" t="s">
        <v>494</v>
      </c>
      <c r="E123" s="139"/>
      <c r="F123" s="139"/>
      <c r="G123" s="139"/>
      <c r="H123" s="139"/>
      <c r="I123" s="139"/>
      <c r="J123" s="140">
        <f>J4243</f>
        <v>0</v>
      </c>
      <c r="L123" s="137"/>
    </row>
    <row r="124" spans="2:12" s="9" customFormat="1" ht="24.9" customHeight="1">
      <c r="B124" s="132"/>
      <c r="D124" s="133" t="s">
        <v>495</v>
      </c>
      <c r="E124" s="134"/>
      <c r="F124" s="134"/>
      <c r="G124" s="134"/>
      <c r="H124" s="134"/>
      <c r="I124" s="134"/>
      <c r="J124" s="135">
        <f>J5078</f>
        <v>0</v>
      </c>
      <c r="L124" s="132"/>
    </row>
    <row r="125" spans="2:12" s="10" customFormat="1" ht="19.95" customHeight="1">
      <c r="B125" s="137"/>
      <c r="D125" s="138" t="s">
        <v>496</v>
      </c>
      <c r="E125" s="139"/>
      <c r="F125" s="139"/>
      <c r="G125" s="139"/>
      <c r="H125" s="139"/>
      <c r="I125" s="139"/>
      <c r="J125" s="140">
        <f>J5079</f>
        <v>0</v>
      </c>
      <c r="L125" s="137"/>
    </row>
    <row r="126" spans="2:12" s="9" customFormat="1" ht="24.9" customHeight="1">
      <c r="B126" s="132"/>
      <c r="D126" s="133" t="s">
        <v>497</v>
      </c>
      <c r="E126" s="134"/>
      <c r="F126" s="134"/>
      <c r="G126" s="134"/>
      <c r="H126" s="134"/>
      <c r="I126" s="134"/>
      <c r="J126" s="135">
        <f>J5082</f>
        <v>0</v>
      </c>
      <c r="L126" s="132"/>
    </row>
    <row r="127" spans="2:12" s="9" customFormat="1" ht="24.9" customHeight="1">
      <c r="B127" s="132"/>
      <c r="D127" s="133" t="s">
        <v>498</v>
      </c>
      <c r="E127" s="134"/>
      <c r="F127" s="134"/>
      <c r="G127" s="134"/>
      <c r="H127" s="134"/>
      <c r="I127" s="134"/>
      <c r="J127" s="135">
        <f>J5097</f>
        <v>0</v>
      </c>
      <c r="L127" s="132"/>
    </row>
    <row r="128" spans="2:12" s="9" customFormat="1" ht="24.9" customHeight="1">
      <c r="B128" s="132"/>
      <c r="D128" s="133" t="s">
        <v>499</v>
      </c>
      <c r="E128" s="134"/>
      <c r="F128" s="134"/>
      <c r="G128" s="134"/>
      <c r="H128" s="134"/>
      <c r="I128" s="134"/>
      <c r="J128" s="135">
        <f>J5100</f>
        <v>0</v>
      </c>
      <c r="L128" s="132"/>
    </row>
    <row r="129" spans="1:65" s="10" customFormat="1" ht="19.95" customHeight="1">
      <c r="B129" s="137"/>
      <c r="D129" s="138" t="s">
        <v>500</v>
      </c>
      <c r="E129" s="139"/>
      <c r="F129" s="139"/>
      <c r="G129" s="139"/>
      <c r="H129" s="139"/>
      <c r="I129" s="139"/>
      <c r="J129" s="140">
        <f>J5101</f>
        <v>0</v>
      </c>
      <c r="L129" s="137"/>
    </row>
    <row r="130" spans="1:65" s="2" customFormat="1" ht="21.7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29.25" hidden="1" customHeight="1">
      <c r="A132" s="35"/>
      <c r="B132" s="36"/>
      <c r="C132" s="131" t="s">
        <v>501</v>
      </c>
      <c r="D132" s="35"/>
      <c r="E132" s="35"/>
      <c r="F132" s="35"/>
      <c r="G132" s="35"/>
      <c r="H132" s="35"/>
      <c r="I132" s="35"/>
      <c r="J132" s="142">
        <f>ROUND(J133 + J134 + J135 + J136 + J137 + J138,2)</f>
        <v>0</v>
      </c>
      <c r="K132" s="35"/>
      <c r="L132" s="45"/>
      <c r="N132" s="143" t="s">
        <v>40</v>
      </c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8" hidden="1" customHeight="1">
      <c r="A133" s="35"/>
      <c r="B133" s="144"/>
      <c r="C133" s="145"/>
      <c r="D133" s="292" t="s">
        <v>502</v>
      </c>
      <c r="E133" s="330"/>
      <c r="F133" s="330"/>
      <c r="G133" s="145"/>
      <c r="H133" s="145"/>
      <c r="I133" s="145"/>
      <c r="J133" s="102">
        <v>0</v>
      </c>
      <c r="K133" s="145"/>
      <c r="L133" s="147"/>
      <c r="M133" s="148"/>
      <c r="N133" s="149" t="s">
        <v>42</v>
      </c>
      <c r="O133" s="148"/>
      <c r="P133" s="148"/>
      <c r="Q133" s="148"/>
      <c r="R133" s="148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50" t="s">
        <v>503</v>
      </c>
      <c r="AZ133" s="148"/>
      <c r="BA133" s="148"/>
      <c r="BB133" s="148"/>
      <c r="BC133" s="148"/>
      <c r="BD133" s="148"/>
      <c r="BE133" s="151">
        <f t="shared" ref="BE133:BE138" si="0">IF(N133="základná",J133,0)</f>
        <v>0</v>
      </c>
      <c r="BF133" s="151">
        <f t="shared" ref="BF133:BF138" si="1">IF(N133="znížená",J133,0)</f>
        <v>0</v>
      </c>
      <c r="BG133" s="151">
        <f t="shared" ref="BG133:BG138" si="2">IF(N133="zákl. prenesená",J133,0)</f>
        <v>0</v>
      </c>
      <c r="BH133" s="151">
        <f t="shared" ref="BH133:BH138" si="3">IF(N133="zníž. prenesená",J133,0)</f>
        <v>0</v>
      </c>
      <c r="BI133" s="151">
        <f t="shared" ref="BI133:BI138" si="4">IF(N133="nulová",J133,0)</f>
        <v>0</v>
      </c>
      <c r="BJ133" s="150" t="s">
        <v>89</v>
      </c>
      <c r="BK133" s="148"/>
      <c r="BL133" s="148"/>
      <c r="BM133" s="148"/>
    </row>
    <row r="134" spans="1:65" s="2" customFormat="1" ht="18" hidden="1" customHeight="1">
      <c r="A134" s="35"/>
      <c r="B134" s="144"/>
      <c r="C134" s="145"/>
      <c r="D134" s="292" t="s">
        <v>504</v>
      </c>
      <c r="E134" s="330"/>
      <c r="F134" s="330"/>
      <c r="G134" s="145"/>
      <c r="H134" s="145"/>
      <c r="I134" s="145"/>
      <c r="J134" s="102">
        <v>0</v>
      </c>
      <c r="K134" s="145"/>
      <c r="L134" s="147"/>
      <c r="M134" s="148"/>
      <c r="N134" s="149" t="s">
        <v>42</v>
      </c>
      <c r="O134" s="148"/>
      <c r="P134" s="148"/>
      <c r="Q134" s="148"/>
      <c r="R134" s="148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50" t="s">
        <v>503</v>
      </c>
      <c r="AZ134" s="148"/>
      <c r="BA134" s="148"/>
      <c r="BB134" s="148"/>
      <c r="BC134" s="148"/>
      <c r="BD134" s="148"/>
      <c r="BE134" s="151">
        <f t="shared" si="0"/>
        <v>0</v>
      </c>
      <c r="BF134" s="151">
        <f t="shared" si="1"/>
        <v>0</v>
      </c>
      <c r="BG134" s="151">
        <f t="shared" si="2"/>
        <v>0</v>
      </c>
      <c r="BH134" s="151">
        <f t="shared" si="3"/>
        <v>0</v>
      </c>
      <c r="BI134" s="151">
        <f t="shared" si="4"/>
        <v>0</v>
      </c>
      <c r="BJ134" s="150" t="s">
        <v>89</v>
      </c>
      <c r="BK134" s="148"/>
      <c r="BL134" s="148"/>
      <c r="BM134" s="148"/>
    </row>
    <row r="135" spans="1:65" s="2" customFormat="1" ht="18" hidden="1" customHeight="1">
      <c r="A135" s="35"/>
      <c r="B135" s="144"/>
      <c r="C135" s="145"/>
      <c r="D135" s="292" t="s">
        <v>505</v>
      </c>
      <c r="E135" s="330"/>
      <c r="F135" s="330"/>
      <c r="G135" s="145"/>
      <c r="H135" s="145"/>
      <c r="I135" s="145"/>
      <c r="J135" s="102">
        <v>0</v>
      </c>
      <c r="K135" s="145"/>
      <c r="L135" s="147"/>
      <c r="M135" s="148"/>
      <c r="N135" s="149" t="s">
        <v>42</v>
      </c>
      <c r="O135" s="148"/>
      <c r="P135" s="148"/>
      <c r="Q135" s="148"/>
      <c r="R135" s="148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50" t="s">
        <v>503</v>
      </c>
      <c r="AZ135" s="148"/>
      <c r="BA135" s="148"/>
      <c r="BB135" s="148"/>
      <c r="BC135" s="148"/>
      <c r="BD135" s="148"/>
      <c r="BE135" s="151">
        <f t="shared" si="0"/>
        <v>0</v>
      </c>
      <c r="BF135" s="151">
        <f t="shared" si="1"/>
        <v>0</v>
      </c>
      <c r="BG135" s="151">
        <f t="shared" si="2"/>
        <v>0</v>
      </c>
      <c r="BH135" s="151">
        <f t="shared" si="3"/>
        <v>0</v>
      </c>
      <c r="BI135" s="151">
        <f t="shared" si="4"/>
        <v>0</v>
      </c>
      <c r="BJ135" s="150" t="s">
        <v>89</v>
      </c>
      <c r="BK135" s="148"/>
      <c r="BL135" s="148"/>
      <c r="BM135" s="148"/>
    </row>
    <row r="136" spans="1:65" s="2" customFormat="1" ht="18" hidden="1" customHeight="1">
      <c r="A136" s="35"/>
      <c r="B136" s="144"/>
      <c r="C136" s="145"/>
      <c r="D136" s="292" t="s">
        <v>506</v>
      </c>
      <c r="E136" s="330"/>
      <c r="F136" s="330"/>
      <c r="G136" s="145"/>
      <c r="H136" s="145"/>
      <c r="I136" s="145"/>
      <c r="J136" s="102">
        <v>0</v>
      </c>
      <c r="K136" s="145"/>
      <c r="L136" s="147"/>
      <c r="M136" s="148"/>
      <c r="N136" s="149" t="s">
        <v>42</v>
      </c>
      <c r="O136" s="148"/>
      <c r="P136" s="148"/>
      <c r="Q136" s="148"/>
      <c r="R136" s="148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50" t="s">
        <v>503</v>
      </c>
      <c r="AZ136" s="148"/>
      <c r="BA136" s="148"/>
      <c r="BB136" s="148"/>
      <c r="BC136" s="148"/>
      <c r="BD136" s="148"/>
      <c r="BE136" s="151">
        <f t="shared" si="0"/>
        <v>0</v>
      </c>
      <c r="BF136" s="151">
        <f t="shared" si="1"/>
        <v>0</v>
      </c>
      <c r="BG136" s="151">
        <f t="shared" si="2"/>
        <v>0</v>
      </c>
      <c r="BH136" s="151">
        <f t="shared" si="3"/>
        <v>0</v>
      </c>
      <c r="BI136" s="151">
        <f t="shared" si="4"/>
        <v>0</v>
      </c>
      <c r="BJ136" s="150" t="s">
        <v>89</v>
      </c>
      <c r="BK136" s="148"/>
      <c r="BL136" s="148"/>
      <c r="BM136" s="148"/>
    </row>
    <row r="137" spans="1:65" s="2" customFormat="1" ht="18" hidden="1" customHeight="1">
      <c r="A137" s="35"/>
      <c r="B137" s="144"/>
      <c r="C137" s="145"/>
      <c r="D137" s="292" t="s">
        <v>507</v>
      </c>
      <c r="E137" s="330"/>
      <c r="F137" s="330"/>
      <c r="G137" s="145"/>
      <c r="H137" s="145"/>
      <c r="I137" s="145"/>
      <c r="J137" s="102">
        <v>0</v>
      </c>
      <c r="K137" s="145"/>
      <c r="L137" s="147"/>
      <c r="M137" s="148"/>
      <c r="N137" s="149" t="s">
        <v>42</v>
      </c>
      <c r="O137" s="148"/>
      <c r="P137" s="148"/>
      <c r="Q137" s="148"/>
      <c r="R137" s="148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50" t="s">
        <v>503</v>
      </c>
      <c r="AZ137" s="148"/>
      <c r="BA137" s="148"/>
      <c r="BB137" s="148"/>
      <c r="BC137" s="148"/>
      <c r="BD137" s="148"/>
      <c r="BE137" s="151">
        <f t="shared" si="0"/>
        <v>0</v>
      </c>
      <c r="BF137" s="151">
        <f t="shared" si="1"/>
        <v>0</v>
      </c>
      <c r="BG137" s="151">
        <f t="shared" si="2"/>
        <v>0</v>
      </c>
      <c r="BH137" s="151">
        <f t="shared" si="3"/>
        <v>0</v>
      </c>
      <c r="BI137" s="151">
        <f t="shared" si="4"/>
        <v>0</v>
      </c>
      <c r="BJ137" s="150" t="s">
        <v>89</v>
      </c>
      <c r="BK137" s="148"/>
      <c r="BL137" s="148"/>
      <c r="BM137" s="148"/>
    </row>
    <row r="138" spans="1:65" s="2" customFormat="1" ht="18" hidden="1" customHeight="1">
      <c r="A138" s="35"/>
      <c r="B138" s="144"/>
      <c r="C138" s="145"/>
      <c r="D138" s="146" t="s">
        <v>508</v>
      </c>
      <c r="E138" s="145"/>
      <c r="F138" s="145"/>
      <c r="G138" s="145"/>
      <c r="H138" s="145"/>
      <c r="I138" s="145"/>
      <c r="J138" s="102">
        <f>ROUND(J32*T138,2)</f>
        <v>0</v>
      </c>
      <c r="K138" s="145"/>
      <c r="L138" s="147"/>
      <c r="M138" s="148"/>
      <c r="N138" s="149" t="s">
        <v>42</v>
      </c>
      <c r="O138" s="148"/>
      <c r="P138" s="148"/>
      <c r="Q138" s="148"/>
      <c r="R138" s="148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50" t="s">
        <v>509</v>
      </c>
      <c r="AZ138" s="148"/>
      <c r="BA138" s="148"/>
      <c r="BB138" s="148"/>
      <c r="BC138" s="148"/>
      <c r="BD138" s="148"/>
      <c r="BE138" s="151">
        <f t="shared" si="0"/>
        <v>0</v>
      </c>
      <c r="BF138" s="151">
        <f t="shared" si="1"/>
        <v>0</v>
      </c>
      <c r="BG138" s="151">
        <f t="shared" si="2"/>
        <v>0</v>
      </c>
      <c r="BH138" s="151">
        <f t="shared" si="3"/>
        <v>0</v>
      </c>
      <c r="BI138" s="151">
        <f t="shared" si="4"/>
        <v>0</v>
      </c>
      <c r="BJ138" s="150" t="s">
        <v>89</v>
      </c>
      <c r="BK138" s="148"/>
      <c r="BL138" s="148"/>
      <c r="BM138" s="148"/>
    </row>
    <row r="139" spans="1:65" s="2" customForma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29.25" customHeight="1">
      <c r="A140" s="35"/>
      <c r="B140" s="36"/>
      <c r="C140" s="109" t="s">
        <v>164</v>
      </c>
      <c r="D140" s="110"/>
      <c r="E140" s="110"/>
      <c r="F140" s="110"/>
      <c r="G140" s="110"/>
      <c r="H140" s="110"/>
      <c r="I140" s="110"/>
      <c r="J140" s="111">
        <f>ROUND(J98+J132,2)</f>
        <v>0</v>
      </c>
      <c r="K140" s="110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6.9" customHeight="1">
      <c r="A141" s="35"/>
      <c r="B141" s="50"/>
      <c r="C141" s="51"/>
      <c r="D141" s="51"/>
      <c r="E141" s="51"/>
      <c r="F141" s="51"/>
      <c r="G141" s="51"/>
      <c r="H141" s="51"/>
      <c r="I141" s="51"/>
      <c r="J141" s="51"/>
      <c r="K141" s="51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5" spans="1:31" s="2" customFormat="1" ht="6.9" customHeight="1">
      <c r="A145" s="35"/>
      <c r="B145" s="52"/>
      <c r="C145" s="53"/>
      <c r="D145" s="53"/>
      <c r="E145" s="53"/>
      <c r="F145" s="53"/>
      <c r="G145" s="53"/>
      <c r="H145" s="53"/>
      <c r="I145" s="53"/>
      <c r="J145" s="53"/>
      <c r="K145" s="53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31" s="2" customFormat="1" ht="24.9" customHeight="1">
      <c r="A146" s="35"/>
      <c r="B146" s="36"/>
      <c r="C146" s="22" t="s">
        <v>510</v>
      </c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31" s="2" customFormat="1" ht="6.9" customHeight="1">
      <c r="A147" s="35"/>
      <c r="B147" s="36"/>
      <c r="C147" s="35"/>
      <c r="D147" s="35"/>
      <c r="E147" s="35"/>
      <c r="F147" s="35"/>
      <c r="G147" s="35"/>
      <c r="H147" s="35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31" s="2" customFormat="1" ht="12" customHeight="1">
      <c r="A148" s="35"/>
      <c r="B148" s="36"/>
      <c r="C148" s="28" t="s">
        <v>14</v>
      </c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31" s="2" customFormat="1" ht="26.25" customHeight="1">
      <c r="A149" s="35"/>
      <c r="B149" s="36"/>
      <c r="C149" s="35"/>
      <c r="D149" s="35"/>
      <c r="E149" s="331" t="str">
        <f>E7</f>
        <v>REKONŠTRUKCIA ZŠ PLICKOVA</v>
      </c>
      <c r="F149" s="332"/>
      <c r="G149" s="332"/>
      <c r="H149" s="332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31" s="1" customFormat="1" ht="12" customHeight="1">
      <c r="B150" s="21"/>
      <c r="C150" s="28" t="s">
        <v>183</v>
      </c>
      <c r="L150" s="21"/>
    </row>
    <row r="151" spans="1:31" s="2" customFormat="1" ht="16.5" customHeight="1">
      <c r="A151" s="35"/>
      <c r="B151" s="36"/>
      <c r="C151" s="35"/>
      <c r="D151" s="35"/>
      <c r="E151" s="331" t="s">
        <v>187</v>
      </c>
      <c r="F151" s="329"/>
      <c r="G151" s="329"/>
      <c r="H151" s="329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s="2" customFormat="1" ht="12" customHeight="1">
      <c r="A152" s="35"/>
      <c r="B152" s="36"/>
      <c r="C152" s="28" t="s">
        <v>191</v>
      </c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s="2" customFormat="1" ht="16.5" customHeight="1">
      <c r="A153" s="35"/>
      <c r="B153" s="36"/>
      <c r="C153" s="35"/>
      <c r="D153" s="35"/>
      <c r="E153" s="293" t="str">
        <f>E11</f>
        <v>01.1 - ASR + Statika</v>
      </c>
      <c r="F153" s="329"/>
      <c r="G153" s="329"/>
      <c r="H153" s="329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31" s="2" customFormat="1" ht="6.9" customHeight="1">
      <c r="A154" s="35"/>
      <c r="B154" s="36"/>
      <c r="C154" s="35"/>
      <c r="D154" s="35"/>
      <c r="E154" s="35"/>
      <c r="F154" s="35"/>
      <c r="G154" s="35"/>
      <c r="H154" s="35"/>
      <c r="I154" s="35"/>
      <c r="J154" s="35"/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31" s="2" customFormat="1" ht="12" customHeight="1">
      <c r="A155" s="35"/>
      <c r="B155" s="36"/>
      <c r="C155" s="28" t="s">
        <v>18</v>
      </c>
      <c r="D155" s="35"/>
      <c r="E155" s="35"/>
      <c r="F155" s="26" t="str">
        <f>F14</f>
        <v xml:space="preserve"> </v>
      </c>
      <c r="G155" s="35"/>
      <c r="H155" s="35"/>
      <c r="I155" s="28" t="s">
        <v>20</v>
      </c>
      <c r="J155" s="58" t="str">
        <f>IF(J14="","",J14)</f>
        <v>27. 1. 2021</v>
      </c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s="2" customFormat="1" ht="6.9" customHeight="1">
      <c r="A156" s="35"/>
      <c r="B156" s="36"/>
      <c r="C156" s="35"/>
      <c r="D156" s="35"/>
      <c r="E156" s="35"/>
      <c r="F156" s="35"/>
      <c r="G156" s="35"/>
      <c r="H156" s="35"/>
      <c r="I156" s="35"/>
      <c r="J156" s="35"/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31" s="2" customFormat="1" ht="15.15" customHeight="1">
      <c r="A157" s="35"/>
      <c r="B157" s="36"/>
      <c r="C157" s="28" t="s">
        <v>22</v>
      </c>
      <c r="D157" s="35"/>
      <c r="E157" s="35"/>
      <c r="F157" s="26" t="str">
        <f>E17</f>
        <v>Mestská časť Bratislava – Rača</v>
      </c>
      <c r="G157" s="35"/>
      <c r="H157" s="35"/>
      <c r="I157" s="28" t="s">
        <v>28</v>
      </c>
      <c r="J157" s="31" t="str">
        <f>E23</f>
        <v>Pantographs.r.o.</v>
      </c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s="2" customFormat="1" ht="15.15" customHeight="1">
      <c r="A158" s="35"/>
      <c r="B158" s="36"/>
      <c r="C158" s="28" t="s">
        <v>26</v>
      </c>
      <c r="D158" s="35"/>
      <c r="E158" s="35"/>
      <c r="F158" s="26" t="str">
        <f>IF(E20="","",E20)</f>
        <v>Vyplň údaj</v>
      </c>
      <c r="G158" s="35"/>
      <c r="H158" s="35"/>
      <c r="I158" s="28" t="s">
        <v>32</v>
      </c>
      <c r="J158" s="31" t="str">
        <f>E26</f>
        <v xml:space="preserve"> </v>
      </c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s="2" customFormat="1" ht="10.35" customHeight="1">
      <c r="A159" s="35"/>
      <c r="B159" s="36"/>
      <c r="C159" s="35"/>
      <c r="D159" s="35"/>
      <c r="E159" s="35"/>
      <c r="F159" s="35"/>
      <c r="G159" s="35"/>
      <c r="H159" s="35"/>
      <c r="I159" s="35"/>
      <c r="J159" s="35"/>
      <c r="K159" s="35"/>
      <c r="L159" s="4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s="11" customFormat="1" ht="29.25" customHeight="1">
      <c r="A160" s="152"/>
      <c r="B160" s="153"/>
      <c r="C160" s="154" t="s">
        <v>511</v>
      </c>
      <c r="D160" s="155" t="s">
        <v>61</v>
      </c>
      <c r="E160" s="155" t="s">
        <v>57</v>
      </c>
      <c r="F160" s="155" t="s">
        <v>58</v>
      </c>
      <c r="G160" s="155" t="s">
        <v>512</v>
      </c>
      <c r="H160" s="155" t="s">
        <v>513</v>
      </c>
      <c r="I160" s="155" t="s">
        <v>514</v>
      </c>
      <c r="J160" s="156" t="s">
        <v>443</v>
      </c>
      <c r="K160" s="157" t="s">
        <v>515</v>
      </c>
      <c r="L160" s="158"/>
      <c r="M160" s="65" t="s">
        <v>1</v>
      </c>
      <c r="N160" s="66" t="s">
        <v>40</v>
      </c>
      <c r="O160" s="66" t="s">
        <v>516</v>
      </c>
      <c r="P160" s="66" t="s">
        <v>517</v>
      </c>
      <c r="Q160" s="66" t="s">
        <v>518</v>
      </c>
      <c r="R160" s="66" t="s">
        <v>519</v>
      </c>
      <c r="S160" s="66" t="s">
        <v>520</v>
      </c>
      <c r="T160" s="67" t="s">
        <v>521</v>
      </c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</row>
    <row r="161" spans="1:65" s="2" customFormat="1" ht="22.95" customHeight="1">
      <c r="A161" s="35"/>
      <c r="B161" s="36"/>
      <c r="C161" s="72" t="s">
        <v>256</v>
      </c>
      <c r="D161" s="35"/>
      <c r="E161" s="35"/>
      <c r="F161" s="35"/>
      <c r="G161" s="35"/>
      <c r="H161" s="35"/>
      <c r="I161" s="35"/>
      <c r="J161" s="159">
        <f>BK161</f>
        <v>0</v>
      </c>
      <c r="K161" s="35"/>
      <c r="L161" s="36"/>
      <c r="M161" s="68"/>
      <c r="N161" s="59"/>
      <c r="O161" s="69"/>
      <c r="P161" s="160">
        <f>P162+P2911+P5078+P5082+P5097+P5100</f>
        <v>0</v>
      </c>
      <c r="Q161" s="69"/>
      <c r="R161" s="160">
        <f>R162+R2911+R5078+R5082+R5097+R5100</f>
        <v>1873.52117165</v>
      </c>
      <c r="S161" s="69"/>
      <c r="T161" s="161">
        <f>T162+T2911+T5078+T5082+T5097+T5100</f>
        <v>4981.4228988100012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75</v>
      </c>
      <c r="AU161" s="18" t="s">
        <v>451</v>
      </c>
      <c r="BK161" s="162">
        <f>BK162+BK2911+BK5078+BK5082+BK5097+BK5100</f>
        <v>0</v>
      </c>
    </row>
    <row r="162" spans="1:65" s="12" customFormat="1" ht="25.95" customHeight="1">
      <c r="B162" s="163"/>
      <c r="D162" s="164" t="s">
        <v>75</v>
      </c>
      <c r="E162" s="165" t="s">
        <v>522</v>
      </c>
      <c r="F162" s="165" t="s">
        <v>523</v>
      </c>
      <c r="I162" s="166"/>
      <c r="J162" s="167">
        <f>BK162</f>
        <v>0</v>
      </c>
      <c r="L162" s="163"/>
      <c r="M162" s="168"/>
      <c r="N162" s="169"/>
      <c r="O162" s="169"/>
      <c r="P162" s="170">
        <f>P163+P302+P423+P520+P563+P578+P2035+P2909</f>
        <v>0</v>
      </c>
      <c r="Q162" s="169"/>
      <c r="R162" s="170">
        <f>R163+R302+R423+R520+R563+R578+R2035+R2909</f>
        <v>1454.19437358</v>
      </c>
      <c r="S162" s="169"/>
      <c r="T162" s="171">
        <f>T163+T302+T423+T520+T563+T578+T2035+T2909</f>
        <v>4921.4964608300015</v>
      </c>
      <c r="AR162" s="164" t="s">
        <v>83</v>
      </c>
      <c r="AT162" s="172" t="s">
        <v>75</v>
      </c>
      <c r="AU162" s="172" t="s">
        <v>76</v>
      </c>
      <c r="AY162" s="164" t="s">
        <v>524</v>
      </c>
      <c r="BK162" s="173">
        <f>BK163+BK302+BK423+BK520+BK563+BK578+BK2035+BK2909</f>
        <v>0</v>
      </c>
    </row>
    <row r="163" spans="1:65" s="12" customFormat="1" ht="22.95" customHeight="1">
      <c r="B163" s="163"/>
      <c r="D163" s="164" t="s">
        <v>75</v>
      </c>
      <c r="E163" s="174" t="s">
        <v>83</v>
      </c>
      <c r="F163" s="174" t="s">
        <v>525</v>
      </c>
      <c r="I163" s="166"/>
      <c r="J163" s="175">
        <f>BK163</f>
        <v>0</v>
      </c>
      <c r="L163" s="163"/>
      <c r="M163" s="168"/>
      <c r="N163" s="169"/>
      <c r="O163" s="169"/>
      <c r="P163" s="170">
        <f>SUM(P164:P301)</f>
        <v>0</v>
      </c>
      <c r="Q163" s="169"/>
      <c r="R163" s="170">
        <f>SUM(R164:R301)</f>
        <v>6.9200000000000002E-4</v>
      </c>
      <c r="S163" s="169"/>
      <c r="T163" s="171">
        <f>SUM(T164:T301)</f>
        <v>563.30792599999995</v>
      </c>
      <c r="AR163" s="164" t="s">
        <v>83</v>
      </c>
      <c r="AT163" s="172" t="s">
        <v>75</v>
      </c>
      <c r="AU163" s="172" t="s">
        <v>83</v>
      </c>
      <c r="AY163" s="164" t="s">
        <v>524</v>
      </c>
      <c r="BK163" s="173">
        <f>SUM(BK164:BK301)</f>
        <v>0</v>
      </c>
    </row>
    <row r="164" spans="1:65" s="2" customFormat="1" ht="33" customHeight="1">
      <c r="A164" s="35"/>
      <c r="B164" s="144"/>
      <c r="C164" s="176" t="s">
        <v>83</v>
      </c>
      <c r="D164" s="176" t="s">
        <v>526</v>
      </c>
      <c r="E164" s="177" t="s">
        <v>527</v>
      </c>
      <c r="F164" s="178" t="s">
        <v>528</v>
      </c>
      <c r="G164" s="179" t="s">
        <v>529</v>
      </c>
      <c r="H164" s="180">
        <v>75.040000000000006</v>
      </c>
      <c r="I164" s="181"/>
      <c r="J164" s="180">
        <f>ROUND(I164*H164,3)</f>
        <v>0</v>
      </c>
      <c r="K164" s="182"/>
      <c r="L164" s="36"/>
      <c r="M164" s="183" t="s">
        <v>1</v>
      </c>
      <c r="N164" s="184" t="s">
        <v>42</v>
      </c>
      <c r="O164" s="61"/>
      <c r="P164" s="185">
        <f>O164*H164</f>
        <v>0</v>
      </c>
      <c r="Q164" s="185">
        <v>0</v>
      </c>
      <c r="R164" s="185">
        <f>Q164*H164</f>
        <v>0</v>
      </c>
      <c r="S164" s="185">
        <v>0.13800000000000001</v>
      </c>
      <c r="T164" s="186">
        <f>S164*H164</f>
        <v>10.355520000000002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530</v>
      </c>
      <c r="AT164" s="187" t="s">
        <v>526</v>
      </c>
      <c r="AU164" s="187" t="s">
        <v>89</v>
      </c>
      <c r="AY164" s="18" t="s">
        <v>524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89</v>
      </c>
      <c r="BK164" s="188">
        <f>ROUND(I164*H164,3)</f>
        <v>0</v>
      </c>
      <c r="BL164" s="18" t="s">
        <v>530</v>
      </c>
      <c r="BM164" s="187" t="s">
        <v>531</v>
      </c>
    </row>
    <row r="165" spans="1:65" s="13" customFormat="1">
      <c r="B165" s="189"/>
      <c r="D165" s="190" t="s">
        <v>532</v>
      </c>
      <c r="E165" s="191" t="s">
        <v>1</v>
      </c>
      <c r="F165" s="192" t="s">
        <v>418</v>
      </c>
      <c r="H165" s="193">
        <v>75.040000000000006</v>
      </c>
      <c r="I165" s="194"/>
      <c r="L165" s="189"/>
      <c r="M165" s="195"/>
      <c r="N165" s="196"/>
      <c r="O165" s="196"/>
      <c r="P165" s="196"/>
      <c r="Q165" s="196"/>
      <c r="R165" s="196"/>
      <c r="S165" s="196"/>
      <c r="T165" s="197"/>
      <c r="AT165" s="191" t="s">
        <v>532</v>
      </c>
      <c r="AU165" s="191" t="s">
        <v>89</v>
      </c>
      <c r="AV165" s="13" t="s">
        <v>89</v>
      </c>
      <c r="AW165" s="13" t="s">
        <v>30</v>
      </c>
      <c r="AX165" s="13" t="s">
        <v>83</v>
      </c>
      <c r="AY165" s="191" t="s">
        <v>524</v>
      </c>
    </row>
    <row r="166" spans="1:65" s="2" customFormat="1" ht="33" customHeight="1">
      <c r="A166" s="35"/>
      <c r="B166" s="144"/>
      <c r="C166" s="176" t="s">
        <v>89</v>
      </c>
      <c r="D166" s="176" t="s">
        <v>526</v>
      </c>
      <c r="E166" s="177" t="s">
        <v>533</v>
      </c>
      <c r="F166" s="178" t="s">
        <v>534</v>
      </c>
      <c r="G166" s="179" t="s">
        <v>529</v>
      </c>
      <c r="H166" s="180">
        <v>318.47800000000001</v>
      </c>
      <c r="I166" s="181"/>
      <c r="J166" s="180">
        <f>ROUND(I166*H166,3)</f>
        <v>0</v>
      </c>
      <c r="K166" s="182"/>
      <c r="L166" s="36"/>
      <c r="M166" s="183" t="s">
        <v>1</v>
      </c>
      <c r="N166" s="184" t="s">
        <v>42</v>
      </c>
      <c r="O166" s="61"/>
      <c r="P166" s="185">
        <f>O166*H166</f>
        <v>0</v>
      </c>
      <c r="Q166" s="185">
        <v>0</v>
      </c>
      <c r="R166" s="185">
        <f>Q166*H166</f>
        <v>0</v>
      </c>
      <c r="S166" s="185">
        <v>0.22500000000000001</v>
      </c>
      <c r="T166" s="186">
        <f>S166*H166</f>
        <v>71.657550000000001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530</v>
      </c>
      <c r="AT166" s="187" t="s">
        <v>526</v>
      </c>
      <c r="AU166" s="187" t="s">
        <v>89</v>
      </c>
      <c r="AY166" s="18" t="s">
        <v>524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89</v>
      </c>
      <c r="BK166" s="188">
        <f>ROUND(I166*H166,3)</f>
        <v>0</v>
      </c>
      <c r="BL166" s="18" t="s">
        <v>530</v>
      </c>
      <c r="BM166" s="187" t="s">
        <v>535</v>
      </c>
    </row>
    <row r="167" spans="1:65" s="13" customFormat="1">
      <c r="B167" s="189"/>
      <c r="D167" s="190" t="s">
        <v>532</v>
      </c>
      <c r="E167" s="191" t="s">
        <v>1</v>
      </c>
      <c r="F167" s="192" t="s">
        <v>536</v>
      </c>
      <c r="H167" s="193">
        <v>318.47800000000001</v>
      </c>
      <c r="I167" s="194"/>
      <c r="L167" s="189"/>
      <c r="M167" s="195"/>
      <c r="N167" s="196"/>
      <c r="O167" s="196"/>
      <c r="P167" s="196"/>
      <c r="Q167" s="196"/>
      <c r="R167" s="196"/>
      <c r="S167" s="196"/>
      <c r="T167" s="197"/>
      <c r="AT167" s="191" t="s">
        <v>532</v>
      </c>
      <c r="AU167" s="191" t="s">
        <v>89</v>
      </c>
      <c r="AV167" s="13" t="s">
        <v>89</v>
      </c>
      <c r="AW167" s="13" t="s">
        <v>30</v>
      </c>
      <c r="AX167" s="13" t="s">
        <v>83</v>
      </c>
      <c r="AY167" s="191" t="s">
        <v>524</v>
      </c>
    </row>
    <row r="168" spans="1:65" s="2" customFormat="1" ht="33" customHeight="1">
      <c r="A168" s="35"/>
      <c r="B168" s="144"/>
      <c r="C168" s="176" t="s">
        <v>537</v>
      </c>
      <c r="D168" s="176" t="s">
        <v>526</v>
      </c>
      <c r="E168" s="177" t="s">
        <v>538</v>
      </c>
      <c r="F168" s="178" t="s">
        <v>539</v>
      </c>
      <c r="G168" s="179" t="s">
        <v>529</v>
      </c>
      <c r="H168" s="180">
        <v>21.01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0.5</v>
      </c>
      <c r="T168" s="186">
        <f>S168*H168</f>
        <v>10.505000000000001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530</v>
      </c>
      <c r="AT168" s="187" t="s">
        <v>526</v>
      </c>
      <c r="AU168" s="187" t="s">
        <v>89</v>
      </c>
      <c r="AY168" s="18" t="s">
        <v>524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530</v>
      </c>
      <c r="BM168" s="187" t="s">
        <v>540</v>
      </c>
    </row>
    <row r="169" spans="1:65" s="13" customFormat="1">
      <c r="B169" s="189"/>
      <c r="D169" s="190" t="s">
        <v>532</v>
      </c>
      <c r="E169" s="191" t="s">
        <v>1</v>
      </c>
      <c r="F169" s="192" t="s">
        <v>427</v>
      </c>
      <c r="H169" s="193">
        <v>21.01</v>
      </c>
      <c r="I169" s="194"/>
      <c r="L169" s="189"/>
      <c r="M169" s="195"/>
      <c r="N169" s="196"/>
      <c r="O169" s="196"/>
      <c r="P169" s="196"/>
      <c r="Q169" s="196"/>
      <c r="R169" s="196"/>
      <c r="S169" s="196"/>
      <c r="T169" s="197"/>
      <c r="AT169" s="191" t="s">
        <v>532</v>
      </c>
      <c r="AU169" s="191" t="s">
        <v>89</v>
      </c>
      <c r="AV169" s="13" t="s">
        <v>89</v>
      </c>
      <c r="AW169" s="13" t="s">
        <v>30</v>
      </c>
      <c r="AX169" s="13" t="s">
        <v>83</v>
      </c>
      <c r="AY169" s="191" t="s">
        <v>524</v>
      </c>
    </row>
    <row r="170" spans="1:65" s="2" customFormat="1" ht="21.75" customHeight="1">
      <c r="A170" s="35"/>
      <c r="B170" s="144"/>
      <c r="C170" s="176" t="s">
        <v>530</v>
      </c>
      <c r="D170" s="176" t="s">
        <v>526</v>
      </c>
      <c r="E170" s="177" t="s">
        <v>541</v>
      </c>
      <c r="F170" s="178" t="s">
        <v>542</v>
      </c>
      <c r="G170" s="179" t="s">
        <v>529</v>
      </c>
      <c r="H170" s="180">
        <v>21.01</v>
      </c>
      <c r="I170" s="181"/>
      <c r="J170" s="180">
        <f>ROUND(I170*H170,3)</f>
        <v>0</v>
      </c>
      <c r="K170" s="182"/>
      <c r="L170" s="36"/>
      <c r="M170" s="183" t="s">
        <v>1</v>
      </c>
      <c r="N170" s="184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0.18099999999999999</v>
      </c>
      <c r="T170" s="186">
        <f>S170*H170</f>
        <v>3.80281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530</v>
      </c>
      <c r="AT170" s="187" t="s">
        <v>526</v>
      </c>
      <c r="AU170" s="187" t="s">
        <v>89</v>
      </c>
      <c r="AY170" s="18" t="s">
        <v>524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530</v>
      </c>
      <c r="BM170" s="187" t="s">
        <v>543</v>
      </c>
    </row>
    <row r="171" spans="1:65" s="13" customFormat="1">
      <c r="B171" s="189"/>
      <c r="D171" s="190" t="s">
        <v>532</v>
      </c>
      <c r="E171" s="191" t="s">
        <v>1</v>
      </c>
      <c r="F171" s="192" t="s">
        <v>427</v>
      </c>
      <c r="H171" s="193">
        <v>21.01</v>
      </c>
      <c r="I171" s="194"/>
      <c r="L171" s="189"/>
      <c r="M171" s="195"/>
      <c r="N171" s="196"/>
      <c r="O171" s="196"/>
      <c r="P171" s="196"/>
      <c r="Q171" s="196"/>
      <c r="R171" s="196"/>
      <c r="S171" s="196"/>
      <c r="T171" s="197"/>
      <c r="AT171" s="191" t="s">
        <v>532</v>
      </c>
      <c r="AU171" s="191" t="s">
        <v>89</v>
      </c>
      <c r="AV171" s="13" t="s">
        <v>89</v>
      </c>
      <c r="AW171" s="13" t="s">
        <v>30</v>
      </c>
      <c r="AX171" s="13" t="s">
        <v>83</v>
      </c>
      <c r="AY171" s="191" t="s">
        <v>524</v>
      </c>
    </row>
    <row r="172" spans="1:65" s="2" customFormat="1" ht="33" customHeight="1">
      <c r="A172" s="35"/>
      <c r="B172" s="144"/>
      <c r="C172" s="176" t="s">
        <v>544</v>
      </c>
      <c r="D172" s="176" t="s">
        <v>526</v>
      </c>
      <c r="E172" s="177" t="s">
        <v>545</v>
      </c>
      <c r="F172" s="178" t="s">
        <v>546</v>
      </c>
      <c r="G172" s="179" t="s">
        <v>529</v>
      </c>
      <c r="H172" s="180">
        <v>21.01</v>
      </c>
      <c r="I172" s="181"/>
      <c r="J172" s="180">
        <f>ROUND(I172*H172,3)</f>
        <v>0</v>
      </c>
      <c r="K172" s="182"/>
      <c r="L172" s="36"/>
      <c r="M172" s="183" t="s">
        <v>1</v>
      </c>
      <c r="N172" s="184" t="s">
        <v>42</v>
      </c>
      <c r="O172" s="61"/>
      <c r="P172" s="185">
        <f>O172*H172</f>
        <v>0</v>
      </c>
      <c r="Q172" s="185">
        <v>0</v>
      </c>
      <c r="R172" s="185">
        <f>Q172*H172</f>
        <v>0</v>
      </c>
      <c r="S172" s="185">
        <v>0.316</v>
      </c>
      <c r="T172" s="186">
        <f>S172*H172</f>
        <v>6.6391600000000004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530</v>
      </c>
      <c r="AT172" s="187" t="s">
        <v>526</v>
      </c>
      <c r="AU172" s="187" t="s">
        <v>89</v>
      </c>
      <c r="AY172" s="18" t="s">
        <v>524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89</v>
      </c>
      <c r="BK172" s="188">
        <f>ROUND(I172*H172,3)</f>
        <v>0</v>
      </c>
      <c r="BL172" s="18" t="s">
        <v>530</v>
      </c>
      <c r="BM172" s="187" t="s">
        <v>547</v>
      </c>
    </row>
    <row r="173" spans="1:65" s="13" customFormat="1">
      <c r="B173" s="189"/>
      <c r="D173" s="190" t="s">
        <v>532</v>
      </c>
      <c r="E173" s="191" t="s">
        <v>1</v>
      </c>
      <c r="F173" s="192" t="s">
        <v>427</v>
      </c>
      <c r="H173" s="193">
        <v>21.01</v>
      </c>
      <c r="I173" s="194"/>
      <c r="L173" s="189"/>
      <c r="M173" s="195"/>
      <c r="N173" s="196"/>
      <c r="O173" s="196"/>
      <c r="P173" s="196"/>
      <c r="Q173" s="196"/>
      <c r="R173" s="196"/>
      <c r="S173" s="196"/>
      <c r="T173" s="197"/>
      <c r="AT173" s="191" t="s">
        <v>532</v>
      </c>
      <c r="AU173" s="191" t="s">
        <v>89</v>
      </c>
      <c r="AV173" s="13" t="s">
        <v>89</v>
      </c>
      <c r="AW173" s="13" t="s">
        <v>30</v>
      </c>
      <c r="AX173" s="13" t="s">
        <v>83</v>
      </c>
      <c r="AY173" s="191" t="s">
        <v>524</v>
      </c>
    </row>
    <row r="174" spans="1:65" s="2" customFormat="1" ht="33" customHeight="1">
      <c r="A174" s="35"/>
      <c r="B174" s="144"/>
      <c r="C174" s="176" t="s">
        <v>548</v>
      </c>
      <c r="D174" s="176" t="s">
        <v>526</v>
      </c>
      <c r="E174" s="177" t="s">
        <v>549</v>
      </c>
      <c r="F174" s="178" t="s">
        <v>550</v>
      </c>
      <c r="G174" s="179" t="s">
        <v>529</v>
      </c>
      <c r="H174" s="180">
        <v>394.92099999999999</v>
      </c>
      <c r="I174" s="181"/>
      <c r="J174" s="180">
        <f>ROUND(I174*H174,3)</f>
        <v>0</v>
      </c>
      <c r="K174" s="182"/>
      <c r="L174" s="36"/>
      <c r="M174" s="183" t="s">
        <v>1</v>
      </c>
      <c r="N174" s="184" t="s">
        <v>42</v>
      </c>
      <c r="O174" s="61"/>
      <c r="P174" s="185">
        <f>O174*H174</f>
        <v>0</v>
      </c>
      <c r="Q174" s="185">
        <v>0</v>
      </c>
      <c r="R174" s="185">
        <f>Q174*H174</f>
        <v>0</v>
      </c>
      <c r="S174" s="185">
        <v>0.22500000000000001</v>
      </c>
      <c r="T174" s="186">
        <f>S174*H174</f>
        <v>88.857225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530</v>
      </c>
      <c r="AT174" s="187" t="s">
        <v>526</v>
      </c>
      <c r="AU174" s="187" t="s">
        <v>89</v>
      </c>
      <c r="AY174" s="18" t="s">
        <v>524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89</v>
      </c>
      <c r="BK174" s="188">
        <f>ROUND(I174*H174,3)</f>
        <v>0</v>
      </c>
      <c r="BL174" s="18" t="s">
        <v>530</v>
      </c>
      <c r="BM174" s="187" t="s">
        <v>551</v>
      </c>
    </row>
    <row r="175" spans="1:65" s="13" customFormat="1">
      <c r="B175" s="189"/>
      <c r="D175" s="190" t="s">
        <v>532</v>
      </c>
      <c r="E175" s="191" t="s">
        <v>1</v>
      </c>
      <c r="F175" s="192" t="s">
        <v>421</v>
      </c>
      <c r="H175" s="193">
        <v>394.92099999999999</v>
      </c>
      <c r="I175" s="194"/>
      <c r="L175" s="189"/>
      <c r="M175" s="195"/>
      <c r="N175" s="196"/>
      <c r="O175" s="196"/>
      <c r="P175" s="196"/>
      <c r="Q175" s="196"/>
      <c r="R175" s="196"/>
      <c r="S175" s="196"/>
      <c r="T175" s="197"/>
      <c r="AT175" s="191" t="s">
        <v>532</v>
      </c>
      <c r="AU175" s="191" t="s">
        <v>89</v>
      </c>
      <c r="AV175" s="13" t="s">
        <v>89</v>
      </c>
      <c r="AW175" s="13" t="s">
        <v>30</v>
      </c>
      <c r="AX175" s="13" t="s">
        <v>83</v>
      </c>
      <c r="AY175" s="191" t="s">
        <v>524</v>
      </c>
    </row>
    <row r="176" spans="1:65" s="2" customFormat="1" ht="33" customHeight="1">
      <c r="A176" s="35"/>
      <c r="B176" s="144"/>
      <c r="C176" s="176" t="s">
        <v>552</v>
      </c>
      <c r="D176" s="176" t="s">
        <v>526</v>
      </c>
      <c r="E176" s="177" t="s">
        <v>553</v>
      </c>
      <c r="F176" s="178" t="s">
        <v>554</v>
      </c>
      <c r="G176" s="179" t="s">
        <v>529</v>
      </c>
      <c r="H176" s="180">
        <v>269.803</v>
      </c>
      <c r="I176" s="181"/>
      <c r="J176" s="180">
        <f>ROUND(I176*H176,3)</f>
        <v>0</v>
      </c>
      <c r="K176" s="182"/>
      <c r="L176" s="36"/>
      <c r="M176" s="183" t="s">
        <v>1</v>
      </c>
      <c r="N176" s="184" t="s">
        <v>42</v>
      </c>
      <c r="O176" s="61"/>
      <c r="P176" s="185">
        <f>O176*H176</f>
        <v>0</v>
      </c>
      <c r="Q176" s="185">
        <v>0</v>
      </c>
      <c r="R176" s="185">
        <f>Q176*H176</f>
        <v>0</v>
      </c>
      <c r="S176" s="185">
        <v>0.5</v>
      </c>
      <c r="T176" s="186">
        <f>S176*H176</f>
        <v>134.9015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530</v>
      </c>
      <c r="AT176" s="187" t="s">
        <v>526</v>
      </c>
      <c r="AU176" s="187" t="s">
        <v>89</v>
      </c>
      <c r="AY176" s="18" t="s">
        <v>524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89</v>
      </c>
      <c r="BK176" s="188">
        <f>ROUND(I176*H176,3)</f>
        <v>0</v>
      </c>
      <c r="BL176" s="18" t="s">
        <v>530</v>
      </c>
      <c r="BM176" s="187" t="s">
        <v>555</v>
      </c>
    </row>
    <row r="177" spans="1:65" s="13" customFormat="1">
      <c r="B177" s="189"/>
      <c r="D177" s="190" t="s">
        <v>532</v>
      </c>
      <c r="E177" s="191" t="s">
        <v>1</v>
      </c>
      <c r="F177" s="192" t="s">
        <v>424</v>
      </c>
      <c r="H177" s="193">
        <v>269.803</v>
      </c>
      <c r="I177" s="194"/>
      <c r="L177" s="189"/>
      <c r="M177" s="195"/>
      <c r="N177" s="196"/>
      <c r="O177" s="196"/>
      <c r="P177" s="196"/>
      <c r="Q177" s="196"/>
      <c r="R177" s="196"/>
      <c r="S177" s="196"/>
      <c r="T177" s="197"/>
      <c r="AT177" s="191" t="s">
        <v>532</v>
      </c>
      <c r="AU177" s="191" t="s">
        <v>89</v>
      </c>
      <c r="AV177" s="13" t="s">
        <v>89</v>
      </c>
      <c r="AW177" s="13" t="s">
        <v>30</v>
      </c>
      <c r="AX177" s="13" t="s">
        <v>83</v>
      </c>
      <c r="AY177" s="191" t="s">
        <v>524</v>
      </c>
    </row>
    <row r="178" spans="1:65" s="2" customFormat="1" ht="21.75" customHeight="1">
      <c r="A178" s="35"/>
      <c r="B178" s="144"/>
      <c r="C178" s="176" t="s">
        <v>556</v>
      </c>
      <c r="D178" s="176" t="s">
        <v>526</v>
      </c>
      <c r="E178" s="177" t="s">
        <v>557</v>
      </c>
      <c r="F178" s="178" t="s">
        <v>558</v>
      </c>
      <c r="G178" s="179" t="s">
        <v>529</v>
      </c>
      <c r="H178" s="180">
        <v>269.803</v>
      </c>
      <c r="I178" s="181"/>
      <c r="J178" s="180">
        <f>ROUND(I178*H178,3)</f>
        <v>0</v>
      </c>
      <c r="K178" s="182"/>
      <c r="L178" s="36"/>
      <c r="M178" s="183" t="s">
        <v>1</v>
      </c>
      <c r="N178" s="184" t="s">
        <v>42</v>
      </c>
      <c r="O178" s="61"/>
      <c r="P178" s="185">
        <f>O178*H178</f>
        <v>0</v>
      </c>
      <c r="Q178" s="185">
        <v>0</v>
      </c>
      <c r="R178" s="185">
        <f>Q178*H178</f>
        <v>0</v>
      </c>
      <c r="S178" s="185">
        <v>0.18099999999999999</v>
      </c>
      <c r="T178" s="186">
        <f>S178*H178</f>
        <v>48.834342999999997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530</v>
      </c>
      <c r="AT178" s="187" t="s">
        <v>526</v>
      </c>
      <c r="AU178" s="187" t="s">
        <v>89</v>
      </c>
      <c r="AY178" s="18" t="s">
        <v>524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89</v>
      </c>
      <c r="BK178" s="188">
        <f>ROUND(I178*H178,3)</f>
        <v>0</v>
      </c>
      <c r="BL178" s="18" t="s">
        <v>530</v>
      </c>
      <c r="BM178" s="187" t="s">
        <v>559</v>
      </c>
    </row>
    <row r="179" spans="1:65" s="13" customFormat="1">
      <c r="B179" s="189"/>
      <c r="D179" s="190" t="s">
        <v>532</v>
      </c>
      <c r="E179" s="191" t="s">
        <v>1</v>
      </c>
      <c r="F179" s="192" t="s">
        <v>424</v>
      </c>
      <c r="H179" s="193">
        <v>269.803</v>
      </c>
      <c r="I179" s="194"/>
      <c r="L179" s="189"/>
      <c r="M179" s="195"/>
      <c r="N179" s="196"/>
      <c r="O179" s="196"/>
      <c r="P179" s="196"/>
      <c r="Q179" s="196"/>
      <c r="R179" s="196"/>
      <c r="S179" s="196"/>
      <c r="T179" s="197"/>
      <c r="AT179" s="191" t="s">
        <v>532</v>
      </c>
      <c r="AU179" s="191" t="s">
        <v>89</v>
      </c>
      <c r="AV179" s="13" t="s">
        <v>89</v>
      </c>
      <c r="AW179" s="13" t="s">
        <v>30</v>
      </c>
      <c r="AX179" s="13" t="s">
        <v>83</v>
      </c>
      <c r="AY179" s="191" t="s">
        <v>524</v>
      </c>
    </row>
    <row r="180" spans="1:65" s="2" customFormat="1" ht="33" customHeight="1">
      <c r="A180" s="35"/>
      <c r="B180" s="144"/>
      <c r="C180" s="176" t="s">
        <v>560</v>
      </c>
      <c r="D180" s="176" t="s">
        <v>526</v>
      </c>
      <c r="E180" s="177" t="s">
        <v>561</v>
      </c>
      <c r="F180" s="178" t="s">
        <v>562</v>
      </c>
      <c r="G180" s="179" t="s">
        <v>529</v>
      </c>
      <c r="H180" s="180">
        <v>393.51799999999997</v>
      </c>
      <c r="I180" s="181"/>
      <c r="J180" s="180">
        <f>ROUND(I180*H180,3)</f>
        <v>0</v>
      </c>
      <c r="K180" s="182"/>
      <c r="L180" s="36"/>
      <c r="M180" s="183" t="s">
        <v>1</v>
      </c>
      <c r="N180" s="184" t="s">
        <v>42</v>
      </c>
      <c r="O180" s="61"/>
      <c r="P180" s="185">
        <f>O180*H180</f>
        <v>0</v>
      </c>
      <c r="Q180" s="185">
        <v>0</v>
      </c>
      <c r="R180" s="185">
        <f>Q180*H180</f>
        <v>0</v>
      </c>
      <c r="S180" s="185">
        <v>0.13</v>
      </c>
      <c r="T180" s="186">
        <f>S180*H180</f>
        <v>51.157339999999998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530</v>
      </c>
      <c r="AT180" s="187" t="s">
        <v>526</v>
      </c>
      <c r="AU180" s="187" t="s">
        <v>89</v>
      </c>
      <c r="AY180" s="18" t="s">
        <v>524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89</v>
      </c>
      <c r="BK180" s="188">
        <f>ROUND(I180*H180,3)</f>
        <v>0</v>
      </c>
      <c r="BL180" s="18" t="s">
        <v>530</v>
      </c>
      <c r="BM180" s="187" t="s">
        <v>563</v>
      </c>
    </row>
    <row r="181" spans="1:65" s="13" customFormat="1">
      <c r="B181" s="189"/>
      <c r="D181" s="190" t="s">
        <v>532</v>
      </c>
      <c r="E181" s="191" t="s">
        <v>1</v>
      </c>
      <c r="F181" s="192" t="s">
        <v>564</v>
      </c>
      <c r="H181" s="193">
        <v>393.51799999999997</v>
      </c>
      <c r="I181" s="194"/>
      <c r="L181" s="189"/>
      <c r="M181" s="195"/>
      <c r="N181" s="196"/>
      <c r="O181" s="196"/>
      <c r="P181" s="196"/>
      <c r="Q181" s="196"/>
      <c r="R181" s="196"/>
      <c r="S181" s="196"/>
      <c r="T181" s="197"/>
      <c r="AT181" s="191" t="s">
        <v>532</v>
      </c>
      <c r="AU181" s="191" t="s">
        <v>89</v>
      </c>
      <c r="AV181" s="13" t="s">
        <v>89</v>
      </c>
      <c r="AW181" s="13" t="s">
        <v>30</v>
      </c>
      <c r="AX181" s="13" t="s">
        <v>83</v>
      </c>
      <c r="AY181" s="191" t="s">
        <v>524</v>
      </c>
    </row>
    <row r="182" spans="1:65" s="2" customFormat="1" ht="33" customHeight="1">
      <c r="A182" s="35"/>
      <c r="B182" s="144"/>
      <c r="C182" s="176" t="s">
        <v>565</v>
      </c>
      <c r="D182" s="176" t="s">
        <v>526</v>
      </c>
      <c r="E182" s="177" t="s">
        <v>566</v>
      </c>
      <c r="F182" s="178" t="s">
        <v>567</v>
      </c>
      <c r="G182" s="179" t="s">
        <v>529</v>
      </c>
      <c r="H182" s="180">
        <v>269.803</v>
      </c>
      <c r="I182" s="181"/>
      <c r="J182" s="180">
        <f>ROUND(I182*H182,3)</f>
        <v>0</v>
      </c>
      <c r="K182" s="182"/>
      <c r="L182" s="36"/>
      <c r="M182" s="183" t="s">
        <v>1</v>
      </c>
      <c r="N182" s="184" t="s">
        <v>42</v>
      </c>
      <c r="O182" s="61"/>
      <c r="P182" s="185">
        <f>O182*H182</f>
        <v>0</v>
      </c>
      <c r="Q182" s="185">
        <v>0</v>
      </c>
      <c r="R182" s="185">
        <f>Q182*H182</f>
        <v>0</v>
      </c>
      <c r="S182" s="185">
        <v>0.316</v>
      </c>
      <c r="T182" s="186">
        <f>S182*H182</f>
        <v>85.257748000000007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530</v>
      </c>
      <c r="AT182" s="187" t="s">
        <v>526</v>
      </c>
      <c r="AU182" s="187" t="s">
        <v>89</v>
      </c>
      <c r="AY182" s="18" t="s">
        <v>524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530</v>
      </c>
      <c r="BM182" s="187" t="s">
        <v>568</v>
      </c>
    </row>
    <row r="183" spans="1:65" s="13" customFormat="1">
      <c r="B183" s="189"/>
      <c r="D183" s="190" t="s">
        <v>532</v>
      </c>
      <c r="E183" s="191" t="s">
        <v>1</v>
      </c>
      <c r="F183" s="192" t="s">
        <v>424</v>
      </c>
      <c r="H183" s="193">
        <v>269.803</v>
      </c>
      <c r="I183" s="194"/>
      <c r="L183" s="189"/>
      <c r="M183" s="195"/>
      <c r="N183" s="196"/>
      <c r="O183" s="196"/>
      <c r="P183" s="196"/>
      <c r="Q183" s="196"/>
      <c r="R183" s="196"/>
      <c r="S183" s="196"/>
      <c r="T183" s="197"/>
      <c r="AT183" s="191" t="s">
        <v>532</v>
      </c>
      <c r="AU183" s="191" t="s">
        <v>89</v>
      </c>
      <c r="AV183" s="13" t="s">
        <v>89</v>
      </c>
      <c r="AW183" s="13" t="s">
        <v>30</v>
      </c>
      <c r="AX183" s="13" t="s">
        <v>83</v>
      </c>
      <c r="AY183" s="191" t="s">
        <v>524</v>
      </c>
    </row>
    <row r="184" spans="1:65" s="2" customFormat="1" ht="33" customHeight="1">
      <c r="A184" s="35"/>
      <c r="B184" s="144"/>
      <c r="C184" s="176" t="s">
        <v>569</v>
      </c>
      <c r="D184" s="176" t="s">
        <v>526</v>
      </c>
      <c r="E184" s="177" t="s">
        <v>570</v>
      </c>
      <c r="F184" s="178" t="s">
        <v>571</v>
      </c>
      <c r="G184" s="179" t="s">
        <v>529</v>
      </c>
      <c r="H184" s="180">
        <v>394.92099999999999</v>
      </c>
      <c r="I184" s="181"/>
      <c r="J184" s="180">
        <f>ROUND(I184*H184,3)</f>
        <v>0</v>
      </c>
      <c r="K184" s="182"/>
      <c r="L184" s="36"/>
      <c r="M184" s="183" t="s">
        <v>1</v>
      </c>
      <c r="N184" s="184" t="s">
        <v>42</v>
      </c>
      <c r="O184" s="61"/>
      <c r="P184" s="185">
        <f>O184*H184</f>
        <v>0</v>
      </c>
      <c r="Q184" s="185">
        <v>0</v>
      </c>
      <c r="R184" s="185">
        <f>Q184*H184</f>
        <v>0</v>
      </c>
      <c r="S184" s="185">
        <v>0.13</v>
      </c>
      <c r="T184" s="186">
        <f>S184*H184</f>
        <v>51.339730000000003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530</v>
      </c>
      <c r="AT184" s="187" t="s">
        <v>526</v>
      </c>
      <c r="AU184" s="187" t="s">
        <v>89</v>
      </c>
      <c r="AY184" s="18" t="s">
        <v>524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89</v>
      </c>
      <c r="BK184" s="188">
        <f>ROUND(I184*H184,3)</f>
        <v>0</v>
      </c>
      <c r="BL184" s="18" t="s">
        <v>530</v>
      </c>
      <c r="BM184" s="187" t="s">
        <v>572</v>
      </c>
    </row>
    <row r="185" spans="1:65" s="13" customFormat="1">
      <c r="B185" s="189"/>
      <c r="D185" s="190" t="s">
        <v>532</v>
      </c>
      <c r="E185" s="191" t="s">
        <v>1</v>
      </c>
      <c r="F185" s="192" t="s">
        <v>421</v>
      </c>
      <c r="H185" s="193">
        <v>394.92099999999999</v>
      </c>
      <c r="I185" s="194"/>
      <c r="L185" s="189"/>
      <c r="M185" s="195"/>
      <c r="N185" s="196"/>
      <c r="O185" s="196"/>
      <c r="P185" s="196"/>
      <c r="Q185" s="196"/>
      <c r="R185" s="196"/>
      <c r="S185" s="196"/>
      <c r="T185" s="197"/>
      <c r="AT185" s="191" t="s">
        <v>532</v>
      </c>
      <c r="AU185" s="191" t="s">
        <v>89</v>
      </c>
      <c r="AV185" s="13" t="s">
        <v>89</v>
      </c>
      <c r="AW185" s="13" t="s">
        <v>30</v>
      </c>
      <c r="AX185" s="13" t="s">
        <v>83</v>
      </c>
      <c r="AY185" s="191" t="s">
        <v>524</v>
      </c>
    </row>
    <row r="186" spans="1:65" s="2" customFormat="1" ht="21.75" customHeight="1">
      <c r="A186" s="35"/>
      <c r="B186" s="144"/>
      <c r="C186" s="176" t="s">
        <v>153</v>
      </c>
      <c r="D186" s="176" t="s">
        <v>526</v>
      </c>
      <c r="E186" s="177" t="s">
        <v>573</v>
      </c>
      <c r="F186" s="178" t="s">
        <v>448</v>
      </c>
      <c r="G186" s="179" t="s">
        <v>574</v>
      </c>
      <c r="H186" s="180">
        <v>2.9860000000000002</v>
      </c>
      <c r="I186" s="181"/>
      <c r="J186" s="180">
        <f>ROUND(I186*H186,3)</f>
        <v>0</v>
      </c>
      <c r="K186" s="182"/>
      <c r="L186" s="36"/>
      <c r="M186" s="183" t="s">
        <v>1</v>
      </c>
      <c r="N186" s="184" t="s">
        <v>42</v>
      </c>
      <c r="O186" s="61"/>
      <c r="P186" s="185">
        <f>O186*H186</f>
        <v>0</v>
      </c>
      <c r="Q186" s="185">
        <v>0</v>
      </c>
      <c r="R186" s="185">
        <f>Q186*H186</f>
        <v>0</v>
      </c>
      <c r="S186" s="185">
        <v>0</v>
      </c>
      <c r="T186" s="18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530</v>
      </c>
      <c r="AT186" s="187" t="s">
        <v>526</v>
      </c>
      <c r="AU186" s="187" t="s">
        <v>89</v>
      </c>
      <c r="AY186" s="18" t="s">
        <v>524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89</v>
      </c>
      <c r="BK186" s="188">
        <f>ROUND(I186*H186,3)</f>
        <v>0</v>
      </c>
      <c r="BL186" s="18" t="s">
        <v>530</v>
      </c>
      <c r="BM186" s="187" t="s">
        <v>575</v>
      </c>
    </row>
    <row r="187" spans="1:65" s="14" customFormat="1">
      <c r="B187" s="198"/>
      <c r="D187" s="190" t="s">
        <v>532</v>
      </c>
      <c r="E187" s="199" t="s">
        <v>1</v>
      </c>
      <c r="F187" s="200" t="s">
        <v>576</v>
      </c>
      <c r="H187" s="199" t="s">
        <v>1</v>
      </c>
      <c r="I187" s="201"/>
      <c r="L187" s="198"/>
      <c r="M187" s="202"/>
      <c r="N187" s="203"/>
      <c r="O187" s="203"/>
      <c r="P187" s="203"/>
      <c r="Q187" s="203"/>
      <c r="R187" s="203"/>
      <c r="S187" s="203"/>
      <c r="T187" s="204"/>
      <c r="AT187" s="199" t="s">
        <v>532</v>
      </c>
      <c r="AU187" s="199" t="s">
        <v>89</v>
      </c>
      <c r="AV187" s="14" t="s">
        <v>83</v>
      </c>
      <c r="AW187" s="14" t="s">
        <v>30</v>
      </c>
      <c r="AX187" s="14" t="s">
        <v>76</v>
      </c>
      <c r="AY187" s="199" t="s">
        <v>524</v>
      </c>
    </row>
    <row r="188" spans="1:65" s="14" customFormat="1">
      <c r="B188" s="198"/>
      <c r="D188" s="190" t="s">
        <v>532</v>
      </c>
      <c r="E188" s="199" t="s">
        <v>1</v>
      </c>
      <c r="F188" s="200" t="s">
        <v>577</v>
      </c>
      <c r="H188" s="199" t="s">
        <v>1</v>
      </c>
      <c r="I188" s="201"/>
      <c r="L188" s="198"/>
      <c r="M188" s="202"/>
      <c r="N188" s="203"/>
      <c r="O188" s="203"/>
      <c r="P188" s="203"/>
      <c r="Q188" s="203"/>
      <c r="R188" s="203"/>
      <c r="S188" s="203"/>
      <c r="T188" s="204"/>
      <c r="AT188" s="199" t="s">
        <v>532</v>
      </c>
      <c r="AU188" s="199" t="s">
        <v>89</v>
      </c>
      <c r="AV188" s="14" t="s">
        <v>83</v>
      </c>
      <c r="AW188" s="14" t="s">
        <v>30</v>
      </c>
      <c r="AX188" s="14" t="s">
        <v>76</v>
      </c>
      <c r="AY188" s="199" t="s">
        <v>524</v>
      </c>
    </row>
    <row r="189" spans="1:65" s="14" customFormat="1">
      <c r="B189" s="198"/>
      <c r="D189" s="190" t="s">
        <v>532</v>
      </c>
      <c r="E189" s="199" t="s">
        <v>1</v>
      </c>
      <c r="F189" s="200" t="s">
        <v>578</v>
      </c>
      <c r="H189" s="199" t="s">
        <v>1</v>
      </c>
      <c r="I189" s="201"/>
      <c r="L189" s="198"/>
      <c r="M189" s="202"/>
      <c r="N189" s="203"/>
      <c r="O189" s="203"/>
      <c r="P189" s="203"/>
      <c r="Q189" s="203"/>
      <c r="R189" s="203"/>
      <c r="S189" s="203"/>
      <c r="T189" s="204"/>
      <c r="AT189" s="199" t="s">
        <v>532</v>
      </c>
      <c r="AU189" s="199" t="s">
        <v>89</v>
      </c>
      <c r="AV189" s="14" t="s">
        <v>83</v>
      </c>
      <c r="AW189" s="14" t="s">
        <v>30</v>
      </c>
      <c r="AX189" s="14" t="s">
        <v>76</v>
      </c>
      <c r="AY189" s="199" t="s">
        <v>524</v>
      </c>
    </row>
    <row r="190" spans="1:65" s="13" customFormat="1">
      <c r="B190" s="189"/>
      <c r="D190" s="190" t="s">
        <v>532</v>
      </c>
      <c r="E190" s="191" t="s">
        <v>1</v>
      </c>
      <c r="F190" s="192" t="s">
        <v>579</v>
      </c>
      <c r="H190" s="193">
        <v>1.591</v>
      </c>
      <c r="I190" s="194"/>
      <c r="L190" s="189"/>
      <c r="M190" s="195"/>
      <c r="N190" s="196"/>
      <c r="O190" s="196"/>
      <c r="P190" s="196"/>
      <c r="Q190" s="196"/>
      <c r="R190" s="196"/>
      <c r="S190" s="196"/>
      <c r="T190" s="197"/>
      <c r="AT190" s="191" t="s">
        <v>532</v>
      </c>
      <c r="AU190" s="191" t="s">
        <v>89</v>
      </c>
      <c r="AV190" s="13" t="s">
        <v>89</v>
      </c>
      <c r="AW190" s="13" t="s">
        <v>30</v>
      </c>
      <c r="AX190" s="13" t="s">
        <v>76</v>
      </c>
      <c r="AY190" s="191" t="s">
        <v>524</v>
      </c>
    </row>
    <row r="191" spans="1:65" s="13" customFormat="1">
      <c r="B191" s="189"/>
      <c r="D191" s="190" t="s">
        <v>532</v>
      </c>
      <c r="E191" s="191" t="s">
        <v>1</v>
      </c>
      <c r="F191" s="192" t="s">
        <v>580</v>
      </c>
      <c r="H191" s="193">
        <v>0.10100000000000001</v>
      </c>
      <c r="I191" s="194"/>
      <c r="L191" s="189"/>
      <c r="M191" s="195"/>
      <c r="N191" s="196"/>
      <c r="O191" s="196"/>
      <c r="P191" s="196"/>
      <c r="Q191" s="196"/>
      <c r="R191" s="196"/>
      <c r="S191" s="196"/>
      <c r="T191" s="197"/>
      <c r="AT191" s="191" t="s">
        <v>532</v>
      </c>
      <c r="AU191" s="191" t="s">
        <v>89</v>
      </c>
      <c r="AV191" s="13" t="s">
        <v>89</v>
      </c>
      <c r="AW191" s="13" t="s">
        <v>30</v>
      </c>
      <c r="AX191" s="13" t="s">
        <v>76</v>
      </c>
      <c r="AY191" s="191" t="s">
        <v>524</v>
      </c>
    </row>
    <row r="192" spans="1:65" s="13" customFormat="1">
      <c r="B192" s="189"/>
      <c r="D192" s="190" t="s">
        <v>532</v>
      </c>
      <c r="E192" s="191" t="s">
        <v>1</v>
      </c>
      <c r="F192" s="192" t="s">
        <v>581</v>
      </c>
      <c r="H192" s="193">
        <v>0.82499999999999996</v>
      </c>
      <c r="I192" s="194"/>
      <c r="L192" s="189"/>
      <c r="M192" s="195"/>
      <c r="N192" s="196"/>
      <c r="O192" s="196"/>
      <c r="P192" s="196"/>
      <c r="Q192" s="196"/>
      <c r="R192" s="196"/>
      <c r="S192" s="196"/>
      <c r="T192" s="197"/>
      <c r="AT192" s="191" t="s">
        <v>532</v>
      </c>
      <c r="AU192" s="191" t="s">
        <v>89</v>
      </c>
      <c r="AV192" s="13" t="s">
        <v>89</v>
      </c>
      <c r="AW192" s="13" t="s">
        <v>30</v>
      </c>
      <c r="AX192" s="13" t="s">
        <v>76</v>
      </c>
      <c r="AY192" s="191" t="s">
        <v>524</v>
      </c>
    </row>
    <row r="193" spans="1:65" s="13" customFormat="1">
      <c r="B193" s="189"/>
      <c r="D193" s="190" t="s">
        <v>532</v>
      </c>
      <c r="E193" s="191" t="s">
        <v>1</v>
      </c>
      <c r="F193" s="192" t="s">
        <v>582</v>
      </c>
      <c r="H193" s="193">
        <v>0.109</v>
      </c>
      <c r="I193" s="194"/>
      <c r="L193" s="189"/>
      <c r="M193" s="195"/>
      <c r="N193" s="196"/>
      <c r="O193" s="196"/>
      <c r="P193" s="196"/>
      <c r="Q193" s="196"/>
      <c r="R193" s="196"/>
      <c r="S193" s="196"/>
      <c r="T193" s="197"/>
      <c r="AT193" s="191" t="s">
        <v>532</v>
      </c>
      <c r="AU193" s="191" t="s">
        <v>89</v>
      </c>
      <c r="AV193" s="13" t="s">
        <v>89</v>
      </c>
      <c r="AW193" s="13" t="s">
        <v>30</v>
      </c>
      <c r="AX193" s="13" t="s">
        <v>76</v>
      </c>
      <c r="AY193" s="191" t="s">
        <v>524</v>
      </c>
    </row>
    <row r="194" spans="1:65" s="13" customFormat="1">
      <c r="B194" s="189"/>
      <c r="D194" s="190" t="s">
        <v>532</v>
      </c>
      <c r="E194" s="191" t="s">
        <v>1</v>
      </c>
      <c r="F194" s="192" t="s">
        <v>583</v>
      </c>
      <c r="H194" s="193">
        <v>4.9000000000000002E-2</v>
      </c>
      <c r="I194" s="194"/>
      <c r="L194" s="189"/>
      <c r="M194" s="195"/>
      <c r="N194" s="196"/>
      <c r="O194" s="196"/>
      <c r="P194" s="196"/>
      <c r="Q194" s="196"/>
      <c r="R194" s="196"/>
      <c r="S194" s="196"/>
      <c r="T194" s="197"/>
      <c r="AT194" s="191" t="s">
        <v>532</v>
      </c>
      <c r="AU194" s="191" t="s">
        <v>89</v>
      </c>
      <c r="AV194" s="13" t="s">
        <v>89</v>
      </c>
      <c r="AW194" s="13" t="s">
        <v>30</v>
      </c>
      <c r="AX194" s="13" t="s">
        <v>76</v>
      </c>
      <c r="AY194" s="191" t="s">
        <v>524</v>
      </c>
    </row>
    <row r="195" spans="1:65" s="13" customFormat="1">
      <c r="B195" s="189"/>
      <c r="D195" s="190" t="s">
        <v>532</v>
      </c>
      <c r="E195" s="191" t="s">
        <v>1</v>
      </c>
      <c r="F195" s="192" t="s">
        <v>584</v>
      </c>
      <c r="H195" s="193">
        <v>0.22900000000000001</v>
      </c>
      <c r="I195" s="194"/>
      <c r="L195" s="189"/>
      <c r="M195" s="195"/>
      <c r="N195" s="196"/>
      <c r="O195" s="196"/>
      <c r="P195" s="196"/>
      <c r="Q195" s="196"/>
      <c r="R195" s="196"/>
      <c r="S195" s="196"/>
      <c r="T195" s="197"/>
      <c r="AT195" s="191" t="s">
        <v>532</v>
      </c>
      <c r="AU195" s="191" t="s">
        <v>89</v>
      </c>
      <c r="AV195" s="13" t="s">
        <v>89</v>
      </c>
      <c r="AW195" s="13" t="s">
        <v>30</v>
      </c>
      <c r="AX195" s="13" t="s">
        <v>76</v>
      </c>
      <c r="AY195" s="191" t="s">
        <v>524</v>
      </c>
    </row>
    <row r="196" spans="1:65" s="14" customFormat="1">
      <c r="B196" s="198"/>
      <c r="D196" s="190" t="s">
        <v>532</v>
      </c>
      <c r="E196" s="199" t="s">
        <v>1</v>
      </c>
      <c r="F196" s="200" t="s">
        <v>585</v>
      </c>
      <c r="H196" s="199" t="s">
        <v>1</v>
      </c>
      <c r="I196" s="201"/>
      <c r="L196" s="198"/>
      <c r="M196" s="202"/>
      <c r="N196" s="203"/>
      <c r="O196" s="203"/>
      <c r="P196" s="203"/>
      <c r="Q196" s="203"/>
      <c r="R196" s="203"/>
      <c r="S196" s="203"/>
      <c r="T196" s="204"/>
      <c r="AT196" s="199" t="s">
        <v>532</v>
      </c>
      <c r="AU196" s="199" t="s">
        <v>89</v>
      </c>
      <c r="AV196" s="14" t="s">
        <v>83</v>
      </c>
      <c r="AW196" s="14" t="s">
        <v>30</v>
      </c>
      <c r="AX196" s="14" t="s">
        <v>76</v>
      </c>
      <c r="AY196" s="199" t="s">
        <v>524</v>
      </c>
    </row>
    <row r="197" spans="1:65" s="13" customFormat="1">
      <c r="B197" s="189"/>
      <c r="D197" s="190" t="s">
        <v>532</v>
      </c>
      <c r="E197" s="191" t="s">
        <v>1</v>
      </c>
      <c r="F197" s="192" t="s">
        <v>586</v>
      </c>
      <c r="H197" s="193">
        <v>1.9E-2</v>
      </c>
      <c r="I197" s="194"/>
      <c r="L197" s="189"/>
      <c r="M197" s="195"/>
      <c r="N197" s="196"/>
      <c r="O197" s="196"/>
      <c r="P197" s="196"/>
      <c r="Q197" s="196"/>
      <c r="R197" s="196"/>
      <c r="S197" s="196"/>
      <c r="T197" s="197"/>
      <c r="AT197" s="191" t="s">
        <v>532</v>
      </c>
      <c r="AU197" s="191" t="s">
        <v>89</v>
      </c>
      <c r="AV197" s="13" t="s">
        <v>89</v>
      </c>
      <c r="AW197" s="13" t="s">
        <v>30</v>
      </c>
      <c r="AX197" s="13" t="s">
        <v>76</v>
      </c>
      <c r="AY197" s="191" t="s">
        <v>524</v>
      </c>
    </row>
    <row r="198" spans="1:65" s="14" customFormat="1">
      <c r="B198" s="198"/>
      <c r="D198" s="190" t="s">
        <v>532</v>
      </c>
      <c r="E198" s="199" t="s">
        <v>1</v>
      </c>
      <c r="F198" s="200" t="s">
        <v>587</v>
      </c>
      <c r="H198" s="199" t="s">
        <v>1</v>
      </c>
      <c r="I198" s="201"/>
      <c r="L198" s="198"/>
      <c r="M198" s="202"/>
      <c r="N198" s="203"/>
      <c r="O198" s="203"/>
      <c r="P198" s="203"/>
      <c r="Q198" s="203"/>
      <c r="R198" s="203"/>
      <c r="S198" s="203"/>
      <c r="T198" s="204"/>
      <c r="AT198" s="199" t="s">
        <v>532</v>
      </c>
      <c r="AU198" s="199" t="s">
        <v>89</v>
      </c>
      <c r="AV198" s="14" t="s">
        <v>83</v>
      </c>
      <c r="AW198" s="14" t="s">
        <v>30</v>
      </c>
      <c r="AX198" s="14" t="s">
        <v>76</v>
      </c>
      <c r="AY198" s="199" t="s">
        <v>524</v>
      </c>
    </row>
    <row r="199" spans="1:65" s="13" customFormat="1">
      <c r="B199" s="189"/>
      <c r="D199" s="190" t="s">
        <v>532</v>
      </c>
      <c r="E199" s="191" t="s">
        <v>1</v>
      </c>
      <c r="F199" s="192" t="s">
        <v>588</v>
      </c>
      <c r="H199" s="193">
        <v>6.3E-2</v>
      </c>
      <c r="I199" s="194"/>
      <c r="L199" s="189"/>
      <c r="M199" s="195"/>
      <c r="N199" s="196"/>
      <c r="O199" s="196"/>
      <c r="P199" s="196"/>
      <c r="Q199" s="196"/>
      <c r="R199" s="196"/>
      <c r="S199" s="196"/>
      <c r="T199" s="197"/>
      <c r="AT199" s="191" t="s">
        <v>532</v>
      </c>
      <c r="AU199" s="191" t="s">
        <v>89</v>
      </c>
      <c r="AV199" s="13" t="s">
        <v>89</v>
      </c>
      <c r="AW199" s="13" t="s">
        <v>30</v>
      </c>
      <c r="AX199" s="13" t="s">
        <v>76</v>
      </c>
      <c r="AY199" s="191" t="s">
        <v>524</v>
      </c>
    </row>
    <row r="200" spans="1:65" s="15" customFormat="1">
      <c r="B200" s="205"/>
      <c r="D200" s="190" t="s">
        <v>532</v>
      </c>
      <c r="E200" s="206" t="s">
        <v>1</v>
      </c>
      <c r="F200" s="207" t="s">
        <v>589</v>
      </c>
      <c r="H200" s="208">
        <v>2.9860000000000002</v>
      </c>
      <c r="I200" s="209"/>
      <c r="L200" s="205"/>
      <c r="M200" s="210"/>
      <c r="N200" s="211"/>
      <c r="O200" s="211"/>
      <c r="P200" s="211"/>
      <c r="Q200" s="211"/>
      <c r="R200" s="211"/>
      <c r="S200" s="211"/>
      <c r="T200" s="212"/>
      <c r="AT200" s="206" t="s">
        <v>532</v>
      </c>
      <c r="AU200" s="206" t="s">
        <v>89</v>
      </c>
      <c r="AV200" s="15" t="s">
        <v>537</v>
      </c>
      <c r="AW200" s="15" t="s">
        <v>30</v>
      </c>
      <c r="AX200" s="15" t="s">
        <v>76</v>
      </c>
      <c r="AY200" s="206" t="s">
        <v>524</v>
      </c>
    </row>
    <row r="201" spans="1:65" s="16" customFormat="1">
      <c r="B201" s="213"/>
      <c r="D201" s="190" t="s">
        <v>532</v>
      </c>
      <c r="E201" s="214" t="s">
        <v>447</v>
      </c>
      <c r="F201" s="215" t="s">
        <v>590</v>
      </c>
      <c r="H201" s="216">
        <v>2.9860000000000002</v>
      </c>
      <c r="I201" s="217"/>
      <c r="L201" s="213"/>
      <c r="M201" s="218"/>
      <c r="N201" s="219"/>
      <c r="O201" s="219"/>
      <c r="P201" s="219"/>
      <c r="Q201" s="219"/>
      <c r="R201" s="219"/>
      <c r="S201" s="219"/>
      <c r="T201" s="220"/>
      <c r="AT201" s="214" t="s">
        <v>532</v>
      </c>
      <c r="AU201" s="214" t="s">
        <v>89</v>
      </c>
      <c r="AV201" s="16" t="s">
        <v>530</v>
      </c>
      <c r="AW201" s="16" t="s">
        <v>30</v>
      </c>
      <c r="AX201" s="16" t="s">
        <v>83</v>
      </c>
      <c r="AY201" s="214" t="s">
        <v>524</v>
      </c>
    </row>
    <row r="202" spans="1:65" s="2" customFormat="1" ht="21.75" customHeight="1">
      <c r="A202" s="35"/>
      <c r="B202" s="144"/>
      <c r="C202" s="258" t="s">
        <v>591</v>
      </c>
      <c r="D202" s="177" t="s">
        <v>526</v>
      </c>
      <c r="E202" s="177" t="s">
        <v>592</v>
      </c>
      <c r="F202" s="178" t="s">
        <v>457</v>
      </c>
      <c r="G202" s="179" t="s">
        <v>574</v>
      </c>
      <c r="H202" s="180">
        <v>715.60799999999995</v>
      </c>
      <c r="I202" s="181"/>
      <c r="J202" s="180">
        <f>ROUND(I202*H202,3)</f>
        <v>0</v>
      </c>
      <c r="K202" s="182"/>
      <c r="L202" s="36"/>
      <c r="M202" s="183" t="s">
        <v>1</v>
      </c>
      <c r="N202" s="184" t="s">
        <v>42</v>
      </c>
      <c r="O202" s="61"/>
      <c r="P202" s="185">
        <f>O202*H202</f>
        <v>0</v>
      </c>
      <c r="Q202" s="185">
        <v>0</v>
      </c>
      <c r="R202" s="185">
        <f>Q202*H202</f>
        <v>0</v>
      </c>
      <c r="S202" s="185">
        <v>0</v>
      </c>
      <c r="T202" s="18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530</v>
      </c>
      <c r="AT202" s="187" t="s">
        <v>526</v>
      </c>
      <c r="AU202" s="187" t="s">
        <v>89</v>
      </c>
      <c r="AY202" s="18" t="s">
        <v>524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89</v>
      </c>
      <c r="BK202" s="188">
        <f>ROUND(I202*H202,3)</f>
        <v>0</v>
      </c>
      <c r="BL202" s="18" t="s">
        <v>530</v>
      </c>
      <c r="BM202" s="187" t="s">
        <v>593</v>
      </c>
    </row>
    <row r="203" spans="1:65" s="14" customFormat="1">
      <c r="B203" s="198"/>
      <c r="D203" s="190" t="s">
        <v>532</v>
      </c>
      <c r="E203" s="199" t="s">
        <v>1</v>
      </c>
      <c r="F203" s="200" t="s">
        <v>594</v>
      </c>
      <c r="H203" s="199" t="s">
        <v>1</v>
      </c>
      <c r="I203" s="201"/>
      <c r="L203" s="198"/>
      <c r="M203" s="202"/>
      <c r="N203" s="203"/>
      <c r="O203" s="203"/>
      <c r="P203" s="203"/>
      <c r="Q203" s="203"/>
      <c r="R203" s="203"/>
      <c r="S203" s="203"/>
      <c r="T203" s="204"/>
      <c r="AT203" s="199" t="s">
        <v>532</v>
      </c>
      <c r="AU203" s="199" t="s">
        <v>89</v>
      </c>
      <c r="AV203" s="14" t="s">
        <v>83</v>
      </c>
      <c r="AW203" s="14" t="s">
        <v>30</v>
      </c>
      <c r="AX203" s="14" t="s">
        <v>76</v>
      </c>
      <c r="AY203" s="199" t="s">
        <v>524</v>
      </c>
    </row>
    <row r="204" spans="1:65" s="13" customFormat="1">
      <c r="B204" s="189"/>
      <c r="D204" s="190" t="s">
        <v>532</v>
      </c>
      <c r="E204" s="191" t="s">
        <v>1</v>
      </c>
      <c r="F204" s="192" t="s">
        <v>595</v>
      </c>
      <c r="H204" s="193">
        <v>235.958</v>
      </c>
      <c r="I204" s="194"/>
      <c r="L204" s="189"/>
      <c r="M204" s="195"/>
      <c r="N204" s="196"/>
      <c r="O204" s="196"/>
      <c r="P204" s="196"/>
      <c r="Q204" s="196"/>
      <c r="R204" s="196"/>
      <c r="S204" s="196"/>
      <c r="T204" s="197"/>
      <c r="AT204" s="191" t="s">
        <v>532</v>
      </c>
      <c r="AU204" s="191" t="s">
        <v>89</v>
      </c>
      <c r="AV204" s="13" t="s">
        <v>89</v>
      </c>
      <c r="AW204" s="13" t="s">
        <v>30</v>
      </c>
      <c r="AX204" s="13" t="s">
        <v>76</v>
      </c>
      <c r="AY204" s="191" t="s">
        <v>524</v>
      </c>
    </row>
    <row r="205" spans="1:65" s="15" customFormat="1">
      <c r="B205" s="205"/>
      <c r="D205" s="190" t="s">
        <v>532</v>
      </c>
      <c r="E205" s="206" t="s">
        <v>1</v>
      </c>
      <c r="F205" s="207" t="s">
        <v>589</v>
      </c>
      <c r="H205" s="208">
        <v>235.958</v>
      </c>
      <c r="I205" s="209"/>
      <c r="L205" s="205"/>
      <c r="M205" s="210"/>
      <c r="N205" s="211"/>
      <c r="O205" s="211"/>
      <c r="P205" s="211"/>
      <c r="Q205" s="211"/>
      <c r="R205" s="211"/>
      <c r="S205" s="211"/>
      <c r="T205" s="212"/>
      <c r="AT205" s="206" t="s">
        <v>532</v>
      </c>
      <c r="AU205" s="206" t="s">
        <v>89</v>
      </c>
      <c r="AV205" s="15" t="s">
        <v>537</v>
      </c>
      <c r="AW205" s="15" t="s">
        <v>30</v>
      </c>
      <c r="AX205" s="15" t="s">
        <v>76</v>
      </c>
      <c r="AY205" s="206" t="s">
        <v>524</v>
      </c>
    </row>
    <row r="206" spans="1:65" s="13" customFormat="1">
      <c r="B206" s="189"/>
      <c r="D206" s="190" t="s">
        <v>532</v>
      </c>
      <c r="E206" s="191" t="s">
        <v>1</v>
      </c>
      <c r="F206" s="192" t="s">
        <v>596</v>
      </c>
      <c r="H206" s="193">
        <v>152.59100000000001</v>
      </c>
      <c r="I206" s="194"/>
      <c r="L206" s="189"/>
      <c r="M206" s="195"/>
      <c r="N206" s="196"/>
      <c r="O206" s="196"/>
      <c r="P206" s="196"/>
      <c r="Q206" s="196"/>
      <c r="R206" s="196"/>
      <c r="S206" s="196"/>
      <c r="T206" s="197"/>
      <c r="AT206" s="191" t="s">
        <v>532</v>
      </c>
      <c r="AU206" s="191" t="s">
        <v>89</v>
      </c>
      <c r="AV206" s="13" t="s">
        <v>89</v>
      </c>
      <c r="AW206" s="13" t="s">
        <v>30</v>
      </c>
      <c r="AX206" s="13" t="s">
        <v>76</v>
      </c>
      <c r="AY206" s="191" t="s">
        <v>524</v>
      </c>
    </row>
    <row r="207" spans="1:65" s="13" customFormat="1">
      <c r="B207" s="189"/>
      <c r="D207" s="190" t="s">
        <v>532</v>
      </c>
      <c r="E207" s="191" t="s">
        <v>1</v>
      </c>
      <c r="F207" s="192" t="s">
        <v>597</v>
      </c>
      <c r="H207" s="193">
        <v>30.632000000000001</v>
      </c>
      <c r="I207" s="194"/>
      <c r="L207" s="189"/>
      <c r="M207" s="195"/>
      <c r="N207" s="196"/>
      <c r="O207" s="196"/>
      <c r="P207" s="196"/>
      <c r="Q207" s="196"/>
      <c r="R207" s="196"/>
      <c r="S207" s="196"/>
      <c r="T207" s="197"/>
      <c r="AT207" s="191" t="s">
        <v>532</v>
      </c>
      <c r="AU207" s="191" t="s">
        <v>89</v>
      </c>
      <c r="AV207" s="13" t="s">
        <v>89</v>
      </c>
      <c r="AW207" s="13" t="s">
        <v>30</v>
      </c>
      <c r="AX207" s="13" t="s">
        <v>76</v>
      </c>
      <c r="AY207" s="191" t="s">
        <v>524</v>
      </c>
    </row>
    <row r="208" spans="1:65" s="13" customFormat="1">
      <c r="B208" s="189"/>
      <c r="D208" s="190" t="s">
        <v>532</v>
      </c>
      <c r="E208" s="191" t="s">
        <v>1</v>
      </c>
      <c r="F208" s="192" t="s">
        <v>598</v>
      </c>
      <c r="H208" s="193">
        <v>233.42500000000001</v>
      </c>
      <c r="I208" s="194"/>
      <c r="L208" s="189"/>
      <c r="M208" s="195"/>
      <c r="N208" s="196"/>
      <c r="O208" s="196"/>
      <c r="P208" s="196"/>
      <c r="Q208" s="196"/>
      <c r="R208" s="196"/>
      <c r="S208" s="196"/>
      <c r="T208" s="197"/>
      <c r="AT208" s="191" t="s">
        <v>532</v>
      </c>
      <c r="AU208" s="191" t="s">
        <v>89</v>
      </c>
      <c r="AV208" s="13" t="s">
        <v>89</v>
      </c>
      <c r="AW208" s="13" t="s">
        <v>30</v>
      </c>
      <c r="AX208" s="13" t="s">
        <v>76</v>
      </c>
      <c r="AY208" s="191" t="s">
        <v>524</v>
      </c>
    </row>
    <row r="209" spans="1:65" s="13" customFormat="1">
      <c r="B209" s="189"/>
      <c r="D209" s="190" t="s">
        <v>532</v>
      </c>
      <c r="E209" s="191" t="s">
        <v>1</v>
      </c>
      <c r="F209" s="192" t="s">
        <v>599</v>
      </c>
      <c r="H209" s="193">
        <v>14.772</v>
      </c>
      <c r="I209" s="194"/>
      <c r="L209" s="189"/>
      <c r="M209" s="195"/>
      <c r="N209" s="196"/>
      <c r="O209" s="196"/>
      <c r="P209" s="196"/>
      <c r="Q209" s="196"/>
      <c r="R209" s="196"/>
      <c r="S209" s="196"/>
      <c r="T209" s="197"/>
      <c r="AT209" s="191" t="s">
        <v>532</v>
      </c>
      <c r="AU209" s="191" t="s">
        <v>89</v>
      </c>
      <c r="AV209" s="13" t="s">
        <v>89</v>
      </c>
      <c r="AW209" s="13" t="s">
        <v>30</v>
      </c>
      <c r="AX209" s="13" t="s">
        <v>76</v>
      </c>
      <c r="AY209" s="191" t="s">
        <v>524</v>
      </c>
    </row>
    <row r="210" spans="1:65" s="13" customFormat="1">
      <c r="B210" s="189"/>
      <c r="D210" s="190" t="s">
        <v>532</v>
      </c>
      <c r="E210" s="191" t="s">
        <v>1</v>
      </c>
      <c r="F210" s="192" t="s">
        <v>600</v>
      </c>
      <c r="H210" s="193">
        <v>10.28</v>
      </c>
      <c r="I210" s="194"/>
      <c r="L210" s="189"/>
      <c r="M210" s="195"/>
      <c r="N210" s="196"/>
      <c r="O210" s="196"/>
      <c r="P210" s="196"/>
      <c r="Q210" s="196"/>
      <c r="R210" s="196"/>
      <c r="S210" s="196"/>
      <c r="T210" s="197"/>
      <c r="AT210" s="191" t="s">
        <v>532</v>
      </c>
      <c r="AU210" s="191" t="s">
        <v>89</v>
      </c>
      <c r="AV210" s="13" t="s">
        <v>89</v>
      </c>
      <c r="AW210" s="13" t="s">
        <v>30</v>
      </c>
      <c r="AX210" s="13" t="s">
        <v>76</v>
      </c>
      <c r="AY210" s="191" t="s">
        <v>524</v>
      </c>
    </row>
    <row r="211" spans="1:65" s="13" customFormat="1">
      <c r="B211" s="189"/>
      <c r="D211" s="190" t="s">
        <v>532</v>
      </c>
      <c r="E211" s="191" t="s">
        <v>1</v>
      </c>
      <c r="F211" s="192" t="s">
        <v>601</v>
      </c>
      <c r="H211" s="193">
        <v>37.950000000000003</v>
      </c>
      <c r="I211" s="194"/>
      <c r="L211" s="189"/>
      <c r="M211" s="195"/>
      <c r="N211" s="196"/>
      <c r="O211" s="196"/>
      <c r="P211" s="196"/>
      <c r="Q211" s="196"/>
      <c r="R211" s="196"/>
      <c r="S211" s="196"/>
      <c r="T211" s="197"/>
      <c r="AT211" s="191" t="s">
        <v>532</v>
      </c>
      <c r="AU211" s="191" t="s">
        <v>89</v>
      </c>
      <c r="AV211" s="13" t="s">
        <v>89</v>
      </c>
      <c r="AW211" s="13" t="s">
        <v>30</v>
      </c>
      <c r="AX211" s="13" t="s">
        <v>76</v>
      </c>
      <c r="AY211" s="191" t="s">
        <v>524</v>
      </c>
    </row>
    <row r="212" spans="1:65" s="15" customFormat="1">
      <c r="B212" s="205"/>
      <c r="D212" s="190" t="s">
        <v>532</v>
      </c>
      <c r="E212" s="206" t="s">
        <v>1</v>
      </c>
      <c r="F212" s="207" t="s">
        <v>589</v>
      </c>
      <c r="H212" s="208">
        <v>479.65</v>
      </c>
      <c r="I212" s="209"/>
      <c r="L212" s="205"/>
      <c r="M212" s="210"/>
      <c r="N212" s="211"/>
      <c r="O212" s="211"/>
      <c r="P212" s="211"/>
      <c r="Q212" s="211"/>
      <c r="R212" s="211"/>
      <c r="S212" s="211"/>
      <c r="T212" s="212"/>
      <c r="AT212" s="206" t="s">
        <v>532</v>
      </c>
      <c r="AU212" s="206" t="s">
        <v>89</v>
      </c>
      <c r="AV212" s="15" t="s">
        <v>537</v>
      </c>
      <c r="AW212" s="15" t="s">
        <v>30</v>
      </c>
      <c r="AX212" s="15" t="s">
        <v>76</v>
      </c>
      <c r="AY212" s="206" t="s">
        <v>524</v>
      </c>
    </row>
    <row r="213" spans="1:65" s="16" customFormat="1">
      <c r="B213" s="213"/>
      <c r="D213" s="190" t="s">
        <v>532</v>
      </c>
      <c r="E213" s="214" t="s">
        <v>456</v>
      </c>
      <c r="F213" s="215" t="s">
        <v>590</v>
      </c>
      <c r="H213" s="216">
        <v>715.60799999999995</v>
      </c>
      <c r="I213" s="217"/>
      <c r="L213" s="213"/>
      <c r="M213" s="218"/>
      <c r="N213" s="219"/>
      <c r="O213" s="219"/>
      <c r="P213" s="219"/>
      <c r="Q213" s="219"/>
      <c r="R213" s="219"/>
      <c r="S213" s="219"/>
      <c r="T213" s="220"/>
      <c r="AT213" s="214" t="s">
        <v>532</v>
      </c>
      <c r="AU213" s="214" t="s">
        <v>89</v>
      </c>
      <c r="AV213" s="16" t="s">
        <v>530</v>
      </c>
      <c r="AW213" s="16" t="s">
        <v>30</v>
      </c>
      <c r="AX213" s="16" t="s">
        <v>83</v>
      </c>
      <c r="AY213" s="214" t="s">
        <v>524</v>
      </c>
    </row>
    <row r="214" spans="1:65" s="2" customFormat="1" ht="21.75" customHeight="1">
      <c r="A214" s="35"/>
      <c r="B214" s="144"/>
      <c r="C214" s="176" t="s">
        <v>602</v>
      </c>
      <c r="D214" s="176" t="s">
        <v>526</v>
      </c>
      <c r="E214" s="177" t="s">
        <v>603</v>
      </c>
      <c r="F214" s="178" t="s">
        <v>604</v>
      </c>
      <c r="G214" s="179" t="s">
        <v>574</v>
      </c>
      <c r="H214" s="180">
        <v>357.80399999999997</v>
      </c>
      <c r="I214" s="181"/>
      <c r="J214" s="180">
        <f>ROUND(I214*H214,3)</f>
        <v>0</v>
      </c>
      <c r="K214" s="182"/>
      <c r="L214" s="36"/>
      <c r="M214" s="183" t="s">
        <v>1</v>
      </c>
      <c r="N214" s="184" t="s">
        <v>42</v>
      </c>
      <c r="O214" s="61"/>
      <c r="P214" s="185">
        <f>O214*H214</f>
        <v>0</v>
      </c>
      <c r="Q214" s="185">
        <v>0</v>
      </c>
      <c r="R214" s="185">
        <f>Q214*H214</f>
        <v>0</v>
      </c>
      <c r="S214" s="185">
        <v>0</v>
      </c>
      <c r="T214" s="18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530</v>
      </c>
      <c r="AT214" s="187" t="s">
        <v>526</v>
      </c>
      <c r="AU214" s="187" t="s">
        <v>89</v>
      </c>
      <c r="AY214" s="18" t="s">
        <v>524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89</v>
      </c>
      <c r="BK214" s="188">
        <f>ROUND(I214*H214,3)</f>
        <v>0</v>
      </c>
      <c r="BL214" s="18" t="s">
        <v>530</v>
      </c>
      <c r="BM214" s="187" t="s">
        <v>605</v>
      </c>
    </row>
    <row r="215" spans="1:65" s="13" customFormat="1">
      <c r="B215" s="189"/>
      <c r="D215" s="190" t="s">
        <v>532</v>
      </c>
      <c r="E215" s="191" t="s">
        <v>1</v>
      </c>
      <c r="F215" s="192" t="s">
        <v>606</v>
      </c>
      <c r="H215" s="193">
        <v>357.80399999999997</v>
      </c>
      <c r="I215" s="194"/>
      <c r="L215" s="189"/>
      <c r="M215" s="195"/>
      <c r="N215" s="196"/>
      <c r="O215" s="196"/>
      <c r="P215" s="196"/>
      <c r="Q215" s="196"/>
      <c r="R215" s="196"/>
      <c r="S215" s="196"/>
      <c r="T215" s="197"/>
      <c r="AT215" s="191" t="s">
        <v>532</v>
      </c>
      <c r="AU215" s="191" t="s">
        <v>89</v>
      </c>
      <c r="AV215" s="13" t="s">
        <v>89</v>
      </c>
      <c r="AW215" s="13" t="s">
        <v>30</v>
      </c>
      <c r="AX215" s="13" t="s">
        <v>83</v>
      </c>
      <c r="AY215" s="191" t="s">
        <v>524</v>
      </c>
    </row>
    <row r="216" spans="1:65" s="2" customFormat="1" ht="21.75" customHeight="1">
      <c r="A216" s="35"/>
      <c r="B216" s="144"/>
      <c r="C216" s="258" t="s">
        <v>607</v>
      </c>
      <c r="D216" s="177" t="s">
        <v>526</v>
      </c>
      <c r="E216" s="177" t="s">
        <v>608</v>
      </c>
      <c r="F216" s="178" t="s">
        <v>453</v>
      </c>
      <c r="G216" s="179" t="s">
        <v>574</v>
      </c>
      <c r="H216" s="180">
        <v>39.506999999999998</v>
      </c>
      <c r="I216" s="181"/>
      <c r="J216" s="180">
        <f>ROUND(I216*H216,3)</f>
        <v>0</v>
      </c>
      <c r="K216" s="182"/>
      <c r="L216" s="36"/>
      <c r="M216" s="183" t="s">
        <v>1</v>
      </c>
      <c r="N216" s="184" t="s">
        <v>42</v>
      </c>
      <c r="O216" s="61"/>
      <c r="P216" s="185">
        <f>O216*H216</f>
        <v>0</v>
      </c>
      <c r="Q216" s="185">
        <v>0</v>
      </c>
      <c r="R216" s="185">
        <f>Q216*H216</f>
        <v>0</v>
      </c>
      <c r="S216" s="185">
        <v>0</v>
      </c>
      <c r="T216" s="18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530</v>
      </c>
      <c r="AT216" s="187" t="s">
        <v>526</v>
      </c>
      <c r="AU216" s="187" t="s">
        <v>89</v>
      </c>
      <c r="AY216" s="18" t="s">
        <v>524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89</v>
      </c>
      <c r="BK216" s="188">
        <f>ROUND(I216*H216,3)</f>
        <v>0</v>
      </c>
      <c r="BL216" s="18" t="s">
        <v>530</v>
      </c>
      <c r="BM216" s="187" t="s">
        <v>609</v>
      </c>
    </row>
    <row r="217" spans="1:65" s="14" customFormat="1">
      <c r="B217" s="198"/>
      <c r="D217" s="190" t="s">
        <v>532</v>
      </c>
      <c r="E217" s="199" t="s">
        <v>1</v>
      </c>
      <c r="F217" s="200" t="s">
        <v>610</v>
      </c>
      <c r="H217" s="199" t="s">
        <v>1</v>
      </c>
      <c r="I217" s="201"/>
      <c r="L217" s="198"/>
      <c r="M217" s="202"/>
      <c r="N217" s="203"/>
      <c r="O217" s="203"/>
      <c r="P217" s="203"/>
      <c r="Q217" s="203"/>
      <c r="R217" s="203"/>
      <c r="S217" s="203"/>
      <c r="T217" s="204"/>
      <c r="AT217" s="199" t="s">
        <v>532</v>
      </c>
      <c r="AU217" s="199" t="s">
        <v>89</v>
      </c>
      <c r="AV217" s="14" t="s">
        <v>83</v>
      </c>
      <c r="AW217" s="14" t="s">
        <v>30</v>
      </c>
      <c r="AX217" s="14" t="s">
        <v>76</v>
      </c>
      <c r="AY217" s="199" t="s">
        <v>524</v>
      </c>
    </row>
    <row r="218" spans="1:65" s="14" customFormat="1">
      <c r="B218" s="198"/>
      <c r="D218" s="190" t="s">
        <v>532</v>
      </c>
      <c r="E218" s="199" t="s">
        <v>1</v>
      </c>
      <c r="F218" s="200" t="s">
        <v>611</v>
      </c>
      <c r="H218" s="199" t="s">
        <v>1</v>
      </c>
      <c r="I218" s="201"/>
      <c r="L218" s="198"/>
      <c r="M218" s="202"/>
      <c r="N218" s="203"/>
      <c r="O218" s="203"/>
      <c r="P218" s="203"/>
      <c r="Q218" s="203"/>
      <c r="R218" s="203"/>
      <c r="S218" s="203"/>
      <c r="T218" s="204"/>
      <c r="AT218" s="199" t="s">
        <v>532</v>
      </c>
      <c r="AU218" s="199" t="s">
        <v>89</v>
      </c>
      <c r="AV218" s="14" t="s">
        <v>83</v>
      </c>
      <c r="AW218" s="14" t="s">
        <v>30</v>
      </c>
      <c r="AX218" s="14" t="s">
        <v>76</v>
      </c>
      <c r="AY218" s="199" t="s">
        <v>524</v>
      </c>
    </row>
    <row r="219" spans="1:65" s="13" customFormat="1">
      <c r="B219" s="189"/>
      <c r="D219" s="190" t="s">
        <v>532</v>
      </c>
      <c r="E219" s="191" t="s">
        <v>1</v>
      </c>
      <c r="F219" s="192" t="s">
        <v>612</v>
      </c>
      <c r="H219" s="193">
        <v>16.059999999999999</v>
      </c>
      <c r="I219" s="194"/>
      <c r="L219" s="189"/>
      <c r="M219" s="195"/>
      <c r="N219" s="196"/>
      <c r="O219" s="196"/>
      <c r="P219" s="196"/>
      <c r="Q219" s="196"/>
      <c r="R219" s="196"/>
      <c r="S219" s="196"/>
      <c r="T219" s="197"/>
      <c r="AT219" s="191" t="s">
        <v>532</v>
      </c>
      <c r="AU219" s="191" t="s">
        <v>89</v>
      </c>
      <c r="AV219" s="13" t="s">
        <v>89</v>
      </c>
      <c r="AW219" s="13" t="s">
        <v>30</v>
      </c>
      <c r="AX219" s="13" t="s">
        <v>76</v>
      </c>
      <c r="AY219" s="191" t="s">
        <v>524</v>
      </c>
    </row>
    <row r="220" spans="1:65" s="13" customFormat="1">
      <c r="B220" s="189"/>
      <c r="D220" s="190" t="s">
        <v>532</v>
      </c>
      <c r="E220" s="191" t="s">
        <v>1</v>
      </c>
      <c r="F220" s="192" t="s">
        <v>613</v>
      </c>
      <c r="H220" s="193">
        <v>0.38600000000000001</v>
      </c>
      <c r="I220" s="194"/>
      <c r="L220" s="189"/>
      <c r="M220" s="195"/>
      <c r="N220" s="196"/>
      <c r="O220" s="196"/>
      <c r="P220" s="196"/>
      <c r="Q220" s="196"/>
      <c r="R220" s="196"/>
      <c r="S220" s="196"/>
      <c r="T220" s="197"/>
      <c r="AT220" s="191" t="s">
        <v>532</v>
      </c>
      <c r="AU220" s="191" t="s">
        <v>89</v>
      </c>
      <c r="AV220" s="13" t="s">
        <v>89</v>
      </c>
      <c r="AW220" s="13" t="s">
        <v>30</v>
      </c>
      <c r="AX220" s="13" t="s">
        <v>76</v>
      </c>
      <c r="AY220" s="191" t="s">
        <v>524</v>
      </c>
    </row>
    <row r="221" spans="1:65" s="15" customFormat="1">
      <c r="B221" s="205"/>
      <c r="D221" s="190" t="s">
        <v>532</v>
      </c>
      <c r="E221" s="206" t="s">
        <v>1</v>
      </c>
      <c r="F221" s="207" t="s">
        <v>589</v>
      </c>
      <c r="H221" s="208">
        <v>16.446000000000002</v>
      </c>
      <c r="I221" s="209"/>
      <c r="L221" s="205"/>
      <c r="M221" s="210"/>
      <c r="N221" s="211"/>
      <c r="O221" s="211"/>
      <c r="P221" s="211"/>
      <c r="Q221" s="211"/>
      <c r="R221" s="211"/>
      <c r="S221" s="211"/>
      <c r="T221" s="212"/>
      <c r="AT221" s="206" t="s">
        <v>532</v>
      </c>
      <c r="AU221" s="206" t="s">
        <v>89</v>
      </c>
      <c r="AV221" s="15" t="s">
        <v>537</v>
      </c>
      <c r="AW221" s="15" t="s">
        <v>30</v>
      </c>
      <c r="AX221" s="15" t="s">
        <v>76</v>
      </c>
      <c r="AY221" s="206" t="s">
        <v>524</v>
      </c>
    </row>
    <row r="222" spans="1:65" s="14" customFormat="1">
      <c r="B222" s="198"/>
      <c r="D222" s="190" t="s">
        <v>532</v>
      </c>
      <c r="E222" s="199" t="s">
        <v>1</v>
      </c>
      <c r="F222" s="200" t="s">
        <v>614</v>
      </c>
      <c r="H222" s="199" t="s">
        <v>1</v>
      </c>
      <c r="I222" s="201"/>
      <c r="L222" s="198"/>
      <c r="M222" s="202"/>
      <c r="N222" s="203"/>
      <c r="O222" s="203"/>
      <c r="P222" s="203"/>
      <c r="Q222" s="203"/>
      <c r="R222" s="203"/>
      <c r="S222" s="203"/>
      <c r="T222" s="204"/>
      <c r="AT222" s="199" t="s">
        <v>532</v>
      </c>
      <c r="AU222" s="199" t="s">
        <v>89</v>
      </c>
      <c r="AV222" s="14" t="s">
        <v>83</v>
      </c>
      <c r="AW222" s="14" t="s">
        <v>30</v>
      </c>
      <c r="AX222" s="14" t="s">
        <v>76</v>
      </c>
      <c r="AY222" s="199" t="s">
        <v>524</v>
      </c>
    </row>
    <row r="223" spans="1:65" s="14" customFormat="1">
      <c r="B223" s="198"/>
      <c r="D223" s="190" t="s">
        <v>532</v>
      </c>
      <c r="E223" s="199" t="s">
        <v>1</v>
      </c>
      <c r="F223" s="200" t="s">
        <v>615</v>
      </c>
      <c r="H223" s="199" t="s">
        <v>1</v>
      </c>
      <c r="I223" s="201"/>
      <c r="L223" s="198"/>
      <c r="M223" s="202"/>
      <c r="N223" s="203"/>
      <c r="O223" s="203"/>
      <c r="P223" s="203"/>
      <c r="Q223" s="203"/>
      <c r="R223" s="203"/>
      <c r="S223" s="203"/>
      <c r="T223" s="204"/>
      <c r="AT223" s="199" t="s">
        <v>532</v>
      </c>
      <c r="AU223" s="199" t="s">
        <v>89</v>
      </c>
      <c r="AV223" s="14" t="s">
        <v>83</v>
      </c>
      <c r="AW223" s="14" t="s">
        <v>30</v>
      </c>
      <c r="AX223" s="14" t="s">
        <v>76</v>
      </c>
      <c r="AY223" s="199" t="s">
        <v>524</v>
      </c>
    </row>
    <row r="224" spans="1:65" s="13" customFormat="1">
      <c r="B224" s="189"/>
      <c r="D224" s="190" t="s">
        <v>532</v>
      </c>
      <c r="E224" s="191" t="s">
        <v>1</v>
      </c>
      <c r="F224" s="192" t="s">
        <v>616</v>
      </c>
      <c r="H224" s="193">
        <v>2.044</v>
      </c>
      <c r="I224" s="194"/>
      <c r="L224" s="189"/>
      <c r="M224" s="195"/>
      <c r="N224" s="196"/>
      <c r="O224" s="196"/>
      <c r="P224" s="196"/>
      <c r="Q224" s="196"/>
      <c r="R224" s="196"/>
      <c r="S224" s="196"/>
      <c r="T224" s="197"/>
      <c r="AT224" s="191" t="s">
        <v>532</v>
      </c>
      <c r="AU224" s="191" t="s">
        <v>89</v>
      </c>
      <c r="AV224" s="13" t="s">
        <v>89</v>
      </c>
      <c r="AW224" s="13" t="s">
        <v>30</v>
      </c>
      <c r="AX224" s="13" t="s">
        <v>76</v>
      </c>
      <c r="AY224" s="191" t="s">
        <v>524</v>
      </c>
    </row>
    <row r="225" spans="1:65" s="13" customFormat="1">
      <c r="B225" s="189"/>
      <c r="D225" s="190" t="s">
        <v>532</v>
      </c>
      <c r="E225" s="191" t="s">
        <v>1</v>
      </c>
      <c r="F225" s="192" t="s">
        <v>617</v>
      </c>
      <c r="H225" s="193">
        <v>1.224</v>
      </c>
      <c r="I225" s="194"/>
      <c r="L225" s="189"/>
      <c r="M225" s="195"/>
      <c r="N225" s="196"/>
      <c r="O225" s="196"/>
      <c r="P225" s="196"/>
      <c r="Q225" s="196"/>
      <c r="R225" s="196"/>
      <c r="S225" s="196"/>
      <c r="T225" s="197"/>
      <c r="AT225" s="191" t="s">
        <v>532</v>
      </c>
      <c r="AU225" s="191" t="s">
        <v>89</v>
      </c>
      <c r="AV225" s="13" t="s">
        <v>89</v>
      </c>
      <c r="AW225" s="13" t="s">
        <v>30</v>
      </c>
      <c r="AX225" s="13" t="s">
        <v>76</v>
      </c>
      <c r="AY225" s="191" t="s">
        <v>524</v>
      </c>
    </row>
    <row r="226" spans="1:65" s="13" customFormat="1">
      <c r="B226" s="189"/>
      <c r="D226" s="190" t="s">
        <v>532</v>
      </c>
      <c r="E226" s="191" t="s">
        <v>1</v>
      </c>
      <c r="F226" s="192" t="s">
        <v>618</v>
      </c>
      <c r="H226" s="193">
        <v>1.8360000000000001</v>
      </c>
      <c r="I226" s="194"/>
      <c r="L226" s="189"/>
      <c r="M226" s="195"/>
      <c r="N226" s="196"/>
      <c r="O226" s="196"/>
      <c r="P226" s="196"/>
      <c r="Q226" s="196"/>
      <c r="R226" s="196"/>
      <c r="S226" s="196"/>
      <c r="T226" s="197"/>
      <c r="AT226" s="191" t="s">
        <v>532</v>
      </c>
      <c r="AU226" s="191" t="s">
        <v>89</v>
      </c>
      <c r="AV226" s="13" t="s">
        <v>89</v>
      </c>
      <c r="AW226" s="13" t="s">
        <v>30</v>
      </c>
      <c r="AX226" s="13" t="s">
        <v>76</v>
      </c>
      <c r="AY226" s="191" t="s">
        <v>524</v>
      </c>
    </row>
    <row r="227" spans="1:65" s="13" customFormat="1">
      <c r="B227" s="189"/>
      <c r="D227" s="190" t="s">
        <v>532</v>
      </c>
      <c r="E227" s="191" t="s">
        <v>1</v>
      </c>
      <c r="F227" s="192" t="s">
        <v>619</v>
      </c>
      <c r="H227" s="193">
        <v>1.8360000000000001</v>
      </c>
      <c r="I227" s="194"/>
      <c r="L227" s="189"/>
      <c r="M227" s="195"/>
      <c r="N227" s="196"/>
      <c r="O227" s="196"/>
      <c r="P227" s="196"/>
      <c r="Q227" s="196"/>
      <c r="R227" s="196"/>
      <c r="S227" s="196"/>
      <c r="T227" s="197"/>
      <c r="AT227" s="191" t="s">
        <v>532</v>
      </c>
      <c r="AU227" s="191" t="s">
        <v>89</v>
      </c>
      <c r="AV227" s="13" t="s">
        <v>89</v>
      </c>
      <c r="AW227" s="13" t="s">
        <v>30</v>
      </c>
      <c r="AX227" s="13" t="s">
        <v>76</v>
      </c>
      <c r="AY227" s="191" t="s">
        <v>524</v>
      </c>
    </row>
    <row r="228" spans="1:65" s="14" customFormat="1">
      <c r="B228" s="198"/>
      <c r="D228" s="190" t="s">
        <v>532</v>
      </c>
      <c r="E228" s="199" t="s">
        <v>1</v>
      </c>
      <c r="F228" s="200" t="s">
        <v>620</v>
      </c>
      <c r="H228" s="199" t="s">
        <v>1</v>
      </c>
      <c r="I228" s="201"/>
      <c r="L228" s="198"/>
      <c r="M228" s="202"/>
      <c r="N228" s="203"/>
      <c r="O228" s="203"/>
      <c r="P228" s="203"/>
      <c r="Q228" s="203"/>
      <c r="R228" s="203"/>
      <c r="S228" s="203"/>
      <c r="T228" s="204"/>
      <c r="AT228" s="199" t="s">
        <v>532</v>
      </c>
      <c r="AU228" s="199" t="s">
        <v>89</v>
      </c>
      <c r="AV228" s="14" t="s">
        <v>83</v>
      </c>
      <c r="AW228" s="14" t="s">
        <v>30</v>
      </c>
      <c r="AX228" s="14" t="s">
        <v>76</v>
      </c>
      <c r="AY228" s="199" t="s">
        <v>524</v>
      </c>
    </row>
    <row r="229" spans="1:65" s="13" customFormat="1">
      <c r="B229" s="189"/>
      <c r="D229" s="190" t="s">
        <v>532</v>
      </c>
      <c r="E229" s="191" t="s">
        <v>1</v>
      </c>
      <c r="F229" s="192" t="s">
        <v>621</v>
      </c>
      <c r="H229" s="193">
        <v>4.0880000000000001</v>
      </c>
      <c r="I229" s="194"/>
      <c r="L229" s="189"/>
      <c r="M229" s="195"/>
      <c r="N229" s="196"/>
      <c r="O229" s="196"/>
      <c r="P229" s="196"/>
      <c r="Q229" s="196"/>
      <c r="R229" s="196"/>
      <c r="S229" s="196"/>
      <c r="T229" s="197"/>
      <c r="AT229" s="191" t="s">
        <v>532</v>
      </c>
      <c r="AU229" s="191" t="s">
        <v>89</v>
      </c>
      <c r="AV229" s="13" t="s">
        <v>89</v>
      </c>
      <c r="AW229" s="13" t="s">
        <v>30</v>
      </c>
      <c r="AX229" s="13" t="s">
        <v>76</v>
      </c>
      <c r="AY229" s="191" t="s">
        <v>524</v>
      </c>
    </row>
    <row r="230" spans="1:65" s="13" customFormat="1">
      <c r="B230" s="189"/>
      <c r="D230" s="190" t="s">
        <v>532</v>
      </c>
      <c r="E230" s="191" t="s">
        <v>1</v>
      </c>
      <c r="F230" s="192" t="s">
        <v>618</v>
      </c>
      <c r="H230" s="193">
        <v>1.8360000000000001</v>
      </c>
      <c r="I230" s="194"/>
      <c r="L230" s="189"/>
      <c r="M230" s="195"/>
      <c r="N230" s="196"/>
      <c r="O230" s="196"/>
      <c r="P230" s="196"/>
      <c r="Q230" s="196"/>
      <c r="R230" s="196"/>
      <c r="S230" s="196"/>
      <c r="T230" s="197"/>
      <c r="AT230" s="191" t="s">
        <v>532</v>
      </c>
      <c r="AU230" s="191" t="s">
        <v>89</v>
      </c>
      <c r="AV230" s="13" t="s">
        <v>89</v>
      </c>
      <c r="AW230" s="13" t="s">
        <v>30</v>
      </c>
      <c r="AX230" s="13" t="s">
        <v>76</v>
      </c>
      <c r="AY230" s="191" t="s">
        <v>524</v>
      </c>
    </row>
    <row r="231" spans="1:65" s="13" customFormat="1">
      <c r="B231" s="189"/>
      <c r="D231" s="190" t="s">
        <v>532</v>
      </c>
      <c r="E231" s="191" t="s">
        <v>1</v>
      </c>
      <c r="F231" s="192" t="s">
        <v>619</v>
      </c>
      <c r="H231" s="193">
        <v>1.8360000000000001</v>
      </c>
      <c r="I231" s="194"/>
      <c r="L231" s="189"/>
      <c r="M231" s="195"/>
      <c r="N231" s="196"/>
      <c r="O231" s="196"/>
      <c r="P231" s="196"/>
      <c r="Q231" s="196"/>
      <c r="R231" s="196"/>
      <c r="S231" s="196"/>
      <c r="T231" s="197"/>
      <c r="AT231" s="191" t="s">
        <v>532</v>
      </c>
      <c r="AU231" s="191" t="s">
        <v>89</v>
      </c>
      <c r="AV231" s="13" t="s">
        <v>89</v>
      </c>
      <c r="AW231" s="13" t="s">
        <v>30</v>
      </c>
      <c r="AX231" s="13" t="s">
        <v>76</v>
      </c>
      <c r="AY231" s="191" t="s">
        <v>524</v>
      </c>
    </row>
    <row r="232" spans="1:65" s="14" customFormat="1">
      <c r="B232" s="198"/>
      <c r="D232" s="190" t="s">
        <v>532</v>
      </c>
      <c r="E232" s="199" t="s">
        <v>1</v>
      </c>
      <c r="F232" s="200" t="s">
        <v>622</v>
      </c>
      <c r="H232" s="199" t="s">
        <v>1</v>
      </c>
      <c r="I232" s="201"/>
      <c r="L232" s="198"/>
      <c r="M232" s="202"/>
      <c r="N232" s="203"/>
      <c r="O232" s="203"/>
      <c r="P232" s="203"/>
      <c r="Q232" s="203"/>
      <c r="R232" s="203"/>
      <c r="S232" s="203"/>
      <c r="T232" s="204"/>
      <c r="AT232" s="199" t="s">
        <v>532</v>
      </c>
      <c r="AU232" s="199" t="s">
        <v>89</v>
      </c>
      <c r="AV232" s="14" t="s">
        <v>83</v>
      </c>
      <c r="AW232" s="14" t="s">
        <v>30</v>
      </c>
      <c r="AX232" s="14" t="s">
        <v>76</v>
      </c>
      <c r="AY232" s="199" t="s">
        <v>524</v>
      </c>
    </row>
    <row r="233" spans="1:65" s="13" customFormat="1">
      <c r="B233" s="189"/>
      <c r="D233" s="190" t="s">
        <v>532</v>
      </c>
      <c r="E233" s="191" t="s">
        <v>1</v>
      </c>
      <c r="F233" s="192" t="s">
        <v>623</v>
      </c>
      <c r="H233" s="193">
        <v>2.754</v>
      </c>
      <c r="I233" s="194"/>
      <c r="L233" s="189"/>
      <c r="M233" s="195"/>
      <c r="N233" s="196"/>
      <c r="O233" s="196"/>
      <c r="P233" s="196"/>
      <c r="Q233" s="196"/>
      <c r="R233" s="196"/>
      <c r="S233" s="196"/>
      <c r="T233" s="197"/>
      <c r="AT233" s="191" t="s">
        <v>532</v>
      </c>
      <c r="AU233" s="191" t="s">
        <v>89</v>
      </c>
      <c r="AV233" s="13" t="s">
        <v>89</v>
      </c>
      <c r="AW233" s="13" t="s">
        <v>30</v>
      </c>
      <c r="AX233" s="13" t="s">
        <v>76</v>
      </c>
      <c r="AY233" s="191" t="s">
        <v>524</v>
      </c>
    </row>
    <row r="234" spans="1:65" s="13" customFormat="1">
      <c r="B234" s="189"/>
      <c r="D234" s="190" t="s">
        <v>532</v>
      </c>
      <c r="E234" s="191" t="s">
        <v>1</v>
      </c>
      <c r="F234" s="192" t="s">
        <v>624</v>
      </c>
      <c r="H234" s="193">
        <v>2.5470000000000002</v>
      </c>
      <c r="I234" s="194"/>
      <c r="L234" s="189"/>
      <c r="M234" s="195"/>
      <c r="N234" s="196"/>
      <c r="O234" s="196"/>
      <c r="P234" s="196"/>
      <c r="Q234" s="196"/>
      <c r="R234" s="196"/>
      <c r="S234" s="196"/>
      <c r="T234" s="197"/>
      <c r="AT234" s="191" t="s">
        <v>532</v>
      </c>
      <c r="AU234" s="191" t="s">
        <v>89</v>
      </c>
      <c r="AV234" s="13" t="s">
        <v>89</v>
      </c>
      <c r="AW234" s="13" t="s">
        <v>30</v>
      </c>
      <c r="AX234" s="13" t="s">
        <v>76</v>
      </c>
      <c r="AY234" s="191" t="s">
        <v>524</v>
      </c>
    </row>
    <row r="235" spans="1:65" s="13" customFormat="1">
      <c r="B235" s="189"/>
      <c r="D235" s="190" t="s">
        <v>532</v>
      </c>
      <c r="E235" s="191" t="s">
        <v>1</v>
      </c>
      <c r="F235" s="192" t="s">
        <v>625</v>
      </c>
      <c r="H235" s="193">
        <v>3.06</v>
      </c>
      <c r="I235" s="194"/>
      <c r="L235" s="189"/>
      <c r="M235" s="195"/>
      <c r="N235" s="196"/>
      <c r="O235" s="196"/>
      <c r="P235" s="196"/>
      <c r="Q235" s="196"/>
      <c r="R235" s="196"/>
      <c r="S235" s="196"/>
      <c r="T235" s="197"/>
      <c r="AT235" s="191" t="s">
        <v>532</v>
      </c>
      <c r="AU235" s="191" t="s">
        <v>89</v>
      </c>
      <c r="AV235" s="13" t="s">
        <v>89</v>
      </c>
      <c r="AW235" s="13" t="s">
        <v>30</v>
      </c>
      <c r="AX235" s="13" t="s">
        <v>76</v>
      </c>
      <c r="AY235" s="191" t="s">
        <v>524</v>
      </c>
    </row>
    <row r="236" spans="1:65" s="15" customFormat="1">
      <c r="B236" s="205"/>
      <c r="D236" s="190" t="s">
        <v>532</v>
      </c>
      <c r="E236" s="206" t="s">
        <v>1</v>
      </c>
      <c r="F236" s="207" t="s">
        <v>589</v>
      </c>
      <c r="H236" s="208">
        <v>23.061</v>
      </c>
      <c r="I236" s="209"/>
      <c r="L236" s="205"/>
      <c r="M236" s="210"/>
      <c r="N236" s="211"/>
      <c r="O236" s="211"/>
      <c r="P236" s="211"/>
      <c r="Q236" s="211"/>
      <c r="R236" s="211"/>
      <c r="S236" s="211"/>
      <c r="T236" s="212"/>
      <c r="AT236" s="206" t="s">
        <v>532</v>
      </c>
      <c r="AU236" s="206" t="s">
        <v>89</v>
      </c>
      <c r="AV236" s="15" t="s">
        <v>537</v>
      </c>
      <c r="AW236" s="15" t="s">
        <v>30</v>
      </c>
      <c r="AX236" s="15" t="s">
        <v>76</v>
      </c>
      <c r="AY236" s="206" t="s">
        <v>524</v>
      </c>
    </row>
    <row r="237" spans="1:65" s="16" customFormat="1">
      <c r="B237" s="213"/>
      <c r="D237" s="190" t="s">
        <v>532</v>
      </c>
      <c r="E237" s="214" t="s">
        <v>452</v>
      </c>
      <c r="F237" s="215" t="s">
        <v>590</v>
      </c>
      <c r="H237" s="216">
        <v>39.506999999999998</v>
      </c>
      <c r="I237" s="217"/>
      <c r="L237" s="213"/>
      <c r="M237" s="218"/>
      <c r="N237" s="219"/>
      <c r="O237" s="219"/>
      <c r="P237" s="219"/>
      <c r="Q237" s="219"/>
      <c r="R237" s="219"/>
      <c r="S237" s="219"/>
      <c r="T237" s="220"/>
      <c r="AT237" s="214" t="s">
        <v>532</v>
      </c>
      <c r="AU237" s="214" t="s">
        <v>89</v>
      </c>
      <c r="AV237" s="16" t="s">
        <v>530</v>
      </c>
      <c r="AW237" s="16" t="s">
        <v>30</v>
      </c>
      <c r="AX237" s="16" t="s">
        <v>83</v>
      </c>
      <c r="AY237" s="214" t="s">
        <v>524</v>
      </c>
    </row>
    <row r="238" spans="1:65" s="2" customFormat="1" ht="33" customHeight="1">
      <c r="A238" s="35"/>
      <c r="B238" s="144"/>
      <c r="C238" s="176" t="s">
        <v>626</v>
      </c>
      <c r="D238" s="176" t="s">
        <v>526</v>
      </c>
      <c r="E238" s="177" t="s">
        <v>627</v>
      </c>
      <c r="F238" s="178" t="s">
        <v>628</v>
      </c>
      <c r="G238" s="179" t="s">
        <v>574</v>
      </c>
      <c r="H238" s="180">
        <v>19.754000000000001</v>
      </c>
      <c r="I238" s="181"/>
      <c r="J238" s="180">
        <f>ROUND(I238*H238,3)</f>
        <v>0</v>
      </c>
      <c r="K238" s="182"/>
      <c r="L238" s="36"/>
      <c r="M238" s="183" t="s">
        <v>1</v>
      </c>
      <c r="N238" s="184" t="s">
        <v>42</v>
      </c>
      <c r="O238" s="61"/>
      <c r="P238" s="185">
        <f>O238*H238</f>
        <v>0</v>
      </c>
      <c r="Q238" s="185">
        <v>0</v>
      </c>
      <c r="R238" s="185">
        <f>Q238*H238</f>
        <v>0</v>
      </c>
      <c r="S238" s="185">
        <v>0</v>
      </c>
      <c r="T238" s="18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530</v>
      </c>
      <c r="AT238" s="187" t="s">
        <v>526</v>
      </c>
      <c r="AU238" s="187" t="s">
        <v>89</v>
      </c>
      <c r="AY238" s="18" t="s">
        <v>524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530</v>
      </c>
      <c r="BM238" s="187" t="s">
        <v>629</v>
      </c>
    </row>
    <row r="239" spans="1:65" s="13" customFormat="1">
      <c r="B239" s="189"/>
      <c r="D239" s="190" t="s">
        <v>532</v>
      </c>
      <c r="E239" s="191" t="s">
        <v>1</v>
      </c>
      <c r="F239" s="192" t="s">
        <v>630</v>
      </c>
      <c r="H239" s="193">
        <v>19.754000000000001</v>
      </c>
      <c r="I239" s="194"/>
      <c r="L239" s="189"/>
      <c r="M239" s="195"/>
      <c r="N239" s="196"/>
      <c r="O239" s="196"/>
      <c r="P239" s="196"/>
      <c r="Q239" s="196"/>
      <c r="R239" s="196"/>
      <c r="S239" s="196"/>
      <c r="T239" s="197"/>
      <c r="AT239" s="191" t="s">
        <v>532</v>
      </c>
      <c r="AU239" s="191" t="s">
        <v>89</v>
      </c>
      <c r="AV239" s="13" t="s">
        <v>89</v>
      </c>
      <c r="AW239" s="13" t="s">
        <v>30</v>
      </c>
      <c r="AX239" s="13" t="s">
        <v>83</v>
      </c>
      <c r="AY239" s="191" t="s">
        <v>524</v>
      </c>
    </row>
    <row r="240" spans="1:65" s="2" customFormat="1" ht="16.5" customHeight="1">
      <c r="A240" s="35"/>
      <c r="B240" s="144"/>
      <c r="C240" s="258" t="s">
        <v>631</v>
      </c>
      <c r="D240" s="177" t="s">
        <v>526</v>
      </c>
      <c r="E240" s="177" t="s">
        <v>632</v>
      </c>
      <c r="F240" s="178" t="s">
        <v>461</v>
      </c>
      <c r="G240" s="179" t="s">
        <v>574</v>
      </c>
      <c r="H240" s="180">
        <v>5.0570000000000004</v>
      </c>
      <c r="I240" s="181"/>
      <c r="J240" s="180">
        <f>ROUND(I240*H240,3)</f>
        <v>0</v>
      </c>
      <c r="K240" s="182"/>
      <c r="L240" s="36"/>
      <c r="M240" s="183" t="s">
        <v>1</v>
      </c>
      <c r="N240" s="184" t="s">
        <v>42</v>
      </c>
      <c r="O240" s="61"/>
      <c r="P240" s="185">
        <f>O240*H240</f>
        <v>0</v>
      </c>
      <c r="Q240" s="185">
        <v>0</v>
      </c>
      <c r="R240" s="185">
        <f>Q240*H240</f>
        <v>0</v>
      </c>
      <c r="S240" s="185">
        <v>0</v>
      </c>
      <c r="T240" s="18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530</v>
      </c>
      <c r="AT240" s="187" t="s">
        <v>526</v>
      </c>
      <c r="AU240" s="187" t="s">
        <v>89</v>
      </c>
      <c r="AY240" s="18" t="s">
        <v>524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89</v>
      </c>
      <c r="BK240" s="188">
        <f>ROUND(I240*H240,3)</f>
        <v>0</v>
      </c>
      <c r="BL240" s="18" t="s">
        <v>530</v>
      </c>
      <c r="BM240" s="187" t="s">
        <v>633</v>
      </c>
    </row>
    <row r="241" spans="1:65" s="14" customFormat="1">
      <c r="B241" s="198"/>
      <c r="D241" s="190" t="s">
        <v>532</v>
      </c>
      <c r="E241" s="199" t="s">
        <v>1</v>
      </c>
      <c r="F241" s="200" t="s">
        <v>634</v>
      </c>
      <c r="H241" s="199" t="s">
        <v>1</v>
      </c>
      <c r="I241" s="201"/>
      <c r="L241" s="198"/>
      <c r="M241" s="202"/>
      <c r="N241" s="203"/>
      <c r="O241" s="203"/>
      <c r="P241" s="203"/>
      <c r="Q241" s="203"/>
      <c r="R241" s="203"/>
      <c r="S241" s="203"/>
      <c r="T241" s="204"/>
      <c r="AT241" s="199" t="s">
        <v>532</v>
      </c>
      <c r="AU241" s="199" t="s">
        <v>89</v>
      </c>
      <c r="AV241" s="14" t="s">
        <v>83</v>
      </c>
      <c r="AW241" s="14" t="s">
        <v>30</v>
      </c>
      <c r="AX241" s="14" t="s">
        <v>76</v>
      </c>
      <c r="AY241" s="199" t="s">
        <v>524</v>
      </c>
    </row>
    <row r="242" spans="1:65" s="14" customFormat="1">
      <c r="B242" s="198"/>
      <c r="D242" s="190" t="s">
        <v>532</v>
      </c>
      <c r="E242" s="199" t="s">
        <v>1</v>
      </c>
      <c r="F242" s="200" t="s">
        <v>611</v>
      </c>
      <c r="H242" s="199" t="s">
        <v>1</v>
      </c>
      <c r="I242" s="201"/>
      <c r="L242" s="198"/>
      <c r="M242" s="202"/>
      <c r="N242" s="203"/>
      <c r="O242" s="203"/>
      <c r="P242" s="203"/>
      <c r="Q242" s="203"/>
      <c r="R242" s="203"/>
      <c r="S242" s="203"/>
      <c r="T242" s="204"/>
      <c r="AT242" s="199" t="s">
        <v>532</v>
      </c>
      <c r="AU242" s="199" t="s">
        <v>89</v>
      </c>
      <c r="AV242" s="14" t="s">
        <v>83</v>
      </c>
      <c r="AW242" s="14" t="s">
        <v>30</v>
      </c>
      <c r="AX242" s="14" t="s">
        <v>76</v>
      </c>
      <c r="AY242" s="199" t="s">
        <v>524</v>
      </c>
    </row>
    <row r="243" spans="1:65" s="13" customFormat="1">
      <c r="B243" s="189"/>
      <c r="D243" s="190" t="s">
        <v>532</v>
      </c>
      <c r="E243" s="191" t="s">
        <v>1</v>
      </c>
      <c r="F243" s="192" t="s">
        <v>635</v>
      </c>
      <c r="H243" s="193">
        <v>0.85699999999999998</v>
      </c>
      <c r="I243" s="194"/>
      <c r="L243" s="189"/>
      <c r="M243" s="195"/>
      <c r="N243" s="196"/>
      <c r="O243" s="196"/>
      <c r="P243" s="196"/>
      <c r="Q243" s="196"/>
      <c r="R243" s="196"/>
      <c r="S243" s="196"/>
      <c r="T243" s="197"/>
      <c r="AT243" s="191" t="s">
        <v>532</v>
      </c>
      <c r="AU243" s="191" t="s">
        <v>89</v>
      </c>
      <c r="AV243" s="13" t="s">
        <v>89</v>
      </c>
      <c r="AW243" s="13" t="s">
        <v>30</v>
      </c>
      <c r="AX243" s="13" t="s">
        <v>76</v>
      </c>
      <c r="AY243" s="191" t="s">
        <v>524</v>
      </c>
    </row>
    <row r="244" spans="1:65" s="15" customFormat="1">
      <c r="B244" s="205"/>
      <c r="D244" s="190" t="s">
        <v>532</v>
      </c>
      <c r="E244" s="206" t="s">
        <v>1</v>
      </c>
      <c r="F244" s="207" t="s">
        <v>589</v>
      </c>
      <c r="H244" s="208">
        <v>0.85699999999999998</v>
      </c>
      <c r="I244" s="209"/>
      <c r="L244" s="205"/>
      <c r="M244" s="210"/>
      <c r="N244" s="211"/>
      <c r="O244" s="211"/>
      <c r="P244" s="211"/>
      <c r="Q244" s="211"/>
      <c r="R244" s="211"/>
      <c r="S244" s="211"/>
      <c r="T244" s="212"/>
      <c r="AT244" s="206" t="s">
        <v>532</v>
      </c>
      <c r="AU244" s="206" t="s">
        <v>89</v>
      </c>
      <c r="AV244" s="15" t="s">
        <v>537</v>
      </c>
      <c r="AW244" s="15" t="s">
        <v>30</v>
      </c>
      <c r="AX244" s="15" t="s">
        <v>76</v>
      </c>
      <c r="AY244" s="206" t="s">
        <v>524</v>
      </c>
    </row>
    <row r="245" spans="1:65" s="14" customFormat="1">
      <c r="B245" s="198"/>
      <c r="D245" s="190" t="s">
        <v>532</v>
      </c>
      <c r="E245" s="199" t="s">
        <v>1</v>
      </c>
      <c r="F245" s="200" t="s">
        <v>636</v>
      </c>
      <c r="H245" s="199" t="s">
        <v>1</v>
      </c>
      <c r="I245" s="201"/>
      <c r="L245" s="198"/>
      <c r="M245" s="202"/>
      <c r="N245" s="203"/>
      <c r="O245" s="203"/>
      <c r="P245" s="203"/>
      <c r="Q245" s="203"/>
      <c r="R245" s="203"/>
      <c r="S245" s="203"/>
      <c r="T245" s="204"/>
      <c r="AT245" s="199" t="s">
        <v>532</v>
      </c>
      <c r="AU245" s="199" t="s">
        <v>89</v>
      </c>
      <c r="AV245" s="14" t="s">
        <v>83</v>
      </c>
      <c r="AW245" s="14" t="s">
        <v>30</v>
      </c>
      <c r="AX245" s="14" t="s">
        <v>76</v>
      </c>
      <c r="AY245" s="199" t="s">
        <v>524</v>
      </c>
    </row>
    <row r="246" spans="1:65" s="14" customFormat="1">
      <c r="B246" s="198"/>
      <c r="D246" s="190" t="s">
        <v>532</v>
      </c>
      <c r="E246" s="199" t="s">
        <v>1</v>
      </c>
      <c r="F246" s="200" t="s">
        <v>622</v>
      </c>
      <c r="H246" s="199" t="s">
        <v>1</v>
      </c>
      <c r="I246" s="201"/>
      <c r="L246" s="198"/>
      <c r="M246" s="202"/>
      <c r="N246" s="203"/>
      <c r="O246" s="203"/>
      <c r="P246" s="203"/>
      <c r="Q246" s="203"/>
      <c r="R246" s="203"/>
      <c r="S246" s="203"/>
      <c r="T246" s="204"/>
      <c r="AT246" s="199" t="s">
        <v>532</v>
      </c>
      <c r="AU246" s="199" t="s">
        <v>89</v>
      </c>
      <c r="AV246" s="14" t="s">
        <v>83</v>
      </c>
      <c r="AW246" s="14" t="s">
        <v>30</v>
      </c>
      <c r="AX246" s="14" t="s">
        <v>76</v>
      </c>
      <c r="AY246" s="199" t="s">
        <v>524</v>
      </c>
    </row>
    <row r="247" spans="1:65" s="13" customFormat="1">
      <c r="B247" s="189"/>
      <c r="D247" s="190" t="s">
        <v>532</v>
      </c>
      <c r="E247" s="191" t="s">
        <v>1</v>
      </c>
      <c r="F247" s="192" t="s">
        <v>637</v>
      </c>
      <c r="H247" s="193">
        <v>2.4</v>
      </c>
      <c r="I247" s="194"/>
      <c r="L247" s="189"/>
      <c r="M247" s="195"/>
      <c r="N247" s="196"/>
      <c r="O247" s="196"/>
      <c r="P247" s="196"/>
      <c r="Q247" s="196"/>
      <c r="R247" s="196"/>
      <c r="S247" s="196"/>
      <c r="T247" s="197"/>
      <c r="AT247" s="191" t="s">
        <v>532</v>
      </c>
      <c r="AU247" s="191" t="s">
        <v>89</v>
      </c>
      <c r="AV247" s="13" t="s">
        <v>89</v>
      </c>
      <c r="AW247" s="13" t="s">
        <v>30</v>
      </c>
      <c r="AX247" s="13" t="s">
        <v>76</v>
      </c>
      <c r="AY247" s="191" t="s">
        <v>524</v>
      </c>
    </row>
    <row r="248" spans="1:65" s="15" customFormat="1">
      <c r="B248" s="205"/>
      <c r="D248" s="190" t="s">
        <v>532</v>
      </c>
      <c r="E248" s="206" t="s">
        <v>1</v>
      </c>
      <c r="F248" s="207" t="s">
        <v>589</v>
      </c>
      <c r="H248" s="208">
        <v>2.4</v>
      </c>
      <c r="I248" s="209"/>
      <c r="L248" s="205"/>
      <c r="M248" s="210"/>
      <c r="N248" s="211"/>
      <c r="O248" s="211"/>
      <c r="P248" s="211"/>
      <c r="Q248" s="211"/>
      <c r="R248" s="211"/>
      <c r="S248" s="211"/>
      <c r="T248" s="212"/>
      <c r="AT248" s="206" t="s">
        <v>532</v>
      </c>
      <c r="AU248" s="206" t="s">
        <v>89</v>
      </c>
      <c r="AV248" s="15" t="s">
        <v>537</v>
      </c>
      <c r="AW248" s="15" t="s">
        <v>30</v>
      </c>
      <c r="AX248" s="15" t="s">
        <v>76</v>
      </c>
      <c r="AY248" s="206" t="s">
        <v>524</v>
      </c>
    </row>
    <row r="249" spans="1:65" s="13" customFormat="1">
      <c r="B249" s="189"/>
      <c r="D249" s="190" t="s">
        <v>532</v>
      </c>
      <c r="E249" s="191" t="s">
        <v>1</v>
      </c>
      <c r="F249" s="192" t="s">
        <v>638</v>
      </c>
      <c r="H249" s="193">
        <v>1.8</v>
      </c>
      <c r="I249" s="194"/>
      <c r="L249" s="189"/>
      <c r="M249" s="195"/>
      <c r="N249" s="196"/>
      <c r="O249" s="196"/>
      <c r="P249" s="196"/>
      <c r="Q249" s="196"/>
      <c r="R249" s="196"/>
      <c r="S249" s="196"/>
      <c r="T249" s="197"/>
      <c r="AT249" s="191" t="s">
        <v>532</v>
      </c>
      <c r="AU249" s="191" t="s">
        <v>89</v>
      </c>
      <c r="AV249" s="13" t="s">
        <v>89</v>
      </c>
      <c r="AW249" s="13" t="s">
        <v>30</v>
      </c>
      <c r="AX249" s="13" t="s">
        <v>76</v>
      </c>
      <c r="AY249" s="191" t="s">
        <v>524</v>
      </c>
    </row>
    <row r="250" spans="1:65" s="15" customFormat="1">
      <c r="B250" s="205"/>
      <c r="D250" s="190" t="s">
        <v>532</v>
      </c>
      <c r="E250" s="206" t="s">
        <v>1</v>
      </c>
      <c r="F250" s="207" t="s">
        <v>589</v>
      </c>
      <c r="H250" s="208">
        <v>1.8</v>
      </c>
      <c r="I250" s="209"/>
      <c r="L250" s="205"/>
      <c r="M250" s="210"/>
      <c r="N250" s="211"/>
      <c r="O250" s="211"/>
      <c r="P250" s="211"/>
      <c r="Q250" s="211"/>
      <c r="R250" s="211"/>
      <c r="S250" s="211"/>
      <c r="T250" s="212"/>
      <c r="AT250" s="206" t="s">
        <v>532</v>
      </c>
      <c r="AU250" s="206" t="s">
        <v>89</v>
      </c>
      <c r="AV250" s="15" t="s">
        <v>537</v>
      </c>
      <c r="AW250" s="15" t="s">
        <v>30</v>
      </c>
      <c r="AX250" s="15" t="s">
        <v>76</v>
      </c>
      <c r="AY250" s="206" t="s">
        <v>524</v>
      </c>
    </row>
    <row r="251" spans="1:65" s="16" customFormat="1">
      <c r="B251" s="213"/>
      <c r="D251" s="190" t="s">
        <v>532</v>
      </c>
      <c r="E251" s="214" t="s">
        <v>460</v>
      </c>
      <c r="F251" s="215" t="s">
        <v>590</v>
      </c>
      <c r="H251" s="216">
        <v>5.0570000000000004</v>
      </c>
      <c r="I251" s="217"/>
      <c r="L251" s="213"/>
      <c r="M251" s="218"/>
      <c r="N251" s="219"/>
      <c r="O251" s="219"/>
      <c r="P251" s="219"/>
      <c r="Q251" s="219"/>
      <c r="R251" s="219"/>
      <c r="S251" s="219"/>
      <c r="T251" s="220"/>
      <c r="AT251" s="214" t="s">
        <v>532</v>
      </c>
      <c r="AU251" s="214" t="s">
        <v>89</v>
      </c>
      <c r="AV251" s="16" t="s">
        <v>530</v>
      </c>
      <c r="AW251" s="16" t="s">
        <v>30</v>
      </c>
      <c r="AX251" s="16" t="s">
        <v>83</v>
      </c>
      <c r="AY251" s="214" t="s">
        <v>524</v>
      </c>
    </row>
    <row r="252" spans="1:65" s="2" customFormat="1" ht="33" customHeight="1">
      <c r="A252" s="35"/>
      <c r="B252" s="144"/>
      <c r="C252" s="176" t="s">
        <v>639</v>
      </c>
      <c r="D252" s="176" t="s">
        <v>526</v>
      </c>
      <c r="E252" s="177" t="s">
        <v>640</v>
      </c>
      <c r="F252" s="178" t="s">
        <v>641</v>
      </c>
      <c r="G252" s="179" t="s">
        <v>574</v>
      </c>
      <c r="H252" s="180">
        <v>2.5289999999999999</v>
      </c>
      <c r="I252" s="181"/>
      <c r="J252" s="180">
        <f>ROUND(I252*H252,3)</f>
        <v>0</v>
      </c>
      <c r="K252" s="182"/>
      <c r="L252" s="36"/>
      <c r="M252" s="183" t="s">
        <v>1</v>
      </c>
      <c r="N252" s="184" t="s">
        <v>42</v>
      </c>
      <c r="O252" s="61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530</v>
      </c>
      <c r="AT252" s="187" t="s">
        <v>526</v>
      </c>
      <c r="AU252" s="187" t="s">
        <v>89</v>
      </c>
      <c r="AY252" s="18" t="s">
        <v>524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89</v>
      </c>
      <c r="BK252" s="188">
        <f>ROUND(I252*H252,3)</f>
        <v>0</v>
      </c>
      <c r="BL252" s="18" t="s">
        <v>530</v>
      </c>
      <c r="BM252" s="187" t="s">
        <v>642</v>
      </c>
    </row>
    <row r="253" spans="1:65" s="13" customFormat="1">
      <c r="B253" s="189"/>
      <c r="D253" s="190" t="s">
        <v>532</v>
      </c>
      <c r="E253" s="191" t="s">
        <v>1</v>
      </c>
      <c r="F253" s="192" t="s">
        <v>643</v>
      </c>
      <c r="H253" s="193">
        <v>2.5289999999999999</v>
      </c>
      <c r="I253" s="194"/>
      <c r="L253" s="189"/>
      <c r="M253" s="195"/>
      <c r="N253" s="196"/>
      <c r="O253" s="196"/>
      <c r="P253" s="196"/>
      <c r="Q253" s="196"/>
      <c r="R253" s="196"/>
      <c r="S253" s="196"/>
      <c r="T253" s="197"/>
      <c r="AT253" s="191" t="s">
        <v>532</v>
      </c>
      <c r="AU253" s="191" t="s">
        <v>89</v>
      </c>
      <c r="AV253" s="13" t="s">
        <v>89</v>
      </c>
      <c r="AW253" s="13" t="s">
        <v>30</v>
      </c>
      <c r="AX253" s="13" t="s">
        <v>83</v>
      </c>
      <c r="AY253" s="191" t="s">
        <v>524</v>
      </c>
    </row>
    <row r="254" spans="1:65" s="2" customFormat="1" ht="21.75" customHeight="1">
      <c r="A254" s="35"/>
      <c r="B254" s="144"/>
      <c r="C254" s="176" t="s">
        <v>644</v>
      </c>
      <c r="D254" s="176" t="s">
        <v>526</v>
      </c>
      <c r="E254" s="177" t="s">
        <v>645</v>
      </c>
      <c r="F254" s="178" t="s">
        <v>646</v>
      </c>
      <c r="G254" s="179" t="s">
        <v>574</v>
      </c>
      <c r="H254" s="180">
        <v>467.97500000000002</v>
      </c>
      <c r="I254" s="181"/>
      <c r="J254" s="180">
        <f>ROUND(I254*H254,3)</f>
        <v>0</v>
      </c>
      <c r="K254" s="182"/>
      <c r="L254" s="36"/>
      <c r="M254" s="183" t="s">
        <v>1</v>
      </c>
      <c r="N254" s="184" t="s">
        <v>42</v>
      </c>
      <c r="O254" s="61"/>
      <c r="P254" s="185">
        <f>O254*H254</f>
        <v>0</v>
      </c>
      <c r="Q254" s="185">
        <v>0</v>
      </c>
      <c r="R254" s="185">
        <f>Q254*H254</f>
        <v>0</v>
      </c>
      <c r="S254" s="185">
        <v>0</v>
      </c>
      <c r="T254" s="18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530</v>
      </c>
      <c r="AT254" s="187" t="s">
        <v>526</v>
      </c>
      <c r="AU254" s="187" t="s">
        <v>89</v>
      </c>
      <c r="AY254" s="18" t="s">
        <v>524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89</v>
      </c>
      <c r="BK254" s="188">
        <f>ROUND(I254*H254,3)</f>
        <v>0</v>
      </c>
      <c r="BL254" s="18" t="s">
        <v>530</v>
      </c>
      <c r="BM254" s="187" t="s">
        <v>647</v>
      </c>
    </row>
    <row r="255" spans="1:65" s="13" customFormat="1">
      <c r="B255" s="189"/>
      <c r="D255" s="190" t="s">
        <v>532</v>
      </c>
      <c r="E255" s="191" t="s">
        <v>1</v>
      </c>
      <c r="F255" s="192" t="s">
        <v>648</v>
      </c>
      <c r="H255" s="193">
        <v>467.97500000000002</v>
      </c>
      <c r="I255" s="194"/>
      <c r="L255" s="189"/>
      <c r="M255" s="195"/>
      <c r="N255" s="196"/>
      <c r="O255" s="196"/>
      <c r="P255" s="196"/>
      <c r="Q255" s="196"/>
      <c r="R255" s="196"/>
      <c r="S255" s="196"/>
      <c r="T255" s="197"/>
      <c r="AT255" s="191" t="s">
        <v>532</v>
      </c>
      <c r="AU255" s="191" t="s">
        <v>89</v>
      </c>
      <c r="AV255" s="13" t="s">
        <v>89</v>
      </c>
      <c r="AW255" s="13" t="s">
        <v>30</v>
      </c>
      <c r="AX255" s="13" t="s">
        <v>83</v>
      </c>
      <c r="AY255" s="191" t="s">
        <v>524</v>
      </c>
    </row>
    <row r="256" spans="1:65" s="2" customFormat="1" ht="33" customHeight="1">
      <c r="A256" s="35"/>
      <c r="B256" s="144"/>
      <c r="C256" s="176" t="s">
        <v>649</v>
      </c>
      <c r="D256" s="176" t="s">
        <v>526</v>
      </c>
      <c r="E256" s="177" t="s">
        <v>650</v>
      </c>
      <c r="F256" s="178" t="s">
        <v>651</v>
      </c>
      <c r="G256" s="179" t="s">
        <v>574</v>
      </c>
      <c r="H256" s="180">
        <v>295.18299999999999</v>
      </c>
      <c r="I256" s="181"/>
      <c r="J256" s="180">
        <f>ROUND(I256*H256,3)</f>
        <v>0</v>
      </c>
      <c r="K256" s="182"/>
      <c r="L256" s="36"/>
      <c r="M256" s="183" t="s">
        <v>1</v>
      </c>
      <c r="N256" s="184" t="s">
        <v>42</v>
      </c>
      <c r="O256" s="61"/>
      <c r="P256" s="185">
        <f>O256*H256</f>
        <v>0</v>
      </c>
      <c r="Q256" s="185">
        <v>0</v>
      </c>
      <c r="R256" s="185">
        <f>Q256*H256</f>
        <v>0</v>
      </c>
      <c r="S256" s="185">
        <v>0</v>
      </c>
      <c r="T256" s="18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530</v>
      </c>
      <c r="AT256" s="187" t="s">
        <v>526</v>
      </c>
      <c r="AU256" s="187" t="s">
        <v>89</v>
      </c>
      <c r="AY256" s="18" t="s">
        <v>524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89</v>
      </c>
      <c r="BK256" s="188">
        <f>ROUND(I256*H256,3)</f>
        <v>0</v>
      </c>
      <c r="BL256" s="18" t="s">
        <v>530</v>
      </c>
      <c r="BM256" s="187" t="s">
        <v>652</v>
      </c>
    </row>
    <row r="257" spans="1:65" s="13" customFormat="1">
      <c r="B257" s="189"/>
      <c r="D257" s="190" t="s">
        <v>532</v>
      </c>
      <c r="E257" s="191" t="s">
        <v>1</v>
      </c>
      <c r="F257" s="192" t="s">
        <v>653</v>
      </c>
      <c r="H257" s="193">
        <v>763.15800000000002</v>
      </c>
      <c r="I257" s="194"/>
      <c r="L257" s="189"/>
      <c r="M257" s="195"/>
      <c r="N257" s="196"/>
      <c r="O257" s="196"/>
      <c r="P257" s="196"/>
      <c r="Q257" s="196"/>
      <c r="R257" s="196"/>
      <c r="S257" s="196"/>
      <c r="T257" s="197"/>
      <c r="AT257" s="191" t="s">
        <v>532</v>
      </c>
      <c r="AU257" s="191" t="s">
        <v>89</v>
      </c>
      <c r="AV257" s="13" t="s">
        <v>89</v>
      </c>
      <c r="AW257" s="13" t="s">
        <v>30</v>
      </c>
      <c r="AX257" s="13" t="s">
        <v>76</v>
      </c>
      <c r="AY257" s="191" t="s">
        <v>524</v>
      </c>
    </row>
    <row r="258" spans="1:65" s="13" customFormat="1">
      <c r="B258" s="189"/>
      <c r="D258" s="190" t="s">
        <v>532</v>
      </c>
      <c r="E258" s="191" t="s">
        <v>1</v>
      </c>
      <c r="F258" s="192" t="s">
        <v>654</v>
      </c>
      <c r="H258" s="193">
        <v>-467.97500000000002</v>
      </c>
      <c r="I258" s="194"/>
      <c r="L258" s="189"/>
      <c r="M258" s="195"/>
      <c r="N258" s="196"/>
      <c r="O258" s="196"/>
      <c r="P258" s="196"/>
      <c r="Q258" s="196"/>
      <c r="R258" s="196"/>
      <c r="S258" s="196"/>
      <c r="T258" s="197"/>
      <c r="AT258" s="191" t="s">
        <v>532</v>
      </c>
      <c r="AU258" s="191" t="s">
        <v>89</v>
      </c>
      <c r="AV258" s="13" t="s">
        <v>89</v>
      </c>
      <c r="AW258" s="13" t="s">
        <v>30</v>
      </c>
      <c r="AX258" s="13" t="s">
        <v>76</v>
      </c>
      <c r="AY258" s="191" t="s">
        <v>524</v>
      </c>
    </row>
    <row r="259" spans="1:65" s="16" customFormat="1">
      <c r="B259" s="213"/>
      <c r="D259" s="190" t="s">
        <v>532</v>
      </c>
      <c r="E259" s="214" t="s">
        <v>1</v>
      </c>
      <c r="F259" s="215" t="s">
        <v>590</v>
      </c>
      <c r="H259" s="216">
        <v>295.18299999999999</v>
      </c>
      <c r="I259" s="217"/>
      <c r="L259" s="213"/>
      <c r="M259" s="218"/>
      <c r="N259" s="219"/>
      <c r="O259" s="219"/>
      <c r="P259" s="219"/>
      <c r="Q259" s="219"/>
      <c r="R259" s="219"/>
      <c r="S259" s="219"/>
      <c r="T259" s="220"/>
      <c r="AT259" s="214" t="s">
        <v>532</v>
      </c>
      <c r="AU259" s="214" t="s">
        <v>89</v>
      </c>
      <c r="AV259" s="16" t="s">
        <v>530</v>
      </c>
      <c r="AW259" s="16" t="s">
        <v>30</v>
      </c>
      <c r="AX259" s="16" t="s">
        <v>83</v>
      </c>
      <c r="AY259" s="214" t="s">
        <v>524</v>
      </c>
    </row>
    <row r="260" spans="1:65" s="2" customFormat="1" ht="44.25" customHeight="1">
      <c r="A260" s="35"/>
      <c r="B260" s="144"/>
      <c r="C260" s="176" t="s">
        <v>655</v>
      </c>
      <c r="D260" s="176" t="s">
        <v>526</v>
      </c>
      <c r="E260" s="177" t="s">
        <v>656</v>
      </c>
      <c r="F260" s="178" t="s">
        <v>657</v>
      </c>
      <c r="G260" s="179" t="s">
        <v>574</v>
      </c>
      <c r="H260" s="180">
        <v>3542.1959999999999</v>
      </c>
      <c r="I260" s="181"/>
      <c r="J260" s="180">
        <f>ROUND(I260*H260,3)</f>
        <v>0</v>
      </c>
      <c r="K260" s="182"/>
      <c r="L260" s="36"/>
      <c r="M260" s="183" t="s">
        <v>1</v>
      </c>
      <c r="N260" s="184" t="s">
        <v>42</v>
      </c>
      <c r="O260" s="61"/>
      <c r="P260" s="185">
        <f>O260*H260</f>
        <v>0</v>
      </c>
      <c r="Q260" s="185">
        <v>0</v>
      </c>
      <c r="R260" s="185">
        <f>Q260*H260</f>
        <v>0</v>
      </c>
      <c r="S260" s="185">
        <v>0</v>
      </c>
      <c r="T260" s="18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530</v>
      </c>
      <c r="AT260" s="187" t="s">
        <v>526</v>
      </c>
      <c r="AU260" s="187" t="s">
        <v>89</v>
      </c>
      <c r="AY260" s="18" t="s">
        <v>524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89</v>
      </c>
      <c r="BK260" s="188">
        <f>ROUND(I260*H260,3)</f>
        <v>0</v>
      </c>
      <c r="BL260" s="18" t="s">
        <v>530</v>
      </c>
      <c r="BM260" s="187" t="s">
        <v>658</v>
      </c>
    </row>
    <row r="261" spans="1:65" s="13" customFormat="1">
      <c r="B261" s="189"/>
      <c r="D261" s="190" t="s">
        <v>532</v>
      </c>
      <c r="E261" s="191" t="s">
        <v>1</v>
      </c>
      <c r="F261" s="192" t="s">
        <v>659</v>
      </c>
      <c r="H261" s="193">
        <v>9157.8960000000006</v>
      </c>
      <c r="I261" s="194"/>
      <c r="L261" s="189"/>
      <c r="M261" s="195"/>
      <c r="N261" s="196"/>
      <c r="O261" s="196"/>
      <c r="P261" s="196"/>
      <c r="Q261" s="196"/>
      <c r="R261" s="196"/>
      <c r="S261" s="196"/>
      <c r="T261" s="197"/>
      <c r="AT261" s="191" t="s">
        <v>532</v>
      </c>
      <c r="AU261" s="191" t="s">
        <v>89</v>
      </c>
      <c r="AV261" s="13" t="s">
        <v>89</v>
      </c>
      <c r="AW261" s="13" t="s">
        <v>30</v>
      </c>
      <c r="AX261" s="13" t="s">
        <v>76</v>
      </c>
      <c r="AY261" s="191" t="s">
        <v>524</v>
      </c>
    </row>
    <row r="262" spans="1:65" s="13" customFormat="1">
      <c r="B262" s="189"/>
      <c r="D262" s="190" t="s">
        <v>532</v>
      </c>
      <c r="E262" s="191" t="s">
        <v>1</v>
      </c>
      <c r="F262" s="192" t="s">
        <v>660</v>
      </c>
      <c r="H262" s="193">
        <v>-5615.7</v>
      </c>
      <c r="I262" s="194"/>
      <c r="L262" s="189"/>
      <c r="M262" s="195"/>
      <c r="N262" s="196"/>
      <c r="O262" s="196"/>
      <c r="P262" s="196"/>
      <c r="Q262" s="196"/>
      <c r="R262" s="196"/>
      <c r="S262" s="196"/>
      <c r="T262" s="197"/>
      <c r="AT262" s="191" t="s">
        <v>532</v>
      </c>
      <c r="AU262" s="191" t="s">
        <v>89</v>
      </c>
      <c r="AV262" s="13" t="s">
        <v>89</v>
      </c>
      <c r="AW262" s="13" t="s">
        <v>30</v>
      </c>
      <c r="AX262" s="13" t="s">
        <v>76</v>
      </c>
      <c r="AY262" s="191" t="s">
        <v>524</v>
      </c>
    </row>
    <row r="263" spans="1:65" s="16" customFormat="1">
      <c r="B263" s="213"/>
      <c r="D263" s="190" t="s">
        <v>532</v>
      </c>
      <c r="E263" s="214" t="s">
        <v>1</v>
      </c>
      <c r="F263" s="215" t="s">
        <v>590</v>
      </c>
      <c r="H263" s="216">
        <v>3542.1959999999999</v>
      </c>
      <c r="I263" s="217"/>
      <c r="L263" s="213"/>
      <c r="M263" s="218"/>
      <c r="N263" s="219"/>
      <c r="O263" s="219"/>
      <c r="P263" s="219"/>
      <c r="Q263" s="219"/>
      <c r="R263" s="219"/>
      <c r="S263" s="219"/>
      <c r="T263" s="220"/>
      <c r="AT263" s="214" t="s">
        <v>532</v>
      </c>
      <c r="AU263" s="214" t="s">
        <v>89</v>
      </c>
      <c r="AV263" s="16" t="s">
        <v>530</v>
      </c>
      <c r="AW263" s="16" t="s">
        <v>30</v>
      </c>
      <c r="AX263" s="16" t="s">
        <v>83</v>
      </c>
      <c r="AY263" s="214" t="s">
        <v>524</v>
      </c>
    </row>
    <row r="264" spans="1:65" s="2" customFormat="1" ht="21.75" customHeight="1">
      <c r="A264" s="35"/>
      <c r="B264" s="144"/>
      <c r="C264" s="176" t="s">
        <v>661</v>
      </c>
      <c r="D264" s="176" t="s">
        <v>526</v>
      </c>
      <c r="E264" s="177" t="s">
        <v>662</v>
      </c>
      <c r="F264" s="178" t="s">
        <v>663</v>
      </c>
      <c r="G264" s="179" t="s">
        <v>574</v>
      </c>
      <c r="H264" s="180">
        <v>467.97500000000002</v>
      </c>
      <c r="I264" s="181"/>
      <c r="J264" s="180">
        <f>ROUND(I264*H264,3)</f>
        <v>0</v>
      </c>
      <c r="K264" s="182"/>
      <c r="L264" s="36"/>
      <c r="M264" s="183" t="s">
        <v>1</v>
      </c>
      <c r="N264" s="184" t="s">
        <v>42</v>
      </c>
      <c r="O264" s="61"/>
      <c r="P264" s="185">
        <f>O264*H264</f>
        <v>0</v>
      </c>
      <c r="Q264" s="185">
        <v>0</v>
      </c>
      <c r="R264" s="185">
        <f>Q264*H264</f>
        <v>0</v>
      </c>
      <c r="S264" s="185">
        <v>0</v>
      </c>
      <c r="T264" s="18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530</v>
      </c>
      <c r="AT264" s="187" t="s">
        <v>526</v>
      </c>
      <c r="AU264" s="187" t="s">
        <v>89</v>
      </c>
      <c r="AY264" s="18" t="s">
        <v>524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89</v>
      </c>
      <c r="BK264" s="188">
        <f>ROUND(I264*H264,3)</f>
        <v>0</v>
      </c>
      <c r="BL264" s="18" t="s">
        <v>530</v>
      </c>
      <c r="BM264" s="187" t="s">
        <v>664</v>
      </c>
    </row>
    <row r="265" spans="1:65" s="13" customFormat="1">
      <c r="B265" s="189"/>
      <c r="D265" s="190" t="s">
        <v>532</v>
      </c>
      <c r="E265" s="191" t="s">
        <v>1</v>
      </c>
      <c r="F265" s="192" t="s">
        <v>648</v>
      </c>
      <c r="H265" s="193">
        <v>467.97500000000002</v>
      </c>
      <c r="I265" s="194"/>
      <c r="L265" s="189"/>
      <c r="M265" s="195"/>
      <c r="N265" s="196"/>
      <c r="O265" s="196"/>
      <c r="P265" s="196"/>
      <c r="Q265" s="196"/>
      <c r="R265" s="196"/>
      <c r="S265" s="196"/>
      <c r="T265" s="197"/>
      <c r="AT265" s="191" t="s">
        <v>532</v>
      </c>
      <c r="AU265" s="191" t="s">
        <v>89</v>
      </c>
      <c r="AV265" s="13" t="s">
        <v>89</v>
      </c>
      <c r="AW265" s="13" t="s">
        <v>30</v>
      </c>
      <c r="AX265" s="13" t="s">
        <v>83</v>
      </c>
      <c r="AY265" s="191" t="s">
        <v>524</v>
      </c>
    </row>
    <row r="266" spans="1:65" s="2" customFormat="1" ht="33" customHeight="1">
      <c r="A266" s="35"/>
      <c r="B266" s="144"/>
      <c r="C266" s="176" t="s">
        <v>7</v>
      </c>
      <c r="D266" s="176" t="s">
        <v>526</v>
      </c>
      <c r="E266" s="177" t="s">
        <v>665</v>
      </c>
      <c r="F266" s="178" t="s">
        <v>473</v>
      </c>
      <c r="G266" s="179" t="s">
        <v>574</v>
      </c>
      <c r="H266" s="180">
        <v>63.195</v>
      </c>
      <c r="I266" s="181"/>
      <c r="J266" s="180">
        <f>ROUND(I266*H266,3)</f>
        <v>0</v>
      </c>
      <c r="K266" s="182"/>
      <c r="L266" s="36"/>
      <c r="M266" s="183" t="s">
        <v>1</v>
      </c>
      <c r="N266" s="184" t="s">
        <v>42</v>
      </c>
      <c r="O266" s="61"/>
      <c r="P266" s="185">
        <f>O266*H266</f>
        <v>0</v>
      </c>
      <c r="Q266" s="185">
        <v>0</v>
      </c>
      <c r="R266" s="185">
        <f>Q266*H266</f>
        <v>0</v>
      </c>
      <c r="S266" s="185">
        <v>0</v>
      </c>
      <c r="T266" s="18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530</v>
      </c>
      <c r="AT266" s="187" t="s">
        <v>526</v>
      </c>
      <c r="AU266" s="187" t="s">
        <v>89</v>
      </c>
      <c r="AY266" s="18" t="s">
        <v>524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89</v>
      </c>
      <c r="BK266" s="188">
        <f>ROUND(I266*H266,3)</f>
        <v>0</v>
      </c>
      <c r="BL266" s="18" t="s">
        <v>530</v>
      </c>
      <c r="BM266" s="187" t="s">
        <v>666</v>
      </c>
    </row>
    <row r="267" spans="1:65" s="13" customFormat="1">
      <c r="B267" s="189"/>
      <c r="D267" s="190" t="s">
        <v>532</v>
      </c>
      <c r="E267" s="191" t="s">
        <v>1</v>
      </c>
      <c r="F267" s="192" t="s">
        <v>667</v>
      </c>
      <c r="H267" s="193">
        <v>11.494999999999999</v>
      </c>
      <c r="I267" s="194"/>
      <c r="L267" s="189"/>
      <c r="M267" s="195"/>
      <c r="N267" s="196"/>
      <c r="O267" s="196"/>
      <c r="P267" s="196"/>
      <c r="Q267" s="196"/>
      <c r="R267" s="196"/>
      <c r="S267" s="196"/>
      <c r="T267" s="197"/>
      <c r="AT267" s="191" t="s">
        <v>532</v>
      </c>
      <c r="AU267" s="191" t="s">
        <v>89</v>
      </c>
      <c r="AV267" s="13" t="s">
        <v>89</v>
      </c>
      <c r="AW267" s="13" t="s">
        <v>30</v>
      </c>
      <c r="AX267" s="13" t="s">
        <v>76</v>
      </c>
      <c r="AY267" s="191" t="s">
        <v>524</v>
      </c>
    </row>
    <row r="268" spans="1:65" s="13" customFormat="1">
      <c r="B268" s="189"/>
      <c r="D268" s="190" t="s">
        <v>532</v>
      </c>
      <c r="E268" s="191" t="s">
        <v>1</v>
      </c>
      <c r="F268" s="192" t="s">
        <v>668</v>
      </c>
      <c r="H268" s="193">
        <v>4</v>
      </c>
      <c r="I268" s="194"/>
      <c r="L268" s="189"/>
      <c r="M268" s="195"/>
      <c r="N268" s="196"/>
      <c r="O268" s="196"/>
      <c r="P268" s="196"/>
      <c r="Q268" s="196"/>
      <c r="R268" s="196"/>
      <c r="S268" s="196"/>
      <c r="T268" s="197"/>
      <c r="AT268" s="191" t="s">
        <v>532</v>
      </c>
      <c r="AU268" s="191" t="s">
        <v>89</v>
      </c>
      <c r="AV268" s="13" t="s">
        <v>89</v>
      </c>
      <c r="AW268" s="13" t="s">
        <v>30</v>
      </c>
      <c r="AX268" s="13" t="s">
        <v>76</v>
      </c>
      <c r="AY268" s="191" t="s">
        <v>524</v>
      </c>
    </row>
    <row r="269" spans="1:65" s="13" customFormat="1">
      <c r="B269" s="189"/>
      <c r="D269" s="190" t="s">
        <v>532</v>
      </c>
      <c r="E269" s="191" t="s">
        <v>1</v>
      </c>
      <c r="F269" s="192" t="s">
        <v>669</v>
      </c>
      <c r="H269" s="193">
        <v>47.7</v>
      </c>
      <c r="I269" s="194"/>
      <c r="L269" s="189"/>
      <c r="M269" s="195"/>
      <c r="N269" s="196"/>
      <c r="O269" s="196"/>
      <c r="P269" s="196"/>
      <c r="Q269" s="196"/>
      <c r="R269" s="196"/>
      <c r="S269" s="196"/>
      <c r="T269" s="197"/>
      <c r="AT269" s="191" t="s">
        <v>532</v>
      </c>
      <c r="AU269" s="191" t="s">
        <v>89</v>
      </c>
      <c r="AV269" s="13" t="s">
        <v>89</v>
      </c>
      <c r="AW269" s="13" t="s">
        <v>30</v>
      </c>
      <c r="AX269" s="13" t="s">
        <v>76</v>
      </c>
      <c r="AY269" s="191" t="s">
        <v>524</v>
      </c>
    </row>
    <row r="270" spans="1:65" s="15" customFormat="1">
      <c r="B270" s="205"/>
      <c r="D270" s="190" t="s">
        <v>532</v>
      </c>
      <c r="E270" s="206" t="s">
        <v>472</v>
      </c>
      <c r="F270" s="207" t="s">
        <v>589</v>
      </c>
      <c r="H270" s="208">
        <v>63.195</v>
      </c>
      <c r="I270" s="209"/>
      <c r="L270" s="205"/>
      <c r="M270" s="210"/>
      <c r="N270" s="211"/>
      <c r="O270" s="211"/>
      <c r="P270" s="211"/>
      <c r="Q270" s="211"/>
      <c r="R270" s="211"/>
      <c r="S270" s="211"/>
      <c r="T270" s="212"/>
      <c r="AT270" s="206" t="s">
        <v>532</v>
      </c>
      <c r="AU270" s="206" t="s">
        <v>89</v>
      </c>
      <c r="AV270" s="15" t="s">
        <v>537</v>
      </c>
      <c r="AW270" s="15" t="s">
        <v>30</v>
      </c>
      <c r="AX270" s="15" t="s">
        <v>76</v>
      </c>
      <c r="AY270" s="206" t="s">
        <v>524</v>
      </c>
    </row>
    <row r="271" spans="1:65" s="16" customFormat="1">
      <c r="B271" s="213"/>
      <c r="D271" s="190" t="s">
        <v>532</v>
      </c>
      <c r="E271" s="214" t="s">
        <v>1</v>
      </c>
      <c r="F271" s="215" t="s">
        <v>590</v>
      </c>
      <c r="H271" s="216">
        <v>63.195</v>
      </c>
      <c r="I271" s="217"/>
      <c r="L271" s="213"/>
      <c r="M271" s="218"/>
      <c r="N271" s="219"/>
      <c r="O271" s="219"/>
      <c r="P271" s="219"/>
      <c r="Q271" s="219"/>
      <c r="R271" s="219"/>
      <c r="S271" s="219"/>
      <c r="T271" s="220"/>
      <c r="AT271" s="214" t="s">
        <v>532</v>
      </c>
      <c r="AU271" s="214" t="s">
        <v>89</v>
      </c>
      <c r="AV271" s="16" t="s">
        <v>530</v>
      </c>
      <c r="AW271" s="16" t="s">
        <v>30</v>
      </c>
      <c r="AX271" s="16" t="s">
        <v>83</v>
      </c>
      <c r="AY271" s="214" t="s">
        <v>524</v>
      </c>
    </row>
    <row r="272" spans="1:65" s="2" customFormat="1" ht="16.5" customHeight="1">
      <c r="A272" s="35"/>
      <c r="B272" s="144"/>
      <c r="C272" s="176" t="s">
        <v>670</v>
      </c>
      <c r="D272" s="176" t="s">
        <v>526</v>
      </c>
      <c r="E272" s="177" t="s">
        <v>671</v>
      </c>
      <c r="F272" s="178" t="s">
        <v>672</v>
      </c>
      <c r="G272" s="179" t="s">
        <v>574</v>
      </c>
      <c r="H272" s="180">
        <v>295.18299999999999</v>
      </c>
      <c r="I272" s="181"/>
      <c r="J272" s="180">
        <f>ROUND(I272*H272,3)</f>
        <v>0</v>
      </c>
      <c r="K272" s="182"/>
      <c r="L272" s="36"/>
      <c r="M272" s="183" t="s">
        <v>1</v>
      </c>
      <c r="N272" s="184" t="s">
        <v>42</v>
      </c>
      <c r="O272" s="61"/>
      <c r="P272" s="185">
        <f>O272*H272</f>
        <v>0</v>
      </c>
      <c r="Q272" s="185">
        <v>0</v>
      </c>
      <c r="R272" s="185">
        <f>Q272*H272</f>
        <v>0</v>
      </c>
      <c r="S272" s="185">
        <v>0</v>
      </c>
      <c r="T272" s="18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530</v>
      </c>
      <c r="AT272" s="187" t="s">
        <v>526</v>
      </c>
      <c r="AU272" s="187" t="s">
        <v>89</v>
      </c>
      <c r="AY272" s="18" t="s">
        <v>524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89</v>
      </c>
      <c r="BK272" s="188">
        <f>ROUND(I272*H272,3)</f>
        <v>0</v>
      </c>
      <c r="BL272" s="18" t="s">
        <v>530</v>
      </c>
      <c r="BM272" s="187" t="s">
        <v>673</v>
      </c>
    </row>
    <row r="273" spans="1:65" s="13" customFormat="1">
      <c r="B273" s="189"/>
      <c r="D273" s="190" t="s">
        <v>532</v>
      </c>
      <c r="E273" s="191" t="s">
        <v>1</v>
      </c>
      <c r="F273" s="192" t="s">
        <v>653</v>
      </c>
      <c r="H273" s="193">
        <v>763.15800000000002</v>
      </c>
      <c r="I273" s="194"/>
      <c r="L273" s="189"/>
      <c r="M273" s="195"/>
      <c r="N273" s="196"/>
      <c r="O273" s="196"/>
      <c r="P273" s="196"/>
      <c r="Q273" s="196"/>
      <c r="R273" s="196"/>
      <c r="S273" s="196"/>
      <c r="T273" s="197"/>
      <c r="AT273" s="191" t="s">
        <v>532</v>
      </c>
      <c r="AU273" s="191" t="s">
        <v>89</v>
      </c>
      <c r="AV273" s="13" t="s">
        <v>89</v>
      </c>
      <c r="AW273" s="13" t="s">
        <v>30</v>
      </c>
      <c r="AX273" s="13" t="s">
        <v>76</v>
      </c>
      <c r="AY273" s="191" t="s">
        <v>524</v>
      </c>
    </row>
    <row r="274" spans="1:65" s="13" customFormat="1">
      <c r="B274" s="189"/>
      <c r="D274" s="190" t="s">
        <v>532</v>
      </c>
      <c r="E274" s="191" t="s">
        <v>1</v>
      </c>
      <c r="F274" s="192" t="s">
        <v>654</v>
      </c>
      <c r="H274" s="193">
        <v>-467.97500000000002</v>
      </c>
      <c r="I274" s="194"/>
      <c r="L274" s="189"/>
      <c r="M274" s="195"/>
      <c r="N274" s="196"/>
      <c r="O274" s="196"/>
      <c r="P274" s="196"/>
      <c r="Q274" s="196"/>
      <c r="R274" s="196"/>
      <c r="S274" s="196"/>
      <c r="T274" s="197"/>
      <c r="AT274" s="191" t="s">
        <v>532</v>
      </c>
      <c r="AU274" s="191" t="s">
        <v>89</v>
      </c>
      <c r="AV274" s="13" t="s">
        <v>89</v>
      </c>
      <c r="AW274" s="13" t="s">
        <v>30</v>
      </c>
      <c r="AX274" s="13" t="s">
        <v>76</v>
      </c>
      <c r="AY274" s="191" t="s">
        <v>524</v>
      </c>
    </row>
    <row r="275" spans="1:65" s="16" customFormat="1">
      <c r="B275" s="213"/>
      <c r="D275" s="190" t="s">
        <v>532</v>
      </c>
      <c r="E275" s="214" t="s">
        <v>1</v>
      </c>
      <c r="F275" s="215" t="s">
        <v>590</v>
      </c>
      <c r="H275" s="216">
        <v>295.18299999999999</v>
      </c>
      <c r="I275" s="217"/>
      <c r="L275" s="213"/>
      <c r="M275" s="218"/>
      <c r="N275" s="219"/>
      <c r="O275" s="219"/>
      <c r="P275" s="219"/>
      <c r="Q275" s="219"/>
      <c r="R275" s="219"/>
      <c r="S275" s="219"/>
      <c r="T275" s="220"/>
      <c r="AT275" s="214" t="s">
        <v>532</v>
      </c>
      <c r="AU275" s="214" t="s">
        <v>89</v>
      </c>
      <c r="AV275" s="16" t="s">
        <v>530</v>
      </c>
      <c r="AW275" s="16" t="s">
        <v>30</v>
      </c>
      <c r="AX275" s="16" t="s">
        <v>83</v>
      </c>
      <c r="AY275" s="214" t="s">
        <v>524</v>
      </c>
    </row>
    <row r="276" spans="1:65" s="2" customFormat="1" ht="21.75" customHeight="1">
      <c r="A276" s="35"/>
      <c r="B276" s="144"/>
      <c r="C276" s="176" t="s">
        <v>674</v>
      </c>
      <c r="D276" s="176" t="s">
        <v>526</v>
      </c>
      <c r="E276" s="177" t="s">
        <v>675</v>
      </c>
      <c r="F276" s="178" t="s">
        <v>676</v>
      </c>
      <c r="G276" s="179" t="s">
        <v>677</v>
      </c>
      <c r="H276" s="180">
        <v>560.84699999999998</v>
      </c>
      <c r="I276" s="181"/>
      <c r="J276" s="180">
        <f>ROUND(I276*H276,3)</f>
        <v>0</v>
      </c>
      <c r="K276" s="182"/>
      <c r="L276" s="36"/>
      <c r="M276" s="183" t="s">
        <v>1</v>
      </c>
      <c r="N276" s="184" t="s">
        <v>42</v>
      </c>
      <c r="O276" s="61"/>
      <c r="P276" s="185">
        <f>O276*H276</f>
        <v>0</v>
      </c>
      <c r="Q276" s="185">
        <v>0</v>
      </c>
      <c r="R276" s="185">
        <f>Q276*H276</f>
        <v>0</v>
      </c>
      <c r="S276" s="185">
        <v>0</v>
      </c>
      <c r="T276" s="18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530</v>
      </c>
      <c r="AT276" s="187" t="s">
        <v>526</v>
      </c>
      <c r="AU276" s="187" t="s">
        <v>89</v>
      </c>
      <c r="AY276" s="18" t="s">
        <v>524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89</v>
      </c>
      <c r="BK276" s="188">
        <f>ROUND(I276*H276,3)</f>
        <v>0</v>
      </c>
      <c r="BL276" s="18" t="s">
        <v>530</v>
      </c>
      <c r="BM276" s="187" t="s">
        <v>678</v>
      </c>
    </row>
    <row r="277" spans="1:65" s="13" customFormat="1">
      <c r="B277" s="189"/>
      <c r="D277" s="190" t="s">
        <v>532</v>
      </c>
      <c r="E277" s="191" t="s">
        <v>1</v>
      </c>
      <c r="F277" s="192" t="s">
        <v>679</v>
      </c>
      <c r="H277" s="193">
        <v>1450</v>
      </c>
      <c r="I277" s="194"/>
      <c r="L277" s="189"/>
      <c r="M277" s="195"/>
      <c r="N277" s="196"/>
      <c r="O277" s="196"/>
      <c r="P277" s="196"/>
      <c r="Q277" s="196"/>
      <c r="R277" s="196"/>
      <c r="S277" s="196"/>
      <c r="T277" s="197"/>
      <c r="AT277" s="191" t="s">
        <v>532</v>
      </c>
      <c r="AU277" s="191" t="s">
        <v>89</v>
      </c>
      <c r="AV277" s="13" t="s">
        <v>89</v>
      </c>
      <c r="AW277" s="13" t="s">
        <v>30</v>
      </c>
      <c r="AX277" s="13" t="s">
        <v>76</v>
      </c>
      <c r="AY277" s="191" t="s">
        <v>524</v>
      </c>
    </row>
    <row r="278" spans="1:65" s="13" customFormat="1">
      <c r="B278" s="189"/>
      <c r="D278" s="190" t="s">
        <v>532</v>
      </c>
      <c r="E278" s="191" t="s">
        <v>1</v>
      </c>
      <c r="F278" s="192" t="s">
        <v>680</v>
      </c>
      <c r="H278" s="193">
        <v>-889.15300000000002</v>
      </c>
      <c r="I278" s="194"/>
      <c r="L278" s="189"/>
      <c r="M278" s="195"/>
      <c r="N278" s="196"/>
      <c r="O278" s="196"/>
      <c r="P278" s="196"/>
      <c r="Q278" s="196"/>
      <c r="R278" s="196"/>
      <c r="S278" s="196"/>
      <c r="T278" s="197"/>
      <c r="AT278" s="191" t="s">
        <v>532</v>
      </c>
      <c r="AU278" s="191" t="s">
        <v>89</v>
      </c>
      <c r="AV278" s="13" t="s">
        <v>89</v>
      </c>
      <c r="AW278" s="13" t="s">
        <v>30</v>
      </c>
      <c r="AX278" s="13" t="s">
        <v>76</v>
      </c>
      <c r="AY278" s="191" t="s">
        <v>524</v>
      </c>
    </row>
    <row r="279" spans="1:65" s="16" customFormat="1">
      <c r="B279" s="213"/>
      <c r="D279" s="190" t="s">
        <v>532</v>
      </c>
      <c r="E279" s="214" t="s">
        <v>1</v>
      </c>
      <c r="F279" s="215" t="s">
        <v>590</v>
      </c>
      <c r="H279" s="216">
        <v>560.84699999999998</v>
      </c>
      <c r="I279" s="217"/>
      <c r="L279" s="213"/>
      <c r="M279" s="218"/>
      <c r="N279" s="219"/>
      <c r="O279" s="219"/>
      <c r="P279" s="219"/>
      <c r="Q279" s="219"/>
      <c r="R279" s="219"/>
      <c r="S279" s="219"/>
      <c r="T279" s="220"/>
      <c r="AT279" s="214" t="s">
        <v>532</v>
      </c>
      <c r="AU279" s="214" t="s">
        <v>89</v>
      </c>
      <c r="AV279" s="16" t="s">
        <v>530</v>
      </c>
      <c r="AW279" s="16" t="s">
        <v>30</v>
      </c>
      <c r="AX279" s="16" t="s">
        <v>83</v>
      </c>
      <c r="AY279" s="214" t="s">
        <v>524</v>
      </c>
    </row>
    <row r="280" spans="1:65" s="2" customFormat="1" ht="33" customHeight="1">
      <c r="A280" s="35"/>
      <c r="B280" s="144"/>
      <c r="C280" s="176" t="s">
        <v>681</v>
      </c>
      <c r="D280" s="176" t="s">
        <v>526</v>
      </c>
      <c r="E280" s="177" t="s">
        <v>682</v>
      </c>
      <c r="F280" s="178" t="s">
        <v>683</v>
      </c>
      <c r="G280" s="179" t="s">
        <v>574</v>
      </c>
      <c r="H280" s="180">
        <v>402.09300000000002</v>
      </c>
      <c r="I280" s="181"/>
      <c r="J280" s="180">
        <f>ROUND(I280*H280,3)</f>
        <v>0</v>
      </c>
      <c r="K280" s="182"/>
      <c r="L280" s="36"/>
      <c r="M280" s="183" t="s">
        <v>1</v>
      </c>
      <c r="N280" s="184" t="s">
        <v>42</v>
      </c>
      <c r="O280" s="61"/>
      <c r="P280" s="185">
        <f>O280*H280</f>
        <v>0</v>
      </c>
      <c r="Q280" s="185">
        <v>0</v>
      </c>
      <c r="R280" s="185">
        <f>Q280*H280</f>
        <v>0</v>
      </c>
      <c r="S280" s="185">
        <v>0</v>
      </c>
      <c r="T280" s="18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530</v>
      </c>
      <c r="AT280" s="187" t="s">
        <v>526</v>
      </c>
      <c r="AU280" s="187" t="s">
        <v>89</v>
      </c>
      <c r="AY280" s="18" t="s">
        <v>524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89</v>
      </c>
      <c r="BK280" s="188">
        <f>ROUND(I280*H280,3)</f>
        <v>0</v>
      </c>
      <c r="BL280" s="18" t="s">
        <v>530</v>
      </c>
      <c r="BM280" s="187" t="s">
        <v>684</v>
      </c>
    </row>
    <row r="281" spans="1:65" s="14" customFormat="1">
      <c r="B281" s="198"/>
      <c r="D281" s="190" t="s">
        <v>532</v>
      </c>
      <c r="E281" s="199" t="s">
        <v>1</v>
      </c>
      <c r="F281" s="200" t="s">
        <v>594</v>
      </c>
      <c r="H281" s="199" t="s">
        <v>1</v>
      </c>
      <c r="I281" s="201"/>
      <c r="L281" s="198"/>
      <c r="M281" s="202"/>
      <c r="N281" s="203"/>
      <c r="O281" s="203"/>
      <c r="P281" s="203"/>
      <c r="Q281" s="203"/>
      <c r="R281" s="203"/>
      <c r="S281" s="203"/>
      <c r="T281" s="204"/>
      <c r="AT281" s="199" t="s">
        <v>532</v>
      </c>
      <c r="AU281" s="199" t="s">
        <v>89</v>
      </c>
      <c r="AV281" s="14" t="s">
        <v>83</v>
      </c>
      <c r="AW281" s="14" t="s">
        <v>30</v>
      </c>
      <c r="AX281" s="14" t="s">
        <v>76</v>
      </c>
      <c r="AY281" s="199" t="s">
        <v>524</v>
      </c>
    </row>
    <row r="282" spans="1:65" s="13" customFormat="1">
      <c r="B282" s="189"/>
      <c r="D282" s="190" t="s">
        <v>532</v>
      </c>
      <c r="E282" s="191" t="s">
        <v>1</v>
      </c>
      <c r="F282" s="192" t="s">
        <v>595</v>
      </c>
      <c r="H282" s="193">
        <v>235.958</v>
      </c>
      <c r="I282" s="194"/>
      <c r="L282" s="189"/>
      <c r="M282" s="195"/>
      <c r="N282" s="196"/>
      <c r="O282" s="196"/>
      <c r="P282" s="196"/>
      <c r="Q282" s="196"/>
      <c r="R282" s="196"/>
      <c r="S282" s="196"/>
      <c r="T282" s="197"/>
      <c r="AT282" s="191" t="s">
        <v>532</v>
      </c>
      <c r="AU282" s="191" t="s">
        <v>89</v>
      </c>
      <c r="AV282" s="13" t="s">
        <v>89</v>
      </c>
      <c r="AW282" s="13" t="s">
        <v>30</v>
      </c>
      <c r="AX282" s="13" t="s">
        <v>76</v>
      </c>
      <c r="AY282" s="191" t="s">
        <v>524</v>
      </c>
    </row>
    <row r="283" spans="1:65" s="13" customFormat="1">
      <c r="B283" s="189"/>
      <c r="D283" s="190" t="s">
        <v>532</v>
      </c>
      <c r="E283" s="191" t="s">
        <v>1</v>
      </c>
      <c r="F283" s="192" t="s">
        <v>685</v>
      </c>
      <c r="H283" s="193">
        <v>36.734999999999999</v>
      </c>
      <c r="I283" s="194"/>
      <c r="L283" s="189"/>
      <c r="M283" s="195"/>
      <c r="N283" s="196"/>
      <c r="O283" s="196"/>
      <c r="P283" s="196"/>
      <c r="Q283" s="196"/>
      <c r="R283" s="196"/>
      <c r="S283" s="196"/>
      <c r="T283" s="197"/>
      <c r="AT283" s="191" t="s">
        <v>532</v>
      </c>
      <c r="AU283" s="191" t="s">
        <v>89</v>
      </c>
      <c r="AV283" s="13" t="s">
        <v>89</v>
      </c>
      <c r="AW283" s="13" t="s">
        <v>30</v>
      </c>
      <c r="AX283" s="13" t="s">
        <v>76</v>
      </c>
      <c r="AY283" s="191" t="s">
        <v>524</v>
      </c>
    </row>
    <row r="284" spans="1:65" s="13" customFormat="1">
      <c r="B284" s="189"/>
      <c r="D284" s="190" t="s">
        <v>532</v>
      </c>
      <c r="E284" s="191" t="s">
        <v>1</v>
      </c>
      <c r="F284" s="192" t="s">
        <v>686</v>
      </c>
      <c r="H284" s="193">
        <v>129.4</v>
      </c>
      <c r="I284" s="194"/>
      <c r="L284" s="189"/>
      <c r="M284" s="195"/>
      <c r="N284" s="196"/>
      <c r="O284" s="196"/>
      <c r="P284" s="196"/>
      <c r="Q284" s="196"/>
      <c r="R284" s="196"/>
      <c r="S284" s="196"/>
      <c r="T284" s="197"/>
      <c r="AT284" s="191" t="s">
        <v>532</v>
      </c>
      <c r="AU284" s="191" t="s">
        <v>89</v>
      </c>
      <c r="AV284" s="13" t="s">
        <v>89</v>
      </c>
      <c r="AW284" s="13" t="s">
        <v>30</v>
      </c>
      <c r="AX284" s="13" t="s">
        <v>76</v>
      </c>
      <c r="AY284" s="191" t="s">
        <v>524</v>
      </c>
    </row>
    <row r="285" spans="1:65" s="15" customFormat="1">
      <c r="B285" s="205"/>
      <c r="D285" s="190" t="s">
        <v>532</v>
      </c>
      <c r="E285" s="206" t="s">
        <v>464</v>
      </c>
      <c r="F285" s="207" t="s">
        <v>589</v>
      </c>
      <c r="H285" s="208">
        <v>402.09300000000002</v>
      </c>
      <c r="I285" s="209"/>
      <c r="L285" s="205"/>
      <c r="M285" s="210"/>
      <c r="N285" s="211"/>
      <c r="O285" s="211"/>
      <c r="P285" s="211"/>
      <c r="Q285" s="211"/>
      <c r="R285" s="211"/>
      <c r="S285" s="211"/>
      <c r="T285" s="212"/>
      <c r="AT285" s="206" t="s">
        <v>532</v>
      </c>
      <c r="AU285" s="206" t="s">
        <v>89</v>
      </c>
      <c r="AV285" s="15" t="s">
        <v>537</v>
      </c>
      <c r="AW285" s="15" t="s">
        <v>30</v>
      </c>
      <c r="AX285" s="15" t="s">
        <v>76</v>
      </c>
      <c r="AY285" s="206" t="s">
        <v>524</v>
      </c>
    </row>
    <row r="286" spans="1:65" s="16" customFormat="1">
      <c r="B286" s="213"/>
      <c r="D286" s="190" t="s">
        <v>532</v>
      </c>
      <c r="E286" s="214" t="s">
        <v>1</v>
      </c>
      <c r="F286" s="215" t="s">
        <v>590</v>
      </c>
      <c r="H286" s="216">
        <v>402.09300000000002</v>
      </c>
      <c r="I286" s="217"/>
      <c r="L286" s="213"/>
      <c r="M286" s="218"/>
      <c r="N286" s="219"/>
      <c r="O286" s="219"/>
      <c r="P286" s="219"/>
      <c r="Q286" s="219"/>
      <c r="R286" s="219"/>
      <c r="S286" s="219"/>
      <c r="T286" s="220"/>
      <c r="AT286" s="214" t="s">
        <v>532</v>
      </c>
      <c r="AU286" s="214" t="s">
        <v>89</v>
      </c>
      <c r="AV286" s="16" t="s">
        <v>530</v>
      </c>
      <c r="AW286" s="16" t="s">
        <v>30</v>
      </c>
      <c r="AX286" s="16" t="s">
        <v>83</v>
      </c>
      <c r="AY286" s="214" t="s">
        <v>524</v>
      </c>
    </row>
    <row r="287" spans="1:65" s="2" customFormat="1" ht="21.75" customHeight="1">
      <c r="A287" s="35"/>
      <c r="B287" s="144"/>
      <c r="C287" s="176" t="s">
        <v>408</v>
      </c>
      <c r="D287" s="176" t="s">
        <v>526</v>
      </c>
      <c r="E287" s="177" t="s">
        <v>687</v>
      </c>
      <c r="F287" s="178" t="s">
        <v>688</v>
      </c>
      <c r="G287" s="179" t="s">
        <v>574</v>
      </c>
      <c r="H287" s="180">
        <v>2.6869999999999998</v>
      </c>
      <c r="I287" s="181"/>
      <c r="J287" s="180">
        <f>ROUND(I287*H287,3)</f>
        <v>0</v>
      </c>
      <c r="K287" s="182"/>
      <c r="L287" s="36"/>
      <c r="M287" s="183" t="s">
        <v>1</v>
      </c>
      <c r="N287" s="184" t="s">
        <v>42</v>
      </c>
      <c r="O287" s="61"/>
      <c r="P287" s="185">
        <f>O287*H287</f>
        <v>0</v>
      </c>
      <c r="Q287" s="185">
        <v>0</v>
      </c>
      <c r="R287" s="185">
        <f>Q287*H287</f>
        <v>0</v>
      </c>
      <c r="S287" s="185">
        <v>0</v>
      </c>
      <c r="T287" s="186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530</v>
      </c>
      <c r="AT287" s="187" t="s">
        <v>526</v>
      </c>
      <c r="AU287" s="187" t="s">
        <v>89</v>
      </c>
      <c r="AY287" s="18" t="s">
        <v>524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89</v>
      </c>
      <c r="BK287" s="188">
        <f>ROUND(I287*H287,3)</f>
        <v>0</v>
      </c>
      <c r="BL287" s="18" t="s">
        <v>530</v>
      </c>
      <c r="BM287" s="187" t="s">
        <v>689</v>
      </c>
    </row>
    <row r="288" spans="1:65" s="13" customFormat="1">
      <c r="B288" s="189"/>
      <c r="D288" s="190" t="s">
        <v>532</v>
      </c>
      <c r="E288" s="191" t="s">
        <v>1</v>
      </c>
      <c r="F288" s="192" t="s">
        <v>690</v>
      </c>
      <c r="H288" s="193">
        <v>2.6869999999999998</v>
      </c>
      <c r="I288" s="194"/>
      <c r="L288" s="189"/>
      <c r="M288" s="195"/>
      <c r="N288" s="196"/>
      <c r="O288" s="196"/>
      <c r="P288" s="196"/>
      <c r="Q288" s="196"/>
      <c r="R288" s="196"/>
      <c r="S288" s="196"/>
      <c r="T288" s="197"/>
      <c r="AT288" s="191" t="s">
        <v>532</v>
      </c>
      <c r="AU288" s="191" t="s">
        <v>89</v>
      </c>
      <c r="AV288" s="13" t="s">
        <v>89</v>
      </c>
      <c r="AW288" s="13" t="s">
        <v>30</v>
      </c>
      <c r="AX288" s="13" t="s">
        <v>76</v>
      </c>
      <c r="AY288" s="191" t="s">
        <v>524</v>
      </c>
    </row>
    <row r="289" spans="1:65" s="15" customFormat="1">
      <c r="B289" s="205"/>
      <c r="D289" s="190" t="s">
        <v>532</v>
      </c>
      <c r="E289" s="206" t="s">
        <v>468</v>
      </c>
      <c r="F289" s="207" t="s">
        <v>589</v>
      </c>
      <c r="H289" s="208">
        <v>2.6869999999999998</v>
      </c>
      <c r="I289" s="209"/>
      <c r="L289" s="205"/>
      <c r="M289" s="210"/>
      <c r="N289" s="211"/>
      <c r="O289" s="211"/>
      <c r="P289" s="211"/>
      <c r="Q289" s="211"/>
      <c r="R289" s="211"/>
      <c r="S289" s="211"/>
      <c r="T289" s="212"/>
      <c r="AT289" s="206" t="s">
        <v>532</v>
      </c>
      <c r="AU289" s="206" t="s">
        <v>89</v>
      </c>
      <c r="AV289" s="15" t="s">
        <v>537</v>
      </c>
      <c r="AW289" s="15" t="s">
        <v>30</v>
      </c>
      <c r="AX289" s="15" t="s">
        <v>76</v>
      </c>
      <c r="AY289" s="206" t="s">
        <v>524</v>
      </c>
    </row>
    <row r="290" spans="1:65" s="16" customFormat="1">
      <c r="B290" s="213"/>
      <c r="D290" s="190" t="s">
        <v>532</v>
      </c>
      <c r="E290" s="214" t="s">
        <v>1</v>
      </c>
      <c r="F290" s="215" t="s">
        <v>590</v>
      </c>
      <c r="H290" s="216">
        <v>2.6869999999999998</v>
      </c>
      <c r="I290" s="217"/>
      <c r="L290" s="213"/>
      <c r="M290" s="218"/>
      <c r="N290" s="219"/>
      <c r="O290" s="219"/>
      <c r="P290" s="219"/>
      <c r="Q290" s="219"/>
      <c r="R290" s="219"/>
      <c r="S290" s="219"/>
      <c r="T290" s="220"/>
      <c r="AT290" s="214" t="s">
        <v>532</v>
      </c>
      <c r="AU290" s="214" t="s">
        <v>89</v>
      </c>
      <c r="AV290" s="16" t="s">
        <v>530</v>
      </c>
      <c r="AW290" s="16" t="s">
        <v>30</v>
      </c>
      <c r="AX290" s="16" t="s">
        <v>83</v>
      </c>
      <c r="AY290" s="214" t="s">
        <v>524</v>
      </c>
    </row>
    <row r="291" spans="1:65" s="2" customFormat="1" ht="21.75" customHeight="1">
      <c r="A291" s="35"/>
      <c r="B291" s="144"/>
      <c r="C291" s="176" t="s">
        <v>691</v>
      </c>
      <c r="D291" s="176" t="s">
        <v>526</v>
      </c>
      <c r="E291" s="177" t="s">
        <v>692</v>
      </c>
      <c r="F291" s="178" t="s">
        <v>693</v>
      </c>
      <c r="G291" s="179" t="s">
        <v>529</v>
      </c>
      <c r="H291" s="180">
        <v>447.8</v>
      </c>
      <c r="I291" s="181"/>
      <c r="J291" s="180">
        <f>ROUND(I291*H291,3)</f>
        <v>0</v>
      </c>
      <c r="K291" s="182"/>
      <c r="L291" s="36"/>
      <c r="M291" s="183" t="s">
        <v>1</v>
      </c>
      <c r="N291" s="184" t="s">
        <v>42</v>
      </c>
      <c r="O291" s="61"/>
      <c r="P291" s="185">
        <f>O291*H291</f>
        <v>0</v>
      </c>
      <c r="Q291" s="185">
        <v>0</v>
      </c>
      <c r="R291" s="185">
        <f>Q291*H291</f>
        <v>0</v>
      </c>
      <c r="S291" s="185">
        <v>0</v>
      </c>
      <c r="T291" s="18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7" t="s">
        <v>530</v>
      </c>
      <c r="AT291" s="187" t="s">
        <v>526</v>
      </c>
      <c r="AU291" s="187" t="s">
        <v>89</v>
      </c>
      <c r="AY291" s="18" t="s">
        <v>524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89</v>
      </c>
      <c r="BK291" s="188">
        <f>ROUND(I291*H291,3)</f>
        <v>0</v>
      </c>
      <c r="BL291" s="18" t="s">
        <v>530</v>
      </c>
      <c r="BM291" s="187" t="s">
        <v>694</v>
      </c>
    </row>
    <row r="292" spans="1:65" s="13" customFormat="1">
      <c r="B292" s="189"/>
      <c r="D292" s="190" t="s">
        <v>532</v>
      </c>
      <c r="E292" s="191" t="s">
        <v>1</v>
      </c>
      <c r="F292" s="192" t="s">
        <v>695</v>
      </c>
      <c r="H292" s="193">
        <v>447.8</v>
      </c>
      <c r="I292" s="194"/>
      <c r="L292" s="189"/>
      <c r="M292" s="195"/>
      <c r="N292" s="196"/>
      <c r="O292" s="196"/>
      <c r="P292" s="196"/>
      <c r="Q292" s="196"/>
      <c r="R292" s="196"/>
      <c r="S292" s="196"/>
      <c r="T292" s="197"/>
      <c r="AT292" s="191" t="s">
        <v>532</v>
      </c>
      <c r="AU292" s="191" t="s">
        <v>89</v>
      </c>
      <c r="AV292" s="13" t="s">
        <v>89</v>
      </c>
      <c r="AW292" s="13" t="s">
        <v>30</v>
      </c>
      <c r="AX292" s="13" t="s">
        <v>83</v>
      </c>
      <c r="AY292" s="191" t="s">
        <v>524</v>
      </c>
    </row>
    <row r="293" spans="1:65" s="2" customFormat="1" ht="16.5" customHeight="1">
      <c r="A293" s="35"/>
      <c r="B293" s="144"/>
      <c r="C293" s="221" t="s">
        <v>696</v>
      </c>
      <c r="D293" s="221" t="s">
        <v>697</v>
      </c>
      <c r="E293" s="222" t="s">
        <v>698</v>
      </c>
      <c r="F293" s="223" t="s">
        <v>699</v>
      </c>
      <c r="G293" s="224" t="s">
        <v>700</v>
      </c>
      <c r="H293" s="225">
        <v>0.69199999999999995</v>
      </c>
      <c r="I293" s="226"/>
      <c r="J293" s="225">
        <f>ROUND(I293*H293,3)</f>
        <v>0</v>
      </c>
      <c r="K293" s="227"/>
      <c r="L293" s="228"/>
      <c r="M293" s="229" t="s">
        <v>1</v>
      </c>
      <c r="N293" s="230" t="s">
        <v>42</v>
      </c>
      <c r="O293" s="61"/>
      <c r="P293" s="185">
        <f>O293*H293</f>
        <v>0</v>
      </c>
      <c r="Q293" s="185">
        <v>1E-3</v>
      </c>
      <c r="R293" s="185">
        <f>Q293*H293</f>
        <v>6.9200000000000002E-4</v>
      </c>
      <c r="S293" s="185">
        <v>0</v>
      </c>
      <c r="T293" s="186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7" t="s">
        <v>556</v>
      </c>
      <c r="AT293" s="187" t="s">
        <v>697</v>
      </c>
      <c r="AU293" s="187" t="s">
        <v>89</v>
      </c>
      <c r="AY293" s="18" t="s">
        <v>524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89</v>
      </c>
      <c r="BK293" s="188">
        <f>ROUND(I293*H293,3)</f>
        <v>0</v>
      </c>
      <c r="BL293" s="18" t="s">
        <v>530</v>
      </c>
      <c r="BM293" s="187" t="s">
        <v>701</v>
      </c>
    </row>
    <row r="294" spans="1:65" s="13" customFormat="1">
      <c r="B294" s="189"/>
      <c r="D294" s="190" t="s">
        <v>532</v>
      </c>
      <c r="E294" s="191" t="s">
        <v>1</v>
      </c>
      <c r="F294" s="192" t="s">
        <v>702</v>
      </c>
      <c r="H294" s="193">
        <v>22.39</v>
      </c>
      <c r="I294" s="194"/>
      <c r="L294" s="189"/>
      <c r="M294" s="195"/>
      <c r="N294" s="196"/>
      <c r="O294" s="196"/>
      <c r="P294" s="196"/>
      <c r="Q294" s="196"/>
      <c r="R294" s="196"/>
      <c r="S294" s="196"/>
      <c r="T294" s="197"/>
      <c r="AT294" s="191" t="s">
        <v>532</v>
      </c>
      <c r="AU294" s="191" t="s">
        <v>89</v>
      </c>
      <c r="AV294" s="13" t="s">
        <v>89</v>
      </c>
      <c r="AW294" s="13" t="s">
        <v>30</v>
      </c>
      <c r="AX294" s="13" t="s">
        <v>76</v>
      </c>
      <c r="AY294" s="191" t="s">
        <v>524</v>
      </c>
    </row>
    <row r="295" spans="1:65" s="16" customFormat="1">
      <c r="B295" s="213"/>
      <c r="D295" s="190" t="s">
        <v>532</v>
      </c>
      <c r="E295" s="214" t="s">
        <v>1</v>
      </c>
      <c r="F295" s="215" t="s">
        <v>590</v>
      </c>
      <c r="H295" s="216">
        <v>22.39</v>
      </c>
      <c r="I295" s="217"/>
      <c r="L295" s="213"/>
      <c r="M295" s="218"/>
      <c r="N295" s="219"/>
      <c r="O295" s="219"/>
      <c r="P295" s="219"/>
      <c r="Q295" s="219"/>
      <c r="R295" s="219"/>
      <c r="S295" s="219"/>
      <c r="T295" s="220"/>
      <c r="AT295" s="214" t="s">
        <v>532</v>
      </c>
      <c r="AU295" s="214" t="s">
        <v>89</v>
      </c>
      <c r="AV295" s="16" t="s">
        <v>530</v>
      </c>
      <c r="AW295" s="16" t="s">
        <v>30</v>
      </c>
      <c r="AX295" s="16" t="s">
        <v>83</v>
      </c>
      <c r="AY295" s="214" t="s">
        <v>524</v>
      </c>
    </row>
    <row r="296" spans="1:65" s="13" customFormat="1">
      <c r="B296" s="189"/>
      <c r="D296" s="190" t="s">
        <v>532</v>
      </c>
      <c r="F296" s="192" t="s">
        <v>703</v>
      </c>
      <c r="H296" s="193">
        <v>0.69199999999999995</v>
      </c>
      <c r="I296" s="194"/>
      <c r="L296" s="189"/>
      <c r="M296" s="195"/>
      <c r="N296" s="196"/>
      <c r="O296" s="196"/>
      <c r="P296" s="196"/>
      <c r="Q296" s="196"/>
      <c r="R296" s="196"/>
      <c r="S296" s="196"/>
      <c r="T296" s="197"/>
      <c r="AT296" s="191" t="s">
        <v>532</v>
      </c>
      <c r="AU296" s="191" t="s">
        <v>89</v>
      </c>
      <c r="AV296" s="13" t="s">
        <v>89</v>
      </c>
      <c r="AW296" s="13" t="s">
        <v>3</v>
      </c>
      <c r="AX296" s="13" t="s">
        <v>83</v>
      </c>
      <c r="AY296" s="191" t="s">
        <v>524</v>
      </c>
    </row>
    <row r="297" spans="1:65" s="2" customFormat="1" ht="21.75" customHeight="1">
      <c r="A297" s="35"/>
      <c r="B297" s="144"/>
      <c r="C297" s="176" t="s">
        <v>704</v>
      </c>
      <c r="D297" s="176" t="s">
        <v>526</v>
      </c>
      <c r="E297" s="177" t="s">
        <v>705</v>
      </c>
      <c r="F297" s="178" t="s">
        <v>706</v>
      </c>
      <c r="G297" s="179" t="s">
        <v>529</v>
      </c>
      <c r="H297" s="180">
        <v>421.35399999999998</v>
      </c>
      <c r="I297" s="181"/>
      <c r="J297" s="180">
        <f>ROUND(I297*H297,3)</f>
        <v>0</v>
      </c>
      <c r="K297" s="182"/>
      <c r="L297" s="36"/>
      <c r="M297" s="183" t="s">
        <v>1</v>
      </c>
      <c r="N297" s="184" t="s">
        <v>42</v>
      </c>
      <c r="O297" s="61"/>
      <c r="P297" s="185">
        <f>O297*H297</f>
        <v>0</v>
      </c>
      <c r="Q297" s="185">
        <v>0</v>
      </c>
      <c r="R297" s="185">
        <f>Q297*H297</f>
        <v>0</v>
      </c>
      <c r="S297" s="185">
        <v>0</v>
      </c>
      <c r="T297" s="186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7" t="s">
        <v>530</v>
      </c>
      <c r="AT297" s="187" t="s">
        <v>526</v>
      </c>
      <c r="AU297" s="187" t="s">
        <v>89</v>
      </c>
      <c r="AY297" s="18" t="s">
        <v>524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89</v>
      </c>
      <c r="BK297" s="188">
        <f>ROUND(I297*H297,3)</f>
        <v>0</v>
      </c>
      <c r="BL297" s="18" t="s">
        <v>530</v>
      </c>
      <c r="BM297" s="187" t="s">
        <v>707</v>
      </c>
    </row>
    <row r="298" spans="1:65" s="14" customFormat="1">
      <c r="B298" s="198"/>
      <c r="D298" s="190" t="s">
        <v>532</v>
      </c>
      <c r="E298" s="199" t="s">
        <v>1</v>
      </c>
      <c r="F298" s="200" t="s">
        <v>594</v>
      </c>
      <c r="H298" s="199" t="s">
        <v>1</v>
      </c>
      <c r="I298" s="201"/>
      <c r="L298" s="198"/>
      <c r="M298" s="202"/>
      <c r="N298" s="203"/>
      <c r="O298" s="203"/>
      <c r="P298" s="203"/>
      <c r="Q298" s="203"/>
      <c r="R298" s="203"/>
      <c r="S298" s="203"/>
      <c r="T298" s="204"/>
      <c r="AT298" s="199" t="s">
        <v>532</v>
      </c>
      <c r="AU298" s="199" t="s">
        <v>89</v>
      </c>
      <c r="AV298" s="14" t="s">
        <v>83</v>
      </c>
      <c r="AW298" s="14" t="s">
        <v>30</v>
      </c>
      <c r="AX298" s="14" t="s">
        <v>76</v>
      </c>
      <c r="AY298" s="199" t="s">
        <v>524</v>
      </c>
    </row>
    <row r="299" spans="1:65" s="13" customFormat="1">
      <c r="B299" s="189"/>
      <c r="D299" s="190" t="s">
        <v>532</v>
      </c>
      <c r="E299" s="191" t="s">
        <v>1</v>
      </c>
      <c r="F299" s="192" t="s">
        <v>708</v>
      </c>
      <c r="H299" s="193">
        <v>421.35399999999998</v>
      </c>
      <c r="I299" s="194"/>
      <c r="L299" s="189"/>
      <c r="M299" s="195"/>
      <c r="N299" s="196"/>
      <c r="O299" s="196"/>
      <c r="P299" s="196"/>
      <c r="Q299" s="196"/>
      <c r="R299" s="196"/>
      <c r="S299" s="196"/>
      <c r="T299" s="197"/>
      <c r="AT299" s="191" t="s">
        <v>532</v>
      </c>
      <c r="AU299" s="191" t="s">
        <v>89</v>
      </c>
      <c r="AV299" s="13" t="s">
        <v>89</v>
      </c>
      <c r="AW299" s="13" t="s">
        <v>30</v>
      </c>
      <c r="AX299" s="13" t="s">
        <v>76</v>
      </c>
      <c r="AY299" s="191" t="s">
        <v>524</v>
      </c>
    </row>
    <row r="300" spans="1:65" s="15" customFormat="1">
      <c r="B300" s="205"/>
      <c r="D300" s="190" t="s">
        <v>532</v>
      </c>
      <c r="E300" s="206" t="s">
        <v>1</v>
      </c>
      <c r="F300" s="207" t="s">
        <v>589</v>
      </c>
      <c r="H300" s="208">
        <v>421.35399999999998</v>
      </c>
      <c r="I300" s="209"/>
      <c r="L300" s="205"/>
      <c r="M300" s="210"/>
      <c r="N300" s="211"/>
      <c r="O300" s="211"/>
      <c r="P300" s="211"/>
      <c r="Q300" s="211"/>
      <c r="R300" s="211"/>
      <c r="S300" s="211"/>
      <c r="T300" s="212"/>
      <c r="AT300" s="206" t="s">
        <v>532</v>
      </c>
      <c r="AU300" s="206" t="s">
        <v>89</v>
      </c>
      <c r="AV300" s="15" t="s">
        <v>537</v>
      </c>
      <c r="AW300" s="15" t="s">
        <v>30</v>
      </c>
      <c r="AX300" s="15" t="s">
        <v>76</v>
      </c>
      <c r="AY300" s="206" t="s">
        <v>524</v>
      </c>
    </row>
    <row r="301" spans="1:65" s="16" customFormat="1">
      <c r="B301" s="213"/>
      <c r="D301" s="190" t="s">
        <v>532</v>
      </c>
      <c r="E301" s="214" t="s">
        <v>1</v>
      </c>
      <c r="F301" s="215" t="s">
        <v>590</v>
      </c>
      <c r="H301" s="216">
        <v>421.35399999999998</v>
      </c>
      <c r="I301" s="217"/>
      <c r="L301" s="213"/>
      <c r="M301" s="218"/>
      <c r="N301" s="219"/>
      <c r="O301" s="219"/>
      <c r="P301" s="219"/>
      <c r="Q301" s="219"/>
      <c r="R301" s="219"/>
      <c r="S301" s="219"/>
      <c r="T301" s="220"/>
      <c r="AT301" s="214" t="s">
        <v>532</v>
      </c>
      <c r="AU301" s="214" t="s">
        <v>89</v>
      </c>
      <c r="AV301" s="16" t="s">
        <v>530</v>
      </c>
      <c r="AW301" s="16" t="s">
        <v>30</v>
      </c>
      <c r="AX301" s="16" t="s">
        <v>83</v>
      </c>
      <c r="AY301" s="214" t="s">
        <v>524</v>
      </c>
    </row>
    <row r="302" spans="1:65" s="12" customFormat="1" ht="22.95" customHeight="1">
      <c r="B302" s="163"/>
      <c r="D302" s="164" t="s">
        <v>75</v>
      </c>
      <c r="E302" s="174" t="s">
        <v>89</v>
      </c>
      <c r="F302" s="174" t="s">
        <v>709</v>
      </c>
      <c r="I302" s="166"/>
      <c r="J302" s="175">
        <f>BK302</f>
        <v>0</v>
      </c>
      <c r="L302" s="163"/>
      <c r="M302" s="168"/>
      <c r="N302" s="169"/>
      <c r="O302" s="169"/>
      <c r="P302" s="170">
        <f>SUM(P303:P422)</f>
        <v>0</v>
      </c>
      <c r="Q302" s="169"/>
      <c r="R302" s="170">
        <f>SUM(R303:R422)</f>
        <v>154.22175439999998</v>
      </c>
      <c r="S302" s="169"/>
      <c r="T302" s="171">
        <f>SUM(T303:T422)</f>
        <v>0</v>
      </c>
      <c r="AR302" s="164" t="s">
        <v>83</v>
      </c>
      <c r="AT302" s="172" t="s">
        <v>75</v>
      </c>
      <c r="AU302" s="172" t="s">
        <v>83</v>
      </c>
      <c r="AY302" s="164" t="s">
        <v>524</v>
      </c>
      <c r="BK302" s="173">
        <f>SUM(BK303:BK422)</f>
        <v>0</v>
      </c>
    </row>
    <row r="303" spans="1:65" s="2" customFormat="1" ht="21.75" customHeight="1">
      <c r="A303" s="35"/>
      <c r="B303" s="144"/>
      <c r="C303" s="176" t="s">
        <v>710</v>
      </c>
      <c r="D303" s="176" t="s">
        <v>526</v>
      </c>
      <c r="E303" s="177" t="s">
        <v>711</v>
      </c>
      <c r="F303" s="178" t="s">
        <v>712</v>
      </c>
      <c r="G303" s="179" t="s">
        <v>574</v>
      </c>
      <c r="H303" s="180">
        <v>1.758</v>
      </c>
      <c r="I303" s="181"/>
      <c r="J303" s="180">
        <f>ROUND(I303*H303,3)</f>
        <v>0</v>
      </c>
      <c r="K303" s="182"/>
      <c r="L303" s="36"/>
      <c r="M303" s="183" t="s">
        <v>1</v>
      </c>
      <c r="N303" s="184" t="s">
        <v>42</v>
      </c>
      <c r="O303" s="61"/>
      <c r="P303" s="185">
        <f>O303*H303</f>
        <v>0</v>
      </c>
      <c r="Q303" s="185">
        <v>2.4157199999999999</v>
      </c>
      <c r="R303" s="185">
        <f>Q303*H303</f>
        <v>4.2468357599999997</v>
      </c>
      <c r="S303" s="185">
        <v>0</v>
      </c>
      <c r="T303" s="18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530</v>
      </c>
      <c r="AT303" s="187" t="s">
        <v>526</v>
      </c>
      <c r="AU303" s="187" t="s">
        <v>89</v>
      </c>
      <c r="AY303" s="18" t="s">
        <v>524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89</v>
      </c>
      <c r="BK303" s="188">
        <f>ROUND(I303*H303,3)</f>
        <v>0</v>
      </c>
      <c r="BL303" s="18" t="s">
        <v>530</v>
      </c>
      <c r="BM303" s="187" t="s">
        <v>713</v>
      </c>
    </row>
    <row r="304" spans="1:65" s="14" customFormat="1">
      <c r="B304" s="198"/>
      <c r="D304" s="190" t="s">
        <v>532</v>
      </c>
      <c r="E304" s="199" t="s">
        <v>1</v>
      </c>
      <c r="F304" s="200" t="s">
        <v>714</v>
      </c>
      <c r="H304" s="199" t="s">
        <v>1</v>
      </c>
      <c r="I304" s="201"/>
      <c r="L304" s="198"/>
      <c r="M304" s="202"/>
      <c r="N304" s="203"/>
      <c r="O304" s="203"/>
      <c r="P304" s="203"/>
      <c r="Q304" s="203"/>
      <c r="R304" s="203"/>
      <c r="S304" s="203"/>
      <c r="T304" s="204"/>
      <c r="AT304" s="199" t="s">
        <v>532</v>
      </c>
      <c r="AU304" s="199" t="s">
        <v>89</v>
      </c>
      <c r="AV304" s="14" t="s">
        <v>83</v>
      </c>
      <c r="AW304" s="14" t="s">
        <v>30</v>
      </c>
      <c r="AX304" s="14" t="s">
        <v>76</v>
      </c>
      <c r="AY304" s="199" t="s">
        <v>524</v>
      </c>
    </row>
    <row r="305" spans="1:65" s="14" customFormat="1">
      <c r="B305" s="198"/>
      <c r="D305" s="190" t="s">
        <v>532</v>
      </c>
      <c r="E305" s="199" t="s">
        <v>1</v>
      </c>
      <c r="F305" s="200" t="s">
        <v>715</v>
      </c>
      <c r="H305" s="199" t="s">
        <v>1</v>
      </c>
      <c r="I305" s="201"/>
      <c r="L305" s="198"/>
      <c r="M305" s="202"/>
      <c r="N305" s="203"/>
      <c r="O305" s="203"/>
      <c r="P305" s="203"/>
      <c r="Q305" s="203"/>
      <c r="R305" s="203"/>
      <c r="S305" s="203"/>
      <c r="T305" s="204"/>
      <c r="AT305" s="199" t="s">
        <v>532</v>
      </c>
      <c r="AU305" s="199" t="s">
        <v>89</v>
      </c>
      <c r="AV305" s="14" t="s">
        <v>83</v>
      </c>
      <c r="AW305" s="14" t="s">
        <v>30</v>
      </c>
      <c r="AX305" s="14" t="s">
        <v>76</v>
      </c>
      <c r="AY305" s="199" t="s">
        <v>524</v>
      </c>
    </row>
    <row r="306" spans="1:65" s="13" customFormat="1">
      <c r="B306" s="189"/>
      <c r="D306" s="190" t="s">
        <v>532</v>
      </c>
      <c r="E306" s="191" t="s">
        <v>1</v>
      </c>
      <c r="F306" s="192" t="s">
        <v>716</v>
      </c>
      <c r="H306" s="193">
        <v>1.758</v>
      </c>
      <c r="I306" s="194"/>
      <c r="L306" s="189"/>
      <c r="M306" s="195"/>
      <c r="N306" s="196"/>
      <c r="O306" s="196"/>
      <c r="P306" s="196"/>
      <c r="Q306" s="196"/>
      <c r="R306" s="196"/>
      <c r="S306" s="196"/>
      <c r="T306" s="197"/>
      <c r="AT306" s="191" t="s">
        <v>532</v>
      </c>
      <c r="AU306" s="191" t="s">
        <v>89</v>
      </c>
      <c r="AV306" s="13" t="s">
        <v>89</v>
      </c>
      <c r="AW306" s="13" t="s">
        <v>30</v>
      </c>
      <c r="AX306" s="13" t="s">
        <v>76</v>
      </c>
      <c r="AY306" s="191" t="s">
        <v>524</v>
      </c>
    </row>
    <row r="307" spans="1:65" s="16" customFormat="1">
      <c r="B307" s="213"/>
      <c r="D307" s="190" t="s">
        <v>532</v>
      </c>
      <c r="E307" s="214" t="s">
        <v>1</v>
      </c>
      <c r="F307" s="215" t="s">
        <v>590</v>
      </c>
      <c r="H307" s="216">
        <v>1.758</v>
      </c>
      <c r="I307" s="217"/>
      <c r="L307" s="213"/>
      <c r="M307" s="218"/>
      <c r="N307" s="219"/>
      <c r="O307" s="219"/>
      <c r="P307" s="219"/>
      <c r="Q307" s="219"/>
      <c r="R307" s="219"/>
      <c r="S307" s="219"/>
      <c r="T307" s="220"/>
      <c r="AT307" s="214" t="s">
        <v>532</v>
      </c>
      <c r="AU307" s="214" t="s">
        <v>89</v>
      </c>
      <c r="AV307" s="16" t="s">
        <v>530</v>
      </c>
      <c r="AW307" s="16" t="s">
        <v>30</v>
      </c>
      <c r="AX307" s="16" t="s">
        <v>83</v>
      </c>
      <c r="AY307" s="214" t="s">
        <v>524</v>
      </c>
    </row>
    <row r="308" spans="1:65" s="2" customFormat="1" ht="21.75" customHeight="1">
      <c r="A308" s="35"/>
      <c r="B308" s="144"/>
      <c r="C308" s="176" t="s">
        <v>717</v>
      </c>
      <c r="D308" s="176" t="s">
        <v>526</v>
      </c>
      <c r="E308" s="177" t="s">
        <v>718</v>
      </c>
      <c r="F308" s="178" t="s">
        <v>224</v>
      </c>
      <c r="G308" s="179" t="s">
        <v>529</v>
      </c>
      <c r="H308" s="180">
        <v>2.9129999999999998</v>
      </c>
      <c r="I308" s="181"/>
      <c r="J308" s="180">
        <f>ROUND(I308*H308,3)</f>
        <v>0</v>
      </c>
      <c r="K308" s="182"/>
      <c r="L308" s="36"/>
      <c r="M308" s="183" t="s">
        <v>1</v>
      </c>
      <c r="N308" s="184" t="s">
        <v>42</v>
      </c>
      <c r="O308" s="61"/>
      <c r="P308" s="185">
        <f>O308*H308</f>
        <v>0</v>
      </c>
      <c r="Q308" s="185">
        <v>6.7000000000000002E-4</v>
      </c>
      <c r="R308" s="185">
        <f>Q308*H308</f>
        <v>1.9517099999999999E-3</v>
      </c>
      <c r="S308" s="185">
        <v>0</v>
      </c>
      <c r="T308" s="186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530</v>
      </c>
      <c r="AT308" s="187" t="s">
        <v>526</v>
      </c>
      <c r="AU308" s="187" t="s">
        <v>89</v>
      </c>
      <c r="AY308" s="18" t="s">
        <v>524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89</v>
      </c>
      <c r="BK308" s="188">
        <f>ROUND(I308*H308,3)</f>
        <v>0</v>
      </c>
      <c r="BL308" s="18" t="s">
        <v>530</v>
      </c>
      <c r="BM308" s="187" t="s">
        <v>719</v>
      </c>
    </row>
    <row r="309" spans="1:65" s="14" customFormat="1">
      <c r="B309" s="198"/>
      <c r="D309" s="190" t="s">
        <v>532</v>
      </c>
      <c r="E309" s="199" t="s">
        <v>1</v>
      </c>
      <c r="F309" s="200" t="s">
        <v>714</v>
      </c>
      <c r="H309" s="199" t="s">
        <v>1</v>
      </c>
      <c r="I309" s="201"/>
      <c r="L309" s="198"/>
      <c r="M309" s="202"/>
      <c r="N309" s="203"/>
      <c r="O309" s="203"/>
      <c r="P309" s="203"/>
      <c r="Q309" s="203"/>
      <c r="R309" s="203"/>
      <c r="S309" s="203"/>
      <c r="T309" s="204"/>
      <c r="AT309" s="199" t="s">
        <v>532</v>
      </c>
      <c r="AU309" s="199" t="s">
        <v>89</v>
      </c>
      <c r="AV309" s="14" t="s">
        <v>83</v>
      </c>
      <c r="AW309" s="14" t="s">
        <v>30</v>
      </c>
      <c r="AX309" s="14" t="s">
        <v>76</v>
      </c>
      <c r="AY309" s="199" t="s">
        <v>524</v>
      </c>
    </row>
    <row r="310" spans="1:65" s="14" customFormat="1">
      <c r="B310" s="198"/>
      <c r="D310" s="190" t="s">
        <v>532</v>
      </c>
      <c r="E310" s="199" t="s">
        <v>1</v>
      </c>
      <c r="F310" s="200" t="s">
        <v>715</v>
      </c>
      <c r="H310" s="199" t="s">
        <v>1</v>
      </c>
      <c r="I310" s="201"/>
      <c r="L310" s="198"/>
      <c r="M310" s="202"/>
      <c r="N310" s="203"/>
      <c r="O310" s="203"/>
      <c r="P310" s="203"/>
      <c r="Q310" s="203"/>
      <c r="R310" s="203"/>
      <c r="S310" s="203"/>
      <c r="T310" s="204"/>
      <c r="AT310" s="199" t="s">
        <v>532</v>
      </c>
      <c r="AU310" s="199" t="s">
        <v>89</v>
      </c>
      <c r="AV310" s="14" t="s">
        <v>83</v>
      </c>
      <c r="AW310" s="14" t="s">
        <v>30</v>
      </c>
      <c r="AX310" s="14" t="s">
        <v>76</v>
      </c>
      <c r="AY310" s="199" t="s">
        <v>524</v>
      </c>
    </row>
    <row r="311" spans="1:65" s="13" customFormat="1">
      <c r="B311" s="189"/>
      <c r="D311" s="190" t="s">
        <v>532</v>
      </c>
      <c r="E311" s="191" t="s">
        <v>1</v>
      </c>
      <c r="F311" s="192" t="s">
        <v>720</v>
      </c>
      <c r="H311" s="193">
        <v>2.9129999999999998</v>
      </c>
      <c r="I311" s="194"/>
      <c r="L311" s="189"/>
      <c r="M311" s="195"/>
      <c r="N311" s="196"/>
      <c r="O311" s="196"/>
      <c r="P311" s="196"/>
      <c r="Q311" s="196"/>
      <c r="R311" s="196"/>
      <c r="S311" s="196"/>
      <c r="T311" s="197"/>
      <c r="AT311" s="191" t="s">
        <v>532</v>
      </c>
      <c r="AU311" s="191" t="s">
        <v>89</v>
      </c>
      <c r="AV311" s="13" t="s">
        <v>89</v>
      </c>
      <c r="AW311" s="13" t="s">
        <v>30</v>
      </c>
      <c r="AX311" s="13" t="s">
        <v>76</v>
      </c>
      <c r="AY311" s="191" t="s">
        <v>524</v>
      </c>
    </row>
    <row r="312" spans="1:65" s="16" customFormat="1">
      <c r="B312" s="213"/>
      <c r="D312" s="190" t="s">
        <v>532</v>
      </c>
      <c r="E312" s="214" t="s">
        <v>223</v>
      </c>
      <c r="F312" s="215" t="s">
        <v>590</v>
      </c>
      <c r="H312" s="216">
        <v>2.9129999999999998</v>
      </c>
      <c r="I312" s="217"/>
      <c r="L312" s="213"/>
      <c r="M312" s="218"/>
      <c r="N312" s="219"/>
      <c r="O312" s="219"/>
      <c r="P312" s="219"/>
      <c r="Q312" s="219"/>
      <c r="R312" s="219"/>
      <c r="S312" s="219"/>
      <c r="T312" s="220"/>
      <c r="AT312" s="214" t="s">
        <v>532</v>
      </c>
      <c r="AU312" s="214" t="s">
        <v>89</v>
      </c>
      <c r="AV312" s="16" t="s">
        <v>530</v>
      </c>
      <c r="AW312" s="16" t="s">
        <v>30</v>
      </c>
      <c r="AX312" s="16" t="s">
        <v>83</v>
      </c>
      <c r="AY312" s="214" t="s">
        <v>524</v>
      </c>
    </row>
    <row r="313" spans="1:65" s="2" customFormat="1" ht="21.75" customHeight="1">
      <c r="A313" s="35"/>
      <c r="B313" s="144"/>
      <c r="C313" s="176" t="s">
        <v>721</v>
      </c>
      <c r="D313" s="176" t="s">
        <v>526</v>
      </c>
      <c r="E313" s="177" t="s">
        <v>722</v>
      </c>
      <c r="F313" s="178" t="s">
        <v>723</v>
      </c>
      <c r="G313" s="179" t="s">
        <v>529</v>
      </c>
      <c r="H313" s="180">
        <v>2.9129999999999998</v>
      </c>
      <c r="I313" s="181"/>
      <c r="J313" s="180">
        <f>ROUND(I313*H313,3)</f>
        <v>0</v>
      </c>
      <c r="K313" s="182"/>
      <c r="L313" s="36"/>
      <c r="M313" s="183" t="s">
        <v>1</v>
      </c>
      <c r="N313" s="184" t="s">
        <v>42</v>
      </c>
      <c r="O313" s="61"/>
      <c r="P313" s="185">
        <f>O313*H313</f>
        <v>0</v>
      </c>
      <c r="Q313" s="185">
        <v>0</v>
      </c>
      <c r="R313" s="185">
        <f>Q313*H313</f>
        <v>0</v>
      </c>
      <c r="S313" s="185">
        <v>0</v>
      </c>
      <c r="T313" s="186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7" t="s">
        <v>530</v>
      </c>
      <c r="AT313" s="187" t="s">
        <v>526</v>
      </c>
      <c r="AU313" s="187" t="s">
        <v>89</v>
      </c>
      <c r="AY313" s="18" t="s">
        <v>524</v>
      </c>
      <c r="BE313" s="105">
        <f>IF(N313="základná",J313,0)</f>
        <v>0</v>
      </c>
      <c r="BF313" s="105">
        <f>IF(N313="znížená",J313,0)</f>
        <v>0</v>
      </c>
      <c r="BG313" s="105">
        <f>IF(N313="zákl. prenesená",J313,0)</f>
        <v>0</v>
      </c>
      <c r="BH313" s="105">
        <f>IF(N313="zníž. prenesená",J313,0)</f>
        <v>0</v>
      </c>
      <c r="BI313" s="105">
        <f>IF(N313="nulová",J313,0)</f>
        <v>0</v>
      </c>
      <c r="BJ313" s="18" t="s">
        <v>89</v>
      </c>
      <c r="BK313" s="188">
        <f>ROUND(I313*H313,3)</f>
        <v>0</v>
      </c>
      <c r="BL313" s="18" t="s">
        <v>530</v>
      </c>
      <c r="BM313" s="187" t="s">
        <v>724</v>
      </c>
    </row>
    <row r="314" spans="1:65" s="13" customFormat="1">
      <c r="B314" s="189"/>
      <c r="D314" s="190" t="s">
        <v>532</v>
      </c>
      <c r="E314" s="191" t="s">
        <v>1</v>
      </c>
      <c r="F314" s="192" t="s">
        <v>725</v>
      </c>
      <c r="H314" s="193">
        <v>2.9129999999999998</v>
      </c>
      <c r="I314" s="194"/>
      <c r="L314" s="189"/>
      <c r="M314" s="195"/>
      <c r="N314" s="196"/>
      <c r="O314" s="196"/>
      <c r="P314" s="196"/>
      <c r="Q314" s="196"/>
      <c r="R314" s="196"/>
      <c r="S314" s="196"/>
      <c r="T314" s="197"/>
      <c r="AT314" s="191" t="s">
        <v>532</v>
      </c>
      <c r="AU314" s="191" t="s">
        <v>89</v>
      </c>
      <c r="AV314" s="13" t="s">
        <v>89</v>
      </c>
      <c r="AW314" s="13" t="s">
        <v>30</v>
      </c>
      <c r="AX314" s="13" t="s">
        <v>83</v>
      </c>
      <c r="AY314" s="191" t="s">
        <v>524</v>
      </c>
    </row>
    <row r="315" spans="1:65" s="2" customFormat="1" ht="21.75" customHeight="1">
      <c r="A315" s="35"/>
      <c r="B315" s="144"/>
      <c r="C315" s="176" t="s">
        <v>726</v>
      </c>
      <c r="D315" s="176" t="s">
        <v>526</v>
      </c>
      <c r="E315" s="177" t="s">
        <v>727</v>
      </c>
      <c r="F315" s="178" t="s">
        <v>728</v>
      </c>
      <c r="G315" s="179" t="s">
        <v>574</v>
      </c>
      <c r="H315" s="180">
        <v>2.25</v>
      </c>
      <c r="I315" s="181"/>
      <c r="J315" s="180">
        <f>ROUND(I315*H315,3)</f>
        <v>0</v>
      </c>
      <c r="K315" s="182"/>
      <c r="L315" s="36"/>
      <c r="M315" s="183" t="s">
        <v>1</v>
      </c>
      <c r="N315" s="184" t="s">
        <v>42</v>
      </c>
      <c r="O315" s="61"/>
      <c r="P315" s="185">
        <f>O315*H315</f>
        <v>0</v>
      </c>
      <c r="Q315" s="185">
        <v>2.1286399999999999</v>
      </c>
      <c r="R315" s="185">
        <f>Q315*H315</f>
        <v>4.7894399999999999</v>
      </c>
      <c r="S315" s="185">
        <v>0</v>
      </c>
      <c r="T315" s="186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7" t="s">
        <v>530</v>
      </c>
      <c r="AT315" s="187" t="s">
        <v>526</v>
      </c>
      <c r="AU315" s="187" t="s">
        <v>89</v>
      </c>
      <c r="AY315" s="18" t="s">
        <v>524</v>
      </c>
      <c r="BE315" s="105">
        <f>IF(N315="základná",J315,0)</f>
        <v>0</v>
      </c>
      <c r="BF315" s="105">
        <f>IF(N315="znížená",J315,0)</f>
        <v>0</v>
      </c>
      <c r="BG315" s="105">
        <f>IF(N315="zákl. prenesená",J315,0)</f>
        <v>0</v>
      </c>
      <c r="BH315" s="105">
        <f>IF(N315="zníž. prenesená",J315,0)</f>
        <v>0</v>
      </c>
      <c r="BI315" s="105">
        <f>IF(N315="nulová",J315,0)</f>
        <v>0</v>
      </c>
      <c r="BJ315" s="18" t="s">
        <v>89</v>
      </c>
      <c r="BK315" s="188">
        <f>ROUND(I315*H315,3)</f>
        <v>0</v>
      </c>
      <c r="BL315" s="18" t="s">
        <v>530</v>
      </c>
      <c r="BM315" s="187" t="s">
        <v>729</v>
      </c>
    </row>
    <row r="316" spans="1:65" s="14" customFormat="1">
      <c r="B316" s="198"/>
      <c r="D316" s="190" t="s">
        <v>532</v>
      </c>
      <c r="E316" s="199" t="s">
        <v>1</v>
      </c>
      <c r="F316" s="200" t="s">
        <v>730</v>
      </c>
      <c r="H316" s="199" t="s">
        <v>1</v>
      </c>
      <c r="I316" s="201"/>
      <c r="L316" s="198"/>
      <c r="M316" s="202"/>
      <c r="N316" s="203"/>
      <c r="O316" s="203"/>
      <c r="P316" s="203"/>
      <c r="Q316" s="203"/>
      <c r="R316" s="203"/>
      <c r="S316" s="203"/>
      <c r="T316" s="204"/>
      <c r="AT316" s="199" t="s">
        <v>532</v>
      </c>
      <c r="AU316" s="199" t="s">
        <v>89</v>
      </c>
      <c r="AV316" s="14" t="s">
        <v>83</v>
      </c>
      <c r="AW316" s="14" t="s">
        <v>30</v>
      </c>
      <c r="AX316" s="14" t="s">
        <v>76</v>
      </c>
      <c r="AY316" s="199" t="s">
        <v>524</v>
      </c>
    </row>
    <row r="317" spans="1:65" s="13" customFormat="1">
      <c r="B317" s="189"/>
      <c r="D317" s="190" t="s">
        <v>532</v>
      </c>
      <c r="E317" s="191" t="s">
        <v>1</v>
      </c>
      <c r="F317" s="192" t="s">
        <v>731</v>
      </c>
      <c r="H317" s="193">
        <v>2.25</v>
      </c>
      <c r="I317" s="194"/>
      <c r="L317" s="189"/>
      <c r="M317" s="195"/>
      <c r="N317" s="196"/>
      <c r="O317" s="196"/>
      <c r="P317" s="196"/>
      <c r="Q317" s="196"/>
      <c r="R317" s="196"/>
      <c r="S317" s="196"/>
      <c r="T317" s="197"/>
      <c r="AT317" s="191" t="s">
        <v>532</v>
      </c>
      <c r="AU317" s="191" t="s">
        <v>89</v>
      </c>
      <c r="AV317" s="13" t="s">
        <v>89</v>
      </c>
      <c r="AW317" s="13" t="s">
        <v>30</v>
      </c>
      <c r="AX317" s="13" t="s">
        <v>76</v>
      </c>
      <c r="AY317" s="191" t="s">
        <v>524</v>
      </c>
    </row>
    <row r="318" spans="1:65" s="16" customFormat="1">
      <c r="B318" s="213"/>
      <c r="D318" s="190" t="s">
        <v>532</v>
      </c>
      <c r="E318" s="214" t="s">
        <v>1</v>
      </c>
      <c r="F318" s="215" t="s">
        <v>590</v>
      </c>
      <c r="H318" s="216">
        <v>2.25</v>
      </c>
      <c r="I318" s="217"/>
      <c r="L318" s="213"/>
      <c r="M318" s="218"/>
      <c r="N318" s="219"/>
      <c r="O318" s="219"/>
      <c r="P318" s="219"/>
      <c r="Q318" s="219"/>
      <c r="R318" s="219"/>
      <c r="S318" s="219"/>
      <c r="T318" s="220"/>
      <c r="AT318" s="214" t="s">
        <v>532</v>
      </c>
      <c r="AU318" s="214" t="s">
        <v>89</v>
      </c>
      <c r="AV318" s="16" t="s">
        <v>530</v>
      </c>
      <c r="AW318" s="16" t="s">
        <v>30</v>
      </c>
      <c r="AX318" s="16" t="s">
        <v>83</v>
      </c>
      <c r="AY318" s="214" t="s">
        <v>524</v>
      </c>
    </row>
    <row r="319" spans="1:65" s="2" customFormat="1" ht="21.75" customHeight="1">
      <c r="A319" s="35"/>
      <c r="B319" s="144"/>
      <c r="C319" s="176" t="s">
        <v>732</v>
      </c>
      <c r="D319" s="176" t="s">
        <v>526</v>
      </c>
      <c r="E319" s="177" t="s">
        <v>733</v>
      </c>
      <c r="F319" s="178" t="s">
        <v>734</v>
      </c>
      <c r="G319" s="179" t="s">
        <v>574</v>
      </c>
      <c r="H319" s="180">
        <v>24.713000000000001</v>
      </c>
      <c r="I319" s="181"/>
      <c r="J319" s="180">
        <f>ROUND(I319*H319,3)</f>
        <v>0</v>
      </c>
      <c r="K319" s="182"/>
      <c r="L319" s="36"/>
      <c r="M319" s="183" t="s">
        <v>1</v>
      </c>
      <c r="N319" s="184" t="s">
        <v>42</v>
      </c>
      <c r="O319" s="61"/>
      <c r="P319" s="185">
        <f>O319*H319</f>
        <v>0</v>
      </c>
      <c r="Q319" s="185">
        <v>2.1170900000000001</v>
      </c>
      <c r="R319" s="185">
        <f>Q319*H319</f>
        <v>52.319645170000008</v>
      </c>
      <c r="S319" s="185">
        <v>0</v>
      </c>
      <c r="T319" s="186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7" t="s">
        <v>530</v>
      </c>
      <c r="AT319" s="187" t="s">
        <v>526</v>
      </c>
      <c r="AU319" s="187" t="s">
        <v>89</v>
      </c>
      <c r="AY319" s="18" t="s">
        <v>524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89</v>
      </c>
      <c r="BK319" s="188">
        <f>ROUND(I319*H319,3)</f>
        <v>0</v>
      </c>
      <c r="BL319" s="18" t="s">
        <v>530</v>
      </c>
      <c r="BM319" s="187" t="s">
        <v>735</v>
      </c>
    </row>
    <row r="320" spans="1:65" s="14" customFormat="1">
      <c r="B320" s="198"/>
      <c r="D320" s="190" t="s">
        <v>532</v>
      </c>
      <c r="E320" s="199" t="s">
        <v>1</v>
      </c>
      <c r="F320" s="200" t="s">
        <v>730</v>
      </c>
      <c r="H320" s="199" t="s">
        <v>1</v>
      </c>
      <c r="I320" s="201"/>
      <c r="L320" s="198"/>
      <c r="M320" s="202"/>
      <c r="N320" s="203"/>
      <c r="O320" s="203"/>
      <c r="P320" s="203"/>
      <c r="Q320" s="203"/>
      <c r="R320" s="203"/>
      <c r="S320" s="203"/>
      <c r="T320" s="204"/>
      <c r="AT320" s="199" t="s">
        <v>532</v>
      </c>
      <c r="AU320" s="199" t="s">
        <v>89</v>
      </c>
      <c r="AV320" s="14" t="s">
        <v>83</v>
      </c>
      <c r="AW320" s="14" t="s">
        <v>30</v>
      </c>
      <c r="AX320" s="14" t="s">
        <v>76</v>
      </c>
      <c r="AY320" s="199" t="s">
        <v>524</v>
      </c>
    </row>
    <row r="321" spans="1:65" s="13" customFormat="1">
      <c r="B321" s="189"/>
      <c r="D321" s="190" t="s">
        <v>532</v>
      </c>
      <c r="E321" s="191" t="s">
        <v>1</v>
      </c>
      <c r="F321" s="192" t="s">
        <v>736</v>
      </c>
      <c r="H321" s="193">
        <v>14.4</v>
      </c>
      <c r="I321" s="194"/>
      <c r="L321" s="189"/>
      <c r="M321" s="195"/>
      <c r="N321" s="196"/>
      <c r="O321" s="196"/>
      <c r="P321" s="196"/>
      <c r="Q321" s="196"/>
      <c r="R321" s="196"/>
      <c r="S321" s="196"/>
      <c r="T321" s="197"/>
      <c r="AT321" s="191" t="s">
        <v>532</v>
      </c>
      <c r="AU321" s="191" t="s">
        <v>89</v>
      </c>
      <c r="AV321" s="13" t="s">
        <v>89</v>
      </c>
      <c r="AW321" s="13" t="s">
        <v>30</v>
      </c>
      <c r="AX321" s="13" t="s">
        <v>76</v>
      </c>
      <c r="AY321" s="191" t="s">
        <v>524</v>
      </c>
    </row>
    <row r="322" spans="1:65" s="13" customFormat="1">
      <c r="B322" s="189"/>
      <c r="D322" s="190" t="s">
        <v>532</v>
      </c>
      <c r="E322" s="191" t="s">
        <v>1</v>
      </c>
      <c r="F322" s="192" t="s">
        <v>737</v>
      </c>
      <c r="H322" s="193">
        <v>5.0629999999999997</v>
      </c>
      <c r="I322" s="194"/>
      <c r="L322" s="189"/>
      <c r="M322" s="195"/>
      <c r="N322" s="196"/>
      <c r="O322" s="196"/>
      <c r="P322" s="196"/>
      <c r="Q322" s="196"/>
      <c r="R322" s="196"/>
      <c r="S322" s="196"/>
      <c r="T322" s="197"/>
      <c r="AT322" s="191" t="s">
        <v>532</v>
      </c>
      <c r="AU322" s="191" t="s">
        <v>89</v>
      </c>
      <c r="AV322" s="13" t="s">
        <v>89</v>
      </c>
      <c r="AW322" s="13" t="s">
        <v>30</v>
      </c>
      <c r="AX322" s="13" t="s">
        <v>76</v>
      </c>
      <c r="AY322" s="191" t="s">
        <v>524</v>
      </c>
    </row>
    <row r="323" spans="1:65" s="13" customFormat="1">
      <c r="B323" s="189"/>
      <c r="D323" s="190" t="s">
        <v>532</v>
      </c>
      <c r="E323" s="191" t="s">
        <v>1</v>
      </c>
      <c r="F323" s="192" t="s">
        <v>738</v>
      </c>
      <c r="H323" s="193">
        <v>5.25</v>
      </c>
      <c r="I323" s="194"/>
      <c r="L323" s="189"/>
      <c r="M323" s="195"/>
      <c r="N323" s="196"/>
      <c r="O323" s="196"/>
      <c r="P323" s="196"/>
      <c r="Q323" s="196"/>
      <c r="R323" s="196"/>
      <c r="S323" s="196"/>
      <c r="T323" s="197"/>
      <c r="AT323" s="191" t="s">
        <v>532</v>
      </c>
      <c r="AU323" s="191" t="s">
        <v>89</v>
      </c>
      <c r="AV323" s="13" t="s">
        <v>89</v>
      </c>
      <c r="AW323" s="13" t="s">
        <v>30</v>
      </c>
      <c r="AX323" s="13" t="s">
        <v>76</v>
      </c>
      <c r="AY323" s="191" t="s">
        <v>524</v>
      </c>
    </row>
    <row r="324" spans="1:65" s="16" customFormat="1">
      <c r="B324" s="213"/>
      <c r="D324" s="190" t="s">
        <v>532</v>
      </c>
      <c r="E324" s="214" t="s">
        <v>739</v>
      </c>
      <c r="F324" s="215" t="s">
        <v>590</v>
      </c>
      <c r="H324" s="216">
        <v>24.713000000000001</v>
      </c>
      <c r="I324" s="217"/>
      <c r="L324" s="213"/>
      <c r="M324" s="218"/>
      <c r="N324" s="219"/>
      <c r="O324" s="219"/>
      <c r="P324" s="219"/>
      <c r="Q324" s="219"/>
      <c r="R324" s="219"/>
      <c r="S324" s="219"/>
      <c r="T324" s="220"/>
      <c r="AT324" s="214" t="s">
        <v>532</v>
      </c>
      <c r="AU324" s="214" t="s">
        <v>89</v>
      </c>
      <c r="AV324" s="16" t="s">
        <v>530</v>
      </c>
      <c r="AW324" s="16" t="s">
        <v>30</v>
      </c>
      <c r="AX324" s="16" t="s">
        <v>83</v>
      </c>
      <c r="AY324" s="214" t="s">
        <v>524</v>
      </c>
    </row>
    <row r="325" spans="1:65" s="2" customFormat="1" ht="16.5" customHeight="1">
      <c r="A325" s="35"/>
      <c r="B325" s="144"/>
      <c r="C325" s="176" t="s">
        <v>740</v>
      </c>
      <c r="D325" s="176" t="s">
        <v>526</v>
      </c>
      <c r="E325" s="177" t="s">
        <v>741</v>
      </c>
      <c r="F325" s="178" t="s">
        <v>742</v>
      </c>
      <c r="G325" s="179" t="s">
        <v>574</v>
      </c>
      <c r="H325" s="180">
        <v>19.794</v>
      </c>
      <c r="I325" s="181"/>
      <c r="J325" s="180">
        <f>ROUND(I325*H325,3)</f>
        <v>0</v>
      </c>
      <c r="K325" s="182"/>
      <c r="L325" s="36"/>
      <c r="M325" s="183" t="s">
        <v>1</v>
      </c>
      <c r="N325" s="184" t="s">
        <v>42</v>
      </c>
      <c r="O325" s="61"/>
      <c r="P325" s="185">
        <f>O325*H325</f>
        <v>0</v>
      </c>
      <c r="Q325" s="185">
        <v>2.2151299999999998</v>
      </c>
      <c r="R325" s="185">
        <f>Q325*H325</f>
        <v>43.846283219999997</v>
      </c>
      <c r="S325" s="185">
        <v>0</v>
      </c>
      <c r="T325" s="186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7" t="s">
        <v>530</v>
      </c>
      <c r="AT325" s="187" t="s">
        <v>526</v>
      </c>
      <c r="AU325" s="187" t="s">
        <v>89</v>
      </c>
      <c r="AY325" s="18" t="s">
        <v>524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89</v>
      </c>
      <c r="BK325" s="188">
        <f>ROUND(I325*H325,3)</f>
        <v>0</v>
      </c>
      <c r="BL325" s="18" t="s">
        <v>530</v>
      </c>
      <c r="BM325" s="187" t="s">
        <v>743</v>
      </c>
    </row>
    <row r="326" spans="1:65" s="14" customFormat="1">
      <c r="B326" s="198"/>
      <c r="D326" s="190" t="s">
        <v>532</v>
      </c>
      <c r="E326" s="199" t="s">
        <v>1</v>
      </c>
      <c r="F326" s="200" t="s">
        <v>634</v>
      </c>
      <c r="H326" s="199" t="s">
        <v>1</v>
      </c>
      <c r="I326" s="201"/>
      <c r="L326" s="198"/>
      <c r="M326" s="202"/>
      <c r="N326" s="203"/>
      <c r="O326" s="203"/>
      <c r="P326" s="203"/>
      <c r="Q326" s="203"/>
      <c r="R326" s="203"/>
      <c r="S326" s="203"/>
      <c r="T326" s="204"/>
      <c r="AT326" s="199" t="s">
        <v>532</v>
      </c>
      <c r="AU326" s="199" t="s">
        <v>89</v>
      </c>
      <c r="AV326" s="14" t="s">
        <v>83</v>
      </c>
      <c r="AW326" s="14" t="s">
        <v>30</v>
      </c>
      <c r="AX326" s="14" t="s">
        <v>76</v>
      </c>
      <c r="AY326" s="199" t="s">
        <v>524</v>
      </c>
    </row>
    <row r="327" spans="1:65" s="13" customFormat="1">
      <c r="B327" s="189"/>
      <c r="D327" s="190" t="s">
        <v>532</v>
      </c>
      <c r="E327" s="191" t="s">
        <v>1</v>
      </c>
      <c r="F327" s="192" t="s">
        <v>744</v>
      </c>
      <c r="H327" s="193">
        <v>16.495000000000001</v>
      </c>
      <c r="I327" s="194"/>
      <c r="L327" s="189"/>
      <c r="M327" s="195"/>
      <c r="N327" s="196"/>
      <c r="O327" s="196"/>
      <c r="P327" s="196"/>
      <c r="Q327" s="196"/>
      <c r="R327" s="196"/>
      <c r="S327" s="196"/>
      <c r="T327" s="197"/>
      <c r="AT327" s="191" t="s">
        <v>532</v>
      </c>
      <c r="AU327" s="191" t="s">
        <v>89</v>
      </c>
      <c r="AV327" s="13" t="s">
        <v>89</v>
      </c>
      <c r="AW327" s="13" t="s">
        <v>30</v>
      </c>
      <c r="AX327" s="13" t="s">
        <v>76</v>
      </c>
      <c r="AY327" s="191" t="s">
        <v>524</v>
      </c>
    </row>
    <row r="328" spans="1:65" s="15" customFormat="1">
      <c r="B328" s="205"/>
      <c r="D328" s="190" t="s">
        <v>532</v>
      </c>
      <c r="E328" s="206" t="s">
        <v>1</v>
      </c>
      <c r="F328" s="207" t="s">
        <v>589</v>
      </c>
      <c r="H328" s="208">
        <v>16.495000000000001</v>
      </c>
      <c r="I328" s="209"/>
      <c r="L328" s="205"/>
      <c r="M328" s="210"/>
      <c r="N328" s="211"/>
      <c r="O328" s="211"/>
      <c r="P328" s="211"/>
      <c r="Q328" s="211"/>
      <c r="R328" s="211"/>
      <c r="S328" s="211"/>
      <c r="T328" s="212"/>
      <c r="AT328" s="206" t="s">
        <v>532</v>
      </c>
      <c r="AU328" s="206" t="s">
        <v>89</v>
      </c>
      <c r="AV328" s="15" t="s">
        <v>537</v>
      </c>
      <c r="AW328" s="15" t="s">
        <v>30</v>
      </c>
      <c r="AX328" s="15" t="s">
        <v>76</v>
      </c>
      <c r="AY328" s="206" t="s">
        <v>524</v>
      </c>
    </row>
    <row r="329" spans="1:65" s="14" customFormat="1">
      <c r="B329" s="198"/>
      <c r="D329" s="190" t="s">
        <v>532</v>
      </c>
      <c r="E329" s="199" t="s">
        <v>1</v>
      </c>
      <c r="F329" s="200" t="s">
        <v>636</v>
      </c>
      <c r="H329" s="199" t="s">
        <v>1</v>
      </c>
      <c r="I329" s="201"/>
      <c r="L329" s="198"/>
      <c r="M329" s="202"/>
      <c r="N329" s="203"/>
      <c r="O329" s="203"/>
      <c r="P329" s="203"/>
      <c r="Q329" s="203"/>
      <c r="R329" s="203"/>
      <c r="S329" s="203"/>
      <c r="T329" s="204"/>
      <c r="AT329" s="199" t="s">
        <v>532</v>
      </c>
      <c r="AU329" s="199" t="s">
        <v>89</v>
      </c>
      <c r="AV329" s="14" t="s">
        <v>83</v>
      </c>
      <c r="AW329" s="14" t="s">
        <v>30</v>
      </c>
      <c r="AX329" s="14" t="s">
        <v>76</v>
      </c>
      <c r="AY329" s="199" t="s">
        <v>524</v>
      </c>
    </row>
    <row r="330" spans="1:65" s="14" customFormat="1">
      <c r="B330" s="198"/>
      <c r="D330" s="190" t="s">
        <v>532</v>
      </c>
      <c r="E330" s="199" t="s">
        <v>1</v>
      </c>
      <c r="F330" s="200" t="s">
        <v>622</v>
      </c>
      <c r="H330" s="199" t="s">
        <v>1</v>
      </c>
      <c r="I330" s="201"/>
      <c r="L330" s="198"/>
      <c r="M330" s="202"/>
      <c r="N330" s="203"/>
      <c r="O330" s="203"/>
      <c r="P330" s="203"/>
      <c r="Q330" s="203"/>
      <c r="R330" s="203"/>
      <c r="S330" s="203"/>
      <c r="T330" s="204"/>
      <c r="AT330" s="199" t="s">
        <v>532</v>
      </c>
      <c r="AU330" s="199" t="s">
        <v>89</v>
      </c>
      <c r="AV330" s="14" t="s">
        <v>83</v>
      </c>
      <c r="AW330" s="14" t="s">
        <v>30</v>
      </c>
      <c r="AX330" s="14" t="s">
        <v>76</v>
      </c>
      <c r="AY330" s="199" t="s">
        <v>524</v>
      </c>
    </row>
    <row r="331" spans="1:65" s="13" customFormat="1">
      <c r="B331" s="189"/>
      <c r="D331" s="190" t="s">
        <v>532</v>
      </c>
      <c r="E331" s="191" t="s">
        <v>1</v>
      </c>
      <c r="F331" s="192" t="s">
        <v>745</v>
      </c>
      <c r="H331" s="193">
        <v>1.4990000000000001</v>
      </c>
      <c r="I331" s="194"/>
      <c r="L331" s="189"/>
      <c r="M331" s="195"/>
      <c r="N331" s="196"/>
      <c r="O331" s="196"/>
      <c r="P331" s="196"/>
      <c r="Q331" s="196"/>
      <c r="R331" s="196"/>
      <c r="S331" s="196"/>
      <c r="T331" s="197"/>
      <c r="AT331" s="191" t="s">
        <v>532</v>
      </c>
      <c r="AU331" s="191" t="s">
        <v>89</v>
      </c>
      <c r="AV331" s="13" t="s">
        <v>89</v>
      </c>
      <c r="AW331" s="13" t="s">
        <v>30</v>
      </c>
      <c r="AX331" s="13" t="s">
        <v>76</v>
      </c>
      <c r="AY331" s="191" t="s">
        <v>524</v>
      </c>
    </row>
    <row r="332" spans="1:65" s="13" customFormat="1">
      <c r="B332" s="189"/>
      <c r="D332" s="190" t="s">
        <v>532</v>
      </c>
      <c r="E332" s="191" t="s">
        <v>1</v>
      </c>
      <c r="F332" s="192" t="s">
        <v>746</v>
      </c>
      <c r="H332" s="193">
        <v>1.8</v>
      </c>
      <c r="I332" s="194"/>
      <c r="L332" s="189"/>
      <c r="M332" s="195"/>
      <c r="N332" s="196"/>
      <c r="O332" s="196"/>
      <c r="P332" s="196"/>
      <c r="Q332" s="196"/>
      <c r="R332" s="196"/>
      <c r="S332" s="196"/>
      <c r="T332" s="197"/>
      <c r="AT332" s="191" t="s">
        <v>532</v>
      </c>
      <c r="AU332" s="191" t="s">
        <v>89</v>
      </c>
      <c r="AV332" s="13" t="s">
        <v>89</v>
      </c>
      <c r="AW332" s="13" t="s">
        <v>30</v>
      </c>
      <c r="AX332" s="13" t="s">
        <v>76</v>
      </c>
      <c r="AY332" s="191" t="s">
        <v>524</v>
      </c>
    </row>
    <row r="333" spans="1:65" s="15" customFormat="1">
      <c r="B333" s="205"/>
      <c r="D333" s="190" t="s">
        <v>532</v>
      </c>
      <c r="E333" s="206" t="s">
        <v>1</v>
      </c>
      <c r="F333" s="207" t="s">
        <v>589</v>
      </c>
      <c r="H333" s="208">
        <v>3.2989999999999999</v>
      </c>
      <c r="I333" s="209"/>
      <c r="L333" s="205"/>
      <c r="M333" s="210"/>
      <c r="N333" s="211"/>
      <c r="O333" s="211"/>
      <c r="P333" s="211"/>
      <c r="Q333" s="211"/>
      <c r="R333" s="211"/>
      <c r="S333" s="211"/>
      <c r="T333" s="212"/>
      <c r="AT333" s="206" t="s">
        <v>532</v>
      </c>
      <c r="AU333" s="206" t="s">
        <v>89</v>
      </c>
      <c r="AV333" s="15" t="s">
        <v>537</v>
      </c>
      <c r="AW333" s="15" t="s">
        <v>30</v>
      </c>
      <c r="AX333" s="15" t="s">
        <v>76</v>
      </c>
      <c r="AY333" s="206" t="s">
        <v>524</v>
      </c>
    </row>
    <row r="334" spans="1:65" s="16" customFormat="1">
      <c r="B334" s="213"/>
      <c r="D334" s="190" t="s">
        <v>532</v>
      </c>
      <c r="E334" s="214" t="s">
        <v>1</v>
      </c>
      <c r="F334" s="215" t="s">
        <v>590</v>
      </c>
      <c r="H334" s="216">
        <v>19.794</v>
      </c>
      <c r="I334" s="217"/>
      <c r="L334" s="213"/>
      <c r="M334" s="218"/>
      <c r="N334" s="219"/>
      <c r="O334" s="219"/>
      <c r="P334" s="219"/>
      <c r="Q334" s="219"/>
      <c r="R334" s="219"/>
      <c r="S334" s="219"/>
      <c r="T334" s="220"/>
      <c r="AT334" s="214" t="s">
        <v>532</v>
      </c>
      <c r="AU334" s="214" t="s">
        <v>89</v>
      </c>
      <c r="AV334" s="16" t="s">
        <v>530</v>
      </c>
      <c r="AW334" s="16" t="s">
        <v>30</v>
      </c>
      <c r="AX334" s="16" t="s">
        <v>83</v>
      </c>
      <c r="AY334" s="214" t="s">
        <v>524</v>
      </c>
    </row>
    <row r="335" spans="1:65" s="2" customFormat="1" ht="21.75" customHeight="1">
      <c r="A335" s="35"/>
      <c r="B335" s="144"/>
      <c r="C335" s="176" t="s">
        <v>747</v>
      </c>
      <c r="D335" s="176" t="s">
        <v>526</v>
      </c>
      <c r="E335" s="177" t="s">
        <v>748</v>
      </c>
      <c r="F335" s="178" t="s">
        <v>218</v>
      </c>
      <c r="G335" s="179" t="s">
        <v>529</v>
      </c>
      <c r="H335" s="180">
        <v>15.414999999999999</v>
      </c>
      <c r="I335" s="181"/>
      <c r="J335" s="180">
        <f>ROUND(I335*H335,3)</f>
        <v>0</v>
      </c>
      <c r="K335" s="182"/>
      <c r="L335" s="36"/>
      <c r="M335" s="183" t="s">
        <v>1</v>
      </c>
      <c r="N335" s="184" t="s">
        <v>42</v>
      </c>
      <c r="O335" s="61"/>
      <c r="P335" s="185">
        <f>O335*H335</f>
        <v>0</v>
      </c>
      <c r="Q335" s="185">
        <v>6.7000000000000002E-4</v>
      </c>
      <c r="R335" s="185">
        <f>Q335*H335</f>
        <v>1.032805E-2</v>
      </c>
      <c r="S335" s="185">
        <v>0</v>
      </c>
      <c r="T335" s="186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7" t="s">
        <v>530</v>
      </c>
      <c r="AT335" s="187" t="s">
        <v>526</v>
      </c>
      <c r="AU335" s="187" t="s">
        <v>89</v>
      </c>
      <c r="AY335" s="18" t="s">
        <v>524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89</v>
      </c>
      <c r="BK335" s="188">
        <f>ROUND(I335*H335,3)</f>
        <v>0</v>
      </c>
      <c r="BL335" s="18" t="s">
        <v>530</v>
      </c>
      <c r="BM335" s="187" t="s">
        <v>749</v>
      </c>
    </row>
    <row r="336" spans="1:65" s="14" customFormat="1">
      <c r="B336" s="198"/>
      <c r="D336" s="190" t="s">
        <v>532</v>
      </c>
      <c r="E336" s="199" t="s">
        <v>1</v>
      </c>
      <c r="F336" s="200" t="s">
        <v>634</v>
      </c>
      <c r="H336" s="199" t="s">
        <v>1</v>
      </c>
      <c r="I336" s="201"/>
      <c r="L336" s="198"/>
      <c r="M336" s="202"/>
      <c r="N336" s="203"/>
      <c r="O336" s="203"/>
      <c r="P336" s="203"/>
      <c r="Q336" s="203"/>
      <c r="R336" s="203"/>
      <c r="S336" s="203"/>
      <c r="T336" s="204"/>
      <c r="AT336" s="199" t="s">
        <v>532</v>
      </c>
      <c r="AU336" s="199" t="s">
        <v>89</v>
      </c>
      <c r="AV336" s="14" t="s">
        <v>83</v>
      </c>
      <c r="AW336" s="14" t="s">
        <v>30</v>
      </c>
      <c r="AX336" s="14" t="s">
        <v>76</v>
      </c>
      <c r="AY336" s="199" t="s">
        <v>524</v>
      </c>
    </row>
    <row r="337" spans="1:65" s="13" customFormat="1">
      <c r="B337" s="189"/>
      <c r="D337" s="190" t="s">
        <v>532</v>
      </c>
      <c r="E337" s="191" t="s">
        <v>1</v>
      </c>
      <c r="F337" s="192" t="s">
        <v>750</v>
      </c>
      <c r="H337" s="193">
        <v>2.496</v>
      </c>
      <c r="I337" s="194"/>
      <c r="L337" s="189"/>
      <c r="M337" s="195"/>
      <c r="N337" s="196"/>
      <c r="O337" s="196"/>
      <c r="P337" s="196"/>
      <c r="Q337" s="196"/>
      <c r="R337" s="196"/>
      <c r="S337" s="196"/>
      <c r="T337" s="197"/>
      <c r="AT337" s="191" t="s">
        <v>532</v>
      </c>
      <c r="AU337" s="191" t="s">
        <v>89</v>
      </c>
      <c r="AV337" s="13" t="s">
        <v>89</v>
      </c>
      <c r="AW337" s="13" t="s">
        <v>30</v>
      </c>
      <c r="AX337" s="13" t="s">
        <v>76</v>
      </c>
      <c r="AY337" s="191" t="s">
        <v>524</v>
      </c>
    </row>
    <row r="338" spans="1:65" s="13" customFormat="1">
      <c r="B338" s="189"/>
      <c r="D338" s="190" t="s">
        <v>532</v>
      </c>
      <c r="E338" s="191" t="s">
        <v>1</v>
      </c>
      <c r="F338" s="192" t="s">
        <v>751</v>
      </c>
      <c r="H338" s="193">
        <v>10</v>
      </c>
      <c r="I338" s="194"/>
      <c r="L338" s="189"/>
      <c r="M338" s="195"/>
      <c r="N338" s="196"/>
      <c r="O338" s="196"/>
      <c r="P338" s="196"/>
      <c r="Q338" s="196"/>
      <c r="R338" s="196"/>
      <c r="S338" s="196"/>
      <c r="T338" s="197"/>
      <c r="AT338" s="191" t="s">
        <v>532</v>
      </c>
      <c r="AU338" s="191" t="s">
        <v>89</v>
      </c>
      <c r="AV338" s="13" t="s">
        <v>89</v>
      </c>
      <c r="AW338" s="13" t="s">
        <v>30</v>
      </c>
      <c r="AX338" s="13" t="s">
        <v>76</v>
      </c>
      <c r="AY338" s="191" t="s">
        <v>524</v>
      </c>
    </row>
    <row r="339" spans="1:65" s="15" customFormat="1">
      <c r="B339" s="205"/>
      <c r="D339" s="190" t="s">
        <v>532</v>
      </c>
      <c r="E339" s="206" t="s">
        <v>1</v>
      </c>
      <c r="F339" s="207" t="s">
        <v>589</v>
      </c>
      <c r="H339" s="208">
        <v>12.496</v>
      </c>
      <c r="I339" s="209"/>
      <c r="L339" s="205"/>
      <c r="M339" s="210"/>
      <c r="N339" s="211"/>
      <c r="O339" s="211"/>
      <c r="P339" s="211"/>
      <c r="Q339" s="211"/>
      <c r="R339" s="211"/>
      <c r="S339" s="211"/>
      <c r="T339" s="212"/>
      <c r="AT339" s="206" t="s">
        <v>532</v>
      </c>
      <c r="AU339" s="206" t="s">
        <v>89</v>
      </c>
      <c r="AV339" s="15" t="s">
        <v>537</v>
      </c>
      <c r="AW339" s="15" t="s">
        <v>30</v>
      </c>
      <c r="AX339" s="15" t="s">
        <v>76</v>
      </c>
      <c r="AY339" s="206" t="s">
        <v>524</v>
      </c>
    </row>
    <row r="340" spans="1:65" s="14" customFormat="1">
      <c r="B340" s="198"/>
      <c r="D340" s="190" t="s">
        <v>532</v>
      </c>
      <c r="E340" s="199" t="s">
        <v>1</v>
      </c>
      <c r="F340" s="200" t="s">
        <v>636</v>
      </c>
      <c r="H340" s="199" t="s">
        <v>1</v>
      </c>
      <c r="I340" s="201"/>
      <c r="L340" s="198"/>
      <c r="M340" s="202"/>
      <c r="N340" s="203"/>
      <c r="O340" s="203"/>
      <c r="P340" s="203"/>
      <c r="Q340" s="203"/>
      <c r="R340" s="203"/>
      <c r="S340" s="203"/>
      <c r="T340" s="204"/>
      <c r="AT340" s="199" t="s">
        <v>532</v>
      </c>
      <c r="AU340" s="199" t="s">
        <v>89</v>
      </c>
      <c r="AV340" s="14" t="s">
        <v>83</v>
      </c>
      <c r="AW340" s="14" t="s">
        <v>30</v>
      </c>
      <c r="AX340" s="14" t="s">
        <v>76</v>
      </c>
      <c r="AY340" s="199" t="s">
        <v>524</v>
      </c>
    </row>
    <row r="341" spans="1:65" s="14" customFormat="1">
      <c r="B341" s="198"/>
      <c r="D341" s="190" t="s">
        <v>532</v>
      </c>
      <c r="E341" s="199" t="s">
        <v>1</v>
      </c>
      <c r="F341" s="200" t="s">
        <v>622</v>
      </c>
      <c r="H341" s="199" t="s">
        <v>1</v>
      </c>
      <c r="I341" s="201"/>
      <c r="L341" s="198"/>
      <c r="M341" s="202"/>
      <c r="N341" s="203"/>
      <c r="O341" s="203"/>
      <c r="P341" s="203"/>
      <c r="Q341" s="203"/>
      <c r="R341" s="203"/>
      <c r="S341" s="203"/>
      <c r="T341" s="204"/>
      <c r="AT341" s="199" t="s">
        <v>532</v>
      </c>
      <c r="AU341" s="199" t="s">
        <v>89</v>
      </c>
      <c r="AV341" s="14" t="s">
        <v>83</v>
      </c>
      <c r="AW341" s="14" t="s">
        <v>30</v>
      </c>
      <c r="AX341" s="14" t="s">
        <v>76</v>
      </c>
      <c r="AY341" s="199" t="s">
        <v>524</v>
      </c>
    </row>
    <row r="342" spans="1:65" s="13" customFormat="1">
      <c r="B342" s="189"/>
      <c r="D342" s="190" t="s">
        <v>532</v>
      </c>
      <c r="E342" s="191" t="s">
        <v>1</v>
      </c>
      <c r="F342" s="192" t="s">
        <v>752</v>
      </c>
      <c r="H342" s="193">
        <v>1.359</v>
      </c>
      <c r="I342" s="194"/>
      <c r="L342" s="189"/>
      <c r="M342" s="195"/>
      <c r="N342" s="196"/>
      <c r="O342" s="196"/>
      <c r="P342" s="196"/>
      <c r="Q342" s="196"/>
      <c r="R342" s="196"/>
      <c r="S342" s="196"/>
      <c r="T342" s="197"/>
      <c r="AT342" s="191" t="s">
        <v>532</v>
      </c>
      <c r="AU342" s="191" t="s">
        <v>89</v>
      </c>
      <c r="AV342" s="13" t="s">
        <v>89</v>
      </c>
      <c r="AW342" s="13" t="s">
        <v>30</v>
      </c>
      <c r="AX342" s="13" t="s">
        <v>76</v>
      </c>
      <c r="AY342" s="191" t="s">
        <v>524</v>
      </c>
    </row>
    <row r="343" spans="1:65" s="13" customFormat="1">
      <c r="B343" s="189"/>
      <c r="D343" s="190" t="s">
        <v>532</v>
      </c>
      <c r="E343" s="191" t="s">
        <v>1</v>
      </c>
      <c r="F343" s="192" t="s">
        <v>753</v>
      </c>
      <c r="H343" s="193">
        <v>1.56</v>
      </c>
      <c r="I343" s="194"/>
      <c r="L343" s="189"/>
      <c r="M343" s="195"/>
      <c r="N343" s="196"/>
      <c r="O343" s="196"/>
      <c r="P343" s="196"/>
      <c r="Q343" s="196"/>
      <c r="R343" s="196"/>
      <c r="S343" s="196"/>
      <c r="T343" s="197"/>
      <c r="AT343" s="191" t="s">
        <v>532</v>
      </c>
      <c r="AU343" s="191" t="s">
        <v>89</v>
      </c>
      <c r="AV343" s="13" t="s">
        <v>89</v>
      </c>
      <c r="AW343" s="13" t="s">
        <v>30</v>
      </c>
      <c r="AX343" s="13" t="s">
        <v>76</v>
      </c>
      <c r="AY343" s="191" t="s">
        <v>524</v>
      </c>
    </row>
    <row r="344" spans="1:65" s="15" customFormat="1">
      <c r="B344" s="205"/>
      <c r="D344" s="190" t="s">
        <v>532</v>
      </c>
      <c r="E344" s="206" t="s">
        <v>1</v>
      </c>
      <c r="F344" s="207" t="s">
        <v>589</v>
      </c>
      <c r="H344" s="208">
        <v>2.919</v>
      </c>
      <c r="I344" s="209"/>
      <c r="L344" s="205"/>
      <c r="M344" s="210"/>
      <c r="N344" s="211"/>
      <c r="O344" s="211"/>
      <c r="P344" s="211"/>
      <c r="Q344" s="211"/>
      <c r="R344" s="211"/>
      <c r="S344" s="211"/>
      <c r="T344" s="212"/>
      <c r="AT344" s="206" t="s">
        <v>532</v>
      </c>
      <c r="AU344" s="206" t="s">
        <v>89</v>
      </c>
      <c r="AV344" s="15" t="s">
        <v>537</v>
      </c>
      <c r="AW344" s="15" t="s">
        <v>30</v>
      </c>
      <c r="AX344" s="15" t="s">
        <v>76</v>
      </c>
      <c r="AY344" s="206" t="s">
        <v>524</v>
      </c>
    </row>
    <row r="345" spans="1:65" s="16" customFormat="1">
      <c r="B345" s="213"/>
      <c r="D345" s="190" t="s">
        <v>532</v>
      </c>
      <c r="E345" s="214" t="s">
        <v>217</v>
      </c>
      <c r="F345" s="215" t="s">
        <v>590</v>
      </c>
      <c r="H345" s="216">
        <v>15.414999999999999</v>
      </c>
      <c r="I345" s="217"/>
      <c r="L345" s="213"/>
      <c r="M345" s="218"/>
      <c r="N345" s="219"/>
      <c r="O345" s="219"/>
      <c r="P345" s="219"/>
      <c r="Q345" s="219"/>
      <c r="R345" s="219"/>
      <c r="S345" s="219"/>
      <c r="T345" s="220"/>
      <c r="AT345" s="214" t="s">
        <v>532</v>
      </c>
      <c r="AU345" s="214" t="s">
        <v>89</v>
      </c>
      <c r="AV345" s="16" t="s">
        <v>530</v>
      </c>
      <c r="AW345" s="16" t="s">
        <v>30</v>
      </c>
      <c r="AX345" s="16" t="s">
        <v>83</v>
      </c>
      <c r="AY345" s="214" t="s">
        <v>524</v>
      </c>
    </row>
    <row r="346" spans="1:65" s="2" customFormat="1" ht="21.75" customHeight="1">
      <c r="A346" s="35"/>
      <c r="B346" s="144"/>
      <c r="C346" s="176" t="s">
        <v>754</v>
      </c>
      <c r="D346" s="176" t="s">
        <v>526</v>
      </c>
      <c r="E346" s="177" t="s">
        <v>755</v>
      </c>
      <c r="F346" s="178" t="s">
        <v>756</v>
      </c>
      <c r="G346" s="179" t="s">
        <v>529</v>
      </c>
      <c r="H346" s="180">
        <v>15.414999999999999</v>
      </c>
      <c r="I346" s="181"/>
      <c r="J346" s="180">
        <f>ROUND(I346*H346,3)</f>
        <v>0</v>
      </c>
      <c r="K346" s="182"/>
      <c r="L346" s="36"/>
      <c r="M346" s="183" t="s">
        <v>1</v>
      </c>
      <c r="N346" s="184" t="s">
        <v>42</v>
      </c>
      <c r="O346" s="61"/>
      <c r="P346" s="185">
        <f>O346*H346</f>
        <v>0</v>
      </c>
      <c r="Q346" s="185">
        <v>0</v>
      </c>
      <c r="R346" s="185">
        <f>Q346*H346</f>
        <v>0</v>
      </c>
      <c r="S346" s="185">
        <v>0</v>
      </c>
      <c r="T346" s="186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7" t="s">
        <v>530</v>
      </c>
      <c r="AT346" s="187" t="s">
        <v>526</v>
      </c>
      <c r="AU346" s="187" t="s">
        <v>89</v>
      </c>
      <c r="AY346" s="18" t="s">
        <v>524</v>
      </c>
      <c r="BE346" s="105">
        <f>IF(N346="základná",J346,0)</f>
        <v>0</v>
      </c>
      <c r="BF346" s="105">
        <f>IF(N346="znížená",J346,0)</f>
        <v>0</v>
      </c>
      <c r="BG346" s="105">
        <f>IF(N346="zákl. prenesená",J346,0)</f>
        <v>0</v>
      </c>
      <c r="BH346" s="105">
        <f>IF(N346="zníž. prenesená",J346,0)</f>
        <v>0</v>
      </c>
      <c r="BI346" s="105">
        <f>IF(N346="nulová",J346,0)</f>
        <v>0</v>
      </c>
      <c r="BJ346" s="18" t="s">
        <v>89</v>
      </c>
      <c r="BK346" s="188">
        <f>ROUND(I346*H346,3)</f>
        <v>0</v>
      </c>
      <c r="BL346" s="18" t="s">
        <v>530</v>
      </c>
      <c r="BM346" s="187" t="s">
        <v>757</v>
      </c>
    </row>
    <row r="347" spans="1:65" s="13" customFormat="1">
      <c r="B347" s="189"/>
      <c r="D347" s="190" t="s">
        <v>532</v>
      </c>
      <c r="E347" s="191" t="s">
        <v>1</v>
      </c>
      <c r="F347" s="192" t="s">
        <v>217</v>
      </c>
      <c r="H347" s="193">
        <v>15.414999999999999</v>
      </c>
      <c r="I347" s="194"/>
      <c r="L347" s="189"/>
      <c r="M347" s="195"/>
      <c r="N347" s="196"/>
      <c r="O347" s="196"/>
      <c r="P347" s="196"/>
      <c r="Q347" s="196"/>
      <c r="R347" s="196"/>
      <c r="S347" s="196"/>
      <c r="T347" s="197"/>
      <c r="AT347" s="191" t="s">
        <v>532</v>
      </c>
      <c r="AU347" s="191" t="s">
        <v>89</v>
      </c>
      <c r="AV347" s="13" t="s">
        <v>89</v>
      </c>
      <c r="AW347" s="13" t="s">
        <v>30</v>
      </c>
      <c r="AX347" s="13" t="s">
        <v>83</v>
      </c>
      <c r="AY347" s="191" t="s">
        <v>524</v>
      </c>
    </row>
    <row r="348" spans="1:65" s="2" customFormat="1" ht="21.75" customHeight="1">
      <c r="A348" s="35"/>
      <c r="B348" s="144"/>
      <c r="C348" s="176" t="s">
        <v>758</v>
      </c>
      <c r="D348" s="176" t="s">
        <v>526</v>
      </c>
      <c r="E348" s="177" t="s">
        <v>759</v>
      </c>
      <c r="F348" s="178" t="s">
        <v>760</v>
      </c>
      <c r="G348" s="179" t="s">
        <v>677</v>
      </c>
      <c r="H348" s="180">
        <v>0.65</v>
      </c>
      <c r="I348" s="181"/>
      <c r="J348" s="180">
        <f>ROUND(I348*H348,3)</f>
        <v>0</v>
      </c>
      <c r="K348" s="182"/>
      <c r="L348" s="36"/>
      <c r="M348" s="183" t="s">
        <v>1</v>
      </c>
      <c r="N348" s="184" t="s">
        <v>42</v>
      </c>
      <c r="O348" s="61"/>
      <c r="P348" s="185">
        <f>O348*H348</f>
        <v>0</v>
      </c>
      <c r="Q348" s="185">
        <v>1.002</v>
      </c>
      <c r="R348" s="185">
        <f>Q348*H348</f>
        <v>0.65129999999999999</v>
      </c>
      <c r="S348" s="185">
        <v>0</v>
      </c>
      <c r="T348" s="186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7" t="s">
        <v>530</v>
      </c>
      <c r="AT348" s="187" t="s">
        <v>526</v>
      </c>
      <c r="AU348" s="187" t="s">
        <v>89</v>
      </c>
      <c r="AY348" s="18" t="s">
        <v>524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89</v>
      </c>
      <c r="BK348" s="188">
        <f>ROUND(I348*H348,3)</f>
        <v>0</v>
      </c>
      <c r="BL348" s="18" t="s">
        <v>530</v>
      </c>
      <c r="BM348" s="187" t="s">
        <v>761</v>
      </c>
    </row>
    <row r="349" spans="1:65" s="14" customFormat="1">
      <c r="B349" s="198"/>
      <c r="D349" s="190" t="s">
        <v>532</v>
      </c>
      <c r="E349" s="199" t="s">
        <v>1</v>
      </c>
      <c r="F349" s="200" t="s">
        <v>577</v>
      </c>
      <c r="H349" s="199" t="s">
        <v>1</v>
      </c>
      <c r="I349" s="201"/>
      <c r="L349" s="198"/>
      <c r="M349" s="202"/>
      <c r="N349" s="203"/>
      <c r="O349" s="203"/>
      <c r="P349" s="203"/>
      <c r="Q349" s="203"/>
      <c r="R349" s="203"/>
      <c r="S349" s="203"/>
      <c r="T349" s="204"/>
      <c r="AT349" s="199" t="s">
        <v>532</v>
      </c>
      <c r="AU349" s="199" t="s">
        <v>89</v>
      </c>
      <c r="AV349" s="14" t="s">
        <v>83</v>
      </c>
      <c r="AW349" s="14" t="s">
        <v>30</v>
      </c>
      <c r="AX349" s="14" t="s">
        <v>76</v>
      </c>
      <c r="AY349" s="199" t="s">
        <v>524</v>
      </c>
    </row>
    <row r="350" spans="1:65" s="14" customFormat="1">
      <c r="B350" s="198"/>
      <c r="D350" s="190" t="s">
        <v>532</v>
      </c>
      <c r="E350" s="199" t="s">
        <v>1</v>
      </c>
      <c r="F350" s="200" t="s">
        <v>730</v>
      </c>
      <c r="H350" s="199" t="s">
        <v>1</v>
      </c>
      <c r="I350" s="201"/>
      <c r="L350" s="198"/>
      <c r="M350" s="202"/>
      <c r="N350" s="203"/>
      <c r="O350" s="203"/>
      <c r="P350" s="203"/>
      <c r="Q350" s="203"/>
      <c r="R350" s="203"/>
      <c r="S350" s="203"/>
      <c r="T350" s="204"/>
      <c r="AT350" s="199" t="s">
        <v>532</v>
      </c>
      <c r="AU350" s="199" t="s">
        <v>89</v>
      </c>
      <c r="AV350" s="14" t="s">
        <v>83</v>
      </c>
      <c r="AW350" s="14" t="s">
        <v>30</v>
      </c>
      <c r="AX350" s="14" t="s">
        <v>76</v>
      </c>
      <c r="AY350" s="199" t="s">
        <v>524</v>
      </c>
    </row>
    <row r="351" spans="1:65" s="13" customFormat="1">
      <c r="B351" s="189"/>
      <c r="D351" s="190" t="s">
        <v>532</v>
      </c>
      <c r="E351" s="191" t="s">
        <v>1</v>
      </c>
      <c r="F351" s="192" t="s">
        <v>762</v>
      </c>
      <c r="H351" s="193">
        <v>0.29599999999999999</v>
      </c>
      <c r="I351" s="194"/>
      <c r="L351" s="189"/>
      <c r="M351" s="195"/>
      <c r="N351" s="196"/>
      <c r="O351" s="196"/>
      <c r="P351" s="196"/>
      <c r="Q351" s="196"/>
      <c r="R351" s="196"/>
      <c r="S351" s="196"/>
      <c r="T351" s="197"/>
      <c r="AT351" s="191" t="s">
        <v>532</v>
      </c>
      <c r="AU351" s="191" t="s">
        <v>89</v>
      </c>
      <c r="AV351" s="13" t="s">
        <v>89</v>
      </c>
      <c r="AW351" s="13" t="s">
        <v>30</v>
      </c>
      <c r="AX351" s="13" t="s">
        <v>76</v>
      </c>
      <c r="AY351" s="191" t="s">
        <v>524</v>
      </c>
    </row>
    <row r="352" spans="1:65" s="13" customFormat="1">
      <c r="B352" s="189"/>
      <c r="D352" s="190" t="s">
        <v>532</v>
      </c>
      <c r="E352" s="191" t="s">
        <v>1</v>
      </c>
      <c r="F352" s="192" t="s">
        <v>763</v>
      </c>
      <c r="H352" s="193">
        <v>0.35399999999999998</v>
      </c>
      <c r="I352" s="194"/>
      <c r="L352" s="189"/>
      <c r="M352" s="195"/>
      <c r="N352" s="196"/>
      <c r="O352" s="196"/>
      <c r="P352" s="196"/>
      <c r="Q352" s="196"/>
      <c r="R352" s="196"/>
      <c r="S352" s="196"/>
      <c r="T352" s="197"/>
      <c r="AT352" s="191" t="s">
        <v>532</v>
      </c>
      <c r="AU352" s="191" t="s">
        <v>89</v>
      </c>
      <c r="AV352" s="13" t="s">
        <v>89</v>
      </c>
      <c r="AW352" s="13" t="s">
        <v>30</v>
      </c>
      <c r="AX352" s="13" t="s">
        <v>76</v>
      </c>
      <c r="AY352" s="191" t="s">
        <v>524</v>
      </c>
    </row>
    <row r="353" spans="1:65" s="16" customFormat="1">
      <c r="B353" s="213"/>
      <c r="D353" s="190" t="s">
        <v>532</v>
      </c>
      <c r="E353" s="214" t="s">
        <v>1</v>
      </c>
      <c r="F353" s="215" t="s">
        <v>590</v>
      </c>
      <c r="H353" s="216">
        <v>0.65</v>
      </c>
      <c r="I353" s="217"/>
      <c r="L353" s="213"/>
      <c r="M353" s="218"/>
      <c r="N353" s="219"/>
      <c r="O353" s="219"/>
      <c r="P353" s="219"/>
      <c r="Q353" s="219"/>
      <c r="R353" s="219"/>
      <c r="S353" s="219"/>
      <c r="T353" s="220"/>
      <c r="AT353" s="214" t="s">
        <v>532</v>
      </c>
      <c r="AU353" s="214" t="s">
        <v>89</v>
      </c>
      <c r="AV353" s="16" t="s">
        <v>530</v>
      </c>
      <c r="AW353" s="16" t="s">
        <v>30</v>
      </c>
      <c r="AX353" s="16" t="s">
        <v>83</v>
      </c>
      <c r="AY353" s="214" t="s">
        <v>524</v>
      </c>
    </row>
    <row r="354" spans="1:65" s="2" customFormat="1" ht="16.5" customHeight="1">
      <c r="A354" s="35"/>
      <c r="B354" s="144"/>
      <c r="C354" s="176" t="s">
        <v>764</v>
      </c>
      <c r="D354" s="176" t="s">
        <v>526</v>
      </c>
      <c r="E354" s="177" t="s">
        <v>765</v>
      </c>
      <c r="F354" s="178" t="s">
        <v>766</v>
      </c>
      <c r="G354" s="179" t="s">
        <v>574</v>
      </c>
      <c r="H354" s="180">
        <v>18.215</v>
      </c>
      <c r="I354" s="181"/>
      <c r="J354" s="180">
        <f>ROUND(I354*H354,3)</f>
        <v>0</v>
      </c>
      <c r="K354" s="182"/>
      <c r="L354" s="36"/>
      <c r="M354" s="183" t="s">
        <v>1</v>
      </c>
      <c r="N354" s="184" t="s">
        <v>42</v>
      </c>
      <c r="O354" s="61"/>
      <c r="P354" s="185">
        <f>O354*H354</f>
        <v>0</v>
      </c>
      <c r="Q354" s="185">
        <v>2.2151299999999998</v>
      </c>
      <c r="R354" s="185">
        <f>Q354*H354</f>
        <v>40.348592949999997</v>
      </c>
      <c r="S354" s="185">
        <v>0</v>
      </c>
      <c r="T354" s="186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7" t="s">
        <v>530</v>
      </c>
      <c r="AT354" s="187" t="s">
        <v>526</v>
      </c>
      <c r="AU354" s="187" t="s">
        <v>89</v>
      </c>
      <c r="AY354" s="18" t="s">
        <v>524</v>
      </c>
      <c r="BE354" s="105">
        <f>IF(N354="základná",J354,0)</f>
        <v>0</v>
      </c>
      <c r="BF354" s="105">
        <f>IF(N354="znížená",J354,0)</f>
        <v>0</v>
      </c>
      <c r="BG354" s="105">
        <f>IF(N354="zákl. prenesená",J354,0)</f>
        <v>0</v>
      </c>
      <c r="BH354" s="105">
        <f>IF(N354="zníž. prenesená",J354,0)</f>
        <v>0</v>
      </c>
      <c r="BI354" s="105">
        <f>IF(N354="nulová",J354,0)</f>
        <v>0</v>
      </c>
      <c r="BJ354" s="18" t="s">
        <v>89</v>
      </c>
      <c r="BK354" s="188">
        <f>ROUND(I354*H354,3)</f>
        <v>0</v>
      </c>
      <c r="BL354" s="18" t="s">
        <v>530</v>
      </c>
      <c r="BM354" s="187" t="s">
        <v>767</v>
      </c>
    </row>
    <row r="355" spans="1:65" s="14" customFormat="1">
      <c r="B355" s="198"/>
      <c r="D355" s="190" t="s">
        <v>532</v>
      </c>
      <c r="E355" s="199" t="s">
        <v>1</v>
      </c>
      <c r="F355" s="200" t="s">
        <v>634</v>
      </c>
      <c r="H355" s="199" t="s">
        <v>1</v>
      </c>
      <c r="I355" s="201"/>
      <c r="L355" s="198"/>
      <c r="M355" s="202"/>
      <c r="N355" s="203"/>
      <c r="O355" s="203"/>
      <c r="P355" s="203"/>
      <c r="Q355" s="203"/>
      <c r="R355" s="203"/>
      <c r="S355" s="203"/>
      <c r="T355" s="204"/>
      <c r="AT355" s="199" t="s">
        <v>532</v>
      </c>
      <c r="AU355" s="199" t="s">
        <v>89</v>
      </c>
      <c r="AV355" s="14" t="s">
        <v>83</v>
      </c>
      <c r="AW355" s="14" t="s">
        <v>30</v>
      </c>
      <c r="AX355" s="14" t="s">
        <v>76</v>
      </c>
      <c r="AY355" s="199" t="s">
        <v>524</v>
      </c>
    </row>
    <row r="356" spans="1:65" s="13" customFormat="1">
      <c r="B356" s="189"/>
      <c r="D356" s="190" t="s">
        <v>532</v>
      </c>
      <c r="E356" s="191" t="s">
        <v>1</v>
      </c>
      <c r="F356" s="192" t="s">
        <v>768</v>
      </c>
      <c r="H356" s="193">
        <v>0.39600000000000002</v>
      </c>
      <c r="I356" s="194"/>
      <c r="L356" s="189"/>
      <c r="M356" s="195"/>
      <c r="N356" s="196"/>
      <c r="O356" s="196"/>
      <c r="P356" s="196"/>
      <c r="Q356" s="196"/>
      <c r="R356" s="196"/>
      <c r="S356" s="196"/>
      <c r="T356" s="197"/>
      <c r="AT356" s="191" t="s">
        <v>532</v>
      </c>
      <c r="AU356" s="191" t="s">
        <v>89</v>
      </c>
      <c r="AV356" s="13" t="s">
        <v>89</v>
      </c>
      <c r="AW356" s="13" t="s">
        <v>30</v>
      </c>
      <c r="AX356" s="13" t="s">
        <v>76</v>
      </c>
      <c r="AY356" s="191" t="s">
        <v>524</v>
      </c>
    </row>
    <row r="357" spans="1:65" s="13" customFormat="1">
      <c r="B357" s="189"/>
      <c r="D357" s="190" t="s">
        <v>532</v>
      </c>
      <c r="E357" s="191" t="s">
        <v>1</v>
      </c>
      <c r="F357" s="192" t="s">
        <v>769</v>
      </c>
      <c r="H357" s="193">
        <v>1.056</v>
      </c>
      <c r="I357" s="194"/>
      <c r="L357" s="189"/>
      <c r="M357" s="195"/>
      <c r="N357" s="196"/>
      <c r="O357" s="196"/>
      <c r="P357" s="196"/>
      <c r="Q357" s="196"/>
      <c r="R357" s="196"/>
      <c r="S357" s="196"/>
      <c r="T357" s="197"/>
      <c r="AT357" s="191" t="s">
        <v>532</v>
      </c>
      <c r="AU357" s="191" t="s">
        <v>89</v>
      </c>
      <c r="AV357" s="13" t="s">
        <v>89</v>
      </c>
      <c r="AW357" s="13" t="s">
        <v>30</v>
      </c>
      <c r="AX357" s="13" t="s">
        <v>76</v>
      </c>
      <c r="AY357" s="191" t="s">
        <v>524</v>
      </c>
    </row>
    <row r="358" spans="1:65" s="15" customFormat="1">
      <c r="B358" s="205"/>
      <c r="D358" s="190" t="s">
        <v>532</v>
      </c>
      <c r="E358" s="206" t="s">
        <v>1</v>
      </c>
      <c r="F358" s="207" t="s">
        <v>589</v>
      </c>
      <c r="H358" s="208">
        <v>1.452</v>
      </c>
      <c r="I358" s="209"/>
      <c r="L358" s="205"/>
      <c r="M358" s="210"/>
      <c r="N358" s="211"/>
      <c r="O358" s="211"/>
      <c r="P358" s="211"/>
      <c r="Q358" s="211"/>
      <c r="R358" s="211"/>
      <c r="S358" s="211"/>
      <c r="T358" s="212"/>
      <c r="AT358" s="206" t="s">
        <v>532</v>
      </c>
      <c r="AU358" s="206" t="s">
        <v>89</v>
      </c>
      <c r="AV358" s="15" t="s">
        <v>537</v>
      </c>
      <c r="AW358" s="15" t="s">
        <v>30</v>
      </c>
      <c r="AX358" s="15" t="s">
        <v>76</v>
      </c>
      <c r="AY358" s="206" t="s">
        <v>524</v>
      </c>
    </row>
    <row r="359" spans="1:65" s="14" customFormat="1">
      <c r="B359" s="198"/>
      <c r="D359" s="190" t="s">
        <v>532</v>
      </c>
      <c r="E359" s="199" t="s">
        <v>1</v>
      </c>
      <c r="F359" s="200" t="s">
        <v>636</v>
      </c>
      <c r="H359" s="199" t="s">
        <v>1</v>
      </c>
      <c r="I359" s="201"/>
      <c r="L359" s="198"/>
      <c r="M359" s="202"/>
      <c r="N359" s="203"/>
      <c r="O359" s="203"/>
      <c r="P359" s="203"/>
      <c r="Q359" s="203"/>
      <c r="R359" s="203"/>
      <c r="S359" s="203"/>
      <c r="T359" s="204"/>
      <c r="AT359" s="199" t="s">
        <v>532</v>
      </c>
      <c r="AU359" s="199" t="s">
        <v>89</v>
      </c>
      <c r="AV359" s="14" t="s">
        <v>83</v>
      </c>
      <c r="AW359" s="14" t="s">
        <v>30</v>
      </c>
      <c r="AX359" s="14" t="s">
        <v>76</v>
      </c>
      <c r="AY359" s="199" t="s">
        <v>524</v>
      </c>
    </row>
    <row r="360" spans="1:65" s="14" customFormat="1">
      <c r="B360" s="198"/>
      <c r="D360" s="190" t="s">
        <v>532</v>
      </c>
      <c r="E360" s="199" t="s">
        <v>1</v>
      </c>
      <c r="F360" s="200" t="s">
        <v>770</v>
      </c>
      <c r="H360" s="199" t="s">
        <v>1</v>
      </c>
      <c r="I360" s="201"/>
      <c r="L360" s="198"/>
      <c r="M360" s="202"/>
      <c r="N360" s="203"/>
      <c r="O360" s="203"/>
      <c r="P360" s="203"/>
      <c r="Q360" s="203"/>
      <c r="R360" s="203"/>
      <c r="S360" s="203"/>
      <c r="T360" s="204"/>
      <c r="AT360" s="199" t="s">
        <v>532</v>
      </c>
      <c r="AU360" s="199" t="s">
        <v>89</v>
      </c>
      <c r="AV360" s="14" t="s">
        <v>83</v>
      </c>
      <c r="AW360" s="14" t="s">
        <v>30</v>
      </c>
      <c r="AX360" s="14" t="s">
        <v>76</v>
      </c>
      <c r="AY360" s="199" t="s">
        <v>524</v>
      </c>
    </row>
    <row r="361" spans="1:65" s="13" customFormat="1">
      <c r="B361" s="189"/>
      <c r="D361" s="190" t="s">
        <v>532</v>
      </c>
      <c r="E361" s="191" t="s">
        <v>1</v>
      </c>
      <c r="F361" s="192" t="s">
        <v>771</v>
      </c>
      <c r="H361" s="193">
        <v>1.202</v>
      </c>
      <c r="I361" s="194"/>
      <c r="L361" s="189"/>
      <c r="M361" s="195"/>
      <c r="N361" s="196"/>
      <c r="O361" s="196"/>
      <c r="P361" s="196"/>
      <c r="Q361" s="196"/>
      <c r="R361" s="196"/>
      <c r="S361" s="196"/>
      <c r="T361" s="197"/>
      <c r="AT361" s="191" t="s">
        <v>532</v>
      </c>
      <c r="AU361" s="191" t="s">
        <v>89</v>
      </c>
      <c r="AV361" s="13" t="s">
        <v>89</v>
      </c>
      <c r="AW361" s="13" t="s">
        <v>30</v>
      </c>
      <c r="AX361" s="13" t="s">
        <v>76</v>
      </c>
      <c r="AY361" s="191" t="s">
        <v>524</v>
      </c>
    </row>
    <row r="362" spans="1:65" s="13" customFormat="1">
      <c r="B362" s="189"/>
      <c r="D362" s="190" t="s">
        <v>532</v>
      </c>
      <c r="E362" s="191" t="s">
        <v>1</v>
      </c>
      <c r="F362" s="192" t="s">
        <v>772</v>
      </c>
      <c r="H362" s="193">
        <v>0.72</v>
      </c>
      <c r="I362" s="194"/>
      <c r="L362" s="189"/>
      <c r="M362" s="195"/>
      <c r="N362" s="196"/>
      <c r="O362" s="196"/>
      <c r="P362" s="196"/>
      <c r="Q362" s="196"/>
      <c r="R362" s="196"/>
      <c r="S362" s="196"/>
      <c r="T362" s="197"/>
      <c r="AT362" s="191" t="s">
        <v>532</v>
      </c>
      <c r="AU362" s="191" t="s">
        <v>89</v>
      </c>
      <c r="AV362" s="13" t="s">
        <v>89</v>
      </c>
      <c r="AW362" s="13" t="s">
        <v>30</v>
      </c>
      <c r="AX362" s="13" t="s">
        <v>76</v>
      </c>
      <c r="AY362" s="191" t="s">
        <v>524</v>
      </c>
    </row>
    <row r="363" spans="1:65" s="13" customFormat="1">
      <c r="B363" s="189"/>
      <c r="D363" s="190" t="s">
        <v>532</v>
      </c>
      <c r="E363" s="191" t="s">
        <v>1</v>
      </c>
      <c r="F363" s="192" t="s">
        <v>773</v>
      </c>
      <c r="H363" s="193">
        <v>1.08</v>
      </c>
      <c r="I363" s="194"/>
      <c r="L363" s="189"/>
      <c r="M363" s="195"/>
      <c r="N363" s="196"/>
      <c r="O363" s="196"/>
      <c r="P363" s="196"/>
      <c r="Q363" s="196"/>
      <c r="R363" s="196"/>
      <c r="S363" s="196"/>
      <c r="T363" s="197"/>
      <c r="AT363" s="191" t="s">
        <v>532</v>
      </c>
      <c r="AU363" s="191" t="s">
        <v>89</v>
      </c>
      <c r="AV363" s="13" t="s">
        <v>89</v>
      </c>
      <c r="AW363" s="13" t="s">
        <v>30</v>
      </c>
      <c r="AX363" s="13" t="s">
        <v>76</v>
      </c>
      <c r="AY363" s="191" t="s">
        <v>524</v>
      </c>
    </row>
    <row r="364" spans="1:65" s="13" customFormat="1">
      <c r="B364" s="189"/>
      <c r="D364" s="190" t="s">
        <v>532</v>
      </c>
      <c r="E364" s="191" t="s">
        <v>1</v>
      </c>
      <c r="F364" s="192" t="s">
        <v>774</v>
      </c>
      <c r="H364" s="193">
        <v>1.08</v>
      </c>
      <c r="I364" s="194"/>
      <c r="L364" s="189"/>
      <c r="M364" s="195"/>
      <c r="N364" s="196"/>
      <c r="O364" s="196"/>
      <c r="P364" s="196"/>
      <c r="Q364" s="196"/>
      <c r="R364" s="196"/>
      <c r="S364" s="196"/>
      <c r="T364" s="197"/>
      <c r="AT364" s="191" t="s">
        <v>532</v>
      </c>
      <c r="AU364" s="191" t="s">
        <v>89</v>
      </c>
      <c r="AV364" s="13" t="s">
        <v>89</v>
      </c>
      <c r="AW364" s="13" t="s">
        <v>30</v>
      </c>
      <c r="AX364" s="13" t="s">
        <v>76</v>
      </c>
      <c r="AY364" s="191" t="s">
        <v>524</v>
      </c>
    </row>
    <row r="365" spans="1:65" s="14" customFormat="1">
      <c r="B365" s="198"/>
      <c r="D365" s="190" t="s">
        <v>532</v>
      </c>
      <c r="E365" s="199" t="s">
        <v>1</v>
      </c>
      <c r="F365" s="200" t="s">
        <v>620</v>
      </c>
      <c r="H365" s="199" t="s">
        <v>1</v>
      </c>
      <c r="I365" s="201"/>
      <c r="L365" s="198"/>
      <c r="M365" s="202"/>
      <c r="N365" s="203"/>
      <c r="O365" s="203"/>
      <c r="P365" s="203"/>
      <c r="Q365" s="203"/>
      <c r="R365" s="203"/>
      <c r="S365" s="203"/>
      <c r="T365" s="204"/>
      <c r="AT365" s="199" t="s">
        <v>532</v>
      </c>
      <c r="AU365" s="199" t="s">
        <v>89</v>
      </c>
      <c r="AV365" s="14" t="s">
        <v>83</v>
      </c>
      <c r="AW365" s="14" t="s">
        <v>30</v>
      </c>
      <c r="AX365" s="14" t="s">
        <v>76</v>
      </c>
      <c r="AY365" s="199" t="s">
        <v>524</v>
      </c>
    </row>
    <row r="366" spans="1:65" s="13" customFormat="1">
      <c r="B366" s="189"/>
      <c r="D366" s="190" t="s">
        <v>532</v>
      </c>
      <c r="E366" s="191" t="s">
        <v>1</v>
      </c>
      <c r="F366" s="192" t="s">
        <v>775</v>
      </c>
      <c r="H366" s="193">
        <v>2.4049999999999998</v>
      </c>
      <c r="I366" s="194"/>
      <c r="L366" s="189"/>
      <c r="M366" s="195"/>
      <c r="N366" s="196"/>
      <c r="O366" s="196"/>
      <c r="P366" s="196"/>
      <c r="Q366" s="196"/>
      <c r="R366" s="196"/>
      <c r="S366" s="196"/>
      <c r="T366" s="197"/>
      <c r="AT366" s="191" t="s">
        <v>532</v>
      </c>
      <c r="AU366" s="191" t="s">
        <v>89</v>
      </c>
      <c r="AV366" s="13" t="s">
        <v>89</v>
      </c>
      <c r="AW366" s="13" t="s">
        <v>30</v>
      </c>
      <c r="AX366" s="13" t="s">
        <v>76</v>
      </c>
      <c r="AY366" s="191" t="s">
        <v>524</v>
      </c>
    </row>
    <row r="367" spans="1:65" s="13" customFormat="1">
      <c r="B367" s="189"/>
      <c r="D367" s="190" t="s">
        <v>532</v>
      </c>
      <c r="E367" s="191" t="s">
        <v>1</v>
      </c>
      <c r="F367" s="192" t="s">
        <v>773</v>
      </c>
      <c r="H367" s="193">
        <v>1.08</v>
      </c>
      <c r="I367" s="194"/>
      <c r="L367" s="189"/>
      <c r="M367" s="195"/>
      <c r="N367" s="196"/>
      <c r="O367" s="196"/>
      <c r="P367" s="196"/>
      <c r="Q367" s="196"/>
      <c r="R367" s="196"/>
      <c r="S367" s="196"/>
      <c r="T367" s="197"/>
      <c r="AT367" s="191" t="s">
        <v>532</v>
      </c>
      <c r="AU367" s="191" t="s">
        <v>89</v>
      </c>
      <c r="AV367" s="13" t="s">
        <v>89</v>
      </c>
      <c r="AW367" s="13" t="s">
        <v>30</v>
      </c>
      <c r="AX367" s="13" t="s">
        <v>76</v>
      </c>
      <c r="AY367" s="191" t="s">
        <v>524</v>
      </c>
    </row>
    <row r="368" spans="1:65" s="13" customFormat="1">
      <c r="B368" s="189"/>
      <c r="D368" s="190" t="s">
        <v>532</v>
      </c>
      <c r="E368" s="191" t="s">
        <v>1</v>
      </c>
      <c r="F368" s="192" t="s">
        <v>774</v>
      </c>
      <c r="H368" s="193">
        <v>1.08</v>
      </c>
      <c r="I368" s="194"/>
      <c r="L368" s="189"/>
      <c r="M368" s="195"/>
      <c r="N368" s="196"/>
      <c r="O368" s="196"/>
      <c r="P368" s="196"/>
      <c r="Q368" s="196"/>
      <c r="R368" s="196"/>
      <c r="S368" s="196"/>
      <c r="T368" s="197"/>
      <c r="AT368" s="191" t="s">
        <v>532</v>
      </c>
      <c r="AU368" s="191" t="s">
        <v>89</v>
      </c>
      <c r="AV368" s="13" t="s">
        <v>89</v>
      </c>
      <c r="AW368" s="13" t="s">
        <v>30</v>
      </c>
      <c r="AX368" s="13" t="s">
        <v>76</v>
      </c>
      <c r="AY368" s="191" t="s">
        <v>524</v>
      </c>
    </row>
    <row r="369" spans="1:65" s="14" customFormat="1">
      <c r="B369" s="198"/>
      <c r="D369" s="190" t="s">
        <v>532</v>
      </c>
      <c r="E369" s="199" t="s">
        <v>1</v>
      </c>
      <c r="F369" s="200" t="s">
        <v>622</v>
      </c>
      <c r="H369" s="199" t="s">
        <v>1</v>
      </c>
      <c r="I369" s="201"/>
      <c r="L369" s="198"/>
      <c r="M369" s="202"/>
      <c r="N369" s="203"/>
      <c r="O369" s="203"/>
      <c r="P369" s="203"/>
      <c r="Q369" s="203"/>
      <c r="R369" s="203"/>
      <c r="S369" s="203"/>
      <c r="T369" s="204"/>
      <c r="AT369" s="199" t="s">
        <v>532</v>
      </c>
      <c r="AU369" s="199" t="s">
        <v>89</v>
      </c>
      <c r="AV369" s="14" t="s">
        <v>83</v>
      </c>
      <c r="AW369" s="14" t="s">
        <v>30</v>
      </c>
      <c r="AX369" s="14" t="s">
        <v>76</v>
      </c>
      <c r="AY369" s="199" t="s">
        <v>524</v>
      </c>
    </row>
    <row r="370" spans="1:65" s="13" customFormat="1">
      <c r="B370" s="189"/>
      <c r="D370" s="190" t="s">
        <v>532</v>
      </c>
      <c r="E370" s="191" t="s">
        <v>1</v>
      </c>
      <c r="F370" s="192" t="s">
        <v>776</v>
      </c>
      <c r="H370" s="193">
        <v>1.62</v>
      </c>
      <c r="I370" s="194"/>
      <c r="L370" s="189"/>
      <c r="M370" s="195"/>
      <c r="N370" s="196"/>
      <c r="O370" s="196"/>
      <c r="P370" s="196"/>
      <c r="Q370" s="196"/>
      <c r="R370" s="196"/>
      <c r="S370" s="196"/>
      <c r="T370" s="197"/>
      <c r="AT370" s="191" t="s">
        <v>532</v>
      </c>
      <c r="AU370" s="191" t="s">
        <v>89</v>
      </c>
      <c r="AV370" s="13" t="s">
        <v>89</v>
      </c>
      <c r="AW370" s="13" t="s">
        <v>30</v>
      </c>
      <c r="AX370" s="13" t="s">
        <v>76</v>
      </c>
      <c r="AY370" s="191" t="s">
        <v>524</v>
      </c>
    </row>
    <row r="371" spans="1:65" s="13" customFormat="1">
      <c r="B371" s="189"/>
      <c r="D371" s="190" t="s">
        <v>532</v>
      </c>
      <c r="E371" s="191" t="s">
        <v>1</v>
      </c>
      <c r="F371" s="192" t="s">
        <v>637</v>
      </c>
      <c r="H371" s="193">
        <v>2.4</v>
      </c>
      <c r="I371" s="194"/>
      <c r="L371" s="189"/>
      <c r="M371" s="195"/>
      <c r="N371" s="196"/>
      <c r="O371" s="196"/>
      <c r="P371" s="196"/>
      <c r="Q371" s="196"/>
      <c r="R371" s="196"/>
      <c r="S371" s="196"/>
      <c r="T371" s="197"/>
      <c r="AT371" s="191" t="s">
        <v>532</v>
      </c>
      <c r="AU371" s="191" t="s">
        <v>89</v>
      </c>
      <c r="AV371" s="13" t="s">
        <v>89</v>
      </c>
      <c r="AW371" s="13" t="s">
        <v>30</v>
      </c>
      <c r="AX371" s="13" t="s">
        <v>76</v>
      </c>
      <c r="AY371" s="191" t="s">
        <v>524</v>
      </c>
    </row>
    <row r="372" spans="1:65" s="15" customFormat="1">
      <c r="B372" s="205"/>
      <c r="D372" s="190" t="s">
        <v>532</v>
      </c>
      <c r="E372" s="206" t="s">
        <v>1</v>
      </c>
      <c r="F372" s="207" t="s">
        <v>589</v>
      </c>
      <c r="H372" s="208">
        <v>12.667</v>
      </c>
      <c r="I372" s="209"/>
      <c r="L372" s="205"/>
      <c r="M372" s="210"/>
      <c r="N372" s="211"/>
      <c r="O372" s="211"/>
      <c r="P372" s="211"/>
      <c r="Q372" s="211"/>
      <c r="R372" s="211"/>
      <c r="S372" s="211"/>
      <c r="T372" s="212"/>
      <c r="AT372" s="206" t="s">
        <v>532</v>
      </c>
      <c r="AU372" s="206" t="s">
        <v>89</v>
      </c>
      <c r="AV372" s="15" t="s">
        <v>537</v>
      </c>
      <c r="AW372" s="15" t="s">
        <v>30</v>
      </c>
      <c r="AX372" s="15" t="s">
        <v>76</v>
      </c>
      <c r="AY372" s="206" t="s">
        <v>524</v>
      </c>
    </row>
    <row r="373" spans="1:65" s="14" customFormat="1">
      <c r="B373" s="198"/>
      <c r="D373" s="190" t="s">
        <v>532</v>
      </c>
      <c r="E373" s="199" t="s">
        <v>1</v>
      </c>
      <c r="F373" s="200" t="s">
        <v>730</v>
      </c>
      <c r="H373" s="199" t="s">
        <v>1</v>
      </c>
      <c r="I373" s="201"/>
      <c r="L373" s="198"/>
      <c r="M373" s="202"/>
      <c r="N373" s="203"/>
      <c r="O373" s="203"/>
      <c r="P373" s="203"/>
      <c r="Q373" s="203"/>
      <c r="R373" s="203"/>
      <c r="S373" s="203"/>
      <c r="T373" s="204"/>
      <c r="AT373" s="199" t="s">
        <v>532</v>
      </c>
      <c r="AU373" s="199" t="s">
        <v>89</v>
      </c>
      <c r="AV373" s="14" t="s">
        <v>83</v>
      </c>
      <c r="AW373" s="14" t="s">
        <v>30</v>
      </c>
      <c r="AX373" s="14" t="s">
        <v>76</v>
      </c>
      <c r="AY373" s="199" t="s">
        <v>524</v>
      </c>
    </row>
    <row r="374" spans="1:65" s="13" customFormat="1">
      <c r="B374" s="189"/>
      <c r="D374" s="190" t="s">
        <v>532</v>
      </c>
      <c r="E374" s="191" t="s">
        <v>1</v>
      </c>
      <c r="F374" s="192" t="s">
        <v>777</v>
      </c>
      <c r="H374" s="193">
        <v>4.0960000000000001</v>
      </c>
      <c r="I374" s="194"/>
      <c r="L374" s="189"/>
      <c r="M374" s="195"/>
      <c r="N374" s="196"/>
      <c r="O374" s="196"/>
      <c r="P374" s="196"/>
      <c r="Q374" s="196"/>
      <c r="R374" s="196"/>
      <c r="S374" s="196"/>
      <c r="T374" s="197"/>
      <c r="AT374" s="191" t="s">
        <v>532</v>
      </c>
      <c r="AU374" s="191" t="s">
        <v>89</v>
      </c>
      <c r="AV374" s="13" t="s">
        <v>89</v>
      </c>
      <c r="AW374" s="13" t="s">
        <v>30</v>
      </c>
      <c r="AX374" s="13" t="s">
        <v>76</v>
      </c>
      <c r="AY374" s="191" t="s">
        <v>524</v>
      </c>
    </row>
    <row r="375" spans="1:65" s="15" customFormat="1">
      <c r="B375" s="205"/>
      <c r="D375" s="190" t="s">
        <v>532</v>
      </c>
      <c r="E375" s="206" t="s">
        <v>1</v>
      </c>
      <c r="F375" s="207" t="s">
        <v>589</v>
      </c>
      <c r="H375" s="208">
        <v>4.0960000000000001</v>
      </c>
      <c r="I375" s="209"/>
      <c r="L375" s="205"/>
      <c r="M375" s="210"/>
      <c r="N375" s="211"/>
      <c r="O375" s="211"/>
      <c r="P375" s="211"/>
      <c r="Q375" s="211"/>
      <c r="R375" s="211"/>
      <c r="S375" s="211"/>
      <c r="T375" s="212"/>
      <c r="AT375" s="206" t="s">
        <v>532</v>
      </c>
      <c r="AU375" s="206" t="s">
        <v>89</v>
      </c>
      <c r="AV375" s="15" t="s">
        <v>537</v>
      </c>
      <c r="AW375" s="15" t="s">
        <v>30</v>
      </c>
      <c r="AX375" s="15" t="s">
        <v>76</v>
      </c>
      <c r="AY375" s="206" t="s">
        <v>524</v>
      </c>
    </row>
    <row r="376" spans="1:65" s="16" customFormat="1">
      <c r="B376" s="213"/>
      <c r="D376" s="190" t="s">
        <v>532</v>
      </c>
      <c r="E376" s="214" t="s">
        <v>1</v>
      </c>
      <c r="F376" s="215" t="s">
        <v>590</v>
      </c>
      <c r="H376" s="216">
        <v>18.215</v>
      </c>
      <c r="I376" s="217"/>
      <c r="L376" s="213"/>
      <c r="M376" s="218"/>
      <c r="N376" s="219"/>
      <c r="O376" s="219"/>
      <c r="P376" s="219"/>
      <c r="Q376" s="219"/>
      <c r="R376" s="219"/>
      <c r="S376" s="219"/>
      <c r="T376" s="220"/>
      <c r="AT376" s="214" t="s">
        <v>532</v>
      </c>
      <c r="AU376" s="214" t="s">
        <v>89</v>
      </c>
      <c r="AV376" s="16" t="s">
        <v>530</v>
      </c>
      <c r="AW376" s="16" t="s">
        <v>30</v>
      </c>
      <c r="AX376" s="16" t="s">
        <v>83</v>
      </c>
      <c r="AY376" s="214" t="s">
        <v>524</v>
      </c>
    </row>
    <row r="377" spans="1:65" s="2" customFormat="1" ht="16.5" customHeight="1">
      <c r="A377" s="35"/>
      <c r="B377" s="144"/>
      <c r="C377" s="176" t="s">
        <v>778</v>
      </c>
      <c r="D377" s="176" t="s">
        <v>526</v>
      </c>
      <c r="E377" s="177" t="s">
        <v>779</v>
      </c>
      <c r="F377" s="178" t="s">
        <v>780</v>
      </c>
      <c r="G377" s="179" t="s">
        <v>574</v>
      </c>
      <c r="H377" s="180">
        <v>0.25600000000000001</v>
      </c>
      <c r="I377" s="181"/>
      <c r="J377" s="180">
        <f>ROUND(I377*H377,3)</f>
        <v>0</v>
      </c>
      <c r="K377" s="182"/>
      <c r="L377" s="36"/>
      <c r="M377" s="183" t="s">
        <v>1</v>
      </c>
      <c r="N377" s="184" t="s">
        <v>42</v>
      </c>
      <c r="O377" s="61"/>
      <c r="P377" s="185">
        <f>O377*H377</f>
        <v>0</v>
      </c>
      <c r="Q377" s="185">
        <v>2.4157199999999999</v>
      </c>
      <c r="R377" s="185">
        <f>Q377*H377</f>
        <v>0.61842432000000003</v>
      </c>
      <c r="S377" s="185">
        <v>0</v>
      </c>
      <c r="T377" s="186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7" t="s">
        <v>530</v>
      </c>
      <c r="AT377" s="187" t="s">
        <v>526</v>
      </c>
      <c r="AU377" s="187" t="s">
        <v>89</v>
      </c>
      <c r="AY377" s="18" t="s">
        <v>524</v>
      </c>
      <c r="BE377" s="105">
        <f>IF(N377="základná",J377,0)</f>
        <v>0</v>
      </c>
      <c r="BF377" s="105">
        <f>IF(N377="znížená",J377,0)</f>
        <v>0</v>
      </c>
      <c r="BG377" s="105">
        <f>IF(N377="zákl. prenesená",J377,0)</f>
        <v>0</v>
      </c>
      <c r="BH377" s="105">
        <f>IF(N377="zníž. prenesená",J377,0)</f>
        <v>0</v>
      </c>
      <c r="BI377" s="105">
        <f>IF(N377="nulová",J377,0)</f>
        <v>0</v>
      </c>
      <c r="BJ377" s="18" t="s">
        <v>89</v>
      </c>
      <c r="BK377" s="188">
        <f>ROUND(I377*H377,3)</f>
        <v>0</v>
      </c>
      <c r="BL377" s="18" t="s">
        <v>530</v>
      </c>
      <c r="BM377" s="187" t="s">
        <v>781</v>
      </c>
    </row>
    <row r="378" spans="1:65" s="14" customFormat="1">
      <c r="B378" s="198"/>
      <c r="D378" s="190" t="s">
        <v>532</v>
      </c>
      <c r="E378" s="199" t="s">
        <v>1</v>
      </c>
      <c r="F378" s="200" t="s">
        <v>577</v>
      </c>
      <c r="H378" s="199" t="s">
        <v>1</v>
      </c>
      <c r="I378" s="201"/>
      <c r="L378" s="198"/>
      <c r="M378" s="202"/>
      <c r="N378" s="203"/>
      <c r="O378" s="203"/>
      <c r="P378" s="203"/>
      <c r="Q378" s="203"/>
      <c r="R378" s="203"/>
      <c r="S378" s="203"/>
      <c r="T378" s="204"/>
      <c r="AT378" s="199" t="s">
        <v>532</v>
      </c>
      <c r="AU378" s="199" t="s">
        <v>89</v>
      </c>
      <c r="AV378" s="14" t="s">
        <v>83</v>
      </c>
      <c r="AW378" s="14" t="s">
        <v>30</v>
      </c>
      <c r="AX378" s="14" t="s">
        <v>76</v>
      </c>
      <c r="AY378" s="199" t="s">
        <v>524</v>
      </c>
    </row>
    <row r="379" spans="1:65" s="14" customFormat="1">
      <c r="B379" s="198"/>
      <c r="D379" s="190" t="s">
        <v>532</v>
      </c>
      <c r="E379" s="199" t="s">
        <v>1</v>
      </c>
      <c r="F379" s="200" t="s">
        <v>782</v>
      </c>
      <c r="H379" s="199" t="s">
        <v>1</v>
      </c>
      <c r="I379" s="201"/>
      <c r="L379" s="198"/>
      <c r="M379" s="202"/>
      <c r="N379" s="203"/>
      <c r="O379" s="203"/>
      <c r="P379" s="203"/>
      <c r="Q379" s="203"/>
      <c r="R379" s="203"/>
      <c r="S379" s="203"/>
      <c r="T379" s="204"/>
      <c r="AT379" s="199" t="s">
        <v>532</v>
      </c>
      <c r="AU379" s="199" t="s">
        <v>89</v>
      </c>
      <c r="AV379" s="14" t="s">
        <v>83</v>
      </c>
      <c r="AW379" s="14" t="s">
        <v>30</v>
      </c>
      <c r="AX379" s="14" t="s">
        <v>76</v>
      </c>
      <c r="AY379" s="199" t="s">
        <v>524</v>
      </c>
    </row>
    <row r="380" spans="1:65" s="13" customFormat="1">
      <c r="B380" s="189"/>
      <c r="D380" s="190" t="s">
        <v>532</v>
      </c>
      <c r="E380" s="191" t="s">
        <v>1</v>
      </c>
      <c r="F380" s="192" t="s">
        <v>783</v>
      </c>
      <c r="H380" s="193">
        <v>0.25600000000000001</v>
      </c>
      <c r="I380" s="194"/>
      <c r="L380" s="189"/>
      <c r="M380" s="195"/>
      <c r="N380" s="196"/>
      <c r="O380" s="196"/>
      <c r="P380" s="196"/>
      <c r="Q380" s="196"/>
      <c r="R380" s="196"/>
      <c r="S380" s="196"/>
      <c r="T380" s="197"/>
      <c r="AT380" s="191" t="s">
        <v>532</v>
      </c>
      <c r="AU380" s="191" t="s">
        <v>89</v>
      </c>
      <c r="AV380" s="13" t="s">
        <v>89</v>
      </c>
      <c r="AW380" s="13" t="s">
        <v>30</v>
      </c>
      <c r="AX380" s="13" t="s">
        <v>76</v>
      </c>
      <c r="AY380" s="191" t="s">
        <v>524</v>
      </c>
    </row>
    <row r="381" spans="1:65" s="16" customFormat="1">
      <c r="B381" s="213"/>
      <c r="D381" s="190" t="s">
        <v>532</v>
      </c>
      <c r="E381" s="214" t="s">
        <v>1</v>
      </c>
      <c r="F381" s="215" t="s">
        <v>590</v>
      </c>
      <c r="H381" s="216">
        <v>0.25600000000000001</v>
      </c>
      <c r="I381" s="217"/>
      <c r="L381" s="213"/>
      <c r="M381" s="218"/>
      <c r="N381" s="219"/>
      <c r="O381" s="219"/>
      <c r="P381" s="219"/>
      <c r="Q381" s="219"/>
      <c r="R381" s="219"/>
      <c r="S381" s="219"/>
      <c r="T381" s="220"/>
      <c r="AT381" s="214" t="s">
        <v>532</v>
      </c>
      <c r="AU381" s="214" t="s">
        <v>89</v>
      </c>
      <c r="AV381" s="16" t="s">
        <v>530</v>
      </c>
      <c r="AW381" s="16" t="s">
        <v>30</v>
      </c>
      <c r="AX381" s="16" t="s">
        <v>83</v>
      </c>
      <c r="AY381" s="214" t="s">
        <v>524</v>
      </c>
    </row>
    <row r="382" spans="1:65" s="2" customFormat="1" ht="21.75" customHeight="1">
      <c r="A382" s="35"/>
      <c r="B382" s="144"/>
      <c r="C382" s="176" t="s">
        <v>784</v>
      </c>
      <c r="D382" s="176" t="s">
        <v>526</v>
      </c>
      <c r="E382" s="177" t="s">
        <v>785</v>
      </c>
      <c r="F382" s="178" t="s">
        <v>221</v>
      </c>
      <c r="G382" s="179" t="s">
        <v>529</v>
      </c>
      <c r="H382" s="180">
        <v>19.088999999999999</v>
      </c>
      <c r="I382" s="181"/>
      <c r="J382" s="180">
        <f>ROUND(I382*H382,3)</f>
        <v>0</v>
      </c>
      <c r="K382" s="182"/>
      <c r="L382" s="36"/>
      <c r="M382" s="183" t="s">
        <v>1</v>
      </c>
      <c r="N382" s="184" t="s">
        <v>42</v>
      </c>
      <c r="O382" s="61"/>
      <c r="P382" s="185">
        <f>O382*H382</f>
        <v>0</v>
      </c>
      <c r="Q382" s="185">
        <v>6.7000000000000002E-4</v>
      </c>
      <c r="R382" s="185">
        <f>Q382*H382</f>
        <v>1.278963E-2</v>
      </c>
      <c r="S382" s="185">
        <v>0</v>
      </c>
      <c r="T382" s="186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7" t="s">
        <v>530</v>
      </c>
      <c r="AT382" s="187" t="s">
        <v>526</v>
      </c>
      <c r="AU382" s="187" t="s">
        <v>89</v>
      </c>
      <c r="AY382" s="18" t="s">
        <v>524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89</v>
      </c>
      <c r="BK382" s="188">
        <f>ROUND(I382*H382,3)</f>
        <v>0</v>
      </c>
      <c r="BL382" s="18" t="s">
        <v>530</v>
      </c>
      <c r="BM382" s="187" t="s">
        <v>786</v>
      </c>
    </row>
    <row r="383" spans="1:65" s="14" customFormat="1">
      <c r="B383" s="198"/>
      <c r="D383" s="190" t="s">
        <v>532</v>
      </c>
      <c r="E383" s="199" t="s">
        <v>1</v>
      </c>
      <c r="F383" s="200" t="s">
        <v>634</v>
      </c>
      <c r="H383" s="199" t="s">
        <v>1</v>
      </c>
      <c r="I383" s="201"/>
      <c r="L383" s="198"/>
      <c r="M383" s="202"/>
      <c r="N383" s="203"/>
      <c r="O383" s="203"/>
      <c r="P383" s="203"/>
      <c r="Q383" s="203"/>
      <c r="R383" s="203"/>
      <c r="S383" s="203"/>
      <c r="T383" s="204"/>
      <c r="AT383" s="199" t="s">
        <v>532</v>
      </c>
      <c r="AU383" s="199" t="s">
        <v>89</v>
      </c>
      <c r="AV383" s="14" t="s">
        <v>83</v>
      </c>
      <c r="AW383" s="14" t="s">
        <v>30</v>
      </c>
      <c r="AX383" s="14" t="s">
        <v>76</v>
      </c>
      <c r="AY383" s="199" t="s">
        <v>524</v>
      </c>
    </row>
    <row r="384" spans="1:65" s="13" customFormat="1">
      <c r="B384" s="189"/>
      <c r="D384" s="190" t="s">
        <v>532</v>
      </c>
      <c r="E384" s="191" t="s">
        <v>1</v>
      </c>
      <c r="F384" s="192" t="s">
        <v>787</v>
      </c>
      <c r="H384" s="193">
        <v>0.48</v>
      </c>
      <c r="I384" s="194"/>
      <c r="L384" s="189"/>
      <c r="M384" s="195"/>
      <c r="N384" s="196"/>
      <c r="O384" s="196"/>
      <c r="P384" s="196"/>
      <c r="Q384" s="196"/>
      <c r="R384" s="196"/>
      <c r="S384" s="196"/>
      <c r="T384" s="197"/>
      <c r="AT384" s="191" t="s">
        <v>532</v>
      </c>
      <c r="AU384" s="191" t="s">
        <v>89</v>
      </c>
      <c r="AV384" s="13" t="s">
        <v>89</v>
      </c>
      <c r="AW384" s="13" t="s">
        <v>30</v>
      </c>
      <c r="AX384" s="13" t="s">
        <v>76</v>
      </c>
      <c r="AY384" s="191" t="s">
        <v>524</v>
      </c>
    </row>
    <row r="385" spans="2:51" s="13" customFormat="1">
      <c r="B385" s="189"/>
      <c r="D385" s="190" t="s">
        <v>532</v>
      </c>
      <c r="E385" s="191" t="s">
        <v>1</v>
      </c>
      <c r="F385" s="192" t="s">
        <v>788</v>
      </c>
      <c r="H385" s="193">
        <v>0.8</v>
      </c>
      <c r="I385" s="194"/>
      <c r="L385" s="189"/>
      <c r="M385" s="195"/>
      <c r="N385" s="196"/>
      <c r="O385" s="196"/>
      <c r="P385" s="196"/>
      <c r="Q385" s="196"/>
      <c r="R385" s="196"/>
      <c r="S385" s="196"/>
      <c r="T385" s="197"/>
      <c r="AT385" s="191" t="s">
        <v>532</v>
      </c>
      <c r="AU385" s="191" t="s">
        <v>89</v>
      </c>
      <c r="AV385" s="13" t="s">
        <v>89</v>
      </c>
      <c r="AW385" s="13" t="s">
        <v>30</v>
      </c>
      <c r="AX385" s="13" t="s">
        <v>76</v>
      </c>
      <c r="AY385" s="191" t="s">
        <v>524</v>
      </c>
    </row>
    <row r="386" spans="2:51" s="15" customFormat="1">
      <c r="B386" s="205"/>
      <c r="D386" s="190" t="s">
        <v>532</v>
      </c>
      <c r="E386" s="206" t="s">
        <v>1</v>
      </c>
      <c r="F386" s="207" t="s">
        <v>589</v>
      </c>
      <c r="H386" s="208">
        <v>1.28</v>
      </c>
      <c r="I386" s="209"/>
      <c r="L386" s="205"/>
      <c r="M386" s="210"/>
      <c r="N386" s="211"/>
      <c r="O386" s="211"/>
      <c r="P386" s="211"/>
      <c r="Q386" s="211"/>
      <c r="R386" s="211"/>
      <c r="S386" s="211"/>
      <c r="T386" s="212"/>
      <c r="AT386" s="206" t="s">
        <v>532</v>
      </c>
      <c r="AU386" s="206" t="s">
        <v>89</v>
      </c>
      <c r="AV386" s="15" t="s">
        <v>537</v>
      </c>
      <c r="AW386" s="15" t="s">
        <v>30</v>
      </c>
      <c r="AX386" s="15" t="s">
        <v>76</v>
      </c>
      <c r="AY386" s="206" t="s">
        <v>524</v>
      </c>
    </row>
    <row r="387" spans="2:51" s="14" customFormat="1">
      <c r="B387" s="198"/>
      <c r="D387" s="190" t="s">
        <v>532</v>
      </c>
      <c r="E387" s="199" t="s">
        <v>1</v>
      </c>
      <c r="F387" s="200" t="s">
        <v>770</v>
      </c>
      <c r="H387" s="199" t="s">
        <v>1</v>
      </c>
      <c r="I387" s="201"/>
      <c r="L387" s="198"/>
      <c r="M387" s="202"/>
      <c r="N387" s="203"/>
      <c r="O387" s="203"/>
      <c r="P387" s="203"/>
      <c r="Q387" s="203"/>
      <c r="R387" s="203"/>
      <c r="S387" s="203"/>
      <c r="T387" s="204"/>
      <c r="AT387" s="199" t="s">
        <v>532</v>
      </c>
      <c r="AU387" s="199" t="s">
        <v>89</v>
      </c>
      <c r="AV387" s="14" t="s">
        <v>83</v>
      </c>
      <c r="AW387" s="14" t="s">
        <v>30</v>
      </c>
      <c r="AX387" s="14" t="s">
        <v>76</v>
      </c>
      <c r="AY387" s="199" t="s">
        <v>524</v>
      </c>
    </row>
    <row r="388" spans="2:51" s="13" customFormat="1">
      <c r="B388" s="189"/>
      <c r="D388" s="190" t="s">
        <v>532</v>
      </c>
      <c r="E388" s="191" t="s">
        <v>1</v>
      </c>
      <c r="F388" s="192" t="s">
        <v>789</v>
      </c>
      <c r="H388" s="193">
        <v>1.603</v>
      </c>
      <c r="I388" s="194"/>
      <c r="L388" s="189"/>
      <c r="M388" s="195"/>
      <c r="N388" s="196"/>
      <c r="O388" s="196"/>
      <c r="P388" s="196"/>
      <c r="Q388" s="196"/>
      <c r="R388" s="196"/>
      <c r="S388" s="196"/>
      <c r="T388" s="197"/>
      <c r="AT388" s="191" t="s">
        <v>532</v>
      </c>
      <c r="AU388" s="191" t="s">
        <v>89</v>
      </c>
      <c r="AV388" s="13" t="s">
        <v>89</v>
      </c>
      <c r="AW388" s="13" t="s">
        <v>30</v>
      </c>
      <c r="AX388" s="13" t="s">
        <v>76</v>
      </c>
      <c r="AY388" s="191" t="s">
        <v>524</v>
      </c>
    </row>
    <row r="389" spans="2:51" s="13" customFormat="1">
      <c r="B389" s="189"/>
      <c r="D389" s="190" t="s">
        <v>532</v>
      </c>
      <c r="E389" s="191" t="s">
        <v>1</v>
      </c>
      <c r="F389" s="192" t="s">
        <v>790</v>
      </c>
      <c r="H389" s="193">
        <v>0.96</v>
      </c>
      <c r="I389" s="194"/>
      <c r="L389" s="189"/>
      <c r="M389" s="195"/>
      <c r="N389" s="196"/>
      <c r="O389" s="196"/>
      <c r="P389" s="196"/>
      <c r="Q389" s="196"/>
      <c r="R389" s="196"/>
      <c r="S389" s="196"/>
      <c r="T389" s="197"/>
      <c r="AT389" s="191" t="s">
        <v>532</v>
      </c>
      <c r="AU389" s="191" t="s">
        <v>89</v>
      </c>
      <c r="AV389" s="13" t="s">
        <v>89</v>
      </c>
      <c r="AW389" s="13" t="s">
        <v>30</v>
      </c>
      <c r="AX389" s="13" t="s">
        <v>76</v>
      </c>
      <c r="AY389" s="191" t="s">
        <v>524</v>
      </c>
    </row>
    <row r="390" spans="2:51" s="13" customFormat="1">
      <c r="B390" s="189"/>
      <c r="D390" s="190" t="s">
        <v>532</v>
      </c>
      <c r="E390" s="191" t="s">
        <v>1</v>
      </c>
      <c r="F390" s="192" t="s">
        <v>791</v>
      </c>
      <c r="H390" s="193">
        <v>1.44</v>
      </c>
      <c r="I390" s="194"/>
      <c r="L390" s="189"/>
      <c r="M390" s="195"/>
      <c r="N390" s="196"/>
      <c r="O390" s="196"/>
      <c r="P390" s="196"/>
      <c r="Q390" s="196"/>
      <c r="R390" s="196"/>
      <c r="S390" s="196"/>
      <c r="T390" s="197"/>
      <c r="AT390" s="191" t="s">
        <v>532</v>
      </c>
      <c r="AU390" s="191" t="s">
        <v>89</v>
      </c>
      <c r="AV390" s="13" t="s">
        <v>89</v>
      </c>
      <c r="AW390" s="13" t="s">
        <v>30</v>
      </c>
      <c r="AX390" s="13" t="s">
        <v>76</v>
      </c>
      <c r="AY390" s="191" t="s">
        <v>524</v>
      </c>
    </row>
    <row r="391" spans="2:51" s="13" customFormat="1">
      <c r="B391" s="189"/>
      <c r="D391" s="190" t="s">
        <v>532</v>
      </c>
      <c r="E391" s="191" t="s">
        <v>1</v>
      </c>
      <c r="F391" s="192" t="s">
        <v>792</v>
      </c>
      <c r="H391" s="193">
        <v>1.44</v>
      </c>
      <c r="I391" s="194"/>
      <c r="L391" s="189"/>
      <c r="M391" s="195"/>
      <c r="N391" s="196"/>
      <c r="O391" s="196"/>
      <c r="P391" s="196"/>
      <c r="Q391" s="196"/>
      <c r="R391" s="196"/>
      <c r="S391" s="196"/>
      <c r="T391" s="197"/>
      <c r="AT391" s="191" t="s">
        <v>532</v>
      </c>
      <c r="AU391" s="191" t="s">
        <v>89</v>
      </c>
      <c r="AV391" s="13" t="s">
        <v>89</v>
      </c>
      <c r="AW391" s="13" t="s">
        <v>30</v>
      </c>
      <c r="AX391" s="13" t="s">
        <v>76</v>
      </c>
      <c r="AY391" s="191" t="s">
        <v>524</v>
      </c>
    </row>
    <row r="392" spans="2:51" s="14" customFormat="1">
      <c r="B392" s="198"/>
      <c r="D392" s="190" t="s">
        <v>532</v>
      </c>
      <c r="E392" s="199" t="s">
        <v>1</v>
      </c>
      <c r="F392" s="200" t="s">
        <v>620</v>
      </c>
      <c r="H392" s="199" t="s">
        <v>1</v>
      </c>
      <c r="I392" s="201"/>
      <c r="L392" s="198"/>
      <c r="M392" s="202"/>
      <c r="N392" s="203"/>
      <c r="O392" s="203"/>
      <c r="P392" s="203"/>
      <c r="Q392" s="203"/>
      <c r="R392" s="203"/>
      <c r="S392" s="203"/>
      <c r="T392" s="204"/>
      <c r="AT392" s="199" t="s">
        <v>532</v>
      </c>
      <c r="AU392" s="199" t="s">
        <v>89</v>
      </c>
      <c r="AV392" s="14" t="s">
        <v>83</v>
      </c>
      <c r="AW392" s="14" t="s">
        <v>30</v>
      </c>
      <c r="AX392" s="14" t="s">
        <v>76</v>
      </c>
      <c r="AY392" s="199" t="s">
        <v>524</v>
      </c>
    </row>
    <row r="393" spans="2:51" s="13" customFormat="1">
      <c r="B393" s="189"/>
      <c r="D393" s="190" t="s">
        <v>532</v>
      </c>
      <c r="E393" s="191" t="s">
        <v>1</v>
      </c>
      <c r="F393" s="192" t="s">
        <v>793</v>
      </c>
      <c r="H393" s="193">
        <v>3.206</v>
      </c>
      <c r="I393" s="194"/>
      <c r="L393" s="189"/>
      <c r="M393" s="195"/>
      <c r="N393" s="196"/>
      <c r="O393" s="196"/>
      <c r="P393" s="196"/>
      <c r="Q393" s="196"/>
      <c r="R393" s="196"/>
      <c r="S393" s="196"/>
      <c r="T393" s="197"/>
      <c r="AT393" s="191" t="s">
        <v>532</v>
      </c>
      <c r="AU393" s="191" t="s">
        <v>89</v>
      </c>
      <c r="AV393" s="13" t="s">
        <v>89</v>
      </c>
      <c r="AW393" s="13" t="s">
        <v>30</v>
      </c>
      <c r="AX393" s="13" t="s">
        <v>76</v>
      </c>
      <c r="AY393" s="191" t="s">
        <v>524</v>
      </c>
    </row>
    <row r="394" spans="2:51" s="13" customFormat="1">
      <c r="B394" s="189"/>
      <c r="D394" s="190" t="s">
        <v>532</v>
      </c>
      <c r="E394" s="191" t="s">
        <v>1</v>
      </c>
      <c r="F394" s="192" t="s">
        <v>791</v>
      </c>
      <c r="H394" s="193">
        <v>1.44</v>
      </c>
      <c r="I394" s="194"/>
      <c r="L394" s="189"/>
      <c r="M394" s="195"/>
      <c r="N394" s="196"/>
      <c r="O394" s="196"/>
      <c r="P394" s="196"/>
      <c r="Q394" s="196"/>
      <c r="R394" s="196"/>
      <c r="S394" s="196"/>
      <c r="T394" s="197"/>
      <c r="AT394" s="191" t="s">
        <v>532</v>
      </c>
      <c r="AU394" s="191" t="s">
        <v>89</v>
      </c>
      <c r="AV394" s="13" t="s">
        <v>89</v>
      </c>
      <c r="AW394" s="13" t="s">
        <v>30</v>
      </c>
      <c r="AX394" s="13" t="s">
        <v>76</v>
      </c>
      <c r="AY394" s="191" t="s">
        <v>524</v>
      </c>
    </row>
    <row r="395" spans="2:51" s="13" customFormat="1">
      <c r="B395" s="189"/>
      <c r="D395" s="190" t="s">
        <v>532</v>
      </c>
      <c r="E395" s="191" t="s">
        <v>1</v>
      </c>
      <c r="F395" s="192" t="s">
        <v>792</v>
      </c>
      <c r="H395" s="193">
        <v>1.44</v>
      </c>
      <c r="I395" s="194"/>
      <c r="L395" s="189"/>
      <c r="M395" s="195"/>
      <c r="N395" s="196"/>
      <c r="O395" s="196"/>
      <c r="P395" s="196"/>
      <c r="Q395" s="196"/>
      <c r="R395" s="196"/>
      <c r="S395" s="196"/>
      <c r="T395" s="197"/>
      <c r="AT395" s="191" t="s">
        <v>532</v>
      </c>
      <c r="AU395" s="191" t="s">
        <v>89</v>
      </c>
      <c r="AV395" s="13" t="s">
        <v>89</v>
      </c>
      <c r="AW395" s="13" t="s">
        <v>30</v>
      </c>
      <c r="AX395" s="13" t="s">
        <v>76</v>
      </c>
      <c r="AY395" s="191" t="s">
        <v>524</v>
      </c>
    </row>
    <row r="396" spans="2:51" s="14" customFormat="1">
      <c r="B396" s="198"/>
      <c r="D396" s="190" t="s">
        <v>532</v>
      </c>
      <c r="E396" s="199" t="s">
        <v>1</v>
      </c>
      <c r="F396" s="200" t="s">
        <v>622</v>
      </c>
      <c r="H396" s="199" t="s">
        <v>1</v>
      </c>
      <c r="I396" s="201"/>
      <c r="L396" s="198"/>
      <c r="M396" s="202"/>
      <c r="N396" s="203"/>
      <c r="O396" s="203"/>
      <c r="P396" s="203"/>
      <c r="Q396" s="203"/>
      <c r="R396" s="203"/>
      <c r="S396" s="203"/>
      <c r="T396" s="204"/>
      <c r="AT396" s="199" t="s">
        <v>532</v>
      </c>
      <c r="AU396" s="199" t="s">
        <v>89</v>
      </c>
      <c r="AV396" s="14" t="s">
        <v>83</v>
      </c>
      <c r="AW396" s="14" t="s">
        <v>30</v>
      </c>
      <c r="AX396" s="14" t="s">
        <v>76</v>
      </c>
      <c r="AY396" s="199" t="s">
        <v>524</v>
      </c>
    </row>
    <row r="397" spans="2:51" s="13" customFormat="1">
      <c r="B397" s="189"/>
      <c r="D397" s="190" t="s">
        <v>532</v>
      </c>
      <c r="E397" s="191" t="s">
        <v>1</v>
      </c>
      <c r="F397" s="192" t="s">
        <v>794</v>
      </c>
      <c r="H397" s="193">
        <v>2.16</v>
      </c>
      <c r="I397" s="194"/>
      <c r="L397" s="189"/>
      <c r="M397" s="195"/>
      <c r="N397" s="196"/>
      <c r="O397" s="196"/>
      <c r="P397" s="196"/>
      <c r="Q397" s="196"/>
      <c r="R397" s="196"/>
      <c r="S397" s="196"/>
      <c r="T397" s="197"/>
      <c r="AT397" s="191" t="s">
        <v>532</v>
      </c>
      <c r="AU397" s="191" t="s">
        <v>89</v>
      </c>
      <c r="AV397" s="13" t="s">
        <v>89</v>
      </c>
      <c r="AW397" s="13" t="s">
        <v>30</v>
      </c>
      <c r="AX397" s="13" t="s">
        <v>76</v>
      </c>
      <c r="AY397" s="191" t="s">
        <v>524</v>
      </c>
    </row>
    <row r="398" spans="2:51" s="13" customFormat="1">
      <c r="B398" s="189"/>
      <c r="D398" s="190" t="s">
        <v>532</v>
      </c>
      <c r="E398" s="191" t="s">
        <v>1</v>
      </c>
      <c r="F398" s="192" t="s">
        <v>795</v>
      </c>
      <c r="H398" s="193">
        <v>1.56</v>
      </c>
      <c r="I398" s="194"/>
      <c r="L398" s="189"/>
      <c r="M398" s="195"/>
      <c r="N398" s="196"/>
      <c r="O398" s="196"/>
      <c r="P398" s="196"/>
      <c r="Q398" s="196"/>
      <c r="R398" s="196"/>
      <c r="S398" s="196"/>
      <c r="T398" s="197"/>
      <c r="AT398" s="191" t="s">
        <v>532</v>
      </c>
      <c r="AU398" s="191" t="s">
        <v>89</v>
      </c>
      <c r="AV398" s="13" t="s">
        <v>89</v>
      </c>
      <c r="AW398" s="13" t="s">
        <v>30</v>
      </c>
      <c r="AX398" s="13" t="s">
        <v>76</v>
      </c>
      <c r="AY398" s="191" t="s">
        <v>524</v>
      </c>
    </row>
    <row r="399" spans="2:51" s="15" customFormat="1">
      <c r="B399" s="205"/>
      <c r="D399" s="190" t="s">
        <v>532</v>
      </c>
      <c r="E399" s="206" t="s">
        <v>1</v>
      </c>
      <c r="F399" s="207" t="s">
        <v>589</v>
      </c>
      <c r="H399" s="208">
        <v>15.249000000000001</v>
      </c>
      <c r="I399" s="209"/>
      <c r="L399" s="205"/>
      <c r="M399" s="210"/>
      <c r="N399" s="211"/>
      <c r="O399" s="211"/>
      <c r="P399" s="211"/>
      <c r="Q399" s="211"/>
      <c r="R399" s="211"/>
      <c r="S399" s="211"/>
      <c r="T399" s="212"/>
      <c r="AT399" s="206" t="s">
        <v>532</v>
      </c>
      <c r="AU399" s="206" t="s">
        <v>89</v>
      </c>
      <c r="AV399" s="15" t="s">
        <v>537</v>
      </c>
      <c r="AW399" s="15" t="s">
        <v>30</v>
      </c>
      <c r="AX399" s="15" t="s">
        <v>76</v>
      </c>
      <c r="AY399" s="206" t="s">
        <v>524</v>
      </c>
    </row>
    <row r="400" spans="2:51" s="14" customFormat="1">
      <c r="B400" s="198"/>
      <c r="D400" s="190" t="s">
        <v>532</v>
      </c>
      <c r="E400" s="199" t="s">
        <v>1</v>
      </c>
      <c r="F400" s="200" t="s">
        <v>577</v>
      </c>
      <c r="H400" s="199" t="s">
        <v>1</v>
      </c>
      <c r="I400" s="201"/>
      <c r="L400" s="198"/>
      <c r="M400" s="202"/>
      <c r="N400" s="203"/>
      <c r="O400" s="203"/>
      <c r="P400" s="203"/>
      <c r="Q400" s="203"/>
      <c r="R400" s="203"/>
      <c r="S400" s="203"/>
      <c r="T400" s="204"/>
      <c r="AT400" s="199" t="s">
        <v>532</v>
      </c>
      <c r="AU400" s="199" t="s">
        <v>89</v>
      </c>
      <c r="AV400" s="14" t="s">
        <v>83</v>
      </c>
      <c r="AW400" s="14" t="s">
        <v>30</v>
      </c>
      <c r="AX400" s="14" t="s">
        <v>76</v>
      </c>
      <c r="AY400" s="199" t="s">
        <v>524</v>
      </c>
    </row>
    <row r="401" spans="1:65" s="14" customFormat="1">
      <c r="B401" s="198"/>
      <c r="D401" s="190" t="s">
        <v>532</v>
      </c>
      <c r="E401" s="199" t="s">
        <v>1</v>
      </c>
      <c r="F401" s="200" t="s">
        <v>782</v>
      </c>
      <c r="H401" s="199" t="s">
        <v>1</v>
      </c>
      <c r="I401" s="201"/>
      <c r="L401" s="198"/>
      <c r="M401" s="202"/>
      <c r="N401" s="203"/>
      <c r="O401" s="203"/>
      <c r="P401" s="203"/>
      <c r="Q401" s="203"/>
      <c r="R401" s="203"/>
      <c r="S401" s="203"/>
      <c r="T401" s="204"/>
      <c r="AT401" s="199" t="s">
        <v>532</v>
      </c>
      <c r="AU401" s="199" t="s">
        <v>89</v>
      </c>
      <c r="AV401" s="14" t="s">
        <v>83</v>
      </c>
      <c r="AW401" s="14" t="s">
        <v>30</v>
      </c>
      <c r="AX401" s="14" t="s">
        <v>76</v>
      </c>
      <c r="AY401" s="199" t="s">
        <v>524</v>
      </c>
    </row>
    <row r="402" spans="1:65" s="13" customFormat="1">
      <c r="B402" s="189"/>
      <c r="D402" s="190" t="s">
        <v>532</v>
      </c>
      <c r="E402" s="191" t="s">
        <v>1</v>
      </c>
      <c r="F402" s="192" t="s">
        <v>796</v>
      </c>
      <c r="H402" s="193">
        <v>2.56</v>
      </c>
      <c r="I402" s="194"/>
      <c r="L402" s="189"/>
      <c r="M402" s="195"/>
      <c r="N402" s="196"/>
      <c r="O402" s="196"/>
      <c r="P402" s="196"/>
      <c r="Q402" s="196"/>
      <c r="R402" s="196"/>
      <c r="S402" s="196"/>
      <c r="T402" s="197"/>
      <c r="AT402" s="191" t="s">
        <v>532</v>
      </c>
      <c r="AU402" s="191" t="s">
        <v>89</v>
      </c>
      <c r="AV402" s="13" t="s">
        <v>89</v>
      </c>
      <c r="AW402" s="13" t="s">
        <v>30</v>
      </c>
      <c r="AX402" s="13" t="s">
        <v>76</v>
      </c>
      <c r="AY402" s="191" t="s">
        <v>524</v>
      </c>
    </row>
    <row r="403" spans="1:65" s="15" customFormat="1">
      <c r="B403" s="205"/>
      <c r="D403" s="190" t="s">
        <v>532</v>
      </c>
      <c r="E403" s="206" t="s">
        <v>1</v>
      </c>
      <c r="F403" s="207" t="s">
        <v>589</v>
      </c>
      <c r="H403" s="208">
        <v>2.56</v>
      </c>
      <c r="I403" s="209"/>
      <c r="L403" s="205"/>
      <c r="M403" s="210"/>
      <c r="N403" s="211"/>
      <c r="O403" s="211"/>
      <c r="P403" s="211"/>
      <c r="Q403" s="211"/>
      <c r="R403" s="211"/>
      <c r="S403" s="211"/>
      <c r="T403" s="212"/>
      <c r="AT403" s="206" t="s">
        <v>532</v>
      </c>
      <c r="AU403" s="206" t="s">
        <v>89</v>
      </c>
      <c r="AV403" s="15" t="s">
        <v>537</v>
      </c>
      <c r="AW403" s="15" t="s">
        <v>30</v>
      </c>
      <c r="AX403" s="15" t="s">
        <v>76</v>
      </c>
      <c r="AY403" s="206" t="s">
        <v>524</v>
      </c>
    </row>
    <row r="404" spans="1:65" s="16" customFormat="1">
      <c r="B404" s="213"/>
      <c r="D404" s="190" t="s">
        <v>532</v>
      </c>
      <c r="E404" s="214" t="s">
        <v>220</v>
      </c>
      <c r="F404" s="215" t="s">
        <v>590</v>
      </c>
      <c r="H404" s="216">
        <v>19.088999999999999</v>
      </c>
      <c r="I404" s="217"/>
      <c r="L404" s="213"/>
      <c r="M404" s="218"/>
      <c r="N404" s="219"/>
      <c r="O404" s="219"/>
      <c r="P404" s="219"/>
      <c r="Q404" s="219"/>
      <c r="R404" s="219"/>
      <c r="S404" s="219"/>
      <c r="T404" s="220"/>
      <c r="AT404" s="214" t="s">
        <v>532</v>
      </c>
      <c r="AU404" s="214" t="s">
        <v>89</v>
      </c>
      <c r="AV404" s="16" t="s">
        <v>530</v>
      </c>
      <c r="AW404" s="16" t="s">
        <v>30</v>
      </c>
      <c r="AX404" s="16" t="s">
        <v>83</v>
      </c>
      <c r="AY404" s="214" t="s">
        <v>524</v>
      </c>
    </row>
    <row r="405" spans="1:65" s="2" customFormat="1" ht="21.75" customHeight="1">
      <c r="A405" s="35"/>
      <c r="B405" s="144"/>
      <c r="C405" s="176" t="s">
        <v>797</v>
      </c>
      <c r="D405" s="176" t="s">
        <v>526</v>
      </c>
      <c r="E405" s="177" t="s">
        <v>798</v>
      </c>
      <c r="F405" s="178" t="s">
        <v>799</v>
      </c>
      <c r="G405" s="179" t="s">
        <v>529</v>
      </c>
      <c r="H405" s="180">
        <v>19.088999999999999</v>
      </c>
      <c r="I405" s="181"/>
      <c r="J405" s="180">
        <f>ROUND(I405*H405,3)</f>
        <v>0</v>
      </c>
      <c r="K405" s="182"/>
      <c r="L405" s="36"/>
      <c r="M405" s="183" t="s">
        <v>1</v>
      </c>
      <c r="N405" s="184" t="s">
        <v>42</v>
      </c>
      <c r="O405" s="61"/>
      <c r="P405" s="185">
        <f>O405*H405</f>
        <v>0</v>
      </c>
      <c r="Q405" s="185">
        <v>0</v>
      </c>
      <c r="R405" s="185">
        <f>Q405*H405</f>
        <v>0</v>
      </c>
      <c r="S405" s="185">
        <v>0</v>
      </c>
      <c r="T405" s="186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7" t="s">
        <v>530</v>
      </c>
      <c r="AT405" s="187" t="s">
        <v>526</v>
      </c>
      <c r="AU405" s="187" t="s">
        <v>89</v>
      </c>
      <c r="AY405" s="18" t="s">
        <v>524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89</v>
      </c>
      <c r="BK405" s="188">
        <f>ROUND(I405*H405,3)</f>
        <v>0</v>
      </c>
      <c r="BL405" s="18" t="s">
        <v>530</v>
      </c>
      <c r="BM405" s="187" t="s">
        <v>800</v>
      </c>
    </row>
    <row r="406" spans="1:65" s="13" customFormat="1">
      <c r="B406" s="189"/>
      <c r="D406" s="190" t="s">
        <v>532</v>
      </c>
      <c r="E406" s="191" t="s">
        <v>1</v>
      </c>
      <c r="F406" s="192" t="s">
        <v>220</v>
      </c>
      <c r="H406" s="193">
        <v>19.088999999999999</v>
      </c>
      <c r="I406" s="194"/>
      <c r="L406" s="189"/>
      <c r="M406" s="195"/>
      <c r="N406" s="196"/>
      <c r="O406" s="196"/>
      <c r="P406" s="196"/>
      <c r="Q406" s="196"/>
      <c r="R406" s="196"/>
      <c r="S406" s="196"/>
      <c r="T406" s="197"/>
      <c r="AT406" s="191" t="s">
        <v>532</v>
      </c>
      <c r="AU406" s="191" t="s">
        <v>89</v>
      </c>
      <c r="AV406" s="13" t="s">
        <v>89</v>
      </c>
      <c r="AW406" s="13" t="s">
        <v>30</v>
      </c>
      <c r="AX406" s="13" t="s">
        <v>83</v>
      </c>
      <c r="AY406" s="191" t="s">
        <v>524</v>
      </c>
    </row>
    <row r="407" spans="1:65" s="2" customFormat="1" ht="21.75" customHeight="1">
      <c r="A407" s="35"/>
      <c r="B407" s="144"/>
      <c r="C407" s="176" t="s">
        <v>801</v>
      </c>
      <c r="D407" s="176" t="s">
        <v>526</v>
      </c>
      <c r="E407" s="177" t="s">
        <v>802</v>
      </c>
      <c r="F407" s="178" t="s">
        <v>803</v>
      </c>
      <c r="G407" s="179" t="s">
        <v>574</v>
      </c>
      <c r="H407" s="180">
        <v>2.722</v>
      </c>
      <c r="I407" s="181"/>
      <c r="J407" s="180">
        <f>ROUND(I407*H407,3)</f>
        <v>0</v>
      </c>
      <c r="K407" s="182"/>
      <c r="L407" s="36"/>
      <c r="M407" s="183" t="s">
        <v>1</v>
      </c>
      <c r="N407" s="184" t="s">
        <v>42</v>
      </c>
      <c r="O407" s="61"/>
      <c r="P407" s="185">
        <f>O407*H407</f>
        <v>0</v>
      </c>
      <c r="Q407" s="185">
        <v>2.4157199999999999</v>
      </c>
      <c r="R407" s="185">
        <f>Q407*H407</f>
        <v>6.5755898399999992</v>
      </c>
      <c r="S407" s="185">
        <v>0</v>
      </c>
      <c r="T407" s="186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7" t="s">
        <v>530</v>
      </c>
      <c r="AT407" s="187" t="s">
        <v>526</v>
      </c>
      <c r="AU407" s="187" t="s">
        <v>89</v>
      </c>
      <c r="AY407" s="18" t="s">
        <v>524</v>
      </c>
      <c r="BE407" s="105">
        <f>IF(N407="základná",J407,0)</f>
        <v>0</v>
      </c>
      <c r="BF407" s="105">
        <f>IF(N407="znížená",J407,0)</f>
        <v>0</v>
      </c>
      <c r="BG407" s="105">
        <f>IF(N407="zákl. prenesená",J407,0)</f>
        <v>0</v>
      </c>
      <c r="BH407" s="105">
        <f>IF(N407="zníž. prenesená",J407,0)</f>
        <v>0</v>
      </c>
      <c r="BI407" s="105">
        <f>IF(N407="nulová",J407,0)</f>
        <v>0</v>
      </c>
      <c r="BJ407" s="18" t="s">
        <v>89</v>
      </c>
      <c r="BK407" s="188">
        <f>ROUND(I407*H407,3)</f>
        <v>0</v>
      </c>
      <c r="BL407" s="18" t="s">
        <v>530</v>
      </c>
      <c r="BM407" s="187" t="s">
        <v>804</v>
      </c>
    </row>
    <row r="408" spans="1:65" s="14" customFormat="1">
      <c r="B408" s="198"/>
      <c r="D408" s="190" t="s">
        <v>532</v>
      </c>
      <c r="E408" s="199" t="s">
        <v>1</v>
      </c>
      <c r="F408" s="200" t="s">
        <v>714</v>
      </c>
      <c r="H408" s="199" t="s">
        <v>1</v>
      </c>
      <c r="I408" s="201"/>
      <c r="L408" s="198"/>
      <c r="M408" s="202"/>
      <c r="N408" s="203"/>
      <c r="O408" s="203"/>
      <c r="P408" s="203"/>
      <c r="Q408" s="203"/>
      <c r="R408" s="203"/>
      <c r="S408" s="203"/>
      <c r="T408" s="204"/>
      <c r="AT408" s="199" t="s">
        <v>532</v>
      </c>
      <c r="AU408" s="199" t="s">
        <v>89</v>
      </c>
      <c r="AV408" s="14" t="s">
        <v>83</v>
      </c>
      <c r="AW408" s="14" t="s">
        <v>30</v>
      </c>
      <c r="AX408" s="14" t="s">
        <v>76</v>
      </c>
      <c r="AY408" s="199" t="s">
        <v>524</v>
      </c>
    </row>
    <row r="409" spans="1:65" s="14" customFormat="1">
      <c r="B409" s="198"/>
      <c r="D409" s="190" t="s">
        <v>532</v>
      </c>
      <c r="E409" s="199" t="s">
        <v>1</v>
      </c>
      <c r="F409" s="200" t="s">
        <v>805</v>
      </c>
      <c r="H409" s="199" t="s">
        <v>1</v>
      </c>
      <c r="I409" s="201"/>
      <c r="L409" s="198"/>
      <c r="M409" s="202"/>
      <c r="N409" s="203"/>
      <c r="O409" s="203"/>
      <c r="P409" s="203"/>
      <c r="Q409" s="203"/>
      <c r="R409" s="203"/>
      <c r="S409" s="203"/>
      <c r="T409" s="204"/>
      <c r="AT409" s="199" t="s">
        <v>532</v>
      </c>
      <c r="AU409" s="199" t="s">
        <v>89</v>
      </c>
      <c r="AV409" s="14" t="s">
        <v>83</v>
      </c>
      <c r="AW409" s="14" t="s">
        <v>30</v>
      </c>
      <c r="AX409" s="14" t="s">
        <v>76</v>
      </c>
      <c r="AY409" s="199" t="s">
        <v>524</v>
      </c>
    </row>
    <row r="410" spans="1:65" s="13" customFormat="1">
      <c r="B410" s="189"/>
      <c r="D410" s="190" t="s">
        <v>532</v>
      </c>
      <c r="E410" s="191" t="s">
        <v>1</v>
      </c>
      <c r="F410" s="192" t="s">
        <v>806</v>
      </c>
      <c r="H410" s="193">
        <v>2.722</v>
      </c>
      <c r="I410" s="194"/>
      <c r="L410" s="189"/>
      <c r="M410" s="195"/>
      <c r="N410" s="196"/>
      <c r="O410" s="196"/>
      <c r="P410" s="196"/>
      <c r="Q410" s="196"/>
      <c r="R410" s="196"/>
      <c r="S410" s="196"/>
      <c r="T410" s="197"/>
      <c r="AT410" s="191" t="s">
        <v>532</v>
      </c>
      <c r="AU410" s="191" t="s">
        <v>89</v>
      </c>
      <c r="AV410" s="13" t="s">
        <v>89</v>
      </c>
      <c r="AW410" s="13" t="s">
        <v>30</v>
      </c>
      <c r="AX410" s="13" t="s">
        <v>76</v>
      </c>
      <c r="AY410" s="191" t="s">
        <v>524</v>
      </c>
    </row>
    <row r="411" spans="1:65" s="16" customFormat="1">
      <c r="B411" s="213"/>
      <c r="D411" s="190" t="s">
        <v>532</v>
      </c>
      <c r="E411" s="214" t="s">
        <v>1</v>
      </c>
      <c r="F411" s="215" t="s">
        <v>590</v>
      </c>
      <c r="H411" s="216">
        <v>2.722</v>
      </c>
      <c r="I411" s="217"/>
      <c r="L411" s="213"/>
      <c r="M411" s="218"/>
      <c r="N411" s="219"/>
      <c r="O411" s="219"/>
      <c r="P411" s="219"/>
      <c r="Q411" s="219"/>
      <c r="R411" s="219"/>
      <c r="S411" s="219"/>
      <c r="T411" s="220"/>
      <c r="AT411" s="214" t="s">
        <v>532</v>
      </c>
      <c r="AU411" s="214" t="s">
        <v>89</v>
      </c>
      <c r="AV411" s="16" t="s">
        <v>530</v>
      </c>
      <c r="AW411" s="16" t="s">
        <v>30</v>
      </c>
      <c r="AX411" s="16" t="s">
        <v>83</v>
      </c>
      <c r="AY411" s="214" t="s">
        <v>524</v>
      </c>
    </row>
    <row r="412" spans="1:65" s="2" customFormat="1" ht="21.75" customHeight="1">
      <c r="A412" s="35"/>
      <c r="B412" s="144"/>
      <c r="C412" s="176" t="s">
        <v>807</v>
      </c>
      <c r="D412" s="176" t="s">
        <v>526</v>
      </c>
      <c r="E412" s="177" t="s">
        <v>808</v>
      </c>
      <c r="F412" s="178" t="s">
        <v>227</v>
      </c>
      <c r="G412" s="179" t="s">
        <v>529</v>
      </c>
      <c r="H412" s="180">
        <v>21.774999999999999</v>
      </c>
      <c r="I412" s="181"/>
      <c r="J412" s="180">
        <f>ROUND(I412*H412,3)</f>
        <v>0</v>
      </c>
      <c r="K412" s="182"/>
      <c r="L412" s="36"/>
      <c r="M412" s="183" t="s">
        <v>1</v>
      </c>
      <c r="N412" s="184" t="s">
        <v>42</v>
      </c>
      <c r="O412" s="61"/>
      <c r="P412" s="185">
        <f>O412*H412</f>
        <v>0</v>
      </c>
      <c r="Q412" s="185">
        <v>5.0000000000000001E-4</v>
      </c>
      <c r="R412" s="185">
        <f>Q412*H412</f>
        <v>1.08875E-2</v>
      </c>
      <c r="S412" s="185">
        <v>0</v>
      </c>
      <c r="T412" s="186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7" t="s">
        <v>530</v>
      </c>
      <c r="AT412" s="187" t="s">
        <v>526</v>
      </c>
      <c r="AU412" s="187" t="s">
        <v>89</v>
      </c>
      <c r="AY412" s="18" t="s">
        <v>524</v>
      </c>
      <c r="BE412" s="105">
        <f>IF(N412="základná",J412,0)</f>
        <v>0</v>
      </c>
      <c r="BF412" s="105">
        <f>IF(N412="znížená",J412,0)</f>
        <v>0</v>
      </c>
      <c r="BG412" s="105">
        <f>IF(N412="zákl. prenesená",J412,0)</f>
        <v>0</v>
      </c>
      <c r="BH412" s="105">
        <f>IF(N412="zníž. prenesená",J412,0)</f>
        <v>0</v>
      </c>
      <c r="BI412" s="105">
        <f>IF(N412="nulová",J412,0)</f>
        <v>0</v>
      </c>
      <c r="BJ412" s="18" t="s">
        <v>89</v>
      </c>
      <c r="BK412" s="188">
        <f>ROUND(I412*H412,3)</f>
        <v>0</v>
      </c>
      <c r="BL412" s="18" t="s">
        <v>530</v>
      </c>
      <c r="BM412" s="187" t="s">
        <v>809</v>
      </c>
    </row>
    <row r="413" spans="1:65" s="14" customFormat="1">
      <c r="B413" s="198"/>
      <c r="D413" s="190" t="s">
        <v>532</v>
      </c>
      <c r="E413" s="199" t="s">
        <v>1</v>
      </c>
      <c r="F413" s="200" t="s">
        <v>714</v>
      </c>
      <c r="H413" s="199" t="s">
        <v>1</v>
      </c>
      <c r="I413" s="201"/>
      <c r="L413" s="198"/>
      <c r="M413" s="202"/>
      <c r="N413" s="203"/>
      <c r="O413" s="203"/>
      <c r="P413" s="203"/>
      <c r="Q413" s="203"/>
      <c r="R413" s="203"/>
      <c r="S413" s="203"/>
      <c r="T413" s="204"/>
      <c r="AT413" s="199" t="s">
        <v>532</v>
      </c>
      <c r="AU413" s="199" t="s">
        <v>89</v>
      </c>
      <c r="AV413" s="14" t="s">
        <v>83</v>
      </c>
      <c r="AW413" s="14" t="s">
        <v>30</v>
      </c>
      <c r="AX413" s="14" t="s">
        <v>76</v>
      </c>
      <c r="AY413" s="199" t="s">
        <v>524</v>
      </c>
    </row>
    <row r="414" spans="1:65" s="14" customFormat="1">
      <c r="B414" s="198"/>
      <c r="D414" s="190" t="s">
        <v>532</v>
      </c>
      <c r="E414" s="199" t="s">
        <v>1</v>
      </c>
      <c r="F414" s="200" t="s">
        <v>805</v>
      </c>
      <c r="H414" s="199" t="s">
        <v>1</v>
      </c>
      <c r="I414" s="201"/>
      <c r="L414" s="198"/>
      <c r="M414" s="202"/>
      <c r="N414" s="203"/>
      <c r="O414" s="203"/>
      <c r="P414" s="203"/>
      <c r="Q414" s="203"/>
      <c r="R414" s="203"/>
      <c r="S414" s="203"/>
      <c r="T414" s="204"/>
      <c r="AT414" s="199" t="s">
        <v>532</v>
      </c>
      <c r="AU414" s="199" t="s">
        <v>89</v>
      </c>
      <c r="AV414" s="14" t="s">
        <v>83</v>
      </c>
      <c r="AW414" s="14" t="s">
        <v>30</v>
      </c>
      <c r="AX414" s="14" t="s">
        <v>76</v>
      </c>
      <c r="AY414" s="199" t="s">
        <v>524</v>
      </c>
    </row>
    <row r="415" spans="1:65" s="13" customFormat="1">
      <c r="B415" s="189"/>
      <c r="D415" s="190" t="s">
        <v>532</v>
      </c>
      <c r="E415" s="191" t="s">
        <v>1</v>
      </c>
      <c r="F415" s="192" t="s">
        <v>810</v>
      </c>
      <c r="H415" s="193">
        <v>21.774999999999999</v>
      </c>
      <c r="I415" s="194"/>
      <c r="L415" s="189"/>
      <c r="M415" s="195"/>
      <c r="N415" s="196"/>
      <c r="O415" s="196"/>
      <c r="P415" s="196"/>
      <c r="Q415" s="196"/>
      <c r="R415" s="196"/>
      <c r="S415" s="196"/>
      <c r="T415" s="197"/>
      <c r="AT415" s="191" t="s">
        <v>532</v>
      </c>
      <c r="AU415" s="191" t="s">
        <v>89</v>
      </c>
      <c r="AV415" s="13" t="s">
        <v>89</v>
      </c>
      <c r="AW415" s="13" t="s">
        <v>30</v>
      </c>
      <c r="AX415" s="13" t="s">
        <v>76</v>
      </c>
      <c r="AY415" s="191" t="s">
        <v>524</v>
      </c>
    </row>
    <row r="416" spans="1:65" s="16" customFormat="1">
      <c r="B416" s="213"/>
      <c r="D416" s="190" t="s">
        <v>532</v>
      </c>
      <c r="E416" s="214" t="s">
        <v>226</v>
      </c>
      <c r="F416" s="215" t="s">
        <v>590</v>
      </c>
      <c r="H416" s="216">
        <v>21.774999999999999</v>
      </c>
      <c r="I416" s="217"/>
      <c r="L416" s="213"/>
      <c r="M416" s="218"/>
      <c r="N416" s="219"/>
      <c r="O416" s="219"/>
      <c r="P416" s="219"/>
      <c r="Q416" s="219"/>
      <c r="R416" s="219"/>
      <c r="S416" s="219"/>
      <c r="T416" s="220"/>
      <c r="AT416" s="214" t="s">
        <v>532</v>
      </c>
      <c r="AU416" s="214" t="s">
        <v>89</v>
      </c>
      <c r="AV416" s="16" t="s">
        <v>530</v>
      </c>
      <c r="AW416" s="16" t="s">
        <v>30</v>
      </c>
      <c r="AX416" s="16" t="s">
        <v>83</v>
      </c>
      <c r="AY416" s="214" t="s">
        <v>524</v>
      </c>
    </row>
    <row r="417" spans="1:65" s="2" customFormat="1" ht="21.75" customHeight="1">
      <c r="A417" s="35"/>
      <c r="B417" s="144"/>
      <c r="C417" s="176" t="s">
        <v>811</v>
      </c>
      <c r="D417" s="176" t="s">
        <v>526</v>
      </c>
      <c r="E417" s="177" t="s">
        <v>812</v>
      </c>
      <c r="F417" s="178" t="s">
        <v>813</v>
      </c>
      <c r="G417" s="179" t="s">
        <v>529</v>
      </c>
      <c r="H417" s="180">
        <v>21.774999999999999</v>
      </c>
      <c r="I417" s="181"/>
      <c r="J417" s="180">
        <f>ROUND(I417*H417,3)</f>
        <v>0</v>
      </c>
      <c r="K417" s="182"/>
      <c r="L417" s="36"/>
      <c r="M417" s="183" t="s">
        <v>1</v>
      </c>
      <c r="N417" s="184" t="s">
        <v>42</v>
      </c>
      <c r="O417" s="61"/>
      <c r="P417" s="185">
        <f>O417*H417</f>
        <v>0</v>
      </c>
      <c r="Q417" s="185">
        <v>0</v>
      </c>
      <c r="R417" s="185">
        <f>Q417*H417</f>
        <v>0</v>
      </c>
      <c r="S417" s="185">
        <v>0</v>
      </c>
      <c r="T417" s="186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87" t="s">
        <v>530</v>
      </c>
      <c r="AT417" s="187" t="s">
        <v>526</v>
      </c>
      <c r="AU417" s="187" t="s">
        <v>89</v>
      </c>
      <c r="AY417" s="18" t="s">
        <v>524</v>
      </c>
      <c r="BE417" s="105">
        <f>IF(N417="základná",J417,0)</f>
        <v>0</v>
      </c>
      <c r="BF417" s="105">
        <f>IF(N417="znížená",J417,0)</f>
        <v>0</v>
      </c>
      <c r="BG417" s="105">
        <f>IF(N417="zákl. prenesená",J417,0)</f>
        <v>0</v>
      </c>
      <c r="BH417" s="105">
        <f>IF(N417="zníž. prenesená",J417,0)</f>
        <v>0</v>
      </c>
      <c r="BI417" s="105">
        <f>IF(N417="nulová",J417,0)</f>
        <v>0</v>
      </c>
      <c r="BJ417" s="18" t="s">
        <v>89</v>
      </c>
      <c r="BK417" s="188">
        <f>ROUND(I417*H417,3)</f>
        <v>0</v>
      </c>
      <c r="BL417" s="18" t="s">
        <v>530</v>
      </c>
      <c r="BM417" s="187" t="s">
        <v>814</v>
      </c>
    </row>
    <row r="418" spans="1:65" s="13" customFormat="1">
      <c r="B418" s="189"/>
      <c r="D418" s="190" t="s">
        <v>532</v>
      </c>
      <c r="E418" s="191" t="s">
        <v>1</v>
      </c>
      <c r="F418" s="192" t="s">
        <v>815</v>
      </c>
      <c r="H418" s="193">
        <v>21.774999999999999</v>
      </c>
      <c r="I418" s="194"/>
      <c r="L418" s="189"/>
      <c r="M418" s="195"/>
      <c r="N418" s="196"/>
      <c r="O418" s="196"/>
      <c r="P418" s="196"/>
      <c r="Q418" s="196"/>
      <c r="R418" s="196"/>
      <c r="S418" s="196"/>
      <c r="T418" s="197"/>
      <c r="AT418" s="191" t="s">
        <v>532</v>
      </c>
      <c r="AU418" s="191" t="s">
        <v>89</v>
      </c>
      <c r="AV418" s="13" t="s">
        <v>89</v>
      </c>
      <c r="AW418" s="13" t="s">
        <v>30</v>
      </c>
      <c r="AX418" s="13" t="s">
        <v>83</v>
      </c>
      <c r="AY418" s="191" t="s">
        <v>524</v>
      </c>
    </row>
    <row r="419" spans="1:65" s="2" customFormat="1" ht="21.75" customHeight="1">
      <c r="A419" s="35"/>
      <c r="B419" s="144"/>
      <c r="C419" s="176" t="s">
        <v>816</v>
      </c>
      <c r="D419" s="176" t="s">
        <v>526</v>
      </c>
      <c r="E419" s="177" t="s">
        <v>817</v>
      </c>
      <c r="F419" s="178" t="s">
        <v>818</v>
      </c>
      <c r="G419" s="179" t="s">
        <v>677</v>
      </c>
      <c r="H419" s="180">
        <v>0.77500000000000002</v>
      </c>
      <c r="I419" s="181"/>
      <c r="J419" s="180">
        <f>ROUND(I419*H419,3)</f>
        <v>0</v>
      </c>
      <c r="K419" s="182"/>
      <c r="L419" s="36"/>
      <c r="M419" s="183" t="s">
        <v>1</v>
      </c>
      <c r="N419" s="184" t="s">
        <v>42</v>
      </c>
      <c r="O419" s="61"/>
      <c r="P419" s="185">
        <f>O419*H419</f>
        <v>0</v>
      </c>
      <c r="Q419" s="185">
        <v>1.01895</v>
      </c>
      <c r="R419" s="185">
        <f>Q419*H419</f>
        <v>0.78968625000000003</v>
      </c>
      <c r="S419" s="185">
        <v>0</v>
      </c>
      <c r="T419" s="186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7" t="s">
        <v>530</v>
      </c>
      <c r="AT419" s="187" t="s">
        <v>526</v>
      </c>
      <c r="AU419" s="187" t="s">
        <v>89</v>
      </c>
      <c r="AY419" s="18" t="s">
        <v>524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89</v>
      </c>
      <c r="BK419" s="188">
        <f>ROUND(I419*H419,3)</f>
        <v>0</v>
      </c>
      <c r="BL419" s="18" t="s">
        <v>530</v>
      </c>
      <c r="BM419" s="187" t="s">
        <v>819</v>
      </c>
    </row>
    <row r="420" spans="1:65" s="14" customFormat="1">
      <c r="B420" s="198"/>
      <c r="D420" s="190" t="s">
        <v>532</v>
      </c>
      <c r="E420" s="199" t="s">
        <v>1</v>
      </c>
      <c r="F420" s="200" t="s">
        <v>714</v>
      </c>
      <c r="H420" s="199" t="s">
        <v>1</v>
      </c>
      <c r="I420" s="201"/>
      <c r="L420" s="198"/>
      <c r="M420" s="202"/>
      <c r="N420" s="203"/>
      <c r="O420" s="203"/>
      <c r="P420" s="203"/>
      <c r="Q420" s="203"/>
      <c r="R420" s="203"/>
      <c r="S420" s="203"/>
      <c r="T420" s="204"/>
      <c r="AT420" s="199" t="s">
        <v>532</v>
      </c>
      <c r="AU420" s="199" t="s">
        <v>89</v>
      </c>
      <c r="AV420" s="14" t="s">
        <v>83</v>
      </c>
      <c r="AW420" s="14" t="s">
        <v>30</v>
      </c>
      <c r="AX420" s="14" t="s">
        <v>76</v>
      </c>
      <c r="AY420" s="199" t="s">
        <v>524</v>
      </c>
    </row>
    <row r="421" spans="1:65" s="13" customFormat="1">
      <c r="B421" s="189"/>
      <c r="D421" s="190" t="s">
        <v>532</v>
      </c>
      <c r="E421" s="191" t="s">
        <v>1</v>
      </c>
      <c r="F421" s="192" t="s">
        <v>820</v>
      </c>
      <c r="H421" s="193">
        <v>0.77500000000000002</v>
      </c>
      <c r="I421" s="194"/>
      <c r="L421" s="189"/>
      <c r="M421" s="195"/>
      <c r="N421" s="196"/>
      <c r="O421" s="196"/>
      <c r="P421" s="196"/>
      <c r="Q421" s="196"/>
      <c r="R421" s="196"/>
      <c r="S421" s="196"/>
      <c r="T421" s="197"/>
      <c r="AT421" s="191" t="s">
        <v>532</v>
      </c>
      <c r="AU421" s="191" t="s">
        <v>89</v>
      </c>
      <c r="AV421" s="13" t="s">
        <v>89</v>
      </c>
      <c r="AW421" s="13" t="s">
        <v>30</v>
      </c>
      <c r="AX421" s="13" t="s">
        <v>76</v>
      </c>
      <c r="AY421" s="191" t="s">
        <v>524</v>
      </c>
    </row>
    <row r="422" spans="1:65" s="16" customFormat="1">
      <c r="B422" s="213"/>
      <c r="D422" s="190" t="s">
        <v>532</v>
      </c>
      <c r="E422" s="214" t="s">
        <v>1</v>
      </c>
      <c r="F422" s="215" t="s">
        <v>590</v>
      </c>
      <c r="H422" s="216">
        <v>0.77500000000000002</v>
      </c>
      <c r="I422" s="217"/>
      <c r="L422" s="213"/>
      <c r="M422" s="218"/>
      <c r="N422" s="219"/>
      <c r="O422" s="219"/>
      <c r="P422" s="219"/>
      <c r="Q422" s="219"/>
      <c r="R422" s="219"/>
      <c r="S422" s="219"/>
      <c r="T422" s="220"/>
      <c r="AT422" s="214" t="s">
        <v>532</v>
      </c>
      <c r="AU422" s="214" t="s">
        <v>89</v>
      </c>
      <c r="AV422" s="16" t="s">
        <v>530</v>
      </c>
      <c r="AW422" s="16" t="s">
        <v>30</v>
      </c>
      <c r="AX422" s="16" t="s">
        <v>83</v>
      </c>
      <c r="AY422" s="214" t="s">
        <v>524</v>
      </c>
    </row>
    <row r="423" spans="1:65" s="12" customFormat="1" ht="22.95" customHeight="1">
      <c r="B423" s="163"/>
      <c r="D423" s="164" t="s">
        <v>75</v>
      </c>
      <c r="E423" s="174" t="s">
        <v>537</v>
      </c>
      <c r="F423" s="174" t="s">
        <v>821</v>
      </c>
      <c r="I423" s="166"/>
      <c r="J423" s="175">
        <f>BK423</f>
        <v>0</v>
      </c>
      <c r="L423" s="163"/>
      <c r="M423" s="168"/>
      <c r="N423" s="169"/>
      <c r="O423" s="169"/>
      <c r="P423" s="170">
        <f>SUM(P424:P519)</f>
        <v>0</v>
      </c>
      <c r="Q423" s="169"/>
      <c r="R423" s="170">
        <f>SUM(R424:R519)</f>
        <v>54.149900329999994</v>
      </c>
      <c r="S423" s="169"/>
      <c r="T423" s="171">
        <f>SUM(T424:T519)</f>
        <v>0</v>
      </c>
      <c r="AR423" s="164" t="s">
        <v>83</v>
      </c>
      <c r="AT423" s="172" t="s">
        <v>75</v>
      </c>
      <c r="AU423" s="172" t="s">
        <v>83</v>
      </c>
      <c r="AY423" s="164" t="s">
        <v>524</v>
      </c>
      <c r="BK423" s="173">
        <f>SUM(BK424:BK519)</f>
        <v>0</v>
      </c>
    </row>
    <row r="424" spans="1:65" s="2" customFormat="1" ht="33" customHeight="1">
      <c r="A424" s="35"/>
      <c r="B424" s="144"/>
      <c r="C424" s="176" t="s">
        <v>822</v>
      </c>
      <c r="D424" s="176" t="s">
        <v>526</v>
      </c>
      <c r="E424" s="177" t="s">
        <v>823</v>
      </c>
      <c r="F424" s="178" t="s">
        <v>824</v>
      </c>
      <c r="G424" s="179" t="s">
        <v>574</v>
      </c>
      <c r="H424" s="180">
        <v>1.8480000000000001</v>
      </c>
      <c r="I424" s="181"/>
      <c r="J424" s="180">
        <f>ROUND(I424*H424,3)</f>
        <v>0</v>
      </c>
      <c r="K424" s="182"/>
      <c r="L424" s="36"/>
      <c r="M424" s="183" t="s">
        <v>1</v>
      </c>
      <c r="N424" s="184" t="s">
        <v>42</v>
      </c>
      <c r="O424" s="61"/>
      <c r="P424" s="185">
        <f>O424*H424</f>
        <v>0</v>
      </c>
      <c r="Q424" s="185">
        <v>1.6780600000000001</v>
      </c>
      <c r="R424" s="185">
        <f>Q424*H424</f>
        <v>3.1010548800000004</v>
      </c>
      <c r="S424" s="185">
        <v>0</v>
      </c>
      <c r="T424" s="186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7" t="s">
        <v>530</v>
      </c>
      <c r="AT424" s="187" t="s">
        <v>526</v>
      </c>
      <c r="AU424" s="187" t="s">
        <v>89</v>
      </c>
      <c r="AY424" s="18" t="s">
        <v>524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89</v>
      </c>
      <c r="BK424" s="188">
        <f>ROUND(I424*H424,3)</f>
        <v>0</v>
      </c>
      <c r="BL424" s="18" t="s">
        <v>530</v>
      </c>
      <c r="BM424" s="187" t="s">
        <v>825</v>
      </c>
    </row>
    <row r="425" spans="1:65" s="13" customFormat="1">
      <c r="B425" s="189"/>
      <c r="D425" s="190" t="s">
        <v>532</v>
      </c>
      <c r="E425" s="191" t="s">
        <v>1</v>
      </c>
      <c r="F425" s="192" t="s">
        <v>826</v>
      </c>
      <c r="H425" s="193">
        <v>1.8480000000000001</v>
      </c>
      <c r="I425" s="194"/>
      <c r="L425" s="189"/>
      <c r="M425" s="195"/>
      <c r="N425" s="196"/>
      <c r="O425" s="196"/>
      <c r="P425" s="196"/>
      <c r="Q425" s="196"/>
      <c r="R425" s="196"/>
      <c r="S425" s="196"/>
      <c r="T425" s="197"/>
      <c r="AT425" s="191" t="s">
        <v>532</v>
      </c>
      <c r="AU425" s="191" t="s">
        <v>89</v>
      </c>
      <c r="AV425" s="13" t="s">
        <v>89</v>
      </c>
      <c r="AW425" s="13" t="s">
        <v>30</v>
      </c>
      <c r="AX425" s="13" t="s">
        <v>76</v>
      </c>
      <c r="AY425" s="191" t="s">
        <v>524</v>
      </c>
    </row>
    <row r="426" spans="1:65" s="16" customFormat="1">
      <c r="B426" s="213"/>
      <c r="D426" s="190" t="s">
        <v>532</v>
      </c>
      <c r="E426" s="214" t="s">
        <v>1</v>
      </c>
      <c r="F426" s="215" t="s">
        <v>590</v>
      </c>
      <c r="H426" s="216">
        <v>1.8480000000000001</v>
      </c>
      <c r="I426" s="217"/>
      <c r="L426" s="213"/>
      <c r="M426" s="218"/>
      <c r="N426" s="219"/>
      <c r="O426" s="219"/>
      <c r="P426" s="219"/>
      <c r="Q426" s="219"/>
      <c r="R426" s="219"/>
      <c r="S426" s="219"/>
      <c r="T426" s="220"/>
      <c r="AT426" s="214" t="s">
        <v>532</v>
      </c>
      <c r="AU426" s="214" t="s">
        <v>89</v>
      </c>
      <c r="AV426" s="16" t="s">
        <v>530</v>
      </c>
      <c r="AW426" s="16" t="s">
        <v>30</v>
      </c>
      <c r="AX426" s="16" t="s">
        <v>83</v>
      </c>
      <c r="AY426" s="214" t="s">
        <v>524</v>
      </c>
    </row>
    <row r="427" spans="1:65" s="2" customFormat="1" ht="33" customHeight="1">
      <c r="A427" s="35"/>
      <c r="B427" s="144"/>
      <c r="C427" s="176" t="s">
        <v>827</v>
      </c>
      <c r="D427" s="176" t="s">
        <v>526</v>
      </c>
      <c r="E427" s="177" t="s">
        <v>828</v>
      </c>
      <c r="F427" s="178" t="s">
        <v>829</v>
      </c>
      <c r="G427" s="179" t="s">
        <v>574</v>
      </c>
      <c r="H427" s="180">
        <v>2.5430000000000001</v>
      </c>
      <c r="I427" s="181"/>
      <c r="J427" s="180">
        <f>ROUND(I427*H427,3)</f>
        <v>0</v>
      </c>
      <c r="K427" s="182"/>
      <c r="L427" s="36"/>
      <c r="M427" s="183" t="s">
        <v>1</v>
      </c>
      <c r="N427" s="184" t="s">
        <v>42</v>
      </c>
      <c r="O427" s="61"/>
      <c r="P427" s="185">
        <f>O427*H427</f>
        <v>0</v>
      </c>
      <c r="Q427" s="185">
        <v>2.1286399999999999</v>
      </c>
      <c r="R427" s="185">
        <f>Q427*H427</f>
        <v>5.4131315200000003</v>
      </c>
      <c r="S427" s="185">
        <v>0</v>
      </c>
      <c r="T427" s="186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7" t="s">
        <v>530</v>
      </c>
      <c r="AT427" s="187" t="s">
        <v>526</v>
      </c>
      <c r="AU427" s="187" t="s">
        <v>89</v>
      </c>
      <c r="AY427" s="18" t="s">
        <v>524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89</v>
      </c>
      <c r="BK427" s="188">
        <f>ROUND(I427*H427,3)</f>
        <v>0</v>
      </c>
      <c r="BL427" s="18" t="s">
        <v>530</v>
      </c>
      <c r="BM427" s="187" t="s">
        <v>830</v>
      </c>
    </row>
    <row r="428" spans="1:65" s="14" customFormat="1">
      <c r="B428" s="198"/>
      <c r="D428" s="190" t="s">
        <v>532</v>
      </c>
      <c r="E428" s="199" t="s">
        <v>1</v>
      </c>
      <c r="F428" s="200" t="s">
        <v>577</v>
      </c>
      <c r="H428" s="199" t="s">
        <v>1</v>
      </c>
      <c r="I428" s="201"/>
      <c r="L428" s="198"/>
      <c r="M428" s="202"/>
      <c r="N428" s="203"/>
      <c r="O428" s="203"/>
      <c r="P428" s="203"/>
      <c r="Q428" s="203"/>
      <c r="R428" s="203"/>
      <c r="S428" s="203"/>
      <c r="T428" s="204"/>
      <c r="AT428" s="199" t="s">
        <v>532</v>
      </c>
      <c r="AU428" s="199" t="s">
        <v>89</v>
      </c>
      <c r="AV428" s="14" t="s">
        <v>83</v>
      </c>
      <c r="AW428" s="14" t="s">
        <v>30</v>
      </c>
      <c r="AX428" s="14" t="s">
        <v>76</v>
      </c>
      <c r="AY428" s="199" t="s">
        <v>524</v>
      </c>
    </row>
    <row r="429" spans="1:65" s="14" customFormat="1">
      <c r="B429" s="198"/>
      <c r="D429" s="190" t="s">
        <v>532</v>
      </c>
      <c r="E429" s="199" t="s">
        <v>1</v>
      </c>
      <c r="F429" s="200" t="s">
        <v>831</v>
      </c>
      <c r="H429" s="199" t="s">
        <v>1</v>
      </c>
      <c r="I429" s="201"/>
      <c r="L429" s="198"/>
      <c r="M429" s="202"/>
      <c r="N429" s="203"/>
      <c r="O429" s="203"/>
      <c r="P429" s="203"/>
      <c r="Q429" s="203"/>
      <c r="R429" s="203"/>
      <c r="S429" s="203"/>
      <c r="T429" s="204"/>
      <c r="AT429" s="199" t="s">
        <v>532</v>
      </c>
      <c r="AU429" s="199" t="s">
        <v>89</v>
      </c>
      <c r="AV429" s="14" t="s">
        <v>83</v>
      </c>
      <c r="AW429" s="14" t="s">
        <v>30</v>
      </c>
      <c r="AX429" s="14" t="s">
        <v>76</v>
      </c>
      <c r="AY429" s="199" t="s">
        <v>524</v>
      </c>
    </row>
    <row r="430" spans="1:65" s="13" customFormat="1">
      <c r="B430" s="189"/>
      <c r="D430" s="190" t="s">
        <v>532</v>
      </c>
      <c r="E430" s="191" t="s">
        <v>1</v>
      </c>
      <c r="F430" s="192" t="s">
        <v>832</v>
      </c>
      <c r="H430" s="193">
        <v>2.5430000000000001</v>
      </c>
      <c r="I430" s="194"/>
      <c r="L430" s="189"/>
      <c r="M430" s="195"/>
      <c r="N430" s="196"/>
      <c r="O430" s="196"/>
      <c r="P430" s="196"/>
      <c r="Q430" s="196"/>
      <c r="R430" s="196"/>
      <c r="S430" s="196"/>
      <c r="T430" s="197"/>
      <c r="AT430" s="191" t="s">
        <v>532</v>
      </c>
      <c r="AU430" s="191" t="s">
        <v>89</v>
      </c>
      <c r="AV430" s="13" t="s">
        <v>89</v>
      </c>
      <c r="AW430" s="13" t="s">
        <v>30</v>
      </c>
      <c r="AX430" s="13" t="s">
        <v>76</v>
      </c>
      <c r="AY430" s="191" t="s">
        <v>524</v>
      </c>
    </row>
    <row r="431" spans="1:65" s="16" customFormat="1">
      <c r="B431" s="213"/>
      <c r="D431" s="190" t="s">
        <v>532</v>
      </c>
      <c r="E431" s="214" t="s">
        <v>1</v>
      </c>
      <c r="F431" s="215" t="s">
        <v>590</v>
      </c>
      <c r="H431" s="216">
        <v>2.5430000000000001</v>
      </c>
      <c r="I431" s="217"/>
      <c r="L431" s="213"/>
      <c r="M431" s="218"/>
      <c r="N431" s="219"/>
      <c r="O431" s="219"/>
      <c r="P431" s="219"/>
      <c r="Q431" s="219"/>
      <c r="R431" s="219"/>
      <c r="S431" s="219"/>
      <c r="T431" s="220"/>
      <c r="AT431" s="214" t="s">
        <v>532</v>
      </c>
      <c r="AU431" s="214" t="s">
        <v>89</v>
      </c>
      <c r="AV431" s="16" t="s">
        <v>530</v>
      </c>
      <c r="AW431" s="16" t="s">
        <v>30</v>
      </c>
      <c r="AX431" s="16" t="s">
        <v>83</v>
      </c>
      <c r="AY431" s="214" t="s">
        <v>524</v>
      </c>
    </row>
    <row r="432" spans="1:65" s="2" customFormat="1" ht="21.75" customHeight="1">
      <c r="A432" s="35"/>
      <c r="B432" s="144"/>
      <c r="C432" s="176" t="s">
        <v>833</v>
      </c>
      <c r="D432" s="176" t="s">
        <v>526</v>
      </c>
      <c r="E432" s="177" t="s">
        <v>834</v>
      </c>
      <c r="F432" s="178" t="s">
        <v>835</v>
      </c>
      <c r="G432" s="179" t="s">
        <v>574</v>
      </c>
      <c r="H432" s="180">
        <v>26.794</v>
      </c>
      <c r="I432" s="181"/>
      <c r="J432" s="180">
        <f>ROUND(I432*H432,3)</f>
        <v>0</v>
      </c>
      <c r="K432" s="182"/>
      <c r="L432" s="36"/>
      <c r="M432" s="183" t="s">
        <v>1</v>
      </c>
      <c r="N432" s="184" t="s">
        <v>42</v>
      </c>
      <c r="O432" s="61"/>
      <c r="P432" s="185">
        <f>O432*H432</f>
        <v>0</v>
      </c>
      <c r="Q432" s="185">
        <v>0.64764999999999995</v>
      </c>
      <c r="R432" s="185">
        <f>Q432*H432</f>
        <v>17.353134099999998</v>
      </c>
      <c r="S432" s="185">
        <v>0</v>
      </c>
      <c r="T432" s="186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7" t="s">
        <v>530</v>
      </c>
      <c r="AT432" s="187" t="s">
        <v>526</v>
      </c>
      <c r="AU432" s="187" t="s">
        <v>89</v>
      </c>
      <c r="AY432" s="18" t="s">
        <v>524</v>
      </c>
      <c r="BE432" s="105">
        <f>IF(N432="základná",J432,0)</f>
        <v>0</v>
      </c>
      <c r="BF432" s="105">
        <f>IF(N432="znížená",J432,0)</f>
        <v>0</v>
      </c>
      <c r="BG432" s="105">
        <f>IF(N432="zákl. prenesená",J432,0)</f>
        <v>0</v>
      </c>
      <c r="BH432" s="105">
        <f>IF(N432="zníž. prenesená",J432,0)</f>
        <v>0</v>
      </c>
      <c r="BI432" s="105">
        <f>IF(N432="nulová",J432,0)</f>
        <v>0</v>
      </c>
      <c r="BJ432" s="18" t="s">
        <v>89</v>
      </c>
      <c r="BK432" s="188">
        <f>ROUND(I432*H432,3)</f>
        <v>0</v>
      </c>
      <c r="BL432" s="18" t="s">
        <v>530</v>
      </c>
      <c r="BM432" s="187" t="s">
        <v>836</v>
      </c>
    </row>
    <row r="433" spans="2:51" s="14" customFormat="1">
      <c r="B433" s="198"/>
      <c r="D433" s="190" t="s">
        <v>532</v>
      </c>
      <c r="E433" s="199" t="s">
        <v>1</v>
      </c>
      <c r="F433" s="200" t="s">
        <v>577</v>
      </c>
      <c r="H433" s="199" t="s">
        <v>1</v>
      </c>
      <c r="I433" s="201"/>
      <c r="L433" s="198"/>
      <c r="M433" s="202"/>
      <c r="N433" s="203"/>
      <c r="O433" s="203"/>
      <c r="P433" s="203"/>
      <c r="Q433" s="203"/>
      <c r="R433" s="203"/>
      <c r="S433" s="203"/>
      <c r="T433" s="204"/>
      <c r="AT433" s="199" t="s">
        <v>532</v>
      </c>
      <c r="AU433" s="199" t="s">
        <v>89</v>
      </c>
      <c r="AV433" s="14" t="s">
        <v>83</v>
      </c>
      <c r="AW433" s="14" t="s">
        <v>30</v>
      </c>
      <c r="AX433" s="14" t="s">
        <v>76</v>
      </c>
      <c r="AY433" s="199" t="s">
        <v>524</v>
      </c>
    </row>
    <row r="434" spans="2:51" s="14" customFormat="1">
      <c r="B434" s="198"/>
      <c r="D434" s="190" t="s">
        <v>532</v>
      </c>
      <c r="E434" s="199" t="s">
        <v>1</v>
      </c>
      <c r="F434" s="200" t="s">
        <v>837</v>
      </c>
      <c r="H434" s="199" t="s">
        <v>1</v>
      </c>
      <c r="I434" s="201"/>
      <c r="L434" s="198"/>
      <c r="M434" s="202"/>
      <c r="N434" s="203"/>
      <c r="O434" s="203"/>
      <c r="P434" s="203"/>
      <c r="Q434" s="203"/>
      <c r="R434" s="203"/>
      <c r="S434" s="203"/>
      <c r="T434" s="204"/>
      <c r="AT434" s="199" t="s">
        <v>532</v>
      </c>
      <c r="AU434" s="199" t="s">
        <v>89</v>
      </c>
      <c r="AV434" s="14" t="s">
        <v>83</v>
      </c>
      <c r="AW434" s="14" t="s">
        <v>30</v>
      </c>
      <c r="AX434" s="14" t="s">
        <v>76</v>
      </c>
      <c r="AY434" s="199" t="s">
        <v>524</v>
      </c>
    </row>
    <row r="435" spans="2:51" s="13" customFormat="1">
      <c r="B435" s="189"/>
      <c r="D435" s="190" t="s">
        <v>532</v>
      </c>
      <c r="E435" s="191" t="s">
        <v>1</v>
      </c>
      <c r="F435" s="192" t="s">
        <v>838</v>
      </c>
      <c r="H435" s="193">
        <v>0.81599999999999995</v>
      </c>
      <c r="I435" s="194"/>
      <c r="L435" s="189"/>
      <c r="M435" s="195"/>
      <c r="N435" s="196"/>
      <c r="O435" s="196"/>
      <c r="P435" s="196"/>
      <c r="Q435" s="196"/>
      <c r="R435" s="196"/>
      <c r="S435" s="196"/>
      <c r="T435" s="197"/>
      <c r="AT435" s="191" t="s">
        <v>532</v>
      </c>
      <c r="AU435" s="191" t="s">
        <v>89</v>
      </c>
      <c r="AV435" s="13" t="s">
        <v>89</v>
      </c>
      <c r="AW435" s="13" t="s">
        <v>30</v>
      </c>
      <c r="AX435" s="13" t="s">
        <v>76</v>
      </c>
      <c r="AY435" s="191" t="s">
        <v>524</v>
      </c>
    </row>
    <row r="436" spans="2:51" s="13" customFormat="1">
      <c r="B436" s="189"/>
      <c r="D436" s="190" t="s">
        <v>532</v>
      </c>
      <c r="E436" s="191" t="s">
        <v>1</v>
      </c>
      <c r="F436" s="192" t="s">
        <v>839</v>
      </c>
      <c r="H436" s="193">
        <v>1.5</v>
      </c>
      <c r="I436" s="194"/>
      <c r="L436" s="189"/>
      <c r="M436" s="195"/>
      <c r="N436" s="196"/>
      <c r="O436" s="196"/>
      <c r="P436" s="196"/>
      <c r="Q436" s="196"/>
      <c r="R436" s="196"/>
      <c r="S436" s="196"/>
      <c r="T436" s="197"/>
      <c r="AT436" s="191" t="s">
        <v>532</v>
      </c>
      <c r="AU436" s="191" t="s">
        <v>89</v>
      </c>
      <c r="AV436" s="13" t="s">
        <v>89</v>
      </c>
      <c r="AW436" s="13" t="s">
        <v>30</v>
      </c>
      <c r="AX436" s="13" t="s">
        <v>76</v>
      </c>
      <c r="AY436" s="191" t="s">
        <v>524</v>
      </c>
    </row>
    <row r="437" spans="2:51" s="14" customFormat="1">
      <c r="B437" s="198"/>
      <c r="D437" s="190" t="s">
        <v>532</v>
      </c>
      <c r="E437" s="199" t="s">
        <v>1</v>
      </c>
      <c r="F437" s="200" t="s">
        <v>840</v>
      </c>
      <c r="H437" s="199" t="s">
        <v>1</v>
      </c>
      <c r="I437" s="201"/>
      <c r="L437" s="198"/>
      <c r="M437" s="202"/>
      <c r="N437" s="203"/>
      <c r="O437" s="203"/>
      <c r="P437" s="203"/>
      <c r="Q437" s="203"/>
      <c r="R437" s="203"/>
      <c r="S437" s="203"/>
      <c r="T437" s="204"/>
      <c r="AT437" s="199" t="s">
        <v>532</v>
      </c>
      <c r="AU437" s="199" t="s">
        <v>89</v>
      </c>
      <c r="AV437" s="14" t="s">
        <v>83</v>
      </c>
      <c r="AW437" s="14" t="s">
        <v>30</v>
      </c>
      <c r="AX437" s="14" t="s">
        <v>76</v>
      </c>
      <c r="AY437" s="199" t="s">
        <v>524</v>
      </c>
    </row>
    <row r="438" spans="2:51" s="13" customFormat="1">
      <c r="B438" s="189"/>
      <c r="D438" s="190" t="s">
        <v>532</v>
      </c>
      <c r="E438" s="191" t="s">
        <v>1</v>
      </c>
      <c r="F438" s="192" t="s">
        <v>841</v>
      </c>
      <c r="H438" s="193">
        <v>0.45400000000000001</v>
      </c>
      <c r="I438" s="194"/>
      <c r="L438" s="189"/>
      <c r="M438" s="195"/>
      <c r="N438" s="196"/>
      <c r="O438" s="196"/>
      <c r="P438" s="196"/>
      <c r="Q438" s="196"/>
      <c r="R438" s="196"/>
      <c r="S438" s="196"/>
      <c r="T438" s="197"/>
      <c r="AT438" s="191" t="s">
        <v>532</v>
      </c>
      <c r="AU438" s="191" t="s">
        <v>89</v>
      </c>
      <c r="AV438" s="13" t="s">
        <v>89</v>
      </c>
      <c r="AW438" s="13" t="s">
        <v>30</v>
      </c>
      <c r="AX438" s="13" t="s">
        <v>76</v>
      </c>
      <c r="AY438" s="191" t="s">
        <v>524</v>
      </c>
    </row>
    <row r="439" spans="2:51" s="13" customFormat="1">
      <c r="B439" s="189"/>
      <c r="D439" s="190" t="s">
        <v>532</v>
      </c>
      <c r="E439" s="191" t="s">
        <v>1</v>
      </c>
      <c r="F439" s="192" t="s">
        <v>842</v>
      </c>
      <c r="H439" s="193">
        <v>6.58</v>
      </c>
      <c r="I439" s="194"/>
      <c r="L439" s="189"/>
      <c r="M439" s="195"/>
      <c r="N439" s="196"/>
      <c r="O439" s="196"/>
      <c r="P439" s="196"/>
      <c r="Q439" s="196"/>
      <c r="R439" s="196"/>
      <c r="S439" s="196"/>
      <c r="T439" s="197"/>
      <c r="AT439" s="191" t="s">
        <v>532</v>
      </c>
      <c r="AU439" s="191" t="s">
        <v>89</v>
      </c>
      <c r="AV439" s="13" t="s">
        <v>89</v>
      </c>
      <c r="AW439" s="13" t="s">
        <v>30</v>
      </c>
      <c r="AX439" s="13" t="s">
        <v>76</v>
      </c>
      <c r="AY439" s="191" t="s">
        <v>524</v>
      </c>
    </row>
    <row r="440" spans="2:51" s="13" customFormat="1">
      <c r="B440" s="189"/>
      <c r="D440" s="190" t="s">
        <v>532</v>
      </c>
      <c r="E440" s="191" t="s">
        <v>1</v>
      </c>
      <c r="F440" s="192" t="s">
        <v>843</v>
      </c>
      <c r="H440" s="193">
        <v>2.4340000000000002</v>
      </c>
      <c r="I440" s="194"/>
      <c r="L440" s="189"/>
      <c r="M440" s="195"/>
      <c r="N440" s="196"/>
      <c r="O440" s="196"/>
      <c r="P440" s="196"/>
      <c r="Q440" s="196"/>
      <c r="R440" s="196"/>
      <c r="S440" s="196"/>
      <c r="T440" s="197"/>
      <c r="AT440" s="191" t="s">
        <v>532</v>
      </c>
      <c r="AU440" s="191" t="s">
        <v>89</v>
      </c>
      <c r="AV440" s="13" t="s">
        <v>89</v>
      </c>
      <c r="AW440" s="13" t="s">
        <v>30</v>
      </c>
      <c r="AX440" s="13" t="s">
        <v>76</v>
      </c>
      <c r="AY440" s="191" t="s">
        <v>524</v>
      </c>
    </row>
    <row r="441" spans="2:51" s="13" customFormat="1">
      <c r="B441" s="189"/>
      <c r="D441" s="190" t="s">
        <v>532</v>
      </c>
      <c r="E441" s="191" t="s">
        <v>1</v>
      </c>
      <c r="F441" s="192" t="s">
        <v>844</v>
      </c>
      <c r="H441" s="193">
        <v>0.18</v>
      </c>
      <c r="I441" s="194"/>
      <c r="L441" s="189"/>
      <c r="M441" s="195"/>
      <c r="N441" s="196"/>
      <c r="O441" s="196"/>
      <c r="P441" s="196"/>
      <c r="Q441" s="196"/>
      <c r="R441" s="196"/>
      <c r="S441" s="196"/>
      <c r="T441" s="197"/>
      <c r="AT441" s="191" t="s">
        <v>532</v>
      </c>
      <c r="AU441" s="191" t="s">
        <v>89</v>
      </c>
      <c r="AV441" s="13" t="s">
        <v>89</v>
      </c>
      <c r="AW441" s="13" t="s">
        <v>30</v>
      </c>
      <c r="AX441" s="13" t="s">
        <v>76</v>
      </c>
      <c r="AY441" s="191" t="s">
        <v>524</v>
      </c>
    </row>
    <row r="442" spans="2:51" s="13" customFormat="1">
      <c r="B442" s="189"/>
      <c r="D442" s="190" t="s">
        <v>532</v>
      </c>
      <c r="E442" s="191" t="s">
        <v>1</v>
      </c>
      <c r="F442" s="192" t="s">
        <v>845</v>
      </c>
      <c r="H442" s="193">
        <v>1.827</v>
      </c>
      <c r="I442" s="194"/>
      <c r="L442" s="189"/>
      <c r="M442" s="195"/>
      <c r="N442" s="196"/>
      <c r="O442" s="196"/>
      <c r="P442" s="196"/>
      <c r="Q442" s="196"/>
      <c r="R442" s="196"/>
      <c r="S442" s="196"/>
      <c r="T442" s="197"/>
      <c r="AT442" s="191" t="s">
        <v>532</v>
      </c>
      <c r="AU442" s="191" t="s">
        <v>89</v>
      </c>
      <c r="AV442" s="13" t="s">
        <v>89</v>
      </c>
      <c r="AW442" s="13" t="s">
        <v>30</v>
      </c>
      <c r="AX442" s="13" t="s">
        <v>76</v>
      </c>
      <c r="AY442" s="191" t="s">
        <v>524</v>
      </c>
    </row>
    <row r="443" spans="2:51" s="14" customFormat="1">
      <c r="B443" s="198"/>
      <c r="D443" s="190" t="s">
        <v>532</v>
      </c>
      <c r="E443" s="199" t="s">
        <v>1</v>
      </c>
      <c r="F443" s="200" t="s">
        <v>846</v>
      </c>
      <c r="H443" s="199" t="s">
        <v>1</v>
      </c>
      <c r="I443" s="201"/>
      <c r="L443" s="198"/>
      <c r="M443" s="202"/>
      <c r="N443" s="203"/>
      <c r="O443" s="203"/>
      <c r="P443" s="203"/>
      <c r="Q443" s="203"/>
      <c r="R443" s="203"/>
      <c r="S443" s="203"/>
      <c r="T443" s="204"/>
      <c r="AT443" s="199" t="s">
        <v>532</v>
      </c>
      <c r="AU443" s="199" t="s">
        <v>89</v>
      </c>
      <c r="AV443" s="14" t="s">
        <v>83</v>
      </c>
      <c r="AW443" s="14" t="s">
        <v>30</v>
      </c>
      <c r="AX443" s="14" t="s">
        <v>76</v>
      </c>
      <c r="AY443" s="199" t="s">
        <v>524</v>
      </c>
    </row>
    <row r="444" spans="2:51" s="13" customFormat="1">
      <c r="B444" s="189"/>
      <c r="D444" s="190" t="s">
        <v>532</v>
      </c>
      <c r="E444" s="191" t="s">
        <v>1</v>
      </c>
      <c r="F444" s="192" t="s">
        <v>847</v>
      </c>
      <c r="H444" s="193">
        <v>0.34100000000000003</v>
      </c>
      <c r="I444" s="194"/>
      <c r="L444" s="189"/>
      <c r="M444" s="195"/>
      <c r="N444" s="196"/>
      <c r="O444" s="196"/>
      <c r="P444" s="196"/>
      <c r="Q444" s="196"/>
      <c r="R444" s="196"/>
      <c r="S444" s="196"/>
      <c r="T444" s="197"/>
      <c r="AT444" s="191" t="s">
        <v>532</v>
      </c>
      <c r="AU444" s="191" t="s">
        <v>89</v>
      </c>
      <c r="AV444" s="13" t="s">
        <v>89</v>
      </c>
      <c r="AW444" s="13" t="s">
        <v>30</v>
      </c>
      <c r="AX444" s="13" t="s">
        <v>76</v>
      </c>
      <c r="AY444" s="191" t="s">
        <v>524</v>
      </c>
    </row>
    <row r="445" spans="2:51" s="13" customFormat="1">
      <c r="B445" s="189"/>
      <c r="D445" s="190" t="s">
        <v>532</v>
      </c>
      <c r="E445" s="191" t="s">
        <v>1</v>
      </c>
      <c r="F445" s="192" t="s">
        <v>848</v>
      </c>
      <c r="H445" s="193">
        <v>6.5519999999999996</v>
      </c>
      <c r="I445" s="194"/>
      <c r="L445" s="189"/>
      <c r="M445" s="195"/>
      <c r="N445" s="196"/>
      <c r="O445" s="196"/>
      <c r="P445" s="196"/>
      <c r="Q445" s="196"/>
      <c r="R445" s="196"/>
      <c r="S445" s="196"/>
      <c r="T445" s="197"/>
      <c r="AT445" s="191" t="s">
        <v>532</v>
      </c>
      <c r="AU445" s="191" t="s">
        <v>89</v>
      </c>
      <c r="AV445" s="13" t="s">
        <v>89</v>
      </c>
      <c r="AW445" s="13" t="s">
        <v>30</v>
      </c>
      <c r="AX445" s="13" t="s">
        <v>76</v>
      </c>
      <c r="AY445" s="191" t="s">
        <v>524</v>
      </c>
    </row>
    <row r="446" spans="2:51" s="13" customFormat="1">
      <c r="B446" s="189"/>
      <c r="D446" s="190" t="s">
        <v>532</v>
      </c>
      <c r="E446" s="191" t="s">
        <v>1</v>
      </c>
      <c r="F446" s="192" t="s">
        <v>849</v>
      </c>
      <c r="H446" s="193">
        <v>0.63</v>
      </c>
      <c r="I446" s="194"/>
      <c r="L446" s="189"/>
      <c r="M446" s="195"/>
      <c r="N446" s="196"/>
      <c r="O446" s="196"/>
      <c r="P446" s="196"/>
      <c r="Q446" s="196"/>
      <c r="R446" s="196"/>
      <c r="S446" s="196"/>
      <c r="T446" s="197"/>
      <c r="AT446" s="191" t="s">
        <v>532</v>
      </c>
      <c r="AU446" s="191" t="s">
        <v>89</v>
      </c>
      <c r="AV446" s="13" t="s">
        <v>89</v>
      </c>
      <c r="AW446" s="13" t="s">
        <v>30</v>
      </c>
      <c r="AX446" s="13" t="s">
        <v>76</v>
      </c>
      <c r="AY446" s="191" t="s">
        <v>524</v>
      </c>
    </row>
    <row r="447" spans="2:51" s="13" customFormat="1">
      <c r="B447" s="189"/>
      <c r="D447" s="190" t="s">
        <v>532</v>
      </c>
      <c r="E447" s="191" t="s">
        <v>1</v>
      </c>
      <c r="F447" s="192" t="s">
        <v>850</v>
      </c>
      <c r="H447" s="193">
        <v>0.26500000000000001</v>
      </c>
      <c r="I447" s="194"/>
      <c r="L447" s="189"/>
      <c r="M447" s="195"/>
      <c r="N447" s="196"/>
      <c r="O447" s="196"/>
      <c r="P447" s="196"/>
      <c r="Q447" s="196"/>
      <c r="R447" s="196"/>
      <c r="S447" s="196"/>
      <c r="T447" s="197"/>
      <c r="AT447" s="191" t="s">
        <v>532</v>
      </c>
      <c r="AU447" s="191" t="s">
        <v>89</v>
      </c>
      <c r="AV447" s="13" t="s">
        <v>89</v>
      </c>
      <c r="AW447" s="13" t="s">
        <v>30</v>
      </c>
      <c r="AX447" s="13" t="s">
        <v>76</v>
      </c>
      <c r="AY447" s="191" t="s">
        <v>524</v>
      </c>
    </row>
    <row r="448" spans="2:51" s="13" customFormat="1">
      <c r="B448" s="189"/>
      <c r="D448" s="190" t="s">
        <v>532</v>
      </c>
      <c r="E448" s="191" t="s">
        <v>1</v>
      </c>
      <c r="F448" s="192" t="s">
        <v>851</v>
      </c>
      <c r="H448" s="193">
        <v>0.17599999999999999</v>
      </c>
      <c r="I448" s="194"/>
      <c r="L448" s="189"/>
      <c r="M448" s="195"/>
      <c r="N448" s="196"/>
      <c r="O448" s="196"/>
      <c r="P448" s="196"/>
      <c r="Q448" s="196"/>
      <c r="R448" s="196"/>
      <c r="S448" s="196"/>
      <c r="T448" s="197"/>
      <c r="AT448" s="191" t="s">
        <v>532</v>
      </c>
      <c r="AU448" s="191" t="s">
        <v>89</v>
      </c>
      <c r="AV448" s="13" t="s">
        <v>89</v>
      </c>
      <c r="AW448" s="13" t="s">
        <v>30</v>
      </c>
      <c r="AX448" s="13" t="s">
        <v>76</v>
      </c>
      <c r="AY448" s="191" t="s">
        <v>524</v>
      </c>
    </row>
    <row r="449" spans="1:65" s="13" customFormat="1">
      <c r="B449" s="189"/>
      <c r="D449" s="190" t="s">
        <v>532</v>
      </c>
      <c r="E449" s="191" t="s">
        <v>1</v>
      </c>
      <c r="F449" s="192" t="s">
        <v>852</v>
      </c>
      <c r="H449" s="193">
        <v>0.39400000000000002</v>
      </c>
      <c r="I449" s="194"/>
      <c r="L449" s="189"/>
      <c r="M449" s="195"/>
      <c r="N449" s="196"/>
      <c r="O449" s="196"/>
      <c r="P449" s="196"/>
      <c r="Q449" s="196"/>
      <c r="R449" s="196"/>
      <c r="S449" s="196"/>
      <c r="T449" s="197"/>
      <c r="AT449" s="191" t="s">
        <v>532</v>
      </c>
      <c r="AU449" s="191" t="s">
        <v>89</v>
      </c>
      <c r="AV449" s="13" t="s">
        <v>89</v>
      </c>
      <c r="AW449" s="13" t="s">
        <v>30</v>
      </c>
      <c r="AX449" s="13" t="s">
        <v>76</v>
      </c>
      <c r="AY449" s="191" t="s">
        <v>524</v>
      </c>
    </row>
    <row r="450" spans="1:65" s="13" customFormat="1">
      <c r="B450" s="189"/>
      <c r="D450" s="190" t="s">
        <v>532</v>
      </c>
      <c r="E450" s="191" t="s">
        <v>1</v>
      </c>
      <c r="F450" s="192" t="s">
        <v>853</v>
      </c>
      <c r="H450" s="193">
        <v>0.54300000000000004</v>
      </c>
      <c r="I450" s="194"/>
      <c r="L450" s="189"/>
      <c r="M450" s="195"/>
      <c r="N450" s="196"/>
      <c r="O450" s="196"/>
      <c r="P450" s="196"/>
      <c r="Q450" s="196"/>
      <c r="R450" s="196"/>
      <c r="S450" s="196"/>
      <c r="T450" s="197"/>
      <c r="AT450" s="191" t="s">
        <v>532</v>
      </c>
      <c r="AU450" s="191" t="s">
        <v>89</v>
      </c>
      <c r="AV450" s="13" t="s">
        <v>89</v>
      </c>
      <c r="AW450" s="13" t="s">
        <v>30</v>
      </c>
      <c r="AX450" s="13" t="s">
        <v>76</v>
      </c>
      <c r="AY450" s="191" t="s">
        <v>524</v>
      </c>
    </row>
    <row r="451" spans="1:65" s="13" customFormat="1">
      <c r="B451" s="189"/>
      <c r="D451" s="190" t="s">
        <v>532</v>
      </c>
      <c r="E451" s="191" t="s">
        <v>1</v>
      </c>
      <c r="F451" s="192" t="s">
        <v>854</v>
      </c>
      <c r="H451" s="193">
        <v>0.60899999999999999</v>
      </c>
      <c r="I451" s="194"/>
      <c r="L451" s="189"/>
      <c r="M451" s="195"/>
      <c r="N451" s="196"/>
      <c r="O451" s="196"/>
      <c r="P451" s="196"/>
      <c r="Q451" s="196"/>
      <c r="R451" s="196"/>
      <c r="S451" s="196"/>
      <c r="T451" s="197"/>
      <c r="AT451" s="191" t="s">
        <v>532</v>
      </c>
      <c r="AU451" s="191" t="s">
        <v>89</v>
      </c>
      <c r="AV451" s="13" t="s">
        <v>89</v>
      </c>
      <c r="AW451" s="13" t="s">
        <v>30</v>
      </c>
      <c r="AX451" s="13" t="s">
        <v>76</v>
      </c>
      <c r="AY451" s="191" t="s">
        <v>524</v>
      </c>
    </row>
    <row r="452" spans="1:65" s="13" customFormat="1">
      <c r="B452" s="189"/>
      <c r="D452" s="190" t="s">
        <v>532</v>
      </c>
      <c r="E452" s="191" t="s">
        <v>1</v>
      </c>
      <c r="F452" s="192" t="s">
        <v>855</v>
      </c>
      <c r="H452" s="193">
        <v>0.249</v>
      </c>
      <c r="I452" s="194"/>
      <c r="L452" s="189"/>
      <c r="M452" s="195"/>
      <c r="N452" s="196"/>
      <c r="O452" s="196"/>
      <c r="P452" s="196"/>
      <c r="Q452" s="196"/>
      <c r="R452" s="196"/>
      <c r="S452" s="196"/>
      <c r="T452" s="197"/>
      <c r="AT452" s="191" t="s">
        <v>532</v>
      </c>
      <c r="AU452" s="191" t="s">
        <v>89</v>
      </c>
      <c r="AV452" s="13" t="s">
        <v>89</v>
      </c>
      <c r="AW452" s="13" t="s">
        <v>30</v>
      </c>
      <c r="AX452" s="13" t="s">
        <v>76</v>
      </c>
      <c r="AY452" s="191" t="s">
        <v>524</v>
      </c>
    </row>
    <row r="453" spans="1:65" s="13" customFormat="1">
      <c r="B453" s="189"/>
      <c r="D453" s="190" t="s">
        <v>532</v>
      </c>
      <c r="E453" s="191" t="s">
        <v>1</v>
      </c>
      <c r="F453" s="192" t="s">
        <v>856</v>
      </c>
      <c r="H453" s="193">
        <v>0.45200000000000001</v>
      </c>
      <c r="I453" s="194"/>
      <c r="L453" s="189"/>
      <c r="M453" s="195"/>
      <c r="N453" s="196"/>
      <c r="O453" s="196"/>
      <c r="P453" s="196"/>
      <c r="Q453" s="196"/>
      <c r="R453" s="196"/>
      <c r="S453" s="196"/>
      <c r="T453" s="197"/>
      <c r="AT453" s="191" t="s">
        <v>532</v>
      </c>
      <c r="AU453" s="191" t="s">
        <v>89</v>
      </c>
      <c r="AV453" s="13" t="s">
        <v>89</v>
      </c>
      <c r="AW453" s="13" t="s">
        <v>30</v>
      </c>
      <c r="AX453" s="13" t="s">
        <v>76</v>
      </c>
      <c r="AY453" s="191" t="s">
        <v>524</v>
      </c>
    </row>
    <row r="454" spans="1:65" s="13" customFormat="1">
      <c r="B454" s="189"/>
      <c r="D454" s="190" t="s">
        <v>532</v>
      </c>
      <c r="E454" s="191" t="s">
        <v>1</v>
      </c>
      <c r="F454" s="192" t="s">
        <v>857</v>
      </c>
      <c r="H454" s="193">
        <v>0.65100000000000002</v>
      </c>
      <c r="I454" s="194"/>
      <c r="L454" s="189"/>
      <c r="M454" s="195"/>
      <c r="N454" s="196"/>
      <c r="O454" s="196"/>
      <c r="P454" s="196"/>
      <c r="Q454" s="196"/>
      <c r="R454" s="196"/>
      <c r="S454" s="196"/>
      <c r="T454" s="197"/>
      <c r="AT454" s="191" t="s">
        <v>532</v>
      </c>
      <c r="AU454" s="191" t="s">
        <v>89</v>
      </c>
      <c r="AV454" s="13" t="s">
        <v>89</v>
      </c>
      <c r="AW454" s="13" t="s">
        <v>30</v>
      </c>
      <c r="AX454" s="13" t="s">
        <v>76</v>
      </c>
      <c r="AY454" s="191" t="s">
        <v>524</v>
      </c>
    </row>
    <row r="455" spans="1:65" s="13" customFormat="1">
      <c r="B455" s="189"/>
      <c r="D455" s="190" t="s">
        <v>532</v>
      </c>
      <c r="E455" s="191" t="s">
        <v>1</v>
      </c>
      <c r="F455" s="192" t="s">
        <v>858</v>
      </c>
      <c r="H455" s="193">
        <v>0.57799999999999996</v>
      </c>
      <c r="I455" s="194"/>
      <c r="L455" s="189"/>
      <c r="M455" s="195"/>
      <c r="N455" s="196"/>
      <c r="O455" s="196"/>
      <c r="P455" s="196"/>
      <c r="Q455" s="196"/>
      <c r="R455" s="196"/>
      <c r="S455" s="196"/>
      <c r="T455" s="197"/>
      <c r="AT455" s="191" t="s">
        <v>532</v>
      </c>
      <c r="AU455" s="191" t="s">
        <v>89</v>
      </c>
      <c r="AV455" s="13" t="s">
        <v>89</v>
      </c>
      <c r="AW455" s="13" t="s">
        <v>30</v>
      </c>
      <c r="AX455" s="13" t="s">
        <v>76</v>
      </c>
      <c r="AY455" s="191" t="s">
        <v>524</v>
      </c>
    </row>
    <row r="456" spans="1:65" s="13" customFormat="1">
      <c r="B456" s="189"/>
      <c r="D456" s="190" t="s">
        <v>532</v>
      </c>
      <c r="E456" s="191" t="s">
        <v>1</v>
      </c>
      <c r="F456" s="192" t="s">
        <v>859</v>
      </c>
      <c r="H456" s="193">
        <v>0.36499999999999999</v>
      </c>
      <c r="I456" s="194"/>
      <c r="L456" s="189"/>
      <c r="M456" s="195"/>
      <c r="N456" s="196"/>
      <c r="O456" s="196"/>
      <c r="P456" s="196"/>
      <c r="Q456" s="196"/>
      <c r="R456" s="196"/>
      <c r="S456" s="196"/>
      <c r="T456" s="197"/>
      <c r="AT456" s="191" t="s">
        <v>532</v>
      </c>
      <c r="AU456" s="191" t="s">
        <v>89</v>
      </c>
      <c r="AV456" s="13" t="s">
        <v>89</v>
      </c>
      <c r="AW456" s="13" t="s">
        <v>30</v>
      </c>
      <c r="AX456" s="13" t="s">
        <v>76</v>
      </c>
      <c r="AY456" s="191" t="s">
        <v>524</v>
      </c>
    </row>
    <row r="457" spans="1:65" s="14" customFormat="1">
      <c r="B457" s="198"/>
      <c r="D457" s="190" t="s">
        <v>532</v>
      </c>
      <c r="E457" s="199" t="s">
        <v>1</v>
      </c>
      <c r="F457" s="200" t="s">
        <v>860</v>
      </c>
      <c r="H457" s="199" t="s">
        <v>1</v>
      </c>
      <c r="I457" s="201"/>
      <c r="L457" s="198"/>
      <c r="M457" s="202"/>
      <c r="N457" s="203"/>
      <c r="O457" s="203"/>
      <c r="P457" s="203"/>
      <c r="Q457" s="203"/>
      <c r="R457" s="203"/>
      <c r="S457" s="203"/>
      <c r="T457" s="204"/>
      <c r="AT457" s="199" t="s">
        <v>532</v>
      </c>
      <c r="AU457" s="199" t="s">
        <v>89</v>
      </c>
      <c r="AV457" s="14" t="s">
        <v>83</v>
      </c>
      <c r="AW457" s="14" t="s">
        <v>30</v>
      </c>
      <c r="AX457" s="14" t="s">
        <v>76</v>
      </c>
      <c r="AY457" s="199" t="s">
        <v>524</v>
      </c>
    </row>
    <row r="458" spans="1:65" s="13" customFormat="1">
      <c r="B458" s="189"/>
      <c r="D458" s="190" t="s">
        <v>532</v>
      </c>
      <c r="E458" s="191" t="s">
        <v>1</v>
      </c>
      <c r="F458" s="192" t="s">
        <v>861</v>
      </c>
      <c r="H458" s="193">
        <v>1.198</v>
      </c>
      <c r="I458" s="194"/>
      <c r="L458" s="189"/>
      <c r="M458" s="195"/>
      <c r="N458" s="196"/>
      <c r="O458" s="196"/>
      <c r="P458" s="196"/>
      <c r="Q458" s="196"/>
      <c r="R458" s="196"/>
      <c r="S458" s="196"/>
      <c r="T458" s="197"/>
      <c r="AT458" s="191" t="s">
        <v>532</v>
      </c>
      <c r="AU458" s="191" t="s">
        <v>89</v>
      </c>
      <c r="AV458" s="13" t="s">
        <v>89</v>
      </c>
      <c r="AW458" s="13" t="s">
        <v>30</v>
      </c>
      <c r="AX458" s="13" t="s">
        <v>76</v>
      </c>
      <c r="AY458" s="191" t="s">
        <v>524</v>
      </c>
    </row>
    <row r="459" spans="1:65" s="15" customFormat="1">
      <c r="B459" s="205"/>
      <c r="D459" s="190" t="s">
        <v>532</v>
      </c>
      <c r="E459" s="206" t="s">
        <v>1</v>
      </c>
      <c r="F459" s="207" t="s">
        <v>589</v>
      </c>
      <c r="H459" s="208">
        <v>26.794</v>
      </c>
      <c r="I459" s="209"/>
      <c r="L459" s="205"/>
      <c r="M459" s="210"/>
      <c r="N459" s="211"/>
      <c r="O459" s="211"/>
      <c r="P459" s="211"/>
      <c r="Q459" s="211"/>
      <c r="R459" s="211"/>
      <c r="S459" s="211"/>
      <c r="T459" s="212"/>
      <c r="AT459" s="206" t="s">
        <v>532</v>
      </c>
      <c r="AU459" s="206" t="s">
        <v>89</v>
      </c>
      <c r="AV459" s="15" t="s">
        <v>537</v>
      </c>
      <c r="AW459" s="15" t="s">
        <v>30</v>
      </c>
      <c r="AX459" s="15" t="s">
        <v>76</v>
      </c>
      <c r="AY459" s="206" t="s">
        <v>524</v>
      </c>
    </row>
    <row r="460" spans="1:65" s="16" customFormat="1">
      <c r="B460" s="213"/>
      <c r="D460" s="190" t="s">
        <v>532</v>
      </c>
      <c r="E460" s="214" t="s">
        <v>1</v>
      </c>
      <c r="F460" s="215" t="s">
        <v>590</v>
      </c>
      <c r="H460" s="216">
        <v>26.794</v>
      </c>
      <c r="I460" s="217"/>
      <c r="L460" s="213"/>
      <c r="M460" s="218"/>
      <c r="N460" s="219"/>
      <c r="O460" s="219"/>
      <c r="P460" s="219"/>
      <c r="Q460" s="219"/>
      <c r="R460" s="219"/>
      <c r="S460" s="219"/>
      <c r="T460" s="220"/>
      <c r="AT460" s="214" t="s">
        <v>532</v>
      </c>
      <c r="AU460" s="214" t="s">
        <v>89</v>
      </c>
      <c r="AV460" s="16" t="s">
        <v>530</v>
      </c>
      <c r="AW460" s="16" t="s">
        <v>30</v>
      </c>
      <c r="AX460" s="16" t="s">
        <v>83</v>
      </c>
      <c r="AY460" s="214" t="s">
        <v>524</v>
      </c>
    </row>
    <row r="461" spans="1:65" s="2" customFormat="1" ht="21.75" customHeight="1">
      <c r="A461" s="35"/>
      <c r="B461" s="144"/>
      <c r="C461" s="176" t="s">
        <v>862</v>
      </c>
      <c r="D461" s="176" t="s">
        <v>526</v>
      </c>
      <c r="E461" s="177" t="s">
        <v>863</v>
      </c>
      <c r="F461" s="178" t="s">
        <v>864</v>
      </c>
      <c r="G461" s="179" t="s">
        <v>574</v>
      </c>
      <c r="H461" s="180">
        <v>4.7130000000000001</v>
      </c>
      <c r="I461" s="181"/>
      <c r="J461" s="180">
        <f>ROUND(I461*H461,3)</f>
        <v>0</v>
      </c>
      <c r="K461" s="182"/>
      <c r="L461" s="36"/>
      <c r="M461" s="183" t="s">
        <v>1</v>
      </c>
      <c r="N461" s="184" t="s">
        <v>42</v>
      </c>
      <c r="O461" s="61"/>
      <c r="P461" s="185">
        <f>O461*H461</f>
        <v>0</v>
      </c>
      <c r="Q461" s="185">
        <v>0.64710999999999996</v>
      </c>
      <c r="R461" s="185">
        <f>Q461*H461</f>
        <v>3.04982943</v>
      </c>
      <c r="S461" s="185">
        <v>0</v>
      </c>
      <c r="T461" s="186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7" t="s">
        <v>530</v>
      </c>
      <c r="AT461" s="187" t="s">
        <v>526</v>
      </c>
      <c r="AU461" s="187" t="s">
        <v>89</v>
      </c>
      <c r="AY461" s="18" t="s">
        <v>524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89</v>
      </c>
      <c r="BK461" s="188">
        <f>ROUND(I461*H461,3)</f>
        <v>0</v>
      </c>
      <c r="BL461" s="18" t="s">
        <v>530</v>
      </c>
      <c r="BM461" s="187" t="s">
        <v>865</v>
      </c>
    </row>
    <row r="462" spans="1:65" s="14" customFormat="1">
      <c r="B462" s="198"/>
      <c r="D462" s="190" t="s">
        <v>532</v>
      </c>
      <c r="E462" s="199" t="s">
        <v>1</v>
      </c>
      <c r="F462" s="200" t="s">
        <v>577</v>
      </c>
      <c r="H462" s="199" t="s">
        <v>1</v>
      </c>
      <c r="I462" s="201"/>
      <c r="L462" s="198"/>
      <c r="M462" s="202"/>
      <c r="N462" s="203"/>
      <c r="O462" s="203"/>
      <c r="P462" s="203"/>
      <c r="Q462" s="203"/>
      <c r="R462" s="203"/>
      <c r="S462" s="203"/>
      <c r="T462" s="204"/>
      <c r="AT462" s="199" t="s">
        <v>532</v>
      </c>
      <c r="AU462" s="199" t="s">
        <v>89</v>
      </c>
      <c r="AV462" s="14" t="s">
        <v>83</v>
      </c>
      <c r="AW462" s="14" t="s">
        <v>30</v>
      </c>
      <c r="AX462" s="14" t="s">
        <v>76</v>
      </c>
      <c r="AY462" s="199" t="s">
        <v>524</v>
      </c>
    </row>
    <row r="463" spans="1:65" s="14" customFormat="1">
      <c r="B463" s="198"/>
      <c r="D463" s="190" t="s">
        <v>532</v>
      </c>
      <c r="E463" s="199" t="s">
        <v>1</v>
      </c>
      <c r="F463" s="200" t="s">
        <v>840</v>
      </c>
      <c r="H463" s="199" t="s">
        <v>1</v>
      </c>
      <c r="I463" s="201"/>
      <c r="L463" s="198"/>
      <c r="M463" s="202"/>
      <c r="N463" s="203"/>
      <c r="O463" s="203"/>
      <c r="P463" s="203"/>
      <c r="Q463" s="203"/>
      <c r="R463" s="203"/>
      <c r="S463" s="203"/>
      <c r="T463" s="204"/>
      <c r="AT463" s="199" t="s">
        <v>532</v>
      </c>
      <c r="AU463" s="199" t="s">
        <v>89</v>
      </c>
      <c r="AV463" s="14" t="s">
        <v>83</v>
      </c>
      <c r="AW463" s="14" t="s">
        <v>30</v>
      </c>
      <c r="AX463" s="14" t="s">
        <v>76</v>
      </c>
      <c r="AY463" s="199" t="s">
        <v>524</v>
      </c>
    </row>
    <row r="464" spans="1:65" s="13" customFormat="1">
      <c r="B464" s="189"/>
      <c r="D464" s="190" t="s">
        <v>532</v>
      </c>
      <c r="E464" s="191" t="s">
        <v>1</v>
      </c>
      <c r="F464" s="192" t="s">
        <v>866</v>
      </c>
      <c r="H464" s="193">
        <v>0.91100000000000003</v>
      </c>
      <c r="I464" s="194"/>
      <c r="L464" s="189"/>
      <c r="M464" s="195"/>
      <c r="N464" s="196"/>
      <c r="O464" s="196"/>
      <c r="P464" s="196"/>
      <c r="Q464" s="196"/>
      <c r="R464" s="196"/>
      <c r="S464" s="196"/>
      <c r="T464" s="197"/>
      <c r="AT464" s="191" t="s">
        <v>532</v>
      </c>
      <c r="AU464" s="191" t="s">
        <v>89</v>
      </c>
      <c r="AV464" s="13" t="s">
        <v>89</v>
      </c>
      <c r="AW464" s="13" t="s">
        <v>30</v>
      </c>
      <c r="AX464" s="13" t="s">
        <v>76</v>
      </c>
      <c r="AY464" s="191" t="s">
        <v>524</v>
      </c>
    </row>
    <row r="465" spans="1:65" s="13" customFormat="1">
      <c r="B465" s="189"/>
      <c r="D465" s="190" t="s">
        <v>532</v>
      </c>
      <c r="E465" s="191" t="s">
        <v>1</v>
      </c>
      <c r="F465" s="192" t="s">
        <v>867</v>
      </c>
      <c r="H465" s="193">
        <v>0.41199999999999998</v>
      </c>
      <c r="I465" s="194"/>
      <c r="L465" s="189"/>
      <c r="M465" s="195"/>
      <c r="N465" s="196"/>
      <c r="O465" s="196"/>
      <c r="P465" s="196"/>
      <c r="Q465" s="196"/>
      <c r="R465" s="196"/>
      <c r="S465" s="196"/>
      <c r="T465" s="197"/>
      <c r="AT465" s="191" t="s">
        <v>532</v>
      </c>
      <c r="AU465" s="191" t="s">
        <v>89</v>
      </c>
      <c r="AV465" s="13" t="s">
        <v>89</v>
      </c>
      <c r="AW465" s="13" t="s">
        <v>30</v>
      </c>
      <c r="AX465" s="13" t="s">
        <v>76</v>
      </c>
      <c r="AY465" s="191" t="s">
        <v>524</v>
      </c>
    </row>
    <row r="466" spans="1:65" s="13" customFormat="1">
      <c r="B466" s="189"/>
      <c r="D466" s="190" t="s">
        <v>532</v>
      </c>
      <c r="E466" s="191" t="s">
        <v>1</v>
      </c>
      <c r="F466" s="192" t="s">
        <v>868</v>
      </c>
      <c r="H466" s="193">
        <v>8.2000000000000003E-2</v>
      </c>
      <c r="I466" s="194"/>
      <c r="L466" s="189"/>
      <c r="M466" s="195"/>
      <c r="N466" s="196"/>
      <c r="O466" s="196"/>
      <c r="P466" s="196"/>
      <c r="Q466" s="196"/>
      <c r="R466" s="196"/>
      <c r="S466" s="196"/>
      <c r="T466" s="197"/>
      <c r="AT466" s="191" t="s">
        <v>532</v>
      </c>
      <c r="AU466" s="191" t="s">
        <v>89</v>
      </c>
      <c r="AV466" s="13" t="s">
        <v>89</v>
      </c>
      <c r="AW466" s="13" t="s">
        <v>30</v>
      </c>
      <c r="AX466" s="13" t="s">
        <v>76</v>
      </c>
      <c r="AY466" s="191" t="s">
        <v>524</v>
      </c>
    </row>
    <row r="467" spans="1:65" s="13" customFormat="1">
      <c r="B467" s="189"/>
      <c r="D467" s="190" t="s">
        <v>532</v>
      </c>
      <c r="E467" s="191" t="s">
        <v>1</v>
      </c>
      <c r="F467" s="192" t="s">
        <v>869</v>
      </c>
      <c r="H467" s="193">
        <v>0.33400000000000002</v>
      </c>
      <c r="I467" s="194"/>
      <c r="L467" s="189"/>
      <c r="M467" s="195"/>
      <c r="N467" s="196"/>
      <c r="O467" s="196"/>
      <c r="P467" s="196"/>
      <c r="Q467" s="196"/>
      <c r="R467" s="196"/>
      <c r="S467" s="196"/>
      <c r="T467" s="197"/>
      <c r="AT467" s="191" t="s">
        <v>532</v>
      </c>
      <c r="AU467" s="191" t="s">
        <v>89</v>
      </c>
      <c r="AV467" s="13" t="s">
        <v>89</v>
      </c>
      <c r="AW467" s="13" t="s">
        <v>30</v>
      </c>
      <c r="AX467" s="13" t="s">
        <v>76</v>
      </c>
      <c r="AY467" s="191" t="s">
        <v>524</v>
      </c>
    </row>
    <row r="468" spans="1:65" s="13" customFormat="1">
      <c r="B468" s="189"/>
      <c r="D468" s="190" t="s">
        <v>532</v>
      </c>
      <c r="E468" s="191" t="s">
        <v>1</v>
      </c>
      <c r="F468" s="192" t="s">
        <v>870</v>
      </c>
      <c r="H468" s="193">
        <v>0.11700000000000001</v>
      </c>
      <c r="I468" s="194"/>
      <c r="L468" s="189"/>
      <c r="M468" s="195"/>
      <c r="N468" s="196"/>
      <c r="O468" s="196"/>
      <c r="P468" s="196"/>
      <c r="Q468" s="196"/>
      <c r="R468" s="196"/>
      <c r="S468" s="196"/>
      <c r="T468" s="197"/>
      <c r="AT468" s="191" t="s">
        <v>532</v>
      </c>
      <c r="AU468" s="191" t="s">
        <v>89</v>
      </c>
      <c r="AV468" s="13" t="s">
        <v>89</v>
      </c>
      <c r="AW468" s="13" t="s">
        <v>30</v>
      </c>
      <c r="AX468" s="13" t="s">
        <v>76</v>
      </c>
      <c r="AY468" s="191" t="s">
        <v>524</v>
      </c>
    </row>
    <row r="469" spans="1:65" s="13" customFormat="1">
      <c r="B469" s="189"/>
      <c r="D469" s="190" t="s">
        <v>532</v>
      </c>
      <c r="E469" s="191" t="s">
        <v>1</v>
      </c>
      <c r="F469" s="192" t="s">
        <v>871</v>
      </c>
      <c r="H469" s="193">
        <v>0.51700000000000002</v>
      </c>
      <c r="I469" s="194"/>
      <c r="L469" s="189"/>
      <c r="M469" s="195"/>
      <c r="N469" s="196"/>
      <c r="O469" s="196"/>
      <c r="P469" s="196"/>
      <c r="Q469" s="196"/>
      <c r="R469" s="196"/>
      <c r="S469" s="196"/>
      <c r="T469" s="197"/>
      <c r="AT469" s="191" t="s">
        <v>532</v>
      </c>
      <c r="AU469" s="191" t="s">
        <v>89</v>
      </c>
      <c r="AV469" s="13" t="s">
        <v>89</v>
      </c>
      <c r="AW469" s="13" t="s">
        <v>30</v>
      </c>
      <c r="AX469" s="13" t="s">
        <v>76</v>
      </c>
      <c r="AY469" s="191" t="s">
        <v>524</v>
      </c>
    </row>
    <row r="470" spans="1:65" s="13" customFormat="1">
      <c r="B470" s="189"/>
      <c r="D470" s="190" t="s">
        <v>532</v>
      </c>
      <c r="E470" s="191" t="s">
        <v>1</v>
      </c>
      <c r="F470" s="192" t="s">
        <v>872</v>
      </c>
      <c r="H470" s="193">
        <v>0.78100000000000003</v>
      </c>
      <c r="I470" s="194"/>
      <c r="L470" s="189"/>
      <c r="M470" s="195"/>
      <c r="N470" s="196"/>
      <c r="O470" s="196"/>
      <c r="P470" s="196"/>
      <c r="Q470" s="196"/>
      <c r="R470" s="196"/>
      <c r="S470" s="196"/>
      <c r="T470" s="197"/>
      <c r="AT470" s="191" t="s">
        <v>532</v>
      </c>
      <c r="AU470" s="191" t="s">
        <v>89</v>
      </c>
      <c r="AV470" s="13" t="s">
        <v>89</v>
      </c>
      <c r="AW470" s="13" t="s">
        <v>30</v>
      </c>
      <c r="AX470" s="13" t="s">
        <v>76</v>
      </c>
      <c r="AY470" s="191" t="s">
        <v>524</v>
      </c>
    </row>
    <row r="471" spans="1:65" s="13" customFormat="1">
      <c r="B471" s="189"/>
      <c r="D471" s="190" t="s">
        <v>532</v>
      </c>
      <c r="E471" s="191" t="s">
        <v>1</v>
      </c>
      <c r="F471" s="192" t="s">
        <v>873</v>
      </c>
      <c r="H471" s="193">
        <v>0.66800000000000004</v>
      </c>
      <c r="I471" s="194"/>
      <c r="L471" s="189"/>
      <c r="M471" s="195"/>
      <c r="N471" s="196"/>
      <c r="O471" s="196"/>
      <c r="P471" s="196"/>
      <c r="Q471" s="196"/>
      <c r="R471" s="196"/>
      <c r="S471" s="196"/>
      <c r="T471" s="197"/>
      <c r="AT471" s="191" t="s">
        <v>532</v>
      </c>
      <c r="AU471" s="191" t="s">
        <v>89</v>
      </c>
      <c r="AV471" s="13" t="s">
        <v>89</v>
      </c>
      <c r="AW471" s="13" t="s">
        <v>30</v>
      </c>
      <c r="AX471" s="13" t="s">
        <v>76</v>
      </c>
      <c r="AY471" s="191" t="s">
        <v>524</v>
      </c>
    </row>
    <row r="472" spans="1:65" s="13" customFormat="1">
      <c r="B472" s="189"/>
      <c r="D472" s="190" t="s">
        <v>532</v>
      </c>
      <c r="E472" s="191" t="s">
        <v>1</v>
      </c>
      <c r="F472" s="192" t="s">
        <v>874</v>
      </c>
      <c r="H472" s="193">
        <v>0.35299999999999998</v>
      </c>
      <c r="I472" s="194"/>
      <c r="L472" s="189"/>
      <c r="M472" s="195"/>
      <c r="N472" s="196"/>
      <c r="O472" s="196"/>
      <c r="P472" s="196"/>
      <c r="Q472" s="196"/>
      <c r="R472" s="196"/>
      <c r="S472" s="196"/>
      <c r="T472" s="197"/>
      <c r="AT472" s="191" t="s">
        <v>532</v>
      </c>
      <c r="AU472" s="191" t="s">
        <v>89</v>
      </c>
      <c r="AV472" s="13" t="s">
        <v>89</v>
      </c>
      <c r="AW472" s="13" t="s">
        <v>30</v>
      </c>
      <c r="AX472" s="13" t="s">
        <v>76</v>
      </c>
      <c r="AY472" s="191" t="s">
        <v>524</v>
      </c>
    </row>
    <row r="473" spans="1:65" s="14" customFormat="1">
      <c r="B473" s="198"/>
      <c r="D473" s="190" t="s">
        <v>532</v>
      </c>
      <c r="E473" s="199" t="s">
        <v>1</v>
      </c>
      <c r="F473" s="200" t="s">
        <v>846</v>
      </c>
      <c r="H473" s="199" t="s">
        <v>1</v>
      </c>
      <c r="I473" s="201"/>
      <c r="L473" s="198"/>
      <c r="M473" s="202"/>
      <c r="N473" s="203"/>
      <c r="O473" s="203"/>
      <c r="P473" s="203"/>
      <c r="Q473" s="203"/>
      <c r="R473" s="203"/>
      <c r="S473" s="203"/>
      <c r="T473" s="204"/>
      <c r="AT473" s="199" t="s">
        <v>532</v>
      </c>
      <c r="AU473" s="199" t="s">
        <v>89</v>
      </c>
      <c r="AV473" s="14" t="s">
        <v>83</v>
      </c>
      <c r="AW473" s="14" t="s">
        <v>30</v>
      </c>
      <c r="AX473" s="14" t="s">
        <v>76</v>
      </c>
      <c r="AY473" s="199" t="s">
        <v>524</v>
      </c>
    </row>
    <row r="474" spans="1:65" s="14" customFormat="1">
      <c r="B474" s="198"/>
      <c r="D474" s="190" t="s">
        <v>532</v>
      </c>
      <c r="E474" s="199" t="s">
        <v>1</v>
      </c>
      <c r="F474" s="200" t="s">
        <v>860</v>
      </c>
      <c r="H474" s="199" t="s">
        <v>1</v>
      </c>
      <c r="I474" s="201"/>
      <c r="L474" s="198"/>
      <c r="M474" s="202"/>
      <c r="N474" s="203"/>
      <c r="O474" s="203"/>
      <c r="P474" s="203"/>
      <c r="Q474" s="203"/>
      <c r="R474" s="203"/>
      <c r="S474" s="203"/>
      <c r="T474" s="204"/>
      <c r="AT474" s="199" t="s">
        <v>532</v>
      </c>
      <c r="AU474" s="199" t="s">
        <v>89</v>
      </c>
      <c r="AV474" s="14" t="s">
        <v>83</v>
      </c>
      <c r="AW474" s="14" t="s">
        <v>30</v>
      </c>
      <c r="AX474" s="14" t="s">
        <v>76</v>
      </c>
      <c r="AY474" s="199" t="s">
        <v>524</v>
      </c>
    </row>
    <row r="475" spans="1:65" s="13" customFormat="1">
      <c r="B475" s="189"/>
      <c r="D475" s="190" t="s">
        <v>532</v>
      </c>
      <c r="E475" s="191" t="s">
        <v>1</v>
      </c>
      <c r="F475" s="192" t="s">
        <v>875</v>
      </c>
      <c r="H475" s="193">
        <v>0.53800000000000003</v>
      </c>
      <c r="I475" s="194"/>
      <c r="L475" s="189"/>
      <c r="M475" s="195"/>
      <c r="N475" s="196"/>
      <c r="O475" s="196"/>
      <c r="P475" s="196"/>
      <c r="Q475" s="196"/>
      <c r="R475" s="196"/>
      <c r="S475" s="196"/>
      <c r="T475" s="197"/>
      <c r="AT475" s="191" t="s">
        <v>532</v>
      </c>
      <c r="AU475" s="191" t="s">
        <v>89</v>
      </c>
      <c r="AV475" s="13" t="s">
        <v>89</v>
      </c>
      <c r="AW475" s="13" t="s">
        <v>30</v>
      </c>
      <c r="AX475" s="13" t="s">
        <v>76</v>
      </c>
      <c r="AY475" s="191" t="s">
        <v>524</v>
      </c>
    </row>
    <row r="476" spans="1:65" s="15" customFormat="1">
      <c r="B476" s="205"/>
      <c r="D476" s="190" t="s">
        <v>532</v>
      </c>
      <c r="E476" s="206" t="s">
        <v>1</v>
      </c>
      <c r="F476" s="207" t="s">
        <v>589</v>
      </c>
      <c r="H476" s="208">
        <v>4.7130000000000001</v>
      </c>
      <c r="I476" s="209"/>
      <c r="L476" s="205"/>
      <c r="M476" s="210"/>
      <c r="N476" s="211"/>
      <c r="O476" s="211"/>
      <c r="P476" s="211"/>
      <c r="Q476" s="211"/>
      <c r="R476" s="211"/>
      <c r="S476" s="211"/>
      <c r="T476" s="212"/>
      <c r="AT476" s="206" t="s">
        <v>532</v>
      </c>
      <c r="AU476" s="206" t="s">
        <v>89</v>
      </c>
      <c r="AV476" s="15" t="s">
        <v>537</v>
      </c>
      <c r="AW476" s="15" t="s">
        <v>30</v>
      </c>
      <c r="AX476" s="15" t="s">
        <v>76</v>
      </c>
      <c r="AY476" s="206" t="s">
        <v>524</v>
      </c>
    </row>
    <row r="477" spans="1:65" s="16" customFormat="1">
      <c r="B477" s="213"/>
      <c r="D477" s="190" t="s">
        <v>532</v>
      </c>
      <c r="E477" s="214" t="s">
        <v>1</v>
      </c>
      <c r="F477" s="215" t="s">
        <v>590</v>
      </c>
      <c r="H477" s="216">
        <v>4.7130000000000001</v>
      </c>
      <c r="I477" s="217"/>
      <c r="L477" s="213"/>
      <c r="M477" s="218"/>
      <c r="N477" s="219"/>
      <c r="O477" s="219"/>
      <c r="P477" s="219"/>
      <c r="Q477" s="219"/>
      <c r="R477" s="219"/>
      <c r="S477" s="219"/>
      <c r="T477" s="220"/>
      <c r="AT477" s="214" t="s">
        <v>532</v>
      </c>
      <c r="AU477" s="214" t="s">
        <v>89</v>
      </c>
      <c r="AV477" s="16" t="s">
        <v>530</v>
      </c>
      <c r="AW477" s="16" t="s">
        <v>30</v>
      </c>
      <c r="AX477" s="16" t="s">
        <v>83</v>
      </c>
      <c r="AY477" s="214" t="s">
        <v>524</v>
      </c>
    </row>
    <row r="478" spans="1:65" s="2" customFormat="1" ht="21.75" customHeight="1">
      <c r="A478" s="35"/>
      <c r="B478" s="144"/>
      <c r="C478" s="176" t="s">
        <v>876</v>
      </c>
      <c r="D478" s="176" t="s">
        <v>526</v>
      </c>
      <c r="E478" s="177" t="s">
        <v>877</v>
      </c>
      <c r="F478" s="178" t="s">
        <v>878</v>
      </c>
      <c r="G478" s="179" t="s">
        <v>879</v>
      </c>
      <c r="H478" s="180">
        <v>8</v>
      </c>
      <c r="I478" s="181"/>
      <c r="J478" s="180">
        <f>ROUND(I478*H478,3)</f>
        <v>0</v>
      </c>
      <c r="K478" s="182"/>
      <c r="L478" s="36"/>
      <c r="M478" s="183" t="s">
        <v>1</v>
      </c>
      <c r="N478" s="184" t="s">
        <v>42</v>
      </c>
      <c r="O478" s="61"/>
      <c r="P478" s="185">
        <f>O478*H478</f>
        <v>0</v>
      </c>
      <c r="Q478" s="185">
        <v>1.9130000000000001E-2</v>
      </c>
      <c r="R478" s="185">
        <f>Q478*H478</f>
        <v>0.15304000000000001</v>
      </c>
      <c r="S478" s="185">
        <v>0</v>
      </c>
      <c r="T478" s="186">
        <f>S478*H478</f>
        <v>0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187" t="s">
        <v>530</v>
      </c>
      <c r="AT478" s="187" t="s">
        <v>526</v>
      </c>
      <c r="AU478" s="187" t="s">
        <v>89</v>
      </c>
      <c r="AY478" s="18" t="s">
        <v>524</v>
      </c>
      <c r="BE478" s="105">
        <f>IF(N478="základná",J478,0)</f>
        <v>0</v>
      </c>
      <c r="BF478" s="105">
        <f>IF(N478="znížená",J478,0)</f>
        <v>0</v>
      </c>
      <c r="BG478" s="105">
        <f>IF(N478="zákl. prenesená",J478,0)</f>
        <v>0</v>
      </c>
      <c r="BH478" s="105">
        <f>IF(N478="zníž. prenesená",J478,0)</f>
        <v>0</v>
      </c>
      <c r="BI478" s="105">
        <f>IF(N478="nulová",J478,0)</f>
        <v>0</v>
      </c>
      <c r="BJ478" s="18" t="s">
        <v>89</v>
      </c>
      <c r="BK478" s="188">
        <f>ROUND(I478*H478,3)</f>
        <v>0</v>
      </c>
      <c r="BL478" s="18" t="s">
        <v>530</v>
      </c>
      <c r="BM478" s="187" t="s">
        <v>880</v>
      </c>
    </row>
    <row r="479" spans="1:65" s="2" customFormat="1" ht="21.75" customHeight="1">
      <c r="A479" s="35"/>
      <c r="B479" s="144"/>
      <c r="C479" s="176" t="s">
        <v>881</v>
      </c>
      <c r="D479" s="176" t="s">
        <v>526</v>
      </c>
      <c r="E479" s="177" t="s">
        <v>882</v>
      </c>
      <c r="F479" s="178" t="s">
        <v>883</v>
      </c>
      <c r="G479" s="179" t="s">
        <v>879</v>
      </c>
      <c r="H479" s="180">
        <v>2</v>
      </c>
      <c r="I479" s="181"/>
      <c r="J479" s="180">
        <f>ROUND(I479*H479,3)</f>
        <v>0</v>
      </c>
      <c r="K479" s="182"/>
      <c r="L479" s="36"/>
      <c r="M479" s="183" t="s">
        <v>1</v>
      </c>
      <c r="N479" s="184" t="s">
        <v>42</v>
      </c>
      <c r="O479" s="61"/>
      <c r="P479" s="185">
        <f>O479*H479</f>
        <v>0</v>
      </c>
      <c r="Q479" s="185">
        <v>2.631E-2</v>
      </c>
      <c r="R479" s="185">
        <f>Q479*H479</f>
        <v>5.262E-2</v>
      </c>
      <c r="S479" s="185">
        <v>0</v>
      </c>
      <c r="T479" s="186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187" t="s">
        <v>530</v>
      </c>
      <c r="AT479" s="187" t="s">
        <v>526</v>
      </c>
      <c r="AU479" s="187" t="s">
        <v>89</v>
      </c>
      <c r="AY479" s="18" t="s">
        <v>524</v>
      </c>
      <c r="BE479" s="105">
        <f>IF(N479="základná",J479,0)</f>
        <v>0</v>
      </c>
      <c r="BF479" s="105">
        <f>IF(N479="znížená",J479,0)</f>
        <v>0</v>
      </c>
      <c r="BG479" s="105">
        <f>IF(N479="zákl. prenesená",J479,0)</f>
        <v>0</v>
      </c>
      <c r="BH479" s="105">
        <f>IF(N479="zníž. prenesená",J479,0)</f>
        <v>0</v>
      </c>
      <c r="BI479" s="105">
        <f>IF(N479="nulová",J479,0)</f>
        <v>0</v>
      </c>
      <c r="BJ479" s="18" t="s">
        <v>89</v>
      </c>
      <c r="BK479" s="188">
        <f>ROUND(I479*H479,3)</f>
        <v>0</v>
      </c>
      <c r="BL479" s="18" t="s">
        <v>530</v>
      </c>
      <c r="BM479" s="187" t="s">
        <v>884</v>
      </c>
    </row>
    <row r="480" spans="1:65" s="2" customFormat="1" ht="21.75" customHeight="1">
      <c r="A480" s="35"/>
      <c r="B480" s="144"/>
      <c r="C480" s="176" t="s">
        <v>885</v>
      </c>
      <c r="D480" s="176" t="s">
        <v>526</v>
      </c>
      <c r="E480" s="177" t="s">
        <v>886</v>
      </c>
      <c r="F480" s="178" t="s">
        <v>887</v>
      </c>
      <c r="G480" s="179" t="s">
        <v>879</v>
      </c>
      <c r="H480" s="180">
        <v>6</v>
      </c>
      <c r="I480" s="181"/>
      <c r="J480" s="180">
        <f>ROUND(I480*H480,3)</f>
        <v>0</v>
      </c>
      <c r="K480" s="182"/>
      <c r="L480" s="36"/>
      <c r="M480" s="183" t="s">
        <v>1</v>
      </c>
      <c r="N480" s="184" t="s">
        <v>42</v>
      </c>
      <c r="O480" s="61"/>
      <c r="P480" s="185">
        <f>O480*H480</f>
        <v>0</v>
      </c>
      <c r="Q480" s="185">
        <v>2.631E-2</v>
      </c>
      <c r="R480" s="185">
        <f>Q480*H480</f>
        <v>0.15786</v>
      </c>
      <c r="S480" s="185">
        <v>0</v>
      </c>
      <c r="T480" s="186">
        <f>S480*H480</f>
        <v>0</v>
      </c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R480" s="187" t="s">
        <v>530</v>
      </c>
      <c r="AT480" s="187" t="s">
        <v>526</v>
      </c>
      <c r="AU480" s="187" t="s">
        <v>89</v>
      </c>
      <c r="AY480" s="18" t="s">
        <v>524</v>
      </c>
      <c r="BE480" s="105">
        <f>IF(N480="základná",J480,0)</f>
        <v>0</v>
      </c>
      <c r="BF480" s="105">
        <f>IF(N480="znížená",J480,0)</f>
        <v>0</v>
      </c>
      <c r="BG480" s="105">
        <f>IF(N480="zákl. prenesená",J480,0)</f>
        <v>0</v>
      </c>
      <c r="BH480" s="105">
        <f>IF(N480="zníž. prenesená",J480,0)</f>
        <v>0</v>
      </c>
      <c r="BI480" s="105">
        <f>IF(N480="nulová",J480,0)</f>
        <v>0</v>
      </c>
      <c r="BJ480" s="18" t="s">
        <v>89</v>
      </c>
      <c r="BK480" s="188">
        <f>ROUND(I480*H480,3)</f>
        <v>0</v>
      </c>
      <c r="BL480" s="18" t="s">
        <v>530</v>
      </c>
      <c r="BM480" s="187" t="s">
        <v>888</v>
      </c>
    </row>
    <row r="481" spans="1:65" s="2" customFormat="1" ht="16.5" customHeight="1">
      <c r="A481" s="35"/>
      <c r="B481" s="144"/>
      <c r="C481" s="176" t="s">
        <v>889</v>
      </c>
      <c r="D481" s="176" t="s">
        <v>526</v>
      </c>
      <c r="E481" s="177" t="s">
        <v>890</v>
      </c>
      <c r="F481" s="178" t="s">
        <v>891</v>
      </c>
      <c r="G481" s="179" t="s">
        <v>574</v>
      </c>
      <c r="H481" s="180">
        <v>8.5500000000000007</v>
      </c>
      <c r="I481" s="181"/>
      <c r="J481" s="180">
        <f>ROUND(I481*H481,3)</f>
        <v>0</v>
      </c>
      <c r="K481" s="182"/>
      <c r="L481" s="36"/>
      <c r="M481" s="183" t="s">
        <v>1</v>
      </c>
      <c r="N481" s="184" t="s">
        <v>42</v>
      </c>
      <c r="O481" s="61"/>
      <c r="P481" s="185">
        <f>O481*H481</f>
        <v>0</v>
      </c>
      <c r="Q481" s="185">
        <v>2.4157199999999999</v>
      </c>
      <c r="R481" s="185">
        <f>Q481*H481</f>
        <v>20.654406000000002</v>
      </c>
      <c r="S481" s="185">
        <v>0</v>
      </c>
      <c r="T481" s="186">
        <f>S481*H481</f>
        <v>0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187" t="s">
        <v>530</v>
      </c>
      <c r="AT481" s="187" t="s">
        <v>526</v>
      </c>
      <c r="AU481" s="187" t="s">
        <v>89</v>
      </c>
      <c r="AY481" s="18" t="s">
        <v>524</v>
      </c>
      <c r="BE481" s="105">
        <f>IF(N481="základná",J481,0)</f>
        <v>0</v>
      </c>
      <c r="BF481" s="105">
        <f>IF(N481="znížená",J481,0)</f>
        <v>0</v>
      </c>
      <c r="BG481" s="105">
        <f>IF(N481="zákl. prenesená",J481,0)</f>
        <v>0</v>
      </c>
      <c r="BH481" s="105">
        <f>IF(N481="zníž. prenesená",J481,0)</f>
        <v>0</v>
      </c>
      <c r="BI481" s="105">
        <f>IF(N481="nulová",J481,0)</f>
        <v>0</v>
      </c>
      <c r="BJ481" s="18" t="s">
        <v>89</v>
      </c>
      <c r="BK481" s="188">
        <f>ROUND(I481*H481,3)</f>
        <v>0</v>
      </c>
      <c r="BL481" s="18" t="s">
        <v>530</v>
      </c>
      <c r="BM481" s="187" t="s">
        <v>892</v>
      </c>
    </row>
    <row r="482" spans="1:65" s="14" customFormat="1">
      <c r="B482" s="198"/>
      <c r="D482" s="190" t="s">
        <v>532</v>
      </c>
      <c r="E482" s="199" t="s">
        <v>1</v>
      </c>
      <c r="F482" s="200" t="s">
        <v>893</v>
      </c>
      <c r="H482" s="199" t="s">
        <v>1</v>
      </c>
      <c r="I482" s="201"/>
      <c r="L482" s="198"/>
      <c r="M482" s="202"/>
      <c r="N482" s="203"/>
      <c r="O482" s="203"/>
      <c r="P482" s="203"/>
      <c r="Q482" s="203"/>
      <c r="R482" s="203"/>
      <c r="S482" s="203"/>
      <c r="T482" s="204"/>
      <c r="AT482" s="199" t="s">
        <v>532</v>
      </c>
      <c r="AU482" s="199" t="s">
        <v>89</v>
      </c>
      <c r="AV482" s="14" t="s">
        <v>83</v>
      </c>
      <c r="AW482" s="14" t="s">
        <v>30</v>
      </c>
      <c r="AX482" s="14" t="s">
        <v>76</v>
      </c>
      <c r="AY482" s="199" t="s">
        <v>524</v>
      </c>
    </row>
    <row r="483" spans="1:65" s="14" customFormat="1">
      <c r="B483" s="198"/>
      <c r="D483" s="190" t="s">
        <v>532</v>
      </c>
      <c r="E483" s="199" t="s">
        <v>1</v>
      </c>
      <c r="F483" s="200" t="s">
        <v>894</v>
      </c>
      <c r="H483" s="199" t="s">
        <v>1</v>
      </c>
      <c r="I483" s="201"/>
      <c r="L483" s="198"/>
      <c r="M483" s="202"/>
      <c r="N483" s="203"/>
      <c r="O483" s="203"/>
      <c r="P483" s="203"/>
      <c r="Q483" s="203"/>
      <c r="R483" s="203"/>
      <c r="S483" s="203"/>
      <c r="T483" s="204"/>
      <c r="AT483" s="199" t="s">
        <v>532</v>
      </c>
      <c r="AU483" s="199" t="s">
        <v>89</v>
      </c>
      <c r="AV483" s="14" t="s">
        <v>83</v>
      </c>
      <c r="AW483" s="14" t="s">
        <v>30</v>
      </c>
      <c r="AX483" s="14" t="s">
        <v>76</v>
      </c>
      <c r="AY483" s="199" t="s">
        <v>524</v>
      </c>
    </row>
    <row r="484" spans="1:65" s="13" customFormat="1">
      <c r="B484" s="189"/>
      <c r="D484" s="190" t="s">
        <v>532</v>
      </c>
      <c r="E484" s="191" t="s">
        <v>1</v>
      </c>
      <c r="F484" s="192" t="s">
        <v>895</v>
      </c>
      <c r="H484" s="193">
        <v>3.1920000000000002</v>
      </c>
      <c r="I484" s="194"/>
      <c r="L484" s="189"/>
      <c r="M484" s="195"/>
      <c r="N484" s="196"/>
      <c r="O484" s="196"/>
      <c r="P484" s="196"/>
      <c r="Q484" s="196"/>
      <c r="R484" s="196"/>
      <c r="S484" s="196"/>
      <c r="T484" s="197"/>
      <c r="AT484" s="191" t="s">
        <v>532</v>
      </c>
      <c r="AU484" s="191" t="s">
        <v>89</v>
      </c>
      <c r="AV484" s="13" t="s">
        <v>89</v>
      </c>
      <c r="AW484" s="13" t="s">
        <v>30</v>
      </c>
      <c r="AX484" s="13" t="s">
        <v>76</v>
      </c>
      <c r="AY484" s="191" t="s">
        <v>524</v>
      </c>
    </row>
    <row r="485" spans="1:65" s="14" customFormat="1">
      <c r="B485" s="198"/>
      <c r="D485" s="190" t="s">
        <v>532</v>
      </c>
      <c r="E485" s="199" t="s">
        <v>1</v>
      </c>
      <c r="F485" s="200" t="s">
        <v>896</v>
      </c>
      <c r="H485" s="199" t="s">
        <v>1</v>
      </c>
      <c r="I485" s="201"/>
      <c r="L485" s="198"/>
      <c r="M485" s="202"/>
      <c r="N485" s="203"/>
      <c r="O485" s="203"/>
      <c r="P485" s="203"/>
      <c r="Q485" s="203"/>
      <c r="R485" s="203"/>
      <c r="S485" s="203"/>
      <c r="T485" s="204"/>
      <c r="AT485" s="199" t="s">
        <v>532</v>
      </c>
      <c r="AU485" s="199" t="s">
        <v>89</v>
      </c>
      <c r="AV485" s="14" t="s">
        <v>83</v>
      </c>
      <c r="AW485" s="14" t="s">
        <v>30</v>
      </c>
      <c r="AX485" s="14" t="s">
        <v>76</v>
      </c>
      <c r="AY485" s="199" t="s">
        <v>524</v>
      </c>
    </row>
    <row r="486" spans="1:65" s="13" customFormat="1">
      <c r="B486" s="189"/>
      <c r="D486" s="190" t="s">
        <v>532</v>
      </c>
      <c r="E486" s="191" t="s">
        <v>1</v>
      </c>
      <c r="F486" s="192" t="s">
        <v>897</v>
      </c>
      <c r="H486" s="193">
        <v>5.3579999999999997</v>
      </c>
      <c r="I486" s="194"/>
      <c r="L486" s="189"/>
      <c r="M486" s="195"/>
      <c r="N486" s="196"/>
      <c r="O486" s="196"/>
      <c r="P486" s="196"/>
      <c r="Q486" s="196"/>
      <c r="R486" s="196"/>
      <c r="S486" s="196"/>
      <c r="T486" s="197"/>
      <c r="AT486" s="191" t="s">
        <v>532</v>
      </c>
      <c r="AU486" s="191" t="s">
        <v>89</v>
      </c>
      <c r="AV486" s="13" t="s">
        <v>89</v>
      </c>
      <c r="AW486" s="13" t="s">
        <v>30</v>
      </c>
      <c r="AX486" s="13" t="s">
        <v>76</v>
      </c>
      <c r="AY486" s="191" t="s">
        <v>524</v>
      </c>
    </row>
    <row r="487" spans="1:65" s="16" customFormat="1">
      <c r="B487" s="213"/>
      <c r="D487" s="190" t="s">
        <v>532</v>
      </c>
      <c r="E487" s="214" t="s">
        <v>1</v>
      </c>
      <c r="F487" s="215" t="s">
        <v>590</v>
      </c>
      <c r="H487" s="216">
        <v>8.5500000000000007</v>
      </c>
      <c r="I487" s="217"/>
      <c r="L487" s="213"/>
      <c r="M487" s="218"/>
      <c r="N487" s="219"/>
      <c r="O487" s="219"/>
      <c r="P487" s="219"/>
      <c r="Q487" s="219"/>
      <c r="R487" s="219"/>
      <c r="S487" s="219"/>
      <c r="T487" s="220"/>
      <c r="AT487" s="214" t="s">
        <v>532</v>
      </c>
      <c r="AU487" s="214" t="s">
        <v>89</v>
      </c>
      <c r="AV487" s="16" t="s">
        <v>530</v>
      </c>
      <c r="AW487" s="16" t="s">
        <v>30</v>
      </c>
      <c r="AX487" s="16" t="s">
        <v>83</v>
      </c>
      <c r="AY487" s="214" t="s">
        <v>524</v>
      </c>
    </row>
    <row r="488" spans="1:65" s="2" customFormat="1" ht="21.75" customHeight="1">
      <c r="A488" s="35"/>
      <c r="B488" s="144"/>
      <c r="C488" s="176" t="s">
        <v>898</v>
      </c>
      <c r="D488" s="176" t="s">
        <v>526</v>
      </c>
      <c r="E488" s="177" t="s">
        <v>899</v>
      </c>
      <c r="F488" s="178" t="s">
        <v>215</v>
      </c>
      <c r="G488" s="179" t="s">
        <v>529</v>
      </c>
      <c r="H488" s="180">
        <v>64.2</v>
      </c>
      <c r="I488" s="181"/>
      <c r="J488" s="180">
        <f>ROUND(I488*H488,3)</f>
        <v>0</v>
      </c>
      <c r="K488" s="182"/>
      <c r="L488" s="36"/>
      <c r="M488" s="183" t="s">
        <v>1</v>
      </c>
      <c r="N488" s="184" t="s">
        <v>42</v>
      </c>
      <c r="O488" s="61"/>
      <c r="P488" s="185">
        <f>O488*H488</f>
        <v>0</v>
      </c>
      <c r="Q488" s="185">
        <v>3.0999999999999999E-3</v>
      </c>
      <c r="R488" s="185">
        <f>Q488*H488</f>
        <v>0.19902</v>
      </c>
      <c r="S488" s="185">
        <v>0</v>
      </c>
      <c r="T488" s="186">
        <f>S488*H488</f>
        <v>0</v>
      </c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R488" s="187" t="s">
        <v>530</v>
      </c>
      <c r="AT488" s="187" t="s">
        <v>526</v>
      </c>
      <c r="AU488" s="187" t="s">
        <v>89</v>
      </c>
      <c r="AY488" s="18" t="s">
        <v>524</v>
      </c>
      <c r="BE488" s="105">
        <f>IF(N488="základná",J488,0)</f>
        <v>0</v>
      </c>
      <c r="BF488" s="105">
        <f>IF(N488="znížená",J488,0)</f>
        <v>0</v>
      </c>
      <c r="BG488" s="105">
        <f>IF(N488="zákl. prenesená",J488,0)</f>
        <v>0</v>
      </c>
      <c r="BH488" s="105">
        <f>IF(N488="zníž. prenesená",J488,0)</f>
        <v>0</v>
      </c>
      <c r="BI488" s="105">
        <f>IF(N488="nulová",J488,0)</f>
        <v>0</v>
      </c>
      <c r="BJ488" s="18" t="s">
        <v>89</v>
      </c>
      <c r="BK488" s="188">
        <f>ROUND(I488*H488,3)</f>
        <v>0</v>
      </c>
      <c r="BL488" s="18" t="s">
        <v>530</v>
      </c>
      <c r="BM488" s="187" t="s">
        <v>900</v>
      </c>
    </row>
    <row r="489" spans="1:65" s="14" customFormat="1">
      <c r="B489" s="198"/>
      <c r="D489" s="190" t="s">
        <v>532</v>
      </c>
      <c r="E489" s="199" t="s">
        <v>1</v>
      </c>
      <c r="F489" s="200" t="s">
        <v>893</v>
      </c>
      <c r="H489" s="199" t="s">
        <v>1</v>
      </c>
      <c r="I489" s="201"/>
      <c r="L489" s="198"/>
      <c r="M489" s="202"/>
      <c r="N489" s="203"/>
      <c r="O489" s="203"/>
      <c r="P489" s="203"/>
      <c r="Q489" s="203"/>
      <c r="R489" s="203"/>
      <c r="S489" s="203"/>
      <c r="T489" s="204"/>
      <c r="AT489" s="199" t="s">
        <v>532</v>
      </c>
      <c r="AU489" s="199" t="s">
        <v>89</v>
      </c>
      <c r="AV489" s="14" t="s">
        <v>83</v>
      </c>
      <c r="AW489" s="14" t="s">
        <v>30</v>
      </c>
      <c r="AX489" s="14" t="s">
        <v>76</v>
      </c>
      <c r="AY489" s="199" t="s">
        <v>524</v>
      </c>
    </row>
    <row r="490" spans="1:65" s="14" customFormat="1">
      <c r="B490" s="198"/>
      <c r="D490" s="190" t="s">
        <v>532</v>
      </c>
      <c r="E490" s="199" t="s">
        <v>1</v>
      </c>
      <c r="F490" s="200" t="s">
        <v>894</v>
      </c>
      <c r="H490" s="199" t="s">
        <v>1</v>
      </c>
      <c r="I490" s="201"/>
      <c r="L490" s="198"/>
      <c r="M490" s="202"/>
      <c r="N490" s="203"/>
      <c r="O490" s="203"/>
      <c r="P490" s="203"/>
      <c r="Q490" s="203"/>
      <c r="R490" s="203"/>
      <c r="S490" s="203"/>
      <c r="T490" s="204"/>
      <c r="AT490" s="199" t="s">
        <v>532</v>
      </c>
      <c r="AU490" s="199" t="s">
        <v>89</v>
      </c>
      <c r="AV490" s="14" t="s">
        <v>83</v>
      </c>
      <c r="AW490" s="14" t="s">
        <v>30</v>
      </c>
      <c r="AX490" s="14" t="s">
        <v>76</v>
      </c>
      <c r="AY490" s="199" t="s">
        <v>524</v>
      </c>
    </row>
    <row r="491" spans="1:65" s="13" customFormat="1">
      <c r="B491" s="189"/>
      <c r="D491" s="190" t="s">
        <v>532</v>
      </c>
      <c r="E491" s="191" t="s">
        <v>1</v>
      </c>
      <c r="F491" s="192" t="s">
        <v>901</v>
      </c>
      <c r="H491" s="193">
        <v>9.1199999999999992</v>
      </c>
      <c r="I491" s="194"/>
      <c r="L491" s="189"/>
      <c r="M491" s="195"/>
      <c r="N491" s="196"/>
      <c r="O491" s="196"/>
      <c r="P491" s="196"/>
      <c r="Q491" s="196"/>
      <c r="R491" s="196"/>
      <c r="S491" s="196"/>
      <c r="T491" s="197"/>
      <c r="AT491" s="191" t="s">
        <v>532</v>
      </c>
      <c r="AU491" s="191" t="s">
        <v>89</v>
      </c>
      <c r="AV491" s="13" t="s">
        <v>89</v>
      </c>
      <c r="AW491" s="13" t="s">
        <v>30</v>
      </c>
      <c r="AX491" s="13" t="s">
        <v>76</v>
      </c>
      <c r="AY491" s="191" t="s">
        <v>524</v>
      </c>
    </row>
    <row r="492" spans="1:65" s="14" customFormat="1">
      <c r="B492" s="198"/>
      <c r="D492" s="190" t="s">
        <v>532</v>
      </c>
      <c r="E492" s="199" t="s">
        <v>1</v>
      </c>
      <c r="F492" s="200" t="s">
        <v>896</v>
      </c>
      <c r="H492" s="199" t="s">
        <v>1</v>
      </c>
      <c r="I492" s="201"/>
      <c r="L492" s="198"/>
      <c r="M492" s="202"/>
      <c r="N492" s="203"/>
      <c r="O492" s="203"/>
      <c r="P492" s="203"/>
      <c r="Q492" s="203"/>
      <c r="R492" s="203"/>
      <c r="S492" s="203"/>
      <c r="T492" s="204"/>
      <c r="AT492" s="199" t="s">
        <v>532</v>
      </c>
      <c r="AU492" s="199" t="s">
        <v>89</v>
      </c>
      <c r="AV492" s="14" t="s">
        <v>83</v>
      </c>
      <c r="AW492" s="14" t="s">
        <v>30</v>
      </c>
      <c r="AX492" s="14" t="s">
        <v>76</v>
      </c>
      <c r="AY492" s="199" t="s">
        <v>524</v>
      </c>
    </row>
    <row r="493" spans="1:65" s="13" customFormat="1">
      <c r="B493" s="189"/>
      <c r="D493" s="190" t="s">
        <v>532</v>
      </c>
      <c r="E493" s="191" t="s">
        <v>1</v>
      </c>
      <c r="F493" s="192" t="s">
        <v>902</v>
      </c>
      <c r="H493" s="193">
        <v>53.58</v>
      </c>
      <c r="I493" s="194"/>
      <c r="L493" s="189"/>
      <c r="M493" s="195"/>
      <c r="N493" s="196"/>
      <c r="O493" s="196"/>
      <c r="P493" s="196"/>
      <c r="Q493" s="196"/>
      <c r="R493" s="196"/>
      <c r="S493" s="196"/>
      <c r="T493" s="197"/>
      <c r="AT493" s="191" t="s">
        <v>532</v>
      </c>
      <c r="AU493" s="191" t="s">
        <v>89</v>
      </c>
      <c r="AV493" s="13" t="s">
        <v>89</v>
      </c>
      <c r="AW493" s="13" t="s">
        <v>30</v>
      </c>
      <c r="AX493" s="13" t="s">
        <v>76</v>
      </c>
      <c r="AY493" s="191" t="s">
        <v>524</v>
      </c>
    </row>
    <row r="494" spans="1:65" s="13" customFormat="1">
      <c r="B494" s="189"/>
      <c r="D494" s="190" t="s">
        <v>532</v>
      </c>
      <c r="E494" s="191" t="s">
        <v>1</v>
      </c>
      <c r="F494" s="192" t="s">
        <v>903</v>
      </c>
      <c r="H494" s="193">
        <v>1.5</v>
      </c>
      <c r="I494" s="194"/>
      <c r="L494" s="189"/>
      <c r="M494" s="195"/>
      <c r="N494" s="196"/>
      <c r="O494" s="196"/>
      <c r="P494" s="196"/>
      <c r="Q494" s="196"/>
      <c r="R494" s="196"/>
      <c r="S494" s="196"/>
      <c r="T494" s="197"/>
      <c r="AT494" s="191" t="s">
        <v>532</v>
      </c>
      <c r="AU494" s="191" t="s">
        <v>89</v>
      </c>
      <c r="AV494" s="13" t="s">
        <v>89</v>
      </c>
      <c r="AW494" s="13" t="s">
        <v>30</v>
      </c>
      <c r="AX494" s="13" t="s">
        <v>76</v>
      </c>
      <c r="AY494" s="191" t="s">
        <v>524</v>
      </c>
    </row>
    <row r="495" spans="1:65" s="16" customFormat="1">
      <c r="B495" s="213"/>
      <c r="D495" s="190" t="s">
        <v>532</v>
      </c>
      <c r="E495" s="214" t="s">
        <v>214</v>
      </c>
      <c r="F495" s="215" t="s">
        <v>590</v>
      </c>
      <c r="H495" s="216">
        <v>64.2</v>
      </c>
      <c r="I495" s="217"/>
      <c r="L495" s="213"/>
      <c r="M495" s="218"/>
      <c r="N495" s="219"/>
      <c r="O495" s="219"/>
      <c r="P495" s="219"/>
      <c r="Q495" s="219"/>
      <c r="R495" s="219"/>
      <c r="S495" s="219"/>
      <c r="T495" s="220"/>
      <c r="AT495" s="214" t="s">
        <v>532</v>
      </c>
      <c r="AU495" s="214" t="s">
        <v>89</v>
      </c>
      <c r="AV495" s="16" t="s">
        <v>530</v>
      </c>
      <c r="AW495" s="16" t="s">
        <v>30</v>
      </c>
      <c r="AX495" s="16" t="s">
        <v>83</v>
      </c>
      <c r="AY495" s="214" t="s">
        <v>524</v>
      </c>
    </row>
    <row r="496" spans="1:65" s="2" customFormat="1" ht="21.75" customHeight="1">
      <c r="A496" s="35"/>
      <c r="B496" s="144"/>
      <c r="C496" s="176" t="s">
        <v>904</v>
      </c>
      <c r="D496" s="176" t="s">
        <v>526</v>
      </c>
      <c r="E496" s="177" t="s">
        <v>905</v>
      </c>
      <c r="F496" s="178" t="s">
        <v>906</v>
      </c>
      <c r="G496" s="179" t="s">
        <v>529</v>
      </c>
      <c r="H496" s="180">
        <v>64.2</v>
      </c>
      <c r="I496" s="181"/>
      <c r="J496" s="180">
        <f>ROUND(I496*H496,3)</f>
        <v>0</v>
      </c>
      <c r="K496" s="182"/>
      <c r="L496" s="36"/>
      <c r="M496" s="183" t="s">
        <v>1</v>
      </c>
      <c r="N496" s="184" t="s">
        <v>42</v>
      </c>
      <c r="O496" s="61"/>
      <c r="P496" s="185">
        <f>O496*H496</f>
        <v>0</v>
      </c>
      <c r="Q496" s="185">
        <v>0</v>
      </c>
      <c r="R496" s="185">
        <f>Q496*H496</f>
        <v>0</v>
      </c>
      <c r="S496" s="185">
        <v>0</v>
      </c>
      <c r="T496" s="186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87" t="s">
        <v>530</v>
      </c>
      <c r="AT496" s="187" t="s">
        <v>526</v>
      </c>
      <c r="AU496" s="187" t="s">
        <v>89</v>
      </c>
      <c r="AY496" s="18" t="s">
        <v>524</v>
      </c>
      <c r="BE496" s="105">
        <f>IF(N496="základná",J496,0)</f>
        <v>0</v>
      </c>
      <c r="BF496" s="105">
        <f>IF(N496="znížená",J496,0)</f>
        <v>0</v>
      </c>
      <c r="BG496" s="105">
        <f>IF(N496="zákl. prenesená",J496,0)</f>
        <v>0</v>
      </c>
      <c r="BH496" s="105">
        <f>IF(N496="zníž. prenesená",J496,0)</f>
        <v>0</v>
      </c>
      <c r="BI496" s="105">
        <f>IF(N496="nulová",J496,0)</f>
        <v>0</v>
      </c>
      <c r="BJ496" s="18" t="s">
        <v>89</v>
      </c>
      <c r="BK496" s="188">
        <f>ROUND(I496*H496,3)</f>
        <v>0</v>
      </c>
      <c r="BL496" s="18" t="s">
        <v>530</v>
      </c>
      <c r="BM496" s="187" t="s">
        <v>907</v>
      </c>
    </row>
    <row r="497" spans="1:65" s="13" customFormat="1">
      <c r="B497" s="189"/>
      <c r="D497" s="190" t="s">
        <v>532</v>
      </c>
      <c r="E497" s="191" t="s">
        <v>1</v>
      </c>
      <c r="F497" s="192" t="s">
        <v>214</v>
      </c>
      <c r="H497" s="193">
        <v>64.2</v>
      </c>
      <c r="I497" s="194"/>
      <c r="L497" s="189"/>
      <c r="M497" s="195"/>
      <c r="N497" s="196"/>
      <c r="O497" s="196"/>
      <c r="P497" s="196"/>
      <c r="Q497" s="196"/>
      <c r="R497" s="196"/>
      <c r="S497" s="196"/>
      <c r="T497" s="197"/>
      <c r="AT497" s="191" t="s">
        <v>532</v>
      </c>
      <c r="AU497" s="191" t="s">
        <v>89</v>
      </c>
      <c r="AV497" s="13" t="s">
        <v>89</v>
      </c>
      <c r="AW497" s="13" t="s">
        <v>30</v>
      </c>
      <c r="AX497" s="13" t="s">
        <v>83</v>
      </c>
      <c r="AY497" s="191" t="s">
        <v>524</v>
      </c>
    </row>
    <row r="498" spans="1:65" s="2" customFormat="1" ht="21.75" customHeight="1">
      <c r="A498" s="35"/>
      <c r="B498" s="144"/>
      <c r="C498" s="176" t="s">
        <v>908</v>
      </c>
      <c r="D498" s="176" t="s">
        <v>526</v>
      </c>
      <c r="E498" s="177" t="s">
        <v>909</v>
      </c>
      <c r="F498" s="178" t="s">
        <v>910</v>
      </c>
      <c r="G498" s="179" t="s">
        <v>677</v>
      </c>
      <c r="H498" s="180">
        <v>1.139</v>
      </c>
      <c r="I498" s="181"/>
      <c r="J498" s="180">
        <f>ROUND(I498*H498,3)</f>
        <v>0</v>
      </c>
      <c r="K498" s="182"/>
      <c r="L498" s="36"/>
      <c r="M498" s="183" t="s">
        <v>1</v>
      </c>
      <c r="N498" s="184" t="s">
        <v>42</v>
      </c>
      <c r="O498" s="61"/>
      <c r="P498" s="185">
        <f>O498*H498</f>
        <v>0</v>
      </c>
      <c r="Q498" s="185">
        <v>1.0125599999999999</v>
      </c>
      <c r="R498" s="185">
        <f>Q498*H498</f>
        <v>1.1533058399999998</v>
      </c>
      <c r="S498" s="185">
        <v>0</v>
      </c>
      <c r="T498" s="186">
        <f>S498*H498</f>
        <v>0</v>
      </c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R498" s="187" t="s">
        <v>530</v>
      </c>
      <c r="AT498" s="187" t="s">
        <v>526</v>
      </c>
      <c r="AU498" s="187" t="s">
        <v>89</v>
      </c>
      <c r="AY498" s="18" t="s">
        <v>524</v>
      </c>
      <c r="BE498" s="105">
        <f>IF(N498="základná",J498,0)</f>
        <v>0</v>
      </c>
      <c r="BF498" s="105">
        <f>IF(N498="znížená",J498,0)</f>
        <v>0</v>
      </c>
      <c r="BG498" s="105">
        <f>IF(N498="zákl. prenesená",J498,0)</f>
        <v>0</v>
      </c>
      <c r="BH498" s="105">
        <f>IF(N498="zníž. prenesená",J498,0)</f>
        <v>0</v>
      </c>
      <c r="BI498" s="105">
        <f>IF(N498="nulová",J498,0)</f>
        <v>0</v>
      </c>
      <c r="BJ498" s="18" t="s">
        <v>89</v>
      </c>
      <c r="BK498" s="188">
        <f>ROUND(I498*H498,3)</f>
        <v>0</v>
      </c>
      <c r="BL498" s="18" t="s">
        <v>530</v>
      </c>
      <c r="BM498" s="187" t="s">
        <v>911</v>
      </c>
    </row>
    <row r="499" spans="1:65" s="13" customFormat="1">
      <c r="B499" s="189"/>
      <c r="D499" s="190" t="s">
        <v>532</v>
      </c>
      <c r="E499" s="191" t="s">
        <v>1</v>
      </c>
      <c r="F499" s="192" t="s">
        <v>912</v>
      </c>
      <c r="H499" s="193">
        <v>1.139</v>
      </c>
      <c r="I499" s="194"/>
      <c r="L499" s="189"/>
      <c r="M499" s="195"/>
      <c r="N499" s="196"/>
      <c r="O499" s="196"/>
      <c r="P499" s="196"/>
      <c r="Q499" s="196"/>
      <c r="R499" s="196"/>
      <c r="S499" s="196"/>
      <c r="T499" s="197"/>
      <c r="AT499" s="191" t="s">
        <v>532</v>
      </c>
      <c r="AU499" s="191" t="s">
        <v>89</v>
      </c>
      <c r="AV499" s="13" t="s">
        <v>89</v>
      </c>
      <c r="AW499" s="13" t="s">
        <v>30</v>
      </c>
      <c r="AX499" s="13" t="s">
        <v>76</v>
      </c>
      <c r="AY499" s="191" t="s">
        <v>524</v>
      </c>
    </row>
    <row r="500" spans="1:65" s="16" customFormat="1">
      <c r="B500" s="213"/>
      <c r="D500" s="190" t="s">
        <v>532</v>
      </c>
      <c r="E500" s="214" t="s">
        <v>1</v>
      </c>
      <c r="F500" s="215" t="s">
        <v>590</v>
      </c>
      <c r="H500" s="216">
        <v>1.139</v>
      </c>
      <c r="I500" s="217"/>
      <c r="L500" s="213"/>
      <c r="M500" s="218"/>
      <c r="N500" s="219"/>
      <c r="O500" s="219"/>
      <c r="P500" s="219"/>
      <c r="Q500" s="219"/>
      <c r="R500" s="219"/>
      <c r="S500" s="219"/>
      <c r="T500" s="220"/>
      <c r="AT500" s="214" t="s">
        <v>532</v>
      </c>
      <c r="AU500" s="214" t="s">
        <v>89</v>
      </c>
      <c r="AV500" s="16" t="s">
        <v>530</v>
      </c>
      <c r="AW500" s="16" t="s">
        <v>30</v>
      </c>
      <c r="AX500" s="16" t="s">
        <v>83</v>
      </c>
      <c r="AY500" s="214" t="s">
        <v>524</v>
      </c>
    </row>
    <row r="501" spans="1:65" s="2" customFormat="1" ht="16.5" customHeight="1">
      <c r="A501" s="35"/>
      <c r="B501" s="144"/>
      <c r="C501" s="176" t="s">
        <v>913</v>
      </c>
      <c r="D501" s="176" t="s">
        <v>526</v>
      </c>
      <c r="E501" s="177" t="s">
        <v>914</v>
      </c>
      <c r="F501" s="178" t="s">
        <v>915</v>
      </c>
      <c r="G501" s="179" t="s">
        <v>529</v>
      </c>
      <c r="H501" s="180">
        <v>3.2</v>
      </c>
      <c r="I501" s="181"/>
      <c r="J501" s="180">
        <f>ROUND(I501*H501,3)</f>
        <v>0</v>
      </c>
      <c r="K501" s="182"/>
      <c r="L501" s="36"/>
      <c r="M501" s="183" t="s">
        <v>1</v>
      </c>
      <c r="N501" s="184" t="s">
        <v>42</v>
      </c>
      <c r="O501" s="61"/>
      <c r="P501" s="185">
        <f>O501*H501</f>
        <v>0</v>
      </c>
      <c r="Q501" s="185">
        <v>8.9789999999999995E-2</v>
      </c>
      <c r="R501" s="185">
        <f>Q501*H501</f>
        <v>0.28732799999999997</v>
      </c>
      <c r="S501" s="185">
        <v>0</v>
      </c>
      <c r="T501" s="186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87" t="s">
        <v>530</v>
      </c>
      <c r="AT501" s="187" t="s">
        <v>526</v>
      </c>
      <c r="AU501" s="187" t="s">
        <v>89</v>
      </c>
      <c r="AY501" s="18" t="s">
        <v>524</v>
      </c>
      <c r="BE501" s="105">
        <f>IF(N501="základná",J501,0)</f>
        <v>0</v>
      </c>
      <c r="BF501" s="105">
        <f>IF(N501="znížená",J501,0)</f>
        <v>0</v>
      </c>
      <c r="BG501" s="105">
        <f>IF(N501="zákl. prenesená",J501,0)</f>
        <v>0</v>
      </c>
      <c r="BH501" s="105">
        <f>IF(N501="zníž. prenesená",J501,0)</f>
        <v>0</v>
      </c>
      <c r="BI501" s="105">
        <f>IF(N501="nulová",J501,0)</f>
        <v>0</v>
      </c>
      <c r="BJ501" s="18" t="s">
        <v>89</v>
      </c>
      <c r="BK501" s="188">
        <f>ROUND(I501*H501,3)</f>
        <v>0</v>
      </c>
      <c r="BL501" s="18" t="s">
        <v>530</v>
      </c>
      <c r="BM501" s="187" t="s">
        <v>916</v>
      </c>
    </row>
    <row r="502" spans="1:65" s="14" customFormat="1">
      <c r="B502" s="198"/>
      <c r="D502" s="190" t="s">
        <v>532</v>
      </c>
      <c r="E502" s="199" t="s">
        <v>1</v>
      </c>
      <c r="F502" s="200" t="s">
        <v>577</v>
      </c>
      <c r="H502" s="199" t="s">
        <v>1</v>
      </c>
      <c r="I502" s="201"/>
      <c r="L502" s="198"/>
      <c r="M502" s="202"/>
      <c r="N502" s="203"/>
      <c r="O502" s="203"/>
      <c r="P502" s="203"/>
      <c r="Q502" s="203"/>
      <c r="R502" s="203"/>
      <c r="S502" s="203"/>
      <c r="T502" s="204"/>
      <c r="AT502" s="199" t="s">
        <v>532</v>
      </c>
      <c r="AU502" s="199" t="s">
        <v>89</v>
      </c>
      <c r="AV502" s="14" t="s">
        <v>83</v>
      </c>
      <c r="AW502" s="14" t="s">
        <v>30</v>
      </c>
      <c r="AX502" s="14" t="s">
        <v>76</v>
      </c>
      <c r="AY502" s="199" t="s">
        <v>524</v>
      </c>
    </row>
    <row r="503" spans="1:65" s="14" customFormat="1">
      <c r="B503" s="198"/>
      <c r="D503" s="190" t="s">
        <v>532</v>
      </c>
      <c r="E503" s="199" t="s">
        <v>1</v>
      </c>
      <c r="F503" s="200" t="s">
        <v>840</v>
      </c>
      <c r="H503" s="199" t="s">
        <v>1</v>
      </c>
      <c r="I503" s="201"/>
      <c r="L503" s="198"/>
      <c r="M503" s="202"/>
      <c r="N503" s="203"/>
      <c r="O503" s="203"/>
      <c r="P503" s="203"/>
      <c r="Q503" s="203"/>
      <c r="R503" s="203"/>
      <c r="S503" s="203"/>
      <c r="T503" s="204"/>
      <c r="AT503" s="199" t="s">
        <v>532</v>
      </c>
      <c r="AU503" s="199" t="s">
        <v>89</v>
      </c>
      <c r="AV503" s="14" t="s">
        <v>83</v>
      </c>
      <c r="AW503" s="14" t="s">
        <v>30</v>
      </c>
      <c r="AX503" s="14" t="s">
        <v>76</v>
      </c>
      <c r="AY503" s="199" t="s">
        <v>524</v>
      </c>
    </row>
    <row r="504" spans="1:65" s="13" customFormat="1">
      <c r="B504" s="189"/>
      <c r="D504" s="190" t="s">
        <v>532</v>
      </c>
      <c r="E504" s="191" t="s">
        <v>1</v>
      </c>
      <c r="F504" s="192" t="s">
        <v>917</v>
      </c>
      <c r="H504" s="193">
        <v>1.6</v>
      </c>
      <c r="I504" s="194"/>
      <c r="L504" s="189"/>
      <c r="M504" s="195"/>
      <c r="N504" s="196"/>
      <c r="O504" s="196"/>
      <c r="P504" s="196"/>
      <c r="Q504" s="196"/>
      <c r="R504" s="196"/>
      <c r="S504" s="196"/>
      <c r="T504" s="197"/>
      <c r="AT504" s="191" t="s">
        <v>532</v>
      </c>
      <c r="AU504" s="191" t="s">
        <v>89</v>
      </c>
      <c r="AV504" s="13" t="s">
        <v>89</v>
      </c>
      <c r="AW504" s="13" t="s">
        <v>30</v>
      </c>
      <c r="AX504" s="13" t="s">
        <v>76</v>
      </c>
      <c r="AY504" s="191" t="s">
        <v>524</v>
      </c>
    </row>
    <row r="505" spans="1:65" s="14" customFormat="1">
      <c r="B505" s="198"/>
      <c r="D505" s="190" t="s">
        <v>532</v>
      </c>
      <c r="E505" s="199" t="s">
        <v>1</v>
      </c>
      <c r="F505" s="200" t="s">
        <v>846</v>
      </c>
      <c r="H505" s="199" t="s">
        <v>1</v>
      </c>
      <c r="I505" s="201"/>
      <c r="L505" s="198"/>
      <c r="M505" s="202"/>
      <c r="N505" s="203"/>
      <c r="O505" s="203"/>
      <c r="P505" s="203"/>
      <c r="Q505" s="203"/>
      <c r="R505" s="203"/>
      <c r="S505" s="203"/>
      <c r="T505" s="204"/>
      <c r="AT505" s="199" t="s">
        <v>532</v>
      </c>
      <c r="AU505" s="199" t="s">
        <v>89</v>
      </c>
      <c r="AV505" s="14" t="s">
        <v>83</v>
      </c>
      <c r="AW505" s="14" t="s">
        <v>30</v>
      </c>
      <c r="AX505" s="14" t="s">
        <v>76</v>
      </c>
      <c r="AY505" s="199" t="s">
        <v>524</v>
      </c>
    </row>
    <row r="506" spans="1:65" s="13" customFormat="1">
      <c r="B506" s="189"/>
      <c r="D506" s="190" t="s">
        <v>532</v>
      </c>
      <c r="E506" s="191" t="s">
        <v>1</v>
      </c>
      <c r="F506" s="192" t="s">
        <v>918</v>
      </c>
      <c r="H506" s="193">
        <v>1.6</v>
      </c>
      <c r="I506" s="194"/>
      <c r="L506" s="189"/>
      <c r="M506" s="195"/>
      <c r="N506" s="196"/>
      <c r="O506" s="196"/>
      <c r="P506" s="196"/>
      <c r="Q506" s="196"/>
      <c r="R506" s="196"/>
      <c r="S506" s="196"/>
      <c r="T506" s="197"/>
      <c r="AT506" s="191" t="s">
        <v>532</v>
      </c>
      <c r="AU506" s="191" t="s">
        <v>89</v>
      </c>
      <c r="AV506" s="13" t="s">
        <v>89</v>
      </c>
      <c r="AW506" s="13" t="s">
        <v>30</v>
      </c>
      <c r="AX506" s="13" t="s">
        <v>76</v>
      </c>
      <c r="AY506" s="191" t="s">
        <v>524</v>
      </c>
    </row>
    <row r="507" spans="1:65" s="15" customFormat="1">
      <c r="B507" s="205"/>
      <c r="D507" s="190" t="s">
        <v>532</v>
      </c>
      <c r="E507" s="206" t="s">
        <v>1</v>
      </c>
      <c r="F507" s="207" t="s">
        <v>589</v>
      </c>
      <c r="H507" s="208">
        <v>3.2</v>
      </c>
      <c r="I507" s="209"/>
      <c r="L507" s="205"/>
      <c r="M507" s="210"/>
      <c r="N507" s="211"/>
      <c r="O507" s="211"/>
      <c r="P507" s="211"/>
      <c r="Q507" s="211"/>
      <c r="R507" s="211"/>
      <c r="S507" s="211"/>
      <c r="T507" s="212"/>
      <c r="AT507" s="206" t="s">
        <v>532</v>
      </c>
      <c r="AU507" s="206" t="s">
        <v>89</v>
      </c>
      <c r="AV507" s="15" t="s">
        <v>537</v>
      </c>
      <c r="AW507" s="15" t="s">
        <v>30</v>
      </c>
      <c r="AX507" s="15" t="s">
        <v>76</v>
      </c>
      <c r="AY507" s="206" t="s">
        <v>524</v>
      </c>
    </row>
    <row r="508" spans="1:65" s="16" customFormat="1">
      <c r="B508" s="213"/>
      <c r="D508" s="190" t="s">
        <v>532</v>
      </c>
      <c r="E508" s="214" t="s">
        <v>1</v>
      </c>
      <c r="F508" s="215" t="s">
        <v>590</v>
      </c>
      <c r="H508" s="216">
        <v>3.2</v>
      </c>
      <c r="I508" s="217"/>
      <c r="L508" s="213"/>
      <c r="M508" s="218"/>
      <c r="N508" s="219"/>
      <c r="O508" s="219"/>
      <c r="P508" s="219"/>
      <c r="Q508" s="219"/>
      <c r="R508" s="219"/>
      <c r="S508" s="219"/>
      <c r="T508" s="220"/>
      <c r="AT508" s="214" t="s">
        <v>532</v>
      </c>
      <c r="AU508" s="214" t="s">
        <v>89</v>
      </c>
      <c r="AV508" s="16" t="s">
        <v>530</v>
      </c>
      <c r="AW508" s="16" t="s">
        <v>30</v>
      </c>
      <c r="AX508" s="16" t="s">
        <v>83</v>
      </c>
      <c r="AY508" s="214" t="s">
        <v>524</v>
      </c>
    </row>
    <row r="509" spans="1:65" s="2" customFormat="1" ht="33" customHeight="1">
      <c r="A509" s="35"/>
      <c r="B509" s="144"/>
      <c r="C509" s="176" t="s">
        <v>919</v>
      </c>
      <c r="D509" s="176" t="s">
        <v>526</v>
      </c>
      <c r="E509" s="177" t="s">
        <v>920</v>
      </c>
      <c r="F509" s="178" t="s">
        <v>921</v>
      </c>
      <c r="G509" s="179" t="s">
        <v>529</v>
      </c>
      <c r="H509" s="180">
        <v>60.003999999999998</v>
      </c>
      <c r="I509" s="181"/>
      <c r="J509" s="180">
        <f>ROUND(I509*H509,3)</f>
        <v>0</v>
      </c>
      <c r="K509" s="182"/>
      <c r="L509" s="36"/>
      <c r="M509" s="183" t="s">
        <v>1</v>
      </c>
      <c r="N509" s="184" t="s">
        <v>42</v>
      </c>
      <c r="O509" s="61"/>
      <c r="P509" s="185">
        <f>O509*H509</f>
        <v>0</v>
      </c>
      <c r="Q509" s="185">
        <v>4.2639999999999997E-2</v>
      </c>
      <c r="R509" s="185">
        <f>Q509*H509</f>
        <v>2.5585705599999997</v>
      </c>
      <c r="S509" s="185">
        <v>0</v>
      </c>
      <c r="T509" s="186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7" t="s">
        <v>530</v>
      </c>
      <c r="AT509" s="187" t="s">
        <v>526</v>
      </c>
      <c r="AU509" s="187" t="s">
        <v>89</v>
      </c>
      <c r="AY509" s="18" t="s">
        <v>524</v>
      </c>
      <c r="BE509" s="105">
        <f>IF(N509="základná",J509,0)</f>
        <v>0</v>
      </c>
      <c r="BF509" s="105">
        <f>IF(N509="znížená",J509,0)</f>
        <v>0</v>
      </c>
      <c r="BG509" s="105">
        <f>IF(N509="zákl. prenesená",J509,0)</f>
        <v>0</v>
      </c>
      <c r="BH509" s="105">
        <f>IF(N509="zníž. prenesená",J509,0)</f>
        <v>0</v>
      </c>
      <c r="BI509" s="105">
        <f>IF(N509="nulová",J509,0)</f>
        <v>0</v>
      </c>
      <c r="BJ509" s="18" t="s">
        <v>89</v>
      </c>
      <c r="BK509" s="188">
        <f>ROUND(I509*H509,3)</f>
        <v>0</v>
      </c>
      <c r="BL509" s="18" t="s">
        <v>530</v>
      </c>
      <c r="BM509" s="187" t="s">
        <v>922</v>
      </c>
    </row>
    <row r="510" spans="1:65" s="14" customFormat="1">
      <c r="B510" s="198"/>
      <c r="D510" s="190" t="s">
        <v>532</v>
      </c>
      <c r="E510" s="199" t="s">
        <v>1</v>
      </c>
      <c r="F510" s="200" t="s">
        <v>577</v>
      </c>
      <c r="H510" s="199" t="s">
        <v>1</v>
      </c>
      <c r="I510" s="201"/>
      <c r="L510" s="198"/>
      <c r="M510" s="202"/>
      <c r="N510" s="203"/>
      <c r="O510" s="203"/>
      <c r="P510" s="203"/>
      <c r="Q510" s="203"/>
      <c r="R510" s="203"/>
      <c r="S510" s="203"/>
      <c r="T510" s="204"/>
      <c r="AT510" s="199" t="s">
        <v>532</v>
      </c>
      <c r="AU510" s="199" t="s">
        <v>89</v>
      </c>
      <c r="AV510" s="14" t="s">
        <v>83</v>
      </c>
      <c r="AW510" s="14" t="s">
        <v>30</v>
      </c>
      <c r="AX510" s="14" t="s">
        <v>76</v>
      </c>
      <c r="AY510" s="199" t="s">
        <v>524</v>
      </c>
    </row>
    <row r="511" spans="1:65" s="14" customFormat="1">
      <c r="B511" s="198"/>
      <c r="D511" s="190" t="s">
        <v>532</v>
      </c>
      <c r="E511" s="199" t="s">
        <v>1</v>
      </c>
      <c r="F511" s="200" t="s">
        <v>923</v>
      </c>
      <c r="H511" s="199" t="s">
        <v>1</v>
      </c>
      <c r="I511" s="201"/>
      <c r="L511" s="198"/>
      <c r="M511" s="202"/>
      <c r="N511" s="203"/>
      <c r="O511" s="203"/>
      <c r="P511" s="203"/>
      <c r="Q511" s="203"/>
      <c r="R511" s="203"/>
      <c r="S511" s="203"/>
      <c r="T511" s="204"/>
      <c r="AT511" s="199" t="s">
        <v>532</v>
      </c>
      <c r="AU511" s="199" t="s">
        <v>89</v>
      </c>
      <c r="AV511" s="14" t="s">
        <v>83</v>
      </c>
      <c r="AW511" s="14" t="s">
        <v>30</v>
      </c>
      <c r="AX511" s="14" t="s">
        <v>76</v>
      </c>
      <c r="AY511" s="199" t="s">
        <v>524</v>
      </c>
    </row>
    <row r="512" spans="1:65" s="13" customFormat="1" ht="20.399999999999999">
      <c r="B512" s="189"/>
      <c r="D512" s="190" t="s">
        <v>532</v>
      </c>
      <c r="E512" s="191" t="s">
        <v>1</v>
      </c>
      <c r="F512" s="192" t="s">
        <v>924</v>
      </c>
      <c r="H512" s="193">
        <v>53.25</v>
      </c>
      <c r="I512" s="194"/>
      <c r="L512" s="189"/>
      <c r="M512" s="195"/>
      <c r="N512" s="196"/>
      <c r="O512" s="196"/>
      <c r="P512" s="196"/>
      <c r="Q512" s="196"/>
      <c r="R512" s="196"/>
      <c r="S512" s="196"/>
      <c r="T512" s="197"/>
      <c r="AT512" s="191" t="s">
        <v>532</v>
      </c>
      <c r="AU512" s="191" t="s">
        <v>89</v>
      </c>
      <c r="AV512" s="13" t="s">
        <v>89</v>
      </c>
      <c r="AW512" s="13" t="s">
        <v>30</v>
      </c>
      <c r="AX512" s="13" t="s">
        <v>76</v>
      </c>
      <c r="AY512" s="191" t="s">
        <v>524</v>
      </c>
    </row>
    <row r="513" spans="1:65" s="13" customFormat="1">
      <c r="B513" s="189"/>
      <c r="D513" s="190" t="s">
        <v>532</v>
      </c>
      <c r="E513" s="191" t="s">
        <v>1</v>
      </c>
      <c r="F513" s="192" t="s">
        <v>925</v>
      </c>
      <c r="H513" s="193">
        <v>6.7539999999999996</v>
      </c>
      <c r="I513" s="194"/>
      <c r="L513" s="189"/>
      <c r="M513" s="195"/>
      <c r="N513" s="196"/>
      <c r="O513" s="196"/>
      <c r="P513" s="196"/>
      <c r="Q513" s="196"/>
      <c r="R513" s="196"/>
      <c r="S513" s="196"/>
      <c r="T513" s="197"/>
      <c r="AT513" s="191" t="s">
        <v>532</v>
      </c>
      <c r="AU513" s="191" t="s">
        <v>89</v>
      </c>
      <c r="AV513" s="13" t="s">
        <v>89</v>
      </c>
      <c r="AW513" s="13" t="s">
        <v>30</v>
      </c>
      <c r="AX513" s="13" t="s">
        <v>76</v>
      </c>
      <c r="AY513" s="191" t="s">
        <v>524</v>
      </c>
    </row>
    <row r="514" spans="1:65" s="16" customFormat="1">
      <c r="B514" s="213"/>
      <c r="D514" s="190" t="s">
        <v>532</v>
      </c>
      <c r="E514" s="214" t="s">
        <v>1</v>
      </c>
      <c r="F514" s="215" t="s">
        <v>590</v>
      </c>
      <c r="H514" s="216">
        <v>60.003999999999998</v>
      </c>
      <c r="I514" s="217"/>
      <c r="L514" s="213"/>
      <c r="M514" s="218"/>
      <c r="N514" s="219"/>
      <c r="O514" s="219"/>
      <c r="P514" s="219"/>
      <c r="Q514" s="219"/>
      <c r="R514" s="219"/>
      <c r="S514" s="219"/>
      <c r="T514" s="220"/>
      <c r="AT514" s="214" t="s">
        <v>532</v>
      </c>
      <c r="AU514" s="214" t="s">
        <v>89</v>
      </c>
      <c r="AV514" s="16" t="s">
        <v>530</v>
      </c>
      <c r="AW514" s="16" t="s">
        <v>30</v>
      </c>
      <c r="AX514" s="16" t="s">
        <v>83</v>
      </c>
      <c r="AY514" s="214" t="s">
        <v>524</v>
      </c>
    </row>
    <row r="515" spans="1:65" s="2" customFormat="1" ht="21.75" customHeight="1">
      <c r="A515" s="35"/>
      <c r="B515" s="144"/>
      <c r="C515" s="176" t="s">
        <v>926</v>
      </c>
      <c r="D515" s="176" t="s">
        <v>526</v>
      </c>
      <c r="E515" s="177" t="s">
        <v>927</v>
      </c>
      <c r="F515" s="178" t="s">
        <v>928</v>
      </c>
      <c r="G515" s="179" t="s">
        <v>879</v>
      </c>
      <c r="H515" s="180">
        <v>10</v>
      </c>
      <c r="I515" s="181"/>
      <c r="J515" s="180">
        <f>ROUND(I515*H515,3)</f>
        <v>0</v>
      </c>
      <c r="K515" s="182"/>
      <c r="L515" s="36"/>
      <c r="M515" s="183" t="s">
        <v>1</v>
      </c>
      <c r="N515" s="184" t="s">
        <v>42</v>
      </c>
      <c r="O515" s="61"/>
      <c r="P515" s="185">
        <f>O515*H515</f>
        <v>0</v>
      </c>
      <c r="Q515" s="185">
        <v>1.66E-3</v>
      </c>
      <c r="R515" s="185">
        <f>Q515*H515</f>
        <v>1.66E-2</v>
      </c>
      <c r="S515" s="185">
        <v>0</v>
      </c>
      <c r="T515" s="186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87" t="s">
        <v>530</v>
      </c>
      <c r="AT515" s="187" t="s">
        <v>526</v>
      </c>
      <c r="AU515" s="187" t="s">
        <v>89</v>
      </c>
      <c r="AY515" s="18" t="s">
        <v>524</v>
      </c>
      <c r="BE515" s="105">
        <f>IF(N515="základná",J515,0)</f>
        <v>0</v>
      </c>
      <c r="BF515" s="105">
        <f>IF(N515="znížená",J515,0)</f>
        <v>0</v>
      </c>
      <c r="BG515" s="105">
        <f>IF(N515="zákl. prenesená",J515,0)</f>
        <v>0</v>
      </c>
      <c r="BH515" s="105">
        <f>IF(N515="zníž. prenesená",J515,0)</f>
        <v>0</v>
      </c>
      <c r="BI515" s="105">
        <f>IF(N515="nulová",J515,0)</f>
        <v>0</v>
      </c>
      <c r="BJ515" s="18" t="s">
        <v>89</v>
      </c>
      <c r="BK515" s="188">
        <f>ROUND(I515*H515,3)</f>
        <v>0</v>
      </c>
      <c r="BL515" s="18" t="s">
        <v>530</v>
      </c>
      <c r="BM515" s="187" t="s">
        <v>929</v>
      </c>
    </row>
    <row r="516" spans="1:65" s="14" customFormat="1">
      <c r="B516" s="198"/>
      <c r="D516" s="190" t="s">
        <v>532</v>
      </c>
      <c r="E516" s="199" t="s">
        <v>1</v>
      </c>
      <c r="F516" s="200" t="s">
        <v>930</v>
      </c>
      <c r="H516" s="199" t="s">
        <v>1</v>
      </c>
      <c r="I516" s="201"/>
      <c r="L516" s="198"/>
      <c r="M516" s="202"/>
      <c r="N516" s="203"/>
      <c r="O516" s="203"/>
      <c r="P516" s="203"/>
      <c r="Q516" s="203"/>
      <c r="R516" s="203"/>
      <c r="S516" s="203"/>
      <c r="T516" s="204"/>
      <c r="AT516" s="199" t="s">
        <v>532</v>
      </c>
      <c r="AU516" s="199" t="s">
        <v>89</v>
      </c>
      <c r="AV516" s="14" t="s">
        <v>83</v>
      </c>
      <c r="AW516" s="14" t="s">
        <v>30</v>
      </c>
      <c r="AX516" s="14" t="s">
        <v>76</v>
      </c>
      <c r="AY516" s="199" t="s">
        <v>524</v>
      </c>
    </row>
    <row r="517" spans="1:65" s="14" customFormat="1" ht="20.399999999999999">
      <c r="B517" s="198"/>
      <c r="D517" s="190" t="s">
        <v>532</v>
      </c>
      <c r="E517" s="199" t="s">
        <v>1</v>
      </c>
      <c r="F517" s="200" t="s">
        <v>931</v>
      </c>
      <c r="H517" s="199" t="s">
        <v>1</v>
      </c>
      <c r="I517" s="201"/>
      <c r="L517" s="198"/>
      <c r="M517" s="202"/>
      <c r="N517" s="203"/>
      <c r="O517" s="203"/>
      <c r="P517" s="203"/>
      <c r="Q517" s="203"/>
      <c r="R517" s="203"/>
      <c r="S517" s="203"/>
      <c r="T517" s="204"/>
      <c r="AT517" s="199" t="s">
        <v>532</v>
      </c>
      <c r="AU517" s="199" t="s">
        <v>89</v>
      </c>
      <c r="AV517" s="14" t="s">
        <v>83</v>
      </c>
      <c r="AW517" s="14" t="s">
        <v>30</v>
      </c>
      <c r="AX517" s="14" t="s">
        <v>76</v>
      </c>
      <c r="AY517" s="199" t="s">
        <v>524</v>
      </c>
    </row>
    <row r="518" spans="1:65" s="13" customFormat="1">
      <c r="B518" s="189"/>
      <c r="D518" s="190" t="s">
        <v>532</v>
      </c>
      <c r="E518" s="191" t="s">
        <v>1</v>
      </c>
      <c r="F518" s="192" t="s">
        <v>932</v>
      </c>
      <c r="H518" s="193">
        <v>10</v>
      </c>
      <c r="I518" s="194"/>
      <c r="L518" s="189"/>
      <c r="M518" s="195"/>
      <c r="N518" s="196"/>
      <c r="O518" s="196"/>
      <c r="P518" s="196"/>
      <c r="Q518" s="196"/>
      <c r="R518" s="196"/>
      <c r="S518" s="196"/>
      <c r="T518" s="197"/>
      <c r="AT518" s="191" t="s">
        <v>532</v>
      </c>
      <c r="AU518" s="191" t="s">
        <v>89</v>
      </c>
      <c r="AV518" s="13" t="s">
        <v>89</v>
      </c>
      <c r="AW518" s="13" t="s">
        <v>30</v>
      </c>
      <c r="AX518" s="13" t="s">
        <v>76</v>
      </c>
      <c r="AY518" s="191" t="s">
        <v>524</v>
      </c>
    </row>
    <row r="519" spans="1:65" s="16" customFormat="1">
      <c r="B519" s="213"/>
      <c r="D519" s="190" t="s">
        <v>532</v>
      </c>
      <c r="E519" s="214" t="s">
        <v>1</v>
      </c>
      <c r="F519" s="215" t="s">
        <v>590</v>
      </c>
      <c r="H519" s="216">
        <v>10</v>
      </c>
      <c r="I519" s="217"/>
      <c r="L519" s="213"/>
      <c r="M519" s="218"/>
      <c r="N519" s="219"/>
      <c r="O519" s="219"/>
      <c r="P519" s="219"/>
      <c r="Q519" s="219"/>
      <c r="R519" s="219"/>
      <c r="S519" s="219"/>
      <c r="T519" s="220"/>
      <c r="AT519" s="214" t="s">
        <v>532</v>
      </c>
      <c r="AU519" s="214" t="s">
        <v>89</v>
      </c>
      <c r="AV519" s="16" t="s">
        <v>530</v>
      </c>
      <c r="AW519" s="16" t="s">
        <v>30</v>
      </c>
      <c r="AX519" s="16" t="s">
        <v>83</v>
      </c>
      <c r="AY519" s="214" t="s">
        <v>524</v>
      </c>
    </row>
    <row r="520" spans="1:65" s="12" customFormat="1" ht="22.95" customHeight="1">
      <c r="B520" s="163"/>
      <c r="D520" s="164" t="s">
        <v>75</v>
      </c>
      <c r="E520" s="174" t="s">
        <v>530</v>
      </c>
      <c r="F520" s="174" t="s">
        <v>933</v>
      </c>
      <c r="I520" s="166"/>
      <c r="J520" s="175">
        <f>BK520</f>
        <v>0</v>
      </c>
      <c r="L520" s="163"/>
      <c r="M520" s="168"/>
      <c r="N520" s="169"/>
      <c r="O520" s="169"/>
      <c r="P520" s="170">
        <f>SUM(P521:P562)</f>
        <v>0</v>
      </c>
      <c r="Q520" s="169"/>
      <c r="R520" s="170">
        <f>SUM(R521:R562)</f>
        <v>22.737153529999997</v>
      </c>
      <c r="S520" s="169"/>
      <c r="T520" s="171">
        <f>SUM(T521:T562)</f>
        <v>0</v>
      </c>
      <c r="AR520" s="164" t="s">
        <v>83</v>
      </c>
      <c r="AT520" s="172" t="s">
        <v>75</v>
      </c>
      <c r="AU520" s="172" t="s">
        <v>83</v>
      </c>
      <c r="AY520" s="164" t="s">
        <v>524</v>
      </c>
      <c r="BK520" s="173">
        <f>SUM(BK521:BK562)</f>
        <v>0</v>
      </c>
    </row>
    <row r="521" spans="1:65" s="2" customFormat="1" ht="21.75" customHeight="1">
      <c r="A521" s="35"/>
      <c r="B521" s="144"/>
      <c r="C521" s="176" t="s">
        <v>934</v>
      </c>
      <c r="D521" s="176" t="s">
        <v>526</v>
      </c>
      <c r="E521" s="177" t="s">
        <v>935</v>
      </c>
      <c r="F521" s="178" t="s">
        <v>936</v>
      </c>
      <c r="G521" s="179" t="s">
        <v>574</v>
      </c>
      <c r="H521" s="180">
        <v>4.6900000000000004</v>
      </c>
      <c r="I521" s="181"/>
      <c r="J521" s="180">
        <f>ROUND(I521*H521,3)</f>
        <v>0</v>
      </c>
      <c r="K521" s="182"/>
      <c r="L521" s="36"/>
      <c r="M521" s="183" t="s">
        <v>1</v>
      </c>
      <c r="N521" s="184" t="s">
        <v>42</v>
      </c>
      <c r="O521" s="61"/>
      <c r="P521" s="185">
        <f>O521*H521</f>
        <v>0</v>
      </c>
      <c r="Q521" s="185">
        <v>2.4018999999999999</v>
      </c>
      <c r="R521" s="185">
        <f>Q521*H521</f>
        <v>11.264911000000001</v>
      </c>
      <c r="S521" s="185">
        <v>0</v>
      </c>
      <c r="T521" s="186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187" t="s">
        <v>530</v>
      </c>
      <c r="AT521" s="187" t="s">
        <v>526</v>
      </c>
      <c r="AU521" s="187" t="s">
        <v>89</v>
      </c>
      <c r="AY521" s="18" t="s">
        <v>524</v>
      </c>
      <c r="BE521" s="105">
        <f>IF(N521="základná",J521,0)</f>
        <v>0</v>
      </c>
      <c r="BF521" s="105">
        <f>IF(N521="znížená",J521,0)</f>
        <v>0</v>
      </c>
      <c r="BG521" s="105">
        <f>IF(N521="zákl. prenesená",J521,0)</f>
        <v>0</v>
      </c>
      <c r="BH521" s="105">
        <f>IF(N521="zníž. prenesená",J521,0)</f>
        <v>0</v>
      </c>
      <c r="BI521" s="105">
        <f>IF(N521="nulová",J521,0)</f>
        <v>0</v>
      </c>
      <c r="BJ521" s="18" t="s">
        <v>89</v>
      </c>
      <c r="BK521" s="188">
        <f>ROUND(I521*H521,3)</f>
        <v>0</v>
      </c>
      <c r="BL521" s="18" t="s">
        <v>530</v>
      </c>
      <c r="BM521" s="187" t="s">
        <v>937</v>
      </c>
    </row>
    <row r="522" spans="1:65" s="14" customFormat="1">
      <c r="B522" s="198"/>
      <c r="D522" s="190" t="s">
        <v>532</v>
      </c>
      <c r="E522" s="199" t="s">
        <v>1</v>
      </c>
      <c r="F522" s="200" t="s">
        <v>930</v>
      </c>
      <c r="H522" s="199" t="s">
        <v>1</v>
      </c>
      <c r="I522" s="201"/>
      <c r="L522" s="198"/>
      <c r="M522" s="202"/>
      <c r="N522" s="203"/>
      <c r="O522" s="203"/>
      <c r="P522" s="203"/>
      <c r="Q522" s="203"/>
      <c r="R522" s="203"/>
      <c r="S522" s="203"/>
      <c r="T522" s="204"/>
      <c r="AT522" s="199" t="s">
        <v>532</v>
      </c>
      <c r="AU522" s="199" t="s">
        <v>89</v>
      </c>
      <c r="AV522" s="14" t="s">
        <v>83</v>
      </c>
      <c r="AW522" s="14" t="s">
        <v>30</v>
      </c>
      <c r="AX522" s="14" t="s">
        <v>76</v>
      </c>
      <c r="AY522" s="199" t="s">
        <v>524</v>
      </c>
    </row>
    <row r="523" spans="1:65" s="14" customFormat="1">
      <c r="B523" s="198"/>
      <c r="D523" s="190" t="s">
        <v>532</v>
      </c>
      <c r="E523" s="199" t="s">
        <v>1</v>
      </c>
      <c r="F523" s="200" t="s">
        <v>938</v>
      </c>
      <c r="H523" s="199" t="s">
        <v>1</v>
      </c>
      <c r="I523" s="201"/>
      <c r="L523" s="198"/>
      <c r="M523" s="202"/>
      <c r="N523" s="203"/>
      <c r="O523" s="203"/>
      <c r="P523" s="203"/>
      <c r="Q523" s="203"/>
      <c r="R523" s="203"/>
      <c r="S523" s="203"/>
      <c r="T523" s="204"/>
      <c r="AT523" s="199" t="s">
        <v>532</v>
      </c>
      <c r="AU523" s="199" t="s">
        <v>89</v>
      </c>
      <c r="AV523" s="14" t="s">
        <v>83</v>
      </c>
      <c r="AW523" s="14" t="s">
        <v>30</v>
      </c>
      <c r="AX523" s="14" t="s">
        <v>76</v>
      </c>
      <c r="AY523" s="199" t="s">
        <v>524</v>
      </c>
    </row>
    <row r="524" spans="1:65" s="13" customFormat="1">
      <c r="B524" s="189"/>
      <c r="D524" s="190" t="s">
        <v>532</v>
      </c>
      <c r="E524" s="191" t="s">
        <v>1</v>
      </c>
      <c r="F524" s="192" t="s">
        <v>939</v>
      </c>
      <c r="H524" s="193">
        <v>4.6900000000000004</v>
      </c>
      <c r="I524" s="194"/>
      <c r="L524" s="189"/>
      <c r="M524" s="195"/>
      <c r="N524" s="196"/>
      <c r="O524" s="196"/>
      <c r="P524" s="196"/>
      <c r="Q524" s="196"/>
      <c r="R524" s="196"/>
      <c r="S524" s="196"/>
      <c r="T524" s="197"/>
      <c r="AT524" s="191" t="s">
        <v>532</v>
      </c>
      <c r="AU524" s="191" t="s">
        <v>89</v>
      </c>
      <c r="AV524" s="13" t="s">
        <v>89</v>
      </c>
      <c r="AW524" s="13" t="s">
        <v>30</v>
      </c>
      <c r="AX524" s="13" t="s">
        <v>76</v>
      </c>
      <c r="AY524" s="191" t="s">
        <v>524</v>
      </c>
    </row>
    <row r="525" spans="1:65" s="16" customFormat="1">
      <c r="B525" s="213"/>
      <c r="D525" s="190" t="s">
        <v>532</v>
      </c>
      <c r="E525" s="214" t="s">
        <v>1</v>
      </c>
      <c r="F525" s="215" t="s">
        <v>590</v>
      </c>
      <c r="H525" s="216">
        <v>4.6900000000000004</v>
      </c>
      <c r="I525" s="217"/>
      <c r="L525" s="213"/>
      <c r="M525" s="218"/>
      <c r="N525" s="219"/>
      <c r="O525" s="219"/>
      <c r="P525" s="219"/>
      <c r="Q525" s="219"/>
      <c r="R525" s="219"/>
      <c r="S525" s="219"/>
      <c r="T525" s="220"/>
      <c r="AT525" s="214" t="s">
        <v>532</v>
      </c>
      <c r="AU525" s="214" t="s">
        <v>89</v>
      </c>
      <c r="AV525" s="16" t="s">
        <v>530</v>
      </c>
      <c r="AW525" s="16" t="s">
        <v>30</v>
      </c>
      <c r="AX525" s="16" t="s">
        <v>83</v>
      </c>
      <c r="AY525" s="214" t="s">
        <v>524</v>
      </c>
    </row>
    <row r="526" spans="1:65" s="2" customFormat="1" ht="21.75" customHeight="1">
      <c r="A526" s="35"/>
      <c r="B526" s="144"/>
      <c r="C526" s="176" t="s">
        <v>940</v>
      </c>
      <c r="D526" s="176" t="s">
        <v>526</v>
      </c>
      <c r="E526" s="177" t="s">
        <v>941</v>
      </c>
      <c r="F526" s="178" t="s">
        <v>431</v>
      </c>
      <c r="G526" s="179" t="s">
        <v>529</v>
      </c>
      <c r="H526" s="180">
        <v>62.533999999999999</v>
      </c>
      <c r="I526" s="181"/>
      <c r="J526" s="180">
        <f>ROUND(I526*H526,3)</f>
        <v>0</v>
      </c>
      <c r="K526" s="182"/>
      <c r="L526" s="36"/>
      <c r="M526" s="183" t="s">
        <v>1</v>
      </c>
      <c r="N526" s="184" t="s">
        <v>42</v>
      </c>
      <c r="O526" s="61"/>
      <c r="P526" s="185">
        <f>O526*H526</f>
        <v>0</v>
      </c>
      <c r="Q526" s="185">
        <v>2.2799999999999999E-3</v>
      </c>
      <c r="R526" s="185">
        <f>Q526*H526</f>
        <v>0.14257751999999999</v>
      </c>
      <c r="S526" s="185">
        <v>0</v>
      </c>
      <c r="T526" s="186">
        <f>S526*H526</f>
        <v>0</v>
      </c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R526" s="187" t="s">
        <v>530</v>
      </c>
      <c r="AT526" s="187" t="s">
        <v>526</v>
      </c>
      <c r="AU526" s="187" t="s">
        <v>89</v>
      </c>
      <c r="AY526" s="18" t="s">
        <v>524</v>
      </c>
      <c r="BE526" s="105">
        <f>IF(N526="základná",J526,0)</f>
        <v>0</v>
      </c>
      <c r="BF526" s="105">
        <f>IF(N526="znížená",J526,0)</f>
        <v>0</v>
      </c>
      <c r="BG526" s="105">
        <f>IF(N526="zákl. prenesená",J526,0)</f>
        <v>0</v>
      </c>
      <c r="BH526" s="105">
        <f>IF(N526="zníž. prenesená",J526,0)</f>
        <v>0</v>
      </c>
      <c r="BI526" s="105">
        <f>IF(N526="nulová",J526,0)</f>
        <v>0</v>
      </c>
      <c r="BJ526" s="18" t="s">
        <v>89</v>
      </c>
      <c r="BK526" s="188">
        <f>ROUND(I526*H526,3)</f>
        <v>0</v>
      </c>
      <c r="BL526" s="18" t="s">
        <v>530</v>
      </c>
      <c r="BM526" s="187" t="s">
        <v>942</v>
      </c>
    </row>
    <row r="527" spans="1:65" s="14" customFormat="1">
      <c r="B527" s="198"/>
      <c r="D527" s="190" t="s">
        <v>532</v>
      </c>
      <c r="E527" s="199" t="s">
        <v>1</v>
      </c>
      <c r="F527" s="200" t="s">
        <v>938</v>
      </c>
      <c r="H527" s="199" t="s">
        <v>1</v>
      </c>
      <c r="I527" s="201"/>
      <c r="L527" s="198"/>
      <c r="M527" s="202"/>
      <c r="N527" s="203"/>
      <c r="O527" s="203"/>
      <c r="P527" s="203"/>
      <c r="Q527" s="203"/>
      <c r="R527" s="203"/>
      <c r="S527" s="203"/>
      <c r="T527" s="204"/>
      <c r="AT527" s="199" t="s">
        <v>532</v>
      </c>
      <c r="AU527" s="199" t="s">
        <v>89</v>
      </c>
      <c r="AV527" s="14" t="s">
        <v>83</v>
      </c>
      <c r="AW527" s="14" t="s">
        <v>30</v>
      </c>
      <c r="AX527" s="14" t="s">
        <v>76</v>
      </c>
      <c r="AY527" s="199" t="s">
        <v>524</v>
      </c>
    </row>
    <row r="528" spans="1:65" s="13" customFormat="1">
      <c r="B528" s="189"/>
      <c r="D528" s="190" t="s">
        <v>532</v>
      </c>
      <c r="E528" s="191" t="s">
        <v>1</v>
      </c>
      <c r="F528" s="192" t="s">
        <v>943</v>
      </c>
      <c r="H528" s="193">
        <v>62.533999999999999</v>
      </c>
      <c r="I528" s="194"/>
      <c r="L528" s="189"/>
      <c r="M528" s="195"/>
      <c r="N528" s="196"/>
      <c r="O528" s="196"/>
      <c r="P528" s="196"/>
      <c r="Q528" s="196"/>
      <c r="R528" s="196"/>
      <c r="S528" s="196"/>
      <c r="T528" s="197"/>
      <c r="AT528" s="191" t="s">
        <v>532</v>
      </c>
      <c r="AU528" s="191" t="s">
        <v>89</v>
      </c>
      <c r="AV528" s="13" t="s">
        <v>89</v>
      </c>
      <c r="AW528" s="13" t="s">
        <v>30</v>
      </c>
      <c r="AX528" s="13" t="s">
        <v>76</v>
      </c>
      <c r="AY528" s="191" t="s">
        <v>524</v>
      </c>
    </row>
    <row r="529" spans="1:65" s="15" customFormat="1">
      <c r="B529" s="205"/>
      <c r="D529" s="190" t="s">
        <v>532</v>
      </c>
      <c r="E529" s="206" t="s">
        <v>430</v>
      </c>
      <c r="F529" s="207" t="s">
        <v>589</v>
      </c>
      <c r="H529" s="208">
        <v>62.533999999999999</v>
      </c>
      <c r="I529" s="209"/>
      <c r="L529" s="205"/>
      <c r="M529" s="210"/>
      <c r="N529" s="211"/>
      <c r="O529" s="211"/>
      <c r="P529" s="211"/>
      <c r="Q529" s="211"/>
      <c r="R529" s="211"/>
      <c r="S529" s="211"/>
      <c r="T529" s="212"/>
      <c r="AT529" s="206" t="s">
        <v>532</v>
      </c>
      <c r="AU529" s="206" t="s">
        <v>89</v>
      </c>
      <c r="AV529" s="15" t="s">
        <v>537</v>
      </c>
      <c r="AW529" s="15" t="s">
        <v>30</v>
      </c>
      <c r="AX529" s="15" t="s">
        <v>76</v>
      </c>
      <c r="AY529" s="206" t="s">
        <v>524</v>
      </c>
    </row>
    <row r="530" spans="1:65" s="16" customFormat="1">
      <c r="B530" s="213"/>
      <c r="D530" s="190" t="s">
        <v>532</v>
      </c>
      <c r="E530" s="214" t="s">
        <v>1</v>
      </c>
      <c r="F530" s="215" t="s">
        <v>590</v>
      </c>
      <c r="H530" s="216">
        <v>62.533999999999999</v>
      </c>
      <c r="I530" s="217"/>
      <c r="L530" s="213"/>
      <c r="M530" s="218"/>
      <c r="N530" s="219"/>
      <c r="O530" s="219"/>
      <c r="P530" s="219"/>
      <c r="Q530" s="219"/>
      <c r="R530" s="219"/>
      <c r="S530" s="219"/>
      <c r="T530" s="220"/>
      <c r="AT530" s="214" t="s">
        <v>532</v>
      </c>
      <c r="AU530" s="214" t="s">
        <v>89</v>
      </c>
      <c r="AV530" s="16" t="s">
        <v>530</v>
      </c>
      <c r="AW530" s="16" t="s">
        <v>30</v>
      </c>
      <c r="AX530" s="16" t="s">
        <v>83</v>
      </c>
      <c r="AY530" s="214" t="s">
        <v>524</v>
      </c>
    </row>
    <row r="531" spans="1:65" s="2" customFormat="1" ht="21.75" customHeight="1">
      <c r="A531" s="35"/>
      <c r="B531" s="144"/>
      <c r="C531" s="176" t="s">
        <v>944</v>
      </c>
      <c r="D531" s="176" t="s">
        <v>526</v>
      </c>
      <c r="E531" s="177" t="s">
        <v>945</v>
      </c>
      <c r="F531" s="178" t="s">
        <v>946</v>
      </c>
      <c r="G531" s="179" t="s">
        <v>529</v>
      </c>
      <c r="H531" s="180">
        <v>62.533999999999999</v>
      </c>
      <c r="I531" s="181"/>
      <c r="J531" s="180">
        <f>ROUND(I531*H531,3)</f>
        <v>0</v>
      </c>
      <c r="K531" s="182"/>
      <c r="L531" s="36"/>
      <c r="M531" s="183" t="s">
        <v>1</v>
      </c>
      <c r="N531" s="184" t="s">
        <v>42</v>
      </c>
      <c r="O531" s="61"/>
      <c r="P531" s="185">
        <f>O531*H531</f>
        <v>0</v>
      </c>
      <c r="Q531" s="185">
        <v>0</v>
      </c>
      <c r="R531" s="185">
        <f>Q531*H531</f>
        <v>0</v>
      </c>
      <c r="S531" s="185">
        <v>0</v>
      </c>
      <c r="T531" s="186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187" t="s">
        <v>530</v>
      </c>
      <c r="AT531" s="187" t="s">
        <v>526</v>
      </c>
      <c r="AU531" s="187" t="s">
        <v>89</v>
      </c>
      <c r="AY531" s="18" t="s">
        <v>524</v>
      </c>
      <c r="BE531" s="105">
        <f>IF(N531="základná",J531,0)</f>
        <v>0</v>
      </c>
      <c r="BF531" s="105">
        <f>IF(N531="znížená",J531,0)</f>
        <v>0</v>
      </c>
      <c r="BG531" s="105">
        <f>IF(N531="zákl. prenesená",J531,0)</f>
        <v>0</v>
      </c>
      <c r="BH531" s="105">
        <f>IF(N531="zníž. prenesená",J531,0)</f>
        <v>0</v>
      </c>
      <c r="BI531" s="105">
        <f>IF(N531="nulová",J531,0)</f>
        <v>0</v>
      </c>
      <c r="BJ531" s="18" t="s">
        <v>89</v>
      </c>
      <c r="BK531" s="188">
        <f>ROUND(I531*H531,3)</f>
        <v>0</v>
      </c>
      <c r="BL531" s="18" t="s">
        <v>530</v>
      </c>
      <c r="BM531" s="187" t="s">
        <v>947</v>
      </c>
    </row>
    <row r="532" spans="1:65" s="13" customFormat="1">
      <c r="B532" s="189"/>
      <c r="D532" s="190" t="s">
        <v>532</v>
      </c>
      <c r="E532" s="191" t="s">
        <v>1</v>
      </c>
      <c r="F532" s="192" t="s">
        <v>430</v>
      </c>
      <c r="H532" s="193">
        <v>62.533999999999999</v>
      </c>
      <c r="I532" s="194"/>
      <c r="L532" s="189"/>
      <c r="M532" s="195"/>
      <c r="N532" s="196"/>
      <c r="O532" s="196"/>
      <c r="P532" s="196"/>
      <c r="Q532" s="196"/>
      <c r="R532" s="196"/>
      <c r="S532" s="196"/>
      <c r="T532" s="197"/>
      <c r="AT532" s="191" t="s">
        <v>532</v>
      </c>
      <c r="AU532" s="191" t="s">
        <v>89</v>
      </c>
      <c r="AV532" s="13" t="s">
        <v>89</v>
      </c>
      <c r="AW532" s="13" t="s">
        <v>30</v>
      </c>
      <c r="AX532" s="13" t="s">
        <v>83</v>
      </c>
      <c r="AY532" s="191" t="s">
        <v>524</v>
      </c>
    </row>
    <row r="533" spans="1:65" s="2" customFormat="1" ht="33" customHeight="1">
      <c r="A533" s="35"/>
      <c r="B533" s="144"/>
      <c r="C533" s="176" t="s">
        <v>948</v>
      </c>
      <c r="D533" s="176" t="s">
        <v>526</v>
      </c>
      <c r="E533" s="177" t="s">
        <v>949</v>
      </c>
      <c r="F533" s="178" t="s">
        <v>950</v>
      </c>
      <c r="G533" s="179" t="s">
        <v>529</v>
      </c>
      <c r="H533" s="180">
        <v>69</v>
      </c>
      <c r="I533" s="181"/>
      <c r="J533" s="180">
        <f>ROUND(I533*H533,3)</f>
        <v>0</v>
      </c>
      <c r="K533" s="182"/>
      <c r="L533" s="36"/>
      <c r="M533" s="183" t="s">
        <v>1</v>
      </c>
      <c r="N533" s="184" t="s">
        <v>42</v>
      </c>
      <c r="O533" s="61"/>
      <c r="P533" s="185">
        <f>O533*H533</f>
        <v>0</v>
      </c>
      <c r="Q533" s="185">
        <v>1.0330000000000001E-2</v>
      </c>
      <c r="R533" s="185">
        <f>Q533*H533</f>
        <v>0.71277000000000001</v>
      </c>
      <c r="S533" s="185">
        <v>0</v>
      </c>
      <c r="T533" s="186">
        <f>S533*H533</f>
        <v>0</v>
      </c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R533" s="187" t="s">
        <v>530</v>
      </c>
      <c r="AT533" s="187" t="s">
        <v>526</v>
      </c>
      <c r="AU533" s="187" t="s">
        <v>89</v>
      </c>
      <c r="AY533" s="18" t="s">
        <v>524</v>
      </c>
      <c r="BE533" s="105">
        <f>IF(N533="základná",J533,0)</f>
        <v>0</v>
      </c>
      <c r="BF533" s="105">
        <f>IF(N533="znížená",J533,0)</f>
        <v>0</v>
      </c>
      <c r="BG533" s="105">
        <f>IF(N533="zákl. prenesená",J533,0)</f>
        <v>0</v>
      </c>
      <c r="BH533" s="105">
        <f>IF(N533="zníž. prenesená",J533,0)</f>
        <v>0</v>
      </c>
      <c r="BI533" s="105">
        <f>IF(N533="nulová",J533,0)</f>
        <v>0</v>
      </c>
      <c r="BJ533" s="18" t="s">
        <v>89</v>
      </c>
      <c r="BK533" s="188">
        <f>ROUND(I533*H533,3)</f>
        <v>0</v>
      </c>
      <c r="BL533" s="18" t="s">
        <v>530</v>
      </c>
      <c r="BM533" s="187" t="s">
        <v>951</v>
      </c>
    </row>
    <row r="534" spans="1:65" s="13" customFormat="1">
      <c r="B534" s="189"/>
      <c r="D534" s="190" t="s">
        <v>532</v>
      </c>
      <c r="E534" s="191" t="s">
        <v>1</v>
      </c>
      <c r="F534" s="192" t="s">
        <v>952</v>
      </c>
      <c r="H534" s="193">
        <v>69</v>
      </c>
      <c r="I534" s="194"/>
      <c r="L534" s="189"/>
      <c r="M534" s="195"/>
      <c r="N534" s="196"/>
      <c r="O534" s="196"/>
      <c r="P534" s="196"/>
      <c r="Q534" s="196"/>
      <c r="R534" s="196"/>
      <c r="S534" s="196"/>
      <c r="T534" s="197"/>
      <c r="AT534" s="191" t="s">
        <v>532</v>
      </c>
      <c r="AU534" s="191" t="s">
        <v>89</v>
      </c>
      <c r="AV534" s="13" t="s">
        <v>89</v>
      </c>
      <c r="AW534" s="13" t="s">
        <v>30</v>
      </c>
      <c r="AX534" s="13" t="s">
        <v>83</v>
      </c>
      <c r="AY534" s="191" t="s">
        <v>524</v>
      </c>
    </row>
    <row r="535" spans="1:65" s="2" customFormat="1" ht="21.75" customHeight="1">
      <c r="A535" s="35"/>
      <c r="B535" s="144"/>
      <c r="C535" s="176" t="s">
        <v>953</v>
      </c>
      <c r="D535" s="176" t="s">
        <v>526</v>
      </c>
      <c r="E535" s="177" t="s">
        <v>954</v>
      </c>
      <c r="F535" s="178" t="s">
        <v>955</v>
      </c>
      <c r="G535" s="179" t="s">
        <v>677</v>
      </c>
      <c r="H535" s="180">
        <v>9.8000000000000004E-2</v>
      </c>
      <c r="I535" s="181"/>
      <c r="J535" s="180">
        <f>ROUND(I535*H535,3)</f>
        <v>0</v>
      </c>
      <c r="K535" s="182"/>
      <c r="L535" s="36"/>
      <c r="M535" s="183" t="s">
        <v>1</v>
      </c>
      <c r="N535" s="184" t="s">
        <v>42</v>
      </c>
      <c r="O535" s="61"/>
      <c r="P535" s="185">
        <f>O535*H535</f>
        <v>0</v>
      </c>
      <c r="Q535" s="185">
        <v>1.0162899999999999</v>
      </c>
      <c r="R535" s="185">
        <f>Q535*H535</f>
        <v>9.9596419999999991E-2</v>
      </c>
      <c r="S535" s="185">
        <v>0</v>
      </c>
      <c r="T535" s="186">
        <f>S535*H535</f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87" t="s">
        <v>530</v>
      </c>
      <c r="AT535" s="187" t="s">
        <v>526</v>
      </c>
      <c r="AU535" s="187" t="s">
        <v>89</v>
      </c>
      <c r="AY535" s="18" t="s">
        <v>524</v>
      </c>
      <c r="BE535" s="105">
        <f>IF(N535="základná",J535,0)</f>
        <v>0</v>
      </c>
      <c r="BF535" s="105">
        <f>IF(N535="znížená",J535,0)</f>
        <v>0</v>
      </c>
      <c r="BG535" s="105">
        <f>IF(N535="zákl. prenesená",J535,0)</f>
        <v>0</v>
      </c>
      <c r="BH535" s="105">
        <f>IF(N535="zníž. prenesená",J535,0)</f>
        <v>0</v>
      </c>
      <c r="BI535" s="105">
        <f>IF(N535="nulová",J535,0)</f>
        <v>0</v>
      </c>
      <c r="BJ535" s="18" t="s">
        <v>89</v>
      </c>
      <c r="BK535" s="188">
        <f>ROUND(I535*H535,3)</f>
        <v>0</v>
      </c>
      <c r="BL535" s="18" t="s">
        <v>530</v>
      </c>
      <c r="BM535" s="187" t="s">
        <v>956</v>
      </c>
    </row>
    <row r="536" spans="1:65" s="13" customFormat="1">
      <c r="B536" s="189"/>
      <c r="D536" s="190" t="s">
        <v>532</v>
      </c>
      <c r="E536" s="191" t="s">
        <v>1</v>
      </c>
      <c r="F536" s="192" t="s">
        <v>957</v>
      </c>
      <c r="H536" s="193">
        <v>9.8000000000000004E-2</v>
      </c>
      <c r="I536" s="194"/>
      <c r="L536" s="189"/>
      <c r="M536" s="195"/>
      <c r="N536" s="196"/>
      <c r="O536" s="196"/>
      <c r="P536" s="196"/>
      <c r="Q536" s="196"/>
      <c r="R536" s="196"/>
      <c r="S536" s="196"/>
      <c r="T536" s="197"/>
      <c r="AT536" s="191" t="s">
        <v>532</v>
      </c>
      <c r="AU536" s="191" t="s">
        <v>89</v>
      </c>
      <c r="AV536" s="13" t="s">
        <v>89</v>
      </c>
      <c r="AW536" s="13" t="s">
        <v>30</v>
      </c>
      <c r="AX536" s="13" t="s">
        <v>76</v>
      </c>
      <c r="AY536" s="191" t="s">
        <v>524</v>
      </c>
    </row>
    <row r="537" spans="1:65" s="16" customFormat="1">
      <c r="B537" s="213"/>
      <c r="D537" s="190" t="s">
        <v>532</v>
      </c>
      <c r="E537" s="214" t="s">
        <v>1</v>
      </c>
      <c r="F537" s="215" t="s">
        <v>590</v>
      </c>
      <c r="H537" s="216">
        <v>9.8000000000000004E-2</v>
      </c>
      <c r="I537" s="217"/>
      <c r="L537" s="213"/>
      <c r="M537" s="218"/>
      <c r="N537" s="219"/>
      <c r="O537" s="219"/>
      <c r="P537" s="219"/>
      <c r="Q537" s="219"/>
      <c r="R537" s="219"/>
      <c r="S537" s="219"/>
      <c r="T537" s="220"/>
      <c r="AT537" s="214" t="s">
        <v>532</v>
      </c>
      <c r="AU537" s="214" t="s">
        <v>89</v>
      </c>
      <c r="AV537" s="16" t="s">
        <v>530</v>
      </c>
      <c r="AW537" s="16" t="s">
        <v>30</v>
      </c>
      <c r="AX537" s="16" t="s">
        <v>83</v>
      </c>
      <c r="AY537" s="214" t="s">
        <v>524</v>
      </c>
    </row>
    <row r="538" spans="1:65" s="2" customFormat="1" ht="33" customHeight="1">
      <c r="A538" s="35"/>
      <c r="B538" s="144"/>
      <c r="C538" s="176" t="s">
        <v>958</v>
      </c>
      <c r="D538" s="176" t="s">
        <v>526</v>
      </c>
      <c r="E538" s="177" t="s">
        <v>959</v>
      </c>
      <c r="F538" s="178" t="s">
        <v>960</v>
      </c>
      <c r="G538" s="179" t="s">
        <v>677</v>
      </c>
      <c r="H538" s="180">
        <v>0.25900000000000001</v>
      </c>
      <c r="I538" s="181"/>
      <c r="J538" s="180">
        <f>ROUND(I538*H538,3)</f>
        <v>0</v>
      </c>
      <c r="K538" s="182"/>
      <c r="L538" s="36"/>
      <c r="M538" s="183" t="s">
        <v>1</v>
      </c>
      <c r="N538" s="184" t="s">
        <v>42</v>
      </c>
      <c r="O538" s="61"/>
      <c r="P538" s="185">
        <f>O538*H538</f>
        <v>0</v>
      </c>
      <c r="Q538" s="185">
        <v>1.20296</v>
      </c>
      <c r="R538" s="185">
        <f>Q538*H538</f>
        <v>0.31156664000000001</v>
      </c>
      <c r="S538" s="185">
        <v>0</v>
      </c>
      <c r="T538" s="186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7" t="s">
        <v>530</v>
      </c>
      <c r="AT538" s="187" t="s">
        <v>526</v>
      </c>
      <c r="AU538" s="187" t="s">
        <v>89</v>
      </c>
      <c r="AY538" s="18" t="s">
        <v>524</v>
      </c>
      <c r="BE538" s="105">
        <f>IF(N538="základná",J538,0)</f>
        <v>0</v>
      </c>
      <c r="BF538" s="105">
        <f>IF(N538="znížená",J538,0)</f>
        <v>0</v>
      </c>
      <c r="BG538" s="105">
        <f>IF(N538="zákl. prenesená",J538,0)</f>
        <v>0</v>
      </c>
      <c r="BH538" s="105">
        <f>IF(N538="zníž. prenesená",J538,0)</f>
        <v>0</v>
      </c>
      <c r="BI538" s="105">
        <f>IF(N538="nulová",J538,0)</f>
        <v>0</v>
      </c>
      <c r="BJ538" s="18" t="s">
        <v>89</v>
      </c>
      <c r="BK538" s="188">
        <f>ROUND(I538*H538,3)</f>
        <v>0</v>
      </c>
      <c r="BL538" s="18" t="s">
        <v>530</v>
      </c>
      <c r="BM538" s="187" t="s">
        <v>961</v>
      </c>
    </row>
    <row r="539" spans="1:65" s="13" customFormat="1">
      <c r="B539" s="189"/>
      <c r="D539" s="190" t="s">
        <v>532</v>
      </c>
      <c r="E539" s="191" t="s">
        <v>1</v>
      </c>
      <c r="F539" s="192" t="s">
        <v>962</v>
      </c>
      <c r="H539" s="193">
        <v>0.25900000000000001</v>
      </c>
      <c r="I539" s="194"/>
      <c r="L539" s="189"/>
      <c r="M539" s="195"/>
      <c r="N539" s="196"/>
      <c r="O539" s="196"/>
      <c r="P539" s="196"/>
      <c r="Q539" s="196"/>
      <c r="R539" s="196"/>
      <c r="S539" s="196"/>
      <c r="T539" s="197"/>
      <c r="AT539" s="191" t="s">
        <v>532</v>
      </c>
      <c r="AU539" s="191" t="s">
        <v>89</v>
      </c>
      <c r="AV539" s="13" t="s">
        <v>89</v>
      </c>
      <c r="AW539" s="13" t="s">
        <v>30</v>
      </c>
      <c r="AX539" s="13" t="s">
        <v>76</v>
      </c>
      <c r="AY539" s="191" t="s">
        <v>524</v>
      </c>
    </row>
    <row r="540" spans="1:65" s="16" customFormat="1">
      <c r="B540" s="213"/>
      <c r="D540" s="190" t="s">
        <v>532</v>
      </c>
      <c r="E540" s="214" t="s">
        <v>1</v>
      </c>
      <c r="F540" s="215" t="s">
        <v>590</v>
      </c>
      <c r="H540" s="216">
        <v>0.25900000000000001</v>
      </c>
      <c r="I540" s="217"/>
      <c r="L540" s="213"/>
      <c r="M540" s="218"/>
      <c r="N540" s="219"/>
      <c r="O540" s="219"/>
      <c r="P540" s="219"/>
      <c r="Q540" s="219"/>
      <c r="R540" s="219"/>
      <c r="S540" s="219"/>
      <c r="T540" s="220"/>
      <c r="AT540" s="214" t="s">
        <v>532</v>
      </c>
      <c r="AU540" s="214" t="s">
        <v>89</v>
      </c>
      <c r="AV540" s="16" t="s">
        <v>530</v>
      </c>
      <c r="AW540" s="16" t="s">
        <v>30</v>
      </c>
      <c r="AX540" s="16" t="s">
        <v>83</v>
      </c>
      <c r="AY540" s="214" t="s">
        <v>524</v>
      </c>
    </row>
    <row r="541" spans="1:65" s="2" customFormat="1" ht="21.75" customHeight="1">
      <c r="A541" s="35"/>
      <c r="B541" s="144"/>
      <c r="C541" s="176" t="s">
        <v>963</v>
      </c>
      <c r="D541" s="176" t="s">
        <v>526</v>
      </c>
      <c r="E541" s="177" t="s">
        <v>964</v>
      </c>
      <c r="F541" s="178" t="s">
        <v>965</v>
      </c>
      <c r="G541" s="179" t="s">
        <v>574</v>
      </c>
      <c r="H541" s="180">
        <v>0.31900000000000001</v>
      </c>
      <c r="I541" s="181"/>
      <c r="J541" s="180">
        <f>ROUND(I541*H541,3)</f>
        <v>0</v>
      </c>
      <c r="K541" s="182"/>
      <c r="L541" s="36"/>
      <c r="M541" s="183" t="s">
        <v>1</v>
      </c>
      <c r="N541" s="184" t="s">
        <v>42</v>
      </c>
      <c r="O541" s="61"/>
      <c r="P541" s="185">
        <f>O541*H541</f>
        <v>0</v>
      </c>
      <c r="Q541" s="185">
        <v>2.4018600000000001</v>
      </c>
      <c r="R541" s="185">
        <f>Q541*H541</f>
        <v>0.76619334000000006</v>
      </c>
      <c r="S541" s="185">
        <v>0</v>
      </c>
      <c r="T541" s="186">
        <f>S541*H541</f>
        <v>0</v>
      </c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R541" s="187" t="s">
        <v>530</v>
      </c>
      <c r="AT541" s="187" t="s">
        <v>526</v>
      </c>
      <c r="AU541" s="187" t="s">
        <v>89</v>
      </c>
      <c r="AY541" s="18" t="s">
        <v>524</v>
      </c>
      <c r="BE541" s="105">
        <f>IF(N541="základná",J541,0)</f>
        <v>0</v>
      </c>
      <c r="BF541" s="105">
        <f>IF(N541="znížená",J541,0)</f>
        <v>0</v>
      </c>
      <c r="BG541" s="105">
        <f>IF(N541="zákl. prenesená",J541,0)</f>
        <v>0</v>
      </c>
      <c r="BH541" s="105">
        <f>IF(N541="zníž. prenesená",J541,0)</f>
        <v>0</v>
      </c>
      <c r="BI541" s="105">
        <f>IF(N541="nulová",J541,0)</f>
        <v>0</v>
      </c>
      <c r="BJ541" s="18" t="s">
        <v>89</v>
      </c>
      <c r="BK541" s="188">
        <f>ROUND(I541*H541,3)</f>
        <v>0</v>
      </c>
      <c r="BL541" s="18" t="s">
        <v>530</v>
      </c>
      <c r="BM541" s="187" t="s">
        <v>966</v>
      </c>
    </row>
    <row r="542" spans="1:65" s="14" customFormat="1">
      <c r="B542" s="198"/>
      <c r="D542" s="190" t="s">
        <v>532</v>
      </c>
      <c r="E542" s="199" t="s">
        <v>1</v>
      </c>
      <c r="F542" s="200" t="s">
        <v>967</v>
      </c>
      <c r="H542" s="199" t="s">
        <v>1</v>
      </c>
      <c r="I542" s="201"/>
      <c r="L542" s="198"/>
      <c r="M542" s="202"/>
      <c r="N542" s="203"/>
      <c r="O542" s="203"/>
      <c r="P542" s="203"/>
      <c r="Q542" s="203"/>
      <c r="R542" s="203"/>
      <c r="S542" s="203"/>
      <c r="T542" s="204"/>
      <c r="AT542" s="199" t="s">
        <v>532</v>
      </c>
      <c r="AU542" s="199" t="s">
        <v>89</v>
      </c>
      <c r="AV542" s="14" t="s">
        <v>83</v>
      </c>
      <c r="AW542" s="14" t="s">
        <v>30</v>
      </c>
      <c r="AX542" s="14" t="s">
        <v>76</v>
      </c>
      <c r="AY542" s="199" t="s">
        <v>524</v>
      </c>
    </row>
    <row r="543" spans="1:65" s="13" customFormat="1">
      <c r="B543" s="189"/>
      <c r="D543" s="190" t="s">
        <v>532</v>
      </c>
      <c r="E543" s="191" t="s">
        <v>1</v>
      </c>
      <c r="F543" s="192" t="s">
        <v>968</v>
      </c>
      <c r="H543" s="193">
        <v>0.31900000000000001</v>
      </c>
      <c r="I543" s="194"/>
      <c r="L543" s="189"/>
      <c r="M543" s="195"/>
      <c r="N543" s="196"/>
      <c r="O543" s="196"/>
      <c r="P543" s="196"/>
      <c r="Q543" s="196"/>
      <c r="R543" s="196"/>
      <c r="S543" s="196"/>
      <c r="T543" s="197"/>
      <c r="AT543" s="191" t="s">
        <v>532</v>
      </c>
      <c r="AU543" s="191" t="s">
        <v>89</v>
      </c>
      <c r="AV543" s="13" t="s">
        <v>89</v>
      </c>
      <c r="AW543" s="13" t="s">
        <v>30</v>
      </c>
      <c r="AX543" s="13" t="s">
        <v>76</v>
      </c>
      <c r="AY543" s="191" t="s">
        <v>524</v>
      </c>
    </row>
    <row r="544" spans="1:65" s="16" customFormat="1">
      <c r="B544" s="213"/>
      <c r="D544" s="190" t="s">
        <v>532</v>
      </c>
      <c r="E544" s="214" t="s">
        <v>1</v>
      </c>
      <c r="F544" s="215" t="s">
        <v>590</v>
      </c>
      <c r="H544" s="216">
        <v>0.31900000000000001</v>
      </c>
      <c r="I544" s="217"/>
      <c r="L544" s="213"/>
      <c r="M544" s="218"/>
      <c r="N544" s="219"/>
      <c r="O544" s="219"/>
      <c r="P544" s="219"/>
      <c r="Q544" s="219"/>
      <c r="R544" s="219"/>
      <c r="S544" s="219"/>
      <c r="T544" s="220"/>
      <c r="AT544" s="214" t="s">
        <v>532</v>
      </c>
      <c r="AU544" s="214" t="s">
        <v>89</v>
      </c>
      <c r="AV544" s="16" t="s">
        <v>530</v>
      </c>
      <c r="AW544" s="16" t="s">
        <v>30</v>
      </c>
      <c r="AX544" s="16" t="s">
        <v>83</v>
      </c>
      <c r="AY544" s="214" t="s">
        <v>524</v>
      </c>
    </row>
    <row r="545" spans="1:65" s="2" customFormat="1" ht="21.75" customHeight="1">
      <c r="A545" s="35"/>
      <c r="B545" s="144"/>
      <c r="C545" s="176" t="s">
        <v>969</v>
      </c>
      <c r="D545" s="176" t="s">
        <v>526</v>
      </c>
      <c r="E545" s="177" t="s">
        <v>970</v>
      </c>
      <c r="F545" s="178" t="s">
        <v>209</v>
      </c>
      <c r="G545" s="179" t="s">
        <v>529</v>
      </c>
      <c r="H545" s="180">
        <v>3.1930000000000001</v>
      </c>
      <c r="I545" s="181"/>
      <c r="J545" s="180">
        <f>ROUND(I545*H545,3)</f>
        <v>0</v>
      </c>
      <c r="K545" s="182"/>
      <c r="L545" s="36"/>
      <c r="M545" s="183" t="s">
        <v>1</v>
      </c>
      <c r="N545" s="184" t="s">
        <v>42</v>
      </c>
      <c r="O545" s="61"/>
      <c r="P545" s="185">
        <f>O545*H545</f>
        <v>0</v>
      </c>
      <c r="Q545" s="185">
        <v>3.4099999999999998E-3</v>
      </c>
      <c r="R545" s="185">
        <f>Q545*H545</f>
        <v>1.0888129999999999E-2</v>
      </c>
      <c r="S545" s="185">
        <v>0</v>
      </c>
      <c r="T545" s="186">
        <f>S545*H545</f>
        <v>0</v>
      </c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R545" s="187" t="s">
        <v>530</v>
      </c>
      <c r="AT545" s="187" t="s">
        <v>526</v>
      </c>
      <c r="AU545" s="187" t="s">
        <v>89</v>
      </c>
      <c r="AY545" s="18" t="s">
        <v>524</v>
      </c>
      <c r="BE545" s="105">
        <f>IF(N545="základná",J545,0)</f>
        <v>0</v>
      </c>
      <c r="BF545" s="105">
        <f>IF(N545="znížená",J545,0)</f>
        <v>0</v>
      </c>
      <c r="BG545" s="105">
        <f>IF(N545="zákl. prenesená",J545,0)</f>
        <v>0</v>
      </c>
      <c r="BH545" s="105">
        <f>IF(N545="zníž. prenesená",J545,0)</f>
        <v>0</v>
      </c>
      <c r="BI545" s="105">
        <f>IF(N545="nulová",J545,0)</f>
        <v>0</v>
      </c>
      <c r="BJ545" s="18" t="s">
        <v>89</v>
      </c>
      <c r="BK545" s="188">
        <f>ROUND(I545*H545,3)</f>
        <v>0</v>
      </c>
      <c r="BL545" s="18" t="s">
        <v>530</v>
      </c>
      <c r="BM545" s="187" t="s">
        <v>971</v>
      </c>
    </row>
    <row r="546" spans="1:65" s="14" customFormat="1">
      <c r="B546" s="198"/>
      <c r="D546" s="190" t="s">
        <v>532</v>
      </c>
      <c r="E546" s="199" t="s">
        <v>1</v>
      </c>
      <c r="F546" s="200" t="s">
        <v>967</v>
      </c>
      <c r="H546" s="199" t="s">
        <v>1</v>
      </c>
      <c r="I546" s="201"/>
      <c r="L546" s="198"/>
      <c r="M546" s="202"/>
      <c r="N546" s="203"/>
      <c r="O546" s="203"/>
      <c r="P546" s="203"/>
      <c r="Q546" s="203"/>
      <c r="R546" s="203"/>
      <c r="S546" s="203"/>
      <c r="T546" s="204"/>
      <c r="AT546" s="199" t="s">
        <v>532</v>
      </c>
      <c r="AU546" s="199" t="s">
        <v>89</v>
      </c>
      <c r="AV546" s="14" t="s">
        <v>83</v>
      </c>
      <c r="AW546" s="14" t="s">
        <v>30</v>
      </c>
      <c r="AX546" s="14" t="s">
        <v>76</v>
      </c>
      <c r="AY546" s="199" t="s">
        <v>524</v>
      </c>
    </row>
    <row r="547" spans="1:65" s="13" customFormat="1">
      <c r="B547" s="189"/>
      <c r="D547" s="190" t="s">
        <v>532</v>
      </c>
      <c r="E547" s="191" t="s">
        <v>1</v>
      </c>
      <c r="F547" s="192" t="s">
        <v>972</v>
      </c>
      <c r="H547" s="193">
        <v>3.1930000000000001</v>
      </c>
      <c r="I547" s="194"/>
      <c r="L547" s="189"/>
      <c r="M547" s="195"/>
      <c r="N547" s="196"/>
      <c r="O547" s="196"/>
      <c r="P547" s="196"/>
      <c r="Q547" s="196"/>
      <c r="R547" s="196"/>
      <c r="S547" s="196"/>
      <c r="T547" s="197"/>
      <c r="AT547" s="191" t="s">
        <v>532</v>
      </c>
      <c r="AU547" s="191" t="s">
        <v>89</v>
      </c>
      <c r="AV547" s="13" t="s">
        <v>89</v>
      </c>
      <c r="AW547" s="13" t="s">
        <v>30</v>
      </c>
      <c r="AX547" s="13" t="s">
        <v>76</v>
      </c>
      <c r="AY547" s="191" t="s">
        <v>524</v>
      </c>
    </row>
    <row r="548" spans="1:65" s="16" customFormat="1">
      <c r="B548" s="213"/>
      <c r="D548" s="190" t="s">
        <v>532</v>
      </c>
      <c r="E548" s="214" t="s">
        <v>208</v>
      </c>
      <c r="F548" s="215" t="s">
        <v>590</v>
      </c>
      <c r="H548" s="216">
        <v>3.1930000000000001</v>
      </c>
      <c r="I548" s="217"/>
      <c r="L548" s="213"/>
      <c r="M548" s="218"/>
      <c r="N548" s="219"/>
      <c r="O548" s="219"/>
      <c r="P548" s="219"/>
      <c r="Q548" s="219"/>
      <c r="R548" s="219"/>
      <c r="S548" s="219"/>
      <c r="T548" s="220"/>
      <c r="AT548" s="214" t="s">
        <v>532</v>
      </c>
      <c r="AU548" s="214" t="s">
        <v>89</v>
      </c>
      <c r="AV548" s="16" t="s">
        <v>530</v>
      </c>
      <c r="AW548" s="16" t="s">
        <v>30</v>
      </c>
      <c r="AX548" s="16" t="s">
        <v>83</v>
      </c>
      <c r="AY548" s="214" t="s">
        <v>524</v>
      </c>
    </row>
    <row r="549" spans="1:65" s="2" customFormat="1" ht="21.75" customHeight="1">
      <c r="A549" s="35"/>
      <c r="B549" s="144"/>
      <c r="C549" s="176" t="s">
        <v>973</v>
      </c>
      <c r="D549" s="176" t="s">
        <v>526</v>
      </c>
      <c r="E549" s="177" t="s">
        <v>974</v>
      </c>
      <c r="F549" s="178" t="s">
        <v>975</v>
      </c>
      <c r="G549" s="179" t="s">
        <v>529</v>
      </c>
      <c r="H549" s="180">
        <v>3.1930000000000001</v>
      </c>
      <c r="I549" s="181"/>
      <c r="J549" s="180">
        <f>ROUND(I549*H549,3)</f>
        <v>0</v>
      </c>
      <c r="K549" s="182"/>
      <c r="L549" s="36"/>
      <c r="M549" s="183" t="s">
        <v>1</v>
      </c>
      <c r="N549" s="184" t="s">
        <v>42</v>
      </c>
      <c r="O549" s="61"/>
      <c r="P549" s="185">
        <f>O549*H549</f>
        <v>0</v>
      </c>
      <c r="Q549" s="185">
        <v>0</v>
      </c>
      <c r="R549" s="185">
        <f>Q549*H549</f>
        <v>0</v>
      </c>
      <c r="S549" s="185">
        <v>0</v>
      </c>
      <c r="T549" s="186">
        <f>S549*H549</f>
        <v>0</v>
      </c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R549" s="187" t="s">
        <v>530</v>
      </c>
      <c r="AT549" s="187" t="s">
        <v>526</v>
      </c>
      <c r="AU549" s="187" t="s">
        <v>89</v>
      </c>
      <c r="AY549" s="18" t="s">
        <v>524</v>
      </c>
      <c r="BE549" s="105">
        <f>IF(N549="základná",J549,0)</f>
        <v>0</v>
      </c>
      <c r="BF549" s="105">
        <f>IF(N549="znížená",J549,0)</f>
        <v>0</v>
      </c>
      <c r="BG549" s="105">
        <f>IF(N549="zákl. prenesená",J549,0)</f>
        <v>0</v>
      </c>
      <c r="BH549" s="105">
        <f>IF(N549="zníž. prenesená",J549,0)</f>
        <v>0</v>
      </c>
      <c r="BI549" s="105">
        <f>IF(N549="nulová",J549,0)</f>
        <v>0</v>
      </c>
      <c r="BJ549" s="18" t="s">
        <v>89</v>
      </c>
      <c r="BK549" s="188">
        <f>ROUND(I549*H549,3)</f>
        <v>0</v>
      </c>
      <c r="BL549" s="18" t="s">
        <v>530</v>
      </c>
      <c r="BM549" s="187" t="s">
        <v>976</v>
      </c>
    </row>
    <row r="550" spans="1:65" s="13" customFormat="1">
      <c r="B550" s="189"/>
      <c r="D550" s="190" t="s">
        <v>532</v>
      </c>
      <c r="E550" s="191" t="s">
        <v>1</v>
      </c>
      <c r="F550" s="192" t="s">
        <v>208</v>
      </c>
      <c r="H550" s="193">
        <v>3.1930000000000001</v>
      </c>
      <c r="I550" s="194"/>
      <c r="L550" s="189"/>
      <c r="M550" s="195"/>
      <c r="N550" s="196"/>
      <c r="O550" s="196"/>
      <c r="P550" s="196"/>
      <c r="Q550" s="196"/>
      <c r="R550" s="196"/>
      <c r="S550" s="196"/>
      <c r="T550" s="197"/>
      <c r="AT550" s="191" t="s">
        <v>532</v>
      </c>
      <c r="AU550" s="191" t="s">
        <v>89</v>
      </c>
      <c r="AV550" s="13" t="s">
        <v>89</v>
      </c>
      <c r="AW550" s="13" t="s">
        <v>30</v>
      </c>
      <c r="AX550" s="13" t="s">
        <v>83</v>
      </c>
      <c r="AY550" s="191" t="s">
        <v>524</v>
      </c>
    </row>
    <row r="551" spans="1:65" s="2" customFormat="1" ht="21.75" customHeight="1">
      <c r="A551" s="35"/>
      <c r="B551" s="144"/>
      <c r="C551" s="176" t="s">
        <v>977</v>
      </c>
      <c r="D551" s="176" t="s">
        <v>526</v>
      </c>
      <c r="E551" s="177" t="s">
        <v>978</v>
      </c>
      <c r="F551" s="178" t="s">
        <v>979</v>
      </c>
      <c r="G551" s="179" t="s">
        <v>980</v>
      </c>
      <c r="H551" s="180">
        <v>92.82</v>
      </c>
      <c r="I551" s="181"/>
      <c r="J551" s="180">
        <f>ROUND(I551*H551,3)</f>
        <v>0</v>
      </c>
      <c r="K551" s="182"/>
      <c r="L551" s="36"/>
      <c r="M551" s="183" t="s">
        <v>1</v>
      </c>
      <c r="N551" s="184" t="s">
        <v>42</v>
      </c>
      <c r="O551" s="61"/>
      <c r="P551" s="185">
        <f>O551*H551</f>
        <v>0</v>
      </c>
      <c r="Q551" s="185">
        <v>9.9099999999999994E-2</v>
      </c>
      <c r="R551" s="185">
        <f>Q551*H551</f>
        <v>9.1984619999999993</v>
      </c>
      <c r="S551" s="185">
        <v>0</v>
      </c>
      <c r="T551" s="186">
        <f>S551*H551</f>
        <v>0</v>
      </c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R551" s="187" t="s">
        <v>530</v>
      </c>
      <c r="AT551" s="187" t="s">
        <v>526</v>
      </c>
      <c r="AU551" s="187" t="s">
        <v>89</v>
      </c>
      <c r="AY551" s="18" t="s">
        <v>524</v>
      </c>
      <c r="BE551" s="105">
        <f>IF(N551="základná",J551,0)</f>
        <v>0</v>
      </c>
      <c r="BF551" s="105">
        <f>IF(N551="znížená",J551,0)</f>
        <v>0</v>
      </c>
      <c r="BG551" s="105">
        <f>IF(N551="zákl. prenesená",J551,0)</f>
        <v>0</v>
      </c>
      <c r="BH551" s="105">
        <f>IF(N551="zníž. prenesená",J551,0)</f>
        <v>0</v>
      </c>
      <c r="BI551" s="105">
        <f>IF(N551="nulová",J551,0)</f>
        <v>0</v>
      </c>
      <c r="BJ551" s="18" t="s">
        <v>89</v>
      </c>
      <c r="BK551" s="188">
        <f>ROUND(I551*H551,3)</f>
        <v>0</v>
      </c>
      <c r="BL551" s="18" t="s">
        <v>530</v>
      </c>
      <c r="BM551" s="187" t="s">
        <v>981</v>
      </c>
    </row>
    <row r="552" spans="1:65" s="14" customFormat="1">
      <c r="B552" s="198"/>
      <c r="D552" s="190" t="s">
        <v>532</v>
      </c>
      <c r="E552" s="199" t="s">
        <v>1</v>
      </c>
      <c r="F552" s="200" t="s">
        <v>577</v>
      </c>
      <c r="H552" s="199" t="s">
        <v>1</v>
      </c>
      <c r="I552" s="201"/>
      <c r="L552" s="198"/>
      <c r="M552" s="202"/>
      <c r="N552" s="203"/>
      <c r="O552" s="203"/>
      <c r="P552" s="203"/>
      <c r="Q552" s="203"/>
      <c r="R552" s="203"/>
      <c r="S552" s="203"/>
      <c r="T552" s="204"/>
      <c r="AT552" s="199" t="s">
        <v>532</v>
      </c>
      <c r="AU552" s="199" t="s">
        <v>89</v>
      </c>
      <c r="AV552" s="14" t="s">
        <v>83</v>
      </c>
      <c r="AW552" s="14" t="s">
        <v>30</v>
      </c>
      <c r="AX552" s="14" t="s">
        <v>76</v>
      </c>
      <c r="AY552" s="199" t="s">
        <v>524</v>
      </c>
    </row>
    <row r="553" spans="1:65" s="14" customFormat="1">
      <c r="B553" s="198"/>
      <c r="D553" s="190" t="s">
        <v>532</v>
      </c>
      <c r="E553" s="199" t="s">
        <v>1</v>
      </c>
      <c r="F553" s="200" t="s">
        <v>982</v>
      </c>
      <c r="H553" s="199" t="s">
        <v>1</v>
      </c>
      <c r="I553" s="201"/>
      <c r="L553" s="198"/>
      <c r="M553" s="202"/>
      <c r="N553" s="203"/>
      <c r="O553" s="203"/>
      <c r="P553" s="203"/>
      <c r="Q553" s="203"/>
      <c r="R553" s="203"/>
      <c r="S553" s="203"/>
      <c r="T553" s="204"/>
      <c r="AT553" s="199" t="s">
        <v>532</v>
      </c>
      <c r="AU553" s="199" t="s">
        <v>89</v>
      </c>
      <c r="AV553" s="14" t="s">
        <v>83</v>
      </c>
      <c r="AW553" s="14" t="s">
        <v>30</v>
      </c>
      <c r="AX553" s="14" t="s">
        <v>76</v>
      </c>
      <c r="AY553" s="199" t="s">
        <v>524</v>
      </c>
    </row>
    <row r="554" spans="1:65" s="13" customFormat="1">
      <c r="B554" s="189"/>
      <c r="D554" s="190" t="s">
        <v>532</v>
      </c>
      <c r="E554" s="191" t="s">
        <v>1</v>
      </c>
      <c r="F554" s="192" t="s">
        <v>983</v>
      </c>
      <c r="H554" s="193">
        <v>92.82</v>
      </c>
      <c r="I554" s="194"/>
      <c r="L554" s="189"/>
      <c r="M554" s="195"/>
      <c r="N554" s="196"/>
      <c r="O554" s="196"/>
      <c r="P554" s="196"/>
      <c r="Q554" s="196"/>
      <c r="R554" s="196"/>
      <c r="S554" s="196"/>
      <c r="T554" s="197"/>
      <c r="AT554" s="191" t="s">
        <v>532</v>
      </c>
      <c r="AU554" s="191" t="s">
        <v>89</v>
      </c>
      <c r="AV554" s="13" t="s">
        <v>89</v>
      </c>
      <c r="AW554" s="13" t="s">
        <v>30</v>
      </c>
      <c r="AX554" s="13" t="s">
        <v>76</v>
      </c>
      <c r="AY554" s="191" t="s">
        <v>524</v>
      </c>
    </row>
    <row r="555" spans="1:65" s="16" customFormat="1">
      <c r="B555" s="213"/>
      <c r="D555" s="190" t="s">
        <v>532</v>
      </c>
      <c r="E555" s="214" t="s">
        <v>1</v>
      </c>
      <c r="F555" s="215" t="s">
        <v>590</v>
      </c>
      <c r="H555" s="216">
        <v>92.82</v>
      </c>
      <c r="I555" s="217"/>
      <c r="L555" s="213"/>
      <c r="M555" s="218"/>
      <c r="N555" s="219"/>
      <c r="O555" s="219"/>
      <c r="P555" s="219"/>
      <c r="Q555" s="219"/>
      <c r="R555" s="219"/>
      <c r="S555" s="219"/>
      <c r="T555" s="220"/>
      <c r="AT555" s="214" t="s">
        <v>532</v>
      </c>
      <c r="AU555" s="214" t="s">
        <v>89</v>
      </c>
      <c r="AV555" s="16" t="s">
        <v>530</v>
      </c>
      <c r="AW555" s="16" t="s">
        <v>30</v>
      </c>
      <c r="AX555" s="16" t="s">
        <v>83</v>
      </c>
      <c r="AY555" s="214" t="s">
        <v>524</v>
      </c>
    </row>
    <row r="556" spans="1:65" s="2" customFormat="1" ht="21.75" customHeight="1">
      <c r="A556" s="35"/>
      <c r="B556" s="144"/>
      <c r="C556" s="176" t="s">
        <v>984</v>
      </c>
      <c r="D556" s="176" t="s">
        <v>526</v>
      </c>
      <c r="E556" s="177" t="s">
        <v>985</v>
      </c>
      <c r="F556" s="178" t="s">
        <v>230</v>
      </c>
      <c r="G556" s="179" t="s">
        <v>529</v>
      </c>
      <c r="H556" s="180">
        <v>53.408000000000001</v>
      </c>
      <c r="I556" s="181"/>
      <c r="J556" s="180">
        <f>ROUND(I556*H556,3)</f>
        <v>0</v>
      </c>
      <c r="K556" s="182"/>
      <c r="L556" s="36"/>
      <c r="M556" s="183" t="s">
        <v>1</v>
      </c>
      <c r="N556" s="184" t="s">
        <v>42</v>
      </c>
      <c r="O556" s="61"/>
      <c r="P556" s="185">
        <f>O556*H556</f>
        <v>0</v>
      </c>
      <c r="Q556" s="185">
        <v>4.3099999999999996E-3</v>
      </c>
      <c r="R556" s="185">
        <f>Q556*H556</f>
        <v>0.23018847999999997</v>
      </c>
      <c r="S556" s="185">
        <v>0</v>
      </c>
      <c r="T556" s="186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7" t="s">
        <v>530</v>
      </c>
      <c r="AT556" s="187" t="s">
        <v>526</v>
      </c>
      <c r="AU556" s="187" t="s">
        <v>89</v>
      </c>
      <c r="AY556" s="18" t="s">
        <v>524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89</v>
      </c>
      <c r="BK556" s="188">
        <f>ROUND(I556*H556,3)</f>
        <v>0</v>
      </c>
      <c r="BL556" s="18" t="s">
        <v>530</v>
      </c>
      <c r="BM556" s="187" t="s">
        <v>986</v>
      </c>
    </row>
    <row r="557" spans="1:65" s="14" customFormat="1">
      <c r="B557" s="198"/>
      <c r="D557" s="190" t="s">
        <v>532</v>
      </c>
      <c r="E557" s="199" t="s">
        <v>1</v>
      </c>
      <c r="F557" s="200" t="s">
        <v>577</v>
      </c>
      <c r="H557" s="199" t="s">
        <v>1</v>
      </c>
      <c r="I557" s="201"/>
      <c r="L557" s="198"/>
      <c r="M557" s="202"/>
      <c r="N557" s="203"/>
      <c r="O557" s="203"/>
      <c r="P557" s="203"/>
      <c r="Q557" s="203"/>
      <c r="R557" s="203"/>
      <c r="S557" s="203"/>
      <c r="T557" s="204"/>
      <c r="AT557" s="199" t="s">
        <v>532</v>
      </c>
      <c r="AU557" s="199" t="s">
        <v>89</v>
      </c>
      <c r="AV557" s="14" t="s">
        <v>83</v>
      </c>
      <c r="AW557" s="14" t="s">
        <v>30</v>
      </c>
      <c r="AX557" s="14" t="s">
        <v>76</v>
      </c>
      <c r="AY557" s="199" t="s">
        <v>524</v>
      </c>
    </row>
    <row r="558" spans="1:65" s="14" customFormat="1">
      <c r="B558" s="198"/>
      <c r="D558" s="190" t="s">
        <v>532</v>
      </c>
      <c r="E558" s="199" t="s">
        <v>1</v>
      </c>
      <c r="F558" s="200" t="s">
        <v>982</v>
      </c>
      <c r="H558" s="199" t="s">
        <v>1</v>
      </c>
      <c r="I558" s="201"/>
      <c r="L558" s="198"/>
      <c r="M558" s="202"/>
      <c r="N558" s="203"/>
      <c r="O558" s="203"/>
      <c r="P558" s="203"/>
      <c r="Q558" s="203"/>
      <c r="R558" s="203"/>
      <c r="S558" s="203"/>
      <c r="T558" s="204"/>
      <c r="AT558" s="199" t="s">
        <v>532</v>
      </c>
      <c r="AU558" s="199" t="s">
        <v>89</v>
      </c>
      <c r="AV558" s="14" t="s">
        <v>83</v>
      </c>
      <c r="AW558" s="14" t="s">
        <v>30</v>
      </c>
      <c r="AX558" s="14" t="s">
        <v>76</v>
      </c>
      <c r="AY558" s="199" t="s">
        <v>524</v>
      </c>
    </row>
    <row r="559" spans="1:65" s="13" customFormat="1" ht="20.399999999999999">
      <c r="B559" s="189"/>
      <c r="D559" s="190" t="s">
        <v>532</v>
      </c>
      <c r="E559" s="191" t="s">
        <v>1</v>
      </c>
      <c r="F559" s="192" t="s">
        <v>987</v>
      </c>
      <c r="H559" s="193">
        <v>53.408000000000001</v>
      </c>
      <c r="I559" s="194"/>
      <c r="L559" s="189"/>
      <c r="M559" s="195"/>
      <c r="N559" s="196"/>
      <c r="O559" s="196"/>
      <c r="P559" s="196"/>
      <c r="Q559" s="196"/>
      <c r="R559" s="196"/>
      <c r="S559" s="196"/>
      <c r="T559" s="197"/>
      <c r="AT559" s="191" t="s">
        <v>532</v>
      </c>
      <c r="AU559" s="191" t="s">
        <v>89</v>
      </c>
      <c r="AV559" s="13" t="s">
        <v>89</v>
      </c>
      <c r="AW559" s="13" t="s">
        <v>30</v>
      </c>
      <c r="AX559" s="13" t="s">
        <v>76</v>
      </c>
      <c r="AY559" s="191" t="s">
        <v>524</v>
      </c>
    </row>
    <row r="560" spans="1:65" s="16" customFormat="1">
      <c r="B560" s="213"/>
      <c r="D560" s="190" t="s">
        <v>532</v>
      </c>
      <c r="E560" s="214" t="s">
        <v>229</v>
      </c>
      <c r="F560" s="215" t="s">
        <v>590</v>
      </c>
      <c r="H560" s="216">
        <v>53.408000000000001</v>
      </c>
      <c r="I560" s="217"/>
      <c r="L560" s="213"/>
      <c r="M560" s="218"/>
      <c r="N560" s="219"/>
      <c r="O560" s="219"/>
      <c r="P560" s="219"/>
      <c r="Q560" s="219"/>
      <c r="R560" s="219"/>
      <c r="S560" s="219"/>
      <c r="T560" s="220"/>
      <c r="AT560" s="214" t="s">
        <v>532</v>
      </c>
      <c r="AU560" s="214" t="s">
        <v>89</v>
      </c>
      <c r="AV560" s="16" t="s">
        <v>530</v>
      </c>
      <c r="AW560" s="16" t="s">
        <v>30</v>
      </c>
      <c r="AX560" s="16" t="s">
        <v>83</v>
      </c>
      <c r="AY560" s="214" t="s">
        <v>524</v>
      </c>
    </row>
    <row r="561" spans="1:65" s="2" customFormat="1" ht="21.75" customHeight="1">
      <c r="A561" s="35"/>
      <c r="B561" s="144"/>
      <c r="C561" s="176" t="s">
        <v>988</v>
      </c>
      <c r="D561" s="176" t="s">
        <v>526</v>
      </c>
      <c r="E561" s="177" t="s">
        <v>989</v>
      </c>
      <c r="F561" s="178" t="s">
        <v>990</v>
      </c>
      <c r="G561" s="179" t="s">
        <v>529</v>
      </c>
      <c r="H561" s="180">
        <v>53.408000000000001</v>
      </c>
      <c r="I561" s="181"/>
      <c r="J561" s="180">
        <f>ROUND(I561*H561,3)</f>
        <v>0</v>
      </c>
      <c r="K561" s="182"/>
      <c r="L561" s="36"/>
      <c r="M561" s="183" t="s">
        <v>1</v>
      </c>
      <c r="N561" s="184" t="s">
        <v>42</v>
      </c>
      <c r="O561" s="61"/>
      <c r="P561" s="185">
        <f>O561*H561</f>
        <v>0</v>
      </c>
      <c r="Q561" s="185">
        <v>0</v>
      </c>
      <c r="R561" s="185">
        <f>Q561*H561</f>
        <v>0</v>
      </c>
      <c r="S561" s="185">
        <v>0</v>
      </c>
      <c r="T561" s="186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7" t="s">
        <v>530</v>
      </c>
      <c r="AT561" s="187" t="s">
        <v>526</v>
      </c>
      <c r="AU561" s="187" t="s">
        <v>89</v>
      </c>
      <c r="AY561" s="18" t="s">
        <v>524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89</v>
      </c>
      <c r="BK561" s="188">
        <f>ROUND(I561*H561,3)</f>
        <v>0</v>
      </c>
      <c r="BL561" s="18" t="s">
        <v>530</v>
      </c>
      <c r="BM561" s="187" t="s">
        <v>991</v>
      </c>
    </row>
    <row r="562" spans="1:65" s="13" customFormat="1">
      <c r="B562" s="189"/>
      <c r="D562" s="190" t="s">
        <v>532</v>
      </c>
      <c r="E562" s="191" t="s">
        <v>1</v>
      </c>
      <c r="F562" s="192" t="s">
        <v>229</v>
      </c>
      <c r="H562" s="193">
        <v>53.408000000000001</v>
      </c>
      <c r="I562" s="194"/>
      <c r="L562" s="189"/>
      <c r="M562" s="195"/>
      <c r="N562" s="196"/>
      <c r="O562" s="196"/>
      <c r="P562" s="196"/>
      <c r="Q562" s="196"/>
      <c r="R562" s="196"/>
      <c r="S562" s="196"/>
      <c r="T562" s="197"/>
      <c r="AT562" s="191" t="s">
        <v>532</v>
      </c>
      <c r="AU562" s="191" t="s">
        <v>89</v>
      </c>
      <c r="AV562" s="13" t="s">
        <v>89</v>
      </c>
      <c r="AW562" s="13" t="s">
        <v>30</v>
      </c>
      <c r="AX562" s="13" t="s">
        <v>83</v>
      </c>
      <c r="AY562" s="191" t="s">
        <v>524</v>
      </c>
    </row>
    <row r="563" spans="1:65" s="12" customFormat="1" ht="22.95" customHeight="1">
      <c r="B563" s="163"/>
      <c r="D563" s="164" t="s">
        <v>75</v>
      </c>
      <c r="E563" s="174" t="s">
        <v>544</v>
      </c>
      <c r="F563" s="174" t="s">
        <v>992</v>
      </c>
      <c r="I563" s="166"/>
      <c r="J563" s="175">
        <f>BK563</f>
        <v>0</v>
      </c>
      <c r="L563" s="163"/>
      <c r="M563" s="168"/>
      <c r="N563" s="169"/>
      <c r="O563" s="169"/>
      <c r="P563" s="170">
        <f>SUM(P564:P577)</f>
        <v>0</v>
      </c>
      <c r="Q563" s="169"/>
      <c r="R563" s="170">
        <f>SUM(R564:R577)</f>
        <v>240.59416040000002</v>
      </c>
      <c r="S563" s="169"/>
      <c r="T563" s="171">
        <f>SUM(T564:T577)</f>
        <v>0</v>
      </c>
      <c r="AR563" s="164" t="s">
        <v>83</v>
      </c>
      <c r="AT563" s="172" t="s">
        <v>75</v>
      </c>
      <c r="AU563" s="172" t="s">
        <v>83</v>
      </c>
      <c r="AY563" s="164" t="s">
        <v>524</v>
      </c>
      <c r="BK563" s="173">
        <f>SUM(BK564:BK577)</f>
        <v>0</v>
      </c>
    </row>
    <row r="564" spans="1:65" s="2" customFormat="1" ht="21.75" customHeight="1">
      <c r="A564" s="35"/>
      <c r="B564" s="144"/>
      <c r="C564" s="176" t="s">
        <v>993</v>
      </c>
      <c r="D564" s="176" t="s">
        <v>526</v>
      </c>
      <c r="E564" s="177" t="s">
        <v>994</v>
      </c>
      <c r="F564" s="178" t="s">
        <v>995</v>
      </c>
      <c r="G564" s="179" t="s">
        <v>529</v>
      </c>
      <c r="H564" s="180">
        <v>4.7</v>
      </c>
      <c r="I564" s="181"/>
      <c r="J564" s="180">
        <f>ROUND(I564*H564,3)</f>
        <v>0</v>
      </c>
      <c r="K564" s="182"/>
      <c r="L564" s="36"/>
      <c r="M564" s="183" t="s">
        <v>1</v>
      </c>
      <c r="N564" s="184" t="s">
        <v>42</v>
      </c>
      <c r="O564" s="61"/>
      <c r="P564" s="185">
        <f>O564*H564</f>
        <v>0</v>
      </c>
      <c r="Q564" s="185">
        <v>0.106</v>
      </c>
      <c r="R564" s="185">
        <f>Q564*H564</f>
        <v>0.49820000000000003</v>
      </c>
      <c r="S564" s="185">
        <v>0</v>
      </c>
      <c r="T564" s="186">
        <f>S564*H564</f>
        <v>0</v>
      </c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R564" s="187" t="s">
        <v>530</v>
      </c>
      <c r="AT564" s="187" t="s">
        <v>526</v>
      </c>
      <c r="AU564" s="187" t="s">
        <v>89</v>
      </c>
      <c r="AY564" s="18" t="s">
        <v>524</v>
      </c>
      <c r="BE564" s="105">
        <f>IF(N564="základná",J564,0)</f>
        <v>0</v>
      </c>
      <c r="BF564" s="105">
        <f>IF(N564="znížená",J564,0)</f>
        <v>0</v>
      </c>
      <c r="BG564" s="105">
        <f>IF(N564="zákl. prenesená",J564,0)</f>
        <v>0</v>
      </c>
      <c r="BH564" s="105">
        <f>IF(N564="zníž. prenesená",J564,0)</f>
        <v>0</v>
      </c>
      <c r="BI564" s="105">
        <f>IF(N564="nulová",J564,0)</f>
        <v>0</v>
      </c>
      <c r="BJ564" s="18" t="s">
        <v>89</v>
      </c>
      <c r="BK564" s="188">
        <f>ROUND(I564*H564,3)</f>
        <v>0</v>
      </c>
      <c r="BL564" s="18" t="s">
        <v>530</v>
      </c>
      <c r="BM564" s="187" t="s">
        <v>996</v>
      </c>
    </row>
    <row r="565" spans="1:65" s="13" customFormat="1">
      <c r="B565" s="189"/>
      <c r="D565" s="190" t="s">
        <v>532</v>
      </c>
      <c r="E565" s="191" t="s">
        <v>1</v>
      </c>
      <c r="F565" s="192" t="s">
        <v>997</v>
      </c>
      <c r="H565" s="193">
        <v>4.7</v>
      </c>
      <c r="I565" s="194"/>
      <c r="L565" s="189"/>
      <c r="M565" s="195"/>
      <c r="N565" s="196"/>
      <c r="O565" s="196"/>
      <c r="P565" s="196"/>
      <c r="Q565" s="196"/>
      <c r="R565" s="196"/>
      <c r="S565" s="196"/>
      <c r="T565" s="197"/>
      <c r="AT565" s="191" t="s">
        <v>532</v>
      </c>
      <c r="AU565" s="191" t="s">
        <v>89</v>
      </c>
      <c r="AV565" s="13" t="s">
        <v>89</v>
      </c>
      <c r="AW565" s="13" t="s">
        <v>30</v>
      </c>
      <c r="AX565" s="13" t="s">
        <v>76</v>
      </c>
      <c r="AY565" s="191" t="s">
        <v>524</v>
      </c>
    </row>
    <row r="566" spans="1:65" s="16" customFormat="1">
      <c r="B566" s="213"/>
      <c r="D566" s="190" t="s">
        <v>532</v>
      </c>
      <c r="E566" s="214" t="s">
        <v>1</v>
      </c>
      <c r="F566" s="215" t="s">
        <v>590</v>
      </c>
      <c r="H566" s="216">
        <v>4.7</v>
      </c>
      <c r="I566" s="217"/>
      <c r="L566" s="213"/>
      <c r="M566" s="218"/>
      <c r="N566" s="219"/>
      <c r="O566" s="219"/>
      <c r="P566" s="219"/>
      <c r="Q566" s="219"/>
      <c r="R566" s="219"/>
      <c r="S566" s="219"/>
      <c r="T566" s="220"/>
      <c r="AT566" s="214" t="s">
        <v>532</v>
      </c>
      <c r="AU566" s="214" t="s">
        <v>89</v>
      </c>
      <c r="AV566" s="16" t="s">
        <v>530</v>
      </c>
      <c r="AW566" s="16" t="s">
        <v>30</v>
      </c>
      <c r="AX566" s="16" t="s">
        <v>83</v>
      </c>
      <c r="AY566" s="214" t="s">
        <v>524</v>
      </c>
    </row>
    <row r="567" spans="1:65" s="2" customFormat="1" ht="21.75" customHeight="1">
      <c r="A567" s="35"/>
      <c r="B567" s="144"/>
      <c r="C567" s="176" t="s">
        <v>998</v>
      </c>
      <c r="D567" s="176" t="s">
        <v>526</v>
      </c>
      <c r="E567" s="177" t="s">
        <v>999</v>
      </c>
      <c r="F567" s="178" t="s">
        <v>1000</v>
      </c>
      <c r="G567" s="179" t="s">
        <v>529</v>
      </c>
      <c r="H567" s="180">
        <v>39.18</v>
      </c>
      <c r="I567" s="181"/>
      <c r="J567" s="180">
        <f>ROUND(I567*H567,3)</f>
        <v>0</v>
      </c>
      <c r="K567" s="182"/>
      <c r="L567" s="36"/>
      <c r="M567" s="183" t="s">
        <v>1</v>
      </c>
      <c r="N567" s="184" t="s">
        <v>42</v>
      </c>
      <c r="O567" s="61"/>
      <c r="P567" s="185">
        <f>O567*H567</f>
        <v>0</v>
      </c>
      <c r="Q567" s="185">
        <v>0.27994000000000002</v>
      </c>
      <c r="R567" s="185">
        <f>Q567*H567</f>
        <v>10.968049200000001</v>
      </c>
      <c r="S567" s="185">
        <v>0</v>
      </c>
      <c r="T567" s="186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187" t="s">
        <v>530</v>
      </c>
      <c r="AT567" s="187" t="s">
        <v>526</v>
      </c>
      <c r="AU567" s="187" t="s">
        <v>89</v>
      </c>
      <c r="AY567" s="18" t="s">
        <v>524</v>
      </c>
      <c r="BE567" s="105">
        <f>IF(N567="základná",J567,0)</f>
        <v>0</v>
      </c>
      <c r="BF567" s="105">
        <f>IF(N567="znížená",J567,0)</f>
        <v>0</v>
      </c>
      <c r="BG567" s="105">
        <f>IF(N567="zákl. prenesená",J567,0)</f>
        <v>0</v>
      </c>
      <c r="BH567" s="105">
        <f>IF(N567="zníž. prenesená",J567,0)</f>
        <v>0</v>
      </c>
      <c r="BI567" s="105">
        <f>IF(N567="nulová",J567,0)</f>
        <v>0</v>
      </c>
      <c r="BJ567" s="18" t="s">
        <v>89</v>
      </c>
      <c r="BK567" s="188">
        <f>ROUND(I567*H567,3)</f>
        <v>0</v>
      </c>
      <c r="BL567" s="18" t="s">
        <v>530</v>
      </c>
      <c r="BM567" s="187" t="s">
        <v>1001</v>
      </c>
    </row>
    <row r="568" spans="1:65" s="13" customFormat="1">
      <c r="B568" s="189"/>
      <c r="D568" s="190" t="s">
        <v>532</v>
      </c>
      <c r="E568" s="191" t="s">
        <v>1</v>
      </c>
      <c r="F568" s="192" t="s">
        <v>363</v>
      </c>
      <c r="H568" s="193">
        <v>39.18</v>
      </c>
      <c r="I568" s="194"/>
      <c r="L568" s="189"/>
      <c r="M568" s="195"/>
      <c r="N568" s="196"/>
      <c r="O568" s="196"/>
      <c r="P568" s="196"/>
      <c r="Q568" s="196"/>
      <c r="R568" s="196"/>
      <c r="S568" s="196"/>
      <c r="T568" s="197"/>
      <c r="AT568" s="191" t="s">
        <v>532</v>
      </c>
      <c r="AU568" s="191" t="s">
        <v>89</v>
      </c>
      <c r="AV568" s="13" t="s">
        <v>89</v>
      </c>
      <c r="AW568" s="13" t="s">
        <v>30</v>
      </c>
      <c r="AX568" s="13" t="s">
        <v>83</v>
      </c>
      <c r="AY568" s="191" t="s">
        <v>524</v>
      </c>
    </row>
    <row r="569" spans="1:65" s="2" customFormat="1" ht="21.75" customHeight="1">
      <c r="A569" s="35"/>
      <c r="B569" s="144"/>
      <c r="C569" s="176" t="s">
        <v>1002</v>
      </c>
      <c r="D569" s="176" t="s">
        <v>526</v>
      </c>
      <c r="E569" s="177" t="s">
        <v>1003</v>
      </c>
      <c r="F569" s="178" t="s">
        <v>1004</v>
      </c>
      <c r="G569" s="179" t="s">
        <v>529</v>
      </c>
      <c r="H569" s="180">
        <v>387.42</v>
      </c>
      <c r="I569" s="181"/>
      <c r="J569" s="180">
        <f>ROUND(I569*H569,3)</f>
        <v>0</v>
      </c>
      <c r="K569" s="182"/>
      <c r="L569" s="36"/>
      <c r="M569" s="183" t="s">
        <v>1</v>
      </c>
      <c r="N569" s="184" t="s">
        <v>42</v>
      </c>
      <c r="O569" s="61"/>
      <c r="P569" s="185">
        <f>O569*H569</f>
        <v>0</v>
      </c>
      <c r="Q569" s="185">
        <v>0.37080000000000002</v>
      </c>
      <c r="R569" s="185">
        <f>Q569*H569</f>
        <v>143.65533600000001</v>
      </c>
      <c r="S569" s="185">
        <v>0</v>
      </c>
      <c r="T569" s="186">
        <f>S569*H569</f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187" t="s">
        <v>530</v>
      </c>
      <c r="AT569" s="187" t="s">
        <v>526</v>
      </c>
      <c r="AU569" s="187" t="s">
        <v>89</v>
      </c>
      <c r="AY569" s="18" t="s">
        <v>524</v>
      </c>
      <c r="BE569" s="105">
        <f>IF(N569="základná",J569,0)</f>
        <v>0</v>
      </c>
      <c r="BF569" s="105">
        <f>IF(N569="znížená",J569,0)</f>
        <v>0</v>
      </c>
      <c r="BG569" s="105">
        <f>IF(N569="zákl. prenesená",J569,0)</f>
        <v>0</v>
      </c>
      <c r="BH569" s="105">
        <f>IF(N569="zníž. prenesená",J569,0)</f>
        <v>0</v>
      </c>
      <c r="BI569" s="105">
        <f>IF(N569="nulová",J569,0)</f>
        <v>0</v>
      </c>
      <c r="BJ569" s="18" t="s">
        <v>89</v>
      </c>
      <c r="BK569" s="188">
        <f>ROUND(I569*H569,3)</f>
        <v>0</v>
      </c>
      <c r="BL569" s="18" t="s">
        <v>530</v>
      </c>
      <c r="BM569" s="187" t="s">
        <v>1005</v>
      </c>
    </row>
    <row r="570" spans="1:65" s="13" customFormat="1">
      <c r="B570" s="189"/>
      <c r="D570" s="190" t="s">
        <v>532</v>
      </c>
      <c r="E570" s="191" t="s">
        <v>1</v>
      </c>
      <c r="F570" s="192" t="s">
        <v>357</v>
      </c>
      <c r="H570" s="193">
        <v>387.42</v>
      </c>
      <c r="I570" s="194"/>
      <c r="L570" s="189"/>
      <c r="M570" s="195"/>
      <c r="N570" s="196"/>
      <c r="O570" s="196"/>
      <c r="P570" s="196"/>
      <c r="Q570" s="196"/>
      <c r="R570" s="196"/>
      <c r="S570" s="196"/>
      <c r="T570" s="197"/>
      <c r="AT570" s="191" t="s">
        <v>532</v>
      </c>
      <c r="AU570" s="191" t="s">
        <v>89</v>
      </c>
      <c r="AV570" s="13" t="s">
        <v>89</v>
      </c>
      <c r="AW570" s="13" t="s">
        <v>30</v>
      </c>
      <c r="AX570" s="13" t="s">
        <v>83</v>
      </c>
      <c r="AY570" s="191" t="s">
        <v>524</v>
      </c>
    </row>
    <row r="571" spans="1:65" s="2" customFormat="1" ht="33" customHeight="1">
      <c r="A571" s="35"/>
      <c r="B571" s="144"/>
      <c r="C571" s="176" t="s">
        <v>1006</v>
      </c>
      <c r="D571" s="176" t="s">
        <v>526</v>
      </c>
      <c r="E571" s="177" t="s">
        <v>1007</v>
      </c>
      <c r="F571" s="178" t="s">
        <v>1008</v>
      </c>
      <c r="G571" s="179" t="s">
        <v>529</v>
      </c>
      <c r="H571" s="180">
        <v>39.18</v>
      </c>
      <c r="I571" s="181"/>
      <c r="J571" s="180">
        <f>ROUND(I571*H571,3)</f>
        <v>0</v>
      </c>
      <c r="K571" s="182"/>
      <c r="L571" s="36"/>
      <c r="M571" s="183" t="s">
        <v>1</v>
      </c>
      <c r="N571" s="184" t="s">
        <v>42</v>
      </c>
      <c r="O571" s="61"/>
      <c r="P571" s="185">
        <f>O571*H571</f>
        <v>0</v>
      </c>
      <c r="Q571" s="185">
        <v>0.35914000000000001</v>
      </c>
      <c r="R571" s="185">
        <f>Q571*H571</f>
        <v>14.0711052</v>
      </c>
      <c r="S571" s="185">
        <v>0</v>
      </c>
      <c r="T571" s="186">
        <f>S571*H571</f>
        <v>0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187" t="s">
        <v>530</v>
      </c>
      <c r="AT571" s="187" t="s">
        <v>526</v>
      </c>
      <c r="AU571" s="187" t="s">
        <v>89</v>
      </c>
      <c r="AY571" s="18" t="s">
        <v>524</v>
      </c>
      <c r="BE571" s="105">
        <f>IF(N571="základná",J571,0)</f>
        <v>0</v>
      </c>
      <c r="BF571" s="105">
        <f>IF(N571="znížená",J571,0)</f>
        <v>0</v>
      </c>
      <c r="BG571" s="105">
        <f>IF(N571="zákl. prenesená",J571,0)</f>
        <v>0</v>
      </c>
      <c r="BH571" s="105">
        <f>IF(N571="zníž. prenesená",J571,0)</f>
        <v>0</v>
      </c>
      <c r="BI571" s="105">
        <f>IF(N571="nulová",J571,0)</f>
        <v>0</v>
      </c>
      <c r="BJ571" s="18" t="s">
        <v>89</v>
      </c>
      <c r="BK571" s="188">
        <f>ROUND(I571*H571,3)</f>
        <v>0</v>
      </c>
      <c r="BL571" s="18" t="s">
        <v>530</v>
      </c>
      <c r="BM571" s="187" t="s">
        <v>1009</v>
      </c>
    </row>
    <row r="572" spans="1:65" s="13" customFormat="1">
      <c r="B572" s="189"/>
      <c r="D572" s="190" t="s">
        <v>532</v>
      </c>
      <c r="E572" s="191" t="s">
        <v>1</v>
      </c>
      <c r="F572" s="192" t="s">
        <v>363</v>
      </c>
      <c r="H572" s="193">
        <v>39.18</v>
      </c>
      <c r="I572" s="194"/>
      <c r="L572" s="189"/>
      <c r="M572" s="195"/>
      <c r="N572" s="196"/>
      <c r="O572" s="196"/>
      <c r="P572" s="196"/>
      <c r="Q572" s="196"/>
      <c r="R572" s="196"/>
      <c r="S572" s="196"/>
      <c r="T572" s="197"/>
      <c r="AT572" s="191" t="s">
        <v>532</v>
      </c>
      <c r="AU572" s="191" t="s">
        <v>89</v>
      </c>
      <c r="AV572" s="13" t="s">
        <v>89</v>
      </c>
      <c r="AW572" s="13" t="s">
        <v>30</v>
      </c>
      <c r="AX572" s="13" t="s">
        <v>83</v>
      </c>
      <c r="AY572" s="191" t="s">
        <v>524</v>
      </c>
    </row>
    <row r="573" spans="1:65" s="2" customFormat="1" ht="33" customHeight="1">
      <c r="A573" s="35"/>
      <c r="B573" s="144"/>
      <c r="C573" s="176" t="s">
        <v>1010</v>
      </c>
      <c r="D573" s="176" t="s">
        <v>526</v>
      </c>
      <c r="E573" s="177" t="s">
        <v>1011</v>
      </c>
      <c r="F573" s="178" t="s">
        <v>1012</v>
      </c>
      <c r="G573" s="179" t="s">
        <v>529</v>
      </c>
      <c r="H573" s="180">
        <v>387.42</v>
      </c>
      <c r="I573" s="181"/>
      <c r="J573" s="180">
        <f>ROUND(I573*H573,3)</f>
        <v>0</v>
      </c>
      <c r="K573" s="182"/>
      <c r="L573" s="36"/>
      <c r="M573" s="183" t="s">
        <v>1</v>
      </c>
      <c r="N573" s="184" t="s">
        <v>42</v>
      </c>
      <c r="O573" s="61"/>
      <c r="P573" s="185">
        <f>O573*H573</f>
        <v>0</v>
      </c>
      <c r="Q573" s="185">
        <v>9.2499999999999999E-2</v>
      </c>
      <c r="R573" s="185">
        <f>Q573*H573</f>
        <v>35.836350000000003</v>
      </c>
      <c r="S573" s="185">
        <v>0</v>
      </c>
      <c r="T573" s="186">
        <f>S573*H573</f>
        <v>0</v>
      </c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R573" s="187" t="s">
        <v>530</v>
      </c>
      <c r="AT573" s="187" t="s">
        <v>526</v>
      </c>
      <c r="AU573" s="187" t="s">
        <v>89</v>
      </c>
      <c r="AY573" s="18" t="s">
        <v>524</v>
      </c>
      <c r="BE573" s="105">
        <f>IF(N573="základná",J573,0)</f>
        <v>0</v>
      </c>
      <c r="BF573" s="105">
        <f>IF(N573="znížená",J573,0)</f>
        <v>0</v>
      </c>
      <c r="BG573" s="105">
        <f>IF(N573="zákl. prenesená",J573,0)</f>
        <v>0</v>
      </c>
      <c r="BH573" s="105">
        <f>IF(N573="zníž. prenesená",J573,0)</f>
        <v>0</v>
      </c>
      <c r="BI573" s="105">
        <f>IF(N573="nulová",J573,0)</f>
        <v>0</v>
      </c>
      <c r="BJ573" s="18" t="s">
        <v>89</v>
      </c>
      <c r="BK573" s="188">
        <f>ROUND(I573*H573,3)</f>
        <v>0</v>
      </c>
      <c r="BL573" s="18" t="s">
        <v>530</v>
      </c>
      <c r="BM573" s="187" t="s">
        <v>1013</v>
      </c>
    </row>
    <row r="574" spans="1:65" s="13" customFormat="1">
      <c r="B574" s="189"/>
      <c r="D574" s="190" t="s">
        <v>532</v>
      </c>
      <c r="E574" s="191" t="s">
        <v>1</v>
      </c>
      <c r="F574" s="192" t="s">
        <v>357</v>
      </c>
      <c r="H574" s="193">
        <v>387.42</v>
      </c>
      <c r="I574" s="194"/>
      <c r="L574" s="189"/>
      <c r="M574" s="195"/>
      <c r="N574" s="196"/>
      <c r="O574" s="196"/>
      <c r="P574" s="196"/>
      <c r="Q574" s="196"/>
      <c r="R574" s="196"/>
      <c r="S574" s="196"/>
      <c r="T574" s="197"/>
      <c r="AT574" s="191" t="s">
        <v>532</v>
      </c>
      <c r="AU574" s="191" t="s">
        <v>89</v>
      </c>
      <c r="AV574" s="13" t="s">
        <v>89</v>
      </c>
      <c r="AW574" s="13" t="s">
        <v>30</v>
      </c>
      <c r="AX574" s="13" t="s">
        <v>83</v>
      </c>
      <c r="AY574" s="191" t="s">
        <v>524</v>
      </c>
    </row>
    <row r="575" spans="1:65" s="2" customFormat="1" ht="44.25" customHeight="1">
      <c r="A575" s="35"/>
      <c r="B575" s="144"/>
      <c r="C575" s="221" t="s">
        <v>1014</v>
      </c>
      <c r="D575" s="221" t="s">
        <v>697</v>
      </c>
      <c r="E575" s="222" t="s">
        <v>1015</v>
      </c>
      <c r="F575" s="223" t="s">
        <v>1016</v>
      </c>
      <c r="G575" s="224" t="s">
        <v>529</v>
      </c>
      <c r="H575" s="225">
        <v>395.16800000000001</v>
      </c>
      <c r="I575" s="226"/>
      <c r="J575" s="225">
        <f>ROUND(I575*H575,3)</f>
        <v>0</v>
      </c>
      <c r="K575" s="227"/>
      <c r="L575" s="228"/>
      <c r="M575" s="229" t="s">
        <v>1</v>
      </c>
      <c r="N575" s="230" t="s">
        <v>42</v>
      </c>
      <c r="O575" s="61"/>
      <c r="P575" s="185">
        <f>O575*H575</f>
        <v>0</v>
      </c>
      <c r="Q575" s="185">
        <v>0.09</v>
      </c>
      <c r="R575" s="185">
        <f>Q575*H575</f>
        <v>35.56512</v>
      </c>
      <c r="S575" s="185">
        <v>0</v>
      </c>
      <c r="T575" s="186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187" t="s">
        <v>556</v>
      </c>
      <c r="AT575" s="187" t="s">
        <v>697</v>
      </c>
      <c r="AU575" s="187" t="s">
        <v>89</v>
      </c>
      <c r="AY575" s="18" t="s">
        <v>524</v>
      </c>
      <c r="BE575" s="105">
        <f>IF(N575="základná",J575,0)</f>
        <v>0</v>
      </c>
      <c r="BF575" s="105">
        <f>IF(N575="znížená",J575,0)</f>
        <v>0</v>
      </c>
      <c r="BG575" s="105">
        <f>IF(N575="zákl. prenesená",J575,0)</f>
        <v>0</v>
      </c>
      <c r="BH575" s="105">
        <f>IF(N575="zníž. prenesená",J575,0)</f>
        <v>0</v>
      </c>
      <c r="BI575" s="105">
        <f>IF(N575="nulová",J575,0)</f>
        <v>0</v>
      </c>
      <c r="BJ575" s="18" t="s">
        <v>89</v>
      </c>
      <c r="BK575" s="188">
        <f>ROUND(I575*H575,3)</f>
        <v>0</v>
      </c>
      <c r="BL575" s="18" t="s">
        <v>530</v>
      </c>
      <c r="BM575" s="187" t="s">
        <v>1017</v>
      </c>
    </row>
    <row r="576" spans="1:65" s="13" customFormat="1">
      <c r="B576" s="189"/>
      <c r="D576" s="190" t="s">
        <v>532</v>
      </c>
      <c r="E576" s="191" t="s">
        <v>1</v>
      </c>
      <c r="F576" s="192" t="s">
        <v>357</v>
      </c>
      <c r="H576" s="193">
        <v>387.42</v>
      </c>
      <c r="I576" s="194"/>
      <c r="L576" s="189"/>
      <c r="M576" s="195"/>
      <c r="N576" s="196"/>
      <c r="O576" s="196"/>
      <c r="P576" s="196"/>
      <c r="Q576" s="196"/>
      <c r="R576" s="196"/>
      <c r="S576" s="196"/>
      <c r="T576" s="197"/>
      <c r="AT576" s="191" t="s">
        <v>532</v>
      </c>
      <c r="AU576" s="191" t="s">
        <v>89</v>
      </c>
      <c r="AV576" s="13" t="s">
        <v>89</v>
      </c>
      <c r="AW576" s="13" t="s">
        <v>30</v>
      </c>
      <c r="AX576" s="13" t="s">
        <v>83</v>
      </c>
      <c r="AY576" s="191" t="s">
        <v>524</v>
      </c>
    </row>
    <row r="577" spans="1:65" s="13" customFormat="1">
      <c r="B577" s="189"/>
      <c r="D577" s="190" t="s">
        <v>532</v>
      </c>
      <c r="F577" s="192" t="s">
        <v>1018</v>
      </c>
      <c r="H577" s="193">
        <v>395.16800000000001</v>
      </c>
      <c r="I577" s="194"/>
      <c r="L577" s="189"/>
      <c r="M577" s="195"/>
      <c r="N577" s="196"/>
      <c r="O577" s="196"/>
      <c r="P577" s="196"/>
      <c r="Q577" s="196"/>
      <c r="R577" s="196"/>
      <c r="S577" s="196"/>
      <c r="T577" s="197"/>
      <c r="AT577" s="191" t="s">
        <v>532</v>
      </c>
      <c r="AU577" s="191" t="s">
        <v>89</v>
      </c>
      <c r="AV577" s="13" t="s">
        <v>89</v>
      </c>
      <c r="AW577" s="13" t="s">
        <v>3</v>
      </c>
      <c r="AX577" s="13" t="s">
        <v>83</v>
      </c>
      <c r="AY577" s="191" t="s">
        <v>524</v>
      </c>
    </row>
    <row r="578" spans="1:65" s="12" customFormat="1" ht="22.95" customHeight="1">
      <c r="B578" s="163"/>
      <c r="D578" s="164" t="s">
        <v>75</v>
      </c>
      <c r="E578" s="174" t="s">
        <v>548</v>
      </c>
      <c r="F578" s="174" t="s">
        <v>1019</v>
      </c>
      <c r="I578" s="166"/>
      <c r="J578" s="175">
        <f>BK578</f>
        <v>0</v>
      </c>
      <c r="L578" s="163"/>
      <c r="M578" s="168"/>
      <c r="N578" s="169"/>
      <c r="O578" s="169"/>
      <c r="P578" s="170">
        <f>SUM(P579:P2034)</f>
        <v>0</v>
      </c>
      <c r="Q578" s="169"/>
      <c r="R578" s="170">
        <f>SUM(R579:R2034)</f>
        <v>836.0949373200001</v>
      </c>
      <c r="S578" s="169"/>
      <c r="T578" s="171">
        <f>SUM(T579:T2034)</f>
        <v>0</v>
      </c>
      <c r="AR578" s="164" t="s">
        <v>83</v>
      </c>
      <c r="AT578" s="172" t="s">
        <v>75</v>
      </c>
      <c r="AU578" s="172" t="s">
        <v>83</v>
      </c>
      <c r="AY578" s="164" t="s">
        <v>524</v>
      </c>
      <c r="BK578" s="173">
        <f>SUM(BK579:BK2034)</f>
        <v>0</v>
      </c>
    </row>
    <row r="579" spans="1:65" s="2" customFormat="1" ht="33" customHeight="1">
      <c r="A579" s="35"/>
      <c r="B579" s="144"/>
      <c r="C579" s="176" t="s">
        <v>1020</v>
      </c>
      <c r="D579" s="176" t="s">
        <v>526</v>
      </c>
      <c r="E579" s="177" t="s">
        <v>1021</v>
      </c>
      <c r="F579" s="178" t="s">
        <v>1022</v>
      </c>
      <c r="G579" s="179" t="s">
        <v>529</v>
      </c>
      <c r="H579" s="180">
        <v>2973.402</v>
      </c>
      <c r="I579" s="181"/>
      <c r="J579" s="180">
        <f>ROUND(I579*H579,3)</f>
        <v>0</v>
      </c>
      <c r="K579" s="182"/>
      <c r="L579" s="36"/>
      <c r="M579" s="183" t="s">
        <v>1</v>
      </c>
      <c r="N579" s="184" t="s">
        <v>42</v>
      </c>
      <c r="O579" s="61"/>
      <c r="P579" s="185">
        <f>O579*H579</f>
        <v>0</v>
      </c>
      <c r="Q579" s="185">
        <v>1.375E-2</v>
      </c>
      <c r="R579" s="185">
        <f>Q579*H579</f>
        <v>40.884277500000003</v>
      </c>
      <c r="S579" s="185">
        <v>0</v>
      </c>
      <c r="T579" s="186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87" t="s">
        <v>530</v>
      </c>
      <c r="AT579" s="187" t="s">
        <v>526</v>
      </c>
      <c r="AU579" s="187" t="s">
        <v>89</v>
      </c>
      <c r="AY579" s="18" t="s">
        <v>524</v>
      </c>
      <c r="BE579" s="105">
        <f>IF(N579="základná",J579,0)</f>
        <v>0</v>
      </c>
      <c r="BF579" s="105">
        <f>IF(N579="znížená",J579,0)</f>
        <v>0</v>
      </c>
      <c r="BG579" s="105">
        <f>IF(N579="zákl. prenesená",J579,0)</f>
        <v>0</v>
      </c>
      <c r="BH579" s="105">
        <f>IF(N579="zníž. prenesená",J579,0)</f>
        <v>0</v>
      </c>
      <c r="BI579" s="105">
        <f>IF(N579="nulová",J579,0)</f>
        <v>0</v>
      </c>
      <c r="BJ579" s="18" t="s">
        <v>89</v>
      </c>
      <c r="BK579" s="188">
        <f>ROUND(I579*H579,3)</f>
        <v>0</v>
      </c>
      <c r="BL579" s="18" t="s">
        <v>530</v>
      </c>
      <c r="BM579" s="187" t="s">
        <v>1023</v>
      </c>
    </row>
    <row r="580" spans="1:65" s="14" customFormat="1">
      <c r="B580" s="198"/>
      <c r="D580" s="190" t="s">
        <v>532</v>
      </c>
      <c r="E580" s="199" t="s">
        <v>1</v>
      </c>
      <c r="F580" s="200" t="s">
        <v>577</v>
      </c>
      <c r="H580" s="199" t="s">
        <v>1</v>
      </c>
      <c r="I580" s="201"/>
      <c r="L580" s="198"/>
      <c r="M580" s="202"/>
      <c r="N580" s="203"/>
      <c r="O580" s="203"/>
      <c r="P580" s="203"/>
      <c r="Q580" s="203"/>
      <c r="R580" s="203"/>
      <c r="S580" s="203"/>
      <c r="T580" s="204"/>
      <c r="AT580" s="199" t="s">
        <v>532</v>
      </c>
      <c r="AU580" s="199" t="s">
        <v>89</v>
      </c>
      <c r="AV580" s="14" t="s">
        <v>83</v>
      </c>
      <c r="AW580" s="14" t="s">
        <v>30</v>
      </c>
      <c r="AX580" s="14" t="s">
        <v>76</v>
      </c>
      <c r="AY580" s="199" t="s">
        <v>524</v>
      </c>
    </row>
    <row r="581" spans="1:65" s="14" customFormat="1">
      <c r="B581" s="198"/>
      <c r="D581" s="190" t="s">
        <v>532</v>
      </c>
      <c r="E581" s="199" t="s">
        <v>1</v>
      </c>
      <c r="F581" s="200" t="s">
        <v>1024</v>
      </c>
      <c r="H581" s="199" t="s">
        <v>1</v>
      </c>
      <c r="I581" s="201"/>
      <c r="L581" s="198"/>
      <c r="M581" s="202"/>
      <c r="N581" s="203"/>
      <c r="O581" s="203"/>
      <c r="P581" s="203"/>
      <c r="Q581" s="203"/>
      <c r="R581" s="203"/>
      <c r="S581" s="203"/>
      <c r="T581" s="204"/>
      <c r="AT581" s="199" t="s">
        <v>532</v>
      </c>
      <c r="AU581" s="199" t="s">
        <v>89</v>
      </c>
      <c r="AV581" s="14" t="s">
        <v>83</v>
      </c>
      <c r="AW581" s="14" t="s">
        <v>30</v>
      </c>
      <c r="AX581" s="14" t="s">
        <v>76</v>
      </c>
      <c r="AY581" s="199" t="s">
        <v>524</v>
      </c>
    </row>
    <row r="582" spans="1:65" s="14" customFormat="1">
      <c r="B582" s="198"/>
      <c r="D582" s="190" t="s">
        <v>532</v>
      </c>
      <c r="E582" s="199" t="s">
        <v>1</v>
      </c>
      <c r="F582" s="200" t="s">
        <v>1025</v>
      </c>
      <c r="H582" s="199" t="s">
        <v>1</v>
      </c>
      <c r="I582" s="201"/>
      <c r="L582" s="198"/>
      <c r="M582" s="202"/>
      <c r="N582" s="203"/>
      <c r="O582" s="203"/>
      <c r="P582" s="203"/>
      <c r="Q582" s="203"/>
      <c r="R582" s="203"/>
      <c r="S582" s="203"/>
      <c r="T582" s="204"/>
      <c r="AT582" s="199" t="s">
        <v>532</v>
      </c>
      <c r="AU582" s="199" t="s">
        <v>89</v>
      </c>
      <c r="AV582" s="14" t="s">
        <v>83</v>
      </c>
      <c r="AW582" s="14" t="s">
        <v>30</v>
      </c>
      <c r="AX582" s="14" t="s">
        <v>76</v>
      </c>
      <c r="AY582" s="199" t="s">
        <v>524</v>
      </c>
    </row>
    <row r="583" spans="1:65" s="13" customFormat="1">
      <c r="B583" s="189"/>
      <c r="D583" s="190" t="s">
        <v>532</v>
      </c>
      <c r="E583" s="191" t="s">
        <v>1</v>
      </c>
      <c r="F583" s="192" t="s">
        <v>1026</v>
      </c>
      <c r="H583" s="193">
        <v>82.12</v>
      </c>
      <c r="I583" s="194"/>
      <c r="L583" s="189"/>
      <c r="M583" s="195"/>
      <c r="N583" s="196"/>
      <c r="O583" s="196"/>
      <c r="P583" s="196"/>
      <c r="Q583" s="196"/>
      <c r="R583" s="196"/>
      <c r="S583" s="196"/>
      <c r="T583" s="197"/>
      <c r="AT583" s="191" t="s">
        <v>532</v>
      </c>
      <c r="AU583" s="191" t="s">
        <v>89</v>
      </c>
      <c r="AV583" s="13" t="s">
        <v>89</v>
      </c>
      <c r="AW583" s="13" t="s">
        <v>30</v>
      </c>
      <c r="AX583" s="13" t="s">
        <v>76</v>
      </c>
      <c r="AY583" s="191" t="s">
        <v>524</v>
      </c>
    </row>
    <row r="584" spans="1:65" s="14" customFormat="1">
      <c r="B584" s="198"/>
      <c r="D584" s="190" t="s">
        <v>532</v>
      </c>
      <c r="E584" s="199" t="s">
        <v>1</v>
      </c>
      <c r="F584" s="200" t="s">
        <v>1027</v>
      </c>
      <c r="H584" s="199" t="s">
        <v>1</v>
      </c>
      <c r="I584" s="201"/>
      <c r="L584" s="198"/>
      <c r="M584" s="202"/>
      <c r="N584" s="203"/>
      <c r="O584" s="203"/>
      <c r="P584" s="203"/>
      <c r="Q584" s="203"/>
      <c r="R584" s="203"/>
      <c r="S584" s="203"/>
      <c r="T584" s="204"/>
      <c r="AT584" s="199" t="s">
        <v>532</v>
      </c>
      <c r="AU584" s="199" t="s">
        <v>89</v>
      </c>
      <c r="AV584" s="14" t="s">
        <v>83</v>
      </c>
      <c r="AW584" s="14" t="s">
        <v>30</v>
      </c>
      <c r="AX584" s="14" t="s">
        <v>76</v>
      </c>
      <c r="AY584" s="199" t="s">
        <v>524</v>
      </c>
    </row>
    <row r="585" spans="1:65" s="13" customFormat="1">
      <c r="B585" s="189"/>
      <c r="D585" s="190" t="s">
        <v>532</v>
      </c>
      <c r="E585" s="191" t="s">
        <v>1</v>
      </c>
      <c r="F585" s="192" t="s">
        <v>1028</v>
      </c>
      <c r="H585" s="193">
        <v>1.19</v>
      </c>
      <c r="I585" s="194"/>
      <c r="L585" s="189"/>
      <c r="M585" s="195"/>
      <c r="N585" s="196"/>
      <c r="O585" s="196"/>
      <c r="P585" s="196"/>
      <c r="Q585" s="196"/>
      <c r="R585" s="196"/>
      <c r="S585" s="196"/>
      <c r="T585" s="197"/>
      <c r="AT585" s="191" t="s">
        <v>532</v>
      </c>
      <c r="AU585" s="191" t="s">
        <v>89</v>
      </c>
      <c r="AV585" s="13" t="s">
        <v>89</v>
      </c>
      <c r="AW585" s="13" t="s">
        <v>30</v>
      </c>
      <c r="AX585" s="13" t="s">
        <v>76</v>
      </c>
      <c r="AY585" s="191" t="s">
        <v>524</v>
      </c>
    </row>
    <row r="586" spans="1:65" s="14" customFormat="1">
      <c r="B586" s="198"/>
      <c r="D586" s="190" t="s">
        <v>532</v>
      </c>
      <c r="E586" s="199" t="s">
        <v>1</v>
      </c>
      <c r="F586" s="200" t="s">
        <v>1029</v>
      </c>
      <c r="H586" s="199" t="s">
        <v>1</v>
      </c>
      <c r="I586" s="201"/>
      <c r="L586" s="198"/>
      <c r="M586" s="202"/>
      <c r="N586" s="203"/>
      <c r="O586" s="203"/>
      <c r="P586" s="203"/>
      <c r="Q586" s="203"/>
      <c r="R586" s="203"/>
      <c r="S586" s="203"/>
      <c r="T586" s="204"/>
      <c r="AT586" s="199" t="s">
        <v>532</v>
      </c>
      <c r="AU586" s="199" t="s">
        <v>89</v>
      </c>
      <c r="AV586" s="14" t="s">
        <v>83</v>
      </c>
      <c r="AW586" s="14" t="s">
        <v>30</v>
      </c>
      <c r="AX586" s="14" t="s">
        <v>76</v>
      </c>
      <c r="AY586" s="199" t="s">
        <v>524</v>
      </c>
    </row>
    <row r="587" spans="1:65" s="13" customFormat="1">
      <c r="B587" s="189"/>
      <c r="D587" s="190" t="s">
        <v>532</v>
      </c>
      <c r="E587" s="191" t="s">
        <v>1</v>
      </c>
      <c r="F587" s="192" t="s">
        <v>1030</v>
      </c>
      <c r="H587" s="193">
        <v>78.393000000000001</v>
      </c>
      <c r="I587" s="194"/>
      <c r="L587" s="189"/>
      <c r="M587" s="195"/>
      <c r="N587" s="196"/>
      <c r="O587" s="196"/>
      <c r="P587" s="196"/>
      <c r="Q587" s="196"/>
      <c r="R587" s="196"/>
      <c r="S587" s="196"/>
      <c r="T587" s="197"/>
      <c r="AT587" s="191" t="s">
        <v>532</v>
      </c>
      <c r="AU587" s="191" t="s">
        <v>89</v>
      </c>
      <c r="AV587" s="13" t="s">
        <v>89</v>
      </c>
      <c r="AW587" s="13" t="s">
        <v>30</v>
      </c>
      <c r="AX587" s="13" t="s">
        <v>76</v>
      </c>
      <c r="AY587" s="191" t="s">
        <v>524</v>
      </c>
    </row>
    <row r="588" spans="1:65" s="14" customFormat="1">
      <c r="B588" s="198"/>
      <c r="D588" s="190" t="s">
        <v>532</v>
      </c>
      <c r="E588" s="199" t="s">
        <v>1</v>
      </c>
      <c r="F588" s="200" t="s">
        <v>1031</v>
      </c>
      <c r="H588" s="199" t="s">
        <v>1</v>
      </c>
      <c r="I588" s="201"/>
      <c r="L588" s="198"/>
      <c r="M588" s="202"/>
      <c r="N588" s="203"/>
      <c r="O588" s="203"/>
      <c r="P588" s="203"/>
      <c r="Q588" s="203"/>
      <c r="R588" s="203"/>
      <c r="S588" s="203"/>
      <c r="T588" s="204"/>
      <c r="AT588" s="199" t="s">
        <v>532</v>
      </c>
      <c r="AU588" s="199" t="s">
        <v>89</v>
      </c>
      <c r="AV588" s="14" t="s">
        <v>83</v>
      </c>
      <c r="AW588" s="14" t="s">
        <v>30</v>
      </c>
      <c r="AX588" s="14" t="s">
        <v>76</v>
      </c>
      <c r="AY588" s="199" t="s">
        <v>524</v>
      </c>
    </row>
    <row r="589" spans="1:65" s="13" customFormat="1">
      <c r="B589" s="189"/>
      <c r="D589" s="190" t="s">
        <v>532</v>
      </c>
      <c r="E589" s="191" t="s">
        <v>1</v>
      </c>
      <c r="F589" s="192" t="s">
        <v>1032</v>
      </c>
      <c r="H589" s="193">
        <v>6.4020000000000001</v>
      </c>
      <c r="I589" s="194"/>
      <c r="L589" s="189"/>
      <c r="M589" s="195"/>
      <c r="N589" s="196"/>
      <c r="O589" s="196"/>
      <c r="P589" s="196"/>
      <c r="Q589" s="196"/>
      <c r="R589" s="196"/>
      <c r="S589" s="196"/>
      <c r="T589" s="197"/>
      <c r="AT589" s="191" t="s">
        <v>532</v>
      </c>
      <c r="AU589" s="191" t="s">
        <v>89</v>
      </c>
      <c r="AV589" s="13" t="s">
        <v>89</v>
      </c>
      <c r="AW589" s="13" t="s">
        <v>30</v>
      </c>
      <c r="AX589" s="13" t="s">
        <v>76</v>
      </c>
      <c r="AY589" s="191" t="s">
        <v>524</v>
      </c>
    </row>
    <row r="590" spans="1:65" s="15" customFormat="1">
      <c r="B590" s="205"/>
      <c r="D590" s="190" t="s">
        <v>532</v>
      </c>
      <c r="E590" s="206" t="s">
        <v>1</v>
      </c>
      <c r="F590" s="207" t="s">
        <v>589</v>
      </c>
      <c r="H590" s="208">
        <v>168.10499999999999</v>
      </c>
      <c r="I590" s="209"/>
      <c r="L590" s="205"/>
      <c r="M590" s="210"/>
      <c r="N590" s="211"/>
      <c r="O590" s="211"/>
      <c r="P590" s="211"/>
      <c r="Q590" s="211"/>
      <c r="R590" s="211"/>
      <c r="S590" s="211"/>
      <c r="T590" s="212"/>
      <c r="AT590" s="206" t="s">
        <v>532</v>
      </c>
      <c r="AU590" s="206" t="s">
        <v>89</v>
      </c>
      <c r="AV590" s="15" t="s">
        <v>537</v>
      </c>
      <c r="AW590" s="15" t="s">
        <v>30</v>
      </c>
      <c r="AX590" s="15" t="s">
        <v>76</v>
      </c>
      <c r="AY590" s="206" t="s">
        <v>524</v>
      </c>
    </row>
    <row r="591" spans="1:65" s="14" customFormat="1">
      <c r="B591" s="198"/>
      <c r="D591" s="190" t="s">
        <v>532</v>
      </c>
      <c r="E591" s="199" t="s">
        <v>1</v>
      </c>
      <c r="F591" s="200" t="s">
        <v>1033</v>
      </c>
      <c r="H591" s="199" t="s">
        <v>1</v>
      </c>
      <c r="I591" s="201"/>
      <c r="L591" s="198"/>
      <c r="M591" s="202"/>
      <c r="N591" s="203"/>
      <c r="O591" s="203"/>
      <c r="P591" s="203"/>
      <c r="Q591" s="203"/>
      <c r="R591" s="203"/>
      <c r="S591" s="203"/>
      <c r="T591" s="204"/>
      <c r="AT591" s="199" t="s">
        <v>532</v>
      </c>
      <c r="AU591" s="199" t="s">
        <v>89</v>
      </c>
      <c r="AV591" s="14" t="s">
        <v>83</v>
      </c>
      <c r="AW591" s="14" t="s">
        <v>30</v>
      </c>
      <c r="AX591" s="14" t="s">
        <v>76</v>
      </c>
      <c r="AY591" s="199" t="s">
        <v>524</v>
      </c>
    </row>
    <row r="592" spans="1:65" s="14" customFormat="1">
      <c r="B592" s="198"/>
      <c r="D592" s="190" t="s">
        <v>532</v>
      </c>
      <c r="E592" s="199" t="s">
        <v>1</v>
      </c>
      <c r="F592" s="200" t="s">
        <v>1034</v>
      </c>
      <c r="H592" s="199" t="s">
        <v>1</v>
      </c>
      <c r="I592" s="201"/>
      <c r="L592" s="198"/>
      <c r="M592" s="202"/>
      <c r="N592" s="203"/>
      <c r="O592" s="203"/>
      <c r="P592" s="203"/>
      <c r="Q592" s="203"/>
      <c r="R592" s="203"/>
      <c r="S592" s="203"/>
      <c r="T592" s="204"/>
      <c r="AT592" s="199" t="s">
        <v>532</v>
      </c>
      <c r="AU592" s="199" t="s">
        <v>89</v>
      </c>
      <c r="AV592" s="14" t="s">
        <v>83</v>
      </c>
      <c r="AW592" s="14" t="s">
        <v>30</v>
      </c>
      <c r="AX592" s="14" t="s">
        <v>76</v>
      </c>
      <c r="AY592" s="199" t="s">
        <v>524</v>
      </c>
    </row>
    <row r="593" spans="2:51" s="14" customFormat="1">
      <c r="B593" s="198"/>
      <c r="D593" s="190" t="s">
        <v>532</v>
      </c>
      <c r="E593" s="199" t="s">
        <v>1</v>
      </c>
      <c r="F593" s="200" t="s">
        <v>1035</v>
      </c>
      <c r="H593" s="199" t="s">
        <v>1</v>
      </c>
      <c r="I593" s="201"/>
      <c r="L593" s="198"/>
      <c r="M593" s="202"/>
      <c r="N593" s="203"/>
      <c r="O593" s="203"/>
      <c r="P593" s="203"/>
      <c r="Q593" s="203"/>
      <c r="R593" s="203"/>
      <c r="S593" s="203"/>
      <c r="T593" s="204"/>
      <c r="AT593" s="199" t="s">
        <v>532</v>
      </c>
      <c r="AU593" s="199" t="s">
        <v>89</v>
      </c>
      <c r="AV593" s="14" t="s">
        <v>83</v>
      </c>
      <c r="AW593" s="14" t="s">
        <v>30</v>
      </c>
      <c r="AX593" s="14" t="s">
        <v>76</v>
      </c>
      <c r="AY593" s="199" t="s">
        <v>524</v>
      </c>
    </row>
    <row r="594" spans="2:51" s="13" customFormat="1">
      <c r="B594" s="189"/>
      <c r="D594" s="190" t="s">
        <v>532</v>
      </c>
      <c r="E594" s="191" t="s">
        <v>1</v>
      </c>
      <c r="F594" s="192" t="s">
        <v>1036</v>
      </c>
      <c r="H594" s="193">
        <v>16.327999999999999</v>
      </c>
      <c r="I594" s="194"/>
      <c r="L594" s="189"/>
      <c r="M594" s="195"/>
      <c r="N594" s="196"/>
      <c r="O594" s="196"/>
      <c r="P594" s="196"/>
      <c r="Q594" s="196"/>
      <c r="R594" s="196"/>
      <c r="S594" s="196"/>
      <c r="T594" s="197"/>
      <c r="AT594" s="191" t="s">
        <v>532</v>
      </c>
      <c r="AU594" s="191" t="s">
        <v>89</v>
      </c>
      <c r="AV594" s="13" t="s">
        <v>89</v>
      </c>
      <c r="AW594" s="13" t="s">
        <v>30</v>
      </c>
      <c r="AX594" s="13" t="s">
        <v>76</v>
      </c>
      <c r="AY594" s="191" t="s">
        <v>524</v>
      </c>
    </row>
    <row r="595" spans="2:51" s="14" customFormat="1">
      <c r="B595" s="198"/>
      <c r="D595" s="190" t="s">
        <v>532</v>
      </c>
      <c r="E595" s="199" t="s">
        <v>1</v>
      </c>
      <c r="F595" s="200" t="s">
        <v>1037</v>
      </c>
      <c r="H595" s="199" t="s">
        <v>1</v>
      </c>
      <c r="I595" s="201"/>
      <c r="L595" s="198"/>
      <c r="M595" s="202"/>
      <c r="N595" s="203"/>
      <c r="O595" s="203"/>
      <c r="P595" s="203"/>
      <c r="Q595" s="203"/>
      <c r="R595" s="203"/>
      <c r="S595" s="203"/>
      <c r="T595" s="204"/>
      <c r="AT595" s="199" t="s">
        <v>532</v>
      </c>
      <c r="AU595" s="199" t="s">
        <v>89</v>
      </c>
      <c r="AV595" s="14" t="s">
        <v>83</v>
      </c>
      <c r="AW595" s="14" t="s">
        <v>30</v>
      </c>
      <c r="AX595" s="14" t="s">
        <v>76</v>
      </c>
      <c r="AY595" s="199" t="s">
        <v>524</v>
      </c>
    </row>
    <row r="596" spans="2:51" s="13" customFormat="1">
      <c r="B596" s="189"/>
      <c r="D596" s="190" t="s">
        <v>532</v>
      </c>
      <c r="E596" s="191" t="s">
        <v>1</v>
      </c>
      <c r="F596" s="192" t="s">
        <v>1038</v>
      </c>
      <c r="H596" s="193">
        <v>15.378</v>
      </c>
      <c r="I596" s="194"/>
      <c r="L596" s="189"/>
      <c r="M596" s="195"/>
      <c r="N596" s="196"/>
      <c r="O596" s="196"/>
      <c r="P596" s="196"/>
      <c r="Q596" s="196"/>
      <c r="R596" s="196"/>
      <c r="S596" s="196"/>
      <c r="T596" s="197"/>
      <c r="AT596" s="191" t="s">
        <v>532</v>
      </c>
      <c r="AU596" s="191" t="s">
        <v>89</v>
      </c>
      <c r="AV596" s="13" t="s">
        <v>89</v>
      </c>
      <c r="AW596" s="13" t="s">
        <v>30</v>
      </c>
      <c r="AX596" s="13" t="s">
        <v>76</v>
      </c>
      <c r="AY596" s="191" t="s">
        <v>524</v>
      </c>
    </row>
    <row r="597" spans="2:51" s="14" customFormat="1">
      <c r="B597" s="198"/>
      <c r="D597" s="190" t="s">
        <v>532</v>
      </c>
      <c r="E597" s="199" t="s">
        <v>1</v>
      </c>
      <c r="F597" s="200" t="s">
        <v>1039</v>
      </c>
      <c r="H597" s="199" t="s">
        <v>1</v>
      </c>
      <c r="I597" s="201"/>
      <c r="L597" s="198"/>
      <c r="M597" s="202"/>
      <c r="N597" s="203"/>
      <c r="O597" s="203"/>
      <c r="P597" s="203"/>
      <c r="Q597" s="203"/>
      <c r="R597" s="203"/>
      <c r="S597" s="203"/>
      <c r="T597" s="204"/>
      <c r="AT597" s="199" t="s">
        <v>532</v>
      </c>
      <c r="AU597" s="199" t="s">
        <v>89</v>
      </c>
      <c r="AV597" s="14" t="s">
        <v>83</v>
      </c>
      <c r="AW597" s="14" t="s">
        <v>30</v>
      </c>
      <c r="AX597" s="14" t="s">
        <v>76</v>
      </c>
      <c r="AY597" s="199" t="s">
        <v>524</v>
      </c>
    </row>
    <row r="598" spans="2:51" s="13" customFormat="1">
      <c r="B598" s="189"/>
      <c r="D598" s="190" t="s">
        <v>532</v>
      </c>
      <c r="E598" s="191" t="s">
        <v>1</v>
      </c>
      <c r="F598" s="192" t="s">
        <v>1040</v>
      </c>
      <c r="H598" s="193">
        <v>16.076000000000001</v>
      </c>
      <c r="I598" s="194"/>
      <c r="L598" s="189"/>
      <c r="M598" s="195"/>
      <c r="N598" s="196"/>
      <c r="O598" s="196"/>
      <c r="P598" s="196"/>
      <c r="Q598" s="196"/>
      <c r="R598" s="196"/>
      <c r="S598" s="196"/>
      <c r="T598" s="197"/>
      <c r="AT598" s="191" t="s">
        <v>532</v>
      </c>
      <c r="AU598" s="191" t="s">
        <v>89</v>
      </c>
      <c r="AV598" s="13" t="s">
        <v>89</v>
      </c>
      <c r="AW598" s="13" t="s">
        <v>30</v>
      </c>
      <c r="AX598" s="13" t="s">
        <v>76</v>
      </c>
      <c r="AY598" s="191" t="s">
        <v>524</v>
      </c>
    </row>
    <row r="599" spans="2:51" s="14" customFormat="1">
      <c r="B599" s="198"/>
      <c r="D599" s="190" t="s">
        <v>532</v>
      </c>
      <c r="E599" s="199" t="s">
        <v>1</v>
      </c>
      <c r="F599" s="200" t="s">
        <v>1041</v>
      </c>
      <c r="H599" s="199" t="s">
        <v>1</v>
      </c>
      <c r="I599" s="201"/>
      <c r="L599" s="198"/>
      <c r="M599" s="202"/>
      <c r="N599" s="203"/>
      <c r="O599" s="203"/>
      <c r="P599" s="203"/>
      <c r="Q599" s="203"/>
      <c r="R599" s="203"/>
      <c r="S599" s="203"/>
      <c r="T599" s="204"/>
      <c r="AT599" s="199" t="s">
        <v>532</v>
      </c>
      <c r="AU599" s="199" t="s">
        <v>89</v>
      </c>
      <c r="AV599" s="14" t="s">
        <v>83</v>
      </c>
      <c r="AW599" s="14" t="s">
        <v>30</v>
      </c>
      <c r="AX599" s="14" t="s">
        <v>76</v>
      </c>
      <c r="AY599" s="199" t="s">
        <v>524</v>
      </c>
    </row>
    <row r="600" spans="2:51" s="13" customFormat="1">
      <c r="B600" s="189"/>
      <c r="D600" s="190" t="s">
        <v>532</v>
      </c>
      <c r="E600" s="191" t="s">
        <v>1</v>
      </c>
      <c r="F600" s="192" t="s">
        <v>1042</v>
      </c>
      <c r="H600" s="193">
        <v>14.458</v>
      </c>
      <c r="I600" s="194"/>
      <c r="L600" s="189"/>
      <c r="M600" s="195"/>
      <c r="N600" s="196"/>
      <c r="O600" s="196"/>
      <c r="P600" s="196"/>
      <c r="Q600" s="196"/>
      <c r="R600" s="196"/>
      <c r="S600" s="196"/>
      <c r="T600" s="197"/>
      <c r="AT600" s="191" t="s">
        <v>532</v>
      </c>
      <c r="AU600" s="191" t="s">
        <v>89</v>
      </c>
      <c r="AV600" s="13" t="s">
        <v>89</v>
      </c>
      <c r="AW600" s="13" t="s">
        <v>30</v>
      </c>
      <c r="AX600" s="13" t="s">
        <v>76</v>
      </c>
      <c r="AY600" s="191" t="s">
        <v>524</v>
      </c>
    </row>
    <row r="601" spans="2:51" s="14" customFormat="1">
      <c r="B601" s="198"/>
      <c r="D601" s="190" t="s">
        <v>532</v>
      </c>
      <c r="E601" s="199" t="s">
        <v>1</v>
      </c>
      <c r="F601" s="200" t="s">
        <v>1043</v>
      </c>
      <c r="H601" s="199" t="s">
        <v>1</v>
      </c>
      <c r="I601" s="201"/>
      <c r="L601" s="198"/>
      <c r="M601" s="202"/>
      <c r="N601" s="203"/>
      <c r="O601" s="203"/>
      <c r="P601" s="203"/>
      <c r="Q601" s="203"/>
      <c r="R601" s="203"/>
      <c r="S601" s="203"/>
      <c r="T601" s="204"/>
      <c r="AT601" s="199" t="s">
        <v>532</v>
      </c>
      <c r="AU601" s="199" t="s">
        <v>89</v>
      </c>
      <c r="AV601" s="14" t="s">
        <v>83</v>
      </c>
      <c r="AW601" s="14" t="s">
        <v>30</v>
      </c>
      <c r="AX601" s="14" t="s">
        <v>76</v>
      </c>
      <c r="AY601" s="199" t="s">
        <v>524</v>
      </c>
    </row>
    <row r="602" spans="2:51" s="13" customFormat="1">
      <c r="B602" s="189"/>
      <c r="D602" s="190" t="s">
        <v>532</v>
      </c>
      <c r="E602" s="191" t="s">
        <v>1</v>
      </c>
      <c r="F602" s="192" t="s">
        <v>1044</v>
      </c>
      <c r="H602" s="193">
        <v>14.680999999999999</v>
      </c>
      <c r="I602" s="194"/>
      <c r="L602" s="189"/>
      <c r="M602" s="195"/>
      <c r="N602" s="196"/>
      <c r="O602" s="196"/>
      <c r="P602" s="196"/>
      <c r="Q602" s="196"/>
      <c r="R602" s="196"/>
      <c r="S602" s="196"/>
      <c r="T602" s="197"/>
      <c r="AT602" s="191" t="s">
        <v>532</v>
      </c>
      <c r="AU602" s="191" t="s">
        <v>89</v>
      </c>
      <c r="AV602" s="13" t="s">
        <v>89</v>
      </c>
      <c r="AW602" s="13" t="s">
        <v>30</v>
      </c>
      <c r="AX602" s="13" t="s">
        <v>76</v>
      </c>
      <c r="AY602" s="191" t="s">
        <v>524</v>
      </c>
    </row>
    <row r="603" spans="2:51" s="14" customFormat="1">
      <c r="B603" s="198"/>
      <c r="D603" s="190" t="s">
        <v>532</v>
      </c>
      <c r="E603" s="199" t="s">
        <v>1</v>
      </c>
      <c r="F603" s="200" t="s">
        <v>1045</v>
      </c>
      <c r="H603" s="199" t="s">
        <v>1</v>
      </c>
      <c r="I603" s="201"/>
      <c r="L603" s="198"/>
      <c r="M603" s="202"/>
      <c r="N603" s="203"/>
      <c r="O603" s="203"/>
      <c r="P603" s="203"/>
      <c r="Q603" s="203"/>
      <c r="R603" s="203"/>
      <c r="S603" s="203"/>
      <c r="T603" s="204"/>
      <c r="AT603" s="199" t="s">
        <v>532</v>
      </c>
      <c r="AU603" s="199" t="s">
        <v>89</v>
      </c>
      <c r="AV603" s="14" t="s">
        <v>83</v>
      </c>
      <c r="AW603" s="14" t="s">
        <v>30</v>
      </c>
      <c r="AX603" s="14" t="s">
        <v>76</v>
      </c>
      <c r="AY603" s="199" t="s">
        <v>524</v>
      </c>
    </row>
    <row r="604" spans="2:51" s="13" customFormat="1">
      <c r="B604" s="189"/>
      <c r="D604" s="190" t="s">
        <v>532</v>
      </c>
      <c r="E604" s="191" t="s">
        <v>1</v>
      </c>
      <c r="F604" s="192" t="s">
        <v>1046</v>
      </c>
      <c r="H604" s="193">
        <v>15.571999999999999</v>
      </c>
      <c r="I604" s="194"/>
      <c r="L604" s="189"/>
      <c r="M604" s="195"/>
      <c r="N604" s="196"/>
      <c r="O604" s="196"/>
      <c r="P604" s="196"/>
      <c r="Q604" s="196"/>
      <c r="R604" s="196"/>
      <c r="S604" s="196"/>
      <c r="T604" s="197"/>
      <c r="AT604" s="191" t="s">
        <v>532</v>
      </c>
      <c r="AU604" s="191" t="s">
        <v>89</v>
      </c>
      <c r="AV604" s="13" t="s">
        <v>89</v>
      </c>
      <c r="AW604" s="13" t="s">
        <v>30</v>
      </c>
      <c r="AX604" s="13" t="s">
        <v>76</v>
      </c>
      <c r="AY604" s="191" t="s">
        <v>524</v>
      </c>
    </row>
    <row r="605" spans="2:51" s="14" customFormat="1">
      <c r="B605" s="198"/>
      <c r="D605" s="190" t="s">
        <v>532</v>
      </c>
      <c r="E605" s="199" t="s">
        <v>1</v>
      </c>
      <c r="F605" s="200" t="s">
        <v>1047</v>
      </c>
      <c r="H605" s="199" t="s">
        <v>1</v>
      </c>
      <c r="I605" s="201"/>
      <c r="L605" s="198"/>
      <c r="M605" s="202"/>
      <c r="N605" s="203"/>
      <c r="O605" s="203"/>
      <c r="P605" s="203"/>
      <c r="Q605" s="203"/>
      <c r="R605" s="203"/>
      <c r="S605" s="203"/>
      <c r="T605" s="204"/>
      <c r="AT605" s="199" t="s">
        <v>532</v>
      </c>
      <c r="AU605" s="199" t="s">
        <v>89</v>
      </c>
      <c r="AV605" s="14" t="s">
        <v>83</v>
      </c>
      <c r="AW605" s="14" t="s">
        <v>30</v>
      </c>
      <c r="AX605" s="14" t="s">
        <v>76</v>
      </c>
      <c r="AY605" s="199" t="s">
        <v>524</v>
      </c>
    </row>
    <row r="606" spans="2:51" s="13" customFormat="1">
      <c r="B606" s="189"/>
      <c r="D606" s="190" t="s">
        <v>532</v>
      </c>
      <c r="E606" s="191" t="s">
        <v>1</v>
      </c>
      <c r="F606" s="192" t="s">
        <v>1048</v>
      </c>
      <c r="H606" s="193">
        <v>14.1</v>
      </c>
      <c r="I606" s="194"/>
      <c r="L606" s="189"/>
      <c r="M606" s="195"/>
      <c r="N606" s="196"/>
      <c r="O606" s="196"/>
      <c r="P606" s="196"/>
      <c r="Q606" s="196"/>
      <c r="R606" s="196"/>
      <c r="S606" s="196"/>
      <c r="T606" s="197"/>
      <c r="AT606" s="191" t="s">
        <v>532</v>
      </c>
      <c r="AU606" s="191" t="s">
        <v>89</v>
      </c>
      <c r="AV606" s="13" t="s">
        <v>89</v>
      </c>
      <c r="AW606" s="13" t="s">
        <v>30</v>
      </c>
      <c r="AX606" s="13" t="s">
        <v>76</v>
      </c>
      <c r="AY606" s="191" t="s">
        <v>524</v>
      </c>
    </row>
    <row r="607" spans="2:51" s="14" customFormat="1">
      <c r="B607" s="198"/>
      <c r="D607" s="190" t="s">
        <v>532</v>
      </c>
      <c r="E607" s="199" t="s">
        <v>1</v>
      </c>
      <c r="F607" s="200" t="s">
        <v>1049</v>
      </c>
      <c r="H607" s="199" t="s">
        <v>1</v>
      </c>
      <c r="I607" s="201"/>
      <c r="L607" s="198"/>
      <c r="M607" s="202"/>
      <c r="N607" s="203"/>
      <c r="O607" s="203"/>
      <c r="P607" s="203"/>
      <c r="Q607" s="203"/>
      <c r="R607" s="203"/>
      <c r="S607" s="203"/>
      <c r="T607" s="204"/>
      <c r="AT607" s="199" t="s">
        <v>532</v>
      </c>
      <c r="AU607" s="199" t="s">
        <v>89</v>
      </c>
      <c r="AV607" s="14" t="s">
        <v>83</v>
      </c>
      <c r="AW607" s="14" t="s">
        <v>30</v>
      </c>
      <c r="AX607" s="14" t="s">
        <v>76</v>
      </c>
      <c r="AY607" s="199" t="s">
        <v>524</v>
      </c>
    </row>
    <row r="608" spans="2:51" s="13" customFormat="1">
      <c r="B608" s="189"/>
      <c r="D608" s="190" t="s">
        <v>532</v>
      </c>
      <c r="E608" s="191" t="s">
        <v>1</v>
      </c>
      <c r="F608" s="192" t="s">
        <v>1050</v>
      </c>
      <c r="H608" s="193">
        <v>15.7</v>
      </c>
      <c r="I608" s="194"/>
      <c r="L608" s="189"/>
      <c r="M608" s="195"/>
      <c r="N608" s="196"/>
      <c r="O608" s="196"/>
      <c r="P608" s="196"/>
      <c r="Q608" s="196"/>
      <c r="R608" s="196"/>
      <c r="S608" s="196"/>
      <c r="T608" s="197"/>
      <c r="AT608" s="191" t="s">
        <v>532</v>
      </c>
      <c r="AU608" s="191" t="s">
        <v>89</v>
      </c>
      <c r="AV608" s="13" t="s">
        <v>89</v>
      </c>
      <c r="AW608" s="13" t="s">
        <v>30</v>
      </c>
      <c r="AX608" s="13" t="s">
        <v>76</v>
      </c>
      <c r="AY608" s="191" t="s">
        <v>524</v>
      </c>
    </row>
    <row r="609" spans="2:51" s="14" customFormat="1">
      <c r="B609" s="198"/>
      <c r="D609" s="190" t="s">
        <v>532</v>
      </c>
      <c r="E609" s="199" t="s">
        <v>1</v>
      </c>
      <c r="F609" s="200" t="s">
        <v>1051</v>
      </c>
      <c r="H609" s="199" t="s">
        <v>1</v>
      </c>
      <c r="I609" s="201"/>
      <c r="L609" s="198"/>
      <c r="M609" s="202"/>
      <c r="N609" s="203"/>
      <c r="O609" s="203"/>
      <c r="P609" s="203"/>
      <c r="Q609" s="203"/>
      <c r="R609" s="203"/>
      <c r="S609" s="203"/>
      <c r="T609" s="204"/>
      <c r="AT609" s="199" t="s">
        <v>532</v>
      </c>
      <c r="AU609" s="199" t="s">
        <v>89</v>
      </c>
      <c r="AV609" s="14" t="s">
        <v>83</v>
      </c>
      <c r="AW609" s="14" t="s">
        <v>30</v>
      </c>
      <c r="AX609" s="14" t="s">
        <v>76</v>
      </c>
      <c r="AY609" s="199" t="s">
        <v>524</v>
      </c>
    </row>
    <row r="610" spans="2:51" s="13" customFormat="1">
      <c r="B610" s="189"/>
      <c r="D610" s="190" t="s">
        <v>532</v>
      </c>
      <c r="E610" s="191" t="s">
        <v>1</v>
      </c>
      <c r="F610" s="192" t="s">
        <v>1052</v>
      </c>
      <c r="H610" s="193">
        <v>22.95</v>
      </c>
      <c r="I610" s="194"/>
      <c r="L610" s="189"/>
      <c r="M610" s="195"/>
      <c r="N610" s="196"/>
      <c r="O610" s="196"/>
      <c r="P610" s="196"/>
      <c r="Q610" s="196"/>
      <c r="R610" s="196"/>
      <c r="S610" s="196"/>
      <c r="T610" s="197"/>
      <c r="AT610" s="191" t="s">
        <v>532</v>
      </c>
      <c r="AU610" s="191" t="s">
        <v>89</v>
      </c>
      <c r="AV610" s="13" t="s">
        <v>89</v>
      </c>
      <c r="AW610" s="13" t="s">
        <v>30</v>
      </c>
      <c r="AX610" s="13" t="s">
        <v>76</v>
      </c>
      <c r="AY610" s="191" t="s">
        <v>524</v>
      </c>
    </row>
    <row r="611" spans="2:51" s="14" customFormat="1">
      <c r="B611" s="198"/>
      <c r="D611" s="190" t="s">
        <v>532</v>
      </c>
      <c r="E611" s="199" t="s">
        <v>1</v>
      </c>
      <c r="F611" s="200" t="s">
        <v>1053</v>
      </c>
      <c r="H611" s="199" t="s">
        <v>1</v>
      </c>
      <c r="I611" s="201"/>
      <c r="L611" s="198"/>
      <c r="M611" s="202"/>
      <c r="N611" s="203"/>
      <c r="O611" s="203"/>
      <c r="P611" s="203"/>
      <c r="Q611" s="203"/>
      <c r="R611" s="203"/>
      <c r="S611" s="203"/>
      <c r="T611" s="204"/>
      <c r="AT611" s="199" t="s">
        <v>532</v>
      </c>
      <c r="AU611" s="199" t="s">
        <v>89</v>
      </c>
      <c r="AV611" s="14" t="s">
        <v>83</v>
      </c>
      <c r="AW611" s="14" t="s">
        <v>30</v>
      </c>
      <c r="AX611" s="14" t="s">
        <v>76</v>
      </c>
      <c r="AY611" s="199" t="s">
        <v>524</v>
      </c>
    </row>
    <row r="612" spans="2:51" s="13" customFormat="1">
      <c r="B612" s="189"/>
      <c r="D612" s="190" t="s">
        <v>532</v>
      </c>
      <c r="E612" s="191" t="s">
        <v>1</v>
      </c>
      <c r="F612" s="192" t="s">
        <v>1054</v>
      </c>
      <c r="H612" s="193">
        <v>69.599999999999994</v>
      </c>
      <c r="I612" s="194"/>
      <c r="L612" s="189"/>
      <c r="M612" s="195"/>
      <c r="N612" s="196"/>
      <c r="O612" s="196"/>
      <c r="P612" s="196"/>
      <c r="Q612" s="196"/>
      <c r="R612" s="196"/>
      <c r="S612" s="196"/>
      <c r="T612" s="197"/>
      <c r="AT612" s="191" t="s">
        <v>532</v>
      </c>
      <c r="AU612" s="191" t="s">
        <v>89</v>
      </c>
      <c r="AV612" s="13" t="s">
        <v>89</v>
      </c>
      <c r="AW612" s="13" t="s">
        <v>30</v>
      </c>
      <c r="AX612" s="13" t="s">
        <v>76</v>
      </c>
      <c r="AY612" s="191" t="s">
        <v>524</v>
      </c>
    </row>
    <row r="613" spans="2:51" s="14" customFormat="1">
      <c r="B613" s="198"/>
      <c r="D613" s="190" t="s">
        <v>532</v>
      </c>
      <c r="E613" s="199" t="s">
        <v>1</v>
      </c>
      <c r="F613" s="200" t="s">
        <v>1055</v>
      </c>
      <c r="H613" s="199" t="s">
        <v>1</v>
      </c>
      <c r="I613" s="201"/>
      <c r="L613" s="198"/>
      <c r="M613" s="202"/>
      <c r="N613" s="203"/>
      <c r="O613" s="203"/>
      <c r="P613" s="203"/>
      <c r="Q613" s="203"/>
      <c r="R613" s="203"/>
      <c r="S613" s="203"/>
      <c r="T613" s="204"/>
      <c r="AT613" s="199" t="s">
        <v>532</v>
      </c>
      <c r="AU613" s="199" t="s">
        <v>89</v>
      </c>
      <c r="AV613" s="14" t="s">
        <v>83</v>
      </c>
      <c r="AW613" s="14" t="s">
        <v>30</v>
      </c>
      <c r="AX613" s="14" t="s">
        <v>76</v>
      </c>
      <c r="AY613" s="199" t="s">
        <v>524</v>
      </c>
    </row>
    <row r="614" spans="2:51" s="13" customFormat="1">
      <c r="B614" s="189"/>
      <c r="D614" s="190" t="s">
        <v>532</v>
      </c>
      <c r="E614" s="191" t="s">
        <v>1</v>
      </c>
      <c r="F614" s="192" t="s">
        <v>1056</v>
      </c>
      <c r="H614" s="193">
        <v>58.857999999999997</v>
      </c>
      <c r="I614" s="194"/>
      <c r="L614" s="189"/>
      <c r="M614" s="195"/>
      <c r="N614" s="196"/>
      <c r="O614" s="196"/>
      <c r="P614" s="196"/>
      <c r="Q614" s="196"/>
      <c r="R614" s="196"/>
      <c r="S614" s="196"/>
      <c r="T614" s="197"/>
      <c r="AT614" s="191" t="s">
        <v>532</v>
      </c>
      <c r="AU614" s="191" t="s">
        <v>89</v>
      </c>
      <c r="AV614" s="13" t="s">
        <v>89</v>
      </c>
      <c r="AW614" s="13" t="s">
        <v>30</v>
      </c>
      <c r="AX614" s="13" t="s">
        <v>76</v>
      </c>
      <c r="AY614" s="191" t="s">
        <v>524</v>
      </c>
    </row>
    <row r="615" spans="2:51" s="14" customFormat="1">
      <c r="B615" s="198"/>
      <c r="D615" s="190" t="s">
        <v>532</v>
      </c>
      <c r="E615" s="199" t="s">
        <v>1</v>
      </c>
      <c r="F615" s="200" t="s">
        <v>1057</v>
      </c>
      <c r="H615" s="199" t="s">
        <v>1</v>
      </c>
      <c r="I615" s="201"/>
      <c r="L615" s="198"/>
      <c r="M615" s="202"/>
      <c r="N615" s="203"/>
      <c r="O615" s="203"/>
      <c r="P615" s="203"/>
      <c r="Q615" s="203"/>
      <c r="R615" s="203"/>
      <c r="S615" s="203"/>
      <c r="T615" s="204"/>
      <c r="AT615" s="199" t="s">
        <v>532</v>
      </c>
      <c r="AU615" s="199" t="s">
        <v>89</v>
      </c>
      <c r="AV615" s="14" t="s">
        <v>83</v>
      </c>
      <c r="AW615" s="14" t="s">
        <v>30</v>
      </c>
      <c r="AX615" s="14" t="s">
        <v>76</v>
      </c>
      <c r="AY615" s="199" t="s">
        <v>524</v>
      </c>
    </row>
    <row r="616" spans="2:51" s="13" customFormat="1">
      <c r="B616" s="189"/>
      <c r="D616" s="190" t="s">
        <v>532</v>
      </c>
      <c r="E616" s="191" t="s">
        <v>1</v>
      </c>
      <c r="F616" s="192" t="s">
        <v>1058</v>
      </c>
      <c r="H616" s="193">
        <v>58.957999999999998</v>
      </c>
      <c r="I616" s="194"/>
      <c r="L616" s="189"/>
      <c r="M616" s="195"/>
      <c r="N616" s="196"/>
      <c r="O616" s="196"/>
      <c r="P616" s="196"/>
      <c r="Q616" s="196"/>
      <c r="R616" s="196"/>
      <c r="S616" s="196"/>
      <c r="T616" s="197"/>
      <c r="AT616" s="191" t="s">
        <v>532</v>
      </c>
      <c r="AU616" s="191" t="s">
        <v>89</v>
      </c>
      <c r="AV616" s="13" t="s">
        <v>89</v>
      </c>
      <c r="AW616" s="13" t="s">
        <v>30</v>
      </c>
      <c r="AX616" s="13" t="s">
        <v>76</v>
      </c>
      <c r="AY616" s="191" t="s">
        <v>524</v>
      </c>
    </row>
    <row r="617" spans="2:51" s="14" customFormat="1">
      <c r="B617" s="198"/>
      <c r="D617" s="190" t="s">
        <v>532</v>
      </c>
      <c r="E617" s="199" t="s">
        <v>1</v>
      </c>
      <c r="F617" s="200" t="s">
        <v>1059</v>
      </c>
      <c r="H617" s="199" t="s">
        <v>1</v>
      </c>
      <c r="I617" s="201"/>
      <c r="L617" s="198"/>
      <c r="M617" s="202"/>
      <c r="N617" s="203"/>
      <c r="O617" s="203"/>
      <c r="P617" s="203"/>
      <c r="Q617" s="203"/>
      <c r="R617" s="203"/>
      <c r="S617" s="203"/>
      <c r="T617" s="204"/>
      <c r="AT617" s="199" t="s">
        <v>532</v>
      </c>
      <c r="AU617" s="199" t="s">
        <v>89</v>
      </c>
      <c r="AV617" s="14" t="s">
        <v>83</v>
      </c>
      <c r="AW617" s="14" t="s">
        <v>30</v>
      </c>
      <c r="AX617" s="14" t="s">
        <v>76</v>
      </c>
      <c r="AY617" s="199" t="s">
        <v>524</v>
      </c>
    </row>
    <row r="618" spans="2:51" s="13" customFormat="1">
      <c r="B618" s="189"/>
      <c r="D618" s="190" t="s">
        <v>532</v>
      </c>
      <c r="E618" s="191" t="s">
        <v>1</v>
      </c>
      <c r="F618" s="192" t="s">
        <v>1060</v>
      </c>
      <c r="H618" s="193">
        <v>15.2</v>
      </c>
      <c r="I618" s="194"/>
      <c r="L618" s="189"/>
      <c r="M618" s="195"/>
      <c r="N618" s="196"/>
      <c r="O618" s="196"/>
      <c r="P618" s="196"/>
      <c r="Q618" s="196"/>
      <c r="R618" s="196"/>
      <c r="S618" s="196"/>
      <c r="T618" s="197"/>
      <c r="AT618" s="191" t="s">
        <v>532</v>
      </c>
      <c r="AU618" s="191" t="s">
        <v>89</v>
      </c>
      <c r="AV618" s="13" t="s">
        <v>89</v>
      </c>
      <c r="AW618" s="13" t="s">
        <v>30</v>
      </c>
      <c r="AX618" s="13" t="s">
        <v>76</v>
      </c>
      <c r="AY618" s="191" t="s">
        <v>524</v>
      </c>
    </row>
    <row r="619" spans="2:51" s="14" customFormat="1">
      <c r="B619" s="198"/>
      <c r="D619" s="190" t="s">
        <v>532</v>
      </c>
      <c r="E619" s="199" t="s">
        <v>1</v>
      </c>
      <c r="F619" s="200" t="s">
        <v>1061</v>
      </c>
      <c r="H619" s="199" t="s">
        <v>1</v>
      </c>
      <c r="I619" s="201"/>
      <c r="L619" s="198"/>
      <c r="M619" s="202"/>
      <c r="N619" s="203"/>
      <c r="O619" s="203"/>
      <c r="P619" s="203"/>
      <c r="Q619" s="203"/>
      <c r="R619" s="203"/>
      <c r="S619" s="203"/>
      <c r="T619" s="204"/>
      <c r="AT619" s="199" t="s">
        <v>532</v>
      </c>
      <c r="AU619" s="199" t="s">
        <v>89</v>
      </c>
      <c r="AV619" s="14" t="s">
        <v>83</v>
      </c>
      <c r="AW619" s="14" t="s">
        <v>30</v>
      </c>
      <c r="AX619" s="14" t="s">
        <v>76</v>
      </c>
      <c r="AY619" s="199" t="s">
        <v>524</v>
      </c>
    </row>
    <row r="620" spans="2:51" s="13" customFormat="1">
      <c r="B620" s="189"/>
      <c r="D620" s="190" t="s">
        <v>532</v>
      </c>
      <c r="E620" s="191" t="s">
        <v>1</v>
      </c>
      <c r="F620" s="192" t="s">
        <v>1062</v>
      </c>
      <c r="H620" s="193">
        <v>28.861999999999998</v>
      </c>
      <c r="I620" s="194"/>
      <c r="L620" s="189"/>
      <c r="M620" s="195"/>
      <c r="N620" s="196"/>
      <c r="O620" s="196"/>
      <c r="P620" s="196"/>
      <c r="Q620" s="196"/>
      <c r="R620" s="196"/>
      <c r="S620" s="196"/>
      <c r="T620" s="197"/>
      <c r="AT620" s="191" t="s">
        <v>532</v>
      </c>
      <c r="AU620" s="191" t="s">
        <v>89</v>
      </c>
      <c r="AV620" s="13" t="s">
        <v>89</v>
      </c>
      <c r="AW620" s="13" t="s">
        <v>30</v>
      </c>
      <c r="AX620" s="13" t="s">
        <v>76</v>
      </c>
      <c r="AY620" s="191" t="s">
        <v>524</v>
      </c>
    </row>
    <row r="621" spans="2:51" s="14" customFormat="1">
      <c r="B621" s="198"/>
      <c r="D621" s="190" t="s">
        <v>532</v>
      </c>
      <c r="E621" s="199" t="s">
        <v>1</v>
      </c>
      <c r="F621" s="200" t="s">
        <v>1063</v>
      </c>
      <c r="H621" s="199" t="s">
        <v>1</v>
      </c>
      <c r="I621" s="201"/>
      <c r="L621" s="198"/>
      <c r="M621" s="202"/>
      <c r="N621" s="203"/>
      <c r="O621" s="203"/>
      <c r="P621" s="203"/>
      <c r="Q621" s="203"/>
      <c r="R621" s="203"/>
      <c r="S621" s="203"/>
      <c r="T621" s="204"/>
      <c r="AT621" s="199" t="s">
        <v>532</v>
      </c>
      <c r="AU621" s="199" t="s">
        <v>89</v>
      </c>
      <c r="AV621" s="14" t="s">
        <v>83</v>
      </c>
      <c r="AW621" s="14" t="s">
        <v>30</v>
      </c>
      <c r="AX621" s="14" t="s">
        <v>76</v>
      </c>
      <c r="AY621" s="199" t="s">
        <v>524</v>
      </c>
    </row>
    <row r="622" spans="2:51" s="13" customFormat="1">
      <c r="B622" s="189"/>
      <c r="D622" s="190" t="s">
        <v>532</v>
      </c>
      <c r="E622" s="191" t="s">
        <v>1</v>
      </c>
      <c r="F622" s="192" t="s">
        <v>1064</v>
      </c>
      <c r="H622" s="193">
        <v>69.153000000000006</v>
      </c>
      <c r="I622" s="194"/>
      <c r="L622" s="189"/>
      <c r="M622" s="195"/>
      <c r="N622" s="196"/>
      <c r="O622" s="196"/>
      <c r="P622" s="196"/>
      <c r="Q622" s="196"/>
      <c r="R622" s="196"/>
      <c r="S622" s="196"/>
      <c r="T622" s="197"/>
      <c r="AT622" s="191" t="s">
        <v>532</v>
      </c>
      <c r="AU622" s="191" t="s">
        <v>89</v>
      </c>
      <c r="AV622" s="13" t="s">
        <v>89</v>
      </c>
      <c r="AW622" s="13" t="s">
        <v>30</v>
      </c>
      <c r="AX622" s="13" t="s">
        <v>76</v>
      </c>
      <c r="AY622" s="191" t="s">
        <v>524</v>
      </c>
    </row>
    <row r="623" spans="2:51" s="14" customFormat="1">
      <c r="B623" s="198"/>
      <c r="D623" s="190" t="s">
        <v>532</v>
      </c>
      <c r="E623" s="199" t="s">
        <v>1</v>
      </c>
      <c r="F623" s="200" t="s">
        <v>1065</v>
      </c>
      <c r="H623" s="199" t="s">
        <v>1</v>
      </c>
      <c r="I623" s="201"/>
      <c r="L623" s="198"/>
      <c r="M623" s="202"/>
      <c r="N623" s="203"/>
      <c r="O623" s="203"/>
      <c r="P623" s="203"/>
      <c r="Q623" s="203"/>
      <c r="R623" s="203"/>
      <c r="S623" s="203"/>
      <c r="T623" s="204"/>
      <c r="AT623" s="199" t="s">
        <v>532</v>
      </c>
      <c r="AU623" s="199" t="s">
        <v>89</v>
      </c>
      <c r="AV623" s="14" t="s">
        <v>83</v>
      </c>
      <c r="AW623" s="14" t="s">
        <v>30</v>
      </c>
      <c r="AX623" s="14" t="s">
        <v>76</v>
      </c>
      <c r="AY623" s="199" t="s">
        <v>524</v>
      </c>
    </row>
    <row r="624" spans="2:51" s="13" customFormat="1">
      <c r="B624" s="189"/>
      <c r="D624" s="190" t="s">
        <v>532</v>
      </c>
      <c r="E624" s="191" t="s">
        <v>1</v>
      </c>
      <c r="F624" s="192" t="s">
        <v>1066</v>
      </c>
      <c r="H624" s="193">
        <v>22.792999999999999</v>
      </c>
      <c r="I624" s="194"/>
      <c r="L624" s="189"/>
      <c r="M624" s="195"/>
      <c r="N624" s="196"/>
      <c r="O624" s="196"/>
      <c r="P624" s="196"/>
      <c r="Q624" s="196"/>
      <c r="R624" s="196"/>
      <c r="S624" s="196"/>
      <c r="T624" s="197"/>
      <c r="AT624" s="191" t="s">
        <v>532</v>
      </c>
      <c r="AU624" s="191" t="s">
        <v>89</v>
      </c>
      <c r="AV624" s="13" t="s">
        <v>89</v>
      </c>
      <c r="AW624" s="13" t="s">
        <v>30</v>
      </c>
      <c r="AX624" s="13" t="s">
        <v>76</v>
      </c>
      <c r="AY624" s="191" t="s">
        <v>524</v>
      </c>
    </row>
    <row r="625" spans="2:51" s="14" customFormat="1">
      <c r="B625" s="198"/>
      <c r="D625" s="190" t="s">
        <v>532</v>
      </c>
      <c r="E625" s="199" t="s">
        <v>1</v>
      </c>
      <c r="F625" s="200" t="s">
        <v>1067</v>
      </c>
      <c r="H625" s="199" t="s">
        <v>1</v>
      </c>
      <c r="I625" s="201"/>
      <c r="L625" s="198"/>
      <c r="M625" s="202"/>
      <c r="N625" s="203"/>
      <c r="O625" s="203"/>
      <c r="P625" s="203"/>
      <c r="Q625" s="203"/>
      <c r="R625" s="203"/>
      <c r="S625" s="203"/>
      <c r="T625" s="204"/>
      <c r="AT625" s="199" t="s">
        <v>532</v>
      </c>
      <c r="AU625" s="199" t="s">
        <v>89</v>
      </c>
      <c r="AV625" s="14" t="s">
        <v>83</v>
      </c>
      <c r="AW625" s="14" t="s">
        <v>30</v>
      </c>
      <c r="AX625" s="14" t="s">
        <v>76</v>
      </c>
      <c r="AY625" s="199" t="s">
        <v>524</v>
      </c>
    </row>
    <row r="626" spans="2:51" s="13" customFormat="1">
      <c r="B626" s="189"/>
      <c r="D626" s="190" t="s">
        <v>532</v>
      </c>
      <c r="E626" s="191" t="s">
        <v>1</v>
      </c>
      <c r="F626" s="192" t="s">
        <v>1068</v>
      </c>
      <c r="H626" s="193">
        <v>23.928999999999998</v>
      </c>
      <c r="I626" s="194"/>
      <c r="L626" s="189"/>
      <c r="M626" s="195"/>
      <c r="N626" s="196"/>
      <c r="O626" s="196"/>
      <c r="P626" s="196"/>
      <c r="Q626" s="196"/>
      <c r="R626" s="196"/>
      <c r="S626" s="196"/>
      <c r="T626" s="197"/>
      <c r="AT626" s="191" t="s">
        <v>532</v>
      </c>
      <c r="AU626" s="191" t="s">
        <v>89</v>
      </c>
      <c r="AV626" s="13" t="s">
        <v>89</v>
      </c>
      <c r="AW626" s="13" t="s">
        <v>30</v>
      </c>
      <c r="AX626" s="13" t="s">
        <v>76</v>
      </c>
      <c r="AY626" s="191" t="s">
        <v>524</v>
      </c>
    </row>
    <row r="627" spans="2:51" s="14" customFormat="1">
      <c r="B627" s="198"/>
      <c r="D627" s="190" t="s">
        <v>532</v>
      </c>
      <c r="E627" s="199" t="s">
        <v>1</v>
      </c>
      <c r="F627" s="200" t="s">
        <v>1069</v>
      </c>
      <c r="H627" s="199" t="s">
        <v>1</v>
      </c>
      <c r="I627" s="201"/>
      <c r="L627" s="198"/>
      <c r="M627" s="202"/>
      <c r="N627" s="203"/>
      <c r="O627" s="203"/>
      <c r="P627" s="203"/>
      <c r="Q627" s="203"/>
      <c r="R627" s="203"/>
      <c r="S627" s="203"/>
      <c r="T627" s="204"/>
      <c r="AT627" s="199" t="s">
        <v>532</v>
      </c>
      <c r="AU627" s="199" t="s">
        <v>89</v>
      </c>
      <c r="AV627" s="14" t="s">
        <v>83</v>
      </c>
      <c r="AW627" s="14" t="s">
        <v>30</v>
      </c>
      <c r="AX627" s="14" t="s">
        <v>76</v>
      </c>
      <c r="AY627" s="199" t="s">
        <v>524</v>
      </c>
    </row>
    <row r="628" spans="2:51" s="13" customFormat="1">
      <c r="B628" s="189"/>
      <c r="D628" s="190" t="s">
        <v>532</v>
      </c>
      <c r="E628" s="191" t="s">
        <v>1</v>
      </c>
      <c r="F628" s="192" t="s">
        <v>1070</v>
      </c>
      <c r="H628" s="193">
        <v>48.69</v>
      </c>
      <c r="I628" s="194"/>
      <c r="L628" s="189"/>
      <c r="M628" s="195"/>
      <c r="N628" s="196"/>
      <c r="O628" s="196"/>
      <c r="P628" s="196"/>
      <c r="Q628" s="196"/>
      <c r="R628" s="196"/>
      <c r="S628" s="196"/>
      <c r="T628" s="197"/>
      <c r="AT628" s="191" t="s">
        <v>532</v>
      </c>
      <c r="AU628" s="191" t="s">
        <v>89</v>
      </c>
      <c r="AV628" s="13" t="s">
        <v>89</v>
      </c>
      <c r="AW628" s="13" t="s">
        <v>30</v>
      </c>
      <c r="AX628" s="13" t="s">
        <v>76</v>
      </c>
      <c r="AY628" s="191" t="s">
        <v>524</v>
      </c>
    </row>
    <row r="629" spans="2:51" s="14" customFormat="1">
      <c r="B629" s="198"/>
      <c r="D629" s="190" t="s">
        <v>532</v>
      </c>
      <c r="E629" s="199" t="s">
        <v>1</v>
      </c>
      <c r="F629" s="200" t="s">
        <v>1071</v>
      </c>
      <c r="H629" s="199" t="s">
        <v>1</v>
      </c>
      <c r="I629" s="201"/>
      <c r="L629" s="198"/>
      <c r="M629" s="202"/>
      <c r="N629" s="203"/>
      <c r="O629" s="203"/>
      <c r="P629" s="203"/>
      <c r="Q629" s="203"/>
      <c r="R629" s="203"/>
      <c r="S629" s="203"/>
      <c r="T629" s="204"/>
      <c r="AT629" s="199" t="s">
        <v>532</v>
      </c>
      <c r="AU629" s="199" t="s">
        <v>89</v>
      </c>
      <c r="AV629" s="14" t="s">
        <v>83</v>
      </c>
      <c r="AW629" s="14" t="s">
        <v>30</v>
      </c>
      <c r="AX629" s="14" t="s">
        <v>76</v>
      </c>
      <c r="AY629" s="199" t="s">
        <v>524</v>
      </c>
    </row>
    <row r="630" spans="2:51" s="13" customFormat="1">
      <c r="B630" s="189"/>
      <c r="D630" s="190" t="s">
        <v>532</v>
      </c>
      <c r="E630" s="191" t="s">
        <v>1</v>
      </c>
      <c r="F630" s="192" t="s">
        <v>1072</v>
      </c>
      <c r="H630" s="193">
        <v>6.9</v>
      </c>
      <c r="I630" s="194"/>
      <c r="L630" s="189"/>
      <c r="M630" s="195"/>
      <c r="N630" s="196"/>
      <c r="O630" s="196"/>
      <c r="P630" s="196"/>
      <c r="Q630" s="196"/>
      <c r="R630" s="196"/>
      <c r="S630" s="196"/>
      <c r="T630" s="197"/>
      <c r="AT630" s="191" t="s">
        <v>532</v>
      </c>
      <c r="AU630" s="191" t="s">
        <v>89</v>
      </c>
      <c r="AV630" s="13" t="s">
        <v>89</v>
      </c>
      <c r="AW630" s="13" t="s">
        <v>30</v>
      </c>
      <c r="AX630" s="13" t="s">
        <v>76</v>
      </c>
      <c r="AY630" s="191" t="s">
        <v>524</v>
      </c>
    </row>
    <row r="631" spans="2:51" s="14" customFormat="1">
      <c r="B631" s="198"/>
      <c r="D631" s="190" t="s">
        <v>532</v>
      </c>
      <c r="E631" s="199" t="s">
        <v>1</v>
      </c>
      <c r="F631" s="200" t="s">
        <v>1073</v>
      </c>
      <c r="H631" s="199" t="s">
        <v>1</v>
      </c>
      <c r="I631" s="201"/>
      <c r="L631" s="198"/>
      <c r="M631" s="202"/>
      <c r="N631" s="203"/>
      <c r="O631" s="203"/>
      <c r="P631" s="203"/>
      <c r="Q631" s="203"/>
      <c r="R631" s="203"/>
      <c r="S631" s="203"/>
      <c r="T631" s="204"/>
      <c r="AT631" s="199" t="s">
        <v>532</v>
      </c>
      <c r="AU631" s="199" t="s">
        <v>89</v>
      </c>
      <c r="AV631" s="14" t="s">
        <v>83</v>
      </c>
      <c r="AW631" s="14" t="s">
        <v>30</v>
      </c>
      <c r="AX631" s="14" t="s">
        <v>76</v>
      </c>
      <c r="AY631" s="199" t="s">
        <v>524</v>
      </c>
    </row>
    <row r="632" spans="2:51" s="13" customFormat="1">
      <c r="B632" s="189"/>
      <c r="D632" s="190" t="s">
        <v>532</v>
      </c>
      <c r="E632" s="191" t="s">
        <v>1</v>
      </c>
      <c r="F632" s="192" t="s">
        <v>1074</v>
      </c>
      <c r="H632" s="193">
        <v>60.37</v>
      </c>
      <c r="I632" s="194"/>
      <c r="L632" s="189"/>
      <c r="M632" s="195"/>
      <c r="N632" s="196"/>
      <c r="O632" s="196"/>
      <c r="P632" s="196"/>
      <c r="Q632" s="196"/>
      <c r="R632" s="196"/>
      <c r="S632" s="196"/>
      <c r="T632" s="197"/>
      <c r="AT632" s="191" t="s">
        <v>532</v>
      </c>
      <c r="AU632" s="191" t="s">
        <v>89</v>
      </c>
      <c r="AV632" s="13" t="s">
        <v>89</v>
      </c>
      <c r="AW632" s="13" t="s">
        <v>30</v>
      </c>
      <c r="AX632" s="13" t="s">
        <v>76</v>
      </c>
      <c r="AY632" s="191" t="s">
        <v>524</v>
      </c>
    </row>
    <row r="633" spans="2:51" s="14" customFormat="1">
      <c r="B633" s="198"/>
      <c r="D633" s="190" t="s">
        <v>532</v>
      </c>
      <c r="E633" s="199" t="s">
        <v>1</v>
      </c>
      <c r="F633" s="200" t="s">
        <v>1075</v>
      </c>
      <c r="H633" s="199" t="s">
        <v>1</v>
      </c>
      <c r="I633" s="201"/>
      <c r="L633" s="198"/>
      <c r="M633" s="202"/>
      <c r="N633" s="203"/>
      <c r="O633" s="203"/>
      <c r="P633" s="203"/>
      <c r="Q633" s="203"/>
      <c r="R633" s="203"/>
      <c r="S633" s="203"/>
      <c r="T633" s="204"/>
      <c r="AT633" s="199" t="s">
        <v>532</v>
      </c>
      <c r="AU633" s="199" t="s">
        <v>89</v>
      </c>
      <c r="AV633" s="14" t="s">
        <v>83</v>
      </c>
      <c r="AW633" s="14" t="s">
        <v>30</v>
      </c>
      <c r="AX633" s="14" t="s">
        <v>76</v>
      </c>
      <c r="AY633" s="199" t="s">
        <v>524</v>
      </c>
    </row>
    <row r="634" spans="2:51" s="13" customFormat="1">
      <c r="B634" s="189"/>
      <c r="D634" s="190" t="s">
        <v>532</v>
      </c>
      <c r="E634" s="191" t="s">
        <v>1</v>
      </c>
      <c r="F634" s="192" t="s">
        <v>1074</v>
      </c>
      <c r="H634" s="193">
        <v>60.37</v>
      </c>
      <c r="I634" s="194"/>
      <c r="L634" s="189"/>
      <c r="M634" s="195"/>
      <c r="N634" s="196"/>
      <c r="O634" s="196"/>
      <c r="P634" s="196"/>
      <c r="Q634" s="196"/>
      <c r="R634" s="196"/>
      <c r="S634" s="196"/>
      <c r="T634" s="197"/>
      <c r="AT634" s="191" t="s">
        <v>532</v>
      </c>
      <c r="AU634" s="191" t="s">
        <v>89</v>
      </c>
      <c r="AV634" s="13" t="s">
        <v>89</v>
      </c>
      <c r="AW634" s="13" t="s">
        <v>30</v>
      </c>
      <c r="AX634" s="13" t="s">
        <v>76</v>
      </c>
      <c r="AY634" s="191" t="s">
        <v>524</v>
      </c>
    </row>
    <row r="635" spans="2:51" s="14" customFormat="1">
      <c r="B635" s="198"/>
      <c r="D635" s="190" t="s">
        <v>532</v>
      </c>
      <c r="E635" s="199" t="s">
        <v>1</v>
      </c>
      <c r="F635" s="200" t="s">
        <v>1076</v>
      </c>
      <c r="H635" s="199" t="s">
        <v>1</v>
      </c>
      <c r="I635" s="201"/>
      <c r="L635" s="198"/>
      <c r="M635" s="202"/>
      <c r="N635" s="203"/>
      <c r="O635" s="203"/>
      <c r="P635" s="203"/>
      <c r="Q635" s="203"/>
      <c r="R635" s="203"/>
      <c r="S635" s="203"/>
      <c r="T635" s="204"/>
      <c r="AT635" s="199" t="s">
        <v>532</v>
      </c>
      <c r="AU635" s="199" t="s">
        <v>89</v>
      </c>
      <c r="AV635" s="14" t="s">
        <v>83</v>
      </c>
      <c r="AW635" s="14" t="s">
        <v>30</v>
      </c>
      <c r="AX635" s="14" t="s">
        <v>76</v>
      </c>
      <c r="AY635" s="199" t="s">
        <v>524</v>
      </c>
    </row>
    <row r="636" spans="2:51" s="13" customFormat="1">
      <c r="B636" s="189"/>
      <c r="D636" s="190" t="s">
        <v>532</v>
      </c>
      <c r="E636" s="191" t="s">
        <v>1</v>
      </c>
      <c r="F636" s="192" t="s">
        <v>1077</v>
      </c>
      <c r="H636" s="193">
        <v>6.5</v>
      </c>
      <c r="I636" s="194"/>
      <c r="L636" s="189"/>
      <c r="M636" s="195"/>
      <c r="N636" s="196"/>
      <c r="O636" s="196"/>
      <c r="P636" s="196"/>
      <c r="Q636" s="196"/>
      <c r="R636" s="196"/>
      <c r="S636" s="196"/>
      <c r="T636" s="197"/>
      <c r="AT636" s="191" t="s">
        <v>532</v>
      </c>
      <c r="AU636" s="191" t="s">
        <v>89</v>
      </c>
      <c r="AV636" s="13" t="s">
        <v>89</v>
      </c>
      <c r="AW636" s="13" t="s">
        <v>30</v>
      </c>
      <c r="AX636" s="13" t="s">
        <v>76</v>
      </c>
      <c r="AY636" s="191" t="s">
        <v>524</v>
      </c>
    </row>
    <row r="637" spans="2:51" s="14" customFormat="1">
      <c r="B637" s="198"/>
      <c r="D637" s="190" t="s">
        <v>532</v>
      </c>
      <c r="E637" s="199" t="s">
        <v>1</v>
      </c>
      <c r="F637" s="200" t="s">
        <v>1078</v>
      </c>
      <c r="H637" s="199" t="s">
        <v>1</v>
      </c>
      <c r="I637" s="201"/>
      <c r="L637" s="198"/>
      <c r="M637" s="202"/>
      <c r="N637" s="203"/>
      <c r="O637" s="203"/>
      <c r="P637" s="203"/>
      <c r="Q637" s="203"/>
      <c r="R637" s="203"/>
      <c r="S637" s="203"/>
      <c r="T637" s="204"/>
      <c r="AT637" s="199" t="s">
        <v>532</v>
      </c>
      <c r="AU637" s="199" t="s">
        <v>89</v>
      </c>
      <c r="AV637" s="14" t="s">
        <v>83</v>
      </c>
      <c r="AW637" s="14" t="s">
        <v>30</v>
      </c>
      <c r="AX637" s="14" t="s">
        <v>76</v>
      </c>
      <c r="AY637" s="199" t="s">
        <v>524</v>
      </c>
    </row>
    <row r="638" spans="2:51" s="13" customFormat="1">
      <c r="B638" s="189"/>
      <c r="D638" s="190" t="s">
        <v>532</v>
      </c>
      <c r="E638" s="191" t="s">
        <v>1</v>
      </c>
      <c r="F638" s="192" t="s">
        <v>1079</v>
      </c>
      <c r="H638" s="193">
        <v>4.7</v>
      </c>
      <c r="I638" s="194"/>
      <c r="L638" s="189"/>
      <c r="M638" s="195"/>
      <c r="N638" s="196"/>
      <c r="O638" s="196"/>
      <c r="P638" s="196"/>
      <c r="Q638" s="196"/>
      <c r="R638" s="196"/>
      <c r="S638" s="196"/>
      <c r="T638" s="197"/>
      <c r="AT638" s="191" t="s">
        <v>532</v>
      </c>
      <c r="AU638" s="191" t="s">
        <v>89</v>
      </c>
      <c r="AV638" s="13" t="s">
        <v>89</v>
      </c>
      <c r="AW638" s="13" t="s">
        <v>30</v>
      </c>
      <c r="AX638" s="13" t="s">
        <v>76</v>
      </c>
      <c r="AY638" s="191" t="s">
        <v>524</v>
      </c>
    </row>
    <row r="639" spans="2:51" s="14" customFormat="1">
      <c r="B639" s="198"/>
      <c r="D639" s="190" t="s">
        <v>532</v>
      </c>
      <c r="E639" s="199" t="s">
        <v>1</v>
      </c>
      <c r="F639" s="200" t="s">
        <v>1080</v>
      </c>
      <c r="H639" s="199" t="s">
        <v>1</v>
      </c>
      <c r="I639" s="201"/>
      <c r="L639" s="198"/>
      <c r="M639" s="202"/>
      <c r="N639" s="203"/>
      <c r="O639" s="203"/>
      <c r="P639" s="203"/>
      <c r="Q639" s="203"/>
      <c r="R639" s="203"/>
      <c r="S639" s="203"/>
      <c r="T639" s="204"/>
      <c r="AT639" s="199" t="s">
        <v>532</v>
      </c>
      <c r="AU639" s="199" t="s">
        <v>89</v>
      </c>
      <c r="AV639" s="14" t="s">
        <v>83</v>
      </c>
      <c r="AW639" s="14" t="s">
        <v>30</v>
      </c>
      <c r="AX639" s="14" t="s">
        <v>76</v>
      </c>
      <c r="AY639" s="199" t="s">
        <v>524</v>
      </c>
    </row>
    <row r="640" spans="2:51" s="13" customFormat="1">
      <c r="B640" s="189"/>
      <c r="D640" s="190" t="s">
        <v>532</v>
      </c>
      <c r="E640" s="191" t="s">
        <v>1</v>
      </c>
      <c r="F640" s="192" t="s">
        <v>1081</v>
      </c>
      <c r="H640" s="193">
        <v>2.5</v>
      </c>
      <c r="I640" s="194"/>
      <c r="L640" s="189"/>
      <c r="M640" s="195"/>
      <c r="N640" s="196"/>
      <c r="O640" s="196"/>
      <c r="P640" s="196"/>
      <c r="Q640" s="196"/>
      <c r="R640" s="196"/>
      <c r="S640" s="196"/>
      <c r="T640" s="197"/>
      <c r="AT640" s="191" t="s">
        <v>532</v>
      </c>
      <c r="AU640" s="191" t="s">
        <v>89</v>
      </c>
      <c r="AV640" s="13" t="s">
        <v>89</v>
      </c>
      <c r="AW640" s="13" t="s">
        <v>30</v>
      </c>
      <c r="AX640" s="13" t="s">
        <v>76</v>
      </c>
      <c r="AY640" s="191" t="s">
        <v>524</v>
      </c>
    </row>
    <row r="641" spans="2:51" s="14" customFormat="1">
      <c r="B641" s="198"/>
      <c r="D641" s="190" t="s">
        <v>532</v>
      </c>
      <c r="E641" s="199" t="s">
        <v>1</v>
      </c>
      <c r="F641" s="200" t="s">
        <v>1082</v>
      </c>
      <c r="H641" s="199" t="s">
        <v>1</v>
      </c>
      <c r="I641" s="201"/>
      <c r="L641" s="198"/>
      <c r="M641" s="202"/>
      <c r="N641" s="203"/>
      <c r="O641" s="203"/>
      <c r="P641" s="203"/>
      <c r="Q641" s="203"/>
      <c r="R641" s="203"/>
      <c r="S641" s="203"/>
      <c r="T641" s="204"/>
      <c r="AT641" s="199" t="s">
        <v>532</v>
      </c>
      <c r="AU641" s="199" t="s">
        <v>89</v>
      </c>
      <c r="AV641" s="14" t="s">
        <v>83</v>
      </c>
      <c r="AW641" s="14" t="s">
        <v>30</v>
      </c>
      <c r="AX641" s="14" t="s">
        <v>76</v>
      </c>
      <c r="AY641" s="199" t="s">
        <v>524</v>
      </c>
    </row>
    <row r="642" spans="2:51" s="13" customFormat="1">
      <c r="B642" s="189"/>
      <c r="D642" s="190" t="s">
        <v>532</v>
      </c>
      <c r="E642" s="191" t="s">
        <v>1</v>
      </c>
      <c r="F642" s="192" t="s">
        <v>1083</v>
      </c>
      <c r="H642" s="193">
        <v>5.7729999999999997</v>
      </c>
      <c r="I642" s="194"/>
      <c r="L642" s="189"/>
      <c r="M642" s="195"/>
      <c r="N642" s="196"/>
      <c r="O642" s="196"/>
      <c r="P642" s="196"/>
      <c r="Q642" s="196"/>
      <c r="R642" s="196"/>
      <c r="S642" s="196"/>
      <c r="T642" s="197"/>
      <c r="AT642" s="191" t="s">
        <v>532</v>
      </c>
      <c r="AU642" s="191" t="s">
        <v>89</v>
      </c>
      <c r="AV642" s="13" t="s">
        <v>89</v>
      </c>
      <c r="AW642" s="13" t="s">
        <v>30</v>
      </c>
      <c r="AX642" s="13" t="s">
        <v>76</v>
      </c>
      <c r="AY642" s="191" t="s">
        <v>524</v>
      </c>
    </row>
    <row r="643" spans="2:51" s="14" customFormat="1">
      <c r="B643" s="198"/>
      <c r="D643" s="190" t="s">
        <v>532</v>
      </c>
      <c r="E643" s="199" t="s">
        <v>1</v>
      </c>
      <c r="F643" s="200" t="s">
        <v>1084</v>
      </c>
      <c r="H643" s="199" t="s">
        <v>1</v>
      </c>
      <c r="I643" s="201"/>
      <c r="L643" s="198"/>
      <c r="M643" s="202"/>
      <c r="N643" s="203"/>
      <c r="O643" s="203"/>
      <c r="P643" s="203"/>
      <c r="Q643" s="203"/>
      <c r="R643" s="203"/>
      <c r="S643" s="203"/>
      <c r="T643" s="204"/>
      <c r="AT643" s="199" t="s">
        <v>532</v>
      </c>
      <c r="AU643" s="199" t="s">
        <v>89</v>
      </c>
      <c r="AV643" s="14" t="s">
        <v>83</v>
      </c>
      <c r="AW643" s="14" t="s">
        <v>30</v>
      </c>
      <c r="AX643" s="14" t="s">
        <v>76</v>
      </c>
      <c r="AY643" s="199" t="s">
        <v>524</v>
      </c>
    </row>
    <row r="644" spans="2:51" s="13" customFormat="1">
      <c r="B644" s="189"/>
      <c r="D644" s="190" t="s">
        <v>532</v>
      </c>
      <c r="E644" s="191" t="s">
        <v>1</v>
      </c>
      <c r="F644" s="192" t="s">
        <v>1085</v>
      </c>
      <c r="H644" s="193">
        <v>13.7</v>
      </c>
      <c r="I644" s="194"/>
      <c r="L644" s="189"/>
      <c r="M644" s="195"/>
      <c r="N644" s="196"/>
      <c r="O644" s="196"/>
      <c r="P644" s="196"/>
      <c r="Q644" s="196"/>
      <c r="R644" s="196"/>
      <c r="S644" s="196"/>
      <c r="T644" s="197"/>
      <c r="AT644" s="191" t="s">
        <v>532</v>
      </c>
      <c r="AU644" s="191" t="s">
        <v>89</v>
      </c>
      <c r="AV644" s="13" t="s">
        <v>89</v>
      </c>
      <c r="AW644" s="13" t="s">
        <v>30</v>
      </c>
      <c r="AX644" s="13" t="s">
        <v>76</v>
      </c>
      <c r="AY644" s="191" t="s">
        <v>524</v>
      </c>
    </row>
    <row r="645" spans="2:51" s="14" customFormat="1">
      <c r="B645" s="198"/>
      <c r="D645" s="190" t="s">
        <v>532</v>
      </c>
      <c r="E645" s="199" t="s">
        <v>1</v>
      </c>
      <c r="F645" s="200" t="s">
        <v>1086</v>
      </c>
      <c r="H645" s="199" t="s">
        <v>1</v>
      </c>
      <c r="I645" s="201"/>
      <c r="L645" s="198"/>
      <c r="M645" s="202"/>
      <c r="N645" s="203"/>
      <c r="O645" s="203"/>
      <c r="P645" s="203"/>
      <c r="Q645" s="203"/>
      <c r="R645" s="203"/>
      <c r="S645" s="203"/>
      <c r="T645" s="204"/>
      <c r="AT645" s="199" t="s">
        <v>532</v>
      </c>
      <c r="AU645" s="199" t="s">
        <v>89</v>
      </c>
      <c r="AV645" s="14" t="s">
        <v>83</v>
      </c>
      <c r="AW645" s="14" t="s">
        <v>30</v>
      </c>
      <c r="AX645" s="14" t="s">
        <v>76</v>
      </c>
      <c r="AY645" s="199" t="s">
        <v>524</v>
      </c>
    </row>
    <row r="646" spans="2:51" s="13" customFormat="1">
      <c r="B646" s="189"/>
      <c r="D646" s="190" t="s">
        <v>532</v>
      </c>
      <c r="E646" s="191" t="s">
        <v>1</v>
      </c>
      <c r="F646" s="192" t="s">
        <v>1087</v>
      </c>
      <c r="H646" s="193">
        <v>9.1999999999999993</v>
      </c>
      <c r="I646" s="194"/>
      <c r="L646" s="189"/>
      <c r="M646" s="195"/>
      <c r="N646" s="196"/>
      <c r="O646" s="196"/>
      <c r="P646" s="196"/>
      <c r="Q646" s="196"/>
      <c r="R646" s="196"/>
      <c r="S646" s="196"/>
      <c r="T646" s="197"/>
      <c r="AT646" s="191" t="s">
        <v>532</v>
      </c>
      <c r="AU646" s="191" t="s">
        <v>89</v>
      </c>
      <c r="AV646" s="13" t="s">
        <v>89</v>
      </c>
      <c r="AW646" s="13" t="s">
        <v>30</v>
      </c>
      <c r="AX646" s="13" t="s">
        <v>76</v>
      </c>
      <c r="AY646" s="191" t="s">
        <v>524</v>
      </c>
    </row>
    <row r="647" spans="2:51" s="14" customFormat="1">
      <c r="B647" s="198"/>
      <c r="D647" s="190" t="s">
        <v>532</v>
      </c>
      <c r="E647" s="199" t="s">
        <v>1</v>
      </c>
      <c r="F647" s="200" t="s">
        <v>1088</v>
      </c>
      <c r="H647" s="199" t="s">
        <v>1</v>
      </c>
      <c r="I647" s="201"/>
      <c r="L647" s="198"/>
      <c r="M647" s="202"/>
      <c r="N647" s="203"/>
      <c r="O647" s="203"/>
      <c r="P647" s="203"/>
      <c r="Q647" s="203"/>
      <c r="R647" s="203"/>
      <c r="S647" s="203"/>
      <c r="T647" s="204"/>
      <c r="AT647" s="199" t="s">
        <v>532</v>
      </c>
      <c r="AU647" s="199" t="s">
        <v>89</v>
      </c>
      <c r="AV647" s="14" t="s">
        <v>83</v>
      </c>
      <c r="AW647" s="14" t="s">
        <v>30</v>
      </c>
      <c r="AX647" s="14" t="s">
        <v>76</v>
      </c>
      <c r="AY647" s="199" t="s">
        <v>524</v>
      </c>
    </row>
    <row r="648" spans="2:51" s="13" customFormat="1">
      <c r="B648" s="189"/>
      <c r="D648" s="190" t="s">
        <v>532</v>
      </c>
      <c r="E648" s="191" t="s">
        <v>1</v>
      </c>
      <c r="F648" s="192" t="s">
        <v>1089</v>
      </c>
      <c r="H648" s="193">
        <v>59.37</v>
      </c>
      <c r="I648" s="194"/>
      <c r="L648" s="189"/>
      <c r="M648" s="195"/>
      <c r="N648" s="196"/>
      <c r="O648" s="196"/>
      <c r="P648" s="196"/>
      <c r="Q648" s="196"/>
      <c r="R648" s="196"/>
      <c r="S648" s="196"/>
      <c r="T648" s="197"/>
      <c r="AT648" s="191" t="s">
        <v>532</v>
      </c>
      <c r="AU648" s="191" t="s">
        <v>89</v>
      </c>
      <c r="AV648" s="13" t="s">
        <v>89</v>
      </c>
      <c r="AW648" s="13" t="s">
        <v>30</v>
      </c>
      <c r="AX648" s="13" t="s">
        <v>76</v>
      </c>
      <c r="AY648" s="191" t="s">
        <v>524</v>
      </c>
    </row>
    <row r="649" spans="2:51" s="14" customFormat="1">
      <c r="B649" s="198"/>
      <c r="D649" s="190" t="s">
        <v>532</v>
      </c>
      <c r="E649" s="199" t="s">
        <v>1</v>
      </c>
      <c r="F649" s="200" t="s">
        <v>1090</v>
      </c>
      <c r="H649" s="199" t="s">
        <v>1</v>
      </c>
      <c r="I649" s="201"/>
      <c r="L649" s="198"/>
      <c r="M649" s="202"/>
      <c r="N649" s="203"/>
      <c r="O649" s="203"/>
      <c r="P649" s="203"/>
      <c r="Q649" s="203"/>
      <c r="R649" s="203"/>
      <c r="S649" s="203"/>
      <c r="T649" s="204"/>
      <c r="AT649" s="199" t="s">
        <v>532</v>
      </c>
      <c r="AU649" s="199" t="s">
        <v>89</v>
      </c>
      <c r="AV649" s="14" t="s">
        <v>83</v>
      </c>
      <c r="AW649" s="14" t="s">
        <v>30</v>
      </c>
      <c r="AX649" s="14" t="s">
        <v>76</v>
      </c>
      <c r="AY649" s="199" t="s">
        <v>524</v>
      </c>
    </row>
    <row r="650" spans="2:51" s="13" customFormat="1">
      <c r="B650" s="189"/>
      <c r="D650" s="190" t="s">
        <v>532</v>
      </c>
      <c r="E650" s="191" t="s">
        <v>1</v>
      </c>
      <c r="F650" s="192" t="s">
        <v>1091</v>
      </c>
      <c r="H650" s="193">
        <v>58.895000000000003</v>
      </c>
      <c r="I650" s="194"/>
      <c r="L650" s="189"/>
      <c r="M650" s="195"/>
      <c r="N650" s="196"/>
      <c r="O650" s="196"/>
      <c r="P650" s="196"/>
      <c r="Q650" s="196"/>
      <c r="R650" s="196"/>
      <c r="S650" s="196"/>
      <c r="T650" s="197"/>
      <c r="AT650" s="191" t="s">
        <v>532</v>
      </c>
      <c r="AU650" s="191" t="s">
        <v>89</v>
      </c>
      <c r="AV650" s="13" t="s">
        <v>89</v>
      </c>
      <c r="AW650" s="13" t="s">
        <v>30</v>
      </c>
      <c r="AX650" s="13" t="s">
        <v>76</v>
      </c>
      <c r="AY650" s="191" t="s">
        <v>524</v>
      </c>
    </row>
    <row r="651" spans="2:51" s="14" customFormat="1">
      <c r="B651" s="198"/>
      <c r="D651" s="190" t="s">
        <v>532</v>
      </c>
      <c r="E651" s="199" t="s">
        <v>1</v>
      </c>
      <c r="F651" s="200" t="s">
        <v>1092</v>
      </c>
      <c r="H651" s="199" t="s">
        <v>1</v>
      </c>
      <c r="I651" s="201"/>
      <c r="L651" s="198"/>
      <c r="M651" s="202"/>
      <c r="N651" s="203"/>
      <c r="O651" s="203"/>
      <c r="P651" s="203"/>
      <c r="Q651" s="203"/>
      <c r="R651" s="203"/>
      <c r="S651" s="203"/>
      <c r="T651" s="204"/>
      <c r="AT651" s="199" t="s">
        <v>532</v>
      </c>
      <c r="AU651" s="199" t="s">
        <v>89</v>
      </c>
      <c r="AV651" s="14" t="s">
        <v>83</v>
      </c>
      <c r="AW651" s="14" t="s">
        <v>30</v>
      </c>
      <c r="AX651" s="14" t="s">
        <v>76</v>
      </c>
      <c r="AY651" s="199" t="s">
        <v>524</v>
      </c>
    </row>
    <row r="652" spans="2:51" s="13" customFormat="1">
      <c r="B652" s="189"/>
      <c r="D652" s="190" t="s">
        <v>532</v>
      </c>
      <c r="E652" s="191" t="s">
        <v>1</v>
      </c>
      <c r="F652" s="192" t="s">
        <v>1093</v>
      </c>
      <c r="H652" s="193">
        <v>41.3</v>
      </c>
      <c r="I652" s="194"/>
      <c r="L652" s="189"/>
      <c r="M652" s="195"/>
      <c r="N652" s="196"/>
      <c r="O652" s="196"/>
      <c r="P652" s="196"/>
      <c r="Q652" s="196"/>
      <c r="R652" s="196"/>
      <c r="S652" s="196"/>
      <c r="T652" s="197"/>
      <c r="AT652" s="191" t="s">
        <v>532</v>
      </c>
      <c r="AU652" s="191" t="s">
        <v>89</v>
      </c>
      <c r="AV652" s="13" t="s">
        <v>89</v>
      </c>
      <c r="AW652" s="13" t="s">
        <v>30</v>
      </c>
      <c r="AX652" s="13" t="s">
        <v>76</v>
      </c>
      <c r="AY652" s="191" t="s">
        <v>524</v>
      </c>
    </row>
    <row r="653" spans="2:51" s="14" customFormat="1">
      <c r="B653" s="198"/>
      <c r="D653" s="190" t="s">
        <v>532</v>
      </c>
      <c r="E653" s="199" t="s">
        <v>1</v>
      </c>
      <c r="F653" s="200" t="s">
        <v>1094</v>
      </c>
      <c r="H653" s="199" t="s">
        <v>1</v>
      </c>
      <c r="I653" s="201"/>
      <c r="L653" s="198"/>
      <c r="M653" s="202"/>
      <c r="N653" s="203"/>
      <c r="O653" s="203"/>
      <c r="P653" s="203"/>
      <c r="Q653" s="203"/>
      <c r="R653" s="203"/>
      <c r="S653" s="203"/>
      <c r="T653" s="204"/>
      <c r="AT653" s="199" t="s">
        <v>532</v>
      </c>
      <c r="AU653" s="199" t="s">
        <v>89</v>
      </c>
      <c r="AV653" s="14" t="s">
        <v>83</v>
      </c>
      <c r="AW653" s="14" t="s">
        <v>30</v>
      </c>
      <c r="AX653" s="14" t="s">
        <v>76</v>
      </c>
      <c r="AY653" s="199" t="s">
        <v>524</v>
      </c>
    </row>
    <row r="654" spans="2:51" s="13" customFormat="1">
      <c r="B654" s="189"/>
      <c r="D654" s="190" t="s">
        <v>532</v>
      </c>
      <c r="E654" s="191" t="s">
        <v>1</v>
      </c>
      <c r="F654" s="192" t="s">
        <v>1095</v>
      </c>
      <c r="H654" s="193">
        <v>59.058</v>
      </c>
      <c r="I654" s="194"/>
      <c r="L654" s="189"/>
      <c r="M654" s="195"/>
      <c r="N654" s="196"/>
      <c r="O654" s="196"/>
      <c r="P654" s="196"/>
      <c r="Q654" s="196"/>
      <c r="R654" s="196"/>
      <c r="S654" s="196"/>
      <c r="T654" s="197"/>
      <c r="AT654" s="191" t="s">
        <v>532</v>
      </c>
      <c r="AU654" s="191" t="s">
        <v>89</v>
      </c>
      <c r="AV654" s="13" t="s">
        <v>89</v>
      </c>
      <c r="AW654" s="13" t="s">
        <v>30</v>
      </c>
      <c r="AX654" s="13" t="s">
        <v>76</v>
      </c>
      <c r="AY654" s="191" t="s">
        <v>524</v>
      </c>
    </row>
    <row r="655" spans="2:51" s="14" customFormat="1">
      <c r="B655" s="198"/>
      <c r="D655" s="190" t="s">
        <v>532</v>
      </c>
      <c r="E655" s="199" t="s">
        <v>1</v>
      </c>
      <c r="F655" s="200" t="s">
        <v>1096</v>
      </c>
      <c r="H655" s="199" t="s">
        <v>1</v>
      </c>
      <c r="I655" s="201"/>
      <c r="L655" s="198"/>
      <c r="M655" s="202"/>
      <c r="N655" s="203"/>
      <c r="O655" s="203"/>
      <c r="P655" s="203"/>
      <c r="Q655" s="203"/>
      <c r="R655" s="203"/>
      <c r="S655" s="203"/>
      <c r="T655" s="204"/>
      <c r="AT655" s="199" t="s">
        <v>532</v>
      </c>
      <c r="AU655" s="199" t="s">
        <v>89</v>
      </c>
      <c r="AV655" s="14" t="s">
        <v>83</v>
      </c>
      <c r="AW655" s="14" t="s">
        <v>30</v>
      </c>
      <c r="AX655" s="14" t="s">
        <v>76</v>
      </c>
      <c r="AY655" s="199" t="s">
        <v>524</v>
      </c>
    </row>
    <row r="656" spans="2:51" s="13" customFormat="1">
      <c r="B656" s="189"/>
      <c r="D656" s="190" t="s">
        <v>532</v>
      </c>
      <c r="E656" s="191" t="s">
        <v>1</v>
      </c>
      <c r="F656" s="192" t="s">
        <v>1097</v>
      </c>
      <c r="H656" s="193">
        <v>59.158000000000001</v>
      </c>
      <c r="I656" s="194"/>
      <c r="L656" s="189"/>
      <c r="M656" s="195"/>
      <c r="N656" s="196"/>
      <c r="O656" s="196"/>
      <c r="P656" s="196"/>
      <c r="Q656" s="196"/>
      <c r="R656" s="196"/>
      <c r="S656" s="196"/>
      <c r="T656" s="197"/>
      <c r="AT656" s="191" t="s">
        <v>532</v>
      </c>
      <c r="AU656" s="191" t="s">
        <v>89</v>
      </c>
      <c r="AV656" s="13" t="s">
        <v>89</v>
      </c>
      <c r="AW656" s="13" t="s">
        <v>30</v>
      </c>
      <c r="AX656" s="13" t="s">
        <v>76</v>
      </c>
      <c r="AY656" s="191" t="s">
        <v>524</v>
      </c>
    </row>
    <row r="657" spans="2:51" s="14" customFormat="1">
      <c r="B657" s="198"/>
      <c r="D657" s="190" t="s">
        <v>532</v>
      </c>
      <c r="E657" s="199" t="s">
        <v>1</v>
      </c>
      <c r="F657" s="200" t="s">
        <v>1098</v>
      </c>
      <c r="H657" s="199" t="s">
        <v>1</v>
      </c>
      <c r="I657" s="201"/>
      <c r="L657" s="198"/>
      <c r="M657" s="202"/>
      <c r="N657" s="203"/>
      <c r="O657" s="203"/>
      <c r="P657" s="203"/>
      <c r="Q657" s="203"/>
      <c r="R657" s="203"/>
      <c r="S657" s="203"/>
      <c r="T657" s="204"/>
      <c r="AT657" s="199" t="s">
        <v>532</v>
      </c>
      <c r="AU657" s="199" t="s">
        <v>89</v>
      </c>
      <c r="AV657" s="14" t="s">
        <v>83</v>
      </c>
      <c r="AW657" s="14" t="s">
        <v>30</v>
      </c>
      <c r="AX657" s="14" t="s">
        <v>76</v>
      </c>
      <c r="AY657" s="199" t="s">
        <v>524</v>
      </c>
    </row>
    <row r="658" spans="2:51" s="13" customFormat="1">
      <c r="B658" s="189"/>
      <c r="D658" s="190" t="s">
        <v>532</v>
      </c>
      <c r="E658" s="191" t="s">
        <v>1</v>
      </c>
      <c r="F658" s="192" t="s">
        <v>1099</v>
      </c>
      <c r="H658" s="193">
        <v>77.332999999999998</v>
      </c>
      <c r="I658" s="194"/>
      <c r="L658" s="189"/>
      <c r="M658" s="195"/>
      <c r="N658" s="196"/>
      <c r="O658" s="196"/>
      <c r="P658" s="196"/>
      <c r="Q658" s="196"/>
      <c r="R658" s="196"/>
      <c r="S658" s="196"/>
      <c r="T658" s="197"/>
      <c r="AT658" s="191" t="s">
        <v>532</v>
      </c>
      <c r="AU658" s="191" t="s">
        <v>89</v>
      </c>
      <c r="AV658" s="13" t="s">
        <v>89</v>
      </c>
      <c r="AW658" s="13" t="s">
        <v>30</v>
      </c>
      <c r="AX658" s="13" t="s">
        <v>76</v>
      </c>
      <c r="AY658" s="191" t="s">
        <v>524</v>
      </c>
    </row>
    <row r="659" spans="2:51" s="14" customFormat="1">
      <c r="B659" s="198"/>
      <c r="D659" s="190" t="s">
        <v>532</v>
      </c>
      <c r="E659" s="199" t="s">
        <v>1</v>
      </c>
      <c r="F659" s="200" t="s">
        <v>1100</v>
      </c>
      <c r="H659" s="199" t="s">
        <v>1</v>
      </c>
      <c r="I659" s="201"/>
      <c r="L659" s="198"/>
      <c r="M659" s="202"/>
      <c r="N659" s="203"/>
      <c r="O659" s="203"/>
      <c r="P659" s="203"/>
      <c r="Q659" s="203"/>
      <c r="R659" s="203"/>
      <c r="S659" s="203"/>
      <c r="T659" s="204"/>
      <c r="AT659" s="199" t="s">
        <v>532</v>
      </c>
      <c r="AU659" s="199" t="s">
        <v>89</v>
      </c>
      <c r="AV659" s="14" t="s">
        <v>83</v>
      </c>
      <c r="AW659" s="14" t="s">
        <v>30</v>
      </c>
      <c r="AX659" s="14" t="s">
        <v>76</v>
      </c>
      <c r="AY659" s="199" t="s">
        <v>524</v>
      </c>
    </row>
    <row r="660" spans="2:51" s="13" customFormat="1">
      <c r="B660" s="189"/>
      <c r="D660" s="190" t="s">
        <v>532</v>
      </c>
      <c r="E660" s="191" t="s">
        <v>1</v>
      </c>
      <c r="F660" s="192" t="s">
        <v>1101</v>
      </c>
      <c r="H660" s="193">
        <v>14.6</v>
      </c>
      <c r="I660" s="194"/>
      <c r="L660" s="189"/>
      <c r="M660" s="195"/>
      <c r="N660" s="196"/>
      <c r="O660" s="196"/>
      <c r="P660" s="196"/>
      <c r="Q660" s="196"/>
      <c r="R660" s="196"/>
      <c r="S660" s="196"/>
      <c r="T660" s="197"/>
      <c r="AT660" s="191" t="s">
        <v>532</v>
      </c>
      <c r="AU660" s="191" t="s">
        <v>89</v>
      </c>
      <c r="AV660" s="13" t="s">
        <v>89</v>
      </c>
      <c r="AW660" s="13" t="s">
        <v>30</v>
      </c>
      <c r="AX660" s="13" t="s">
        <v>76</v>
      </c>
      <c r="AY660" s="191" t="s">
        <v>524</v>
      </c>
    </row>
    <row r="661" spans="2:51" s="15" customFormat="1">
      <c r="B661" s="205"/>
      <c r="D661" s="190" t="s">
        <v>532</v>
      </c>
      <c r="E661" s="206" t="s">
        <v>1</v>
      </c>
      <c r="F661" s="207" t="s">
        <v>589</v>
      </c>
      <c r="H661" s="208">
        <v>1081.0129999999999</v>
      </c>
      <c r="I661" s="209"/>
      <c r="L661" s="205"/>
      <c r="M661" s="210"/>
      <c r="N661" s="211"/>
      <c r="O661" s="211"/>
      <c r="P661" s="211"/>
      <c r="Q661" s="211"/>
      <c r="R661" s="211"/>
      <c r="S661" s="211"/>
      <c r="T661" s="212"/>
      <c r="AT661" s="206" t="s">
        <v>532</v>
      </c>
      <c r="AU661" s="206" t="s">
        <v>89</v>
      </c>
      <c r="AV661" s="15" t="s">
        <v>537</v>
      </c>
      <c r="AW661" s="15" t="s">
        <v>30</v>
      </c>
      <c r="AX661" s="15" t="s">
        <v>76</v>
      </c>
      <c r="AY661" s="206" t="s">
        <v>524</v>
      </c>
    </row>
    <row r="662" spans="2:51" s="14" customFormat="1">
      <c r="B662" s="198"/>
      <c r="D662" s="190" t="s">
        <v>532</v>
      </c>
      <c r="E662" s="199" t="s">
        <v>1</v>
      </c>
      <c r="F662" s="200" t="s">
        <v>1102</v>
      </c>
      <c r="H662" s="199" t="s">
        <v>1</v>
      </c>
      <c r="I662" s="201"/>
      <c r="L662" s="198"/>
      <c r="M662" s="202"/>
      <c r="N662" s="203"/>
      <c r="O662" s="203"/>
      <c r="P662" s="203"/>
      <c r="Q662" s="203"/>
      <c r="R662" s="203"/>
      <c r="S662" s="203"/>
      <c r="T662" s="204"/>
      <c r="AT662" s="199" t="s">
        <v>532</v>
      </c>
      <c r="AU662" s="199" t="s">
        <v>89</v>
      </c>
      <c r="AV662" s="14" t="s">
        <v>83</v>
      </c>
      <c r="AW662" s="14" t="s">
        <v>30</v>
      </c>
      <c r="AX662" s="14" t="s">
        <v>76</v>
      </c>
      <c r="AY662" s="199" t="s">
        <v>524</v>
      </c>
    </row>
    <row r="663" spans="2:51" s="14" customFormat="1">
      <c r="B663" s="198"/>
      <c r="D663" s="190" t="s">
        <v>532</v>
      </c>
      <c r="E663" s="199" t="s">
        <v>1</v>
      </c>
      <c r="F663" s="200" t="s">
        <v>1103</v>
      </c>
      <c r="H663" s="199" t="s">
        <v>1</v>
      </c>
      <c r="I663" s="201"/>
      <c r="L663" s="198"/>
      <c r="M663" s="202"/>
      <c r="N663" s="203"/>
      <c r="O663" s="203"/>
      <c r="P663" s="203"/>
      <c r="Q663" s="203"/>
      <c r="R663" s="203"/>
      <c r="S663" s="203"/>
      <c r="T663" s="204"/>
      <c r="AT663" s="199" t="s">
        <v>532</v>
      </c>
      <c r="AU663" s="199" t="s">
        <v>89</v>
      </c>
      <c r="AV663" s="14" t="s">
        <v>83</v>
      </c>
      <c r="AW663" s="14" t="s">
        <v>30</v>
      </c>
      <c r="AX663" s="14" t="s">
        <v>76</v>
      </c>
      <c r="AY663" s="199" t="s">
        <v>524</v>
      </c>
    </row>
    <row r="664" spans="2:51" s="13" customFormat="1">
      <c r="B664" s="189"/>
      <c r="D664" s="190" t="s">
        <v>532</v>
      </c>
      <c r="E664" s="191" t="s">
        <v>1</v>
      </c>
      <c r="F664" s="192" t="s">
        <v>1104</v>
      </c>
      <c r="H664" s="193">
        <v>65.353999999999999</v>
      </c>
      <c r="I664" s="194"/>
      <c r="L664" s="189"/>
      <c r="M664" s="195"/>
      <c r="N664" s="196"/>
      <c r="O664" s="196"/>
      <c r="P664" s="196"/>
      <c r="Q664" s="196"/>
      <c r="R664" s="196"/>
      <c r="S664" s="196"/>
      <c r="T664" s="197"/>
      <c r="AT664" s="191" t="s">
        <v>532</v>
      </c>
      <c r="AU664" s="191" t="s">
        <v>89</v>
      </c>
      <c r="AV664" s="13" t="s">
        <v>89</v>
      </c>
      <c r="AW664" s="13" t="s">
        <v>30</v>
      </c>
      <c r="AX664" s="13" t="s">
        <v>76</v>
      </c>
      <c r="AY664" s="191" t="s">
        <v>524</v>
      </c>
    </row>
    <row r="665" spans="2:51" s="14" customFormat="1">
      <c r="B665" s="198"/>
      <c r="D665" s="190" t="s">
        <v>532</v>
      </c>
      <c r="E665" s="199" t="s">
        <v>1</v>
      </c>
      <c r="F665" s="200" t="s">
        <v>1105</v>
      </c>
      <c r="H665" s="199" t="s">
        <v>1</v>
      </c>
      <c r="I665" s="201"/>
      <c r="L665" s="198"/>
      <c r="M665" s="202"/>
      <c r="N665" s="203"/>
      <c r="O665" s="203"/>
      <c r="P665" s="203"/>
      <c r="Q665" s="203"/>
      <c r="R665" s="203"/>
      <c r="S665" s="203"/>
      <c r="T665" s="204"/>
      <c r="AT665" s="199" t="s">
        <v>532</v>
      </c>
      <c r="AU665" s="199" t="s">
        <v>89</v>
      </c>
      <c r="AV665" s="14" t="s">
        <v>83</v>
      </c>
      <c r="AW665" s="14" t="s">
        <v>30</v>
      </c>
      <c r="AX665" s="14" t="s">
        <v>76</v>
      </c>
      <c r="AY665" s="199" t="s">
        <v>524</v>
      </c>
    </row>
    <row r="666" spans="2:51" s="13" customFormat="1">
      <c r="B666" s="189"/>
      <c r="D666" s="190" t="s">
        <v>532</v>
      </c>
      <c r="E666" s="191" t="s">
        <v>1</v>
      </c>
      <c r="F666" s="192" t="s">
        <v>1106</v>
      </c>
      <c r="H666" s="193">
        <v>58.658000000000001</v>
      </c>
      <c r="I666" s="194"/>
      <c r="L666" s="189"/>
      <c r="M666" s="195"/>
      <c r="N666" s="196"/>
      <c r="O666" s="196"/>
      <c r="P666" s="196"/>
      <c r="Q666" s="196"/>
      <c r="R666" s="196"/>
      <c r="S666" s="196"/>
      <c r="T666" s="197"/>
      <c r="AT666" s="191" t="s">
        <v>532</v>
      </c>
      <c r="AU666" s="191" t="s">
        <v>89</v>
      </c>
      <c r="AV666" s="13" t="s">
        <v>89</v>
      </c>
      <c r="AW666" s="13" t="s">
        <v>30</v>
      </c>
      <c r="AX666" s="13" t="s">
        <v>76</v>
      </c>
      <c r="AY666" s="191" t="s">
        <v>524</v>
      </c>
    </row>
    <row r="667" spans="2:51" s="14" customFormat="1">
      <c r="B667" s="198"/>
      <c r="D667" s="190" t="s">
        <v>532</v>
      </c>
      <c r="E667" s="199" t="s">
        <v>1</v>
      </c>
      <c r="F667" s="200" t="s">
        <v>1107</v>
      </c>
      <c r="H667" s="199" t="s">
        <v>1</v>
      </c>
      <c r="I667" s="201"/>
      <c r="L667" s="198"/>
      <c r="M667" s="202"/>
      <c r="N667" s="203"/>
      <c r="O667" s="203"/>
      <c r="P667" s="203"/>
      <c r="Q667" s="203"/>
      <c r="R667" s="203"/>
      <c r="S667" s="203"/>
      <c r="T667" s="204"/>
      <c r="AT667" s="199" t="s">
        <v>532</v>
      </c>
      <c r="AU667" s="199" t="s">
        <v>89</v>
      </c>
      <c r="AV667" s="14" t="s">
        <v>83</v>
      </c>
      <c r="AW667" s="14" t="s">
        <v>30</v>
      </c>
      <c r="AX667" s="14" t="s">
        <v>76</v>
      </c>
      <c r="AY667" s="199" t="s">
        <v>524</v>
      </c>
    </row>
    <row r="668" spans="2:51" s="13" customFormat="1">
      <c r="B668" s="189"/>
      <c r="D668" s="190" t="s">
        <v>532</v>
      </c>
      <c r="E668" s="191" t="s">
        <v>1</v>
      </c>
      <c r="F668" s="192" t="s">
        <v>1108</v>
      </c>
      <c r="H668" s="193">
        <v>54.5</v>
      </c>
      <c r="I668" s="194"/>
      <c r="L668" s="189"/>
      <c r="M668" s="195"/>
      <c r="N668" s="196"/>
      <c r="O668" s="196"/>
      <c r="P668" s="196"/>
      <c r="Q668" s="196"/>
      <c r="R668" s="196"/>
      <c r="S668" s="196"/>
      <c r="T668" s="197"/>
      <c r="AT668" s="191" t="s">
        <v>532</v>
      </c>
      <c r="AU668" s="191" t="s">
        <v>89</v>
      </c>
      <c r="AV668" s="13" t="s">
        <v>89</v>
      </c>
      <c r="AW668" s="13" t="s">
        <v>30</v>
      </c>
      <c r="AX668" s="13" t="s">
        <v>76</v>
      </c>
      <c r="AY668" s="191" t="s">
        <v>524</v>
      </c>
    </row>
    <row r="669" spans="2:51" s="14" customFormat="1">
      <c r="B669" s="198"/>
      <c r="D669" s="190" t="s">
        <v>532</v>
      </c>
      <c r="E669" s="199" t="s">
        <v>1</v>
      </c>
      <c r="F669" s="200" t="s">
        <v>1109</v>
      </c>
      <c r="H669" s="199" t="s">
        <v>1</v>
      </c>
      <c r="I669" s="201"/>
      <c r="L669" s="198"/>
      <c r="M669" s="202"/>
      <c r="N669" s="203"/>
      <c r="O669" s="203"/>
      <c r="P669" s="203"/>
      <c r="Q669" s="203"/>
      <c r="R669" s="203"/>
      <c r="S669" s="203"/>
      <c r="T669" s="204"/>
      <c r="AT669" s="199" t="s">
        <v>532</v>
      </c>
      <c r="AU669" s="199" t="s">
        <v>89</v>
      </c>
      <c r="AV669" s="14" t="s">
        <v>83</v>
      </c>
      <c r="AW669" s="14" t="s">
        <v>30</v>
      </c>
      <c r="AX669" s="14" t="s">
        <v>76</v>
      </c>
      <c r="AY669" s="199" t="s">
        <v>524</v>
      </c>
    </row>
    <row r="670" spans="2:51" s="13" customFormat="1">
      <c r="B670" s="189"/>
      <c r="D670" s="190" t="s">
        <v>532</v>
      </c>
      <c r="E670" s="191" t="s">
        <v>1</v>
      </c>
      <c r="F670" s="192" t="s">
        <v>1110</v>
      </c>
      <c r="H670" s="193">
        <v>63.703000000000003</v>
      </c>
      <c r="I670" s="194"/>
      <c r="L670" s="189"/>
      <c r="M670" s="195"/>
      <c r="N670" s="196"/>
      <c r="O670" s="196"/>
      <c r="P670" s="196"/>
      <c r="Q670" s="196"/>
      <c r="R670" s="196"/>
      <c r="S670" s="196"/>
      <c r="T670" s="197"/>
      <c r="AT670" s="191" t="s">
        <v>532</v>
      </c>
      <c r="AU670" s="191" t="s">
        <v>89</v>
      </c>
      <c r="AV670" s="13" t="s">
        <v>89</v>
      </c>
      <c r="AW670" s="13" t="s">
        <v>30</v>
      </c>
      <c r="AX670" s="13" t="s">
        <v>76</v>
      </c>
      <c r="AY670" s="191" t="s">
        <v>524</v>
      </c>
    </row>
    <row r="671" spans="2:51" s="14" customFormat="1">
      <c r="B671" s="198"/>
      <c r="D671" s="190" t="s">
        <v>532</v>
      </c>
      <c r="E671" s="199" t="s">
        <v>1</v>
      </c>
      <c r="F671" s="200" t="s">
        <v>1111</v>
      </c>
      <c r="H671" s="199" t="s">
        <v>1</v>
      </c>
      <c r="I671" s="201"/>
      <c r="L671" s="198"/>
      <c r="M671" s="202"/>
      <c r="N671" s="203"/>
      <c r="O671" s="203"/>
      <c r="P671" s="203"/>
      <c r="Q671" s="203"/>
      <c r="R671" s="203"/>
      <c r="S671" s="203"/>
      <c r="T671" s="204"/>
      <c r="AT671" s="199" t="s">
        <v>532</v>
      </c>
      <c r="AU671" s="199" t="s">
        <v>89</v>
      </c>
      <c r="AV671" s="14" t="s">
        <v>83</v>
      </c>
      <c r="AW671" s="14" t="s">
        <v>30</v>
      </c>
      <c r="AX671" s="14" t="s">
        <v>76</v>
      </c>
      <c r="AY671" s="199" t="s">
        <v>524</v>
      </c>
    </row>
    <row r="672" spans="2:51" s="13" customFormat="1">
      <c r="B672" s="189"/>
      <c r="D672" s="190" t="s">
        <v>532</v>
      </c>
      <c r="E672" s="191" t="s">
        <v>1</v>
      </c>
      <c r="F672" s="192" t="s">
        <v>1112</v>
      </c>
      <c r="H672" s="193">
        <v>43.2</v>
      </c>
      <c r="I672" s="194"/>
      <c r="L672" s="189"/>
      <c r="M672" s="195"/>
      <c r="N672" s="196"/>
      <c r="O672" s="196"/>
      <c r="P672" s="196"/>
      <c r="Q672" s="196"/>
      <c r="R672" s="196"/>
      <c r="S672" s="196"/>
      <c r="T672" s="197"/>
      <c r="AT672" s="191" t="s">
        <v>532</v>
      </c>
      <c r="AU672" s="191" t="s">
        <v>89</v>
      </c>
      <c r="AV672" s="13" t="s">
        <v>89</v>
      </c>
      <c r="AW672" s="13" t="s">
        <v>30</v>
      </c>
      <c r="AX672" s="13" t="s">
        <v>76</v>
      </c>
      <c r="AY672" s="191" t="s">
        <v>524</v>
      </c>
    </row>
    <row r="673" spans="2:51" s="14" customFormat="1">
      <c r="B673" s="198"/>
      <c r="D673" s="190" t="s">
        <v>532</v>
      </c>
      <c r="E673" s="199" t="s">
        <v>1</v>
      </c>
      <c r="F673" s="200" t="s">
        <v>1113</v>
      </c>
      <c r="H673" s="199" t="s">
        <v>1</v>
      </c>
      <c r="I673" s="201"/>
      <c r="L673" s="198"/>
      <c r="M673" s="202"/>
      <c r="N673" s="203"/>
      <c r="O673" s="203"/>
      <c r="P673" s="203"/>
      <c r="Q673" s="203"/>
      <c r="R673" s="203"/>
      <c r="S673" s="203"/>
      <c r="T673" s="204"/>
      <c r="AT673" s="199" t="s">
        <v>532</v>
      </c>
      <c r="AU673" s="199" t="s">
        <v>89</v>
      </c>
      <c r="AV673" s="14" t="s">
        <v>83</v>
      </c>
      <c r="AW673" s="14" t="s">
        <v>30</v>
      </c>
      <c r="AX673" s="14" t="s">
        <v>76</v>
      </c>
      <c r="AY673" s="199" t="s">
        <v>524</v>
      </c>
    </row>
    <row r="674" spans="2:51" s="13" customFormat="1">
      <c r="B674" s="189"/>
      <c r="D674" s="190" t="s">
        <v>532</v>
      </c>
      <c r="E674" s="191" t="s">
        <v>1</v>
      </c>
      <c r="F674" s="192" t="s">
        <v>1114</v>
      </c>
      <c r="H674" s="193">
        <v>58.758000000000003</v>
      </c>
      <c r="I674" s="194"/>
      <c r="L674" s="189"/>
      <c r="M674" s="195"/>
      <c r="N674" s="196"/>
      <c r="O674" s="196"/>
      <c r="P674" s="196"/>
      <c r="Q674" s="196"/>
      <c r="R674" s="196"/>
      <c r="S674" s="196"/>
      <c r="T674" s="197"/>
      <c r="AT674" s="191" t="s">
        <v>532</v>
      </c>
      <c r="AU674" s="191" t="s">
        <v>89</v>
      </c>
      <c r="AV674" s="13" t="s">
        <v>89</v>
      </c>
      <c r="AW674" s="13" t="s">
        <v>30</v>
      </c>
      <c r="AX674" s="13" t="s">
        <v>76</v>
      </c>
      <c r="AY674" s="191" t="s">
        <v>524</v>
      </c>
    </row>
    <row r="675" spans="2:51" s="14" customFormat="1">
      <c r="B675" s="198"/>
      <c r="D675" s="190" t="s">
        <v>532</v>
      </c>
      <c r="E675" s="199" t="s">
        <v>1</v>
      </c>
      <c r="F675" s="200" t="s">
        <v>1115</v>
      </c>
      <c r="H675" s="199" t="s">
        <v>1</v>
      </c>
      <c r="I675" s="201"/>
      <c r="L675" s="198"/>
      <c r="M675" s="202"/>
      <c r="N675" s="203"/>
      <c r="O675" s="203"/>
      <c r="P675" s="203"/>
      <c r="Q675" s="203"/>
      <c r="R675" s="203"/>
      <c r="S675" s="203"/>
      <c r="T675" s="204"/>
      <c r="AT675" s="199" t="s">
        <v>532</v>
      </c>
      <c r="AU675" s="199" t="s">
        <v>89</v>
      </c>
      <c r="AV675" s="14" t="s">
        <v>83</v>
      </c>
      <c r="AW675" s="14" t="s">
        <v>30</v>
      </c>
      <c r="AX675" s="14" t="s">
        <v>76</v>
      </c>
      <c r="AY675" s="199" t="s">
        <v>524</v>
      </c>
    </row>
    <row r="676" spans="2:51" s="13" customFormat="1">
      <c r="B676" s="189"/>
      <c r="D676" s="190" t="s">
        <v>532</v>
      </c>
      <c r="E676" s="191" t="s">
        <v>1</v>
      </c>
      <c r="F676" s="192" t="s">
        <v>1095</v>
      </c>
      <c r="H676" s="193">
        <v>59.058</v>
      </c>
      <c r="I676" s="194"/>
      <c r="L676" s="189"/>
      <c r="M676" s="195"/>
      <c r="N676" s="196"/>
      <c r="O676" s="196"/>
      <c r="P676" s="196"/>
      <c r="Q676" s="196"/>
      <c r="R676" s="196"/>
      <c r="S676" s="196"/>
      <c r="T676" s="197"/>
      <c r="AT676" s="191" t="s">
        <v>532</v>
      </c>
      <c r="AU676" s="191" t="s">
        <v>89</v>
      </c>
      <c r="AV676" s="13" t="s">
        <v>89</v>
      </c>
      <c r="AW676" s="13" t="s">
        <v>30</v>
      </c>
      <c r="AX676" s="13" t="s">
        <v>76</v>
      </c>
      <c r="AY676" s="191" t="s">
        <v>524</v>
      </c>
    </row>
    <row r="677" spans="2:51" s="14" customFormat="1">
      <c r="B677" s="198"/>
      <c r="D677" s="190" t="s">
        <v>532</v>
      </c>
      <c r="E677" s="199" t="s">
        <v>1</v>
      </c>
      <c r="F677" s="200" t="s">
        <v>1116</v>
      </c>
      <c r="H677" s="199" t="s">
        <v>1</v>
      </c>
      <c r="I677" s="201"/>
      <c r="L677" s="198"/>
      <c r="M677" s="202"/>
      <c r="N677" s="203"/>
      <c r="O677" s="203"/>
      <c r="P677" s="203"/>
      <c r="Q677" s="203"/>
      <c r="R677" s="203"/>
      <c r="S677" s="203"/>
      <c r="T677" s="204"/>
      <c r="AT677" s="199" t="s">
        <v>532</v>
      </c>
      <c r="AU677" s="199" t="s">
        <v>89</v>
      </c>
      <c r="AV677" s="14" t="s">
        <v>83</v>
      </c>
      <c r="AW677" s="14" t="s">
        <v>30</v>
      </c>
      <c r="AX677" s="14" t="s">
        <v>76</v>
      </c>
      <c r="AY677" s="199" t="s">
        <v>524</v>
      </c>
    </row>
    <row r="678" spans="2:51" s="13" customFormat="1">
      <c r="B678" s="189"/>
      <c r="D678" s="190" t="s">
        <v>532</v>
      </c>
      <c r="E678" s="191" t="s">
        <v>1</v>
      </c>
      <c r="F678" s="192" t="s">
        <v>1117</v>
      </c>
      <c r="H678" s="193">
        <v>24.483000000000001</v>
      </c>
      <c r="I678" s="194"/>
      <c r="L678" s="189"/>
      <c r="M678" s="195"/>
      <c r="N678" s="196"/>
      <c r="O678" s="196"/>
      <c r="P678" s="196"/>
      <c r="Q678" s="196"/>
      <c r="R678" s="196"/>
      <c r="S678" s="196"/>
      <c r="T678" s="197"/>
      <c r="AT678" s="191" t="s">
        <v>532</v>
      </c>
      <c r="AU678" s="191" t="s">
        <v>89</v>
      </c>
      <c r="AV678" s="13" t="s">
        <v>89</v>
      </c>
      <c r="AW678" s="13" t="s">
        <v>30</v>
      </c>
      <c r="AX678" s="13" t="s">
        <v>76</v>
      </c>
      <c r="AY678" s="191" t="s">
        <v>524</v>
      </c>
    </row>
    <row r="679" spans="2:51" s="14" customFormat="1">
      <c r="B679" s="198"/>
      <c r="D679" s="190" t="s">
        <v>532</v>
      </c>
      <c r="E679" s="199" t="s">
        <v>1</v>
      </c>
      <c r="F679" s="200" t="s">
        <v>1118</v>
      </c>
      <c r="H679" s="199" t="s">
        <v>1</v>
      </c>
      <c r="I679" s="201"/>
      <c r="L679" s="198"/>
      <c r="M679" s="202"/>
      <c r="N679" s="203"/>
      <c r="O679" s="203"/>
      <c r="P679" s="203"/>
      <c r="Q679" s="203"/>
      <c r="R679" s="203"/>
      <c r="S679" s="203"/>
      <c r="T679" s="204"/>
      <c r="AT679" s="199" t="s">
        <v>532</v>
      </c>
      <c r="AU679" s="199" t="s">
        <v>89</v>
      </c>
      <c r="AV679" s="14" t="s">
        <v>83</v>
      </c>
      <c r="AW679" s="14" t="s">
        <v>30</v>
      </c>
      <c r="AX679" s="14" t="s">
        <v>76</v>
      </c>
      <c r="AY679" s="199" t="s">
        <v>524</v>
      </c>
    </row>
    <row r="680" spans="2:51" s="13" customFormat="1">
      <c r="B680" s="189"/>
      <c r="D680" s="190" t="s">
        <v>532</v>
      </c>
      <c r="E680" s="191" t="s">
        <v>1</v>
      </c>
      <c r="F680" s="192" t="s">
        <v>1119</v>
      </c>
      <c r="H680" s="193">
        <v>19.059999999999999</v>
      </c>
      <c r="I680" s="194"/>
      <c r="L680" s="189"/>
      <c r="M680" s="195"/>
      <c r="N680" s="196"/>
      <c r="O680" s="196"/>
      <c r="P680" s="196"/>
      <c r="Q680" s="196"/>
      <c r="R680" s="196"/>
      <c r="S680" s="196"/>
      <c r="T680" s="197"/>
      <c r="AT680" s="191" t="s">
        <v>532</v>
      </c>
      <c r="AU680" s="191" t="s">
        <v>89</v>
      </c>
      <c r="AV680" s="13" t="s">
        <v>89</v>
      </c>
      <c r="AW680" s="13" t="s">
        <v>30</v>
      </c>
      <c r="AX680" s="13" t="s">
        <v>76</v>
      </c>
      <c r="AY680" s="191" t="s">
        <v>524</v>
      </c>
    </row>
    <row r="681" spans="2:51" s="14" customFormat="1">
      <c r="B681" s="198"/>
      <c r="D681" s="190" t="s">
        <v>532</v>
      </c>
      <c r="E681" s="199" t="s">
        <v>1</v>
      </c>
      <c r="F681" s="200" t="s">
        <v>1120</v>
      </c>
      <c r="H681" s="199" t="s">
        <v>1</v>
      </c>
      <c r="I681" s="201"/>
      <c r="L681" s="198"/>
      <c r="M681" s="202"/>
      <c r="N681" s="203"/>
      <c r="O681" s="203"/>
      <c r="P681" s="203"/>
      <c r="Q681" s="203"/>
      <c r="R681" s="203"/>
      <c r="S681" s="203"/>
      <c r="T681" s="204"/>
      <c r="AT681" s="199" t="s">
        <v>532</v>
      </c>
      <c r="AU681" s="199" t="s">
        <v>89</v>
      </c>
      <c r="AV681" s="14" t="s">
        <v>83</v>
      </c>
      <c r="AW681" s="14" t="s">
        <v>30</v>
      </c>
      <c r="AX681" s="14" t="s">
        <v>76</v>
      </c>
      <c r="AY681" s="199" t="s">
        <v>524</v>
      </c>
    </row>
    <row r="682" spans="2:51" s="13" customFormat="1">
      <c r="B682" s="189"/>
      <c r="D682" s="190" t="s">
        <v>532</v>
      </c>
      <c r="E682" s="191" t="s">
        <v>1</v>
      </c>
      <c r="F682" s="192" t="s">
        <v>1121</v>
      </c>
      <c r="H682" s="193">
        <v>18.859000000000002</v>
      </c>
      <c r="I682" s="194"/>
      <c r="L682" s="189"/>
      <c r="M682" s="195"/>
      <c r="N682" s="196"/>
      <c r="O682" s="196"/>
      <c r="P682" s="196"/>
      <c r="Q682" s="196"/>
      <c r="R682" s="196"/>
      <c r="S682" s="196"/>
      <c r="T682" s="197"/>
      <c r="AT682" s="191" t="s">
        <v>532</v>
      </c>
      <c r="AU682" s="191" t="s">
        <v>89</v>
      </c>
      <c r="AV682" s="13" t="s">
        <v>89</v>
      </c>
      <c r="AW682" s="13" t="s">
        <v>30</v>
      </c>
      <c r="AX682" s="13" t="s">
        <v>76</v>
      </c>
      <c r="AY682" s="191" t="s">
        <v>524</v>
      </c>
    </row>
    <row r="683" spans="2:51" s="14" customFormat="1">
      <c r="B683" s="198"/>
      <c r="D683" s="190" t="s">
        <v>532</v>
      </c>
      <c r="E683" s="199" t="s">
        <v>1</v>
      </c>
      <c r="F683" s="200" t="s">
        <v>1122</v>
      </c>
      <c r="H683" s="199" t="s">
        <v>1</v>
      </c>
      <c r="I683" s="201"/>
      <c r="L683" s="198"/>
      <c r="M683" s="202"/>
      <c r="N683" s="203"/>
      <c r="O683" s="203"/>
      <c r="P683" s="203"/>
      <c r="Q683" s="203"/>
      <c r="R683" s="203"/>
      <c r="S683" s="203"/>
      <c r="T683" s="204"/>
      <c r="AT683" s="199" t="s">
        <v>532</v>
      </c>
      <c r="AU683" s="199" t="s">
        <v>89</v>
      </c>
      <c r="AV683" s="14" t="s">
        <v>83</v>
      </c>
      <c r="AW683" s="14" t="s">
        <v>30</v>
      </c>
      <c r="AX683" s="14" t="s">
        <v>76</v>
      </c>
      <c r="AY683" s="199" t="s">
        <v>524</v>
      </c>
    </row>
    <row r="684" spans="2:51" s="13" customFormat="1">
      <c r="B684" s="189"/>
      <c r="D684" s="190" t="s">
        <v>532</v>
      </c>
      <c r="E684" s="191" t="s">
        <v>1</v>
      </c>
      <c r="F684" s="192" t="s">
        <v>1123</v>
      </c>
      <c r="H684" s="193">
        <v>19.053000000000001</v>
      </c>
      <c r="I684" s="194"/>
      <c r="L684" s="189"/>
      <c r="M684" s="195"/>
      <c r="N684" s="196"/>
      <c r="O684" s="196"/>
      <c r="P684" s="196"/>
      <c r="Q684" s="196"/>
      <c r="R684" s="196"/>
      <c r="S684" s="196"/>
      <c r="T684" s="197"/>
      <c r="AT684" s="191" t="s">
        <v>532</v>
      </c>
      <c r="AU684" s="191" t="s">
        <v>89</v>
      </c>
      <c r="AV684" s="13" t="s">
        <v>89</v>
      </c>
      <c r="AW684" s="13" t="s">
        <v>30</v>
      </c>
      <c r="AX684" s="13" t="s">
        <v>76</v>
      </c>
      <c r="AY684" s="191" t="s">
        <v>524</v>
      </c>
    </row>
    <row r="685" spans="2:51" s="14" customFormat="1">
      <c r="B685" s="198"/>
      <c r="D685" s="190" t="s">
        <v>532</v>
      </c>
      <c r="E685" s="199" t="s">
        <v>1</v>
      </c>
      <c r="F685" s="200" t="s">
        <v>1124</v>
      </c>
      <c r="H685" s="199" t="s">
        <v>1</v>
      </c>
      <c r="I685" s="201"/>
      <c r="L685" s="198"/>
      <c r="M685" s="202"/>
      <c r="N685" s="203"/>
      <c r="O685" s="203"/>
      <c r="P685" s="203"/>
      <c r="Q685" s="203"/>
      <c r="R685" s="203"/>
      <c r="S685" s="203"/>
      <c r="T685" s="204"/>
      <c r="AT685" s="199" t="s">
        <v>532</v>
      </c>
      <c r="AU685" s="199" t="s">
        <v>89</v>
      </c>
      <c r="AV685" s="14" t="s">
        <v>83</v>
      </c>
      <c r="AW685" s="14" t="s">
        <v>30</v>
      </c>
      <c r="AX685" s="14" t="s">
        <v>76</v>
      </c>
      <c r="AY685" s="199" t="s">
        <v>524</v>
      </c>
    </row>
    <row r="686" spans="2:51" s="13" customFormat="1">
      <c r="B686" s="189"/>
      <c r="D686" s="190" t="s">
        <v>532</v>
      </c>
      <c r="E686" s="191" t="s">
        <v>1</v>
      </c>
      <c r="F686" s="192" t="s">
        <v>1125</v>
      </c>
      <c r="H686" s="193">
        <v>18.972999999999999</v>
      </c>
      <c r="I686" s="194"/>
      <c r="L686" s="189"/>
      <c r="M686" s="195"/>
      <c r="N686" s="196"/>
      <c r="O686" s="196"/>
      <c r="P686" s="196"/>
      <c r="Q686" s="196"/>
      <c r="R686" s="196"/>
      <c r="S686" s="196"/>
      <c r="T686" s="197"/>
      <c r="AT686" s="191" t="s">
        <v>532</v>
      </c>
      <c r="AU686" s="191" t="s">
        <v>89</v>
      </c>
      <c r="AV686" s="13" t="s">
        <v>89</v>
      </c>
      <c r="AW686" s="13" t="s">
        <v>30</v>
      </c>
      <c r="AX686" s="13" t="s">
        <v>76</v>
      </c>
      <c r="AY686" s="191" t="s">
        <v>524</v>
      </c>
    </row>
    <row r="687" spans="2:51" s="14" customFormat="1">
      <c r="B687" s="198"/>
      <c r="D687" s="190" t="s">
        <v>532</v>
      </c>
      <c r="E687" s="199" t="s">
        <v>1</v>
      </c>
      <c r="F687" s="200" t="s">
        <v>1126</v>
      </c>
      <c r="H687" s="199" t="s">
        <v>1</v>
      </c>
      <c r="I687" s="201"/>
      <c r="L687" s="198"/>
      <c r="M687" s="202"/>
      <c r="N687" s="203"/>
      <c r="O687" s="203"/>
      <c r="P687" s="203"/>
      <c r="Q687" s="203"/>
      <c r="R687" s="203"/>
      <c r="S687" s="203"/>
      <c r="T687" s="204"/>
      <c r="AT687" s="199" t="s">
        <v>532</v>
      </c>
      <c r="AU687" s="199" t="s">
        <v>89</v>
      </c>
      <c r="AV687" s="14" t="s">
        <v>83</v>
      </c>
      <c r="AW687" s="14" t="s">
        <v>30</v>
      </c>
      <c r="AX687" s="14" t="s">
        <v>76</v>
      </c>
      <c r="AY687" s="199" t="s">
        <v>524</v>
      </c>
    </row>
    <row r="688" spans="2:51" s="13" customFormat="1">
      <c r="B688" s="189"/>
      <c r="D688" s="190" t="s">
        <v>532</v>
      </c>
      <c r="E688" s="191" t="s">
        <v>1</v>
      </c>
      <c r="F688" s="192" t="s">
        <v>1127</v>
      </c>
      <c r="H688" s="193">
        <v>19.585000000000001</v>
      </c>
      <c r="I688" s="194"/>
      <c r="L688" s="189"/>
      <c r="M688" s="195"/>
      <c r="N688" s="196"/>
      <c r="O688" s="196"/>
      <c r="P688" s="196"/>
      <c r="Q688" s="196"/>
      <c r="R688" s="196"/>
      <c r="S688" s="196"/>
      <c r="T688" s="197"/>
      <c r="AT688" s="191" t="s">
        <v>532</v>
      </c>
      <c r="AU688" s="191" t="s">
        <v>89</v>
      </c>
      <c r="AV688" s="13" t="s">
        <v>89</v>
      </c>
      <c r="AW688" s="13" t="s">
        <v>30</v>
      </c>
      <c r="AX688" s="13" t="s">
        <v>76</v>
      </c>
      <c r="AY688" s="191" t="s">
        <v>524</v>
      </c>
    </row>
    <row r="689" spans="2:51" s="14" customFormat="1">
      <c r="B689" s="198"/>
      <c r="D689" s="190" t="s">
        <v>532</v>
      </c>
      <c r="E689" s="199" t="s">
        <v>1</v>
      </c>
      <c r="F689" s="200" t="s">
        <v>1128</v>
      </c>
      <c r="H689" s="199" t="s">
        <v>1</v>
      </c>
      <c r="I689" s="201"/>
      <c r="L689" s="198"/>
      <c r="M689" s="202"/>
      <c r="N689" s="203"/>
      <c r="O689" s="203"/>
      <c r="P689" s="203"/>
      <c r="Q689" s="203"/>
      <c r="R689" s="203"/>
      <c r="S689" s="203"/>
      <c r="T689" s="204"/>
      <c r="AT689" s="199" t="s">
        <v>532</v>
      </c>
      <c r="AU689" s="199" t="s">
        <v>89</v>
      </c>
      <c r="AV689" s="14" t="s">
        <v>83</v>
      </c>
      <c r="AW689" s="14" t="s">
        <v>30</v>
      </c>
      <c r="AX689" s="14" t="s">
        <v>76</v>
      </c>
      <c r="AY689" s="199" t="s">
        <v>524</v>
      </c>
    </row>
    <row r="690" spans="2:51" s="13" customFormat="1">
      <c r="B690" s="189"/>
      <c r="D690" s="190" t="s">
        <v>532</v>
      </c>
      <c r="E690" s="191" t="s">
        <v>1</v>
      </c>
      <c r="F690" s="192" t="s">
        <v>1074</v>
      </c>
      <c r="H690" s="193">
        <v>60.37</v>
      </c>
      <c r="I690" s="194"/>
      <c r="L690" s="189"/>
      <c r="M690" s="195"/>
      <c r="N690" s="196"/>
      <c r="O690" s="196"/>
      <c r="P690" s="196"/>
      <c r="Q690" s="196"/>
      <c r="R690" s="196"/>
      <c r="S690" s="196"/>
      <c r="T690" s="197"/>
      <c r="AT690" s="191" t="s">
        <v>532</v>
      </c>
      <c r="AU690" s="191" t="s">
        <v>89</v>
      </c>
      <c r="AV690" s="13" t="s">
        <v>89</v>
      </c>
      <c r="AW690" s="13" t="s">
        <v>30</v>
      </c>
      <c r="AX690" s="13" t="s">
        <v>76</v>
      </c>
      <c r="AY690" s="191" t="s">
        <v>524</v>
      </c>
    </row>
    <row r="691" spans="2:51" s="14" customFormat="1">
      <c r="B691" s="198"/>
      <c r="D691" s="190" t="s">
        <v>532</v>
      </c>
      <c r="E691" s="199" t="s">
        <v>1</v>
      </c>
      <c r="F691" s="200" t="s">
        <v>1129</v>
      </c>
      <c r="H691" s="199" t="s">
        <v>1</v>
      </c>
      <c r="I691" s="201"/>
      <c r="L691" s="198"/>
      <c r="M691" s="202"/>
      <c r="N691" s="203"/>
      <c r="O691" s="203"/>
      <c r="P691" s="203"/>
      <c r="Q691" s="203"/>
      <c r="R691" s="203"/>
      <c r="S691" s="203"/>
      <c r="T691" s="204"/>
      <c r="AT691" s="199" t="s">
        <v>532</v>
      </c>
      <c r="AU691" s="199" t="s">
        <v>89</v>
      </c>
      <c r="AV691" s="14" t="s">
        <v>83</v>
      </c>
      <c r="AW691" s="14" t="s">
        <v>30</v>
      </c>
      <c r="AX691" s="14" t="s">
        <v>76</v>
      </c>
      <c r="AY691" s="199" t="s">
        <v>524</v>
      </c>
    </row>
    <row r="692" spans="2:51" s="13" customFormat="1">
      <c r="B692" s="189"/>
      <c r="D692" s="190" t="s">
        <v>532</v>
      </c>
      <c r="E692" s="191" t="s">
        <v>1</v>
      </c>
      <c r="F692" s="192" t="s">
        <v>1074</v>
      </c>
      <c r="H692" s="193">
        <v>60.37</v>
      </c>
      <c r="I692" s="194"/>
      <c r="L692" s="189"/>
      <c r="M692" s="195"/>
      <c r="N692" s="196"/>
      <c r="O692" s="196"/>
      <c r="P692" s="196"/>
      <c r="Q692" s="196"/>
      <c r="R692" s="196"/>
      <c r="S692" s="196"/>
      <c r="T692" s="197"/>
      <c r="AT692" s="191" t="s">
        <v>532</v>
      </c>
      <c r="AU692" s="191" t="s">
        <v>89</v>
      </c>
      <c r="AV692" s="13" t="s">
        <v>89</v>
      </c>
      <c r="AW692" s="13" t="s">
        <v>30</v>
      </c>
      <c r="AX692" s="13" t="s">
        <v>76</v>
      </c>
      <c r="AY692" s="191" t="s">
        <v>524</v>
      </c>
    </row>
    <row r="693" spans="2:51" s="14" customFormat="1">
      <c r="B693" s="198"/>
      <c r="D693" s="190" t="s">
        <v>532</v>
      </c>
      <c r="E693" s="199" t="s">
        <v>1</v>
      </c>
      <c r="F693" s="200" t="s">
        <v>1130</v>
      </c>
      <c r="H693" s="199" t="s">
        <v>1</v>
      </c>
      <c r="I693" s="201"/>
      <c r="L693" s="198"/>
      <c r="M693" s="202"/>
      <c r="N693" s="203"/>
      <c r="O693" s="203"/>
      <c r="P693" s="203"/>
      <c r="Q693" s="203"/>
      <c r="R693" s="203"/>
      <c r="S693" s="203"/>
      <c r="T693" s="204"/>
      <c r="AT693" s="199" t="s">
        <v>532</v>
      </c>
      <c r="AU693" s="199" t="s">
        <v>89</v>
      </c>
      <c r="AV693" s="14" t="s">
        <v>83</v>
      </c>
      <c r="AW693" s="14" t="s">
        <v>30</v>
      </c>
      <c r="AX693" s="14" t="s">
        <v>76</v>
      </c>
      <c r="AY693" s="199" t="s">
        <v>524</v>
      </c>
    </row>
    <row r="694" spans="2:51" s="13" customFormat="1">
      <c r="B694" s="189"/>
      <c r="D694" s="190" t="s">
        <v>532</v>
      </c>
      <c r="E694" s="191" t="s">
        <v>1</v>
      </c>
      <c r="F694" s="192" t="s">
        <v>1131</v>
      </c>
      <c r="H694" s="193">
        <v>63.703000000000003</v>
      </c>
      <c r="I694" s="194"/>
      <c r="L694" s="189"/>
      <c r="M694" s="195"/>
      <c r="N694" s="196"/>
      <c r="O694" s="196"/>
      <c r="P694" s="196"/>
      <c r="Q694" s="196"/>
      <c r="R694" s="196"/>
      <c r="S694" s="196"/>
      <c r="T694" s="197"/>
      <c r="AT694" s="191" t="s">
        <v>532</v>
      </c>
      <c r="AU694" s="191" t="s">
        <v>89</v>
      </c>
      <c r="AV694" s="13" t="s">
        <v>89</v>
      </c>
      <c r="AW694" s="13" t="s">
        <v>30</v>
      </c>
      <c r="AX694" s="13" t="s">
        <v>76</v>
      </c>
      <c r="AY694" s="191" t="s">
        <v>524</v>
      </c>
    </row>
    <row r="695" spans="2:51" s="14" customFormat="1">
      <c r="B695" s="198"/>
      <c r="D695" s="190" t="s">
        <v>532</v>
      </c>
      <c r="E695" s="199" t="s">
        <v>1</v>
      </c>
      <c r="F695" s="200" t="s">
        <v>1132</v>
      </c>
      <c r="H695" s="199" t="s">
        <v>1</v>
      </c>
      <c r="I695" s="201"/>
      <c r="L695" s="198"/>
      <c r="M695" s="202"/>
      <c r="N695" s="203"/>
      <c r="O695" s="203"/>
      <c r="P695" s="203"/>
      <c r="Q695" s="203"/>
      <c r="R695" s="203"/>
      <c r="S695" s="203"/>
      <c r="T695" s="204"/>
      <c r="AT695" s="199" t="s">
        <v>532</v>
      </c>
      <c r="AU695" s="199" t="s">
        <v>89</v>
      </c>
      <c r="AV695" s="14" t="s">
        <v>83</v>
      </c>
      <c r="AW695" s="14" t="s">
        <v>30</v>
      </c>
      <c r="AX695" s="14" t="s">
        <v>76</v>
      </c>
      <c r="AY695" s="199" t="s">
        <v>524</v>
      </c>
    </row>
    <row r="696" spans="2:51" s="13" customFormat="1">
      <c r="B696" s="189"/>
      <c r="D696" s="190" t="s">
        <v>532</v>
      </c>
      <c r="E696" s="191" t="s">
        <v>1</v>
      </c>
      <c r="F696" s="192" t="s">
        <v>1133</v>
      </c>
      <c r="H696" s="193">
        <v>60.457999999999998</v>
      </c>
      <c r="I696" s="194"/>
      <c r="L696" s="189"/>
      <c r="M696" s="195"/>
      <c r="N696" s="196"/>
      <c r="O696" s="196"/>
      <c r="P696" s="196"/>
      <c r="Q696" s="196"/>
      <c r="R696" s="196"/>
      <c r="S696" s="196"/>
      <c r="T696" s="197"/>
      <c r="AT696" s="191" t="s">
        <v>532</v>
      </c>
      <c r="AU696" s="191" t="s">
        <v>89</v>
      </c>
      <c r="AV696" s="13" t="s">
        <v>89</v>
      </c>
      <c r="AW696" s="13" t="s">
        <v>30</v>
      </c>
      <c r="AX696" s="13" t="s">
        <v>76</v>
      </c>
      <c r="AY696" s="191" t="s">
        <v>524</v>
      </c>
    </row>
    <row r="697" spans="2:51" s="14" customFormat="1">
      <c r="B697" s="198"/>
      <c r="D697" s="190" t="s">
        <v>532</v>
      </c>
      <c r="E697" s="199" t="s">
        <v>1</v>
      </c>
      <c r="F697" s="200" t="s">
        <v>1134</v>
      </c>
      <c r="H697" s="199" t="s">
        <v>1</v>
      </c>
      <c r="I697" s="201"/>
      <c r="L697" s="198"/>
      <c r="M697" s="202"/>
      <c r="N697" s="203"/>
      <c r="O697" s="203"/>
      <c r="P697" s="203"/>
      <c r="Q697" s="203"/>
      <c r="R697" s="203"/>
      <c r="S697" s="203"/>
      <c r="T697" s="204"/>
      <c r="AT697" s="199" t="s">
        <v>532</v>
      </c>
      <c r="AU697" s="199" t="s">
        <v>89</v>
      </c>
      <c r="AV697" s="14" t="s">
        <v>83</v>
      </c>
      <c r="AW697" s="14" t="s">
        <v>30</v>
      </c>
      <c r="AX697" s="14" t="s">
        <v>76</v>
      </c>
      <c r="AY697" s="199" t="s">
        <v>524</v>
      </c>
    </row>
    <row r="698" spans="2:51" s="13" customFormat="1">
      <c r="B698" s="189"/>
      <c r="D698" s="190" t="s">
        <v>532</v>
      </c>
      <c r="E698" s="191" t="s">
        <v>1</v>
      </c>
      <c r="F698" s="192" t="s">
        <v>1135</v>
      </c>
      <c r="H698" s="193">
        <v>54.6</v>
      </c>
      <c r="I698" s="194"/>
      <c r="L698" s="189"/>
      <c r="M698" s="195"/>
      <c r="N698" s="196"/>
      <c r="O698" s="196"/>
      <c r="P698" s="196"/>
      <c r="Q698" s="196"/>
      <c r="R698" s="196"/>
      <c r="S698" s="196"/>
      <c r="T698" s="197"/>
      <c r="AT698" s="191" t="s">
        <v>532</v>
      </c>
      <c r="AU698" s="191" t="s">
        <v>89</v>
      </c>
      <c r="AV698" s="13" t="s">
        <v>89</v>
      </c>
      <c r="AW698" s="13" t="s">
        <v>30</v>
      </c>
      <c r="AX698" s="13" t="s">
        <v>76</v>
      </c>
      <c r="AY698" s="191" t="s">
        <v>524</v>
      </c>
    </row>
    <row r="699" spans="2:51" s="14" customFormat="1">
      <c r="B699" s="198"/>
      <c r="D699" s="190" t="s">
        <v>532</v>
      </c>
      <c r="E699" s="199" t="s">
        <v>1</v>
      </c>
      <c r="F699" s="200" t="s">
        <v>1136</v>
      </c>
      <c r="H699" s="199" t="s">
        <v>1</v>
      </c>
      <c r="I699" s="201"/>
      <c r="L699" s="198"/>
      <c r="M699" s="202"/>
      <c r="N699" s="203"/>
      <c r="O699" s="203"/>
      <c r="P699" s="203"/>
      <c r="Q699" s="203"/>
      <c r="R699" s="203"/>
      <c r="S699" s="203"/>
      <c r="T699" s="204"/>
      <c r="AT699" s="199" t="s">
        <v>532</v>
      </c>
      <c r="AU699" s="199" t="s">
        <v>89</v>
      </c>
      <c r="AV699" s="14" t="s">
        <v>83</v>
      </c>
      <c r="AW699" s="14" t="s">
        <v>30</v>
      </c>
      <c r="AX699" s="14" t="s">
        <v>76</v>
      </c>
      <c r="AY699" s="199" t="s">
        <v>524</v>
      </c>
    </row>
    <row r="700" spans="2:51" s="13" customFormat="1">
      <c r="B700" s="189"/>
      <c r="D700" s="190" t="s">
        <v>532</v>
      </c>
      <c r="E700" s="191" t="s">
        <v>1</v>
      </c>
      <c r="F700" s="192" t="s">
        <v>1137</v>
      </c>
      <c r="H700" s="193">
        <v>64.427000000000007</v>
      </c>
      <c r="I700" s="194"/>
      <c r="L700" s="189"/>
      <c r="M700" s="195"/>
      <c r="N700" s="196"/>
      <c r="O700" s="196"/>
      <c r="P700" s="196"/>
      <c r="Q700" s="196"/>
      <c r="R700" s="196"/>
      <c r="S700" s="196"/>
      <c r="T700" s="197"/>
      <c r="AT700" s="191" t="s">
        <v>532</v>
      </c>
      <c r="AU700" s="191" t="s">
        <v>89</v>
      </c>
      <c r="AV700" s="13" t="s">
        <v>89</v>
      </c>
      <c r="AW700" s="13" t="s">
        <v>30</v>
      </c>
      <c r="AX700" s="13" t="s">
        <v>76</v>
      </c>
      <c r="AY700" s="191" t="s">
        <v>524</v>
      </c>
    </row>
    <row r="701" spans="2:51" s="14" customFormat="1">
      <c r="B701" s="198"/>
      <c r="D701" s="190" t="s">
        <v>532</v>
      </c>
      <c r="E701" s="199" t="s">
        <v>1</v>
      </c>
      <c r="F701" s="200" t="s">
        <v>1138</v>
      </c>
      <c r="H701" s="199" t="s">
        <v>1</v>
      </c>
      <c r="I701" s="201"/>
      <c r="L701" s="198"/>
      <c r="M701" s="202"/>
      <c r="N701" s="203"/>
      <c r="O701" s="203"/>
      <c r="P701" s="203"/>
      <c r="Q701" s="203"/>
      <c r="R701" s="203"/>
      <c r="S701" s="203"/>
      <c r="T701" s="204"/>
      <c r="AT701" s="199" t="s">
        <v>532</v>
      </c>
      <c r="AU701" s="199" t="s">
        <v>89</v>
      </c>
      <c r="AV701" s="14" t="s">
        <v>83</v>
      </c>
      <c r="AW701" s="14" t="s">
        <v>30</v>
      </c>
      <c r="AX701" s="14" t="s">
        <v>76</v>
      </c>
      <c r="AY701" s="199" t="s">
        <v>524</v>
      </c>
    </row>
    <row r="702" spans="2:51" s="13" customFormat="1">
      <c r="B702" s="189"/>
      <c r="D702" s="190" t="s">
        <v>532</v>
      </c>
      <c r="E702" s="191" t="s">
        <v>1</v>
      </c>
      <c r="F702" s="192" t="s">
        <v>1139</v>
      </c>
      <c r="H702" s="193">
        <v>59.17</v>
      </c>
      <c r="I702" s="194"/>
      <c r="L702" s="189"/>
      <c r="M702" s="195"/>
      <c r="N702" s="196"/>
      <c r="O702" s="196"/>
      <c r="P702" s="196"/>
      <c r="Q702" s="196"/>
      <c r="R702" s="196"/>
      <c r="S702" s="196"/>
      <c r="T702" s="197"/>
      <c r="AT702" s="191" t="s">
        <v>532</v>
      </c>
      <c r="AU702" s="191" t="s">
        <v>89</v>
      </c>
      <c r="AV702" s="13" t="s">
        <v>89</v>
      </c>
      <c r="AW702" s="13" t="s">
        <v>30</v>
      </c>
      <c r="AX702" s="13" t="s">
        <v>76</v>
      </c>
      <c r="AY702" s="191" t="s">
        <v>524</v>
      </c>
    </row>
    <row r="703" spans="2:51" s="14" customFormat="1">
      <c r="B703" s="198"/>
      <c r="D703" s="190" t="s">
        <v>532</v>
      </c>
      <c r="E703" s="199" t="s">
        <v>1</v>
      </c>
      <c r="F703" s="200" t="s">
        <v>1140</v>
      </c>
      <c r="H703" s="199" t="s">
        <v>1</v>
      </c>
      <c r="I703" s="201"/>
      <c r="L703" s="198"/>
      <c r="M703" s="202"/>
      <c r="N703" s="203"/>
      <c r="O703" s="203"/>
      <c r="P703" s="203"/>
      <c r="Q703" s="203"/>
      <c r="R703" s="203"/>
      <c r="S703" s="203"/>
      <c r="T703" s="204"/>
      <c r="AT703" s="199" t="s">
        <v>532</v>
      </c>
      <c r="AU703" s="199" t="s">
        <v>89</v>
      </c>
      <c r="AV703" s="14" t="s">
        <v>83</v>
      </c>
      <c r="AW703" s="14" t="s">
        <v>30</v>
      </c>
      <c r="AX703" s="14" t="s">
        <v>76</v>
      </c>
      <c r="AY703" s="199" t="s">
        <v>524</v>
      </c>
    </row>
    <row r="704" spans="2:51" s="13" customFormat="1">
      <c r="B704" s="189"/>
      <c r="D704" s="190" t="s">
        <v>532</v>
      </c>
      <c r="E704" s="191" t="s">
        <v>1</v>
      </c>
      <c r="F704" s="192" t="s">
        <v>1097</v>
      </c>
      <c r="H704" s="193">
        <v>59.158000000000001</v>
      </c>
      <c r="I704" s="194"/>
      <c r="L704" s="189"/>
      <c r="M704" s="195"/>
      <c r="N704" s="196"/>
      <c r="O704" s="196"/>
      <c r="P704" s="196"/>
      <c r="Q704" s="196"/>
      <c r="R704" s="196"/>
      <c r="S704" s="196"/>
      <c r="T704" s="197"/>
      <c r="AT704" s="191" t="s">
        <v>532</v>
      </c>
      <c r="AU704" s="191" t="s">
        <v>89</v>
      </c>
      <c r="AV704" s="13" t="s">
        <v>89</v>
      </c>
      <c r="AW704" s="13" t="s">
        <v>30</v>
      </c>
      <c r="AX704" s="13" t="s">
        <v>76</v>
      </c>
      <c r="AY704" s="191" t="s">
        <v>524</v>
      </c>
    </row>
    <row r="705" spans="2:51" s="14" customFormat="1">
      <c r="B705" s="198"/>
      <c r="D705" s="190" t="s">
        <v>532</v>
      </c>
      <c r="E705" s="199" t="s">
        <v>1</v>
      </c>
      <c r="F705" s="200" t="s">
        <v>1141</v>
      </c>
      <c r="H705" s="199" t="s">
        <v>1</v>
      </c>
      <c r="I705" s="201"/>
      <c r="L705" s="198"/>
      <c r="M705" s="202"/>
      <c r="N705" s="203"/>
      <c r="O705" s="203"/>
      <c r="P705" s="203"/>
      <c r="Q705" s="203"/>
      <c r="R705" s="203"/>
      <c r="S705" s="203"/>
      <c r="T705" s="204"/>
      <c r="AT705" s="199" t="s">
        <v>532</v>
      </c>
      <c r="AU705" s="199" t="s">
        <v>89</v>
      </c>
      <c r="AV705" s="14" t="s">
        <v>83</v>
      </c>
      <c r="AW705" s="14" t="s">
        <v>30</v>
      </c>
      <c r="AX705" s="14" t="s">
        <v>76</v>
      </c>
      <c r="AY705" s="199" t="s">
        <v>524</v>
      </c>
    </row>
    <row r="706" spans="2:51" s="13" customFormat="1">
      <c r="B706" s="189"/>
      <c r="D706" s="190" t="s">
        <v>532</v>
      </c>
      <c r="E706" s="191" t="s">
        <v>1</v>
      </c>
      <c r="F706" s="192" t="s">
        <v>1142</v>
      </c>
      <c r="H706" s="193">
        <v>54.7</v>
      </c>
      <c r="I706" s="194"/>
      <c r="L706" s="189"/>
      <c r="M706" s="195"/>
      <c r="N706" s="196"/>
      <c r="O706" s="196"/>
      <c r="P706" s="196"/>
      <c r="Q706" s="196"/>
      <c r="R706" s="196"/>
      <c r="S706" s="196"/>
      <c r="T706" s="197"/>
      <c r="AT706" s="191" t="s">
        <v>532</v>
      </c>
      <c r="AU706" s="191" t="s">
        <v>89</v>
      </c>
      <c r="AV706" s="13" t="s">
        <v>89</v>
      </c>
      <c r="AW706" s="13" t="s">
        <v>30</v>
      </c>
      <c r="AX706" s="13" t="s">
        <v>76</v>
      </c>
      <c r="AY706" s="191" t="s">
        <v>524</v>
      </c>
    </row>
    <row r="707" spans="2:51" s="14" customFormat="1">
      <c r="B707" s="198"/>
      <c r="D707" s="190" t="s">
        <v>532</v>
      </c>
      <c r="E707" s="199" t="s">
        <v>1</v>
      </c>
      <c r="F707" s="200" t="s">
        <v>1143</v>
      </c>
      <c r="H707" s="199" t="s">
        <v>1</v>
      </c>
      <c r="I707" s="201"/>
      <c r="L707" s="198"/>
      <c r="M707" s="202"/>
      <c r="N707" s="203"/>
      <c r="O707" s="203"/>
      <c r="P707" s="203"/>
      <c r="Q707" s="203"/>
      <c r="R707" s="203"/>
      <c r="S707" s="203"/>
      <c r="T707" s="204"/>
      <c r="AT707" s="199" t="s">
        <v>532</v>
      </c>
      <c r="AU707" s="199" t="s">
        <v>89</v>
      </c>
      <c r="AV707" s="14" t="s">
        <v>83</v>
      </c>
      <c r="AW707" s="14" t="s">
        <v>30</v>
      </c>
      <c r="AX707" s="14" t="s">
        <v>76</v>
      </c>
      <c r="AY707" s="199" t="s">
        <v>524</v>
      </c>
    </row>
    <row r="708" spans="2:51" s="13" customFormat="1">
      <c r="B708" s="189"/>
      <c r="D708" s="190" t="s">
        <v>532</v>
      </c>
      <c r="E708" s="191" t="s">
        <v>1</v>
      </c>
      <c r="F708" s="192" t="s">
        <v>1144</v>
      </c>
      <c r="H708" s="193">
        <v>59.258000000000003</v>
      </c>
      <c r="I708" s="194"/>
      <c r="L708" s="189"/>
      <c r="M708" s="195"/>
      <c r="N708" s="196"/>
      <c r="O708" s="196"/>
      <c r="P708" s="196"/>
      <c r="Q708" s="196"/>
      <c r="R708" s="196"/>
      <c r="S708" s="196"/>
      <c r="T708" s="197"/>
      <c r="AT708" s="191" t="s">
        <v>532</v>
      </c>
      <c r="AU708" s="191" t="s">
        <v>89</v>
      </c>
      <c r="AV708" s="13" t="s">
        <v>89</v>
      </c>
      <c r="AW708" s="13" t="s">
        <v>30</v>
      </c>
      <c r="AX708" s="13" t="s">
        <v>76</v>
      </c>
      <c r="AY708" s="191" t="s">
        <v>524</v>
      </c>
    </row>
    <row r="709" spans="2:51" s="14" customFormat="1">
      <c r="B709" s="198"/>
      <c r="D709" s="190" t="s">
        <v>532</v>
      </c>
      <c r="E709" s="199" t="s">
        <v>1</v>
      </c>
      <c r="F709" s="200" t="s">
        <v>1145</v>
      </c>
      <c r="H709" s="199" t="s">
        <v>1</v>
      </c>
      <c r="I709" s="201"/>
      <c r="L709" s="198"/>
      <c r="M709" s="202"/>
      <c r="N709" s="203"/>
      <c r="O709" s="203"/>
      <c r="P709" s="203"/>
      <c r="Q709" s="203"/>
      <c r="R709" s="203"/>
      <c r="S709" s="203"/>
      <c r="T709" s="204"/>
      <c r="AT709" s="199" t="s">
        <v>532</v>
      </c>
      <c r="AU709" s="199" t="s">
        <v>89</v>
      </c>
      <c r="AV709" s="14" t="s">
        <v>83</v>
      </c>
      <c r="AW709" s="14" t="s">
        <v>30</v>
      </c>
      <c r="AX709" s="14" t="s">
        <v>76</v>
      </c>
      <c r="AY709" s="199" t="s">
        <v>524</v>
      </c>
    </row>
    <row r="710" spans="2:51" s="13" customFormat="1">
      <c r="B710" s="189"/>
      <c r="D710" s="190" t="s">
        <v>532</v>
      </c>
      <c r="E710" s="191" t="s">
        <v>1</v>
      </c>
      <c r="F710" s="192" t="s">
        <v>1146</v>
      </c>
      <c r="H710" s="193">
        <v>59.258000000000003</v>
      </c>
      <c r="I710" s="194"/>
      <c r="L710" s="189"/>
      <c r="M710" s="195"/>
      <c r="N710" s="196"/>
      <c r="O710" s="196"/>
      <c r="P710" s="196"/>
      <c r="Q710" s="196"/>
      <c r="R710" s="196"/>
      <c r="S710" s="196"/>
      <c r="T710" s="197"/>
      <c r="AT710" s="191" t="s">
        <v>532</v>
      </c>
      <c r="AU710" s="191" t="s">
        <v>89</v>
      </c>
      <c r="AV710" s="13" t="s">
        <v>89</v>
      </c>
      <c r="AW710" s="13" t="s">
        <v>30</v>
      </c>
      <c r="AX710" s="13" t="s">
        <v>76</v>
      </c>
      <c r="AY710" s="191" t="s">
        <v>524</v>
      </c>
    </row>
    <row r="711" spans="2:51" s="14" customFormat="1">
      <c r="B711" s="198"/>
      <c r="D711" s="190" t="s">
        <v>532</v>
      </c>
      <c r="E711" s="199" t="s">
        <v>1</v>
      </c>
      <c r="F711" s="200" t="s">
        <v>1147</v>
      </c>
      <c r="H711" s="199" t="s">
        <v>1</v>
      </c>
      <c r="I711" s="201"/>
      <c r="L711" s="198"/>
      <c r="M711" s="202"/>
      <c r="N711" s="203"/>
      <c r="O711" s="203"/>
      <c r="P711" s="203"/>
      <c r="Q711" s="203"/>
      <c r="R711" s="203"/>
      <c r="S711" s="203"/>
      <c r="T711" s="204"/>
      <c r="AT711" s="199" t="s">
        <v>532</v>
      </c>
      <c r="AU711" s="199" t="s">
        <v>89</v>
      </c>
      <c r="AV711" s="14" t="s">
        <v>83</v>
      </c>
      <c r="AW711" s="14" t="s">
        <v>30</v>
      </c>
      <c r="AX711" s="14" t="s">
        <v>76</v>
      </c>
      <c r="AY711" s="199" t="s">
        <v>524</v>
      </c>
    </row>
    <row r="712" spans="2:51" s="13" customFormat="1">
      <c r="B712" s="189"/>
      <c r="D712" s="190" t="s">
        <v>532</v>
      </c>
      <c r="E712" s="191" t="s">
        <v>1</v>
      </c>
      <c r="F712" s="192" t="s">
        <v>1148</v>
      </c>
      <c r="H712" s="193">
        <v>60.558</v>
      </c>
      <c r="I712" s="194"/>
      <c r="L712" s="189"/>
      <c r="M712" s="195"/>
      <c r="N712" s="196"/>
      <c r="O712" s="196"/>
      <c r="P712" s="196"/>
      <c r="Q712" s="196"/>
      <c r="R712" s="196"/>
      <c r="S712" s="196"/>
      <c r="T712" s="197"/>
      <c r="AT712" s="191" t="s">
        <v>532</v>
      </c>
      <c r="AU712" s="191" t="s">
        <v>89</v>
      </c>
      <c r="AV712" s="13" t="s">
        <v>89</v>
      </c>
      <c r="AW712" s="13" t="s">
        <v>30</v>
      </c>
      <c r="AX712" s="13" t="s">
        <v>76</v>
      </c>
      <c r="AY712" s="191" t="s">
        <v>524</v>
      </c>
    </row>
    <row r="713" spans="2:51" s="15" customFormat="1">
      <c r="B713" s="205"/>
      <c r="D713" s="190" t="s">
        <v>532</v>
      </c>
      <c r="E713" s="206" t="s">
        <v>1</v>
      </c>
      <c r="F713" s="207" t="s">
        <v>589</v>
      </c>
      <c r="H713" s="208">
        <v>1239.2739999999999</v>
      </c>
      <c r="I713" s="209"/>
      <c r="L713" s="205"/>
      <c r="M713" s="210"/>
      <c r="N713" s="211"/>
      <c r="O713" s="211"/>
      <c r="P713" s="211"/>
      <c r="Q713" s="211"/>
      <c r="R713" s="211"/>
      <c r="S713" s="211"/>
      <c r="T713" s="212"/>
      <c r="AT713" s="206" t="s">
        <v>532</v>
      </c>
      <c r="AU713" s="206" t="s">
        <v>89</v>
      </c>
      <c r="AV713" s="15" t="s">
        <v>537</v>
      </c>
      <c r="AW713" s="15" t="s">
        <v>30</v>
      </c>
      <c r="AX713" s="15" t="s">
        <v>76</v>
      </c>
      <c r="AY713" s="206" t="s">
        <v>524</v>
      </c>
    </row>
    <row r="714" spans="2:51" s="14" customFormat="1">
      <c r="B714" s="198"/>
      <c r="D714" s="190" t="s">
        <v>532</v>
      </c>
      <c r="E714" s="199" t="s">
        <v>1</v>
      </c>
      <c r="F714" s="200" t="s">
        <v>1149</v>
      </c>
      <c r="H714" s="199" t="s">
        <v>1</v>
      </c>
      <c r="I714" s="201"/>
      <c r="L714" s="198"/>
      <c r="M714" s="202"/>
      <c r="N714" s="203"/>
      <c r="O714" s="203"/>
      <c r="P714" s="203"/>
      <c r="Q714" s="203"/>
      <c r="R714" s="203"/>
      <c r="S714" s="203"/>
      <c r="T714" s="204"/>
      <c r="AT714" s="199" t="s">
        <v>532</v>
      </c>
      <c r="AU714" s="199" t="s">
        <v>89</v>
      </c>
      <c r="AV714" s="14" t="s">
        <v>83</v>
      </c>
      <c r="AW714" s="14" t="s">
        <v>30</v>
      </c>
      <c r="AX714" s="14" t="s">
        <v>76</v>
      </c>
      <c r="AY714" s="199" t="s">
        <v>524</v>
      </c>
    </row>
    <row r="715" spans="2:51" s="14" customFormat="1">
      <c r="B715" s="198"/>
      <c r="D715" s="190" t="s">
        <v>532</v>
      </c>
      <c r="E715" s="199" t="s">
        <v>1</v>
      </c>
      <c r="F715" s="200" t="s">
        <v>1150</v>
      </c>
      <c r="H715" s="199" t="s">
        <v>1</v>
      </c>
      <c r="I715" s="201"/>
      <c r="L715" s="198"/>
      <c r="M715" s="202"/>
      <c r="N715" s="203"/>
      <c r="O715" s="203"/>
      <c r="P715" s="203"/>
      <c r="Q715" s="203"/>
      <c r="R715" s="203"/>
      <c r="S715" s="203"/>
      <c r="T715" s="204"/>
      <c r="AT715" s="199" t="s">
        <v>532</v>
      </c>
      <c r="AU715" s="199" t="s">
        <v>89</v>
      </c>
      <c r="AV715" s="14" t="s">
        <v>83</v>
      </c>
      <c r="AW715" s="14" t="s">
        <v>30</v>
      </c>
      <c r="AX715" s="14" t="s">
        <v>76</v>
      </c>
      <c r="AY715" s="199" t="s">
        <v>524</v>
      </c>
    </row>
    <row r="716" spans="2:51" s="13" customFormat="1">
      <c r="B716" s="189"/>
      <c r="D716" s="190" t="s">
        <v>532</v>
      </c>
      <c r="E716" s="191" t="s">
        <v>1</v>
      </c>
      <c r="F716" s="192" t="s">
        <v>1151</v>
      </c>
      <c r="H716" s="193">
        <v>72.725999999999999</v>
      </c>
      <c r="I716" s="194"/>
      <c r="L716" s="189"/>
      <c r="M716" s="195"/>
      <c r="N716" s="196"/>
      <c r="O716" s="196"/>
      <c r="P716" s="196"/>
      <c r="Q716" s="196"/>
      <c r="R716" s="196"/>
      <c r="S716" s="196"/>
      <c r="T716" s="197"/>
      <c r="AT716" s="191" t="s">
        <v>532</v>
      </c>
      <c r="AU716" s="191" t="s">
        <v>89</v>
      </c>
      <c r="AV716" s="13" t="s">
        <v>89</v>
      </c>
      <c r="AW716" s="13" t="s">
        <v>30</v>
      </c>
      <c r="AX716" s="13" t="s">
        <v>76</v>
      </c>
      <c r="AY716" s="191" t="s">
        <v>524</v>
      </c>
    </row>
    <row r="717" spans="2:51" s="14" customFormat="1">
      <c r="B717" s="198"/>
      <c r="D717" s="190" t="s">
        <v>532</v>
      </c>
      <c r="E717" s="199" t="s">
        <v>1</v>
      </c>
      <c r="F717" s="200" t="s">
        <v>1152</v>
      </c>
      <c r="H717" s="199" t="s">
        <v>1</v>
      </c>
      <c r="I717" s="201"/>
      <c r="L717" s="198"/>
      <c r="M717" s="202"/>
      <c r="N717" s="203"/>
      <c r="O717" s="203"/>
      <c r="P717" s="203"/>
      <c r="Q717" s="203"/>
      <c r="R717" s="203"/>
      <c r="S717" s="203"/>
      <c r="T717" s="204"/>
      <c r="AT717" s="199" t="s">
        <v>532</v>
      </c>
      <c r="AU717" s="199" t="s">
        <v>89</v>
      </c>
      <c r="AV717" s="14" t="s">
        <v>83</v>
      </c>
      <c r="AW717" s="14" t="s">
        <v>30</v>
      </c>
      <c r="AX717" s="14" t="s">
        <v>76</v>
      </c>
      <c r="AY717" s="199" t="s">
        <v>524</v>
      </c>
    </row>
    <row r="718" spans="2:51" s="13" customFormat="1">
      <c r="B718" s="189"/>
      <c r="D718" s="190" t="s">
        <v>532</v>
      </c>
      <c r="E718" s="191" t="s">
        <v>1</v>
      </c>
      <c r="F718" s="192" t="s">
        <v>1153</v>
      </c>
      <c r="H718" s="193">
        <v>24</v>
      </c>
      <c r="I718" s="194"/>
      <c r="L718" s="189"/>
      <c r="M718" s="195"/>
      <c r="N718" s="196"/>
      <c r="O718" s="196"/>
      <c r="P718" s="196"/>
      <c r="Q718" s="196"/>
      <c r="R718" s="196"/>
      <c r="S718" s="196"/>
      <c r="T718" s="197"/>
      <c r="AT718" s="191" t="s">
        <v>532</v>
      </c>
      <c r="AU718" s="191" t="s">
        <v>89</v>
      </c>
      <c r="AV718" s="13" t="s">
        <v>89</v>
      </c>
      <c r="AW718" s="13" t="s">
        <v>30</v>
      </c>
      <c r="AX718" s="13" t="s">
        <v>76</v>
      </c>
      <c r="AY718" s="191" t="s">
        <v>524</v>
      </c>
    </row>
    <row r="719" spans="2:51" s="14" customFormat="1">
      <c r="B719" s="198"/>
      <c r="D719" s="190" t="s">
        <v>532</v>
      </c>
      <c r="E719" s="199" t="s">
        <v>1</v>
      </c>
      <c r="F719" s="200" t="s">
        <v>1154</v>
      </c>
      <c r="H719" s="199" t="s">
        <v>1</v>
      </c>
      <c r="I719" s="201"/>
      <c r="L719" s="198"/>
      <c r="M719" s="202"/>
      <c r="N719" s="203"/>
      <c r="O719" s="203"/>
      <c r="P719" s="203"/>
      <c r="Q719" s="203"/>
      <c r="R719" s="203"/>
      <c r="S719" s="203"/>
      <c r="T719" s="204"/>
      <c r="AT719" s="199" t="s">
        <v>532</v>
      </c>
      <c r="AU719" s="199" t="s">
        <v>89</v>
      </c>
      <c r="AV719" s="14" t="s">
        <v>83</v>
      </c>
      <c r="AW719" s="14" t="s">
        <v>30</v>
      </c>
      <c r="AX719" s="14" t="s">
        <v>76</v>
      </c>
      <c r="AY719" s="199" t="s">
        <v>524</v>
      </c>
    </row>
    <row r="720" spans="2:51" s="13" customFormat="1">
      <c r="B720" s="189"/>
      <c r="D720" s="190" t="s">
        <v>532</v>
      </c>
      <c r="E720" s="191" t="s">
        <v>1</v>
      </c>
      <c r="F720" s="192" t="s">
        <v>1155</v>
      </c>
      <c r="H720" s="193">
        <v>70.037999999999997</v>
      </c>
      <c r="I720" s="194"/>
      <c r="L720" s="189"/>
      <c r="M720" s="195"/>
      <c r="N720" s="196"/>
      <c r="O720" s="196"/>
      <c r="P720" s="196"/>
      <c r="Q720" s="196"/>
      <c r="R720" s="196"/>
      <c r="S720" s="196"/>
      <c r="T720" s="197"/>
      <c r="AT720" s="191" t="s">
        <v>532</v>
      </c>
      <c r="AU720" s="191" t="s">
        <v>89</v>
      </c>
      <c r="AV720" s="13" t="s">
        <v>89</v>
      </c>
      <c r="AW720" s="13" t="s">
        <v>30</v>
      </c>
      <c r="AX720" s="13" t="s">
        <v>76</v>
      </c>
      <c r="AY720" s="191" t="s">
        <v>524</v>
      </c>
    </row>
    <row r="721" spans="1:65" s="14" customFormat="1">
      <c r="B721" s="198"/>
      <c r="D721" s="190" t="s">
        <v>532</v>
      </c>
      <c r="E721" s="199" t="s">
        <v>1</v>
      </c>
      <c r="F721" s="200" t="s">
        <v>1156</v>
      </c>
      <c r="H721" s="199" t="s">
        <v>1</v>
      </c>
      <c r="I721" s="201"/>
      <c r="L721" s="198"/>
      <c r="M721" s="202"/>
      <c r="N721" s="203"/>
      <c r="O721" s="203"/>
      <c r="P721" s="203"/>
      <c r="Q721" s="203"/>
      <c r="R721" s="203"/>
      <c r="S721" s="203"/>
      <c r="T721" s="204"/>
      <c r="AT721" s="199" t="s">
        <v>532</v>
      </c>
      <c r="AU721" s="199" t="s">
        <v>89</v>
      </c>
      <c r="AV721" s="14" t="s">
        <v>83</v>
      </c>
      <c r="AW721" s="14" t="s">
        <v>30</v>
      </c>
      <c r="AX721" s="14" t="s">
        <v>76</v>
      </c>
      <c r="AY721" s="199" t="s">
        <v>524</v>
      </c>
    </row>
    <row r="722" spans="1:65" s="13" customFormat="1">
      <c r="B722" s="189"/>
      <c r="D722" s="190" t="s">
        <v>532</v>
      </c>
      <c r="E722" s="191" t="s">
        <v>1</v>
      </c>
      <c r="F722" s="192" t="s">
        <v>1157</v>
      </c>
      <c r="H722" s="193">
        <v>30.506</v>
      </c>
      <c r="I722" s="194"/>
      <c r="L722" s="189"/>
      <c r="M722" s="195"/>
      <c r="N722" s="196"/>
      <c r="O722" s="196"/>
      <c r="P722" s="196"/>
      <c r="Q722" s="196"/>
      <c r="R722" s="196"/>
      <c r="S722" s="196"/>
      <c r="T722" s="197"/>
      <c r="AT722" s="191" t="s">
        <v>532</v>
      </c>
      <c r="AU722" s="191" t="s">
        <v>89</v>
      </c>
      <c r="AV722" s="13" t="s">
        <v>89</v>
      </c>
      <c r="AW722" s="13" t="s">
        <v>30</v>
      </c>
      <c r="AX722" s="13" t="s">
        <v>76</v>
      </c>
      <c r="AY722" s="191" t="s">
        <v>524</v>
      </c>
    </row>
    <row r="723" spans="1:65" s="14" customFormat="1">
      <c r="B723" s="198"/>
      <c r="D723" s="190" t="s">
        <v>532</v>
      </c>
      <c r="E723" s="199" t="s">
        <v>1</v>
      </c>
      <c r="F723" s="200" t="s">
        <v>1158</v>
      </c>
      <c r="H723" s="199" t="s">
        <v>1</v>
      </c>
      <c r="I723" s="201"/>
      <c r="L723" s="198"/>
      <c r="M723" s="202"/>
      <c r="N723" s="203"/>
      <c r="O723" s="203"/>
      <c r="P723" s="203"/>
      <c r="Q723" s="203"/>
      <c r="R723" s="203"/>
      <c r="S723" s="203"/>
      <c r="T723" s="204"/>
      <c r="AT723" s="199" t="s">
        <v>532</v>
      </c>
      <c r="AU723" s="199" t="s">
        <v>89</v>
      </c>
      <c r="AV723" s="14" t="s">
        <v>83</v>
      </c>
      <c r="AW723" s="14" t="s">
        <v>30</v>
      </c>
      <c r="AX723" s="14" t="s">
        <v>76</v>
      </c>
      <c r="AY723" s="199" t="s">
        <v>524</v>
      </c>
    </row>
    <row r="724" spans="1:65" s="13" customFormat="1">
      <c r="B724" s="189"/>
      <c r="D724" s="190" t="s">
        <v>532</v>
      </c>
      <c r="E724" s="191" t="s">
        <v>1</v>
      </c>
      <c r="F724" s="192" t="s">
        <v>1159</v>
      </c>
      <c r="H724" s="193">
        <v>31.45</v>
      </c>
      <c r="I724" s="194"/>
      <c r="L724" s="189"/>
      <c r="M724" s="195"/>
      <c r="N724" s="196"/>
      <c r="O724" s="196"/>
      <c r="P724" s="196"/>
      <c r="Q724" s="196"/>
      <c r="R724" s="196"/>
      <c r="S724" s="196"/>
      <c r="T724" s="197"/>
      <c r="AT724" s="191" t="s">
        <v>532</v>
      </c>
      <c r="AU724" s="191" t="s">
        <v>89</v>
      </c>
      <c r="AV724" s="13" t="s">
        <v>89</v>
      </c>
      <c r="AW724" s="13" t="s">
        <v>30</v>
      </c>
      <c r="AX724" s="13" t="s">
        <v>76</v>
      </c>
      <c r="AY724" s="191" t="s">
        <v>524</v>
      </c>
    </row>
    <row r="725" spans="1:65" s="14" customFormat="1">
      <c r="B725" s="198"/>
      <c r="D725" s="190" t="s">
        <v>532</v>
      </c>
      <c r="E725" s="199" t="s">
        <v>1</v>
      </c>
      <c r="F725" s="200" t="s">
        <v>1160</v>
      </c>
      <c r="H725" s="199" t="s">
        <v>1</v>
      </c>
      <c r="I725" s="201"/>
      <c r="L725" s="198"/>
      <c r="M725" s="202"/>
      <c r="N725" s="203"/>
      <c r="O725" s="203"/>
      <c r="P725" s="203"/>
      <c r="Q725" s="203"/>
      <c r="R725" s="203"/>
      <c r="S725" s="203"/>
      <c r="T725" s="204"/>
      <c r="AT725" s="199" t="s">
        <v>532</v>
      </c>
      <c r="AU725" s="199" t="s">
        <v>89</v>
      </c>
      <c r="AV725" s="14" t="s">
        <v>83</v>
      </c>
      <c r="AW725" s="14" t="s">
        <v>30</v>
      </c>
      <c r="AX725" s="14" t="s">
        <v>76</v>
      </c>
      <c r="AY725" s="199" t="s">
        <v>524</v>
      </c>
    </row>
    <row r="726" spans="1:65" s="13" customFormat="1">
      <c r="B726" s="189"/>
      <c r="D726" s="190" t="s">
        <v>532</v>
      </c>
      <c r="E726" s="191" t="s">
        <v>1</v>
      </c>
      <c r="F726" s="192" t="s">
        <v>1161</v>
      </c>
      <c r="H726" s="193">
        <v>46.859000000000002</v>
      </c>
      <c r="I726" s="194"/>
      <c r="L726" s="189"/>
      <c r="M726" s="195"/>
      <c r="N726" s="196"/>
      <c r="O726" s="196"/>
      <c r="P726" s="196"/>
      <c r="Q726" s="196"/>
      <c r="R726" s="196"/>
      <c r="S726" s="196"/>
      <c r="T726" s="197"/>
      <c r="AT726" s="191" t="s">
        <v>532</v>
      </c>
      <c r="AU726" s="191" t="s">
        <v>89</v>
      </c>
      <c r="AV726" s="13" t="s">
        <v>89</v>
      </c>
      <c r="AW726" s="13" t="s">
        <v>30</v>
      </c>
      <c r="AX726" s="13" t="s">
        <v>76</v>
      </c>
      <c r="AY726" s="191" t="s">
        <v>524</v>
      </c>
    </row>
    <row r="727" spans="1:65" s="14" customFormat="1">
      <c r="B727" s="198"/>
      <c r="D727" s="190" t="s">
        <v>532</v>
      </c>
      <c r="E727" s="199" t="s">
        <v>1</v>
      </c>
      <c r="F727" s="200" t="s">
        <v>1162</v>
      </c>
      <c r="H727" s="199" t="s">
        <v>1</v>
      </c>
      <c r="I727" s="201"/>
      <c r="L727" s="198"/>
      <c r="M727" s="202"/>
      <c r="N727" s="203"/>
      <c r="O727" s="203"/>
      <c r="P727" s="203"/>
      <c r="Q727" s="203"/>
      <c r="R727" s="203"/>
      <c r="S727" s="203"/>
      <c r="T727" s="204"/>
      <c r="AT727" s="199" t="s">
        <v>532</v>
      </c>
      <c r="AU727" s="199" t="s">
        <v>89</v>
      </c>
      <c r="AV727" s="14" t="s">
        <v>83</v>
      </c>
      <c r="AW727" s="14" t="s">
        <v>30</v>
      </c>
      <c r="AX727" s="14" t="s">
        <v>76</v>
      </c>
      <c r="AY727" s="199" t="s">
        <v>524</v>
      </c>
    </row>
    <row r="728" spans="1:65" s="13" customFormat="1">
      <c r="B728" s="189"/>
      <c r="D728" s="190" t="s">
        <v>532</v>
      </c>
      <c r="E728" s="191" t="s">
        <v>1</v>
      </c>
      <c r="F728" s="192" t="s">
        <v>1163</v>
      </c>
      <c r="H728" s="193">
        <v>61.030999999999999</v>
      </c>
      <c r="I728" s="194"/>
      <c r="L728" s="189"/>
      <c r="M728" s="195"/>
      <c r="N728" s="196"/>
      <c r="O728" s="196"/>
      <c r="P728" s="196"/>
      <c r="Q728" s="196"/>
      <c r="R728" s="196"/>
      <c r="S728" s="196"/>
      <c r="T728" s="197"/>
      <c r="AT728" s="191" t="s">
        <v>532</v>
      </c>
      <c r="AU728" s="191" t="s">
        <v>89</v>
      </c>
      <c r="AV728" s="13" t="s">
        <v>89</v>
      </c>
      <c r="AW728" s="13" t="s">
        <v>30</v>
      </c>
      <c r="AX728" s="13" t="s">
        <v>76</v>
      </c>
      <c r="AY728" s="191" t="s">
        <v>524</v>
      </c>
    </row>
    <row r="729" spans="1:65" s="14" customFormat="1">
      <c r="B729" s="198"/>
      <c r="D729" s="190" t="s">
        <v>532</v>
      </c>
      <c r="E729" s="199" t="s">
        <v>1</v>
      </c>
      <c r="F729" s="200" t="s">
        <v>1164</v>
      </c>
      <c r="H729" s="199" t="s">
        <v>1</v>
      </c>
      <c r="I729" s="201"/>
      <c r="L729" s="198"/>
      <c r="M729" s="202"/>
      <c r="N729" s="203"/>
      <c r="O729" s="203"/>
      <c r="P729" s="203"/>
      <c r="Q729" s="203"/>
      <c r="R729" s="203"/>
      <c r="S729" s="203"/>
      <c r="T729" s="204"/>
      <c r="AT729" s="199" t="s">
        <v>532</v>
      </c>
      <c r="AU729" s="199" t="s">
        <v>89</v>
      </c>
      <c r="AV729" s="14" t="s">
        <v>83</v>
      </c>
      <c r="AW729" s="14" t="s">
        <v>30</v>
      </c>
      <c r="AX729" s="14" t="s">
        <v>76</v>
      </c>
      <c r="AY729" s="199" t="s">
        <v>524</v>
      </c>
    </row>
    <row r="730" spans="1:65" s="13" customFormat="1">
      <c r="B730" s="189"/>
      <c r="D730" s="190" t="s">
        <v>532</v>
      </c>
      <c r="E730" s="191" t="s">
        <v>1</v>
      </c>
      <c r="F730" s="192" t="s">
        <v>1165</v>
      </c>
      <c r="H730" s="193">
        <v>148.4</v>
      </c>
      <c r="I730" s="194"/>
      <c r="L730" s="189"/>
      <c r="M730" s="195"/>
      <c r="N730" s="196"/>
      <c r="O730" s="196"/>
      <c r="P730" s="196"/>
      <c r="Q730" s="196"/>
      <c r="R730" s="196"/>
      <c r="S730" s="196"/>
      <c r="T730" s="197"/>
      <c r="AT730" s="191" t="s">
        <v>532</v>
      </c>
      <c r="AU730" s="191" t="s">
        <v>89</v>
      </c>
      <c r="AV730" s="13" t="s">
        <v>89</v>
      </c>
      <c r="AW730" s="13" t="s">
        <v>30</v>
      </c>
      <c r="AX730" s="13" t="s">
        <v>76</v>
      </c>
      <c r="AY730" s="191" t="s">
        <v>524</v>
      </c>
    </row>
    <row r="731" spans="1:65" s="15" customFormat="1">
      <c r="B731" s="205"/>
      <c r="D731" s="190" t="s">
        <v>532</v>
      </c>
      <c r="E731" s="206" t="s">
        <v>1</v>
      </c>
      <c r="F731" s="207" t="s">
        <v>589</v>
      </c>
      <c r="H731" s="208">
        <v>485.01</v>
      </c>
      <c r="I731" s="209"/>
      <c r="L731" s="205"/>
      <c r="M731" s="210"/>
      <c r="N731" s="211"/>
      <c r="O731" s="211"/>
      <c r="P731" s="211"/>
      <c r="Q731" s="211"/>
      <c r="R731" s="211"/>
      <c r="S731" s="211"/>
      <c r="T731" s="212"/>
      <c r="AT731" s="206" t="s">
        <v>532</v>
      </c>
      <c r="AU731" s="206" t="s">
        <v>89</v>
      </c>
      <c r="AV731" s="15" t="s">
        <v>537</v>
      </c>
      <c r="AW731" s="15" t="s">
        <v>30</v>
      </c>
      <c r="AX731" s="15" t="s">
        <v>76</v>
      </c>
      <c r="AY731" s="206" t="s">
        <v>524</v>
      </c>
    </row>
    <row r="732" spans="1:65" s="16" customFormat="1">
      <c r="B732" s="213"/>
      <c r="D732" s="190" t="s">
        <v>532</v>
      </c>
      <c r="E732" s="214" t="s">
        <v>328</v>
      </c>
      <c r="F732" s="215" t="s">
        <v>590</v>
      </c>
      <c r="H732" s="216">
        <v>2973.402</v>
      </c>
      <c r="I732" s="217"/>
      <c r="L732" s="213"/>
      <c r="M732" s="218"/>
      <c r="N732" s="219"/>
      <c r="O732" s="219"/>
      <c r="P732" s="219"/>
      <c r="Q732" s="219"/>
      <c r="R732" s="219"/>
      <c r="S732" s="219"/>
      <c r="T732" s="220"/>
      <c r="AT732" s="214" t="s">
        <v>532</v>
      </c>
      <c r="AU732" s="214" t="s">
        <v>89</v>
      </c>
      <c r="AV732" s="16" t="s">
        <v>530</v>
      </c>
      <c r="AW732" s="16" t="s">
        <v>30</v>
      </c>
      <c r="AX732" s="16" t="s">
        <v>83</v>
      </c>
      <c r="AY732" s="214" t="s">
        <v>524</v>
      </c>
    </row>
    <row r="733" spans="1:65" s="2" customFormat="1" ht="21.75" customHeight="1">
      <c r="A733" s="35"/>
      <c r="B733" s="144"/>
      <c r="C733" s="176" t="s">
        <v>1166</v>
      </c>
      <c r="D733" s="176" t="s">
        <v>526</v>
      </c>
      <c r="E733" s="177" t="s">
        <v>1167</v>
      </c>
      <c r="F733" s="178" t="s">
        <v>1168</v>
      </c>
      <c r="G733" s="179" t="s">
        <v>529</v>
      </c>
      <c r="H733" s="180">
        <v>2973.402</v>
      </c>
      <c r="I733" s="181"/>
      <c r="J733" s="180">
        <f>ROUND(I733*H733,3)</f>
        <v>0</v>
      </c>
      <c r="K733" s="182"/>
      <c r="L733" s="36"/>
      <c r="M733" s="183" t="s">
        <v>1</v>
      </c>
      <c r="N733" s="184" t="s">
        <v>42</v>
      </c>
      <c r="O733" s="61"/>
      <c r="P733" s="185">
        <f>O733*H733</f>
        <v>0</v>
      </c>
      <c r="Q733" s="185">
        <v>7.7000000000000002E-3</v>
      </c>
      <c r="R733" s="185">
        <f>Q733*H733</f>
        <v>22.895195400000002</v>
      </c>
      <c r="S733" s="185">
        <v>0</v>
      </c>
      <c r="T733" s="186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187" t="s">
        <v>530</v>
      </c>
      <c r="AT733" s="187" t="s">
        <v>526</v>
      </c>
      <c r="AU733" s="187" t="s">
        <v>89</v>
      </c>
      <c r="AY733" s="18" t="s">
        <v>524</v>
      </c>
      <c r="BE733" s="105">
        <f>IF(N733="základná",J733,0)</f>
        <v>0</v>
      </c>
      <c r="BF733" s="105">
        <f>IF(N733="znížená",J733,0)</f>
        <v>0</v>
      </c>
      <c r="BG733" s="105">
        <f>IF(N733="zákl. prenesená",J733,0)</f>
        <v>0</v>
      </c>
      <c r="BH733" s="105">
        <f>IF(N733="zníž. prenesená",J733,0)</f>
        <v>0</v>
      </c>
      <c r="BI733" s="105">
        <f>IF(N733="nulová",J733,0)</f>
        <v>0</v>
      </c>
      <c r="BJ733" s="18" t="s">
        <v>89</v>
      </c>
      <c r="BK733" s="188">
        <f>ROUND(I733*H733,3)</f>
        <v>0</v>
      </c>
      <c r="BL733" s="18" t="s">
        <v>530</v>
      </c>
      <c r="BM733" s="187" t="s">
        <v>1169</v>
      </c>
    </row>
    <row r="734" spans="1:65" s="13" customFormat="1">
      <c r="B734" s="189"/>
      <c r="D734" s="190" t="s">
        <v>532</v>
      </c>
      <c r="E734" s="191" t="s">
        <v>1</v>
      </c>
      <c r="F734" s="192" t="s">
        <v>1170</v>
      </c>
      <c r="H734" s="193">
        <v>2973.402</v>
      </c>
      <c r="I734" s="194"/>
      <c r="L734" s="189"/>
      <c r="M734" s="195"/>
      <c r="N734" s="196"/>
      <c r="O734" s="196"/>
      <c r="P734" s="196"/>
      <c r="Q734" s="196"/>
      <c r="R734" s="196"/>
      <c r="S734" s="196"/>
      <c r="T734" s="197"/>
      <c r="AT734" s="191" t="s">
        <v>532</v>
      </c>
      <c r="AU734" s="191" t="s">
        <v>89</v>
      </c>
      <c r="AV734" s="13" t="s">
        <v>89</v>
      </c>
      <c r="AW734" s="13" t="s">
        <v>30</v>
      </c>
      <c r="AX734" s="13" t="s">
        <v>76</v>
      </c>
      <c r="AY734" s="191" t="s">
        <v>524</v>
      </c>
    </row>
    <row r="735" spans="1:65" s="16" customFormat="1">
      <c r="B735" s="213"/>
      <c r="D735" s="190" t="s">
        <v>532</v>
      </c>
      <c r="E735" s="214" t="s">
        <v>1</v>
      </c>
      <c r="F735" s="215" t="s">
        <v>590</v>
      </c>
      <c r="H735" s="216">
        <v>2973.402</v>
      </c>
      <c r="I735" s="217"/>
      <c r="L735" s="213"/>
      <c r="M735" s="218"/>
      <c r="N735" s="219"/>
      <c r="O735" s="219"/>
      <c r="P735" s="219"/>
      <c r="Q735" s="219"/>
      <c r="R735" s="219"/>
      <c r="S735" s="219"/>
      <c r="T735" s="220"/>
      <c r="AT735" s="214" t="s">
        <v>532</v>
      </c>
      <c r="AU735" s="214" t="s">
        <v>89</v>
      </c>
      <c r="AV735" s="16" t="s">
        <v>530</v>
      </c>
      <c r="AW735" s="16" t="s">
        <v>30</v>
      </c>
      <c r="AX735" s="16" t="s">
        <v>83</v>
      </c>
      <c r="AY735" s="214" t="s">
        <v>524</v>
      </c>
    </row>
    <row r="736" spans="1:65" s="2" customFormat="1" ht="33" customHeight="1">
      <c r="A736" s="35"/>
      <c r="B736" s="144"/>
      <c r="C736" s="176" t="s">
        <v>1171</v>
      </c>
      <c r="D736" s="176" t="s">
        <v>526</v>
      </c>
      <c r="E736" s="177" t="s">
        <v>1172</v>
      </c>
      <c r="F736" s="178" t="s">
        <v>1173</v>
      </c>
      <c r="G736" s="179" t="s">
        <v>529</v>
      </c>
      <c r="H736" s="180">
        <v>2970.19</v>
      </c>
      <c r="I736" s="181"/>
      <c r="J736" s="180">
        <f>ROUND(I736*H736,3)</f>
        <v>0</v>
      </c>
      <c r="K736" s="182"/>
      <c r="L736" s="36"/>
      <c r="M736" s="183" t="s">
        <v>1</v>
      </c>
      <c r="N736" s="184" t="s">
        <v>42</v>
      </c>
      <c r="O736" s="61"/>
      <c r="P736" s="185">
        <f>O736*H736</f>
        <v>0</v>
      </c>
      <c r="Q736" s="185">
        <v>1.312E-2</v>
      </c>
      <c r="R736" s="185">
        <f>Q736*H736</f>
        <v>38.968892799999999</v>
      </c>
      <c r="S736" s="185">
        <v>0</v>
      </c>
      <c r="T736" s="186">
        <f>S736*H736</f>
        <v>0</v>
      </c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R736" s="187" t="s">
        <v>530</v>
      </c>
      <c r="AT736" s="187" t="s">
        <v>526</v>
      </c>
      <c r="AU736" s="187" t="s">
        <v>89</v>
      </c>
      <c r="AY736" s="18" t="s">
        <v>524</v>
      </c>
      <c r="BE736" s="105">
        <f>IF(N736="základná",J736,0)</f>
        <v>0</v>
      </c>
      <c r="BF736" s="105">
        <f>IF(N736="znížená",J736,0)</f>
        <v>0</v>
      </c>
      <c r="BG736" s="105">
        <f>IF(N736="zákl. prenesená",J736,0)</f>
        <v>0</v>
      </c>
      <c r="BH736" s="105">
        <f>IF(N736="zníž. prenesená",J736,0)</f>
        <v>0</v>
      </c>
      <c r="BI736" s="105">
        <f>IF(N736="nulová",J736,0)</f>
        <v>0</v>
      </c>
      <c r="BJ736" s="18" t="s">
        <v>89</v>
      </c>
      <c r="BK736" s="188">
        <f>ROUND(I736*H736,3)</f>
        <v>0</v>
      </c>
      <c r="BL736" s="18" t="s">
        <v>530</v>
      </c>
      <c r="BM736" s="187" t="s">
        <v>1174</v>
      </c>
    </row>
    <row r="737" spans="2:51" s="14" customFormat="1">
      <c r="B737" s="198"/>
      <c r="D737" s="190" t="s">
        <v>532</v>
      </c>
      <c r="E737" s="199" t="s">
        <v>1</v>
      </c>
      <c r="F737" s="200" t="s">
        <v>577</v>
      </c>
      <c r="H737" s="199" t="s">
        <v>1</v>
      </c>
      <c r="I737" s="201"/>
      <c r="L737" s="198"/>
      <c r="M737" s="202"/>
      <c r="N737" s="203"/>
      <c r="O737" s="203"/>
      <c r="P737" s="203"/>
      <c r="Q737" s="203"/>
      <c r="R737" s="203"/>
      <c r="S737" s="203"/>
      <c r="T737" s="204"/>
      <c r="AT737" s="199" t="s">
        <v>532</v>
      </c>
      <c r="AU737" s="199" t="s">
        <v>89</v>
      </c>
      <c r="AV737" s="14" t="s">
        <v>83</v>
      </c>
      <c r="AW737" s="14" t="s">
        <v>30</v>
      </c>
      <c r="AX737" s="14" t="s">
        <v>76</v>
      </c>
      <c r="AY737" s="199" t="s">
        <v>524</v>
      </c>
    </row>
    <row r="738" spans="2:51" s="14" customFormat="1">
      <c r="B738" s="198"/>
      <c r="D738" s="190" t="s">
        <v>532</v>
      </c>
      <c r="E738" s="199" t="s">
        <v>1</v>
      </c>
      <c r="F738" s="200" t="s">
        <v>1175</v>
      </c>
      <c r="H738" s="199" t="s">
        <v>1</v>
      </c>
      <c r="I738" s="201"/>
      <c r="L738" s="198"/>
      <c r="M738" s="202"/>
      <c r="N738" s="203"/>
      <c r="O738" s="203"/>
      <c r="P738" s="203"/>
      <c r="Q738" s="203"/>
      <c r="R738" s="203"/>
      <c r="S738" s="203"/>
      <c r="T738" s="204"/>
      <c r="AT738" s="199" t="s">
        <v>532</v>
      </c>
      <c r="AU738" s="199" t="s">
        <v>89</v>
      </c>
      <c r="AV738" s="14" t="s">
        <v>83</v>
      </c>
      <c r="AW738" s="14" t="s">
        <v>30</v>
      </c>
      <c r="AX738" s="14" t="s">
        <v>76</v>
      </c>
      <c r="AY738" s="199" t="s">
        <v>524</v>
      </c>
    </row>
    <row r="739" spans="2:51" s="14" customFormat="1">
      <c r="B739" s="198"/>
      <c r="D739" s="190" t="s">
        <v>532</v>
      </c>
      <c r="E739" s="199" t="s">
        <v>1</v>
      </c>
      <c r="F739" s="200" t="s">
        <v>1034</v>
      </c>
      <c r="H739" s="199" t="s">
        <v>1</v>
      </c>
      <c r="I739" s="201"/>
      <c r="L739" s="198"/>
      <c r="M739" s="202"/>
      <c r="N739" s="203"/>
      <c r="O739" s="203"/>
      <c r="P739" s="203"/>
      <c r="Q739" s="203"/>
      <c r="R739" s="203"/>
      <c r="S739" s="203"/>
      <c r="T739" s="204"/>
      <c r="AT739" s="199" t="s">
        <v>532</v>
      </c>
      <c r="AU739" s="199" t="s">
        <v>89</v>
      </c>
      <c r="AV739" s="14" t="s">
        <v>83</v>
      </c>
      <c r="AW739" s="14" t="s">
        <v>30</v>
      </c>
      <c r="AX739" s="14" t="s">
        <v>76</v>
      </c>
      <c r="AY739" s="199" t="s">
        <v>524</v>
      </c>
    </row>
    <row r="740" spans="2:51" s="14" customFormat="1">
      <c r="B740" s="198"/>
      <c r="D740" s="190" t="s">
        <v>532</v>
      </c>
      <c r="E740" s="199" t="s">
        <v>1</v>
      </c>
      <c r="F740" s="200" t="s">
        <v>1176</v>
      </c>
      <c r="H740" s="199" t="s">
        <v>1</v>
      </c>
      <c r="I740" s="201"/>
      <c r="L740" s="198"/>
      <c r="M740" s="202"/>
      <c r="N740" s="203"/>
      <c r="O740" s="203"/>
      <c r="P740" s="203"/>
      <c r="Q740" s="203"/>
      <c r="R740" s="203"/>
      <c r="S740" s="203"/>
      <c r="T740" s="204"/>
      <c r="AT740" s="199" t="s">
        <v>532</v>
      </c>
      <c r="AU740" s="199" t="s">
        <v>89</v>
      </c>
      <c r="AV740" s="14" t="s">
        <v>83</v>
      </c>
      <c r="AW740" s="14" t="s">
        <v>30</v>
      </c>
      <c r="AX740" s="14" t="s">
        <v>76</v>
      </c>
      <c r="AY740" s="199" t="s">
        <v>524</v>
      </c>
    </row>
    <row r="741" spans="2:51" s="14" customFormat="1">
      <c r="B741" s="198"/>
      <c r="D741" s="190" t="s">
        <v>532</v>
      </c>
      <c r="E741" s="199" t="s">
        <v>1</v>
      </c>
      <c r="F741" s="200" t="s">
        <v>1177</v>
      </c>
      <c r="H741" s="199" t="s">
        <v>1</v>
      </c>
      <c r="I741" s="201"/>
      <c r="L741" s="198"/>
      <c r="M741" s="202"/>
      <c r="N741" s="203"/>
      <c r="O741" s="203"/>
      <c r="P741" s="203"/>
      <c r="Q741" s="203"/>
      <c r="R741" s="203"/>
      <c r="S741" s="203"/>
      <c r="T741" s="204"/>
      <c r="AT741" s="199" t="s">
        <v>532</v>
      </c>
      <c r="AU741" s="199" t="s">
        <v>89</v>
      </c>
      <c r="AV741" s="14" t="s">
        <v>83</v>
      </c>
      <c r="AW741" s="14" t="s">
        <v>30</v>
      </c>
      <c r="AX741" s="14" t="s">
        <v>76</v>
      </c>
      <c r="AY741" s="199" t="s">
        <v>524</v>
      </c>
    </row>
    <row r="742" spans="2:51" s="13" customFormat="1">
      <c r="B742" s="189"/>
      <c r="D742" s="190" t="s">
        <v>532</v>
      </c>
      <c r="E742" s="191" t="s">
        <v>1</v>
      </c>
      <c r="F742" s="192" t="s">
        <v>1178</v>
      </c>
      <c r="H742" s="193">
        <v>9.0510000000000002</v>
      </c>
      <c r="I742" s="194"/>
      <c r="L742" s="189"/>
      <c r="M742" s="195"/>
      <c r="N742" s="196"/>
      <c r="O742" s="196"/>
      <c r="P742" s="196"/>
      <c r="Q742" s="196"/>
      <c r="R742" s="196"/>
      <c r="S742" s="196"/>
      <c r="T742" s="197"/>
      <c r="AT742" s="191" t="s">
        <v>532</v>
      </c>
      <c r="AU742" s="191" t="s">
        <v>89</v>
      </c>
      <c r="AV742" s="13" t="s">
        <v>89</v>
      </c>
      <c r="AW742" s="13" t="s">
        <v>30</v>
      </c>
      <c r="AX742" s="13" t="s">
        <v>76</v>
      </c>
      <c r="AY742" s="191" t="s">
        <v>524</v>
      </c>
    </row>
    <row r="743" spans="2:51" s="14" customFormat="1">
      <c r="B743" s="198"/>
      <c r="D743" s="190" t="s">
        <v>532</v>
      </c>
      <c r="E743" s="199" t="s">
        <v>1</v>
      </c>
      <c r="F743" s="200" t="s">
        <v>1047</v>
      </c>
      <c r="H743" s="199" t="s">
        <v>1</v>
      </c>
      <c r="I743" s="201"/>
      <c r="L743" s="198"/>
      <c r="M743" s="202"/>
      <c r="N743" s="203"/>
      <c r="O743" s="203"/>
      <c r="P743" s="203"/>
      <c r="Q743" s="203"/>
      <c r="R743" s="203"/>
      <c r="S743" s="203"/>
      <c r="T743" s="204"/>
      <c r="AT743" s="199" t="s">
        <v>532</v>
      </c>
      <c r="AU743" s="199" t="s">
        <v>89</v>
      </c>
      <c r="AV743" s="14" t="s">
        <v>83</v>
      </c>
      <c r="AW743" s="14" t="s">
        <v>30</v>
      </c>
      <c r="AX743" s="14" t="s">
        <v>76</v>
      </c>
      <c r="AY743" s="199" t="s">
        <v>524</v>
      </c>
    </row>
    <row r="744" spans="2:51" s="14" customFormat="1">
      <c r="B744" s="198"/>
      <c r="D744" s="190" t="s">
        <v>532</v>
      </c>
      <c r="E744" s="199" t="s">
        <v>1</v>
      </c>
      <c r="F744" s="200" t="s">
        <v>1177</v>
      </c>
      <c r="H744" s="199" t="s">
        <v>1</v>
      </c>
      <c r="I744" s="201"/>
      <c r="L744" s="198"/>
      <c r="M744" s="202"/>
      <c r="N744" s="203"/>
      <c r="O744" s="203"/>
      <c r="P744" s="203"/>
      <c r="Q744" s="203"/>
      <c r="R744" s="203"/>
      <c r="S744" s="203"/>
      <c r="T744" s="204"/>
      <c r="AT744" s="199" t="s">
        <v>532</v>
      </c>
      <c r="AU744" s="199" t="s">
        <v>89</v>
      </c>
      <c r="AV744" s="14" t="s">
        <v>83</v>
      </c>
      <c r="AW744" s="14" t="s">
        <v>30</v>
      </c>
      <c r="AX744" s="14" t="s">
        <v>76</v>
      </c>
      <c r="AY744" s="199" t="s">
        <v>524</v>
      </c>
    </row>
    <row r="745" spans="2:51" s="13" customFormat="1">
      <c r="B745" s="189"/>
      <c r="D745" s="190" t="s">
        <v>532</v>
      </c>
      <c r="E745" s="191" t="s">
        <v>1</v>
      </c>
      <c r="F745" s="192" t="s">
        <v>1179</v>
      </c>
      <c r="H745" s="193">
        <v>0.32100000000000001</v>
      </c>
      <c r="I745" s="194"/>
      <c r="L745" s="189"/>
      <c r="M745" s="195"/>
      <c r="N745" s="196"/>
      <c r="O745" s="196"/>
      <c r="P745" s="196"/>
      <c r="Q745" s="196"/>
      <c r="R745" s="196"/>
      <c r="S745" s="196"/>
      <c r="T745" s="197"/>
      <c r="AT745" s="191" t="s">
        <v>532</v>
      </c>
      <c r="AU745" s="191" t="s">
        <v>89</v>
      </c>
      <c r="AV745" s="13" t="s">
        <v>89</v>
      </c>
      <c r="AW745" s="13" t="s">
        <v>30</v>
      </c>
      <c r="AX745" s="13" t="s">
        <v>76</v>
      </c>
      <c r="AY745" s="191" t="s">
        <v>524</v>
      </c>
    </row>
    <row r="746" spans="2:51" s="14" customFormat="1">
      <c r="B746" s="198"/>
      <c r="D746" s="190" t="s">
        <v>532</v>
      </c>
      <c r="E746" s="199" t="s">
        <v>1</v>
      </c>
      <c r="F746" s="200" t="s">
        <v>1055</v>
      </c>
      <c r="H746" s="199" t="s">
        <v>1</v>
      </c>
      <c r="I746" s="201"/>
      <c r="L746" s="198"/>
      <c r="M746" s="202"/>
      <c r="N746" s="203"/>
      <c r="O746" s="203"/>
      <c r="P746" s="203"/>
      <c r="Q746" s="203"/>
      <c r="R746" s="203"/>
      <c r="S746" s="203"/>
      <c r="T746" s="204"/>
      <c r="AT746" s="199" t="s">
        <v>532</v>
      </c>
      <c r="AU746" s="199" t="s">
        <v>89</v>
      </c>
      <c r="AV746" s="14" t="s">
        <v>83</v>
      </c>
      <c r="AW746" s="14" t="s">
        <v>30</v>
      </c>
      <c r="AX746" s="14" t="s">
        <v>76</v>
      </c>
      <c r="AY746" s="199" t="s">
        <v>524</v>
      </c>
    </row>
    <row r="747" spans="2:51" s="13" customFormat="1">
      <c r="B747" s="189"/>
      <c r="D747" s="190" t="s">
        <v>532</v>
      </c>
      <c r="E747" s="191" t="s">
        <v>1</v>
      </c>
      <c r="F747" s="192" t="s">
        <v>1180</v>
      </c>
      <c r="H747" s="193">
        <v>23.204999999999998</v>
      </c>
      <c r="I747" s="194"/>
      <c r="L747" s="189"/>
      <c r="M747" s="195"/>
      <c r="N747" s="196"/>
      <c r="O747" s="196"/>
      <c r="P747" s="196"/>
      <c r="Q747" s="196"/>
      <c r="R747" s="196"/>
      <c r="S747" s="196"/>
      <c r="T747" s="197"/>
      <c r="AT747" s="191" t="s">
        <v>532</v>
      </c>
      <c r="AU747" s="191" t="s">
        <v>89</v>
      </c>
      <c r="AV747" s="13" t="s">
        <v>89</v>
      </c>
      <c r="AW747" s="13" t="s">
        <v>30</v>
      </c>
      <c r="AX747" s="13" t="s">
        <v>76</v>
      </c>
      <c r="AY747" s="191" t="s">
        <v>524</v>
      </c>
    </row>
    <row r="748" spans="2:51" s="14" customFormat="1">
      <c r="B748" s="198"/>
      <c r="D748" s="190" t="s">
        <v>532</v>
      </c>
      <c r="E748" s="199" t="s">
        <v>1</v>
      </c>
      <c r="F748" s="200" t="s">
        <v>1057</v>
      </c>
      <c r="H748" s="199" t="s">
        <v>1</v>
      </c>
      <c r="I748" s="201"/>
      <c r="L748" s="198"/>
      <c r="M748" s="202"/>
      <c r="N748" s="203"/>
      <c r="O748" s="203"/>
      <c r="P748" s="203"/>
      <c r="Q748" s="203"/>
      <c r="R748" s="203"/>
      <c r="S748" s="203"/>
      <c r="T748" s="204"/>
      <c r="AT748" s="199" t="s">
        <v>532</v>
      </c>
      <c r="AU748" s="199" t="s">
        <v>89</v>
      </c>
      <c r="AV748" s="14" t="s">
        <v>83</v>
      </c>
      <c r="AW748" s="14" t="s">
        <v>30</v>
      </c>
      <c r="AX748" s="14" t="s">
        <v>76</v>
      </c>
      <c r="AY748" s="199" t="s">
        <v>524</v>
      </c>
    </row>
    <row r="749" spans="2:51" s="13" customFormat="1">
      <c r="B749" s="189"/>
      <c r="D749" s="190" t="s">
        <v>532</v>
      </c>
      <c r="E749" s="191" t="s">
        <v>1</v>
      </c>
      <c r="F749" s="192" t="s">
        <v>1181</v>
      </c>
      <c r="H749" s="193">
        <v>23.199000000000002</v>
      </c>
      <c r="I749" s="194"/>
      <c r="L749" s="189"/>
      <c r="M749" s="195"/>
      <c r="N749" s="196"/>
      <c r="O749" s="196"/>
      <c r="P749" s="196"/>
      <c r="Q749" s="196"/>
      <c r="R749" s="196"/>
      <c r="S749" s="196"/>
      <c r="T749" s="197"/>
      <c r="AT749" s="191" t="s">
        <v>532</v>
      </c>
      <c r="AU749" s="191" t="s">
        <v>89</v>
      </c>
      <c r="AV749" s="13" t="s">
        <v>89</v>
      </c>
      <c r="AW749" s="13" t="s">
        <v>30</v>
      </c>
      <c r="AX749" s="13" t="s">
        <v>76</v>
      </c>
      <c r="AY749" s="191" t="s">
        <v>524</v>
      </c>
    </row>
    <row r="750" spans="2:51" s="14" customFormat="1">
      <c r="B750" s="198"/>
      <c r="D750" s="190" t="s">
        <v>532</v>
      </c>
      <c r="E750" s="199" t="s">
        <v>1</v>
      </c>
      <c r="F750" s="200" t="s">
        <v>1182</v>
      </c>
      <c r="H750" s="199" t="s">
        <v>1</v>
      </c>
      <c r="I750" s="201"/>
      <c r="L750" s="198"/>
      <c r="M750" s="202"/>
      <c r="N750" s="203"/>
      <c r="O750" s="203"/>
      <c r="P750" s="203"/>
      <c r="Q750" s="203"/>
      <c r="R750" s="203"/>
      <c r="S750" s="203"/>
      <c r="T750" s="204"/>
      <c r="AT750" s="199" t="s">
        <v>532</v>
      </c>
      <c r="AU750" s="199" t="s">
        <v>89</v>
      </c>
      <c r="AV750" s="14" t="s">
        <v>83</v>
      </c>
      <c r="AW750" s="14" t="s">
        <v>30</v>
      </c>
      <c r="AX750" s="14" t="s">
        <v>76</v>
      </c>
      <c r="AY750" s="199" t="s">
        <v>524</v>
      </c>
    </row>
    <row r="751" spans="2:51" s="13" customFormat="1">
      <c r="B751" s="189"/>
      <c r="D751" s="190" t="s">
        <v>532</v>
      </c>
      <c r="E751" s="191" t="s">
        <v>1</v>
      </c>
      <c r="F751" s="192" t="s">
        <v>1183</v>
      </c>
      <c r="H751" s="193">
        <v>10.433</v>
      </c>
      <c r="I751" s="194"/>
      <c r="L751" s="189"/>
      <c r="M751" s="195"/>
      <c r="N751" s="196"/>
      <c r="O751" s="196"/>
      <c r="P751" s="196"/>
      <c r="Q751" s="196"/>
      <c r="R751" s="196"/>
      <c r="S751" s="196"/>
      <c r="T751" s="197"/>
      <c r="AT751" s="191" t="s">
        <v>532</v>
      </c>
      <c r="AU751" s="191" t="s">
        <v>89</v>
      </c>
      <c r="AV751" s="13" t="s">
        <v>89</v>
      </c>
      <c r="AW751" s="13" t="s">
        <v>30</v>
      </c>
      <c r="AX751" s="13" t="s">
        <v>76</v>
      </c>
      <c r="AY751" s="191" t="s">
        <v>524</v>
      </c>
    </row>
    <row r="752" spans="2:51" s="13" customFormat="1">
      <c r="B752" s="189"/>
      <c r="D752" s="190" t="s">
        <v>532</v>
      </c>
      <c r="E752" s="191" t="s">
        <v>1</v>
      </c>
      <c r="F752" s="192" t="s">
        <v>1184</v>
      </c>
      <c r="H752" s="193">
        <v>2.964</v>
      </c>
      <c r="I752" s="194"/>
      <c r="L752" s="189"/>
      <c r="M752" s="195"/>
      <c r="N752" s="196"/>
      <c r="O752" s="196"/>
      <c r="P752" s="196"/>
      <c r="Q752" s="196"/>
      <c r="R752" s="196"/>
      <c r="S752" s="196"/>
      <c r="T752" s="197"/>
      <c r="AT752" s="191" t="s">
        <v>532</v>
      </c>
      <c r="AU752" s="191" t="s">
        <v>89</v>
      </c>
      <c r="AV752" s="13" t="s">
        <v>89</v>
      </c>
      <c r="AW752" s="13" t="s">
        <v>30</v>
      </c>
      <c r="AX752" s="13" t="s">
        <v>76</v>
      </c>
      <c r="AY752" s="191" t="s">
        <v>524</v>
      </c>
    </row>
    <row r="753" spans="2:51" s="14" customFormat="1">
      <c r="B753" s="198"/>
      <c r="D753" s="190" t="s">
        <v>532</v>
      </c>
      <c r="E753" s="199" t="s">
        <v>1</v>
      </c>
      <c r="F753" s="200" t="s">
        <v>1090</v>
      </c>
      <c r="H753" s="199" t="s">
        <v>1</v>
      </c>
      <c r="I753" s="201"/>
      <c r="L753" s="198"/>
      <c r="M753" s="202"/>
      <c r="N753" s="203"/>
      <c r="O753" s="203"/>
      <c r="P753" s="203"/>
      <c r="Q753" s="203"/>
      <c r="R753" s="203"/>
      <c r="S753" s="203"/>
      <c r="T753" s="204"/>
      <c r="AT753" s="199" t="s">
        <v>532</v>
      </c>
      <c r="AU753" s="199" t="s">
        <v>89</v>
      </c>
      <c r="AV753" s="14" t="s">
        <v>83</v>
      </c>
      <c r="AW753" s="14" t="s">
        <v>30</v>
      </c>
      <c r="AX753" s="14" t="s">
        <v>76</v>
      </c>
      <c r="AY753" s="199" t="s">
        <v>524</v>
      </c>
    </row>
    <row r="754" spans="2:51" s="13" customFormat="1">
      <c r="B754" s="189"/>
      <c r="D754" s="190" t="s">
        <v>532</v>
      </c>
      <c r="E754" s="191" t="s">
        <v>1</v>
      </c>
      <c r="F754" s="192" t="s">
        <v>1185</v>
      </c>
      <c r="H754" s="193">
        <v>19.957999999999998</v>
      </c>
      <c r="I754" s="194"/>
      <c r="L754" s="189"/>
      <c r="M754" s="195"/>
      <c r="N754" s="196"/>
      <c r="O754" s="196"/>
      <c r="P754" s="196"/>
      <c r="Q754" s="196"/>
      <c r="R754" s="196"/>
      <c r="S754" s="196"/>
      <c r="T754" s="197"/>
      <c r="AT754" s="191" t="s">
        <v>532</v>
      </c>
      <c r="AU754" s="191" t="s">
        <v>89</v>
      </c>
      <c r="AV754" s="13" t="s">
        <v>89</v>
      </c>
      <c r="AW754" s="13" t="s">
        <v>30</v>
      </c>
      <c r="AX754" s="13" t="s">
        <v>76</v>
      </c>
      <c r="AY754" s="191" t="s">
        <v>524</v>
      </c>
    </row>
    <row r="755" spans="2:51" s="13" customFormat="1">
      <c r="B755" s="189"/>
      <c r="D755" s="190" t="s">
        <v>532</v>
      </c>
      <c r="E755" s="191" t="s">
        <v>1</v>
      </c>
      <c r="F755" s="192" t="s">
        <v>1186</v>
      </c>
      <c r="H755" s="193">
        <v>-5</v>
      </c>
      <c r="I755" s="194"/>
      <c r="L755" s="189"/>
      <c r="M755" s="195"/>
      <c r="N755" s="196"/>
      <c r="O755" s="196"/>
      <c r="P755" s="196"/>
      <c r="Q755" s="196"/>
      <c r="R755" s="196"/>
      <c r="S755" s="196"/>
      <c r="T755" s="197"/>
      <c r="AT755" s="191" t="s">
        <v>532</v>
      </c>
      <c r="AU755" s="191" t="s">
        <v>89</v>
      </c>
      <c r="AV755" s="13" t="s">
        <v>89</v>
      </c>
      <c r="AW755" s="13" t="s">
        <v>30</v>
      </c>
      <c r="AX755" s="13" t="s">
        <v>76</v>
      </c>
      <c r="AY755" s="191" t="s">
        <v>524</v>
      </c>
    </row>
    <row r="756" spans="2:51" s="13" customFormat="1">
      <c r="B756" s="189"/>
      <c r="D756" s="190" t="s">
        <v>532</v>
      </c>
      <c r="E756" s="191" t="s">
        <v>1</v>
      </c>
      <c r="F756" s="192" t="s">
        <v>1187</v>
      </c>
      <c r="H756" s="193">
        <v>1.8</v>
      </c>
      <c r="I756" s="194"/>
      <c r="L756" s="189"/>
      <c r="M756" s="195"/>
      <c r="N756" s="196"/>
      <c r="O756" s="196"/>
      <c r="P756" s="196"/>
      <c r="Q756" s="196"/>
      <c r="R756" s="196"/>
      <c r="S756" s="196"/>
      <c r="T756" s="197"/>
      <c r="AT756" s="191" t="s">
        <v>532</v>
      </c>
      <c r="AU756" s="191" t="s">
        <v>89</v>
      </c>
      <c r="AV756" s="13" t="s">
        <v>89</v>
      </c>
      <c r="AW756" s="13" t="s">
        <v>30</v>
      </c>
      <c r="AX756" s="13" t="s">
        <v>76</v>
      </c>
      <c r="AY756" s="191" t="s">
        <v>524</v>
      </c>
    </row>
    <row r="757" spans="2:51" s="14" customFormat="1">
      <c r="B757" s="198"/>
      <c r="D757" s="190" t="s">
        <v>532</v>
      </c>
      <c r="E757" s="199" t="s">
        <v>1</v>
      </c>
      <c r="F757" s="200" t="s">
        <v>1188</v>
      </c>
      <c r="H757" s="199" t="s">
        <v>1</v>
      </c>
      <c r="I757" s="201"/>
      <c r="L757" s="198"/>
      <c r="M757" s="202"/>
      <c r="N757" s="203"/>
      <c r="O757" s="203"/>
      <c r="P757" s="203"/>
      <c r="Q757" s="203"/>
      <c r="R757" s="203"/>
      <c r="S757" s="203"/>
      <c r="T757" s="204"/>
      <c r="AT757" s="199" t="s">
        <v>532</v>
      </c>
      <c r="AU757" s="199" t="s">
        <v>89</v>
      </c>
      <c r="AV757" s="14" t="s">
        <v>83</v>
      </c>
      <c r="AW757" s="14" t="s">
        <v>30</v>
      </c>
      <c r="AX757" s="14" t="s">
        <v>76</v>
      </c>
      <c r="AY757" s="199" t="s">
        <v>524</v>
      </c>
    </row>
    <row r="758" spans="2:51" s="13" customFormat="1">
      <c r="B758" s="189"/>
      <c r="D758" s="190" t="s">
        <v>532</v>
      </c>
      <c r="E758" s="191" t="s">
        <v>1</v>
      </c>
      <c r="F758" s="192" t="s">
        <v>1189</v>
      </c>
      <c r="H758" s="193">
        <v>7.3029999999999999</v>
      </c>
      <c r="I758" s="194"/>
      <c r="L758" s="189"/>
      <c r="M758" s="195"/>
      <c r="N758" s="196"/>
      <c r="O758" s="196"/>
      <c r="P758" s="196"/>
      <c r="Q758" s="196"/>
      <c r="R758" s="196"/>
      <c r="S758" s="196"/>
      <c r="T758" s="197"/>
      <c r="AT758" s="191" t="s">
        <v>532</v>
      </c>
      <c r="AU758" s="191" t="s">
        <v>89</v>
      </c>
      <c r="AV758" s="13" t="s">
        <v>89</v>
      </c>
      <c r="AW758" s="13" t="s">
        <v>30</v>
      </c>
      <c r="AX758" s="13" t="s">
        <v>76</v>
      </c>
      <c r="AY758" s="191" t="s">
        <v>524</v>
      </c>
    </row>
    <row r="759" spans="2:51" s="14" customFormat="1">
      <c r="B759" s="198"/>
      <c r="D759" s="190" t="s">
        <v>532</v>
      </c>
      <c r="E759" s="199" t="s">
        <v>1</v>
      </c>
      <c r="F759" s="200" t="s">
        <v>1094</v>
      </c>
      <c r="H759" s="199" t="s">
        <v>1</v>
      </c>
      <c r="I759" s="201"/>
      <c r="L759" s="198"/>
      <c r="M759" s="202"/>
      <c r="N759" s="203"/>
      <c r="O759" s="203"/>
      <c r="P759" s="203"/>
      <c r="Q759" s="203"/>
      <c r="R759" s="203"/>
      <c r="S759" s="203"/>
      <c r="T759" s="204"/>
      <c r="AT759" s="199" t="s">
        <v>532</v>
      </c>
      <c r="AU759" s="199" t="s">
        <v>89</v>
      </c>
      <c r="AV759" s="14" t="s">
        <v>83</v>
      </c>
      <c r="AW759" s="14" t="s">
        <v>30</v>
      </c>
      <c r="AX759" s="14" t="s">
        <v>76</v>
      </c>
      <c r="AY759" s="199" t="s">
        <v>524</v>
      </c>
    </row>
    <row r="760" spans="2:51" s="13" customFormat="1">
      <c r="B760" s="189"/>
      <c r="D760" s="190" t="s">
        <v>532</v>
      </c>
      <c r="E760" s="191" t="s">
        <v>1</v>
      </c>
      <c r="F760" s="192" t="s">
        <v>1190</v>
      </c>
      <c r="H760" s="193">
        <v>23.045999999999999</v>
      </c>
      <c r="I760" s="194"/>
      <c r="L760" s="189"/>
      <c r="M760" s="195"/>
      <c r="N760" s="196"/>
      <c r="O760" s="196"/>
      <c r="P760" s="196"/>
      <c r="Q760" s="196"/>
      <c r="R760" s="196"/>
      <c r="S760" s="196"/>
      <c r="T760" s="197"/>
      <c r="AT760" s="191" t="s">
        <v>532</v>
      </c>
      <c r="AU760" s="191" t="s">
        <v>89</v>
      </c>
      <c r="AV760" s="13" t="s">
        <v>89</v>
      </c>
      <c r="AW760" s="13" t="s">
        <v>30</v>
      </c>
      <c r="AX760" s="13" t="s">
        <v>76</v>
      </c>
      <c r="AY760" s="191" t="s">
        <v>524</v>
      </c>
    </row>
    <row r="761" spans="2:51" s="14" customFormat="1">
      <c r="B761" s="198"/>
      <c r="D761" s="190" t="s">
        <v>532</v>
      </c>
      <c r="E761" s="199" t="s">
        <v>1</v>
      </c>
      <c r="F761" s="200" t="s">
        <v>1096</v>
      </c>
      <c r="H761" s="199" t="s">
        <v>1</v>
      </c>
      <c r="I761" s="201"/>
      <c r="L761" s="198"/>
      <c r="M761" s="202"/>
      <c r="N761" s="203"/>
      <c r="O761" s="203"/>
      <c r="P761" s="203"/>
      <c r="Q761" s="203"/>
      <c r="R761" s="203"/>
      <c r="S761" s="203"/>
      <c r="T761" s="204"/>
      <c r="AT761" s="199" t="s">
        <v>532</v>
      </c>
      <c r="AU761" s="199" t="s">
        <v>89</v>
      </c>
      <c r="AV761" s="14" t="s">
        <v>83</v>
      </c>
      <c r="AW761" s="14" t="s">
        <v>30</v>
      </c>
      <c r="AX761" s="14" t="s">
        <v>76</v>
      </c>
      <c r="AY761" s="199" t="s">
        <v>524</v>
      </c>
    </row>
    <row r="762" spans="2:51" s="13" customFormat="1">
      <c r="B762" s="189"/>
      <c r="D762" s="190" t="s">
        <v>532</v>
      </c>
      <c r="E762" s="191" t="s">
        <v>1</v>
      </c>
      <c r="F762" s="192" t="s">
        <v>1191</v>
      </c>
      <c r="H762" s="193">
        <v>23.106999999999999</v>
      </c>
      <c r="I762" s="194"/>
      <c r="L762" s="189"/>
      <c r="M762" s="195"/>
      <c r="N762" s="196"/>
      <c r="O762" s="196"/>
      <c r="P762" s="196"/>
      <c r="Q762" s="196"/>
      <c r="R762" s="196"/>
      <c r="S762" s="196"/>
      <c r="T762" s="197"/>
      <c r="AT762" s="191" t="s">
        <v>532</v>
      </c>
      <c r="AU762" s="191" t="s">
        <v>89</v>
      </c>
      <c r="AV762" s="13" t="s">
        <v>89</v>
      </c>
      <c r="AW762" s="13" t="s">
        <v>30</v>
      </c>
      <c r="AX762" s="13" t="s">
        <v>76</v>
      </c>
      <c r="AY762" s="191" t="s">
        <v>524</v>
      </c>
    </row>
    <row r="763" spans="2:51" s="14" customFormat="1">
      <c r="B763" s="198"/>
      <c r="D763" s="190" t="s">
        <v>532</v>
      </c>
      <c r="E763" s="199" t="s">
        <v>1</v>
      </c>
      <c r="F763" s="200" t="s">
        <v>1098</v>
      </c>
      <c r="H763" s="199" t="s">
        <v>1</v>
      </c>
      <c r="I763" s="201"/>
      <c r="L763" s="198"/>
      <c r="M763" s="202"/>
      <c r="N763" s="203"/>
      <c r="O763" s="203"/>
      <c r="P763" s="203"/>
      <c r="Q763" s="203"/>
      <c r="R763" s="203"/>
      <c r="S763" s="203"/>
      <c r="T763" s="204"/>
      <c r="AT763" s="199" t="s">
        <v>532</v>
      </c>
      <c r="AU763" s="199" t="s">
        <v>89</v>
      </c>
      <c r="AV763" s="14" t="s">
        <v>83</v>
      </c>
      <c r="AW763" s="14" t="s">
        <v>30</v>
      </c>
      <c r="AX763" s="14" t="s">
        <v>76</v>
      </c>
      <c r="AY763" s="199" t="s">
        <v>524</v>
      </c>
    </row>
    <row r="764" spans="2:51" s="13" customFormat="1">
      <c r="B764" s="189"/>
      <c r="D764" s="190" t="s">
        <v>532</v>
      </c>
      <c r="E764" s="191" t="s">
        <v>1</v>
      </c>
      <c r="F764" s="192" t="s">
        <v>1192</v>
      </c>
      <c r="H764" s="193">
        <v>6.1269999999999998</v>
      </c>
      <c r="I764" s="194"/>
      <c r="L764" s="189"/>
      <c r="M764" s="195"/>
      <c r="N764" s="196"/>
      <c r="O764" s="196"/>
      <c r="P764" s="196"/>
      <c r="Q764" s="196"/>
      <c r="R764" s="196"/>
      <c r="S764" s="196"/>
      <c r="T764" s="197"/>
      <c r="AT764" s="191" t="s">
        <v>532</v>
      </c>
      <c r="AU764" s="191" t="s">
        <v>89</v>
      </c>
      <c r="AV764" s="13" t="s">
        <v>89</v>
      </c>
      <c r="AW764" s="13" t="s">
        <v>30</v>
      </c>
      <c r="AX764" s="13" t="s">
        <v>76</v>
      </c>
      <c r="AY764" s="191" t="s">
        <v>524</v>
      </c>
    </row>
    <row r="765" spans="2:51" s="14" customFormat="1">
      <c r="B765" s="198"/>
      <c r="D765" s="190" t="s">
        <v>532</v>
      </c>
      <c r="E765" s="199" t="s">
        <v>1</v>
      </c>
      <c r="F765" s="200" t="s">
        <v>1193</v>
      </c>
      <c r="H765" s="199" t="s">
        <v>1</v>
      </c>
      <c r="I765" s="201"/>
      <c r="L765" s="198"/>
      <c r="M765" s="202"/>
      <c r="N765" s="203"/>
      <c r="O765" s="203"/>
      <c r="P765" s="203"/>
      <c r="Q765" s="203"/>
      <c r="R765" s="203"/>
      <c r="S765" s="203"/>
      <c r="T765" s="204"/>
      <c r="AT765" s="199" t="s">
        <v>532</v>
      </c>
      <c r="AU765" s="199" t="s">
        <v>89</v>
      </c>
      <c r="AV765" s="14" t="s">
        <v>83</v>
      </c>
      <c r="AW765" s="14" t="s">
        <v>30</v>
      </c>
      <c r="AX765" s="14" t="s">
        <v>76</v>
      </c>
      <c r="AY765" s="199" t="s">
        <v>524</v>
      </c>
    </row>
    <row r="766" spans="2:51" s="13" customFormat="1">
      <c r="B766" s="189"/>
      <c r="D766" s="190" t="s">
        <v>532</v>
      </c>
      <c r="E766" s="191" t="s">
        <v>1</v>
      </c>
      <c r="F766" s="192" t="s">
        <v>1194</v>
      </c>
      <c r="H766" s="193">
        <v>1.903</v>
      </c>
      <c r="I766" s="194"/>
      <c r="L766" s="189"/>
      <c r="M766" s="195"/>
      <c r="N766" s="196"/>
      <c r="O766" s="196"/>
      <c r="P766" s="196"/>
      <c r="Q766" s="196"/>
      <c r="R766" s="196"/>
      <c r="S766" s="196"/>
      <c r="T766" s="197"/>
      <c r="AT766" s="191" t="s">
        <v>532</v>
      </c>
      <c r="AU766" s="191" t="s">
        <v>89</v>
      </c>
      <c r="AV766" s="13" t="s">
        <v>89</v>
      </c>
      <c r="AW766" s="13" t="s">
        <v>30</v>
      </c>
      <c r="AX766" s="13" t="s">
        <v>76</v>
      </c>
      <c r="AY766" s="191" t="s">
        <v>524</v>
      </c>
    </row>
    <row r="767" spans="2:51" s="13" customFormat="1">
      <c r="B767" s="189"/>
      <c r="D767" s="190" t="s">
        <v>532</v>
      </c>
      <c r="E767" s="191" t="s">
        <v>1</v>
      </c>
      <c r="F767" s="192" t="s">
        <v>1195</v>
      </c>
      <c r="H767" s="193">
        <v>10.255000000000001</v>
      </c>
      <c r="I767" s="194"/>
      <c r="L767" s="189"/>
      <c r="M767" s="195"/>
      <c r="N767" s="196"/>
      <c r="O767" s="196"/>
      <c r="P767" s="196"/>
      <c r="Q767" s="196"/>
      <c r="R767" s="196"/>
      <c r="S767" s="196"/>
      <c r="T767" s="197"/>
      <c r="AT767" s="191" t="s">
        <v>532</v>
      </c>
      <c r="AU767" s="191" t="s">
        <v>89</v>
      </c>
      <c r="AV767" s="13" t="s">
        <v>89</v>
      </c>
      <c r="AW767" s="13" t="s">
        <v>30</v>
      </c>
      <c r="AX767" s="13" t="s">
        <v>76</v>
      </c>
      <c r="AY767" s="191" t="s">
        <v>524</v>
      </c>
    </row>
    <row r="768" spans="2:51" s="14" customFormat="1">
      <c r="B768" s="198"/>
      <c r="D768" s="190" t="s">
        <v>532</v>
      </c>
      <c r="E768" s="199" t="s">
        <v>1</v>
      </c>
      <c r="F768" s="200" t="s">
        <v>1196</v>
      </c>
      <c r="H768" s="199" t="s">
        <v>1</v>
      </c>
      <c r="I768" s="201"/>
      <c r="L768" s="198"/>
      <c r="M768" s="202"/>
      <c r="N768" s="203"/>
      <c r="O768" s="203"/>
      <c r="P768" s="203"/>
      <c r="Q768" s="203"/>
      <c r="R768" s="203"/>
      <c r="S768" s="203"/>
      <c r="T768" s="204"/>
      <c r="AT768" s="199" t="s">
        <v>532</v>
      </c>
      <c r="AU768" s="199" t="s">
        <v>89</v>
      </c>
      <c r="AV768" s="14" t="s">
        <v>83</v>
      </c>
      <c r="AW768" s="14" t="s">
        <v>30</v>
      </c>
      <c r="AX768" s="14" t="s">
        <v>76</v>
      </c>
      <c r="AY768" s="199" t="s">
        <v>524</v>
      </c>
    </row>
    <row r="769" spans="2:51" s="13" customFormat="1">
      <c r="B769" s="189"/>
      <c r="D769" s="190" t="s">
        <v>532</v>
      </c>
      <c r="E769" s="191" t="s">
        <v>1</v>
      </c>
      <c r="F769" s="192" t="s">
        <v>1197</v>
      </c>
      <c r="H769" s="193">
        <v>11.367000000000001</v>
      </c>
      <c r="I769" s="194"/>
      <c r="L769" s="189"/>
      <c r="M769" s="195"/>
      <c r="N769" s="196"/>
      <c r="O769" s="196"/>
      <c r="P769" s="196"/>
      <c r="Q769" s="196"/>
      <c r="R769" s="196"/>
      <c r="S769" s="196"/>
      <c r="T769" s="197"/>
      <c r="AT769" s="191" t="s">
        <v>532</v>
      </c>
      <c r="AU769" s="191" t="s">
        <v>89</v>
      </c>
      <c r="AV769" s="13" t="s">
        <v>89</v>
      </c>
      <c r="AW769" s="13" t="s">
        <v>30</v>
      </c>
      <c r="AX769" s="13" t="s">
        <v>76</v>
      </c>
      <c r="AY769" s="191" t="s">
        <v>524</v>
      </c>
    </row>
    <row r="770" spans="2:51" s="14" customFormat="1">
      <c r="B770" s="198"/>
      <c r="D770" s="190" t="s">
        <v>532</v>
      </c>
      <c r="E770" s="199" t="s">
        <v>1</v>
      </c>
      <c r="F770" s="200" t="s">
        <v>1073</v>
      </c>
      <c r="H770" s="199" t="s">
        <v>1</v>
      </c>
      <c r="I770" s="201"/>
      <c r="L770" s="198"/>
      <c r="M770" s="202"/>
      <c r="N770" s="203"/>
      <c r="O770" s="203"/>
      <c r="P770" s="203"/>
      <c r="Q770" s="203"/>
      <c r="R770" s="203"/>
      <c r="S770" s="203"/>
      <c r="T770" s="204"/>
      <c r="AT770" s="199" t="s">
        <v>532</v>
      </c>
      <c r="AU770" s="199" t="s">
        <v>89</v>
      </c>
      <c r="AV770" s="14" t="s">
        <v>83</v>
      </c>
      <c r="AW770" s="14" t="s">
        <v>30</v>
      </c>
      <c r="AX770" s="14" t="s">
        <v>76</v>
      </c>
      <c r="AY770" s="199" t="s">
        <v>524</v>
      </c>
    </row>
    <row r="771" spans="2:51" s="13" customFormat="1">
      <c r="B771" s="189"/>
      <c r="D771" s="190" t="s">
        <v>532</v>
      </c>
      <c r="E771" s="191" t="s">
        <v>1</v>
      </c>
      <c r="F771" s="192" t="s">
        <v>1198</v>
      </c>
      <c r="H771" s="193">
        <v>3.4079999999999999</v>
      </c>
      <c r="I771" s="194"/>
      <c r="L771" s="189"/>
      <c r="M771" s="195"/>
      <c r="N771" s="196"/>
      <c r="O771" s="196"/>
      <c r="P771" s="196"/>
      <c r="Q771" s="196"/>
      <c r="R771" s="196"/>
      <c r="S771" s="196"/>
      <c r="T771" s="197"/>
      <c r="AT771" s="191" t="s">
        <v>532</v>
      </c>
      <c r="AU771" s="191" t="s">
        <v>89</v>
      </c>
      <c r="AV771" s="13" t="s">
        <v>89</v>
      </c>
      <c r="AW771" s="13" t="s">
        <v>30</v>
      </c>
      <c r="AX771" s="13" t="s">
        <v>76</v>
      </c>
      <c r="AY771" s="191" t="s">
        <v>524</v>
      </c>
    </row>
    <row r="772" spans="2:51" s="14" customFormat="1">
      <c r="B772" s="198"/>
      <c r="D772" s="190" t="s">
        <v>532</v>
      </c>
      <c r="E772" s="199" t="s">
        <v>1</v>
      </c>
      <c r="F772" s="200" t="s">
        <v>1075</v>
      </c>
      <c r="H772" s="199" t="s">
        <v>1</v>
      </c>
      <c r="I772" s="201"/>
      <c r="L772" s="198"/>
      <c r="M772" s="202"/>
      <c r="N772" s="203"/>
      <c r="O772" s="203"/>
      <c r="P772" s="203"/>
      <c r="Q772" s="203"/>
      <c r="R772" s="203"/>
      <c r="S772" s="203"/>
      <c r="T772" s="204"/>
      <c r="AT772" s="199" t="s">
        <v>532</v>
      </c>
      <c r="AU772" s="199" t="s">
        <v>89</v>
      </c>
      <c r="AV772" s="14" t="s">
        <v>83</v>
      </c>
      <c r="AW772" s="14" t="s">
        <v>30</v>
      </c>
      <c r="AX772" s="14" t="s">
        <v>76</v>
      </c>
      <c r="AY772" s="199" t="s">
        <v>524</v>
      </c>
    </row>
    <row r="773" spans="2:51" s="13" customFormat="1">
      <c r="B773" s="189"/>
      <c r="D773" s="190" t="s">
        <v>532</v>
      </c>
      <c r="E773" s="191" t="s">
        <v>1</v>
      </c>
      <c r="F773" s="192" t="s">
        <v>1199</v>
      </c>
      <c r="H773" s="193">
        <v>3.0640000000000001</v>
      </c>
      <c r="I773" s="194"/>
      <c r="L773" s="189"/>
      <c r="M773" s="195"/>
      <c r="N773" s="196"/>
      <c r="O773" s="196"/>
      <c r="P773" s="196"/>
      <c r="Q773" s="196"/>
      <c r="R773" s="196"/>
      <c r="S773" s="196"/>
      <c r="T773" s="197"/>
      <c r="AT773" s="191" t="s">
        <v>532</v>
      </c>
      <c r="AU773" s="191" t="s">
        <v>89</v>
      </c>
      <c r="AV773" s="13" t="s">
        <v>89</v>
      </c>
      <c r="AW773" s="13" t="s">
        <v>30</v>
      </c>
      <c r="AX773" s="13" t="s">
        <v>76</v>
      </c>
      <c r="AY773" s="191" t="s">
        <v>524</v>
      </c>
    </row>
    <row r="774" spans="2:51" s="14" customFormat="1">
      <c r="B774" s="198"/>
      <c r="D774" s="190" t="s">
        <v>532</v>
      </c>
      <c r="E774" s="199" t="s">
        <v>1</v>
      </c>
      <c r="F774" s="200" t="s">
        <v>1088</v>
      </c>
      <c r="H774" s="199" t="s">
        <v>1</v>
      </c>
      <c r="I774" s="201"/>
      <c r="L774" s="198"/>
      <c r="M774" s="202"/>
      <c r="N774" s="203"/>
      <c r="O774" s="203"/>
      <c r="P774" s="203"/>
      <c r="Q774" s="203"/>
      <c r="R774" s="203"/>
      <c r="S774" s="203"/>
      <c r="T774" s="204"/>
      <c r="AT774" s="199" t="s">
        <v>532</v>
      </c>
      <c r="AU774" s="199" t="s">
        <v>89</v>
      </c>
      <c r="AV774" s="14" t="s">
        <v>83</v>
      </c>
      <c r="AW774" s="14" t="s">
        <v>30</v>
      </c>
      <c r="AX774" s="14" t="s">
        <v>76</v>
      </c>
      <c r="AY774" s="199" t="s">
        <v>524</v>
      </c>
    </row>
    <row r="775" spans="2:51" s="13" customFormat="1">
      <c r="B775" s="189"/>
      <c r="D775" s="190" t="s">
        <v>532</v>
      </c>
      <c r="E775" s="191" t="s">
        <v>1</v>
      </c>
      <c r="F775" s="192" t="s">
        <v>1200</v>
      </c>
      <c r="H775" s="193">
        <v>23.18</v>
      </c>
      <c r="I775" s="194"/>
      <c r="L775" s="189"/>
      <c r="M775" s="195"/>
      <c r="N775" s="196"/>
      <c r="O775" s="196"/>
      <c r="P775" s="196"/>
      <c r="Q775" s="196"/>
      <c r="R775" s="196"/>
      <c r="S775" s="196"/>
      <c r="T775" s="197"/>
      <c r="AT775" s="191" t="s">
        <v>532</v>
      </c>
      <c r="AU775" s="191" t="s">
        <v>89</v>
      </c>
      <c r="AV775" s="13" t="s">
        <v>89</v>
      </c>
      <c r="AW775" s="13" t="s">
        <v>30</v>
      </c>
      <c r="AX775" s="13" t="s">
        <v>76</v>
      </c>
      <c r="AY775" s="191" t="s">
        <v>524</v>
      </c>
    </row>
    <row r="776" spans="2:51" s="15" customFormat="1">
      <c r="B776" s="205"/>
      <c r="D776" s="190" t="s">
        <v>532</v>
      </c>
      <c r="E776" s="206" t="s">
        <v>1</v>
      </c>
      <c r="F776" s="207" t="s">
        <v>589</v>
      </c>
      <c r="H776" s="208">
        <v>198.691</v>
      </c>
      <c r="I776" s="209"/>
      <c r="L776" s="205"/>
      <c r="M776" s="210"/>
      <c r="N776" s="211"/>
      <c r="O776" s="211"/>
      <c r="P776" s="211"/>
      <c r="Q776" s="211"/>
      <c r="R776" s="211"/>
      <c r="S776" s="211"/>
      <c r="T776" s="212"/>
      <c r="AT776" s="206" t="s">
        <v>532</v>
      </c>
      <c r="AU776" s="206" t="s">
        <v>89</v>
      </c>
      <c r="AV776" s="15" t="s">
        <v>537</v>
      </c>
      <c r="AW776" s="15" t="s">
        <v>30</v>
      </c>
      <c r="AX776" s="15" t="s">
        <v>76</v>
      </c>
      <c r="AY776" s="206" t="s">
        <v>524</v>
      </c>
    </row>
    <row r="777" spans="2:51" s="14" customFormat="1">
      <c r="B777" s="198"/>
      <c r="D777" s="190" t="s">
        <v>532</v>
      </c>
      <c r="E777" s="199" t="s">
        <v>1</v>
      </c>
      <c r="F777" s="200" t="s">
        <v>1201</v>
      </c>
      <c r="H777" s="199" t="s">
        <v>1</v>
      </c>
      <c r="I777" s="201"/>
      <c r="L777" s="198"/>
      <c r="M777" s="202"/>
      <c r="N777" s="203"/>
      <c r="O777" s="203"/>
      <c r="P777" s="203"/>
      <c r="Q777" s="203"/>
      <c r="R777" s="203"/>
      <c r="S777" s="203"/>
      <c r="T777" s="204"/>
      <c r="AT777" s="199" t="s">
        <v>532</v>
      </c>
      <c r="AU777" s="199" t="s">
        <v>89</v>
      </c>
      <c r="AV777" s="14" t="s">
        <v>83</v>
      </c>
      <c r="AW777" s="14" t="s">
        <v>30</v>
      </c>
      <c r="AX777" s="14" t="s">
        <v>76</v>
      </c>
      <c r="AY777" s="199" t="s">
        <v>524</v>
      </c>
    </row>
    <row r="778" spans="2:51" s="14" customFormat="1">
      <c r="B778" s="198"/>
      <c r="D778" s="190" t="s">
        <v>532</v>
      </c>
      <c r="E778" s="199" t="s">
        <v>1</v>
      </c>
      <c r="F778" s="200" t="s">
        <v>1034</v>
      </c>
      <c r="H778" s="199" t="s">
        <v>1</v>
      </c>
      <c r="I778" s="201"/>
      <c r="L778" s="198"/>
      <c r="M778" s="202"/>
      <c r="N778" s="203"/>
      <c r="O778" s="203"/>
      <c r="P778" s="203"/>
      <c r="Q778" s="203"/>
      <c r="R778" s="203"/>
      <c r="S778" s="203"/>
      <c r="T778" s="204"/>
      <c r="AT778" s="199" t="s">
        <v>532</v>
      </c>
      <c r="AU778" s="199" t="s">
        <v>89</v>
      </c>
      <c r="AV778" s="14" t="s">
        <v>83</v>
      </c>
      <c r="AW778" s="14" t="s">
        <v>30</v>
      </c>
      <c r="AX778" s="14" t="s">
        <v>76</v>
      </c>
      <c r="AY778" s="199" t="s">
        <v>524</v>
      </c>
    </row>
    <row r="779" spans="2:51" s="14" customFormat="1">
      <c r="B779" s="198"/>
      <c r="D779" s="190" t="s">
        <v>532</v>
      </c>
      <c r="E779" s="199" t="s">
        <v>1</v>
      </c>
      <c r="F779" s="200" t="s">
        <v>1047</v>
      </c>
      <c r="H779" s="199" t="s">
        <v>1</v>
      </c>
      <c r="I779" s="201"/>
      <c r="L779" s="198"/>
      <c r="M779" s="202"/>
      <c r="N779" s="203"/>
      <c r="O779" s="203"/>
      <c r="P779" s="203"/>
      <c r="Q779" s="203"/>
      <c r="R779" s="203"/>
      <c r="S779" s="203"/>
      <c r="T779" s="204"/>
      <c r="AT779" s="199" t="s">
        <v>532</v>
      </c>
      <c r="AU779" s="199" t="s">
        <v>89</v>
      </c>
      <c r="AV779" s="14" t="s">
        <v>83</v>
      </c>
      <c r="AW779" s="14" t="s">
        <v>30</v>
      </c>
      <c r="AX779" s="14" t="s">
        <v>76</v>
      </c>
      <c r="AY779" s="199" t="s">
        <v>524</v>
      </c>
    </row>
    <row r="780" spans="2:51" s="13" customFormat="1" ht="20.399999999999999">
      <c r="B780" s="189"/>
      <c r="D780" s="190" t="s">
        <v>532</v>
      </c>
      <c r="E780" s="191" t="s">
        <v>1</v>
      </c>
      <c r="F780" s="192" t="s">
        <v>1202</v>
      </c>
      <c r="H780" s="193">
        <v>37.624000000000002</v>
      </c>
      <c r="I780" s="194"/>
      <c r="L780" s="189"/>
      <c r="M780" s="195"/>
      <c r="N780" s="196"/>
      <c r="O780" s="196"/>
      <c r="P780" s="196"/>
      <c r="Q780" s="196"/>
      <c r="R780" s="196"/>
      <c r="S780" s="196"/>
      <c r="T780" s="197"/>
      <c r="AT780" s="191" t="s">
        <v>532</v>
      </c>
      <c r="AU780" s="191" t="s">
        <v>89</v>
      </c>
      <c r="AV780" s="13" t="s">
        <v>89</v>
      </c>
      <c r="AW780" s="13" t="s">
        <v>30</v>
      </c>
      <c r="AX780" s="13" t="s">
        <v>76</v>
      </c>
      <c r="AY780" s="191" t="s">
        <v>524</v>
      </c>
    </row>
    <row r="781" spans="2:51" s="13" customFormat="1">
      <c r="B781" s="189"/>
      <c r="D781" s="190" t="s">
        <v>532</v>
      </c>
      <c r="E781" s="191" t="s">
        <v>1</v>
      </c>
      <c r="F781" s="192" t="s">
        <v>1203</v>
      </c>
      <c r="H781" s="193">
        <v>-9.5399999999999991</v>
      </c>
      <c r="I781" s="194"/>
      <c r="L781" s="189"/>
      <c r="M781" s="195"/>
      <c r="N781" s="196"/>
      <c r="O781" s="196"/>
      <c r="P781" s="196"/>
      <c r="Q781" s="196"/>
      <c r="R781" s="196"/>
      <c r="S781" s="196"/>
      <c r="T781" s="197"/>
      <c r="AT781" s="191" t="s">
        <v>532</v>
      </c>
      <c r="AU781" s="191" t="s">
        <v>89</v>
      </c>
      <c r="AV781" s="13" t="s">
        <v>89</v>
      </c>
      <c r="AW781" s="13" t="s">
        <v>30</v>
      </c>
      <c r="AX781" s="13" t="s">
        <v>76</v>
      </c>
      <c r="AY781" s="191" t="s">
        <v>524</v>
      </c>
    </row>
    <row r="782" spans="2:51" s="15" customFormat="1">
      <c r="B782" s="205"/>
      <c r="D782" s="190" t="s">
        <v>532</v>
      </c>
      <c r="E782" s="206" t="s">
        <v>1</v>
      </c>
      <c r="F782" s="207" t="s">
        <v>589</v>
      </c>
      <c r="H782" s="208">
        <v>28.084</v>
      </c>
      <c r="I782" s="209"/>
      <c r="L782" s="205"/>
      <c r="M782" s="210"/>
      <c r="N782" s="211"/>
      <c r="O782" s="211"/>
      <c r="P782" s="211"/>
      <c r="Q782" s="211"/>
      <c r="R782" s="211"/>
      <c r="S782" s="211"/>
      <c r="T782" s="212"/>
      <c r="AT782" s="206" t="s">
        <v>532</v>
      </c>
      <c r="AU782" s="206" t="s">
        <v>89</v>
      </c>
      <c r="AV782" s="15" t="s">
        <v>537</v>
      </c>
      <c r="AW782" s="15" t="s">
        <v>30</v>
      </c>
      <c r="AX782" s="15" t="s">
        <v>76</v>
      </c>
      <c r="AY782" s="206" t="s">
        <v>524</v>
      </c>
    </row>
    <row r="783" spans="2:51" s="14" customFormat="1">
      <c r="B783" s="198"/>
      <c r="D783" s="190" t="s">
        <v>532</v>
      </c>
      <c r="E783" s="199" t="s">
        <v>1</v>
      </c>
      <c r="F783" s="200" t="s">
        <v>1204</v>
      </c>
      <c r="H783" s="199" t="s">
        <v>1</v>
      </c>
      <c r="I783" s="201"/>
      <c r="L783" s="198"/>
      <c r="M783" s="202"/>
      <c r="N783" s="203"/>
      <c r="O783" s="203"/>
      <c r="P783" s="203"/>
      <c r="Q783" s="203"/>
      <c r="R783" s="203"/>
      <c r="S783" s="203"/>
      <c r="T783" s="204"/>
      <c r="AT783" s="199" t="s">
        <v>532</v>
      </c>
      <c r="AU783" s="199" t="s">
        <v>89</v>
      </c>
      <c r="AV783" s="14" t="s">
        <v>83</v>
      </c>
      <c r="AW783" s="14" t="s">
        <v>30</v>
      </c>
      <c r="AX783" s="14" t="s">
        <v>76</v>
      </c>
      <c r="AY783" s="199" t="s">
        <v>524</v>
      </c>
    </row>
    <row r="784" spans="2:51" s="14" customFormat="1">
      <c r="B784" s="198"/>
      <c r="D784" s="190" t="s">
        <v>532</v>
      </c>
      <c r="E784" s="199" t="s">
        <v>1</v>
      </c>
      <c r="F784" s="200" t="s">
        <v>1024</v>
      </c>
      <c r="H784" s="199" t="s">
        <v>1</v>
      </c>
      <c r="I784" s="201"/>
      <c r="L784" s="198"/>
      <c r="M784" s="202"/>
      <c r="N784" s="203"/>
      <c r="O784" s="203"/>
      <c r="P784" s="203"/>
      <c r="Q784" s="203"/>
      <c r="R784" s="203"/>
      <c r="S784" s="203"/>
      <c r="T784" s="204"/>
      <c r="AT784" s="199" t="s">
        <v>532</v>
      </c>
      <c r="AU784" s="199" t="s">
        <v>89</v>
      </c>
      <c r="AV784" s="14" t="s">
        <v>83</v>
      </c>
      <c r="AW784" s="14" t="s">
        <v>30</v>
      </c>
      <c r="AX784" s="14" t="s">
        <v>76</v>
      </c>
      <c r="AY784" s="199" t="s">
        <v>524</v>
      </c>
    </row>
    <row r="785" spans="2:51" s="14" customFormat="1">
      <c r="B785" s="198"/>
      <c r="D785" s="190" t="s">
        <v>532</v>
      </c>
      <c r="E785" s="199" t="s">
        <v>1</v>
      </c>
      <c r="F785" s="200" t="s">
        <v>1025</v>
      </c>
      <c r="H785" s="199" t="s">
        <v>1</v>
      </c>
      <c r="I785" s="201"/>
      <c r="L785" s="198"/>
      <c r="M785" s="202"/>
      <c r="N785" s="203"/>
      <c r="O785" s="203"/>
      <c r="P785" s="203"/>
      <c r="Q785" s="203"/>
      <c r="R785" s="203"/>
      <c r="S785" s="203"/>
      <c r="T785" s="204"/>
      <c r="AT785" s="199" t="s">
        <v>532</v>
      </c>
      <c r="AU785" s="199" t="s">
        <v>89</v>
      </c>
      <c r="AV785" s="14" t="s">
        <v>83</v>
      </c>
      <c r="AW785" s="14" t="s">
        <v>30</v>
      </c>
      <c r="AX785" s="14" t="s">
        <v>76</v>
      </c>
      <c r="AY785" s="199" t="s">
        <v>524</v>
      </c>
    </row>
    <row r="786" spans="2:51" s="14" customFormat="1">
      <c r="B786" s="198"/>
      <c r="D786" s="190" t="s">
        <v>532</v>
      </c>
      <c r="E786" s="199" t="s">
        <v>1</v>
      </c>
      <c r="F786" s="200" t="s">
        <v>1205</v>
      </c>
      <c r="H786" s="199" t="s">
        <v>1</v>
      </c>
      <c r="I786" s="201"/>
      <c r="L786" s="198"/>
      <c r="M786" s="202"/>
      <c r="N786" s="203"/>
      <c r="O786" s="203"/>
      <c r="P786" s="203"/>
      <c r="Q786" s="203"/>
      <c r="R786" s="203"/>
      <c r="S786" s="203"/>
      <c r="T786" s="204"/>
      <c r="AT786" s="199" t="s">
        <v>532</v>
      </c>
      <c r="AU786" s="199" t="s">
        <v>89</v>
      </c>
      <c r="AV786" s="14" t="s">
        <v>83</v>
      </c>
      <c r="AW786" s="14" t="s">
        <v>30</v>
      </c>
      <c r="AX786" s="14" t="s">
        <v>76</v>
      </c>
      <c r="AY786" s="199" t="s">
        <v>524</v>
      </c>
    </row>
    <row r="787" spans="2:51" s="13" customFormat="1">
      <c r="B787" s="189"/>
      <c r="D787" s="190" t="s">
        <v>532</v>
      </c>
      <c r="E787" s="191" t="s">
        <v>1</v>
      </c>
      <c r="F787" s="192" t="s">
        <v>1206</v>
      </c>
      <c r="H787" s="193">
        <v>61.984999999999999</v>
      </c>
      <c r="I787" s="194"/>
      <c r="L787" s="189"/>
      <c r="M787" s="195"/>
      <c r="N787" s="196"/>
      <c r="O787" s="196"/>
      <c r="P787" s="196"/>
      <c r="Q787" s="196"/>
      <c r="R787" s="196"/>
      <c r="S787" s="196"/>
      <c r="T787" s="197"/>
      <c r="AT787" s="191" t="s">
        <v>532</v>
      </c>
      <c r="AU787" s="191" t="s">
        <v>89</v>
      </c>
      <c r="AV787" s="13" t="s">
        <v>89</v>
      </c>
      <c r="AW787" s="13" t="s">
        <v>30</v>
      </c>
      <c r="AX787" s="13" t="s">
        <v>76</v>
      </c>
      <c r="AY787" s="191" t="s">
        <v>524</v>
      </c>
    </row>
    <row r="788" spans="2:51" s="13" customFormat="1">
      <c r="B788" s="189"/>
      <c r="D788" s="190" t="s">
        <v>532</v>
      </c>
      <c r="E788" s="191" t="s">
        <v>1</v>
      </c>
      <c r="F788" s="192" t="s">
        <v>1207</v>
      </c>
      <c r="H788" s="193">
        <v>47.886000000000003</v>
      </c>
      <c r="I788" s="194"/>
      <c r="L788" s="189"/>
      <c r="M788" s="195"/>
      <c r="N788" s="196"/>
      <c r="O788" s="196"/>
      <c r="P788" s="196"/>
      <c r="Q788" s="196"/>
      <c r="R788" s="196"/>
      <c r="S788" s="196"/>
      <c r="T788" s="197"/>
      <c r="AT788" s="191" t="s">
        <v>532</v>
      </c>
      <c r="AU788" s="191" t="s">
        <v>89</v>
      </c>
      <c r="AV788" s="13" t="s">
        <v>89</v>
      </c>
      <c r="AW788" s="13" t="s">
        <v>30</v>
      </c>
      <c r="AX788" s="13" t="s">
        <v>76</v>
      </c>
      <c r="AY788" s="191" t="s">
        <v>524</v>
      </c>
    </row>
    <row r="789" spans="2:51" s="13" customFormat="1" ht="20.399999999999999">
      <c r="B789" s="189"/>
      <c r="D789" s="190" t="s">
        <v>532</v>
      </c>
      <c r="E789" s="191" t="s">
        <v>1</v>
      </c>
      <c r="F789" s="192" t="s">
        <v>1208</v>
      </c>
      <c r="H789" s="193">
        <v>-10.032</v>
      </c>
      <c r="I789" s="194"/>
      <c r="L789" s="189"/>
      <c r="M789" s="195"/>
      <c r="N789" s="196"/>
      <c r="O789" s="196"/>
      <c r="P789" s="196"/>
      <c r="Q789" s="196"/>
      <c r="R789" s="196"/>
      <c r="S789" s="196"/>
      <c r="T789" s="197"/>
      <c r="AT789" s="191" t="s">
        <v>532</v>
      </c>
      <c r="AU789" s="191" t="s">
        <v>89</v>
      </c>
      <c r="AV789" s="13" t="s">
        <v>89</v>
      </c>
      <c r="AW789" s="13" t="s">
        <v>30</v>
      </c>
      <c r="AX789" s="13" t="s">
        <v>76</v>
      </c>
      <c r="AY789" s="191" t="s">
        <v>524</v>
      </c>
    </row>
    <row r="790" spans="2:51" s="13" customFormat="1">
      <c r="B790" s="189"/>
      <c r="D790" s="190" t="s">
        <v>532</v>
      </c>
      <c r="E790" s="191" t="s">
        <v>1</v>
      </c>
      <c r="F790" s="192" t="s">
        <v>1209</v>
      </c>
      <c r="H790" s="193">
        <v>2.34</v>
      </c>
      <c r="I790" s="194"/>
      <c r="L790" s="189"/>
      <c r="M790" s="195"/>
      <c r="N790" s="196"/>
      <c r="O790" s="196"/>
      <c r="P790" s="196"/>
      <c r="Q790" s="196"/>
      <c r="R790" s="196"/>
      <c r="S790" s="196"/>
      <c r="T790" s="197"/>
      <c r="AT790" s="191" t="s">
        <v>532</v>
      </c>
      <c r="AU790" s="191" t="s">
        <v>89</v>
      </c>
      <c r="AV790" s="13" t="s">
        <v>89</v>
      </c>
      <c r="AW790" s="13" t="s">
        <v>30</v>
      </c>
      <c r="AX790" s="13" t="s">
        <v>76</v>
      </c>
      <c r="AY790" s="191" t="s">
        <v>524</v>
      </c>
    </row>
    <row r="791" spans="2:51" s="14" customFormat="1">
      <c r="B791" s="198"/>
      <c r="D791" s="190" t="s">
        <v>532</v>
      </c>
      <c r="E791" s="199" t="s">
        <v>1</v>
      </c>
      <c r="F791" s="200" t="s">
        <v>1177</v>
      </c>
      <c r="H791" s="199" t="s">
        <v>1</v>
      </c>
      <c r="I791" s="201"/>
      <c r="L791" s="198"/>
      <c r="M791" s="202"/>
      <c r="N791" s="203"/>
      <c r="O791" s="203"/>
      <c r="P791" s="203"/>
      <c r="Q791" s="203"/>
      <c r="R791" s="203"/>
      <c r="S791" s="203"/>
      <c r="T791" s="204"/>
      <c r="AT791" s="199" t="s">
        <v>532</v>
      </c>
      <c r="AU791" s="199" t="s">
        <v>89</v>
      </c>
      <c r="AV791" s="14" t="s">
        <v>83</v>
      </c>
      <c r="AW791" s="14" t="s">
        <v>30</v>
      </c>
      <c r="AX791" s="14" t="s">
        <v>76</v>
      </c>
      <c r="AY791" s="199" t="s">
        <v>524</v>
      </c>
    </row>
    <row r="792" spans="2:51" s="13" customFormat="1" ht="20.399999999999999">
      <c r="B792" s="189"/>
      <c r="D792" s="190" t="s">
        <v>532</v>
      </c>
      <c r="E792" s="191" t="s">
        <v>1</v>
      </c>
      <c r="F792" s="192" t="s">
        <v>1210</v>
      </c>
      <c r="H792" s="193">
        <v>8.5180000000000007</v>
      </c>
      <c r="I792" s="194"/>
      <c r="L792" s="189"/>
      <c r="M792" s="195"/>
      <c r="N792" s="196"/>
      <c r="O792" s="196"/>
      <c r="P792" s="196"/>
      <c r="Q792" s="196"/>
      <c r="R792" s="196"/>
      <c r="S792" s="196"/>
      <c r="T792" s="197"/>
      <c r="AT792" s="191" t="s">
        <v>532</v>
      </c>
      <c r="AU792" s="191" t="s">
        <v>89</v>
      </c>
      <c r="AV792" s="13" t="s">
        <v>89</v>
      </c>
      <c r="AW792" s="13" t="s">
        <v>30</v>
      </c>
      <c r="AX792" s="13" t="s">
        <v>76</v>
      </c>
      <c r="AY792" s="191" t="s">
        <v>524</v>
      </c>
    </row>
    <row r="793" spans="2:51" s="13" customFormat="1">
      <c r="B793" s="189"/>
      <c r="D793" s="190" t="s">
        <v>532</v>
      </c>
      <c r="E793" s="191" t="s">
        <v>1</v>
      </c>
      <c r="F793" s="192" t="s">
        <v>1211</v>
      </c>
      <c r="H793" s="193">
        <v>3.694</v>
      </c>
      <c r="I793" s="194"/>
      <c r="L793" s="189"/>
      <c r="M793" s="195"/>
      <c r="N793" s="196"/>
      <c r="O793" s="196"/>
      <c r="P793" s="196"/>
      <c r="Q793" s="196"/>
      <c r="R793" s="196"/>
      <c r="S793" s="196"/>
      <c r="T793" s="197"/>
      <c r="AT793" s="191" t="s">
        <v>532</v>
      </c>
      <c r="AU793" s="191" t="s">
        <v>89</v>
      </c>
      <c r="AV793" s="13" t="s">
        <v>89</v>
      </c>
      <c r="AW793" s="13" t="s">
        <v>30</v>
      </c>
      <c r="AX793" s="13" t="s">
        <v>76</v>
      </c>
      <c r="AY793" s="191" t="s">
        <v>524</v>
      </c>
    </row>
    <row r="794" spans="2:51" s="14" customFormat="1">
      <c r="B794" s="198"/>
      <c r="D794" s="190" t="s">
        <v>532</v>
      </c>
      <c r="E794" s="199" t="s">
        <v>1</v>
      </c>
      <c r="F794" s="200" t="s">
        <v>1212</v>
      </c>
      <c r="H794" s="199" t="s">
        <v>1</v>
      </c>
      <c r="I794" s="201"/>
      <c r="L794" s="198"/>
      <c r="M794" s="202"/>
      <c r="N794" s="203"/>
      <c r="O794" s="203"/>
      <c r="P794" s="203"/>
      <c r="Q794" s="203"/>
      <c r="R794" s="203"/>
      <c r="S794" s="203"/>
      <c r="T794" s="204"/>
      <c r="AT794" s="199" t="s">
        <v>532</v>
      </c>
      <c r="AU794" s="199" t="s">
        <v>89</v>
      </c>
      <c r="AV794" s="14" t="s">
        <v>83</v>
      </c>
      <c r="AW794" s="14" t="s">
        <v>30</v>
      </c>
      <c r="AX794" s="14" t="s">
        <v>76</v>
      </c>
      <c r="AY794" s="199" t="s">
        <v>524</v>
      </c>
    </row>
    <row r="795" spans="2:51" s="13" customFormat="1">
      <c r="B795" s="189"/>
      <c r="D795" s="190" t="s">
        <v>532</v>
      </c>
      <c r="E795" s="191" t="s">
        <v>1</v>
      </c>
      <c r="F795" s="192" t="s">
        <v>1213</v>
      </c>
      <c r="H795" s="193">
        <v>4.7629999999999999</v>
      </c>
      <c r="I795" s="194"/>
      <c r="L795" s="189"/>
      <c r="M795" s="195"/>
      <c r="N795" s="196"/>
      <c r="O795" s="196"/>
      <c r="P795" s="196"/>
      <c r="Q795" s="196"/>
      <c r="R795" s="196"/>
      <c r="S795" s="196"/>
      <c r="T795" s="197"/>
      <c r="AT795" s="191" t="s">
        <v>532</v>
      </c>
      <c r="AU795" s="191" t="s">
        <v>89</v>
      </c>
      <c r="AV795" s="13" t="s">
        <v>89</v>
      </c>
      <c r="AW795" s="13" t="s">
        <v>30</v>
      </c>
      <c r="AX795" s="13" t="s">
        <v>76</v>
      </c>
      <c r="AY795" s="191" t="s">
        <v>524</v>
      </c>
    </row>
    <row r="796" spans="2:51" s="14" customFormat="1">
      <c r="B796" s="198"/>
      <c r="D796" s="190" t="s">
        <v>532</v>
      </c>
      <c r="E796" s="199" t="s">
        <v>1</v>
      </c>
      <c r="F796" s="200" t="s">
        <v>1029</v>
      </c>
      <c r="H796" s="199" t="s">
        <v>1</v>
      </c>
      <c r="I796" s="201"/>
      <c r="L796" s="198"/>
      <c r="M796" s="202"/>
      <c r="N796" s="203"/>
      <c r="O796" s="203"/>
      <c r="P796" s="203"/>
      <c r="Q796" s="203"/>
      <c r="R796" s="203"/>
      <c r="S796" s="203"/>
      <c r="T796" s="204"/>
      <c r="AT796" s="199" t="s">
        <v>532</v>
      </c>
      <c r="AU796" s="199" t="s">
        <v>89</v>
      </c>
      <c r="AV796" s="14" t="s">
        <v>83</v>
      </c>
      <c r="AW796" s="14" t="s">
        <v>30</v>
      </c>
      <c r="AX796" s="14" t="s">
        <v>76</v>
      </c>
      <c r="AY796" s="199" t="s">
        <v>524</v>
      </c>
    </row>
    <row r="797" spans="2:51" s="14" customFormat="1">
      <c r="B797" s="198"/>
      <c r="D797" s="190" t="s">
        <v>532</v>
      </c>
      <c r="E797" s="199" t="s">
        <v>1</v>
      </c>
      <c r="F797" s="200" t="s">
        <v>1177</v>
      </c>
      <c r="H797" s="199" t="s">
        <v>1</v>
      </c>
      <c r="I797" s="201"/>
      <c r="L797" s="198"/>
      <c r="M797" s="202"/>
      <c r="N797" s="203"/>
      <c r="O797" s="203"/>
      <c r="P797" s="203"/>
      <c r="Q797" s="203"/>
      <c r="R797" s="203"/>
      <c r="S797" s="203"/>
      <c r="T797" s="204"/>
      <c r="AT797" s="199" t="s">
        <v>532</v>
      </c>
      <c r="AU797" s="199" t="s">
        <v>89</v>
      </c>
      <c r="AV797" s="14" t="s">
        <v>83</v>
      </c>
      <c r="AW797" s="14" t="s">
        <v>30</v>
      </c>
      <c r="AX797" s="14" t="s">
        <v>76</v>
      </c>
      <c r="AY797" s="199" t="s">
        <v>524</v>
      </c>
    </row>
    <row r="798" spans="2:51" s="13" customFormat="1">
      <c r="B798" s="189"/>
      <c r="D798" s="190" t="s">
        <v>532</v>
      </c>
      <c r="E798" s="191" t="s">
        <v>1</v>
      </c>
      <c r="F798" s="192" t="s">
        <v>1214</v>
      </c>
      <c r="H798" s="193">
        <v>6.8849999999999998</v>
      </c>
      <c r="I798" s="194"/>
      <c r="L798" s="189"/>
      <c r="M798" s="195"/>
      <c r="N798" s="196"/>
      <c r="O798" s="196"/>
      <c r="P798" s="196"/>
      <c r="Q798" s="196"/>
      <c r="R798" s="196"/>
      <c r="S798" s="196"/>
      <c r="T798" s="197"/>
      <c r="AT798" s="191" t="s">
        <v>532</v>
      </c>
      <c r="AU798" s="191" t="s">
        <v>89</v>
      </c>
      <c r="AV798" s="13" t="s">
        <v>89</v>
      </c>
      <c r="AW798" s="13" t="s">
        <v>30</v>
      </c>
      <c r="AX798" s="13" t="s">
        <v>76</v>
      </c>
      <c r="AY798" s="191" t="s">
        <v>524</v>
      </c>
    </row>
    <row r="799" spans="2:51" s="14" customFormat="1">
      <c r="B799" s="198"/>
      <c r="D799" s="190" t="s">
        <v>532</v>
      </c>
      <c r="E799" s="199" t="s">
        <v>1</v>
      </c>
      <c r="F799" s="200" t="s">
        <v>1212</v>
      </c>
      <c r="H799" s="199" t="s">
        <v>1</v>
      </c>
      <c r="I799" s="201"/>
      <c r="L799" s="198"/>
      <c r="M799" s="202"/>
      <c r="N799" s="203"/>
      <c r="O799" s="203"/>
      <c r="P799" s="203"/>
      <c r="Q799" s="203"/>
      <c r="R799" s="203"/>
      <c r="S799" s="203"/>
      <c r="T799" s="204"/>
      <c r="AT799" s="199" t="s">
        <v>532</v>
      </c>
      <c r="AU799" s="199" t="s">
        <v>89</v>
      </c>
      <c r="AV799" s="14" t="s">
        <v>83</v>
      </c>
      <c r="AW799" s="14" t="s">
        <v>30</v>
      </c>
      <c r="AX799" s="14" t="s">
        <v>76</v>
      </c>
      <c r="AY799" s="199" t="s">
        <v>524</v>
      </c>
    </row>
    <row r="800" spans="2:51" s="13" customFormat="1">
      <c r="B800" s="189"/>
      <c r="D800" s="190" t="s">
        <v>532</v>
      </c>
      <c r="E800" s="191" t="s">
        <v>1</v>
      </c>
      <c r="F800" s="192" t="s">
        <v>1215</v>
      </c>
      <c r="H800" s="193">
        <v>3.0750000000000002</v>
      </c>
      <c r="I800" s="194"/>
      <c r="L800" s="189"/>
      <c r="M800" s="195"/>
      <c r="N800" s="196"/>
      <c r="O800" s="196"/>
      <c r="P800" s="196"/>
      <c r="Q800" s="196"/>
      <c r="R800" s="196"/>
      <c r="S800" s="196"/>
      <c r="T800" s="197"/>
      <c r="AT800" s="191" t="s">
        <v>532</v>
      </c>
      <c r="AU800" s="191" t="s">
        <v>89</v>
      </c>
      <c r="AV800" s="13" t="s">
        <v>89</v>
      </c>
      <c r="AW800" s="13" t="s">
        <v>30</v>
      </c>
      <c r="AX800" s="13" t="s">
        <v>76</v>
      </c>
      <c r="AY800" s="191" t="s">
        <v>524</v>
      </c>
    </row>
    <row r="801" spans="2:51" s="14" customFormat="1">
      <c r="B801" s="198"/>
      <c r="D801" s="190" t="s">
        <v>532</v>
      </c>
      <c r="E801" s="199" t="s">
        <v>1</v>
      </c>
      <c r="F801" s="200" t="s">
        <v>1216</v>
      </c>
      <c r="H801" s="199" t="s">
        <v>1</v>
      </c>
      <c r="I801" s="201"/>
      <c r="L801" s="198"/>
      <c r="M801" s="202"/>
      <c r="N801" s="203"/>
      <c r="O801" s="203"/>
      <c r="P801" s="203"/>
      <c r="Q801" s="203"/>
      <c r="R801" s="203"/>
      <c r="S801" s="203"/>
      <c r="T801" s="204"/>
      <c r="AT801" s="199" t="s">
        <v>532</v>
      </c>
      <c r="AU801" s="199" t="s">
        <v>89</v>
      </c>
      <c r="AV801" s="14" t="s">
        <v>83</v>
      </c>
      <c r="AW801" s="14" t="s">
        <v>30</v>
      </c>
      <c r="AX801" s="14" t="s">
        <v>76</v>
      </c>
      <c r="AY801" s="199" t="s">
        <v>524</v>
      </c>
    </row>
    <row r="802" spans="2:51" s="13" customFormat="1" ht="20.399999999999999">
      <c r="B802" s="189"/>
      <c r="D802" s="190" t="s">
        <v>532</v>
      </c>
      <c r="E802" s="191" t="s">
        <v>1</v>
      </c>
      <c r="F802" s="192" t="s">
        <v>1217</v>
      </c>
      <c r="H802" s="193">
        <v>75.891999999999996</v>
      </c>
      <c r="I802" s="194"/>
      <c r="L802" s="189"/>
      <c r="M802" s="195"/>
      <c r="N802" s="196"/>
      <c r="O802" s="196"/>
      <c r="P802" s="196"/>
      <c r="Q802" s="196"/>
      <c r="R802" s="196"/>
      <c r="S802" s="196"/>
      <c r="T802" s="197"/>
      <c r="AT802" s="191" t="s">
        <v>532</v>
      </c>
      <c r="AU802" s="191" t="s">
        <v>89</v>
      </c>
      <c r="AV802" s="13" t="s">
        <v>89</v>
      </c>
      <c r="AW802" s="13" t="s">
        <v>30</v>
      </c>
      <c r="AX802" s="13" t="s">
        <v>76</v>
      </c>
      <c r="AY802" s="191" t="s">
        <v>524</v>
      </c>
    </row>
    <row r="803" spans="2:51" s="13" customFormat="1">
      <c r="B803" s="189"/>
      <c r="D803" s="190" t="s">
        <v>532</v>
      </c>
      <c r="E803" s="191" t="s">
        <v>1</v>
      </c>
      <c r="F803" s="192" t="s">
        <v>1218</v>
      </c>
      <c r="H803" s="193">
        <v>2.9870000000000001</v>
      </c>
      <c r="I803" s="194"/>
      <c r="L803" s="189"/>
      <c r="M803" s="195"/>
      <c r="N803" s="196"/>
      <c r="O803" s="196"/>
      <c r="P803" s="196"/>
      <c r="Q803" s="196"/>
      <c r="R803" s="196"/>
      <c r="S803" s="196"/>
      <c r="T803" s="197"/>
      <c r="AT803" s="191" t="s">
        <v>532</v>
      </c>
      <c r="AU803" s="191" t="s">
        <v>89</v>
      </c>
      <c r="AV803" s="13" t="s">
        <v>89</v>
      </c>
      <c r="AW803" s="13" t="s">
        <v>30</v>
      </c>
      <c r="AX803" s="13" t="s">
        <v>76</v>
      </c>
      <c r="AY803" s="191" t="s">
        <v>524</v>
      </c>
    </row>
    <row r="804" spans="2:51" s="13" customFormat="1" ht="20.399999999999999">
      <c r="B804" s="189"/>
      <c r="D804" s="190" t="s">
        <v>532</v>
      </c>
      <c r="E804" s="191" t="s">
        <v>1</v>
      </c>
      <c r="F804" s="192" t="s">
        <v>1219</v>
      </c>
      <c r="H804" s="193">
        <v>47.662999999999997</v>
      </c>
      <c r="I804" s="194"/>
      <c r="L804" s="189"/>
      <c r="M804" s="195"/>
      <c r="N804" s="196"/>
      <c r="O804" s="196"/>
      <c r="P804" s="196"/>
      <c r="Q804" s="196"/>
      <c r="R804" s="196"/>
      <c r="S804" s="196"/>
      <c r="T804" s="197"/>
      <c r="AT804" s="191" t="s">
        <v>532</v>
      </c>
      <c r="AU804" s="191" t="s">
        <v>89</v>
      </c>
      <c r="AV804" s="13" t="s">
        <v>89</v>
      </c>
      <c r="AW804" s="13" t="s">
        <v>30</v>
      </c>
      <c r="AX804" s="13" t="s">
        <v>76</v>
      </c>
      <c r="AY804" s="191" t="s">
        <v>524</v>
      </c>
    </row>
    <row r="805" spans="2:51" s="13" customFormat="1" ht="20.399999999999999">
      <c r="B805" s="189"/>
      <c r="D805" s="190" t="s">
        <v>532</v>
      </c>
      <c r="E805" s="191" t="s">
        <v>1</v>
      </c>
      <c r="F805" s="192" t="s">
        <v>1220</v>
      </c>
      <c r="H805" s="193">
        <v>-12.33</v>
      </c>
      <c r="I805" s="194"/>
      <c r="L805" s="189"/>
      <c r="M805" s="195"/>
      <c r="N805" s="196"/>
      <c r="O805" s="196"/>
      <c r="P805" s="196"/>
      <c r="Q805" s="196"/>
      <c r="R805" s="196"/>
      <c r="S805" s="196"/>
      <c r="T805" s="197"/>
      <c r="AT805" s="191" t="s">
        <v>532</v>
      </c>
      <c r="AU805" s="191" t="s">
        <v>89</v>
      </c>
      <c r="AV805" s="13" t="s">
        <v>89</v>
      </c>
      <c r="AW805" s="13" t="s">
        <v>30</v>
      </c>
      <c r="AX805" s="13" t="s">
        <v>76</v>
      </c>
      <c r="AY805" s="191" t="s">
        <v>524</v>
      </c>
    </row>
    <row r="806" spans="2:51" s="13" customFormat="1">
      <c r="B806" s="189"/>
      <c r="D806" s="190" t="s">
        <v>532</v>
      </c>
      <c r="E806" s="191" t="s">
        <v>1</v>
      </c>
      <c r="F806" s="192" t="s">
        <v>1221</v>
      </c>
      <c r="H806" s="193">
        <v>0.47499999999999998</v>
      </c>
      <c r="I806" s="194"/>
      <c r="L806" s="189"/>
      <c r="M806" s="195"/>
      <c r="N806" s="196"/>
      <c r="O806" s="196"/>
      <c r="P806" s="196"/>
      <c r="Q806" s="196"/>
      <c r="R806" s="196"/>
      <c r="S806" s="196"/>
      <c r="T806" s="197"/>
      <c r="AT806" s="191" t="s">
        <v>532</v>
      </c>
      <c r="AU806" s="191" t="s">
        <v>89</v>
      </c>
      <c r="AV806" s="13" t="s">
        <v>89</v>
      </c>
      <c r="AW806" s="13" t="s">
        <v>30</v>
      </c>
      <c r="AX806" s="13" t="s">
        <v>76</v>
      </c>
      <c r="AY806" s="191" t="s">
        <v>524</v>
      </c>
    </row>
    <row r="807" spans="2:51" s="14" customFormat="1">
      <c r="B807" s="198"/>
      <c r="D807" s="190" t="s">
        <v>532</v>
      </c>
      <c r="E807" s="199" t="s">
        <v>1</v>
      </c>
      <c r="F807" s="200" t="s">
        <v>1031</v>
      </c>
      <c r="H807" s="199" t="s">
        <v>1</v>
      </c>
      <c r="I807" s="201"/>
      <c r="L807" s="198"/>
      <c r="M807" s="202"/>
      <c r="N807" s="203"/>
      <c r="O807" s="203"/>
      <c r="P807" s="203"/>
      <c r="Q807" s="203"/>
      <c r="R807" s="203"/>
      <c r="S807" s="203"/>
      <c r="T807" s="204"/>
      <c r="AT807" s="199" t="s">
        <v>532</v>
      </c>
      <c r="AU807" s="199" t="s">
        <v>89</v>
      </c>
      <c r="AV807" s="14" t="s">
        <v>83</v>
      </c>
      <c r="AW807" s="14" t="s">
        <v>30</v>
      </c>
      <c r="AX807" s="14" t="s">
        <v>76</v>
      </c>
      <c r="AY807" s="199" t="s">
        <v>524</v>
      </c>
    </row>
    <row r="808" spans="2:51" s="13" customFormat="1">
      <c r="B808" s="189"/>
      <c r="D808" s="190" t="s">
        <v>532</v>
      </c>
      <c r="E808" s="191" t="s">
        <v>1</v>
      </c>
      <c r="F808" s="192" t="s">
        <v>1222</v>
      </c>
      <c r="H808" s="193">
        <v>2.8420000000000001</v>
      </c>
      <c r="I808" s="194"/>
      <c r="L808" s="189"/>
      <c r="M808" s="195"/>
      <c r="N808" s="196"/>
      <c r="O808" s="196"/>
      <c r="P808" s="196"/>
      <c r="Q808" s="196"/>
      <c r="R808" s="196"/>
      <c r="S808" s="196"/>
      <c r="T808" s="197"/>
      <c r="AT808" s="191" t="s">
        <v>532</v>
      </c>
      <c r="AU808" s="191" t="s">
        <v>89</v>
      </c>
      <c r="AV808" s="13" t="s">
        <v>89</v>
      </c>
      <c r="AW808" s="13" t="s">
        <v>30</v>
      </c>
      <c r="AX808" s="13" t="s">
        <v>76</v>
      </c>
      <c r="AY808" s="191" t="s">
        <v>524</v>
      </c>
    </row>
    <row r="809" spans="2:51" s="13" customFormat="1">
      <c r="B809" s="189"/>
      <c r="D809" s="190" t="s">
        <v>532</v>
      </c>
      <c r="E809" s="191" t="s">
        <v>1</v>
      </c>
      <c r="F809" s="192" t="s">
        <v>1223</v>
      </c>
      <c r="H809" s="193">
        <v>4.6269999999999998</v>
      </c>
      <c r="I809" s="194"/>
      <c r="L809" s="189"/>
      <c r="M809" s="195"/>
      <c r="N809" s="196"/>
      <c r="O809" s="196"/>
      <c r="P809" s="196"/>
      <c r="Q809" s="196"/>
      <c r="R809" s="196"/>
      <c r="S809" s="196"/>
      <c r="T809" s="197"/>
      <c r="AT809" s="191" t="s">
        <v>532</v>
      </c>
      <c r="AU809" s="191" t="s">
        <v>89</v>
      </c>
      <c r="AV809" s="13" t="s">
        <v>89</v>
      </c>
      <c r="AW809" s="13" t="s">
        <v>30</v>
      </c>
      <c r="AX809" s="13" t="s">
        <v>76</v>
      </c>
      <c r="AY809" s="191" t="s">
        <v>524</v>
      </c>
    </row>
    <row r="810" spans="2:51" s="13" customFormat="1">
      <c r="B810" s="189"/>
      <c r="D810" s="190" t="s">
        <v>532</v>
      </c>
      <c r="E810" s="191" t="s">
        <v>1</v>
      </c>
      <c r="F810" s="192" t="s">
        <v>1224</v>
      </c>
      <c r="H810" s="193">
        <v>-1.6160000000000001</v>
      </c>
      <c r="I810" s="194"/>
      <c r="L810" s="189"/>
      <c r="M810" s="195"/>
      <c r="N810" s="196"/>
      <c r="O810" s="196"/>
      <c r="P810" s="196"/>
      <c r="Q810" s="196"/>
      <c r="R810" s="196"/>
      <c r="S810" s="196"/>
      <c r="T810" s="197"/>
      <c r="AT810" s="191" t="s">
        <v>532</v>
      </c>
      <c r="AU810" s="191" t="s">
        <v>89</v>
      </c>
      <c r="AV810" s="13" t="s">
        <v>89</v>
      </c>
      <c r="AW810" s="13" t="s">
        <v>30</v>
      </c>
      <c r="AX810" s="13" t="s">
        <v>76</v>
      </c>
      <c r="AY810" s="191" t="s">
        <v>524</v>
      </c>
    </row>
    <row r="811" spans="2:51" s="13" customFormat="1">
      <c r="B811" s="189"/>
      <c r="D811" s="190" t="s">
        <v>532</v>
      </c>
      <c r="E811" s="191" t="s">
        <v>1</v>
      </c>
      <c r="F811" s="192" t="s">
        <v>1225</v>
      </c>
      <c r="H811" s="193">
        <v>24.373000000000001</v>
      </c>
      <c r="I811" s="194"/>
      <c r="L811" s="189"/>
      <c r="M811" s="195"/>
      <c r="N811" s="196"/>
      <c r="O811" s="196"/>
      <c r="P811" s="196"/>
      <c r="Q811" s="196"/>
      <c r="R811" s="196"/>
      <c r="S811" s="196"/>
      <c r="T811" s="197"/>
      <c r="AT811" s="191" t="s">
        <v>532</v>
      </c>
      <c r="AU811" s="191" t="s">
        <v>89</v>
      </c>
      <c r="AV811" s="13" t="s">
        <v>89</v>
      </c>
      <c r="AW811" s="13" t="s">
        <v>30</v>
      </c>
      <c r="AX811" s="13" t="s">
        <v>76</v>
      </c>
      <c r="AY811" s="191" t="s">
        <v>524</v>
      </c>
    </row>
    <row r="812" spans="2:51" s="15" customFormat="1">
      <c r="B812" s="205"/>
      <c r="D812" s="190" t="s">
        <v>532</v>
      </c>
      <c r="E812" s="206" t="s">
        <v>1</v>
      </c>
      <c r="F812" s="207" t="s">
        <v>589</v>
      </c>
      <c r="H812" s="208">
        <v>274.02699999999999</v>
      </c>
      <c r="I812" s="209"/>
      <c r="L812" s="205"/>
      <c r="M812" s="210"/>
      <c r="N812" s="211"/>
      <c r="O812" s="211"/>
      <c r="P812" s="211"/>
      <c r="Q812" s="211"/>
      <c r="R812" s="211"/>
      <c r="S812" s="211"/>
      <c r="T812" s="212"/>
      <c r="AT812" s="206" t="s">
        <v>532</v>
      </c>
      <c r="AU812" s="206" t="s">
        <v>89</v>
      </c>
      <c r="AV812" s="15" t="s">
        <v>537</v>
      </c>
      <c r="AW812" s="15" t="s">
        <v>30</v>
      </c>
      <c r="AX812" s="15" t="s">
        <v>76</v>
      </c>
      <c r="AY812" s="206" t="s">
        <v>524</v>
      </c>
    </row>
    <row r="813" spans="2:51" s="14" customFormat="1">
      <c r="B813" s="198"/>
      <c r="D813" s="190" t="s">
        <v>532</v>
      </c>
      <c r="E813" s="199" t="s">
        <v>1</v>
      </c>
      <c r="F813" s="200" t="s">
        <v>1034</v>
      </c>
      <c r="H813" s="199" t="s">
        <v>1</v>
      </c>
      <c r="I813" s="201"/>
      <c r="L813" s="198"/>
      <c r="M813" s="202"/>
      <c r="N813" s="203"/>
      <c r="O813" s="203"/>
      <c r="P813" s="203"/>
      <c r="Q813" s="203"/>
      <c r="R813" s="203"/>
      <c r="S813" s="203"/>
      <c r="T813" s="204"/>
      <c r="AT813" s="199" t="s">
        <v>532</v>
      </c>
      <c r="AU813" s="199" t="s">
        <v>89</v>
      </c>
      <c r="AV813" s="14" t="s">
        <v>83</v>
      </c>
      <c r="AW813" s="14" t="s">
        <v>30</v>
      </c>
      <c r="AX813" s="14" t="s">
        <v>76</v>
      </c>
      <c r="AY813" s="199" t="s">
        <v>524</v>
      </c>
    </row>
    <row r="814" spans="2:51" s="14" customFormat="1">
      <c r="B814" s="198"/>
      <c r="D814" s="190" t="s">
        <v>532</v>
      </c>
      <c r="E814" s="199" t="s">
        <v>1</v>
      </c>
      <c r="F814" s="200" t="s">
        <v>1049</v>
      </c>
      <c r="H814" s="199" t="s">
        <v>1</v>
      </c>
      <c r="I814" s="201"/>
      <c r="L814" s="198"/>
      <c r="M814" s="202"/>
      <c r="N814" s="203"/>
      <c r="O814" s="203"/>
      <c r="P814" s="203"/>
      <c r="Q814" s="203"/>
      <c r="R814" s="203"/>
      <c r="S814" s="203"/>
      <c r="T814" s="204"/>
      <c r="AT814" s="199" t="s">
        <v>532</v>
      </c>
      <c r="AU814" s="199" t="s">
        <v>89</v>
      </c>
      <c r="AV814" s="14" t="s">
        <v>83</v>
      </c>
      <c r="AW814" s="14" t="s">
        <v>30</v>
      </c>
      <c r="AX814" s="14" t="s">
        <v>76</v>
      </c>
      <c r="AY814" s="199" t="s">
        <v>524</v>
      </c>
    </row>
    <row r="815" spans="2:51" s="14" customFormat="1">
      <c r="B815" s="198"/>
      <c r="D815" s="190" t="s">
        <v>532</v>
      </c>
      <c r="E815" s="199" t="s">
        <v>1</v>
      </c>
      <c r="F815" s="200" t="s">
        <v>1226</v>
      </c>
      <c r="H815" s="199" t="s">
        <v>1</v>
      </c>
      <c r="I815" s="201"/>
      <c r="L815" s="198"/>
      <c r="M815" s="202"/>
      <c r="N815" s="203"/>
      <c r="O815" s="203"/>
      <c r="P815" s="203"/>
      <c r="Q815" s="203"/>
      <c r="R815" s="203"/>
      <c r="S815" s="203"/>
      <c r="T815" s="204"/>
      <c r="AT815" s="199" t="s">
        <v>532</v>
      </c>
      <c r="AU815" s="199" t="s">
        <v>89</v>
      </c>
      <c r="AV815" s="14" t="s">
        <v>83</v>
      </c>
      <c r="AW815" s="14" t="s">
        <v>30</v>
      </c>
      <c r="AX815" s="14" t="s">
        <v>76</v>
      </c>
      <c r="AY815" s="199" t="s">
        <v>524</v>
      </c>
    </row>
    <row r="816" spans="2:51" s="13" customFormat="1">
      <c r="B816" s="189"/>
      <c r="D816" s="190" t="s">
        <v>532</v>
      </c>
      <c r="E816" s="191" t="s">
        <v>1</v>
      </c>
      <c r="F816" s="192" t="s">
        <v>1227</v>
      </c>
      <c r="H816" s="193">
        <v>15.938000000000001</v>
      </c>
      <c r="I816" s="194"/>
      <c r="L816" s="189"/>
      <c r="M816" s="195"/>
      <c r="N816" s="196"/>
      <c r="O816" s="196"/>
      <c r="P816" s="196"/>
      <c r="Q816" s="196"/>
      <c r="R816" s="196"/>
      <c r="S816" s="196"/>
      <c r="T816" s="197"/>
      <c r="AT816" s="191" t="s">
        <v>532</v>
      </c>
      <c r="AU816" s="191" t="s">
        <v>89</v>
      </c>
      <c r="AV816" s="13" t="s">
        <v>89</v>
      </c>
      <c r="AW816" s="13" t="s">
        <v>30</v>
      </c>
      <c r="AX816" s="13" t="s">
        <v>76</v>
      </c>
      <c r="AY816" s="191" t="s">
        <v>524</v>
      </c>
    </row>
    <row r="817" spans="2:51" s="13" customFormat="1">
      <c r="B817" s="189"/>
      <c r="D817" s="190" t="s">
        <v>532</v>
      </c>
      <c r="E817" s="191" t="s">
        <v>1</v>
      </c>
      <c r="F817" s="192" t="s">
        <v>1228</v>
      </c>
      <c r="H817" s="193">
        <v>-11.045999999999999</v>
      </c>
      <c r="I817" s="194"/>
      <c r="L817" s="189"/>
      <c r="M817" s="195"/>
      <c r="N817" s="196"/>
      <c r="O817" s="196"/>
      <c r="P817" s="196"/>
      <c r="Q817" s="196"/>
      <c r="R817" s="196"/>
      <c r="S817" s="196"/>
      <c r="T817" s="197"/>
      <c r="AT817" s="191" t="s">
        <v>532</v>
      </c>
      <c r="AU817" s="191" t="s">
        <v>89</v>
      </c>
      <c r="AV817" s="13" t="s">
        <v>89</v>
      </c>
      <c r="AW817" s="13" t="s">
        <v>30</v>
      </c>
      <c r="AX817" s="13" t="s">
        <v>76</v>
      </c>
      <c r="AY817" s="191" t="s">
        <v>524</v>
      </c>
    </row>
    <row r="818" spans="2:51" s="13" customFormat="1">
      <c r="B818" s="189"/>
      <c r="D818" s="190" t="s">
        <v>532</v>
      </c>
      <c r="E818" s="191" t="s">
        <v>1</v>
      </c>
      <c r="F818" s="192" t="s">
        <v>1229</v>
      </c>
      <c r="H818" s="193">
        <v>1.145</v>
      </c>
      <c r="I818" s="194"/>
      <c r="L818" s="189"/>
      <c r="M818" s="195"/>
      <c r="N818" s="196"/>
      <c r="O818" s="196"/>
      <c r="P818" s="196"/>
      <c r="Q818" s="196"/>
      <c r="R818" s="196"/>
      <c r="S818" s="196"/>
      <c r="T818" s="197"/>
      <c r="AT818" s="191" t="s">
        <v>532</v>
      </c>
      <c r="AU818" s="191" t="s">
        <v>89</v>
      </c>
      <c r="AV818" s="13" t="s">
        <v>89</v>
      </c>
      <c r="AW818" s="13" t="s">
        <v>30</v>
      </c>
      <c r="AX818" s="13" t="s">
        <v>76</v>
      </c>
      <c r="AY818" s="191" t="s">
        <v>524</v>
      </c>
    </row>
    <row r="819" spans="2:51" s="14" customFormat="1">
      <c r="B819" s="198"/>
      <c r="D819" s="190" t="s">
        <v>532</v>
      </c>
      <c r="E819" s="199" t="s">
        <v>1</v>
      </c>
      <c r="F819" s="200" t="s">
        <v>1051</v>
      </c>
      <c r="H819" s="199" t="s">
        <v>1</v>
      </c>
      <c r="I819" s="201"/>
      <c r="L819" s="198"/>
      <c r="M819" s="202"/>
      <c r="N819" s="203"/>
      <c r="O819" s="203"/>
      <c r="P819" s="203"/>
      <c r="Q819" s="203"/>
      <c r="R819" s="203"/>
      <c r="S819" s="203"/>
      <c r="T819" s="204"/>
      <c r="AT819" s="199" t="s">
        <v>532</v>
      </c>
      <c r="AU819" s="199" t="s">
        <v>89</v>
      </c>
      <c r="AV819" s="14" t="s">
        <v>83</v>
      </c>
      <c r="AW819" s="14" t="s">
        <v>30</v>
      </c>
      <c r="AX819" s="14" t="s">
        <v>76</v>
      </c>
      <c r="AY819" s="199" t="s">
        <v>524</v>
      </c>
    </row>
    <row r="820" spans="2:51" s="14" customFormat="1">
      <c r="B820" s="198"/>
      <c r="D820" s="190" t="s">
        <v>532</v>
      </c>
      <c r="E820" s="199" t="s">
        <v>1</v>
      </c>
      <c r="F820" s="200" t="s">
        <v>1226</v>
      </c>
      <c r="H820" s="199" t="s">
        <v>1</v>
      </c>
      <c r="I820" s="201"/>
      <c r="L820" s="198"/>
      <c r="M820" s="202"/>
      <c r="N820" s="203"/>
      <c r="O820" s="203"/>
      <c r="P820" s="203"/>
      <c r="Q820" s="203"/>
      <c r="R820" s="203"/>
      <c r="S820" s="203"/>
      <c r="T820" s="204"/>
      <c r="AT820" s="199" t="s">
        <v>532</v>
      </c>
      <c r="AU820" s="199" t="s">
        <v>89</v>
      </c>
      <c r="AV820" s="14" t="s">
        <v>83</v>
      </c>
      <c r="AW820" s="14" t="s">
        <v>30</v>
      </c>
      <c r="AX820" s="14" t="s">
        <v>76</v>
      </c>
      <c r="AY820" s="199" t="s">
        <v>524</v>
      </c>
    </row>
    <row r="821" spans="2:51" s="13" customFormat="1">
      <c r="B821" s="189"/>
      <c r="D821" s="190" t="s">
        <v>532</v>
      </c>
      <c r="E821" s="191" t="s">
        <v>1</v>
      </c>
      <c r="F821" s="192" t="s">
        <v>1230</v>
      </c>
      <c r="H821" s="193">
        <v>19.695</v>
      </c>
      <c r="I821" s="194"/>
      <c r="L821" s="189"/>
      <c r="M821" s="195"/>
      <c r="N821" s="196"/>
      <c r="O821" s="196"/>
      <c r="P821" s="196"/>
      <c r="Q821" s="196"/>
      <c r="R821" s="196"/>
      <c r="S821" s="196"/>
      <c r="T821" s="197"/>
      <c r="AT821" s="191" t="s">
        <v>532</v>
      </c>
      <c r="AU821" s="191" t="s">
        <v>89</v>
      </c>
      <c r="AV821" s="13" t="s">
        <v>89</v>
      </c>
      <c r="AW821" s="13" t="s">
        <v>30</v>
      </c>
      <c r="AX821" s="13" t="s">
        <v>76</v>
      </c>
      <c r="AY821" s="191" t="s">
        <v>524</v>
      </c>
    </row>
    <row r="822" spans="2:51" s="13" customFormat="1">
      <c r="B822" s="189"/>
      <c r="D822" s="190" t="s">
        <v>532</v>
      </c>
      <c r="E822" s="191" t="s">
        <v>1</v>
      </c>
      <c r="F822" s="192" t="s">
        <v>1231</v>
      </c>
      <c r="H822" s="193">
        <v>-13.65</v>
      </c>
      <c r="I822" s="194"/>
      <c r="L822" s="189"/>
      <c r="M822" s="195"/>
      <c r="N822" s="196"/>
      <c r="O822" s="196"/>
      <c r="P822" s="196"/>
      <c r="Q822" s="196"/>
      <c r="R822" s="196"/>
      <c r="S822" s="196"/>
      <c r="T822" s="197"/>
      <c r="AT822" s="191" t="s">
        <v>532</v>
      </c>
      <c r="AU822" s="191" t="s">
        <v>89</v>
      </c>
      <c r="AV822" s="13" t="s">
        <v>89</v>
      </c>
      <c r="AW822" s="13" t="s">
        <v>30</v>
      </c>
      <c r="AX822" s="13" t="s">
        <v>76</v>
      </c>
      <c r="AY822" s="191" t="s">
        <v>524</v>
      </c>
    </row>
    <row r="823" spans="2:51" s="13" customFormat="1">
      <c r="B823" s="189"/>
      <c r="D823" s="190" t="s">
        <v>532</v>
      </c>
      <c r="E823" s="191" t="s">
        <v>1</v>
      </c>
      <c r="F823" s="192" t="s">
        <v>1232</v>
      </c>
      <c r="H823" s="193">
        <v>1.4339999999999999</v>
      </c>
      <c r="I823" s="194"/>
      <c r="L823" s="189"/>
      <c r="M823" s="195"/>
      <c r="N823" s="196"/>
      <c r="O823" s="196"/>
      <c r="P823" s="196"/>
      <c r="Q823" s="196"/>
      <c r="R823" s="196"/>
      <c r="S823" s="196"/>
      <c r="T823" s="197"/>
      <c r="AT823" s="191" t="s">
        <v>532</v>
      </c>
      <c r="AU823" s="191" t="s">
        <v>89</v>
      </c>
      <c r="AV823" s="13" t="s">
        <v>89</v>
      </c>
      <c r="AW823" s="13" t="s">
        <v>30</v>
      </c>
      <c r="AX823" s="13" t="s">
        <v>76</v>
      </c>
      <c r="AY823" s="191" t="s">
        <v>524</v>
      </c>
    </row>
    <row r="824" spans="2:51" s="14" customFormat="1">
      <c r="B824" s="198"/>
      <c r="D824" s="190" t="s">
        <v>532</v>
      </c>
      <c r="E824" s="199" t="s">
        <v>1</v>
      </c>
      <c r="F824" s="200" t="s">
        <v>1177</v>
      </c>
      <c r="H824" s="199" t="s">
        <v>1</v>
      </c>
      <c r="I824" s="201"/>
      <c r="L824" s="198"/>
      <c r="M824" s="202"/>
      <c r="N824" s="203"/>
      <c r="O824" s="203"/>
      <c r="P824" s="203"/>
      <c r="Q824" s="203"/>
      <c r="R824" s="203"/>
      <c r="S824" s="203"/>
      <c r="T824" s="204"/>
      <c r="AT824" s="199" t="s">
        <v>532</v>
      </c>
      <c r="AU824" s="199" t="s">
        <v>89</v>
      </c>
      <c r="AV824" s="14" t="s">
        <v>83</v>
      </c>
      <c r="AW824" s="14" t="s">
        <v>30</v>
      </c>
      <c r="AX824" s="14" t="s">
        <v>76</v>
      </c>
      <c r="AY824" s="199" t="s">
        <v>524</v>
      </c>
    </row>
    <row r="825" spans="2:51" s="13" customFormat="1">
      <c r="B825" s="189"/>
      <c r="D825" s="190" t="s">
        <v>532</v>
      </c>
      <c r="E825" s="191" t="s">
        <v>1</v>
      </c>
      <c r="F825" s="192" t="s">
        <v>1233</v>
      </c>
      <c r="H825" s="193">
        <v>6.9720000000000004</v>
      </c>
      <c r="I825" s="194"/>
      <c r="L825" s="189"/>
      <c r="M825" s="195"/>
      <c r="N825" s="196"/>
      <c r="O825" s="196"/>
      <c r="P825" s="196"/>
      <c r="Q825" s="196"/>
      <c r="R825" s="196"/>
      <c r="S825" s="196"/>
      <c r="T825" s="197"/>
      <c r="AT825" s="191" t="s">
        <v>532</v>
      </c>
      <c r="AU825" s="191" t="s">
        <v>89</v>
      </c>
      <c r="AV825" s="13" t="s">
        <v>89</v>
      </c>
      <c r="AW825" s="13" t="s">
        <v>30</v>
      </c>
      <c r="AX825" s="13" t="s">
        <v>76</v>
      </c>
      <c r="AY825" s="191" t="s">
        <v>524</v>
      </c>
    </row>
    <row r="826" spans="2:51" s="13" customFormat="1">
      <c r="B826" s="189"/>
      <c r="D826" s="190" t="s">
        <v>532</v>
      </c>
      <c r="E826" s="191" t="s">
        <v>1</v>
      </c>
      <c r="F826" s="192" t="s">
        <v>1234</v>
      </c>
      <c r="H826" s="193">
        <v>-1.89</v>
      </c>
      <c r="I826" s="194"/>
      <c r="L826" s="189"/>
      <c r="M826" s="195"/>
      <c r="N826" s="196"/>
      <c r="O826" s="196"/>
      <c r="P826" s="196"/>
      <c r="Q826" s="196"/>
      <c r="R826" s="196"/>
      <c r="S826" s="196"/>
      <c r="T826" s="197"/>
      <c r="AT826" s="191" t="s">
        <v>532</v>
      </c>
      <c r="AU826" s="191" t="s">
        <v>89</v>
      </c>
      <c r="AV826" s="13" t="s">
        <v>89</v>
      </c>
      <c r="AW826" s="13" t="s">
        <v>30</v>
      </c>
      <c r="AX826" s="13" t="s">
        <v>76</v>
      </c>
      <c r="AY826" s="191" t="s">
        <v>524</v>
      </c>
    </row>
    <row r="827" spans="2:51" s="13" customFormat="1">
      <c r="B827" s="189"/>
      <c r="D827" s="190" t="s">
        <v>532</v>
      </c>
      <c r="E827" s="191" t="s">
        <v>1</v>
      </c>
      <c r="F827" s="192" t="s">
        <v>1235</v>
      </c>
      <c r="H827" s="193">
        <v>0.90800000000000003</v>
      </c>
      <c r="I827" s="194"/>
      <c r="L827" s="189"/>
      <c r="M827" s="195"/>
      <c r="N827" s="196"/>
      <c r="O827" s="196"/>
      <c r="P827" s="196"/>
      <c r="Q827" s="196"/>
      <c r="R827" s="196"/>
      <c r="S827" s="196"/>
      <c r="T827" s="197"/>
      <c r="AT827" s="191" t="s">
        <v>532</v>
      </c>
      <c r="AU827" s="191" t="s">
        <v>89</v>
      </c>
      <c r="AV827" s="13" t="s">
        <v>89</v>
      </c>
      <c r="AW827" s="13" t="s">
        <v>30</v>
      </c>
      <c r="AX827" s="13" t="s">
        <v>76</v>
      </c>
      <c r="AY827" s="191" t="s">
        <v>524</v>
      </c>
    </row>
    <row r="828" spans="2:51" s="14" customFormat="1">
      <c r="B828" s="198"/>
      <c r="D828" s="190" t="s">
        <v>532</v>
      </c>
      <c r="E828" s="199" t="s">
        <v>1</v>
      </c>
      <c r="F828" s="200" t="s">
        <v>1236</v>
      </c>
      <c r="H828" s="199" t="s">
        <v>1</v>
      </c>
      <c r="I828" s="201"/>
      <c r="L828" s="198"/>
      <c r="M828" s="202"/>
      <c r="N828" s="203"/>
      <c r="O828" s="203"/>
      <c r="P828" s="203"/>
      <c r="Q828" s="203"/>
      <c r="R828" s="203"/>
      <c r="S828" s="203"/>
      <c r="T828" s="204"/>
      <c r="AT828" s="199" t="s">
        <v>532</v>
      </c>
      <c r="AU828" s="199" t="s">
        <v>89</v>
      </c>
      <c r="AV828" s="14" t="s">
        <v>83</v>
      </c>
      <c r="AW828" s="14" t="s">
        <v>30</v>
      </c>
      <c r="AX828" s="14" t="s">
        <v>76</v>
      </c>
      <c r="AY828" s="199" t="s">
        <v>524</v>
      </c>
    </row>
    <row r="829" spans="2:51" s="14" customFormat="1">
      <c r="B829" s="198"/>
      <c r="D829" s="190" t="s">
        <v>532</v>
      </c>
      <c r="E829" s="199" t="s">
        <v>1</v>
      </c>
      <c r="F829" s="200" t="s">
        <v>1177</v>
      </c>
      <c r="H829" s="199" t="s">
        <v>1</v>
      </c>
      <c r="I829" s="201"/>
      <c r="L829" s="198"/>
      <c r="M829" s="202"/>
      <c r="N829" s="203"/>
      <c r="O829" s="203"/>
      <c r="P829" s="203"/>
      <c r="Q829" s="203"/>
      <c r="R829" s="203"/>
      <c r="S829" s="203"/>
      <c r="T829" s="204"/>
      <c r="AT829" s="199" t="s">
        <v>532</v>
      </c>
      <c r="AU829" s="199" t="s">
        <v>89</v>
      </c>
      <c r="AV829" s="14" t="s">
        <v>83</v>
      </c>
      <c r="AW829" s="14" t="s">
        <v>30</v>
      </c>
      <c r="AX829" s="14" t="s">
        <v>76</v>
      </c>
      <c r="AY829" s="199" t="s">
        <v>524</v>
      </c>
    </row>
    <row r="830" spans="2:51" s="13" customFormat="1">
      <c r="B830" s="189"/>
      <c r="D830" s="190" t="s">
        <v>532</v>
      </c>
      <c r="E830" s="191" t="s">
        <v>1</v>
      </c>
      <c r="F830" s="192" t="s">
        <v>1237</v>
      </c>
      <c r="H830" s="193">
        <v>14.654</v>
      </c>
      <c r="I830" s="194"/>
      <c r="L830" s="189"/>
      <c r="M830" s="195"/>
      <c r="N830" s="196"/>
      <c r="O830" s="196"/>
      <c r="P830" s="196"/>
      <c r="Q830" s="196"/>
      <c r="R830" s="196"/>
      <c r="S830" s="196"/>
      <c r="T830" s="197"/>
      <c r="AT830" s="191" t="s">
        <v>532</v>
      </c>
      <c r="AU830" s="191" t="s">
        <v>89</v>
      </c>
      <c r="AV830" s="13" t="s">
        <v>89</v>
      </c>
      <c r="AW830" s="13" t="s">
        <v>30</v>
      </c>
      <c r="AX830" s="13" t="s">
        <v>76</v>
      </c>
      <c r="AY830" s="191" t="s">
        <v>524</v>
      </c>
    </row>
    <row r="831" spans="2:51" s="13" customFormat="1">
      <c r="B831" s="189"/>
      <c r="D831" s="190" t="s">
        <v>532</v>
      </c>
      <c r="E831" s="191" t="s">
        <v>1</v>
      </c>
      <c r="F831" s="192" t="s">
        <v>1238</v>
      </c>
      <c r="H831" s="193">
        <v>-2.5</v>
      </c>
      <c r="I831" s="194"/>
      <c r="L831" s="189"/>
      <c r="M831" s="195"/>
      <c r="N831" s="196"/>
      <c r="O831" s="196"/>
      <c r="P831" s="196"/>
      <c r="Q831" s="196"/>
      <c r="R831" s="196"/>
      <c r="S831" s="196"/>
      <c r="T831" s="197"/>
      <c r="AT831" s="191" t="s">
        <v>532</v>
      </c>
      <c r="AU831" s="191" t="s">
        <v>89</v>
      </c>
      <c r="AV831" s="13" t="s">
        <v>89</v>
      </c>
      <c r="AW831" s="13" t="s">
        <v>30</v>
      </c>
      <c r="AX831" s="13" t="s">
        <v>76</v>
      </c>
      <c r="AY831" s="191" t="s">
        <v>524</v>
      </c>
    </row>
    <row r="832" spans="2:51" s="13" customFormat="1">
      <c r="B832" s="189"/>
      <c r="D832" s="190" t="s">
        <v>532</v>
      </c>
      <c r="E832" s="191" t="s">
        <v>1</v>
      </c>
      <c r="F832" s="192" t="s">
        <v>1239</v>
      </c>
      <c r="H832" s="193">
        <v>0.72</v>
      </c>
      <c r="I832" s="194"/>
      <c r="L832" s="189"/>
      <c r="M832" s="195"/>
      <c r="N832" s="196"/>
      <c r="O832" s="196"/>
      <c r="P832" s="196"/>
      <c r="Q832" s="196"/>
      <c r="R832" s="196"/>
      <c r="S832" s="196"/>
      <c r="T832" s="197"/>
      <c r="AT832" s="191" t="s">
        <v>532</v>
      </c>
      <c r="AU832" s="191" t="s">
        <v>89</v>
      </c>
      <c r="AV832" s="13" t="s">
        <v>89</v>
      </c>
      <c r="AW832" s="13" t="s">
        <v>30</v>
      </c>
      <c r="AX832" s="13" t="s">
        <v>76</v>
      </c>
      <c r="AY832" s="191" t="s">
        <v>524</v>
      </c>
    </row>
    <row r="833" spans="2:51" s="14" customFormat="1">
      <c r="B833" s="198"/>
      <c r="D833" s="190" t="s">
        <v>532</v>
      </c>
      <c r="E833" s="199" t="s">
        <v>1</v>
      </c>
      <c r="F833" s="200" t="s">
        <v>1226</v>
      </c>
      <c r="H833" s="199" t="s">
        <v>1</v>
      </c>
      <c r="I833" s="201"/>
      <c r="L833" s="198"/>
      <c r="M833" s="202"/>
      <c r="N833" s="203"/>
      <c r="O833" s="203"/>
      <c r="P833" s="203"/>
      <c r="Q833" s="203"/>
      <c r="R833" s="203"/>
      <c r="S833" s="203"/>
      <c r="T833" s="204"/>
      <c r="AT833" s="199" t="s">
        <v>532</v>
      </c>
      <c r="AU833" s="199" t="s">
        <v>89</v>
      </c>
      <c r="AV833" s="14" t="s">
        <v>83</v>
      </c>
      <c r="AW833" s="14" t="s">
        <v>30</v>
      </c>
      <c r="AX833" s="14" t="s">
        <v>76</v>
      </c>
      <c r="AY833" s="199" t="s">
        <v>524</v>
      </c>
    </row>
    <row r="834" spans="2:51" s="13" customFormat="1">
      <c r="B834" s="189"/>
      <c r="D834" s="190" t="s">
        <v>532</v>
      </c>
      <c r="E834" s="191" t="s">
        <v>1</v>
      </c>
      <c r="F834" s="192" t="s">
        <v>1240</v>
      </c>
      <c r="H834" s="193">
        <v>38.53</v>
      </c>
      <c r="I834" s="194"/>
      <c r="L834" s="189"/>
      <c r="M834" s="195"/>
      <c r="N834" s="196"/>
      <c r="O834" s="196"/>
      <c r="P834" s="196"/>
      <c r="Q834" s="196"/>
      <c r="R834" s="196"/>
      <c r="S834" s="196"/>
      <c r="T834" s="197"/>
      <c r="AT834" s="191" t="s">
        <v>532</v>
      </c>
      <c r="AU834" s="191" t="s">
        <v>89</v>
      </c>
      <c r="AV834" s="13" t="s">
        <v>89</v>
      </c>
      <c r="AW834" s="13" t="s">
        <v>30</v>
      </c>
      <c r="AX834" s="13" t="s">
        <v>76</v>
      </c>
      <c r="AY834" s="191" t="s">
        <v>524</v>
      </c>
    </row>
    <row r="835" spans="2:51" s="14" customFormat="1">
      <c r="B835" s="198"/>
      <c r="D835" s="190" t="s">
        <v>532</v>
      </c>
      <c r="E835" s="199" t="s">
        <v>1</v>
      </c>
      <c r="F835" s="200" t="s">
        <v>1241</v>
      </c>
      <c r="H835" s="199" t="s">
        <v>1</v>
      </c>
      <c r="I835" s="201"/>
      <c r="L835" s="198"/>
      <c r="M835" s="202"/>
      <c r="N835" s="203"/>
      <c r="O835" s="203"/>
      <c r="P835" s="203"/>
      <c r="Q835" s="203"/>
      <c r="R835" s="203"/>
      <c r="S835" s="203"/>
      <c r="T835" s="204"/>
      <c r="AT835" s="199" t="s">
        <v>532</v>
      </c>
      <c r="AU835" s="199" t="s">
        <v>89</v>
      </c>
      <c r="AV835" s="14" t="s">
        <v>83</v>
      </c>
      <c r="AW835" s="14" t="s">
        <v>30</v>
      </c>
      <c r="AX835" s="14" t="s">
        <v>76</v>
      </c>
      <c r="AY835" s="199" t="s">
        <v>524</v>
      </c>
    </row>
    <row r="836" spans="2:51" s="14" customFormat="1">
      <c r="B836" s="198"/>
      <c r="D836" s="190" t="s">
        <v>532</v>
      </c>
      <c r="E836" s="199" t="s">
        <v>1</v>
      </c>
      <c r="F836" s="200" t="s">
        <v>1242</v>
      </c>
      <c r="H836" s="199" t="s">
        <v>1</v>
      </c>
      <c r="I836" s="201"/>
      <c r="L836" s="198"/>
      <c r="M836" s="202"/>
      <c r="N836" s="203"/>
      <c r="O836" s="203"/>
      <c r="P836" s="203"/>
      <c r="Q836" s="203"/>
      <c r="R836" s="203"/>
      <c r="S836" s="203"/>
      <c r="T836" s="204"/>
      <c r="AT836" s="199" t="s">
        <v>532</v>
      </c>
      <c r="AU836" s="199" t="s">
        <v>89</v>
      </c>
      <c r="AV836" s="14" t="s">
        <v>83</v>
      </c>
      <c r="AW836" s="14" t="s">
        <v>30</v>
      </c>
      <c r="AX836" s="14" t="s">
        <v>76</v>
      </c>
      <c r="AY836" s="199" t="s">
        <v>524</v>
      </c>
    </row>
    <row r="837" spans="2:51" s="13" customFormat="1">
      <c r="B837" s="189"/>
      <c r="D837" s="190" t="s">
        <v>532</v>
      </c>
      <c r="E837" s="191" t="s">
        <v>1</v>
      </c>
      <c r="F837" s="192" t="s">
        <v>1243</v>
      </c>
      <c r="H837" s="193">
        <v>1.7170000000000001</v>
      </c>
      <c r="I837" s="194"/>
      <c r="L837" s="189"/>
      <c r="M837" s="195"/>
      <c r="N837" s="196"/>
      <c r="O837" s="196"/>
      <c r="P837" s="196"/>
      <c r="Q837" s="196"/>
      <c r="R837" s="196"/>
      <c r="S837" s="196"/>
      <c r="T837" s="197"/>
      <c r="AT837" s="191" t="s">
        <v>532</v>
      </c>
      <c r="AU837" s="191" t="s">
        <v>89</v>
      </c>
      <c r="AV837" s="13" t="s">
        <v>89</v>
      </c>
      <c r="AW837" s="13" t="s">
        <v>30</v>
      </c>
      <c r="AX837" s="13" t="s">
        <v>76</v>
      </c>
      <c r="AY837" s="191" t="s">
        <v>524</v>
      </c>
    </row>
    <row r="838" spans="2:51" s="14" customFormat="1">
      <c r="B838" s="198"/>
      <c r="D838" s="190" t="s">
        <v>532</v>
      </c>
      <c r="E838" s="199" t="s">
        <v>1</v>
      </c>
      <c r="F838" s="200" t="s">
        <v>1226</v>
      </c>
      <c r="H838" s="199" t="s">
        <v>1</v>
      </c>
      <c r="I838" s="201"/>
      <c r="L838" s="198"/>
      <c r="M838" s="202"/>
      <c r="N838" s="203"/>
      <c r="O838" s="203"/>
      <c r="P838" s="203"/>
      <c r="Q838" s="203"/>
      <c r="R838" s="203"/>
      <c r="S838" s="203"/>
      <c r="T838" s="204"/>
      <c r="AT838" s="199" t="s">
        <v>532</v>
      </c>
      <c r="AU838" s="199" t="s">
        <v>89</v>
      </c>
      <c r="AV838" s="14" t="s">
        <v>83</v>
      </c>
      <c r="AW838" s="14" t="s">
        <v>30</v>
      </c>
      <c r="AX838" s="14" t="s">
        <v>76</v>
      </c>
      <c r="AY838" s="199" t="s">
        <v>524</v>
      </c>
    </row>
    <row r="839" spans="2:51" s="13" customFormat="1">
      <c r="B839" s="189"/>
      <c r="D839" s="190" t="s">
        <v>532</v>
      </c>
      <c r="E839" s="191" t="s">
        <v>1</v>
      </c>
      <c r="F839" s="192" t="s">
        <v>1244</v>
      </c>
      <c r="H839" s="193">
        <v>4.9820000000000002</v>
      </c>
      <c r="I839" s="194"/>
      <c r="L839" s="189"/>
      <c r="M839" s="195"/>
      <c r="N839" s="196"/>
      <c r="O839" s="196"/>
      <c r="P839" s="196"/>
      <c r="Q839" s="196"/>
      <c r="R839" s="196"/>
      <c r="S839" s="196"/>
      <c r="T839" s="197"/>
      <c r="AT839" s="191" t="s">
        <v>532</v>
      </c>
      <c r="AU839" s="191" t="s">
        <v>89</v>
      </c>
      <c r="AV839" s="13" t="s">
        <v>89</v>
      </c>
      <c r="AW839" s="13" t="s">
        <v>30</v>
      </c>
      <c r="AX839" s="13" t="s">
        <v>76</v>
      </c>
      <c r="AY839" s="191" t="s">
        <v>524</v>
      </c>
    </row>
    <row r="840" spans="2:51" s="14" customFormat="1">
      <c r="B840" s="198"/>
      <c r="D840" s="190" t="s">
        <v>532</v>
      </c>
      <c r="E840" s="199" t="s">
        <v>1</v>
      </c>
      <c r="F840" s="200" t="s">
        <v>1245</v>
      </c>
      <c r="H840" s="199" t="s">
        <v>1</v>
      </c>
      <c r="I840" s="201"/>
      <c r="L840" s="198"/>
      <c r="M840" s="202"/>
      <c r="N840" s="203"/>
      <c r="O840" s="203"/>
      <c r="P840" s="203"/>
      <c r="Q840" s="203"/>
      <c r="R840" s="203"/>
      <c r="S840" s="203"/>
      <c r="T840" s="204"/>
      <c r="AT840" s="199" t="s">
        <v>532</v>
      </c>
      <c r="AU840" s="199" t="s">
        <v>89</v>
      </c>
      <c r="AV840" s="14" t="s">
        <v>83</v>
      </c>
      <c r="AW840" s="14" t="s">
        <v>30</v>
      </c>
      <c r="AX840" s="14" t="s">
        <v>76</v>
      </c>
      <c r="AY840" s="199" t="s">
        <v>524</v>
      </c>
    </row>
    <row r="841" spans="2:51" s="14" customFormat="1">
      <c r="B841" s="198"/>
      <c r="D841" s="190" t="s">
        <v>532</v>
      </c>
      <c r="E841" s="199" t="s">
        <v>1</v>
      </c>
      <c r="F841" s="200" t="s">
        <v>1242</v>
      </c>
      <c r="H841" s="199" t="s">
        <v>1</v>
      </c>
      <c r="I841" s="201"/>
      <c r="L841" s="198"/>
      <c r="M841" s="202"/>
      <c r="N841" s="203"/>
      <c r="O841" s="203"/>
      <c r="P841" s="203"/>
      <c r="Q841" s="203"/>
      <c r="R841" s="203"/>
      <c r="S841" s="203"/>
      <c r="T841" s="204"/>
      <c r="AT841" s="199" t="s">
        <v>532</v>
      </c>
      <c r="AU841" s="199" t="s">
        <v>89</v>
      </c>
      <c r="AV841" s="14" t="s">
        <v>83</v>
      </c>
      <c r="AW841" s="14" t="s">
        <v>30</v>
      </c>
      <c r="AX841" s="14" t="s">
        <v>76</v>
      </c>
      <c r="AY841" s="199" t="s">
        <v>524</v>
      </c>
    </row>
    <row r="842" spans="2:51" s="13" customFormat="1">
      <c r="B842" s="189"/>
      <c r="D842" s="190" t="s">
        <v>532</v>
      </c>
      <c r="E842" s="191" t="s">
        <v>1</v>
      </c>
      <c r="F842" s="192" t="s">
        <v>1246</v>
      </c>
      <c r="H842" s="193">
        <v>1.244</v>
      </c>
      <c r="I842" s="194"/>
      <c r="L842" s="189"/>
      <c r="M842" s="195"/>
      <c r="N842" s="196"/>
      <c r="O842" s="196"/>
      <c r="P842" s="196"/>
      <c r="Q842" s="196"/>
      <c r="R842" s="196"/>
      <c r="S842" s="196"/>
      <c r="T842" s="197"/>
      <c r="AT842" s="191" t="s">
        <v>532</v>
      </c>
      <c r="AU842" s="191" t="s">
        <v>89</v>
      </c>
      <c r="AV842" s="13" t="s">
        <v>89</v>
      </c>
      <c r="AW842" s="13" t="s">
        <v>30</v>
      </c>
      <c r="AX842" s="13" t="s">
        <v>76</v>
      </c>
      <c r="AY842" s="191" t="s">
        <v>524</v>
      </c>
    </row>
    <row r="843" spans="2:51" s="14" customFormat="1">
      <c r="B843" s="198"/>
      <c r="D843" s="190" t="s">
        <v>532</v>
      </c>
      <c r="E843" s="199" t="s">
        <v>1</v>
      </c>
      <c r="F843" s="200" t="s">
        <v>1226</v>
      </c>
      <c r="H843" s="199" t="s">
        <v>1</v>
      </c>
      <c r="I843" s="201"/>
      <c r="L843" s="198"/>
      <c r="M843" s="202"/>
      <c r="N843" s="203"/>
      <c r="O843" s="203"/>
      <c r="P843" s="203"/>
      <c r="Q843" s="203"/>
      <c r="R843" s="203"/>
      <c r="S843" s="203"/>
      <c r="T843" s="204"/>
      <c r="AT843" s="199" t="s">
        <v>532</v>
      </c>
      <c r="AU843" s="199" t="s">
        <v>89</v>
      </c>
      <c r="AV843" s="14" t="s">
        <v>83</v>
      </c>
      <c r="AW843" s="14" t="s">
        <v>30</v>
      </c>
      <c r="AX843" s="14" t="s">
        <v>76</v>
      </c>
      <c r="AY843" s="199" t="s">
        <v>524</v>
      </c>
    </row>
    <row r="844" spans="2:51" s="13" customFormat="1">
      <c r="B844" s="189"/>
      <c r="D844" s="190" t="s">
        <v>532</v>
      </c>
      <c r="E844" s="191" t="s">
        <v>1</v>
      </c>
      <c r="F844" s="192" t="s">
        <v>1247</v>
      </c>
      <c r="H844" s="193">
        <v>3.6360000000000001</v>
      </c>
      <c r="I844" s="194"/>
      <c r="L844" s="189"/>
      <c r="M844" s="195"/>
      <c r="N844" s="196"/>
      <c r="O844" s="196"/>
      <c r="P844" s="196"/>
      <c r="Q844" s="196"/>
      <c r="R844" s="196"/>
      <c r="S844" s="196"/>
      <c r="T844" s="197"/>
      <c r="AT844" s="191" t="s">
        <v>532</v>
      </c>
      <c r="AU844" s="191" t="s">
        <v>89</v>
      </c>
      <c r="AV844" s="13" t="s">
        <v>89</v>
      </c>
      <c r="AW844" s="13" t="s">
        <v>30</v>
      </c>
      <c r="AX844" s="13" t="s">
        <v>76</v>
      </c>
      <c r="AY844" s="191" t="s">
        <v>524</v>
      </c>
    </row>
    <row r="845" spans="2:51" s="14" customFormat="1">
      <c r="B845" s="198"/>
      <c r="D845" s="190" t="s">
        <v>532</v>
      </c>
      <c r="E845" s="199" t="s">
        <v>1</v>
      </c>
      <c r="F845" s="200" t="s">
        <v>1177</v>
      </c>
      <c r="H845" s="199" t="s">
        <v>1</v>
      </c>
      <c r="I845" s="201"/>
      <c r="L845" s="198"/>
      <c r="M845" s="202"/>
      <c r="N845" s="203"/>
      <c r="O845" s="203"/>
      <c r="P845" s="203"/>
      <c r="Q845" s="203"/>
      <c r="R845" s="203"/>
      <c r="S845" s="203"/>
      <c r="T845" s="204"/>
      <c r="AT845" s="199" t="s">
        <v>532</v>
      </c>
      <c r="AU845" s="199" t="s">
        <v>89</v>
      </c>
      <c r="AV845" s="14" t="s">
        <v>83</v>
      </c>
      <c r="AW845" s="14" t="s">
        <v>30</v>
      </c>
      <c r="AX845" s="14" t="s">
        <v>76</v>
      </c>
      <c r="AY845" s="199" t="s">
        <v>524</v>
      </c>
    </row>
    <row r="846" spans="2:51" s="13" customFormat="1">
      <c r="B846" s="189"/>
      <c r="D846" s="190" t="s">
        <v>532</v>
      </c>
      <c r="E846" s="191" t="s">
        <v>1</v>
      </c>
      <c r="F846" s="192" t="s">
        <v>1248</v>
      </c>
      <c r="H846" s="193">
        <v>3.6970000000000001</v>
      </c>
      <c r="I846" s="194"/>
      <c r="L846" s="189"/>
      <c r="M846" s="195"/>
      <c r="N846" s="196"/>
      <c r="O846" s="196"/>
      <c r="P846" s="196"/>
      <c r="Q846" s="196"/>
      <c r="R846" s="196"/>
      <c r="S846" s="196"/>
      <c r="T846" s="197"/>
      <c r="AT846" s="191" t="s">
        <v>532</v>
      </c>
      <c r="AU846" s="191" t="s">
        <v>89</v>
      </c>
      <c r="AV846" s="13" t="s">
        <v>89</v>
      </c>
      <c r="AW846" s="13" t="s">
        <v>30</v>
      </c>
      <c r="AX846" s="13" t="s">
        <v>76</v>
      </c>
      <c r="AY846" s="191" t="s">
        <v>524</v>
      </c>
    </row>
    <row r="847" spans="2:51" s="14" customFormat="1">
      <c r="B847" s="198"/>
      <c r="D847" s="190" t="s">
        <v>532</v>
      </c>
      <c r="E847" s="199" t="s">
        <v>1</v>
      </c>
      <c r="F847" s="200" t="s">
        <v>1055</v>
      </c>
      <c r="H847" s="199" t="s">
        <v>1</v>
      </c>
      <c r="I847" s="201"/>
      <c r="L847" s="198"/>
      <c r="M847" s="202"/>
      <c r="N847" s="203"/>
      <c r="O847" s="203"/>
      <c r="P847" s="203"/>
      <c r="Q847" s="203"/>
      <c r="R847" s="203"/>
      <c r="S847" s="203"/>
      <c r="T847" s="204"/>
      <c r="AT847" s="199" t="s">
        <v>532</v>
      </c>
      <c r="AU847" s="199" t="s">
        <v>89</v>
      </c>
      <c r="AV847" s="14" t="s">
        <v>83</v>
      </c>
      <c r="AW847" s="14" t="s">
        <v>30</v>
      </c>
      <c r="AX847" s="14" t="s">
        <v>76</v>
      </c>
      <c r="AY847" s="199" t="s">
        <v>524</v>
      </c>
    </row>
    <row r="848" spans="2:51" s="14" customFormat="1">
      <c r="B848" s="198"/>
      <c r="D848" s="190" t="s">
        <v>532</v>
      </c>
      <c r="E848" s="199" t="s">
        <v>1</v>
      </c>
      <c r="F848" s="200" t="s">
        <v>1226</v>
      </c>
      <c r="H848" s="199" t="s">
        <v>1</v>
      </c>
      <c r="I848" s="201"/>
      <c r="L848" s="198"/>
      <c r="M848" s="202"/>
      <c r="N848" s="203"/>
      <c r="O848" s="203"/>
      <c r="P848" s="203"/>
      <c r="Q848" s="203"/>
      <c r="R848" s="203"/>
      <c r="S848" s="203"/>
      <c r="T848" s="204"/>
      <c r="AT848" s="199" t="s">
        <v>532</v>
      </c>
      <c r="AU848" s="199" t="s">
        <v>89</v>
      </c>
      <c r="AV848" s="14" t="s">
        <v>83</v>
      </c>
      <c r="AW848" s="14" t="s">
        <v>30</v>
      </c>
      <c r="AX848" s="14" t="s">
        <v>76</v>
      </c>
      <c r="AY848" s="199" t="s">
        <v>524</v>
      </c>
    </row>
    <row r="849" spans="2:51" s="13" customFormat="1">
      <c r="B849" s="189"/>
      <c r="D849" s="190" t="s">
        <v>532</v>
      </c>
      <c r="E849" s="191" t="s">
        <v>1</v>
      </c>
      <c r="F849" s="192" t="s">
        <v>1230</v>
      </c>
      <c r="H849" s="193">
        <v>19.695</v>
      </c>
      <c r="I849" s="194"/>
      <c r="L849" s="189"/>
      <c r="M849" s="195"/>
      <c r="N849" s="196"/>
      <c r="O849" s="196"/>
      <c r="P849" s="196"/>
      <c r="Q849" s="196"/>
      <c r="R849" s="196"/>
      <c r="S849" s="196"/>
      <c r="T849" s="197"/>
      <c r="AT849" s="191" t="s">
        <v>532</v>
      </c>
      <c r="AU849" s="191" t="s">
        <v>89</v>
      </c>
      <c r="AV849" s="13" t="s">
        <v>89</v>
      </c>
      <c r="AW849" s="13" t="s">
        <v>30</v>
      </c>
      <c r="AX849" s="13" t="s">
        <v>76</v>
      </c>
      <c r="AY849" s="191" t="s">
        <v>524</v>
      </c>
    </row>
    <row r="850" spans="2:51" s="13" customFormat="1">
      <c r="B850" s="189"/>
      <c r="D850" s="190" t="s">
        <v>532</v>
      </c>
      <c r="E850" s="191" t="s">
        <v>1</v>
      </c>
      <c r="F850" s="192" t="s">
        <v>1249</v>
      </c>
      <c r="H850" s="193">
        <v>-13.65</v>
      </c>
      <c r="I850" s="194"/>
      <c r="L850" s="189"/>
      <c r="M850" s="195"/>
      <c r="N850" s="196"/>
      <c r="O850" s="196"/>
      <c r="P850" s="196"/>
      <c r="Q850" s="196"/>
      <c r="R850" s="196"/>
      <c r="S850" s="196"/>
      <c r="T850" s="197"/>
      <c r="AT850" s="191" t="s">
        <v>532</v>
      </c>
      <c r="AU850" s="191" t="s">
        <v>89</v>
      </c>
      <c r="AV850" s="13" t="s">
        <v>89</v>
      </c>
      <c r="AW850" s="13" t="s">
        <v>30</v>
      </c>
      <c r="AX850" s="13" t="s">
        <v>76</v>
      </c>
      <c r="AY850" s="191" t="s">
        <v>524</v>
      </c>
    </row>
    <row r="851" spans="2:51" s="13" customFormat="1">
      <c r="B851" s="189"/>
      <c r="D851" s="190" t="s">
        <v>532</v>
      </c>
      <c r="E851" s="191" t="s">
        <v>1</v>
      </c>
      <c r="F851" s="192" t="s">
        <v>1250</v>
      </c>
      <c r="H851" s="193">
        <v>1.702</v>
      </c>
      <c r="I851" s="194"/>
      <c r="L851" s="189"/>
      <c r="M851" s="195"/>
      <c r="N851" s="196"/>
      <c r="O851" s="196"/>
      <c r="P851" s="196"/>
      <c r="Q851" s="196"/>
      <c r="R851" s="196"/>
      <c r="S851" s="196"/>
      <c r="T851" s="197"/>
      <c r="AT851" s="191" t="s">
        <v>532</v>
      </c>
      <c r="AU851" s="191" t="s">
        <v>89</v>
      </c>
      <c r="AV851" s="13" t="s">
        <v>89</v>
      </c>
      <c r="AW851" s="13" t="s">
        <v>30</v>
      </c>
      <c r="AX851" s="13" t="s">
        <v>76</v>
      </c>
      <c r="AY851" s="191" t="s">
        <v>524</v>
      </c>
    </row>
    <row r="852" spans="2:51" s="14" customFormat="1">
      <c r="B852" s="198"/>
      <c r="D852" s="190" t="s">
        <v>532</v>
      </c>
      <c r="E852" s="199" t="s">
        <v>1</v>
      </c>
      <c r="F852" s="200" t="s">
        <v>1251</v>
      </c>
      <c r="H852" s="199" t="s">
        <v>1</v>
      </c>
      <c r="I852" s="201"/>
      <c r="L852" s="198"/>
      <c r="M852" s="202"/>
      <c r="N852" s="203"/>
      <c r="O852" s="203"/>
      <c r="P852" s="203"/>
      <c r="Q852" s="203"/>
      <c r="R852" s="203"/>
      <c r="S852" s="203"/>
      <c r="T852" s="204"/>
      <c r="AT852" s="199" t="s">
        <v>532</v>
      </c>
      <c r="AU852" s="199" t="s">
        <v>89</v>
      </c>
      <c r="AV852" s="14" t="s">
        <v>83</v>
      </c>
      <c r="AW852" s="14" t="s">
        <v>30</v>
      </c>
      <c r="AX852" s="14" t="s">
        <v>76</v>
      </c>
      <c r="AY852" s="199" t="s">
        <v>524</v>
      </c>
    </row>
    <row r="853" spans="2:51" s="14" customFormat="1">
      <c r="B853" s="198"/>
      <c r="D853" s="190" t="s">
        <v>532</v>
      </c>
      <c r="E853" s="199" t="s">
        <v>1</v>
      </c>
      <c r="F853" s="200" t="s">
        <v>1177</v>
      </c>
      <c r="H853" s="199" t="s">
        <v>1</v>
      </c>
      <c r="I853" s="201"/>
      <c r="L853" s="198"/>
      <c r="M853" s="202"/>
      <c r="N853" s="203"/>
      <c r="O853" s="203"/>
      <c r="P853" s="203"/>
      <c r="Q853" s="203"/>
      <c r="R853" s="203"/>
      <c r="S853" s="203"/>
      <c r="T853" s="204"/>
      <c r="AT853" s="199" t="s">
        <v>532</v>
      </c>
      <c r="AU853" s="199" t="s">
        <v>89</v>
      </c>
      <c r="AV853" s="14" t="s">
        <v>83</v>
      </c>
      <c r="AW853" s="14" t="s">
        <v>30</v>
      </c>
      <c r="AX853" s="14" t="s">
        <v>76</v>
      </c>
      <c r="AY853" s="199" t="s">
        <v>524</v>
      </c>
    </row>
    <row r="854" spans="2:51" s="13" customFormat="1">
      <c r="B854" s="189"/>
      <c r="D854" s="190" t="s">
        <v>532</v>
      </c>
      <c r="E854" s="191" t="s">
        <v>1</v>
      </c>
      <c r="F854" s="192" t="s">
        <v>1252</v>
      </c>
      <c r="H854" s="193">
        <v>6.7110000000000003</v>
      </c>
      <c r="I854" s="194"/>
      <c r="L854" s="189"/>
      <c r="M854" s="195"/>
      <c r="N854" s="196"/>
      <c r="O854" s="196"/>
      <c r="P854" s="196"/>
      <c r="Q854" s="196"/>
      <c r="R854" s="196"/>
      <c r="S854" s="196"/>
      <c r="T854" s="197"/>
      <c r="AT854" s="191" t="s">
        <v>532</v>
      </c>
      <c r="AU854" s="191" t="s">
        <v>89</v>
      </c>
      <c r="AV854" s="13" t="s">
        <v>89</v>
      </c>
      <c r="AW854" s="13" t="s">
        <v>30</v>
      </c>
      <c r="AX854" s="13" t="s">
        <v>76</v>
      </c>
      <c r="AY854" s="191" t="s">
        <v>524</v>
      </c>
    </row>
    <row r="855" spans="2:51" s="14" customFormat="1">
      <c r="B855" s="198"/>
      <c r="D855" s="190" t="s">
        <v>532</v>
      </c>
      <c r="E855" s="199" t="s">
        <v>1</v>
      </c>
      <c r="F855" s="200" t="s">
        <v>1057</v>
      </c>
      <c r="H855" s="199" t="s">
        <v>1</v>
      </c>
      <c r="I855" s="201"/>
      <c r="L855" s="198"/>
      <c r="M855" s="202"/>
      <c r="N855" s="203"/>
      <c r="O855" s="203"/>
      <c r="P855" s="203"/>
      <c r="Q855" s="203"/>
      <c r="R855" s="203"/>
      <c r="S855" s="203"/>
      <c r="T855" s="204"/>
      <c r="AT855" s="199" t="s">
        <v>532</v>
      </c>
      <c r="AU855" s="199" t="s">
        <v>89</v>
      </c>
      <c r="AV855" s="14" t="s">
        <v>83</v>
      </c>
      <c r="AW855" s="14" t="s">
        <v>30</v>
      </c>
      <c r="AX855" s="14" t="s">
        <v>76</v>
      </c>
      <c r="AY855" s="199" t="s">
        <v>524</v>
      </c>
    </row>
    <row r="856" spans="2:51" s="14" customFormat="1">
      <c r="B856" s="198"/>
      <c r="D856" s="190" t="s">
        <v>532</v>
      </c>
      <c r="E856" s="199" t="s">
        <v>1</v>
      </c>
      <c r="F856" s="200" t="s">
        <v>1226</v>
      </c>
      <c r="H856" s="199" t="s">
        <v>1</v>
      </c>
      <c r="I856" s="201"/>
      <c r="L856" s="198"/>
      <c r="M856" s="202"/>
      <c r="N856" s="203"/>
      <c r="O856" s="203"/>
      <c r="P856" s="203"/>
      <c r="Q856" s="203"/>
      <c r="R856" s="203"/>
      <c r="S856" s="203"/>
      <c r="T856" s="204"/>
      <c r="AT856" s="199" t="s">
        <v>532</v>
      </c>
      <c r="AU856" s="199" t="s">
        <v>89</v>
      </c>
      <c r="AV856" s="14" t="s">
        <v>83</v>
      </c>
      <c r="AW856" s="14" t="s">
        <v>30</v>
      </c>
      <c r="AX856" s="14" t="s">
        <v>76</v>
      </c>
      <c r="AY856" s="199" t="s">
        <v>524</v>
      </c>
    </row>
    <row r="857" spans="2:51" s="13" customFormat="1">
      <c r="B857" s="189"/>
      <c r="D857" s="190" t="s">
        <v>532</v>
      </c>
      <c r="E857" s="191" t="s">
        <v>1</v>
      </c>
      <c r="F857" s="192" t="s">
        <v>1230</v>
      </c>
      <c r="H857" s="193">
        <v>19.695</v>
      </c>
      <c r="I857" s="194"/>
      <c r="L857" s="189"/>
      <c r="M857" s="195"/>
      <c r="N857" s="196"/>
      <c r="O857" s="196"/>
      <c r="P857" s="196"/>
      <c r="Q857" s="196"/>
      <c r="R857" s="196"/>
      <c r="S857" s="196"/>
      <c r="T857" s="197"/>
      <c r="AT857" s="191" t="s">
        <v>532</v>
      </c>
      <c r="AU857" s="191" t="s">
        <v>89</v>
      </c>
      <c r="AV857" s="13" t="s">
        <v>89</v>
      </c>
      <c r="AW857" s="13" t="s">
        <v>30</v>
      </c>
      <c r="AX857" s="13" t="s">
        <v>76</v>
      </c>
      <c r="AY857" s="191" t="s">
        <v>524</v>
      </c>
    </row>
    <row r="858" spans="2:51" s="13" customFormat="1">
      <c r="B858" s="189"/>
      <c r="D858" s="190" t="s">
        <v>532</v>
      </c>
      <c r="E858" s="191" t="s">
        <v>1</v>
      </c>
      <c r="F858" s="192" t="s">
        <v>1249</v>
      </c>
      <c r="H858" s="193">
        <v>-13.65</v>
      </c>
      <c r="I858" s="194"/>
      <c r="L858" s="189"/>
      <c r="M858" s="195"/>
      <c r="N858" s="196"/>
      <c r="O858" s="196"/>
      <c r="P858" s="196"/>
      <c r="Q858" s="196"/>
      <c r="R858" s="196"/>
      <c r="S858" s="196"/>
      <c r="T858" s="197"/>
      <c r="AT858" s="191" t="s">
        <v>532</v>
      </c>
      <c r="AU858" s="191" t="s">
        <v>89</v>
      </c>
      <c r="AV858" s="13" t="s">
        <v>89</v>
      </c>
      <c r="AW858" s="13" t="s">
        <v>30</v>
      </c>
      <c r="AX858" s="13" t="s">
        <v>76</v>
      </c>
      <c r="AY858" s="191" t="s">
        <v>524</v>
      </c>
    </row>
    <row r="859" spans="2:51" s="13" customFormat="1">
      <c r="B859" s="189"/>
      <c r="D859" s="190" t="s">
        <v>532</v>
      </c>
      <c r="E859" s="191" t="s">
        <v>1</v>
      </c>
      <c r="F859" s="192" t="s">
        <v>1250</v>
      </c>
      <c r="H859" s="193">
        <v>1.702</v>
      </c>
      <c r="I859" s="194"/>
      <c r="L859" s="189"/>
      <c r="M859" s="195"/>
      <c r="N859" s="196"/>
      <c r="O859" s="196"/>
      <c r="P859" s="196"/>
      <c r="Q859" s="196"/>
      <c r="R859" s="196"/>
      <c r="S859" s="196"/>
      <c r="T859" s="197"/>
      <c r="AT859" s="191" t="s">
        <v>532</v>
      </c>
      <c r="AU859" s="191" t="s">
        <v>89</v>
      </c>
      <c r="AV859" s="13" t="s">
        <v>89</v>
      </c>
      <c r="AW859" s="13" t="s">
        <v>30</v>
      </c>
      <c r="AX859" s="13" t="s">
        <v>76</v>
      </c>
      <c r="AY859" s="191" t="s">
        <v>524</v>
      </c>
    </row>
    <row r="860" spans="2:51" s="14" customFormat="1">
      <c r="B860" s="198"/>
      <c r="D860" s="190" t="s">
        <v>532</v>
      </c>
      <c r="E860" s="199" t="s">
        <v>1</v>
      </c>
      <c r="F860" s="200" t="s">
        <v>1182</v>
      </c>
      <c r="H860" s="199" t="s">
        <v>1</v>
      </c>
      <c r="I860" s="201"/>
      <c r="L860" s="198"/>
      <c r="M860" s="202"/>
      <c r="N860" s="203"/>
      <c r="O860" s="203"/>
      <c r="P860" s="203"/>
      <c r="Q860" s="203"/>
      <c r="R860" s="203"/>
      <c r="S860" s="203"/>
      <c r="T860" s="204"/>
      <c r="AT860" s="199" t="s">
        <v>532</v>
      </c>
      <c r="AU860" s="199" t="s">
        <v>89</v>
      </c>
      <c r="AV860" s="14" t="s">
        <v>83</v>
      </c>
      <c r="AW860" s="14" t="s">
        <v>30</v>
      </c>
      <c r="AX860" s="14" t="s">
        <v>76</v>
      </c>
      <c r="AY860" s="199" t="s">
        <v>524</v>
      </c>
    </row>
    <row r="861" spans="2:51" s="14" customFormat="1">
      <c r="B861" s="198"/>
      <c r="D861" s="190" t="s">
        <v>532</v>
      </c>
      <c r="E861" s="199" t="s">
        <v>1</v>
      </c>
      <c r="F861" s="200" t="s">
        <v>1226</v>
      </c>
      <c r="H861" s="199" t="s">
        <v>1</v>
      </c>
      <c r="I861" s="201"/>
      <c r="L861" s="198"/>
      <c r="M861" s="202"/>
      <c r="N861" s="203"/>
      <c r="O861" s="203"/>
      <c r="P861" s="203"/>
      <c r="Q861" s="203"/>
      <c r="R861" s="203"/>
      <c r="S861" s="203"/>
      <c r="T861" s="204"/>
      <c r="AT861" s="199" t="s">
        <v>532</v>
      </c>
      <c r="AU861" s="199" t="s">
        <v>89</v>
      </c>
      <c r="AV861" s="14" t="s">
        <v>83</v>
      </c>
      <c r="AW861" s="14" t="s">
        <v>30</v>
      </c>
      <c r="AX861" s="14" t="s">
        <v>76</v>
      </c>
      <c r="AY861" s="199" t="s">
        <v>524</v>
      </c>
    </row>
    <row r="862" spans="2:51" s="13" customFormat="1">
      <c r="B862" s="189"/>
      <c r="D862" s="190" t="s">
        <v>532</v>
      </c>
      <c r="E862" s="191" t="s">
        <v>1</v>
      </c>
      <c r="F862" s="192" t="s">
        <v>1253</v>
      </c>
      <c r="H862" s="193">
        <v>55.643000000000001</v>
      </c>
      <c r="I862" s="194"/>
      <c r="L862" s="189"/>
      <c r="M862" s="195"/>
      <c r="N862" s="196"/>
      <c r="O862" s="196"/>
      <c r="P862" s="196"/>
      <c r="Q862" s="196"/>
      <c r="R862" s="196"/>
      <c r="S862" s="196"/>
      <c r="T862" s="197"/>
      <c r="AT862" s="191" t="s">
        <v>532</v>
      </c>
      <c r="AU862" s="191" t="s">
        <v>89</v>
      </c>
      <c r="AV862" s="13" t="s">
        <v>89</v>
      </c>
      <c r="AW862" s="13" t="s">
        <v>30</v>
      </c>
      <c r="AX862" s="13" t="s">
        <v>76</v>
      </c>
      <c r="AY862" s="191" t="s">
        <v>524</v>
      </c>
    </row>
    <row r="863" spans="2:51" s="13" customFormat="1">
      <c r="B863" s="189"/>
      <c r="D863" s="190" t="s">
        <v>532</v>
      </c>
      <c r="E863" s="191" t="s">
        <v>1</v>
      </c>
      <c r="F863" s="192" t="s">
        <v>1254</v>
      </c>
      <c r="H863" s="193">
        <v>-39.527999999999999</v>
      </c>
      <c r="I863" s="194"/>
      <c r="L863" s="189"/>
      <c r="M863" s="195"/>
      <c r="N863" s="196"/>
      <c r="O863" s="196"/>
      <c r="P863" s="196"/>
      <c r="Q863" s="196"/>
      <c r="R863" s="196"/>
      <c r="S863" s="196"/>
      <c r="T863" s="197"/>
      <c r="AT863" s="191" t="s">
        <v>532</v>
      </c>
      <c r="AU863" s="191" t="s">
        <v>89</v>
      </c>
      <c r="AV863" s="13" t="s">
        <v>89</v>
      </c>
      <c r="AW863" s="13" t="s">
        <v>30</v>
      </c>
      <c r="AX863" s="13" t="s">
        <v>76</v>
      </c>
      <c r="AY863" s="191" t="s">
        <v>524</v>
      </c>
    </row>
    <row r="864" spans="2:51" s="13" customFormat="1">
      <c r="B864" s="189"/>
      <c r="D864" s="190" t="s">
        <v>532</v>
      </c>
      <c r="E864" s="191" t="s">
        <v>1</v>
      </c>
      <c r="F864" s="192" t="s">
        <v>1255</v>
      </c>
      <c r="H864" s="193">
        <v>4.6390000000000002</v>
      </c>
      <c r="I864" s="194"/>
      <c r="L864" s="189"/>
      <c r="M864" s="195"/>
      <c r="N864" s="196"/>
      <c r="O864" s="196"/>
      <c r="P864" s="196"/>
      <c r="Q864" s="196"/>
      <c r="R864" s="196"/>
      <c r="S864" s="196"/>
      <c r="T864" s="197"/>
      <c r="AT864" s="191" t="s">
        <v>532</v>
      </c>
      <c r="AU864" s="191" t="s">
        <v>89</v>
      </c>
      <c r="AV864" s="13" t="s">
        <v>89</v>
      </c>
      <c r="AW864" s="13" t="s">
        <v>30</v>
      </c>
      <c r="AX864" s="13" t="s">
        <v>76</v>
      </c>
      <c r="AY864" s="191" t="s">
        <v>524</v>
      </c>
    </row>
    <row r="865" spans="2:51" s="14" customFormat="1">
      <c r="B865" s="198"/>
      <c r="D865" s="190" t="s">
        <v>532</v>
      </c>
      <c r="E865" s="199" t="s">
        <v>1</v>
      </c>
      <c r="F865" s="200" t="s">
        <v>1212</v>
      </c>
      <c r="H865" s="199" t="s">
        <v>1</v>
      </c>
      <c r="I865" s="201"/>
      <c r="L865" s="198"/>
      <c r="M865" s="202"/>
      <c r="N865" s="203"/>
      <c r="O865" s="203"/>
      <c r="P865" s="203"/>
      <c r="Q865" s="203"/>
      <c r="R865" s="203"/>
      <c r="S865" s="203"/>
      <c r="T865" s="204"/>
      <c r="AT865" s="199" t="s">
        <v>532</v>
      </c>
      <c r="AU865" s="199" t="s">
        <v>89</v>
      </c>
      <c r="AV865" s="14" t="s">
        <v>83</v>
      </c>
      <c r="AW865" s="14" t="s">
        <v>30</v>
      </c>
      <c r="AX865" s="14" t="s">
        <v>76</v>
      </c>
      <c r="AY865" s="199" t="s">
        <v>524</v>
      </c>
    </row>
    <row r="866" spans="2:51" s="13" customFormat="1">
      <c r="B866" s="189"/>
      <c r="D866" s="190" t="s">
        <v>532</v>
      </c>
      <c r="E866" s="191" t="s">
        <v>1</v>
      </c>
      <c r="F866" s="192" t="s">
        <v>1256</v>
      </c>
      <c r="H866" s="193">
        <v>2.3420000000000001</v>
      </c>
      <c r="I866" s="194"/>
      <c r="L866" s="189"/>
      <c r="M866" s="195"/>
      <c r="N866" s="196"/>
      <c r="O866" s="196"/>
      <c r="P866" s="196"/>
      <c r="Q866" s="196"/>
      <c r="R866" s="196"/>
      <c r="S866" s="196"/>
      <c r="T866" s="197"/>
      <c r="AT866" s="191" t="s">
        <v>532</v>
      </c>
      <c r="AU866" s="191" t="s">
        <v>89</v>
      </c>
      <c r="AV866" s="13" t="s">
        <v>89</v>
      </c>
      <c r="AW866" s="13" t="s">
        <v>30</v>
      </c>
      <c r="AX866" s="13" t="s">
        <v>76</v>
      </c>
      <c r="AY866" s="191" t="s">
        <v>524</v>
      </c>
    </row>
    <row r="867" spans="2:51" s="14" customFormat="1">
      <c r="B867" s="198"/>
      <c r="D867" s="190" t="s">
        <v>532</v>
      </c>
      <c r="E867" s="199" t="s">
        <v>1</v>
      </c>
      <c r="F867" s="200" t="s">
        <v>1090</v>
      </c>
      <c r="H867" s="199" t="s">
        <v>1</v>
      </c>
      <c r="I867" s="201"/>
      <c r="L867" s="198"/>
      <c r="M867" s="202"/>
      <c r="N867" s="203"/>
      <c r="O867" s="203"/>
      <c r="P867" s="203"/>
      <c r="Q867" s="203"/>
      <c r="R867" s="203"/>
      <c r="S867" s="203"/>
      <c r="T867" s="204"/>
      <c r="AT867" s="199" t="s">
        <v>532</v>
      </c>
      <c r="AU867" s="199" t="s">
        <v>89</v>
      </c>
      <c r="AV867" s="14" t="s">
        <v>83</v>
      </c>
      <c r="AW867" s="14" t="s">
        <v>30</v>
      </c>
      <c r="AX867" s="14" t="s">
        <v>76</v>
      </c>
      <c r="AY867" s="199" t="s">
        <v>524</v>
      </c>
    </row>
    <row r="868" spans="2:51" s="14" customFormat="1">
      <c r="B868" s="198"/>
      <c r="D868" s="190" t="s">
        <v>532</v>
      </c>
      <c r="E868" s="199" t="s">
        <v>1</v>
      </c>
      <c r="F868" s="200" t="s">
        <v>1226</v>
      </c>
      <c r="H868" s="199" t="s">
        <v>1</v>
      </c>
      <c r="I868" s="201"/>
      <c r="L868" s="198"/>
      <c r="M868" s="202"/>
      <c r="N868" s="203"/>
      <c r="O868" s="203"/>
      <c r="P868" s="203"/>
      <c r="Q868" s="203"/>
      <c r="R868" s="203"/>
      <c r="S868" s="203"/>
      <c r="T868" s="204"/>
      <c r="AT868" s="199" t="s">
        <v>532</v>
      </c>
      <c r="AU868" s="199" t="s">
        <v>89</v>
      </c>
      <c r="AV868" s="14" t="s">
        <v>83</v>
      </c>
      <c r="AW868" s="14" t="s">
        <v>30</v>
      </c>
      <c r="AX868" s="14" t="s">
        <v>76</v>
      </c>
      <c r="AY868" s="199" t="s">
        <v>524</v>
      </c>
    </row>
    <row r="869" spans="2:51" s="13" customFormat="1">
      <c r="B869" s="189"/>
      <c r="D869" s="190" t="s">
        <v>532</v>
      </c>
      <c r="E869" s="191" t="s">
        <v>1</v>
      </c>
      <c r="F869" s="192" t="s">
        <v>1257</v>
      </c>
      <c r="H869" s="193">
        <v>19.619</v>
      </c>
      <c r="I869" s="194"/>
      <c r="L869" s="189"/>
      <c r="M869" s="195"/>
      <c r="N869" s="196"/>
      <c r="O869" s="196"/>
      <c r="P869" s="196"/>
      <c r="Q869" s="196"/>
      <c r="R869" s="196"/>
      <c r="S869" s="196"/>
      <c r="T869" s="197"/>
      <c r="AT869" s="191" t="s">
        <v>532</v>
      </c>
      <c r="AU869" s="191" t="s">
        <v>89</v>
      </c>
      <c r="AV869" s="13" t="s">
        <v>89</v>
      </c>
      <c r="AW869" s="13" t="s">
        <v>30</v>
      </c>
      <c r="AX869" s="13" t="s">
        <v>76</v>
      </c>
      <c r="AY869" s="191" t="s">
        <v>524</v>
      </c>
    </row>
    <row r="870" spans="2:51" s="13" customFormat="1">
      <c r="B870" s="189"/>
      <c r="D870" s="190" t="s">
        <v>532</v>
      </c>
      <c r="E870" s="191" t="s">
        <v>1</v>
      </c>
      <c r="F870" s="192" t="s">
        <v>1258</v>
      </c>
      <c r="H870" s="193">
        <v>-13.598000000000001</v>
      </c>
      <c r="I870" s="194"/>
      <c r="L870" s="189"/>
      <c r="M870" s="195"/>
      <c r="N870" s="196"/>
      <c r="O870" s="196"/>
      <c r="P870" s="196"/>
      <c r="Q870" s="196"/>
      <c r="R870" s="196"/>
      <c r="S870" s="196"/>
      <c r="T870" s="197"/>
      <c r="AT870" s="191" t="s">
        <v>532</v>
      </c>
      <c r="AU870" s="191" t="s">
        <v>89</v>
      </c>
      <c r="AV870" s="13" t="s">
        <v>89</v>
      </c>
      <c r="AW870" s="13" t="s">
        <v>30</v>
      </c>
      <c r="AX870" s="13" t="s">
        <v>76</v>
      </c>
      <c r="AY870" s="191" t="s">
        <v>524</v>
      </c>
    </row>
    <row r="871" spans="2:51" s="13" customFormat="1">
      <c r="B871" s="189"/>
      <c r="D871" s="190" t="s">
        <v>532</v>
      </c>
      <c r="E871" s="191" t="s">
        <v>1</v>
      </c>
      <c r="F871" s="192" t="s">
        <v>1259</v>
      </c>
      <c r="H871" s="193">
        <v>1.67</v>
      </c>
      <c r="I871" s="194"/>
      <c r="L871" s="189"/>
      <c r="M871" s="195"/>
      <c r="N871" s="196"/>
      <c r="O871" s="196"/>
      <c r="P871" s="196"/>
      <c r="Q871" s="196"/>
      <c r="R871" s="196"/>
      <c r="S871" s="196"/>
      <c r="T871" s="197"/>
      <c r="AT871" s="191" t="s">
        <v>532</v>
      </c>
      <c r="AU871" s="191" t="s">
        <v>89</v>
      </c>
      <c r="AV871" s="13" t="s">
        <v>89</v>
      </c>
      <c r="AW871" s="13" t="s">
        <v>30</v>
      </c>
      <c r="AX871" s="13" t="s">
        <v>76</v>
      </c>
      <c r="AY871" s="191" t="s">
        <v>524</v>
      </c>
    </row>
    <row r="872" spans="2:51" s="14" customFormat="1">
      <c r="B872" s="198"/>
      <c r="D872" s="190" t="s">
        <v>532</v>
      </c>
      <c r="E872" s="199" t="s">
        <v>1</v>
      </c>
      <c r="F872" s="200" t="s">
        <v>1260</v>
      </c>
      <c r="H872" s="199" t="s">
        <v>1</v>
      </c>
      <c r="I872" s="201"/>
      <c r="L872" s="198"/>
      <c r="M872" s="202"/>
      <c r="N872" s="203"/>
      <c r="O872" s="203"/>
      <c r="P872" s="203"/>
      <c r="Q872" s="203"/>
      <c r="R872" s="203"/>
      <c r="S872" s="203"/>
      <c r="T872" s="204"/>
      <c r="AT872" s="199" t="s">
        <v>532</v>
      </c>
      <c r="AU872" s="199" t="s">
        <v>89</v>
      </c>
      <c r="AV872" s="14" t="s">
        <v>83</v>
      </c>
      <c r="AW872" s="14" t="s">
        <v>30</v>
      </c>
      <c r="AX872" s="14" t="s">
        <v>76</v>
      </c>
      <c r="AY872" s="199" t="s">
        <v>524</v>
      </c>
    </row>
    <row r="873" spans="2:51" s="14" customFormat="1">
      <c r="B873" s="198"/>
      <c r="D873" s="190" t="s">
        <v>532</v>
      </c>
      <c r="E873" s="199" t="s">
        <v>1</v>
      </c>
      <c r="F873" s="200" t="s">
        <v>1242</v>
      </c>
      <c r="H873" s="199" t="s">
        <v>1</v>
      </c>
      <c r="I873" s="201"/>
      <c r="L873" s="198"/>
      <c r="M873" s="202"/>
      <c r="N873" s="203"/>
      <c r="O873" s="203"/>
      <c r="P873" s="203"/>
      <c r="Q873" s="203"/>
      <c r="R873" s="203"/>
      <c r="S873" s="203"/>
      <c r="T873" s="204"/>
      <c r="AT873" s="199" t="s">
        <v>532</v>
      </c>
      <c r="AU873" s="199" t="s">
        <v>89</v>
      </c>
      <c r="AV873" s="14" t="s">
        <v>83</v>
      </c>
      <c r="AW873" s="14" t="s">
        <v>30</v>
      </c>
      <c r="AX873" s="14" t="s">
        <v>76</v>
      </c>
      <c r="AY873" s="199" t="s">
        <v>524</v>
      </c>
    </row>
    <row r="874" spans="2:51" s="13" customFormat="1">
      <c r="B874" s="189"/>
      <c r="D874" s="190" t="s">
        <v>532</v>
      </c>
      <c r="E874" s="191" t="s">
        <v>1</v>
      </c>
      <c r="F874" s="192" t="s">
        <v>1261</v>
      </c>
      <c r="H874" s="193">
        <v>1.1930000000000001</v>
      </c>
      <c r="I874" s="194"/>
      <c r="L874" s="189"/>
      <c r="M874" s="195"/>
      <c r="N874" s="196"/>
      <c r="O874" s="196"/>
      <c r="P874" s="196"/>
      <c r="Q874" s="196"/>
      <c r="R874" s="196"/>
      <c r="S874" s="196"/>
      <c r="T874" s="197"/>
      <c r="AT874" s="191" t="s">
        <v>532</v>
      </c>
      <c r="AU874" s="191" t="s">
        <v>89</v>
      </c>
      <c r="AV874" s="13" t="s">
        <v>89</v>
      </c>
      <c r="AW874" s="13" t="s">
        <v>30</v>
      </c>
      <c r="AX874" s="13" t="s">
        <v>76</v>
      </c>
      <c r="AY874" s="191" t="s">
        <v>524</v>
      </c>
    </row>
    <row r="875" spans="2:51" s="14" customFormat="1">
      <c r="B875" s="198"/>
      <c r="D875" s="190" t="s">
        <v>532</v>
      </c>
      <c r="E875" s="199" t="s">
        <v>1</v>
      </c>
      <c r="F875" s="200" t="s">
        <v>1226</v>
      </c>
      <c r="H875" s="199" t="s">
        <v>1</v>
      </c>
      <c r="I875" s="201"/>
      <c r="L875" s="198"/>
      <c r="M875" s="202"/>
      <c r="N875" s="203"/>
      <c r="O875" s="203"/>
      <c r="P875" s="203"/>
      <c r="Q875" s="203"/>
      <c r="R875" s="203"/>
      <c r="S875" s="203"/>
      <c r="T875" s="204"/>
      <c r="AT875" s="199" t="s">
        <v>532</v>
      </c>
      <c r="AU875" s="199" t="s">
        <v>89</v>
      </c>
      <c r="AV875" s="14" t="s">
        <v>83</v>
      </c>
      <c r="AW875" s="14" t="s">
        <v>30</v>
      </c>
      <c r="AX875" s="14" t="s">
        <v>76</v>
      </c>
      <c r="AY875" s="199" t="s">
        <v>524</v>
      </c>
    </row>
    <row r="876" spans="2:51" s="13" customFormat="1">
      <c r="B876" s="189"/>
      <c r="D876" s="190" t="s">
        <v>532</v>
      </c>
      <c r="E876" s="191" t="s">
        <v>1</v>
      </c>
      <c r="F876" s="192" t="s">
        <v>1262</v>
      </c>
      <c r="H876" s="193">
        <v>4.968</v>
      </c>
      <c r="I876" s="194"/>
      <c r="L876" s="189"/>
      <c r="M876" s="195"/>
      <c r="N876" s="196"/>
      <c r="O876" s="196"/>
      <c r="P876" s="196"/>
      <c r="Q876" s="196"/>
      <c r="R876" s="196"/>
      <c r="S876" s="196"/>
      <c r="T876" s="197"/>
      <c r="AT876" s="191" t="s">
        <v>532</v>
      </c>
      <c r="AU876" s="191" t="s">
        <v>89</v>
      </c>
      <c r="AV876" s="13" t="s">
        <v>89</v>
      </c>
      <c r="AW876" s="13" t="s">
        <v>30</v>
      </c>
      <c r="AX876" s="13" t="s">
        <v>76</v>
      </c>
      <c r="AY876" s="191" t="s">
        <v>524</v>
      </c>
    </row>
    <row r="877" spans="2:51" s="14" customFormat="1">
      <c r="B877" s="198"/>
      <c r="D877" s="190" t="s">
        <v>532</v>
      </c>
      <c r="E877" s="199" t="s">
        <v>1</v>
      </c>
      <c r="F877" s="200" t="s">
        <v>1263</v>
      </c>
      <c r="H877" s="199" t="s">
        <v>1</v>
      </c>
      <c r="I877" s="201"/>
      <c r="L877" s="198"/>
      <c r="M877" s="202"/>
      <c r="N877" s="203"/>
      <c r="O877" s="203"/>
      <c r="P877" s="203"/>
      <c r="Q877" s="203"/>
      <c r="R877" s="203"/>
      <c r="S877" s="203"/>
      <c r="T877" s="204"/>
      <c r="AT877" s="199" t="s">
        <v>532</v>
      </c>
      <c r="AU877" s="199" t="s">
        <v>89</v>
      </c>
      <c r="AV877" s="14" t="s">
        <v>83</v>
      </c>
      <c r="AW877" s="14" t="s">
        <v>30</v>
      </c>
      <c r="AX877" s="14" t="s">
        <v>76</v>
      </c>
      <c r="AY877" s="199" t="s">
        <v>524</v>
      </c>
    </row>
    <row r="878" spans="2:51" s="14" customFormat="1">
      <c r="B878" s="198"/>
      <c r="D878" s="190" t="s">
        <v>532</v>
      </c>
      <c r="E878" s="199" t="s">
        <v>1</v>
      </c>
      <c r="F878" s="200" t="s">
        <v>1242</v>
      </c>
      <c r="H878" s="199" t="s">
        <v>1</v>
      </c>
      <c r="I878" s="201"/>
      <c r="L878" s="198"/>
      <c r="M878" s="202"/>
      <c r="N878" s="203"/>
      <c r="O878" s="203"/>
      <c r="P878" s="203"/>
      <c r="Q878" s="203"/>
      <c r="R878" s="203"/>
      <c r="S878" s="203"/>
      <c r="T878" s="204"/>
      <c r="AT878" s="199" t="s">
        <v>532</v>
      </c>
      <c r="AU878" s="199" t="s">
        <v>89</v>
      </c>
      <c r="AV878" s="14" t="s">
        <v>83</v>
      </c>
      <c r="AW878" s="14" t="s">
        <v>30</v>
      </c>
      <c r="AX878" s="14" t="s">
        <v>76</v>
      </c>
      <c r="AY878" s="199" t="s">
        <v>524</v>
      </c>
    </row>
    <row r="879" spans="2:51" s="13" customFormat="1">
      <c r="B879" s="189"/>
      <c r="D879" s="190" t="s">
        <v>532</v>
      </c>
      <c r="E879" s="191" t="s">
        <v>1</v>
      </c>
      <c r="F879" s="192" t="s">
        <v>1264</v>
      </c>
      <c r="H879" s="193">
        <v>0.86499999999999999</v>
      </c>
      <c r="I879" s="194"/>
      <c r="L879" s="189"/>
      <c r="M879" s="195"/>
      <c r="N879" s="196"/>
      <c r="O879" s="196"/>
      <c r="P879" s="196"/>
      <c r="Q879" s="196"/>
      <c r="R879" s="196"/>
      <c r="S879" s="196"/>
      <c r="T879" s="197"/>
      <c r="AT879" s="191" t="s">
        <v>532</v>
      </c>
      <c r="AU879" s="191" t="s">
        <v>89</v>
      </c>
      <c r="AV879" s="13" t="s">
        <v>89</v>
      </c>
      <c r="AW879" s="13" t="s">
        <v>30</v>
      </c>
      <c r="AX879" s="13" t="s">
        <v>76</v>
      </c>
      <c r="AY879" s="191" t="s">
        <v>524</v>
      </c>
    </row>
    <row r="880" spans="2:51" s="14" customFormat="1">
      <c r="B880" s="198"/>
      <c r="D880" s="190" t="s">
        <v>532</v>
      </c>
      <c r="E880" s="199" t="s">
        <v>1</v>
      </c>
      <c r="F880" s="200" t="s">
        <v>1177</v>
      </c>
      <c r="H880" s="199" t="s">
        <v>1</v>
      </c>
      <c r="I880" s="201"/>
      <c r="L880" s="198"/>
      <c r="M880" s="202"/>
      <c r="N880" s="203"/>
      <c r="O880" s="203"/>
      <c r="P880" s="203"/>
      <c r="Q880" s="203"/>
      <c r="R880" s="203"/>
      <c r="S880" s="203"/>
      <c r="T880" s="204"/>
      <c r="AT880" s="199" t="s">
        <v>532</v>
      </c>
      <c r="AU880" s="199" t="s">
        <v>89</v>
      </c>
      <c r="AV880" s="14" t="s">
        <v>83</v>
      </c>
      <c r="AW880" s="14" t="s">
        <v>30</v>
      </c>
      <c r="AX880" s="14" t="s">
        <v>76</v>
      </c>
      <c r="AY880" s="199" t="s">
        <v>524</v>
      </c>
    </row>
    <row r="881" spans="2:51" s="13" customFormat="1">
      <c r="B881" s="189"/>
      <c r="D881" s="190" t="s">
        <v>532</v>
      </c>
      <c r="E881" s="191" t="s">
        <v>1</v>
      </c>
      <c r="F881" s="192" t="s">
        <v>1248</v>
      </c>
      <c r="H881" s="193">
        <v>3.6970000000000001</v>
      </c>
      <c r="I881" s="194"/>
      <c r="L881" s="189"/>
      <c r="M881" s="195"/>
      <c r="N881" s="196"/>
      <c r="O881" s="196"/>
      <c r="P881" s="196"/>
      <c r="Q881" s="196"/>
      <c r="R881" s="196"/>
      <c r="S881" s="196"/>
      <c r="T881" s="197"/>
      <c r="AT881" s="191" t="s">
        <v>532</v>
      </c>
      <c r="AU881" s="191" t="s">
        <v>89</v>
      </c>
      <c r="AV881" s="13" t="s">
        <v>89</v>
      </c>
      <c r="AW881" s="13" t="s">
        <v>30</v>
      </c>
      <c r="AX881" s="13" t="s">
        <v>76</v>
      </c>
      <c r="AY881" s="191" t="s">
        <v>524</v>
      </c>
    </row>
    <row r="882" spans="2:51" s="14" customFormat="1">
      <c r="B882" s="198"/>
      <c r="D882" s="190" t="s">
        <v>532</v>
      </c>
      <c r="E882" s="199" t="s">
        <v>1</v>
      </c>
      <c r="F882" s="200" t="s">
        <v>1226</v>
      </c>
      <c r="H882" s="199" t="s">
        <v>1</v>
      </c>
      <c r="I882" s="201"/>
      <c r="L882" s="198"/>
      <c r="M882" s="202"/>
      <c r="N882" s="203"/>
      <c r="O882" s="203"/>
      <c r="P882" s="203"/>
      <c r="Q882" s="203"/>
      <c r="R882" s="203"/>
      <c r="S882" s="203"/>
      <c r="T882" s="204"/>
      <c r="AT882" s="199" t="s">
        <v>532</v>
      </c>
      <c r="AU882" s="199" t="s">
        <v>89</v>
      </c>
      <c r="AV882" s="14" t="s">
        <v>83</v>
      </c>
      <c r="AW882" s="14" t="s">
        <v>30</v>
      </c>
      <c r="AX882" s="14" t="s">
        <v>76</v>
      </c>
      <c r="AY882" s="199" t="s">
        <v>524</v>
      </c>
    </row>
    <row r="883" spans="2:51" s="13" customFormat="1">
      <c r="B883" s="189"/>
      <c r="D883" s="190" t="s">
        <v>532</v>
      </c>
      <c r="E883" s="191" t="s">
        <v>1</v>
      </c>
      <c r="F883" s="192" t="s">
        <v>1265</v>
      </c>
      <c r="H883" s="193">
        <v>3.6040000000000001</v>
      </c>
      <c r="I883" s="194"/>
      <c r="L883" s="189"/>
      <c r="M883" s="195"/>
      <c r="N883" s="196"/>
      <c r="O883" s="196"/>
      <c r="P883" s="196"/>
      <c r="Q883" s="196"/>
      <c r="R883" s="196"/>
      <c r="S883" s="196"/>
      <c r="T883" s="197"/>
      <c r="AT883" s="191" t="s">
        <v>532</v>
      </c>
      <c r="AU883" s="191" t="s">
        <v>89</v>
      </c>
      <c r="AV883" s="13" t="s">
        <v>89</v>
      </c>
      <c r="AW883" s="13" t="s">
        <v>30</v>
      </c>
      <c r="AX883" s="13" t="s">
        <v>76</v>
      </c>
      <c r="AY883" s="191" t="s">
        <v>524</v>
      </c>
    </row>
    <row r="884" spans="2:51" s="14" customFormat="1">
      <c r="B884" s="198"/>
      <c r="D884" s="190" t="s">
        <v>532</v>
      </c>
      <c r="E884" s="199" t="s">
        <v>1</v>
      </c>
      <c r="F884" s="200" t="s">
        <v>1094</v>
      </c>
      <c r="H884" s="199" t="s">
        <v>1</v>
      </c>
      <c r="I884" s="201"/>
      <c r="L884" s="198"/>
      <c r="M884" s="202"/>
      <c r="N884" s="203"/>
      <c r="O884" s="203"/>
      <c r="P884" s="203"/>
      <c r="Q884" s="203"/>
      <c r="R884" s="203"/>
      <c r="S884" s="203"/>
      <c r="T884" s="204"/>
      <c r="AT884" s="199" t="s">
        <v>532</v>
      </c>
      <c r="AU884" s="199" t="s">
        <v>89</v>
      </c>
      <c r="AV884" s="14" t="s">
        <v>83</v>
      </c>
      <c r="AW884" s="14" t="s">
        <v>30</v>
      </c>
      <c r="AX884" s="14" t="s">
        <v>76</v>
      </c>
      <c r="AY884" s="199" t="s">
        <v>524</v>
      </c>
    </row>
    <row r="885" spans="2:51" s="14" customFormat="1">
      <c r="B885" s="198"/>
      <c r="D885" s="190" t="s">
        <v>532</v>
      </c>
      <c r="E885" s="199" t="s">
        <v>1</v>
      </c>
      <c r="F885" s="200" t="s">
        <v>1226</v>
      </c>
      <c r="H885" s="199" t="s">
        <v>1</v>
      </c>
      <c r="I885" s="201"/>
      <c r="L885" s="198"/>
      <c r="M885" s="202"/>
      <c r="N885" s="203"/>
      <c r="O885" s="203"/>
      <c r="P885" s="203"/>
      <c r="Q885" s="203"/>
      <c r="R885" s="203"/>
      <c r="S885" s="203"/>
      <c r="T885" s="204"/>
      <c r="AT885" s="199" t="s">
        <v>532</v>
      </c>
      <c r="AU885" s="199" t="s">
        <v>89</v>
      </c>
      <c r="AV885" s="14" t="s">
        <v>83</v>
      </c>
      <c r="AW885" s="14" t="s">
        <v>30</v>
      </c>
      <c r="AX885" s="14" t="s">
        <v>76</v>
      </c>
      <c r="AY885" s="199" t="s">
        <v>524</v>
      </c>
    </row>
    <row r="886" spans="2:51" s="13" customFormat="1">
      <c r="B886" s="189"/>
      <c r="D886" s="190" t="s">
        <v>532</v>
      </c>
      <c r="E886" s="191" t="s">
        <v>1</v>
      </c>
      <c r="F886" s="192" t="s">
        <v>1230</v>
      </c>
      <c r="H886" s="193">
        <v>19.695</v>
      </c>
      <c r="I886" s="194"/>
      <c r="L886" s="189"/>
      <c r="M886" s="195"/>
      <c r="N886" s="196"/>
      <c r="O886" s="196"/>
      <c r="P886" s="196"/>
      <c r="Q886" s="196"/>
      <c r="R886" s="196"/>
      <c r="S886" s="196"/>
      <c r="T886" s="197"/>
      <c r="AT886" s="191" t="s">
        <v>532</v>
      </c>
      <c r="AU886" s="191" t="s">
        <v>89</v>
      </c>
      <c r="AV886" s="13" t="s">
        <v>89</v>
      </c>
      <c r="AW886" s="13" t="s">
        <v>30</v>
      </c>
      <c r="AX886" s="13" t="s">
        <v>76</v>
      </c>
      <c r="AY886" s="191" t="s">
        <v>524</v>
      </c>
    </row>
    <row r="887" spans="2:51" s="13" customFormat="1">
      <c r="B887" s="189"/>
      <c r="D887" s="190" t="s">
        <v>532</v>
      </c>
      <c r="E887" s="191" t="s">
        <v>1</v>
      </c>
      <c r="F887" s="192" t="s">
        <v>1249</v>
      </c>
      <c r="H887" s="193">
        <v>-13.65</v>
      </c>
      <c r="I887" s="194"/>
      <c r="L887" s="189"/>
      <c r="M887" s="195"/>
      <c r="N887" s="196"/>
      <c r="O887" s="196"/>
      <c r="P887" s="196"/>
      <c r="Q887" s="196"/>
      <c r="R887" s="196"/>
      <c r="S887" s="196"/>
      <c r="T887" s="197"/>
      <c r="AT887" s="191" t="s">
        <v>532</v>
      </c>
      <c r="AU887" s="191" t="s">
        <v>89</v>
      </c>
      <c r="AV887" s="13" t="s">
        <v>89</v>
      </c>
      <c r="AW887" s="13" t="s">
        <v>30</v>
      </c>
      <c r="AX887" s="13" t="s">
        <v>76</v>
      </c>
      <c r="AY887" s="191" t="s">
        <v>524</v>
      </c>
    </row>
    <row r="888" spans="2:51" s="13" customFormat="1">
      <c r="B888" s="189"/>
      <c r="D888" s="190" t="s">
        <v>532</v>
      </c>
      <c r="E888" s="191" t="s">
        <v>1</v>
      </c>
      <c r="F888" s="192" t="s">
        <v>1266</v>
      </c>
      <c r="H888" s="193">
        <v>1.92</v>
      </c>
      <c r="I888" s="194"/>
      <c r="L888" s="189"/>
      <c r="M888" s="195"/>
      <c r="N888" s="196"/>
      <c r="O888" s="196"/>
      <c r="P888" s="196"/>
      <c r="Q888" s="196"/>
      <c r="R888" s="196"/>
      <c r="S888" s="196"/>
      <c r="T888" s="197"/>
      <c r="AT888" s="191" t="s">
        <v>532</v>
      </c>
      <c r="AU888" s="191" t="s">
        <v>89</v>
      </c>
      <c r="AV888" s="13" t="s">
        <v>89</v>
      </c>
      <c r="AW888" s="13" t="s">
        <v>30</v>
      </c>
      <c r="AX888" s="13" t="s">
        <v>76</v>
      </c>
      <c r="AY888" s="191" t="s">
        <v>524</v>
      </c>
    </row>
    <row r="889" spans="2:51" s="14" customFormat="1">
      <c r="B889" s="198"/>
      <c r="D889" s="190" t="s">
        <v>532</v>
      </c>
      <c r="E889" s="199" t="s">
        <v>1</v>
      </c>
      <c r="F889" s="200" t="s">
        <v>1096</v>
      </c>
      <c r="H889" s="199" t="s">
        <v>1</v>
      </c>
      <c r="I889" s="201"/>
      <c r="L889" s="198"/>
      <c r="M889" s="202"/>
      <c r="N889" s="203"/>
      <c r="O889" s="203"/>
      <c r="P889" s="203"/>
      <c r="Q889" s="203"/>
      <c r="R889" s="203"/>
      <c r="S889" s="203"/>
      <c r="T889" s="204"/>
      <c r="AT889" s="199" t="s">
        <v>532</v>
      </c>
      <c r="AU889" s="199" t="s">
        <v>89</v>
      </c>
      <c r="AV889" s="14" t="s">
        <v>83</v>
      </c>
      <c r="AW889" s="14" t="s">
        <v>30</v>
      </c>
      <c r="AX889" s="14" t="s">
        <v>76</v>
      </c>
      <c r="AY889" s="199" t="s">
        <v>524</v>
      </c>
    </row>
    <row r="890" spans="2:51" s="14" customFormat="1">
      <c r="B890" s="198"/>
      <c r="D890" s="190" t="s">
        <v>532</v>
      </c>
      <c r="E890" s="199" t="s">
        <v>1</v>
      </c>
      <c r="F890" s="200" t="s">
        <v>1226</v>
      </c>
      <c r="H890" s="199" t="s">
        <v>1</v>
      </c>
      <c r="I890" s="201"/>
      <c r="L890" s="198"/>
      <c r="M890" s="202"/>
      <c r="N890" s="203"/>
      <c r="O890" s="203"/>
      <c r="P890" s="203"/>
      <c r="Q890" s="203"/>
      <c r="R890" s="203"/>
      <c r="S890" s="203"/>
      <c r="T890" s="204"/>
      <c r="AT890" s="199" t="s">
        <v>532</v>
      </c>
      <c r="AU890" s="199" t="s">
        <v>89</v>
      </c>
      <c r="AV890" s="14" t="s">
        <v>83</v>
      </c>
      <c r="AW890" s="14" t="s">
        <v>30</v>
      </c>
      <c r="AX890" s="14" t="s">
        <v>76</v>
      </c>
      <c r="AY890" s="199" t="s">
        <v>524</v>
      </c>
    </row>
    <row r="891" spans="2:51" s="13" customFormat="1">
      <c r="B891" s="189"/>
      <c r="D891" s="190" t="s">
        <v>532</v>
      </c>
      <c r="E891" s="191" t="s">
        <v>1</v>
      </c>
      <c r="F891" s="192" t="s">
        <v>1230</v>
      </c>
      <c r="H891" s="193">
        <v>19.695</v>
      </c>
      <c r="I891" s="194"/>
      <c r="L891" s="189"/>
      <c r="M891" s="195"/>
      <c r="N891" s="196"/>
      <c r="O891" s="196"/>
      <c r="P891" s="196"/>
      <c r="Q891" s="196"/>
      <c r="R891" s="196"/>
      <c r="S891" s="196"/>
      <c r="T891" s="197"/>
      <c r="AT891" s="191" t="s">
        <v>532</v>
      </c>
      <c r="AU891" s="191" t="s">
        <v>89</v>
      </c>
      <c r="AV891" s="13" t="s">
        <v>89</v>
      </c>
      <c r="AW891" s="13" t="s">
        <v>30</v>
      </c>
      <c r="AX891" s="13" t="s">
        <v>76</v>
      </c>
      <c r="AY891" s="191" t="s">
        <v>524</v>
      </c>
    </row>
    <row r="892" spans="2:51" s="13" customFormat="1">
      <c r="B892" s="189"/>
      <c r="D892" s="190" t="s">
        <v>532</v>
      </c>
      <c r="E892" s="191" t="s">
        <v>1</v>
      </c>
      <c r="F892" s="192" t="s">
        <v>1249</v>
      </c>
      <c r="H892" s="193">
        <v>-13.65</v>
      </c>
      <c r="I892" s="194"/>
      <c r="L892" s="189"/>
      <c r="M892" s="195"/>
      <c r="N892" s="196"/>
      <c r="O892" s="196"/>
      <c r="P892" s="196"/>
      <c r="Q892" s="196"/>
      <c r="R892" s="196"/>
      <c r="S892" s="196"/>
      <c r="T892" s="197"/>
      <c r="AT892" s="191" t="s">
        <v>532</v>
      </c>
      <c r="AU892" s="191" t="s">
        <v>89</v>
      </c>
      <c r="AV892" s="13" t="s">
        <v>89</v>
      </c>
      <c r="AW892" s="13" t="s">
        <v>30</v>
      </c>
      <c r="AX892" s="13" t="s">
        <v>76</v>
      </c>
      <c r="AY892" s="191" t="s">
        <v>524</v>
      </c>
    </row>
    <row r="893" spans="2:51" s="13" customFormat="1">
      <c r="B893" s="189"/>
      <c r="D893" s="190" t="s">
        <v>532</v>
      </c>
      <c r="E893" s="191" t="s">
        <v>1</v>
      </c>
      <c r="F893" s="192" t="s">
        <v>1267</v>
      </c>
      <c r="H893" s="193">
        <v>1.6830000000000001</v>
      </c>
      <c r="I893" s="194"/>
      <c r="L893" s="189"/>
      <c r="M893" s="195"/>
      <c r="N893" s="196"/>
      <c r="O893" s="196"/>
      <c r="P893" s="196"/>
      <c r="Q893" s="196"/>
      <c r="R893" s="196"/>
      <c r="S893" s="196"/>
      <c r="T893" s="197"/>
      <c r="AT893" s="191" t="s">
        <v>532</v>
      </c>
      <c r="AU893" s="191" t="s">
        <v>89</v>
      </c>
      <c r="AV893" s="13" t="s">
        <v>89</v>
      </c>
      <c r="AW893" s="13" t="s">
        <v>30</v>
      </c>
      <c r="AX893" s="13" t="s">
        <v>76</v>
      </c>
      <c r="AY893" s="191" t="s">
        <v>524</v>
      </c>
    </row>
    <row r="894" spans="2:51" s="14" customFormat="1">
      <c r="B894" s="198"/>
      <c r="D894" s="190" t="s">
        <v>532</v>
      </c>
      <c r="E894" s="199" t="s">
        <v>1</v>
      </c>
      <c r="F894" s="200" t="s">
        <v>1268</v>
      </c>
      <c r="H894" s="199" t="s">
        <v>1</v>
      </c>
      <c r="I894" s="201"/>
      <c r="L894" s="198"/>
      <c r="M894" s="202"/>
      <c r="N894" s="203"/>
      <c r="O894" s="203"/>
      <c r="P894" s="203"/>
      <c r="Q894" s="203"/>
      <c r="R894" s="203"/>
      <c r="S894" s="203"/>
      <c r="T894" s="204"/>
      <c r="AT894" s="199" t="s">
        <v>532</v>
      </c>
      <c r="AU894" s="199" t="s">
        <v>89</v>
      </c>
      <c r="AV894" s="14" t="s">
        <v>83</v>
      </c>
      <c r="AW894" s="14" t="s">
        <v>30</v>
      </c>
      <c r="AX894" s="14" t="s">
        <v>76</v>
      </c>
      <c r="AY894" s="199" t="s">
        <v>524</v>
      </c>
    </row>
    <row r="895" spans="2:51" s="14" customFormat="1">
      <c r="B895" s="198"/>
      <c r="D895" s="190" t="s">
        <v>532</v>
      </c>
      <c r="E895" s="199" t="s">
        <v>1</v>
      </c>
      <c r="F895" s="200" t="s">
        <v>1226</v>
      </c>
      <c r="H895" s="199" t="s">
        <v>1</v>
      </c>
      <c r="I895" s="201"/>
      <c r="L895" s="198"/>
      <c r="M895" s="202"/>
      <c r="N895" s="203"/>
      <c r="O895" s="203"/>
      <c r="P895" s="203"/>
      <c r="Q895" s="203"/>
      <c r="R895" s="203"/>
      <c r="S895" s="203"/>
      <c r="T895" s="204"/>
      <c r="AT895" s="199" t="s">
        <v>532</v>
      </c>
      <c r="AU895" s="199" t="s">
        <v>89</v>
      </c>
      <c r="AV895" s="14" t="s">
        <v>83</v>
      </c>
      <c r="AW895" s="14" t="s">
        <v>30</v>
      </c>
      <c r="AX895" s="14" t="s">
        <v>76</v>
      </c>
      <c r="AY895" s="199" t="s">
        <v>524</v>
      </c>
    </row>
    <row r="896" spans="2:51" s="13" customFormat="1">
      <c r="B896" s="189"/>
      <c r="D896" s="190" t="s">
        <v>532</v>
      </c>
      <c r="E896" s="191" t="s">
        <v>1</v>
      </c>
      <c r="F896" s="192" t="s">
        <v>1269</v>
      </c>
      <c r="H896" s="193">
        <v>39.911000000000001</v>
      </c>
      <c r="I896" s="194"/>
      <c r="L896" s="189"/>
      <c r="M896" s="195"/>
      <c r="N896" s="196"/>
      <c r="O896" s="196"/>
      <c r="P896" s="196"/>
      <c r="Q896" s="196"/>
      <c r="R896" s="196"/>
      <c r="S896" s="196"/>
      <c r="T896" s="197"/>
      <c r="AT896" s="191" t="s">
        <v>532</v>
      </c>
      <c r="AU896" s="191" t="s">
        <v>89</v>
      </c>
      <c r="AV896" s="13" t="s">
        <v>89</v>
      </c>
      <c r="AW896" s="13" t="s">
        <v>30</v>
      </c>
      <c r="AX896" s="13" t="s">
        <v>76</v>
      </c>
      <c r="AY896" s="191" t="s">
        <v>524</v>
      </c>
    </row>
    <row r="897" spans="2:51" s="13" customFormat="1">
      <c r="B897" s="189"/>
      <c r="D897" s="190" t="s">
        <v>532</v>
      </c>
      <c r="E897" s="191" t="s">
        <v>1</v>
      </c>
      <c r="F897" s="192" t="s">
        <v>1270</v>
      </c>
      <c r="H897" s="193">
        <v>25.846</v>
      </c>
      <c r="I897" s="194"/>
      <c r="L897" s="189"/>
      <c r="M897" s="195"/>
      <c r="N897" s="196"/>
      <c r="O897" s="196"/>
      <c r="P897" s="196"/>
      <c r="Q897" s="196"/>
      <c r="R897" s="196"/>
      <c r="S897" s="196"/>
      <c r="T897" s="197"/>
      <c r="AT897" s="191" t="s">
        <v>532</v>
      </c>
      <c r="AU897" s="191" t="s">
        <v>89</v>
      </c>
      <c r="AV897" s="13" t="s">
        <v>89</v>
      </c>
      <c r="AW897" s="13" t="s">
        <v>30</v>
      </c>
      <c r="AX897" s="13" t="s">
        <v>76</v>
      </c>
      <c r="AY897" s="191" t="s">
        <v>524</v>
      </c>
    </row>
    <row r="898" spans="2:51" s="13" customFormat="1">
      <c r="B898" s="189"/>
      <c r="D898" s="190" t="s">
        <v>532</v>
      </c>
      <c r="E898" s="191" t="s">
        <v>1</v>
      </c>
      <c r="F898" s="192" t="s">
        <v>1271</v>
      </c>
      <c r="H898" s="193">
        <v>-27.405000000000001</v>
      </c>
      <c r="I898" s="194"/>
      <c r="L898" s="189"/>
      <c r="M898" s="195"/>
      <c r="N898" s="196"/>
      <c r="O898" s="196"/>
      <c r="P898" s="196"/>
      <c r="Q898" s="196"/>
      <c r="R898" s="196"/>
      <c r="S898" s="196"/>
      <c r="T898" s="197"/>
      <c r="AT898" s="191" t="s">
        <v>532</v>
      </c>
      <c r="AU898" s="191" t="s">
        <v>89</v>
      </c>
      <c r="AV898" s="13" t="s">
        <v>89</v>
      </c>
      <c r="AW898" s="13" t="s">
        <v>30</v>
      </c>
      <c r="AX898" s="13" t="s">
        <v>76</v>
      </c>
      <c r="AY898" s="191" t="s">
        <v>524</v>
      </c>
    </row>
    <row r="899" spans="2:51" s="13" customFormat="1">
      <c r="B899" s="189"/>
      <c r="D899" s="190" t="s">
        <v>532</v>
      </c>
      <c r="E899" s="191" t="s">
        <v>1</v>
      </c>
      <c r="F899" s="192" t="s">
        <v>1272</v>
      </c>
      <c r="H899" s="193">
        <v>5.181</v>
      </c>
      <c r="I899" s="194"/>
      <c r="L899" s="189"/>
      <c r="M899" s="195"/>
      <c r="N899" s="196"/>
      <c r="O899" s="196"/>
      <c r="P899" s="196"/>
      <c r="Q899" s="196"/>
      <c r="R899" s="196"/>
      <c r="S899" s="196"/>
      <c r="T899" s="197"/>
      <c r="AT899" s="191" t="s">
        <v>532</v>
      </c>
      <c r="AU899" s="191" t="s">
        <v>89</v>
      </c>
      <c r="AV899" s="13" t="s">
        <v>89</v>
      </c>
      <c r="AW899" s="13" t="s">
        <v>30</v>
      </c>
      <c r="AX899" s="13" t="s">
        <v>76</v>
      </c>
      <c r="AY899" s="191" t="s">
        <v>524</v>
      </c>
    </row>
    <row r="900" spans="2:51" s="14" customFormat="1">
      <c r="B900" s="198"/>
      <c r="D900" s="190" t="s">
        <v>532</v>
      </c>
      <c r="E900" s="199" t="s">
        <v>1</v>
      </c>
      <c r="F900" s="200" t="s">
        <v>1193</v>
      </c>
      <c r="H900" s="199" t="s">
        <v>1</v>
      </c>
      <c r="I900" s="201"/>
      <c r="L900" s="198"/>
      <c r="M900" s="202"/>
      <c r="N900" s="203"/>
      <c r="O900" s="203"/>
      <c r="P900" s="203"/>
      <c r="Q900" s="203"/>
      <c r="R900" s="203"/>
      <c r="S900" s="203"/>
      <c r="T900" s="204"/>
      <c r="AT900" s="199" t="s">
        <v>532</v>
      </c>
      <c r="AU900" s="199" t="s">
        <v>89</v>
      </c>
      <c r="AV900" s="14" t="s">
        <v>83</v>
      </c>
      <c r="AW900" s="14" t="s">
        <v>30</v>
      </c>
      <c r="AX900" s="14" t="s">
        <v>76</v>
      </c>
      <c r="AY900" s="199" t="s">
        <v>524</v>
      </c>
    </row>
    <row r="901" spans="2:51" s="14" customFormat="1">
      <c r="B901" s="198"/>
      <c r="D901" s="190" t="s">
        <v>532</v>
      </c>
      <c r="E901" s="199" t="s">
        <v>1</v>
      </c>
      <c r="F901" s="200" t="s">
        <v>1226</v>
      </c>
      <c r="H901" s="199" t="s">
        <v>1</v>
      </c>
      <c r="I901" s="201"/>
      <c r="L901" s="198"/>
      <c r="M901" s="202"/>
      <c r="N901" s="203"/>
      <c r="O901" s="203"/>
      <c r="P901" s="203"/>
      <c r="Q901" s="203"/>
      <c r="R901" s="203"/>
      <c r="S901" s="203"/>
      <c r="T901" s="204"/>
      <c r="AT901" s="199" t="s">
        <v>532</v>
      </c>
      <c r="AU901" s="199" t="s">
        <v>89</v>
      </c>
      <c r="AV901" s="14" t="s">
        <v>83</v>
      </c>
      <c r="AW901" s="14" t="s">
        <v>30</v>
      </c>
      <c r="AX901" s="14" t="s">
        <v>76</v>
      </c>
      <c r="AY901" s="199" t="s">
        <v>524</v>
      </c>
    </row>
    <row r="902" spans="2:51" s="13" customFormat="1">
      <c r="B902" s="189"/>
      <c r="D902" s="190" t="s">
        <v>532</v>
      </c>
      <c r="E902" s="191" t="s">
        <v>1</v>
      </c>
      <c r="F902" s="192" t="s">
        <v>1273</v>
      </c>
      <c r="H902" s="193">
        <v>61.261000000000003</v>
      </c>
      <c r="I902" s="194"/>
      <c r="L902" s="189"/>
      <c r="M902" s="195"/>
      <c r="N902" s="196"/>
      <c r="O902" s="196"/>
      <c r="P902" s="196"/>
      <c r="Q902" s="196"/>
      <c r="R902" s="196"/>
      <c r="S902" s="196"/>
      <c r="T902" s="197"/>
      <c r="AT902" s="191" t="s">
        <v>532</v>
      </c>
      <c r="AU902" s="191" t="s">
        <v>89</v>
      </c>
      <c r="AV902" s="13" t="s">
        <v>89</v>
      </c>
      <c r="AW902" s="13" t="s">
        <v>30</v>
      </c>
      <c r="AX902" s="13" t="s">
        <v>76</v>
      </c>
      <c r="AY902" s="191" t="s">
        <v>524</v>
      </c>
    </row>
    <row r="903" spans="2:51" s="13" customFormat="1">
      <c r="B903" s="189"/>
      <c r="D903" s="190" t="s">
        <v>532</v>
      </c>
      <c r="E903" s="191" t="s">
        <v>1</v>
      </c>
      <c r="F903" s="192" t="s">
        <v>1274</v>
      </c>
      <c r="H903" s="193">
        <v>-44.398000000000003</v>
      </c>
      <c r="I903" s="194"/>
      <c r="L903" s="189"/>
      <c r="M903" s="195"/>
      <c r="N903" s="196"/>
      <c r="O903" s="196"/>
      <c r="P903" s="196"/>
      <c r="Q903" s="196"/>
      <c r="R903" s="196"/>
      <c r="S903" s="196"/>
      <c r="T903" s="197"/>
      <c r="AT903" s="191" t="s">
        <v>532</v>
      </c>
      <c r="AU903" s="191" t="s">
        <v>89</v>
      </c>
      <c r="AV903" s="13" t="s">
        <v>89</v>
      </c>
      <c r="AW903" s="13" t="s">
        <v>30</v>
      </c>
      <c r="AX903" s="13" t="s">
        <v>76</v>
      </c>
      <c r="AY903" s="191" t="s">
        <v>524</v>
      </c>
    </row>
    <row r="904" spans="2:51" s="13" customFormat="1">
      <c r="B904" s="189"/>
      <c r="D904" s="190" t="s">
        <v>532</v>
      </c>
      <c r="E904" s="191" t="s">
        <v>1</v>
      </c>
      <c r="F904" s="192" t="s">
        <v>1275</v>
      </c>
      <c r="H904" s="193">
        <v>5.5609999999999999</v>
      </c>
      <c r="I904" s="194"/>
      <c r="L904" s="189"/>
      <c r="M904" s="195"/>
      <c r="N904" s="196"/>
      <c r="O904" s="196"/>
      <c r="P904" s="196"/>
      <c r="Q904" s="196"/>
      <c r="R904" s="196"/>
      <c r="S904" s="196"/>
      <c r="T904" s="197"/>
      <c r="AT904" s="191" t="s">
        <v>532</v>
      </c>
      <c r="AU904" s="191" t="s">
        <v>89</v>
      </c>
      <c r="AV904" s="13" t="s">
        <v>89</v>
      </c>
      <c r="AW904" s="13" t="s">
        <v>30</v>
      </c>
      <c r="AX904" s="13" t="s">
        <v>76</v>
      </c>
      <c r="AY904" s="191" t="s">
        <v>524</v>
      </c>
    </row>
    <row r="905" spans="2:51" s="14" customFormat="1">
      <c r="B905" s="198"/>
      <c r="D905" s="190" t="s">
        <v>532</v>
      </c>
      <c r="E905" s="199" t="s">
        <v>1</v>
      </c>
      <c r="F905" s="200" t="s">
        <v>1212</v>
      </c>
      <c r="H905" s="199" t="s">
        <v>1</v>
      </c>
      <c r="I905" s="201"/>
      <c r="L905" s="198"/>
      <c r="M905" s="202"/>
      <c r="N905" s="203"/>
      <c r="O905" s="203"/>
      <c r="P905" s="203"/>
      <c r="Q905" s="203"/>
      <c r="R905" s="203"/>
      <c r="S905" s="203"/>
      <c r="T905" s="204"/>
      <c r="AT905" s="199" t="s">
        <v>532</v>
      </c>
      <c r="AU905" s="199" t="s">
        <v>89</v>
      </c>
      <c r="AV905" s="14" t="s">
        <v>83</v>
      </c>
      <c r="AW905" s="14" t="s">
        <v>30</v>
      </c>
      <c r="AX905" s="14" t="s">
        <v>76</v>
      </c>
      <c r="AY905" s="199" t="s">
        <v>524</v>
      </c>
    </row>
    <row r="906" spans="2:51" s="13" customFormat="1">
      <c r="B906" s="189"/>
      <c r="D906" s="190" t="s">
        <v>532</v>
      </c>
      <c r="E906" s="191" t="s">
        <v>1</v>
      </c>
      <c r="F906" s="192" t="s">
        <v>1276</v>
      </c>
      <c r="H906" s="193">
        <v>1.2809999999999999</v>
      </c>
      <c r="I906" s="194"/>
      <c r="L906" s="189"/>
      <c r="M906" s="195"/>
      <c r="N906" s="196"/>
      <c r="O906" s="196"/>
      <c r="P906" s="196"/>
      <c r="Q906" s="196"/>
      <c r="R906" s="196"/>
      <c r="S906" s="196"/>
      <c r="T906" s="197"/>
      <c r="AT906" s="191" t="s">
        <v>532</v>
      </c>
      <c r="AU906" s="191" t="s">
        <v>89</v>
      </c>
      <c r="AV906" s="13" t="s">
        <v>89</v>
      </c>
      <c r="AW906" s="13" t="s">
        <v>30</v>
      </c>
      <c r="AX906" s="13" t="s">
        <v>76</v>
      </c>
      <c r="AY906" s="191" t="s">
        <v>524</v>
      </c>
    </row>
    <row r="907" spans="2:51" s="14" customFormat="1">
      <c r="B907" s="198"/>
      <c r="D907" s="190" t="s">
        <v>532</v>
      </c>
      <c r="E907" s="199" t="s">
        <v>1</v>
      </c>
      <c r="F907" s="200" t="s">
        <v>1069</v>
      </c>
      <c r="H907" s="199" t="s">
        <v>1</v>
      </c>
      <c r="I907" s="201"/>
      <c r="L907" s="198"/>
      <c r="M907" s="202"/>
      <c r="N907" s="203"/>
      <c r="O907" s="203"/>
      <c r="P907" s="203"/>
      <c r="Q907" s="203"/>
      <c r="R907" s="203"/>
      <c r="S907" s="203"/>
      <c r="T907" s="204"/>
      <c r="AT907" s="199" t="s">
        <v>532</v>
      </c>
      <c r="AU907" s="199" t="s">
        <v>89</v>
      </c>
      <c r="AV907" s="14" t="s">
        <v>83</v>
      </c>
      <c r="AW907" s="14" t="s">
        <v>30</v>
      </c>
      <c r="AX907" s="14" t="s">
        <v>76</v>
      </c>
      <c r="AY907" s="199" t="s">
        <v>524</v>
      </c>
    </row>
    <row r="908" spans="2:51" s="14" customFormat="1">
      <c r="B908" s="198"/>
      <c r="D908" s="190" t="s">
        <v>532</v>
      </c>
      <c r="E908" s="199" t="s">
        <v>1</v>
      </c>
      <c r="F908" s="200" t="s">
        <v>1226</v>
      </c>
      <c r="H908" s="199" t="s">
        <v>1</v>
      </c>
      <c r="I908" s="201"/>
      <c r="L908" s="198"/>
      <c r="M908" s="202"/>
      <c r="N908" s="203"/>
      <c r="O908" s="203"/>
      <c r="P908" s="203"/>
      <c r="Q908" s="203"/>
      <c r="R908" s="203"/>
      <c r="S908" s="203"/>
      <c r="T908" s="204"/>
      <c r="AT908" s="199" t="s">
        <v>532</v>
      </c>
      <c r="AU908" s="199" t="s">
        <v>89</v>
      </c>
      <c r="AV908" s="14" t="s">
        <v>83</v>
      </c>
      <c r="AW908" s="14" t="s">
        <v>30</v>
      </c>
      <c r="AX908" s="14" t="s">
        <v>76</v>
      </c>
      <c r="AY908" s="199" t="s">
        <v>524</v>
      </c>
    </row>
    <row r="909" spans="2:51" s="13" customFormat="1">
      <c r="B909" s="189"/>
      <c r="D909" s="190" t="s">
        <v>532</v>
      </c>
      <c r="E909" s="191" t="s">
        <v>1</v>
      </c>
      <c r="F909" s="192" t="s">
        <v>1277</v>
      </c>
      <c r="H909" s="193">
        <v>20.468</v>
      </c>
      <c r="I909" s="194"/>
      <c r="L909" s="189"/>
      <c r="M909" s="195"/>
      <c r="N909" s="196"/>
      <c r="O909" s="196"/>
      <c r="P909" s="196"/>
      <c r="Q909" s="196"/>
      <c r="R909" s="196"/>
      <c r="S909" s="196"/>
      <c r="T909" s="197"/>
      <c r="AT909" s="191" t="s">
        <v>532</v>
      </c>
      <c r="AU909" s="191" t="s">
        <v>89</v>
      </c>
      <c r="AV909" s="13" t="s">
        <v>89</v>
      </c>
      <c r="AW909" s="13" t="s">
        <v>30</v>
      </c>
      <c r="AX909" s="13" t="s">
        <v>76</v>
      </c>
      <c r="AY909" s="191" t="s">
        <v>524</v>
      </c>
    </row>
    <row r="910" spans="2:51" s="14" customFormat="1">
      <c r="B910" s="198"/>
      <c r="D910" s="190" t="s">
        <v>532</v>
      </c>
      <c r="E910" s="199" t="s">
        <v>1</v>
      </c>
      <c r="F910" s="200" t="s">
        <v>1177</v>
      </c>
      <c r="H910" s="199" t="s">
        <v>1</v>
      </c>
      <c r="I910" s="201"/>
      <c r="L910" s="198"/>
      <c r="M910" s="202"/>
      <c r="N910" s="203"/>
      <c r="O910" s="203"/>
      <c r="P910" s="203"/>
      <c r="Q910" s="203"/>
      <c r="R910" s="203"/>
      <c r="S910" s="203"/>
      <c r="T910" s="204"/>
      <c r="AT910" s="199" t="s">
        <v>532</v>
      </c>
      <c r="AU910" s="199" t="s">
        <v>89</v>
      </c>
      <c r="AV910" s="14" t="s">
        <v>83</v>
      </c>
      <c r="AW910" s="14" t="s">
        <v>30</v>
      </c>
      <c r="AX910" s="14" t="s">
        <v>76</v>
      </c>
      <c r="AY910" s="199" t="s">
        <v>524</v>
      </c>
    </row>
    <row r="911" spans="2:51" s="13" customFormat="1">
      <c r="B911" s="189"/>
      <c r="D911" s="190" t="s">
        <v>532</v>
      </c>
      <c r="E911" s="191" t="s">
        <v>1</v>
      </c>
      <c r="F911" s="192" t="s">
        <v>1278</v>
      </c>
      <c r="H911" s="193">
        <v>2.6659999999999999</v>
      </c>
      <c r="I911" s="194"/>
      <c r="L911" s="189"/>
      <c r="M911" s="195"/>
      <c r="N911" s="196"/>
      <c r="O911" s="196"/>
      <c r="P911" s="196"/>
      <c r="Q911" s="196"/>
      <c r="R911" s="196"/>
      <c r="S911" s="196"/>
      <c r="T911" s="197"/>
      <c r="AT911" s="191" t="s">
        <v>532</v>
      </c>
      <c r="AU911" s="191" t="s">
        <v>89</v>
      </c>
      <c r="AV911" s="13" t="s">
        <v>89</v>
      </c>
      <c r="AW911" s="13" t="s">
        <v>30</v>
      </c>
      <c r="AX911" s="13" t="s">
        <v>76</v>
      </c>
      <c r="AY911" s="191" t="s">
        <v>524</v>
      </c>
    </row>
    <row r="912" spans="2:51" s="14" customFormat="1">
      <c r="B912" s="198"/>
      <c r="D912" s="190" t="s">
        <v>532</v>
      </c>
      <c r="E912" s="199" t="s">
        <v>1</v>
      </c>
      <c r="F912" s="200" t="s">
        <v>1212</v>
      </c>
      <c r="H912" s="199" t="s">
        <v>1</v>
      </c>
      <c r="I912" s="201"/>
      <c r="L912" s="198"/>
      <c r="M912" s="202"/>
      <c r="N912" s="203"/>
      <c r="O912" s="203"/>
      <c r="P912" s="203"/>
      <c r="Q912" s="203"/>
      <c r="R912" s="203"/>
      <c r="S912" s="203"/>
      <c r="T912" s="204"/>
      <c r="AT912" s="199" t="s">
        <v>532</v>
      </c>
      <c r="AU912" s="199" t="s">
        <v>89</v>
      </c>
      <c r="AV912" s="14" t="s">
        <v>83</v>
      </c>
      <c r="AW912" s="14" t="s">
        <v>30</v>
      </c>
      <c r="AX912" s="14" t="s">
        <v>76</v>
      </c>
      <c r="AY912" s="199" t="s">
        <v>524</v>
      </c>
    </row>
    <row r="913" spans="2:51" s="13" customFormat="1">
      <c r="B913" s="189"/>
      <c r="D913" s="190" t="s">
        <v>532</v>
      </c>
      <c r="E913" s="191" t="s">
        <v>1</v>
      </c>
      <c r="F913" s="192" t="s">
        <v>1279</v>
      </c>
      <c r="H913" s="193">
        <v>4.5789999999999997</v>
      </c>
      <c r="I913" s="194"/>
      <c r="L913" s="189"/>
      <c r="M913" s="195"/>
      <c r="N913" s="196"/>
      <c r="O913" s="196"/>
      <c r="P913" s="196"/>
      <c r="Q913" s="196"/>
      <c r="R913" s="196"/>
      <c r="S913" s="196"/>
      <c r="T913" s="197"/>
      <c r="AT913" s="191" t="s">
        <v>532</v>
      </c>
      <c r="AU913" s="191" t="s">
        <v>89</v>
      </c>
      <c r="AV913" s="13" t="s">
        <v>89</v>
      </c>
      <c r="AW913" s="13" t="s">
        <v>30</v>
      </c>
      <c r="AX913" s="13" t="s">
        <v>76</v>
      </c>
      <c r="AY913" s="191" t="s">
        <v>524</v>
      </c>
    </row>
    <row r="914" spans="2:51" s="14" customFormat="1">
      <c r="B914" s="198"/>
      <c r="D914" s="190" t="s">
        <v>532</v>
      </c>
      <c r="E914" s="199" t="s">
        <v>1</v>
      </c>
      <c r="F914" s="200" t="s">
        <v>1280</v>
      </c>
      <c r="H914" s="199" t="s">
        <v>1</v>
      </c>
      <c r="I914" s="201"/>
      <c r="L914" s="198"/>
      <c r="M914" s="202"/>
      <c r="N914" s="203"/>
      <c r="O914" s="203"/>
      <c r="P914" s="203"/>
      <c r="Q914" s="203"/>
      <c r="R914" s="203"/>
      <c r="S914" s="203"/>
      <c r="T914" s="204"/>
      <c r="AT914" s="199" t="s">
        <v>532</v>
      </c>
      <c r="AU914" s="199" t="s">
        <v>89</v>
      </c>
      <c r="AV914" s="14" t="s">
        <v>83</v>
      </c>
      <c r="AW914" s="14" t="s">
        <v>30</v>
      </c>
      <c r="AX914" s="14" t="s">
        <v>76</v>
      </c>
      <c r="AY914" s="199" t="s">
        <v>524</v>
      </c>
    </row>
    <row r="915" spans="2:51" s="14" customFormat="1">
      <c r="B915" s="198"/>
      <c r="D915" s="190" t="s">
        <v>532</v>
      </c>
      <c r="E915" s="199" t="s">
        <v>1</v>
      </c>
      <c r="F915" s="200" t="s">
        <v>1226</v>
      </c>
      <c r="H915" s="199" t="s">
        <v>1</v>
      </c>
      <c r="I915" s="201"/>
      <c r="L915" s="198"/>
      <c r="M915" s="202"/>
      <c r="N915" s="203"/>
      <c r="O915" s="203"/>
      <c r="P915" s="203"/>
      <c r="Q915" s="203"/>
      <c r="R915" s="203"/>
      <c r="S915" s="203"/>
      <c r="T915" s="204"/>
      <c r="AT915" s="199" t="s">
        <v>532</v>
      </c>
      <c r="AU915" s="199" t="s">
        <v>89</v>
      </c>
      <c r="AV915" s="14" t="s">
        <v>83</v>
      </c>
      <c r="AW915" s="14" t="s">
        <v>30</v>
      </c>
      <c r="AX915" s="14" t="s">
        <v>76</v>
      </c>
      <c r="AY915" s="199" t="s">
        <v>524</v>
      </c>
    </row>
    <row r="916" spans="2:51" s="13" customFormat="1">
      <c r="B916" s="189"/>
      <c r="D916" s="190" t="s">
        <v>532</v>
      </c>
      <c r="E916" s="191" t="s">
        <v>1</v>
      </c>
      <c r="F916" s="192" t="s">
        <v>1281</v>
      </c>
      <c r="H916" s="193">
        <v>18.242000000000001</v>
      </c>
      <c r="I916" s="194"/>
      <c r="L916" s="189"/>
      <c r="M916" s="195"/>
      <c r="N916" s="196"/>
      <c r="O916" s="196"/>
      <c r="P916" s="196"/>
      <c r="Q916" s="196"/>
      <c r="R916" s="196"/>
      <c r="S916" s="196"/>
      <c r="T916" s="197"/>
      <c r="AT916" s="191" t="s">
        <v>532</v>
      </c>
      <c r="AU916" s="191" t="s">
        <v>89</v>
      </c>
      <c r="AV916" s="13" t="s">
        <v>89</v>
      </c>
      <c r="AW916" s="13" t="s">
        <v>30</v>
      </c>
      <c r="AX916" s="13" t="s">
        <v>76</v>
      </c>
      <c r="AY916" s="191" t="s">
        <v>524</v>
      </c>
    </row>
    <row r="917" spans="2:51" s="14" customFormat="1">
      <c r="B917" s="198"/>
      <c r="D917" s="190" t="s">
        <v>532</v>
      </c>
      <c r="E917" s="199" t="s">
        <v>1</v>
      </c>
      <c r="F917" s="200" t="s">
        <v>1061</v>
      </c>
      <c r="H917" s="199" t="s">
        <v>1</v>
      </c>
      <c r="I917" s="201"/>
      <c r="L917" s="198"/>
      <c r="M917" s="202"/>
      <c r="N917" s="203"/>
      <c r="O917" s="203"/>
      <c r="P917" s="203"/>
      <c r="Q917" s="203"/>
      <c r="R917" s="203"/>
      <c r="S917" s="203"/>
      <c r="T917" s="204"/>
      <c r="AT917" s="199" t="s">
        <v>532</v>
      </c>
      <c r="AU917" s="199" t="s">
        <v>89</v>
      </c>
      <c r="AV917" s="14" t="s">
        <v>83</v>
      </c>
      <c r="AW917" s="14" t="s">
        <v>30</v>
      </c>
      <c r="AX917" s="14" t="s">
        <v>76</v>
      </c>
      <c r="AY917" s="199" t="s">
        <v>524</v>
      </c>
    </row>
    <row r="918" spans="2:51" s="14" customFormat="1">
      <c r="B918" s="198"/>
      <c r="D918" s="190" t="s">
        <v>532</v>
      </c>
      <c r="E918" s="199" t="s">
        <v>1</v>
      </c>
      <c r="F918" s="200" t="s">
        <v>1177</v>
      </c>
      <c r="H918" s="199" t="s">
        <v>1</v>
      </c>
      <c r="I918" s="201"/>
      <c r="L918" s="198"/>
      <c r="M918" s="202"/>
      <c r="N918" s="203"/>
      <c r="O918" s="203"/>
      <c r="P918" s="203"/>
      <c r="Q918" s="203"/>
      <c r="R918" s="203"/>
      <c r="S918" s="203"/>
      <c r="T918" s="204"/>
      <c r="AT918" s="199" t="s">
        <v>532</v>
      </c>
      <c r="AU918" s="199" t="s">
        <v>89</v>
      </c>
      <c r="AV918" s="14" t="s">
        <v>83</v>
      </c>
      <c r="AW918" s="14" t="s">
        <v>30</v>
      </c>
      <c r="AX918" s="14" t="s">
        <v>76</v>
      </c>
      <c r="AY918" s="199" t="s">
        <v>524</v>
      </c>
    </row>
    <row r="919" spans="2:51" s="13" customFormat="1">
      <c r="B919" s="189"/>
      <c r="D919" s="190" t="s">
        <v>532</v>
      </c>
      <c r="E919" s="191" t="s">
        <v>1</v>
      </c>
      <c r="F919" s="192" t="s">
        <v>1282</v>
      </c>
      <c r="H919" s="193">
        <v>1.49</v>
      </c>
      <c r="I919" s="194"/>
      <c r="L919" s="189"/>
      <c r="M919" s="195"/>
      <c r="N919" s="196"/>
      <c r="O919" s="196"/>
      <c r="P919" s="196"/>
      <c r="Q919" s="196"/>
      <c r="R919" s="196"/>
      <c r="S919" s="196"/>
      <c r="T919" s="197"/>
      <c r="AT919" s="191" t="s">
        <v>532</v>
      </c>
      <c r="AU919" s="191" t="s">
        <v>89</v>
      </c>
      <c r="AV919" s="13" t="s">
        <v>89</v>
      </c>
      <c r="AW919" s="13" t="s">
        <v>30</v>
      </c>
      <c r="AX919" s="13" t="s">
        <v>76</v>
      </c>
      <c r="AY919" s="191" t="s">
        <v>524</v>
      </c>
    </row>
    <row r="920" spans="2:51" s="14" customFormat="1">
      <c r="B920" s="198"/>
      <c r="D920" s="190" t="s">
        <v>532</v>
      </c>
      <c r="E920" s="199" t="s">
        <v>1</v>
      </c>
      <c r="F920" s="200" t="s">
        <v>1212</v>
      </c>
      <c r="H920" s="199" t="s">
        <v>1</v>
      </c>
      <c r="I920" s="201"/>
      <c r="L920" s="198"/>
      <c r="M920" s="202"/>
      <c r="N920" s="203"/>
      <c r="O920" s="203"/>
      <c r="P920" s="203"/>
      <c r="Q920" s="203"/>
      <c r="R920" s="203"/>
      <c r="S920" s="203"/>
      <c r="T920" s="204"/>
      <c r="AT920" s="199" t="s">
        <v>532</v>
      </c>
      <c r="AU920" s="199" t="s">
        <v>89</v>
      </c>
      <c r="AV920" s="14" t="s">
        <v>83</v>
      </c>
      <c r="AW920" s="14" t="s">
        <v>30</v>
      </c>
      <c r="AX920" s="14" t="s">
        <v>76</v>
      </c>
      <c r="AY920" s="199" t="s">
        <v>524</v>
      </c>
    </row>
    <row r="921" spans="2:51" s="13" customFormat="1">
      <c r="B921" s="189"/>
      <c r="D921" s="190" t="s">
        <v>532</v>
      </c>
      <c r="E921" s="191" t="s">
        <v>1</v>
      </c>
      <c r="F921" s="192" t="s">
        <v>1283</v>
      </c>
      <c r="H921" s="193">
        <v>2.7679999999999998</v>
      </c>
      <c r="I921" s="194"/>
      <c r="L921" s="189"/>
      <c r="M921" s="195"/>
      <c r="N921" s="196"/>
      <c r="O921" s="196"/>
      <c r="P921" s="196"/>
      <c r="Q921" s="196"/>
      <c r="R921" s="196"/>
      <c r="S921" s="196"/>
      <c r="T921" s="197"/>
      <c r="AT921" s="191" t="s">
        <v>532</v>
      </c>
      <c r="AU921" s="191" t="s">
        <v>89</v>
      </c>
      <c r="AV921" s="13" t="s">
        <v>89</v>
      </c>
      <c r="AW921" s="13" t="s">
        <v>30</v>
      </c>
      <c r="AX921" s="13" t="s">
        <v>76</v>
      </c>
      <c r="AY921" s="191" t="s">
        <v>524</v>
      </c>
    </row>
    <row r="922" spans="2:51" s="14" customFormat="1">
      <c r="B922" s="198"/>
      <c r="D922" s="190" t="s">
        <v>532</v>
      </c>
      <c r="E922" s="199" t="s">
        <v>1</v>
      </c>
      <c r="F922" s="200" t="s">
        <v>1226</v>
      </c>
      <c r="H922" s="199" t="s">
        <v>1</v>
      </c>
      <c r="I922" s="201"/>
      <c r="L922" s="198"/>
      <c r="M922" s="202"/>
      <c r="N922" s="203"/>
      <c r="O922" s="203"/>
      <c r="P922" s="203"/>
      <c r="Q922" s="203"/>
      <c r="R922" s="203"/>
      <c r="S922" s="203"/>
      <c r="T922" s="204"/>
      <c r="AT922" s="199" t="s">
        <v>532</v>
      </c>
      <c r="AU922" s="199" t="s">
        <v>89</v>
      </c>
      <c r="AV922" s="14" t="s">
        <v>83</v>
      </c>
      <c r="AW922" s="14" t="s">
        <v>30</v>
      </c>
      <c r="AX922" s="14" t="s">
        <v>76</v>
      </c>
      <c r="AY922" s="199" t="s">
        <v>524</v>
      </c>
    </row>
    <row r="923" spans="2:51" s="13" customFormat="1">
      <c r="B923" s="189"/>
      <c r="D923" s="190" t="s">
        <v>532</v>
      </c>
      <c r="E923" s="191" t="s">
        <v>1</v>
      </c>
      <c r="F923" s="192" t="s">
        <v>1284</v>
      </c>
      <c r="H923" s="193">
        <v>29.809000000000001</v>
      </c>
      <c r="I923" s="194"/>
      <c r="L923" s="189"/>
      <c r="M923" s="195"/>
      <c r="N923" s="196"/>
      <c r="O923" s="196"/>
      <c r="P923" s="196"/>
      <c r="Q923" s="196"/>
      <c r="R923" s="196"/>
      <c r="S923" s="196"/>
      <c r="T923" s="197"/>
      <c r="AT923" s="191" t="s">
        <v>532</v>
      </c>
      <c r="AU923" s="191" t="s">
        <v>89</v>
      </c>
      <c r="AV923" s="13" t="s">
        <v>89</v>
      </c>
      <c r="AW923" s="13" t="s">
        <v>30</v>
      </c>
      <c r="AX923" s="13" t="s">
        <v>76</v>
      </c>
      <c r="AY923" s="191" t="s">
        <v>524</v>
      </c>
    </row>
    <row r="924" spans="2:51" s="13" customFormat="1">
      <c r="B924" s="189"/>
      <c r="D924" s="190" t="s">
        <v>532</v>
      </c>
      <c r="E924" s="191" t="s">
        <v>1</v>
      </c>
      <c r="F924" s="192" t="s">
        <v>1285</v>
      </c>
      <c r="H924" s="193">
        <v>-8.7910000000000004</v>
      </c>
      <c r="I924" s="194"/>
      <c r="L924" s="189"/>
      <c r="M924" s="195"/>
      <c r="N924" s="196"/>
      <c r="O924" s="196"/>
      <c r="P924" s="196"/>
      <c r="Q924" s="196"/>
      <c r="R924" s="196"/>
      <c r="S924" s="196"/>
      <c r="T924" s="197"/>
      <c r="AT924" s="191" t="s">
        <v>532</v>
      </c>
      <c r="AU924" s="191" t="s">
        <v>89</v>
      </c>
      <c r="AV924" s="13" t="s">
        <v>89</v>
      </c>
      <c r="AW924" s="13" t="s">
        <v>30</v>
      </c>
      <c r="AX924" s="13" t="s">
        <v>76</v>
      </c>
      <c r="AY924" s="191" t="s">
        <v>524</v>
      </c>
    </row>
    <row r="925" spans="2:51" s="13" customFormat="1">
      <c r="B925" s="189"/>
      <c r="D925" s="190" t="s">
        <v>532</v>
      </c>
      <c r="E925" s="191" t="s">
        <v>1</v>
      </c>
      <c r="F925" s="192" t="s">
        <v>1286</v>
      </c>
      <c r="H925" s="193">
        <v>0.57999999999999996</v>
      </c>
      <c r="I925" s="194"/>
      <c r="L925" s="189"/>
      <c r="M925" s="195"/>
      <c r="N925" s="196"/>
      <c r="O925" s="196"/>
      <c r="P925" s="196"/>
      <c r="Q925" s="196"/>
      <c r="R925" s="196"/>
      <c r="S925" s="196"/>
      <c r="T925" s="197"/>
      <c r="AT925" s="191" t="s">
        <v>532</v>
      </c>
      <c r="AU925" s="191" t="s">
        <v>89</v>
      </c>
      <c r="AV925" s="13" t="s">
        <v>89</v>
      </c>
      <c r="AW925" s="13" t="s">
        <v>30</v>
      </c>
      <c r="AX925" s="13" t="s">
        <v>76</v>
      </c>
      <c r="AY925" s="191" t="s">
        <v>524</v>
      </c>
    </row>
    <row r="926" spans="2:51" s="14" customFormat="1">
      <c r="B926" s="198"/>
      <c r="D926" s="190" t="s">
        <v>532</v>
      </c>
      <c r="E926" s="199" t="s">
        <v>1</v>
      </c>
      <c r="F926" s="200" t="s">
        <v>1287</v>
      </c>
      <c r="H926" s="199" t="s">
        <v>1</v>
      </c>
      <c r="I926" s="201"/>
      <c r="L926" s="198"/>
      <c r="M926" s="202"/>
      <c r="N926" s="203"/>
      <c r="O926" s="203"/>
      <c r="P926" s="203"/>
      <c r="Q926" s="203"/>
      <c r="R926" s="203"/>
      <c r="S926" s="203"/>
      <c r="T926" s="204"/>
      <c r="AT926" s="199" t="s">
        <v>532</v>
      </c>
      <c r="AU926" s="199" t="s">
        <v>89</v>
      </c>
      <c r="AV926" s="14" t="s">
        <v>83</v>
      </c>
      <c r="AW926" s="14" t="s">
        <v>30</v>
      </c>
      <c r="AX926" s="14" t="s">
        <v>76</v>
      </c>
      <c r="AY926" s="199" t="s">
        <v>524</v>
      </c>
    </row>
    <row r="927" spans="2:51" s="14" customFormat="1">
      <c r="B927" s="198"/>
      <c r="D927" s="190" t="s">
        <v>532</v>
      </c>
      <c r="E927" s="199" t="s">
        <v>1</v>
      </c>
      <c r="F927" s="200" t="s">
        <v>1177</v>
      </c>
      <c r="H927" s="199" t="s">
        <v>1</v>
      </c>
      <c r="I927" s="201"/>
      <c r="L927" s="198"/>
      <c r="M927" s="202"/>
      <c r="N927" s="203"/>
      <c r="O927" s="203"/>
      <c r="P927" s="203"/>
      <c r="Q927" s="203"/>
      <c r="R927" s="203"/>
      <c r="S927" s="203"/>
      <c r="T927" s="204"/>
      <c r="AT927" s="199" t="s">
        <v>532</v>
      </c>
      <c r="AU927" s="199" t="s">
        <v>89</v>
      </c>
      <c r="AV927" s="14" t="s">
        <v>83</v>
      </c>
      <c r="AW927" s="14" t="s">
        <v>30</v>
      </c>
      <c r="AX927" s="14" t="s">
        <v>76</v>
      </c>
      <c r="AY927" s="199" t="s">
        <v>524</v>
      </c>
    </row>
    <row r="928" spans="2:51" s="13" customFormat="1">
      <c r="B928" s="189"/>
      <c r="D928" s="190" t="s">
        <v>532</v>
      </c>
      <c r="E928" s="191" t="s">
        <v>1</v>
      </c>
      <c r="F928" s="192" t="s">
        <v>1288</v>
      </c>
      <c r="H928" s="193">
        <v>1.51</v>
      </c>
      <c r="I928" s="194"/>
      <c r="L928" s="189"/>
      <c r="M928" s="195"/>
      <c r="N928" s="196"/>
      <c r="O928" s="196"/>
      <c r="P928" s="196"/>
      <c r="Q928" s="196"/>
      <c r="R928" s="196"/>
      <c r="S928" s="196"/>
      <c r="T928" s="197"/>
      <c r="AT928" s="191" t="s">
        <v>532</v>
      </c>
      <c r="AU928" s="191" t="s">
        <v>89</v>
      </c>
      <c r="AV928" s="13" t="s">
        <v>89</v>
      </c>
      <c r="AW928" s="13" t="s">
        <v>30</v>
      </c>
      <c r="AX928" s="13" t="s">
        <v>76</v>
      </c>
      <c r="AY928" s="191" t="s">
        <v>524</v>
      </c>
    </row>
    <row r="929" spans="2:51" s="14" customFormat="1">
      <c r="B929" s="198"/>
      <c r="D929" s="190" t="s">
        <v>532</v>
      </c>
      <c r="E929" s="199" t="s">
        <v>1</v>
      </c>
      <c r="F929" s="200" t="s">
        <v>1212</v>
      </c>
      <c r="H929" s="199" t="s">
        <v>1</v>
      </c>
      <c r="I929" s="201"/>
      <c r="L929" s="198"/>
      <c r="M929" s="202"/>
      <c r="N929" s="203"/>
      <c r="O929" s="203"/>
      <c r="P929" s="203"/>
      <c r="Q929" s="203"/>
      <c r="R929" s="203"/>
      <c r="S929" s="203"/>
      <c r="T929" s="204"/>
      <c r="AT929" s="199" t="s">
        <v>532</v>
      </c>
      <c r="AU929" s="199" t="s">
        <v>89</v>
      </c>
      <c r="AV929" s="14" t="s">
        <v>83</v>
      </c>
      <c r="AW929" s="14" t="s">
        <v>30</v>
      </c>
      <c r="AX929" s="14" t="s">
        <v>76</v>
      </c>
      <c r="AY929" s="199" t="s">
        <v>524</v>
      </c>
    </row>
    <row r="930" spans="2:51" s="13" customFormat="1">
      <c r="B930" s="189"/>
      <c r="D930" s="190" t="s">
        <v>532</v>
      </c>
      <c r="E930" s="191" t="s">
        <v>1</v>
      </c>
      <c r="F930" s="192" t="s">
        <v>1289</v>
      </c>
      <c r="H930" s="193">
        <v>1.5880000000000001</v>
      </c>
      <c r="I930" s="194"/>
      <c r="L930" s="189"/>
      <c r="M930" s="195"/>
      <c r="N930" s="196"/>
      <c r="O930" s="196"/>
      <c r="P930" s="196"/>
      <c r="Q930" s="196"/>
      <c r="R930" s="196"/>
      <c r="S930" s="196"/>
      <c r="T930" s="197"/>
      <c r="AT930" s="191" t="s">
        <v>532</v>
      </c>
      <c r="AU930" s="191" t="s">
        <v>89</v>
      </c>
      <c r="AV930" s="13" t="s">
        <v>89</v>
      </c>
      <c r="AW930" s="13" t="s">
        <v>30</v>
      </c>
      <c r="AX930" s="13" t="s">
        <v>76</v>
      </c>
      <c r="AY930" s="191" t="s">
        <v>524</v>
      </c>
    </row>
    <row r="931" spans="2:51" s="14" customFormat="1">
      <c r="B931" s="198"/>
      <c r="D931" s="190" t="s">
        <v>532</v>
      </c>
      <c r="E931" s="199" t="s">
        <v>1</v>
      </c>
      <c r="F931" s="200" t="s">
        <v>1226</v>
      </c>
      <c r="H931" s="199" t="s">
        <v>1</v>
      </c>
      <c r="I931" s="201"/>
      <c r="L931" s="198"/>
      <c r="M931" s="202"/>
      <c r="N931" s="203"/>
      <c r="O931" s="203"/>
      <c r="P931" s="203"/>
      <c r="Q931" s="203"/>
      <c r="R931" s="203"/>
      <c r="S931" s="203"/>
      <c r="T931" s="204"/>
      <c r="AT931" s="199" t="s">
        <v>532</v>
      </c>
      <c r="AU931" s="199" t="s">
        <v>89</v>
      </c>
      <c r="AV931" s="14" t="s">
        <v>83</v>
      </c>
      <c r="AW931" s="14" t="s">
        <v>30</v>
      </c>
      <c r="AX931" s="14" t="s">
        <v>76</v>
      </c>
      <c r="AY931" s="199" t="s">
        <v>524</v>
      </c>
    </row>
    <row r="932" spans="2:51" s="13" customFormat="1">
      <c r="B932" s="189"/>
      <c r="D932" s="190" t="s">
        <v>532</v>
      </c>
      <c r="E932" s="191" t="s">
        <v>1</v>
      </c>
      <c r="F932" s="192" t="s">
        <v>1290</v>
      </c>
      <c r="H932" s="193">
        <v>27.06</v>
      </c>
      <c r="I932" s="194"/>
      <c r="L932" s="189"/>
      <c r="M932" s="195"/>
      <c r="N932" s="196"/>
      <c r="O932" s="196"/>
      <c r="P932" s="196"/>
      <c r="Q932" s="196"/>
      <c r="R932" s="196"/>
      <c r="S932" s="196"/>
      <c r="T932" s="197"/>
      <c r="AT932" s="191" t="s">
        <v>532</v>
      </c>
      <c r="AU932" s="191" t="s">
        <v>89</v>
      </c>
      <c r="AV932" s="13" t="s">
        <v>89</v>
      </c>
      <c r="AW932" s="13" t="s">
        <v>30</v>
      </c>
      <c r="AX932" s="13" t="s">
        <v>76</v>
      </c>
      <c r="AY932" s="191" t="s">
        <v>524</v>
      </c>
    </row>
    <row r="933" spans="2:51" s="13" customFormat="1">
      <c r="B933" s="189"/>
      <c r="D933" s="190" t="s">
        <v>532</v>
      </c>
      <c r="E933" s="191" t="s">
        <v>1</v>
      </c>
      <c r="F933" s="192" t="s">
        <v>1291</v>
      </c>
      <c r="H933" s="193">
        <v>-6.7119999999999997</v>
      </c>
      <c r="I933" s="194"/>
      <c r="L933" s="189"/>
      <c r="M933" s="195"/>
      <c r="N933" s="196"/>
      <c r="O933" s="196"/>
      <c r="P933" s="196"/>
      <c r="Q933" s="196"/>
      <c r="R933" s="196"/>
      <c r="S933" s="196"/>
      <c r="T933" s="197"/>
      <c r="AT933" s="191" t="s">
        <v>532</v>
      </c>
      <c r="AU933" s="191" t="s">
        <v>89</v>
      </c>
      <c r="AV933" s="13" t="s">
        <v>89</v>
      </c>
      <c r="AW933" s="13" t="s">
        <v>30</v>
      </c>
      <c r="AX933" s="13" t="s">
        <v>76</v>
      </c>
      <c r="AY933" s="191" t="s">
        <v>524</v>
      </c>
    </row>
    <row r="934" spans="2:51" s="13" customFormat="1">
      <c r="B934" s="189"/>
      <c r="D934" s="190" t="s">
        <v>532</v>
      </c>
      <c r="E934" s="191" t="s">
        <v>1</v>
      </c>
      <c r="F934" s="192" t="s">
        <v>1292</v>
      </c>
      <c r="H934" s="193">
        <v>0.5</v>
      </c>
      <c r="I934" s="194"/>
      <c r="L934" s="189"/>
      <c r="M934" s="195"/>
      <c r="N934" s="196"/>
      <c r="O934" s="196"/>
      <c r="P934" s="196"/>
      <c r="Q934" s="196"/>
      <c r="R934" s="196"/>
      <c r="S934" s="196"/>
      <c r="T934" s="197"/>
      <c r="AT934" s="191" t="s">
        <v>532</v>
      </c>
      <c r="AU934" s="191" t="s">
        <v>89</v>
      </c>
      <c r="AV934" s="13" t="s">
        <v>89</v>
      </c>
      <c r="AW934" s="13" t="s">
        <v>30</v>
      </c>
      <c r="AX934" s="13" t="s">
        <v>76</v>
      </c>
      <c r="AY934" s="191" t="s">
        <v>524</v>
      </c>
    </row>
    <row r="935" spans="2:51" s="14" customFormat="1">
      <c r="B935" s="198"/>
      <c r="D935" s="190" t="s">
        <v>532</v>
      </c>
      <c r="E935" s="199" t="s">
        <v>1</v>
      </c>
      <c r="F935" s="200" t="s">
        <v>1063</v>
      </c>
      <c r="H935" s="199" t="s">
        <v>1</v>
      </c>
      <c r="I935" s="201"/>
      <c r="L935" s="198"/>
      <c r="M935" s="202"/>
      <c r="N935" s="203"/>
      <c r="O935" s="203"/>
      <c r="P935" s="203"/>
      <c r="Q935" s="203"/>
      <c r="R935" s="203"/>
      <c r="S935" s="203"/>
      <c r="T935" s="204"/>
      <c r="AT935" s="199" t="s">
        <v>532</v>
      </c>
      <c r="AU935" s="199" t="s">
        <v>89</v>
      </c>
      <c r="AV935" s="14" t="s">
        <v>83</v>
      </c>
      <c r="AW935" s="14" t="s">
        <v>30</v>
      </c>
      <c r="AX935" s="14" t="s">
        <v>76</v>
      </c>
      <c r="AY935" s="199" t="s">
        <v>524</v>
      </c>
    </row>
    <row r="936" spans="2:51" s="14" customFormat="1">
      <c r="B936" s="198"/>
      <c r="D936" s="190" t="s">
        <v>532</v>
      </c>
      <c r="E936" s="199" t="s">
        <v>1</v>
      </c>
      <c r="F936" s="200" t="s">
        <v>1226</v>
      </c>
      <c r="H936" s="199" t="s">
        <v>1</v>
      </c>
      <c r="I936" s="201"/>
      <c r="L936" s="198"/>
      <c r="M936" s="202"/>
      <c r="N936" s="203"/>
      <c r="O936" s="203"/>
      <c r="P936" s="203"/>
      <c r="Q936" s="203"/>
      <c r="R936" s="203"/>
      <c r="S936" s="203"/>
      <c r="T936" s="204"/>
      <c r="AT936" s="199" t="s">
        <v>532</v>
      </c>
      <c r="AU936" s="199" t="s">
        <v>89</v>
      </c>
      <c r="AV936" s="14" t="s">
        <v>83</v>
      </c>
      <c r="AW936" s="14" t="s">
        <v>30</v>
      </c>
      <c r="AX936" s="14" t="s">
        <v>76</v>
      </c>
      <c r="AY936" s="199" t="s">
        <v>524</v>
      </c>
    </row>
    <row r="937" spans="2:51" s="13" customFormat="1">
      <c r="B937" s="189"/>
      <c r="D937" s="190" t="s">
        <v>532</v>
      </c>
      <c r="E937" s="191" t="s">
        <v>1</v>
      </c>
      <c r="F937" s="192" t="s">
        <v>1293</v>
      </c>
      <c r="H937" s="193">
        <v>22.74</v>
      </c>
      <c r="I937" s="194"/>
      <c r="L937" s="189"/>
      <c r="M937" s="195"/>
      <c r="N937" s="196"/>
      <c r="O937" s="196"/>
      <c r="P937" s="196"/>
      <c r="Q937" s="196"/>
      <c r="R937" s="196"/>
      <c r="S937" s="196"/>
      <c r="T937" s="197"/>
      <c r="AT937" s="191" t="s">
        <v>532</v>
      </c>
      <c r="AU937" s="191" t="s">
        <v>89</v>
      </c>
      <c r="AV937" s="13" t="s">
        <v>89</v>
      </c>
      <c r="AW937" s="13" t="s">
        <v>30</v>
      </c>
      <c r="AX937" s="13" t="s">
        <v>76</v>
      </c>
      <c r="AY937" s="191" t="s">
        <v>524</v>
      </c>
    </row>
    <row r="938" spans="2:51" s="13" customFormat="1">
      <c r="B938" s="189"/>
      <c r="D938" s="190" t="s">
        <v>532</v>
      </c>
      <c r="E938" s="191" t="s">
        <v>1</v>
      </c>
      <c r="F938" s="192" t="s">
        <v>1294</v>
      </c>
      <c r="H938" s="193">
        <v>-17.178000000000001</v>
      </c>
      <c r="I938" s="194"/>
      <c r="L938" s="189"/>
      <c r="M938" s="195"/>
      <c r="N938" s="196"/>
      <c r="O938" s="196"/>
      <c r="P938" s="196"/>
      <c r="Q938" s="196"/>
      <c r="R938" s="196"/>
      <c r="S938" s="196"/>
      <c r="T938" s="197"/>
      <c r="AT938" s="191" t="s">
        <v>532</v>
      </c>
      <c r="AU938" s="191" t="s">
        <v>89</v>
      </c>
      <c r="AV938" s="13" t="s">
        <v>89</v>
      </c>
      <c r="AW938" s="13" t="s">
        <v>30</v>
      </c>
      <c r="AX938" s="13" t="s">
        <v>76</v>
      </c>
      <c r="AY938" s="191" t="s">
        <v>524</v>
      </c>
    </row>
    <row r="939" spans="2:51" s="13" customFormat="1">
      <c r="B939" s="189"/>
      <c r="D939" s="190" t="s">
        <v>532</v>
      </c>
      <c r="E939" s="191" t="s">
        <v>1</v>
      </c>
      <c r="F939" s="192" t="s">
        <v>1295</v>
      </c>
      <c r="H939" s="193">
        <v>1.6830000000000001</v>
      </c>
      <c r="I939" s="194"/>
      <c r="L939" s="189"/>
      <c r="M939" s="195"/>
      <c r="N939" s="196"/>
      <c r="O939" s="196"/>
      <c r="P939" s="196"/>
      <c r="Q939" s="196"/>
      <c r="R939" s="196"/>
      <c r="S939" s="196"/>
      <c r="T939" s="197"/>
      <c r="AT939" s="191" t="s">
        <v>532</v>
      </c>
      <c r="AU939" s="191" t="s">
        <v>89</v>
      </c>
      <c r="AV939" s="13" t="s">
        <v>89</v>
      </c>
      <c r="AW939" s="13" t="s">
        <v>30</v>
      </c>
      <c r="AX939" s="13" t="s">
        <v>76</v>
      </c>
      <c r="AY939" s="191" t="s">
        <v>524</v>
      </c>
    </row>
    <row r="940" spans="2:51" s="14" customFormat="1">
      <c r="B940" s="198"/>
      <c r="D940" s="190" t="s">
        <v>532</v>
      </c>
      <c r="E940" s="199" t="s">
        <v>1</v>
      </c>
      <c r="F940" s="200" t="s">
        <v>1065</v>
      </c>
      <c r="H940" s="199" t="s">
        <v>1</v>
      </c>
      <c r="I940" s="201"/>
      <c r="L940" s="198"/>
      <c r="M940" s="202"/>
      <c r="N940" s="203"/>
      <c r="O940" s="203"/>
      <c r="P940" s="203"/>
      <c r="Q940" s="203"/>
      <c r="R940" s="203"/>
      <c r="S940" s="203"/>
      <c r="T940" s="204"/>
      <c r="AT940" s="199" t="s">
        <v>532</v>
      </c>
      <c r="AU940" s="199" t="s">
        <v>89</v>
      </c>
      <c r="AV940" s="14" t="s">
        <v>83</v>
      </c>
      <c r="AW940" s="14" t="s">
        <v>30</v>
      </c>
      <c r="AX940" s="14" t="s">
        <v>76</v>
      </c>
      <c r="AY940" s="199" t="s">
        <v>524</v>
      </c>
    </row>
    <row r="941" spans="2:51" s="14" customFormat="1">
      <c r="B941" s="198"/>
      <c r="D941" s="190" t="s">
        <v>532</v>
      </c>
      <c r="E941" s="199" t="s">
        <v>1</v>
      </c>
      <c r="F941" s="200" t="s">
        <v>1177</v>
      </c>
      <c r="H941" s="199" t="s">
        <v>1</v>
      </c>
      <c r="I941" s="201"/>
      <c r="L941" s="198"/>
      <c r="M941" s="202"/>
      <c r="N941" s="203"/>
      <c r="O941" s="203"/>
      <c r="P941" s="203"/>
      <c r="Q941" s="203"/>
      <c r="R941" s="203"/>
      <c r="S941" s="203"/>
      <c r="T941" s="204"/>
      <c r="AT941" s="199" t="s">
        <v>532</v>
      </c>
      <c r="AU941" s="199" t="s">
        <v>89</v>
      </c>
      <c r="AV941" s="14" t="s">
        <v>83</v>
      </c>
      <c r="AW941" s="14" t="s">
        <v>30</v>
      </c>
      <c r="AX941" s="14" t="s">
        <v>76</v>
      </c>
      <c r="AY941" s="199" t="s">
        <v>524</v>
      </c>
    </row>
    <row r="942" spans="2:51" s="13" customFormat="1">
      <c r="B942" s="189"/>
      <c r="D942" s="190" t="s">
        <v>532</v>
      </c>
      <c r="E942" s="191" t="s">
        <v>1</v>
      </c>
      <c r="F942" s="192" t="s">
        <v>1296</v>
      </c>
      <c r="H942" s="193">
        <v>2.2519999999999998</v>
      </c>
      <c r="I942" s="194"/>
      <c r="L942" s="189"/>
      <c r="M942" s="195"/>
      <c r="N942" s="196"/>
      <c r="O942" s="196"/>
      <c r="P942" s="196"/>
      <c r="Q942" s="196"/>
      <c r="R942" s="196"/>
      <c r="S942" s="196"/>
      <c r="T942" s="197"/>
      <c r="AT942" s="191" t="s">
        <v>532</v>
      </c>
      <c r="AU942" s="191" t="s">
        <v>89</v>
      </c>
      <c r="AV942" s="13" t="s">
        <v>89</v>
      </c>
      <c r="AW942" s="13" t="s">
        <v>30</v>
      </c>
      <c r="AX942" s="13" t="s">
        <v>76</v>
      </c>
      <c r="AY942" s="191" t="s">
        <v>524</v>
      </c>
    </row>
    <row r="943" spans="2:51" s="14" customFormat="1">
      <c r="B943" s="198"/>
      <c r="D943" s="190" t="s">
        <v>532</v>
      </c>
      <c r="E943" s="199" t="s">
        <v>1</v>
      </c>
      <c r="F943" s="200" t="s">
        <v>1226</v>
      </c>
      <c r="H943" s="199" t="s">
        <v>1</v>
      </c>
      <c r="I943" s="201"/>
      <c r="L943" s="198"/>
      <c r="M943" s="202"/>
      <c r="N943" s="203"/>
      <c r="O943" s="203"/>
      <c r="P943" s="203"/>
      <c r="Q943" s="203"/>
      <c r="R943" s="203"/>
      <c r="S943" s="203"/>
      <c r="T943" s="204"/>
      <c r="AT943" s="199" t="s">
        <v>532</v>
      </c>
      <c r="AU943" s="199" t="s">
        <v>89</v>
      </c>
      <c r="AV943" s="14" t="s">
        <v>83</v>
      </c>
      <c r="AW943" s="14" t="s">
        <v>30</v>
      </c>
      <c r="AX943" s="14" t="s">
        <v>76</v>
      </c>
      <c r="AY943" s="199" t="s">
        <v>524</v>
      </c>
    </row>
    <row r="944" spans="2:51" s="13" customFormat="1">
      <c r="B944" s="189"/>
      <c r="D944" s="190" t="s">
        <v>532</v>
      </c>
      <c r="E944" s="191" t="s">
        <v>1</v>
      </c>
      <c r="F944" s="192" t="s">
        <v>1297</v>
      </c>
      <c r="H944" s="193">
        <v>19.536999999999999</v>
      </c>
      <c r="I944" s="194"/>
      <c r="L944" s="189"/>
      <c r="M944" s="195"/>
      <c r="N944" s="196"/>
      <c r="O944" s="196"/>
      <c r="P944" s="196"/>
      <c r="Q944" s="196"/>
      <c r="R944" s="196"/>
      <c r="S944" s="196"/>
      <c r="T944" s="197"/>
      <c r="AT944" s="191" t="s">
        <v>532</v>
      </c>
      <c r="AU944" s="191" t="s">
        <v>89</v>
      </c>
      <c r="AV944" s="13" t="s">
        <v>89</v>
      </c>
      <c r="AW944" s="13" t="s">
        <v>30</v>
      </c>
      <c r="AX944" s="13" t="s">
        <v>76</v>
      </c>
      <c r="AY944" s="191" t="s">
        <v>524</v>
      </c>
    </row>
    <row r="945" spans="2:51" s="13" customFormat="1">
      <c r="B945" s="189"/>
      <c r="D945" s="190" t="s">
        <v>532</v>
      </c>
      <c r="E945" s="191" t="s">
        <v>1</v>
      </c>
      <c r="F945" s="192" t="s">
        <v>1298</v>
      </c>
      <c r="H945" s="193">
        <v>7.8259999999999996</v>
      </c>
      <c r="I945" s="194"/>
      <c r="L945" s="189"/>
      <c r="M945" s="195"/>
      <c r="N945" s="196"/>
      <c r="O945" s="196"/>
      <c r="P945" s="196"/>
      <c r="Q945" s="196"/>
      <c r="R945" s="196"/>
      <c r="S945" s="196"/>
      <c r="T945" s="197"/>
      <c r="AT945" s="191" t="s">
        <v>532</v>
      </c>
      <c r="AU945" s="191" t="s">
        <v>89</v>
      </c>
      <c r="AV945" s="13" t="s">
        <v>89</v>
      </c>
      <c r="AW945" s="13" t="s">
        <v>30</v>
      </c>
      <c r="AX945" s="13" t="s">
        <v>76</v>
      </c>
      <c r="AY945" s="191" t="s">
        <v>524</v>
      </c>
    </row>
    <row r="946" spans="2:51" s="13" customFormat="1">
      <c r="B946" s="189"/>
      <c r="D946" s="190" t="s">
        <v>532</v>
      </c>
      <c r="E946" s="191" t="s">
        <v>1</v>
      </c>
      <c r="F946" s="192" t="s">
        <v>1299</v>
      </c>
      <c r="H946" s="193">
        <v>-5.0990000000000002</v>
      </c>
      <c r="I946" s="194"/>
      <c r="L946" s="189"/>
      <c r="M946" s="195"/>
      <c r="N946" s="196"/>
      <c r="O946" s="196"/>
      <c r="P946" s="196"/>
      <c r="Q946" s="196"/>
      <c r="R946" s="196"/>
      <c r="S946" s="196"/>
      <c r="T946" s="197"/>
      <c r="AT946" s="191" t="s">
        <v>532</v>
      </c>
      <c r="AU946" s="191" t="s">
        <v>89</v>
      </c>
      <c r="AV946" s="13" t="s">
        <v>89</v>
      </c>
      <c r="AW946" s="13" t="s">
        <v>30</v>
      </c>
      <c r="AX946" s="13" t="s">
        <v>76</v>
      </c>
      <c r="AY946" s="191" t="s">
        <v>524</v>
      </c>
    </row>
    <row r="947" spans="2:51" s="13" customFormat="1">
      <c r="B947" s="189"/>
      <c r="D947" s="190" t="s">
        <v>532</v>
      </c>
      <c r="E947" s="191" t="s">
        <v>1</v>
      </c>
      <c r="F947" s="192" t="s">
        <v>1300</v>
      </c>
      <c r="H947" s="193">
        <v>0.93500000000000005</v>
      </c>
      <c r="I947" s="194"/>
      <c r="L947" s="189"/>
      <c r="M947" s="195"/>
      <c r="N947" s="196"/>
      <c r="O947" s="196"/>
      <c r="P947" s="196"/>
      <c r="Q947" s="196"/>
      <c r="R947" s="196"/>
      <c r="S947" s="196"/>
      <c r="T947" s="197"/>
      <c r="AT947" s="191" t="s">
        <v>532</v>
      </c>
      <c r="AU947" s="191" t="s">
        <v>89</v>
      </c>
      <c r="AV947" s="13" t="s">
        <v>89</v>
      </c>
      <c r="AW947" s="13" t="s">
        <v>30</v>
      </c>
      <c r="AX947" s="13" t="s">
        <v>76</v>
      </c>
      <c r="AY947" s="191" t="s">
        <v>524</v>
      </c>
    </row>
    <row r="948" spans="2:51" s="14" customFormat="1">
      <c r="B948" s="198"/>
      <c r="D948" s="190" t="s">
        <v>532</v>
      </c>
      <c r="E948" s="199" t="s">
        <v>1</v>
      </c>
      <c r="F948" s="200" t="s">
        <v>1067</v>
      </c>
      <c r="H948" s="199" t="s">
        <v>1</v>
      </c>
      <c r="I948" s="201"/>
      <c r="L948" s="198"/>
      <c r="M948" s="202"/>
      <c r="N948" s="203"/>
      <c r="O948" s="203"/>
      <c r="P948" s="203"/>
      <c r="Q948" s="203"/>
      <c r="R948" s="203"/>
      <c r="S948" s="203"/>
      <c r="T948" s="204"/>
      <c r="AT948" s="199" t="s">
        <v>532</v>
      </c>
      <c r="AU948" s="199" t="s">
        <v>89</v>
      </c>
      <c r="AV948" s="14" t="s">
        <v>83</v>
      </c>
      <c r="AW948" s="14" t="s">
        <v>30</v>
      </c>
      <c r="AX948" s="14" t="s">
        <v>76</v>
      </c>
      <c r="AY948" s="199" t="s">
        <v>524</v>
      </c>
    </row>
    <row r="949" spans="2:51" s="14" customFormat="1">
      <c r="B949" s="198"/>
      <c r="D949" s="190" t="s">
        <v>532</v>
      </c>
      <c r="E949" s="199" t="s">
        <v>1</v>
      </c>
      <c r="F949" s="200" t="s">
        <v>1226</v>
      </c>
      <c r="H949" s="199" t="s">
        <v>1</v>
      </c>
      <c r="I949" s="201"/>
      <c r="L949" s="198"/>
      <c r="M949" s="202"/>
      <c r="N949" s="203"/>
      <c r="O949" s="203"/>
      <c r="P949" s="203"/>
      <c r="Q949" s="203"/>
      <c r="R949" s="203"/>
      <c r="S949" s="203"/>
      <c r="T949" s="204"/>
      <c r="AT949" s="199" t="s">
        <v>532</v>
      </c>
      <c r="AU949" s="199" t="s">
        <v>89</v>
      </c>
      <c r="AV949" s="14" t="s">
        <v>83</v>
      </c>
      <c r="AW949" s="14" t="s">
        <v>30</v>
      </c>
      <c r="AX949" s="14" t="s">
        <v>76</v>
      </c>
      <c r="AY949" s="199" t="s">
        <v>524</v>
      </c>
    </row>
    <row r="950" spans="2:51" s="13" customFormat="1">
      <c r="B950" s="189"/>
      <c r="D950" s="190" t="s">
        <v>532</v>
      </c>
      <c r="E950" s="191" t="s">
        <v>1</v>
      </c>
      <c r="F950" s="192" t="s">
        <v>1301</v>
      </c>
      <c r="H950" s="193">
        <v>22.742999999999999</v>
      </c>
      <c r="I950" s="194"/>
      <c r="L950" s="189"/>
      <c r="M950" s="195"/>
      <c r="N950" s="196"/>
      <c r="O950" s="196"/>
      <c r="P950" s="196"/>
      <c r="Q950" s="196"/>
      <c r="R950" s="196"/>
      <c r="S950" s="196"/>
      <c r="T950" s="197"/>
      <c r="AT950" s="191" t="s">
        <v>532</v>
      </c>
      <c r="AU950" s="191" t="s">
        <v>89</v>
      </c>
      <c r="AV950" s="13" t="s">
        <v>89</v>
      </c>
      <c r="AW950" s="13" t="s">
        <v>30</v>
      </c>
      <c r="AX950" s="13" t="s">
        <v>76</v>
      </c>
      <c r="AY950" s="191" t="s">
        <v>524</v>
      </c>
    </row>
    <row r="951" spans="2:51" s="13" customFormat="1">
      <c r="B951" s="189"/>
      <c r="D951" s="190" t="s">
        <v>532</v>
      </c>
      <c r="E951" s="191" t="s">
        <v>1</v>
      </c>
      <c r="F951" s="192" t="s">
        <v>1302</v>
      </c>
      <c r="H951" s="193">
        <v>1.6739999999999999</v>
      </c>
      <c r="I951" s="194"/>
      <c r="L951" s="189"/>
      <c r="M951" s="195"/>
      <c r="N951" s="196"/>
      <c r="O951" s="196"/>
      <c r="P951" s="196"/>
      <c r="Q951" s="196"/>
      <c r="R951" s="196"/>
      <c r="S951" s="196"/>
      <c r="T951" s="197"/>
      <c r="AT951" s="191" t="s">
        <v>532</v>
      </c>
      <c r="AU951" s="191" t="s">
        <v>89</v>
      </c>
      <c r="AV951" s="13" t="s">
        <v>89</v>
      </c>
      <c r="AW951" s="13" t="s">
        <v>30</v>
      </c>
      <c r="AX951" s="13" t="s">
        <v>76</v>
      </c>
      <c r="AY951" s="191" t="s">
        <v>524</v>
      </c>
    </row>
    <row r="952" spans="2:51" s="14" customFormat="1">
      <c r="B952" s="198"/>
      <c r="D952" s="190" t="s">
        <v>532</v>
      </c>
      <c r="E952" s="199" t="s">
        <v>1</v>
      </c>
      <c r="F952" s="200" t="s">
        <v>1073</v>
      </c>
      <c r="H952" s="199" t="s">
        <v>1</v>
      </c>
      <c r="I952" s="201"/>
      <c r="L952" s="198"/>
      <c r="M952" s="202"/>
      <c r="N952" s="203"/>
      <c r="O952" s="203"/>
      <c r="P952" s="203"/>
      <c r="Q952" s="203"/>
      <c r="R952" s="203"/>
      <c r="S952" s="203"/>
      <c r="T952" s="204"/>
      <c r="AT952" s="199" t="s">
        <v>532</v>
      </c>
      <c r="AU952" s="199" t="s">
        <v>89</v>
      </c>
      <c r="AV952" s="14" t="s">
        <v>83</v>
      </c>
      <c r="AW952" s="14" t="s">
        <v>30</v>
      </c>
      <c r="AX952" s="14" t="s">
        <v>76</v>
      </c>
      <c r="AY952" s="199" t="s">
        <v>524</v>
      </c>
    </row>
    <row r="953" spans="2:51" s="14" customFormat="1">
      <c r="B953" s="198"/>
      <c r="D953" s="190" t="s">
        <v>532</v>
      </c>
      <c r="E953" s="199" t="s">
        <v>1</v>
      </c>
      <c r="F953" s="200" t="s">
        <v>1226</v>
      </c>
      <c r="H953" s="199" t="s">
        <v>1</v>
      </c>
      <c r="I953" s="201"/>
      <c r="L953" s="198"/>
      <c r="M953" s="202"/>
      <c r="N953" s="203"/>
      <c r="O953" s="203"/>
      <c r="P953" s="203"/>
      <c r="Q953" s="203"/>
      <c r="R953" s="203"/>
      <c r="S953" s="203"/>
      <c r="T953" s="204"/>
      <c r="AT953" s="199" t="s">
        <v>532</v>
      </c>
      <c r="AU953" s="199" t="s">
        <v>89</v>
      </c>
      <c r="AV953" s="14" t="s">
        <v>83</v>
      </c>
      <c r="AW953" s="14" t="s">
        <v>30</v>
      </c>
      <c r="AX953" s="14" t="s">
        <v>76</v>
      </c>
      <c r="AY953" s="199" t="s">
        <v>524</v>
      </c>
    </row>
    <row r="954" spans="2:51" s="13" customFormat="1">
      <c r="B954" s="189"/>
      <c r="D954" s="190" t="s">
        <v>532</v>
      </c>
      <c r="E954" s="191" t="s">
        <v>1</v>
      </c>
      <c r="F954" s="192" t="s">
        <v>1303</v>
      </c>
      <c r="H954" s="193">
        <v>18.850000000000001</v>
      </c>
      <c r="I954" s="194"/>
      <c r="L954" s="189"/>
      <c r="M954" s="195"/>
      <c r="N954" s="196"/>
      <c r="O954" s="196"/>
      <c r="P954" s="196"/>
      <c r="Q954" s="196"/>
      <c r="R954" s="196"/>
      <c r="S954" s="196"/>
      <c r="T954" s="197"/>
      <c r="AT954" s="191" t="s">
        <v>532</v>
      </c>
      <c r="AU954" s="191" t="s">
        <v>89</v>
      </c>
      <c r="AV954" s="13" t="s">
        <v>89</v>
      </c>
      <c r="AW954" s="13" t="s">
        <v>30</v>
      </c>
      <c r="AX954" s="13" t="s">
        <v>76</v>
      </c>
      <c r="AY954" s="191" t="s">
        <v>524</v>
      </c>
    </row>
    <row r="955" spans="2:51" s="13" customFormat="1">
      <c r="B955" s="189"/>
      <c r="D955" s="190" t="s">
        <v>532</v>
      </c>
      <c r="E955" s="191" t="s">
        <v>1</v>
      </c>
      <c r="F955" s="192" t="s">
        <v>1304</v>
      </c>
      <c r="H955" s="193">
        <v>-13.064</v>
      </c>
      <c r="I955" s="194"/>
      <c r="L955" s="189"/>
      <c r="M955" s="195"/>
      <c r="N955" s="196"/>
      <c r="O955" s="196"/>
      <c r="P955" s="196"/>
      <c r="Q955" s="196"/>
      <c r="R955" s="196"/>
      <c r="S955" s="196"/>
      <c r="T955" s="197"/>
      <c r="AT955" s="191" t="s">
        <v>532</v>
      </c>
      <c r="AU955" s="191" t="s">
        <v>89</v>
      </c>
      <c r="AV955" s="13" t="s">
        <v>89</v>
      </c>
      <c r="AW955" s="13" t="s">
        <v>30</v>
      </c>
      <c r="AX955" s="13" t="s">
        <v>76</v>
      </c>
      <c r="AY955" s="191" t="s">
        <v>524</v>
      </c>
    </row>
    <row r="956" spans="2:51" s="13" customFormat="1">
      <c r="B956" s="189"/>
      <c r="D956" s="190" t="s">
        <v>532</v>
      </c>
      <c r="E956" s="191" t="s">
        <v>1</v>
      </c>
      <c r="F956" s="192" t="s">
        <v>1305</v>
      </c>
      <c r="H956" s="193">
        <v>1.0609999999999999</v>
      </c>
      <c r="I956" s="194"/>
      <c r="L956" s="189"/>
      <c r="M956" s="195"/>
      <c r="N956" s="196"/>
      <c r="O956" s="196"/>
      <c r="P956" s="196"/>
      <c r="Q956" s="196"/>
      <c r="R956" s="196"/>
      <c r="S956" s="196"/>
      <c r="T956" s="197"/>
      <c r="AT956" s="191" t="s">
        <v>532</v>
      </c>
      <c r="AU956" s="191" t="s">
        <v>89</v>
      </c>
      <c r="AV956" s="13" t="s">
        <v>89</v>
      </c>
      <c r="AW956" s="13" t="s">
        <v>30</v>
      </c>
      <c r="AX956" s="13" t="s">
        <v>76</v>
      </c>
      <c r="AY956" s="191" t="s">
        <v>524</v>
      </c>
    </row>
    <row r="957" spans="2:51" s="14" customFormat="1">
      <c r="B957" s="198"/>
      <c r="D957" s="190" t="s">
        <v>532</v>
      </c>
      <c r="E957" s="199" t="s">
        <v>1</v>
      </c>
      <c r="F957" s="200" t="s">
        <v>1075</v>
      </c>
      <c r="H957" s="199" t="s">
        <v>1</v>
      </c>
      <c r="I957" s="201"/>
      <c r="L957" s="198"/>
      <c r="M957" s="202"/>
      <c r="N957" s="203"/>
      <c r="O957" s="203"/>
      <c r="P957" s="203"/>
      <c r="Q957" s="203"/>
      <c r="R957" s="203"/>
      <c r="S957" s="203"/>
      <c r="T957" s="204"/>
      <c r="AT957" s="199" t="s">
        <v>532</v>
      </c>
      <c r="AU957" s="199" t="s">
        <v>89</v>
      </c>
      <c r="AV957" s="14" t="s">
        <v>83</v>
      </c>
      <c r="AW957" s="14" t="s">
        <v>30</v>
      </c>
      <c r="AX957" s="14" t="s">
        <v>76</v>
      </c>
      <c r="AY957" s="199" t="s">
        <v>524</v>
      </c>
    </row>
    <row r="958" spans="2:51" s="14" customFormat="1">
      <c r="B958" s="198"/>
      <c r="D958" s="190" t="s">
        <v>532</v>
      </c>
      <c r="E958" s="199" t="s">
        <v>1</v>
      </c>
      <c r="F958" s="200" t="s">
        <v>1226</v>
      </c>
      <c r="H958" s="199" t="s">
        <v>1</v>
      </c>
      <c r="I958" s="201"/>
      <c r="L958" s="198"/>
      <c r="M958" s="202"/>
      <c r="N958" s="203"/>
      <c r="O958" s="203"/>
      <c r="P958" s="203"/>
      <c r="Q958" s="203"/>
      <c r="R958" s="203"/>
      <c r="S958" s="203"/>
      <c r="T958" s="204"/>
      <c r="AT958" s="199" t="s">
        <v>532</v>
      </c>
      <c r="AU958" s="199" t="s">
        <v>89</v>
      </c>
      <c r="AV958" s="14" t="s">
        <v>83</v>
      </c>
      <c r="AW958" s="14" t="s">
        <v>30</v>
      </c>
      <c r="AX958" s="14" t="s">
        <v>76</v>
      </c>
      <c r="AY958" s="199" t="s">
        <v>524</v>
      </c>
    </row>
    <row r="959" spans="2:51" s="13" customFormat="1">
      <c r="B959" s="189"/>
      <c r="D959" s="190" t="s">
        <v>532</v>
      </c>
      <c r="E959" s="191" t="s">
        <v>1</v>
      </c>
      <c r="F959" s="192" t="s">
        <v>1306</v>
      </c>
      <c r="H959" s="193">
        <v>19.998000000000001</v>
      </c>
      <c r="I959" s="194"/>
      <c r="L959" s="189"/>
      <c r="M959" s="195"/>
      <c r="N959" s="196"/>
      <c r="O959" s="196"/>
      <c r="P959" s="196"/>
      <c r="Q959" s="196"/>
      <c r="R959" s="196"/>
      <c r="S959" s="196"/>
      <c r="T959" s="197"/>
      <c r="AT959" s="191" t="s">
        <v>532</v>
      </c>
      <c r="AU959" s="191" t="s">
        <v>89</v>
      </c>
      <c r="AV959" s="13" t="s">
        <v>89</v>
      </c>
      <c r="AW959" s="13" t="s">
        <v>30</v>
      </c>
      <c r="AX959" s="13" t="s">
        <v>76</v>
      </c>
      <c r="AY959" s="191" t="s">
        <v>524</v>
      </c>
    </row>
    <row r="960" spans="2:51" s="13" customFormat="1">
      <c r="B960" s="189"/>
      <c r="D960" s="190" t="s">
        <v>532</v>
      </c>
      <c r="E960" s="191" t="s">
        <v>1</v>
      </c>
      <c r="F960" s="192" t="s">
        <v>1307</v>
      </c>
      <c r="H960" s="193">
        <v>-13.86</v>
      </c>
      <c r="I960" s="194"/>
      <c r="L960" s="189"/>
      <c r="M960" s="195"/>
      <c r="N960" s="196"/>
      <c r="O960" s="196"/>
      <c r="P960" s="196"/>
      <c r="Q960" s="196"/>
      <c r="R960" s="196"/>
      <c r="S960" s="196"/>
      <c r="T960" s="197"/>
      <c r="AT960" s="191" t="s">
        <v>532</v>
      </c>
      <c r="AU960" s="191" t="s">
        <v>89</v>
      </c>
      <c r="AV960" s="13" t="s">
        <v>89</v>
      </c>
      <c r="AW960" s="13" t="s">
        <v>30</v>
      </c>
      <c r="AX960" s="13" t="s">
        <v>76</v>
      </c>
      <c r="AY960" s="191" t="s">
        <v>524</v>
      </c>
    </row>
    <row r="961" spans="2:51" s="13" customFormat="1">
      <c r="B961" s="189"/>
      <c r="D961" s="190" t="s">
        <v>532</v>
      </c>
      <c r="E961" s="191" t="s">
        <v>1</v>
      </c>
      <c r="F961" s="192" t="s">
        <v>1308</v>
      </c>
      <c r="H961" s="193">
        <v>1.2549999999999999</v>
      </c>
      <c r="I961" s="194"/>
      <c r="L961" s="189"/>
      <c r="M961" s="195"/>
      <c r="N961" s="196"/>
      <c r="O961" s="196"/>
      <c r="P961" s="196"/>
      <c r="Q961" s="196"/>
      <c r="R961" s="196"/>
      <c r="S961" s="196"/>
      <c r="T961" s="197"/>
      <c r="AT961" s="191" t="s">
        <v>532</v>
      </c>
      <c r="AU961" s="191" t="s">
        <v>89</v>
      </c>
      <c r="AV961" s="13" t="s">
        <v>89</v>
      </c>
      <c r="AW961" s="13" t="s">
        <v>30</v>
      </c>
      <c r="AX961" s="13" t="s">
        <v>76</v>
      </c>
      <c r="AY961" s="191" t="s">
        <v>524</v>
      </c>
    </row>
    <row r="962" spans="2:51" s="14" customFormat="1">
      <c r="B962" s="198"/>
      <c r="D962" s="190" t="s">
        <v>532</v>
      </c>
      <c r="E962" s="199" t="s">
        <v>1</v>
      </c>
      <c r="F962" s="200" t="s">
        <v>1088</v>
      </c>
      <c r="H962" s="199" t="s">
        <v>1</v>
      </c>
      <c r="I962" s="201"/>
      <c r="L962" s="198"/>
      <c r="M962" s="202"/>
      <c r="N962" s="203"/>
      <c r="O962" s="203"/>
      <c r="P962" s="203"/>
      <c r="Q962" s="203"/>
      <c r="R962" s="203"/>
      <c r="S962" s="203"/>
      <c r="T962" s="204"/>
      <c r="AT962" s="199" t="s">
        <v>532</v>
      </c>
      <c r="AU962" s="199" t="s">
        <v>89</v>
      </c>
      <c r="AV962" s="14" t="s">
        <v>83</v>
      </c>
      <c r="AW962" s="14" t="s">
        <v>30</v>
      </c>
      <c r="AX962" s="14" t="s">
        <v>76</v>
      </c>
      <c r="AY962" s="199" t="s">
        <v>524</v>
      </c>
    </row>
    <row r="963" spans="2:51" s="14" customFormat="1">
      <c r="B963" s="198"/>
      <c r="D963" s="190" t="s">
        <v>532</v>
      </c>
      <c r="E963" s="199" t="s">
        <v>1</v>
      </c>
      <c r="F963" s="200" t="s">
        <v>1226</v>
      </c>
      <c r="H963" s="199" t="s">
        <v>1</v>
      </c>
      <c r="I963" s="201"/>
      <c r="L963" s="198"/>
      <c r="M963" s="202"/>
      <c r="N963" s="203"/>
      <c r="O963" s="203"/>
      <c r="P963" s="203"/>
      <c r="Q963" s="203"/>
      <c r="R963" s="203"/>
      <c r="S963" s="203"/>
      <c r="T963" s="204"/>
      <c r="AT963" s="199" t="s">
        <v>532</v>
      </c>
      <c r="AU963" s="199" t="s">
        <v>89</v>
      </c>
      <c r="AV963" s="14" t="s">
        <v>83</v>
      </c>
      <c r="AW963" s="14" t="s">
        <v>30</v>
      </c>
      <c r="AX963" s="14" t="s">
        <v>76</v>
      </c>
      <c r="AY963" s="199" t="s">
        <v>524</v>
      </c>
    </row>
    <row r="964" spans="2:51" s="13" customFormat="1">
      <c r="B964" s="189"/>
      <c r="D964" s="190" t="s">
        <v>532</v>
      </c>
      <c r="E964" s="191" t="s">
        <v>1</v>
      </c>
      <c r="F964" s="192" t="s">
        <v>1309</v>
      </c>
      <c r="H964" s="193">
        <v>18.725000000000001</v>
      </c>
      <c r="I964" s="194"/>
      <c r="L964" s="189"/>
      <c r="M964" s="195"/>
      <c r="N964" s="196"/>
      <c r="O964" s="196"/>
      <c r="P964" s="196"/>
      <c r="Q964" s="196"/>
      <c r="R964" s="196"/>
      <c r="S964" s="196"/>
      <c r="T964" s="197"/>
      <c r="AT964" s="191" t="s">
        <v>532</v>
      </c>
      <c r="AU964" s="191" t="s">
        <v>89</v>
      </c>
      <c r="AV964" s="13" t="s">
        <v>89</v>
      </c>
      <c r="AW964" s="13" t="s">
        <v>30</v>
      </c>
      <c r="AX964" s="13" t="s">
        <v>76</v>
      </c>
      <c r="AY964" s="191" t="s">
        <v>524</v>
      </c>
    </row>
    <row r="965" spans="2:51" s="13" customFormat="1">
      <c r="B965" s="189"/>
      <c r="D965" s="190" t="s">
        <v>532</v>
      </c>
      <c r="E965" s="191" t="s">
        <v>1</v>
      </c>
      <c r="F965" s="192" t="s">
        <v>1310</v>
      </c>
      <c r="H965" s="193">
        <v>-12.978</v>
      </c>
      <c r="I965" s="194"/>
      <c r="L965" s="189"/>
      <c r="M965" s="195"/>
      <c r="N965" s="196"/>
      <c r="O965" s="196"/>
      <c r="P965" s="196"/>
      <c r="Q965" s="196"/>
      <c r="R965" s="196"/>
      <c r="S965" s="196"/>
      <c r="T965" s="197"/>
      <c r="AT965" s="191" t="s">
        <v>532</v>
      </c>
      <c r="AU965" s="191" t="s">
        <v>89</v>
      </c>
      <c r="AV965" s="13" t="s">
        <v>89</v>
      </c>
      <c r="AW965" s="13" t="s">
        <v>30</v>
      </c>
      <c r="AX965" s="13" t="s">
        <v>76</v>
      </c>
      <c r="AY965" s="191" t="s">
        <v>524</v>
      </c>
    </row>
    <row r="966" spans="2:51" s="13" customFormat="1">
      <c r="B966" s="189"/>
      <c r="D966" s="190" t="s">
        <v>532</v>
      </c>
      <c r="E966" s="191" t="s">
        <v>1</v>
      </c>
      <c r="F966" s="192" t="s">
        <v>1311</v>
      </c>
      <c r="H966" s="193">
        <v>1.1830000000000001</v>
      </c>
      <c r="I966" s="194"/>
      <c r="L966" s="189"/>
      <c r="M966" s="195"/>
      <c r="N966" s="196"/>
      <c r="O966" s="196"/>
      <c r="P966" s="196"/>
      <c r="Q966" s="196"/>
      <c r="R966" s="196"/>
      <c r="S966" s="196"/>
      <c r="T966" s="197"/>
      <c r="AT966" s="191" t="s">
        <v>532</v>
      </c>
      <c r="AU966" s="191" t="s">
        <v>89</v>
      </c>
      <c r="AV966" s="13" t="s">
        <v>89</v>
      </c>
      <c r="AW966" s="13" t="s">
        <v>30</v>
      </c>
      <c r="AX966" s="13" t="s">
        <v>76</v>
      </c>
      <c r="AY966" s="191" t="s">
        <v>524</v>
      </c>
    </row>
    <row r="967" spans="2:51" s="14" customFormat="1">
      <c r="B967" s="198"/>
      <c r="D967" s="190" t="s">
        <v>532</v>
      </c>
      <c r="E967" s="199" t="s">
        <v>1</v>
      </c>
      <c r="F967" s="200" t="s">
        <v>1312</v>
      </c>
      <c r="H967" s="199" t="s">
        <v>1</v>
      </c>
      <c r="I967" s="201"/>
      <c r="L967" s="198"/>
      <c r="M967" s="202"/>
      <c r="N967" s="203"/>
      <c r="O967" s="203"/>
      <c r="P967" s="203"/>
      <c r="Q967" s="203"/>
      <c r="R967" s="203"/>
      <c r="S967" s="203"/>
      <c r="T967" s="204"/>
      <c r="AT967" s="199" t="s">
        <v>532</v>
      </c>
      <c r="AU967" s="199" t="s">
        <v>89</v>
      </c>
      <c r="AV967" s="14" t="s">
        <v>83</v>
      </c>
      <c r="AW967" s="14" t="s">
        <v>30</v>
      </c>
      <c r="AX967" s="14" t="s">
        <v>76</v>
      </c>
      <c r="AY967" s="199" t="s">
        <v>524</v>
      </c>
    </row>
    <row r="968" spans="2:51" s="14" customFormat="1">
      <c r="B968" s="198"/>
      <c r="D968" s="190" t="s">
        <v>532</v>
      </c>
      <c r="E968" s="199" t="s">
        <v>1</v>
      </c>
      <c r="F968" s="200" t="s">
        <v>1177</v>
      </c>
      <c r="H968" s="199" t="s">
        <v>1</v>
      </c>
      <c r="I968" s="201"/>
      <c r="L968" s="198"/>
      <c r="M968" s="202"/>
      <c r="N968" s="203"/>
      <c r="O968" s="203"/>
      <c r="P968" s="203"/>
      <c r="Q968" s="203"/>
      <c r="R968" s="203"/>
      <c r="S968" s="203"/>
      <c r="T968" s="204"/>
      <c r="AT968" s="199" t="s">
        <v>532</v>
      </c>
      <c r="AU968" s="199" t="s">
        <v>89</v>
      </c>
      <c r="AV968" s="14" t="s">
        <v>83</v>
      </c>
      <c r="AW968" s="14" t="s">
        <v>30</v>
      </c>
      <c r="AX968" s="14" t="s">
        <v>76</v>
      </c>
      <c r="AY968" s="199" t="s">
        <v>524</v>
      </c>
    </row>
    <row r="969" spans="2:51" s="13" customFormat="1">
      <c r="B969" s="189"/>
      <c r="D969" s="190" t="s">
        <v>532</v>
      </c>
      <c r="E969" s="191" t="s">
        <v>1</v>
      </c>
      <c r="F969" s="192" t="s">
        <v>1313</v>
      </c>
      <c r="H969" s="193">
        <v>13.988</v>
      </c>
      <c r="I969" s="194"/>
      <c r="L969" s="189"/>
      <c r="M969" s="195"/>
      <c r="N969" s="196"/>
      <c r="O969" s="196"/>
      <c r="P969" s="196"/>
      <c r="Q969" s="196"/>
      <c r="R969" s="196"/>
      <c r="S969" s="196"/>
      <c r="T969" s="197"/>
      <c r="AT969" s="191" t="s">
        <v>532</v>
      </c>
      <c r="AU969" s="191" t="s">
        <v>89</v>
      </c>
      <c r="AV969" s="13" t="s">
        <v>89</v>
      </c>
      <c r="AW969" s="13" t="s">
        <v>30</v>
      </c>
      <c r="AX969" s="13" t="s">
        <v>76</v>
      </c>
      <c r="AY969" s="191" t="s">
        <v>524</v>
      </c>
    </row>
    <row r="970" spans="2:51" s="14" customFormat="1">
      <c r="B970" s="198"/>
      <c r="D970" s="190" t="s">
        <v>532</v>
      </c>
      <c r="E970" s="199" t="s">
        <v>1</v>
      </c>
      <c r="F970" s="200" t="s">
        <v>1314</v>
      </c>
      <c r="H970" s="199" t="s">
        <v>1</v>
      </c>
      <c r="I970" s="201"/>
      <c r="L970" s="198"/>
      <c r="M970" s="202"/>
      <c r="N970" s="203"/>
      <c r="O970" s="203"/>
      <c r="P970" s="203"/>
      <c r="Q970" s="203"/>
      <c r="R970" s="203"/>
      <c r="S970" s="203"/>
      <c r="T970" s="204"/>
      <c r="AT970" s="199" t="s">
        <v>532</v>
      </c>
      <c r="AU970" s="199" t="s">
        <v>89</v>
      </c>
      <c r="AV970" s="14" t="s">
        <v>83</v>
      </c>
      <c r="AW970" s="14" t="s">
        <v>30</v>
      </c>
      <c r="AX970" s="14" t="s">
        <v>76</v>
      </c>
      <c r="AY970" s="199" t="s">
        <v>524</v>
      </c>
    </row>
    <row r="971" spans="2:51" s="14" customFormat="1">
      <c r="B971" s="198"/>
      <c r="D971" s="190" t="s">
        <v>532</v>
      </c>
      <c r="E971" s="199" t="s">
        <v>1</v>
      </c>
      <c r="F971" s="200" t="s">
        <v>1177</v>
      </c>
      <c r="H971" s="199" t="s">
        <v>1</v>
      </c>
      <c r="I971" s="201"/>
      <c r="L971" s="198"/>
      <c r="M971" s="202"/>
      <c r="N971" s="203"/>
      <c r="O971" s="203"/>
      <c r="P971" s="203"/>
      <c r="Q971" s="203"/>
      <c r="R971" s="203"/>
      <c r="S971" s="203"/>
      <c r="T971" s="204"/>
      <c r="AT971" s="199" t="s">
        <v>532</v>
      </c>
      <c r="AU971" s="199" t="s">
        <v>89</v>
      </c>
      <c r="AV971" s="14" t="s">
        <v>83</v>
      </c>
      <c r="AW971" s="14" t="s">
        <v>30</v>
      </c>
      <c r="AX971" s="14" t="s">
        <v>76</v>
      </c>
      <c r="AY971" s="199" t="s">
        <v>524</v>
      </c>
    </row>
    <row r="972" spans="2:51" s="13" customFormat="1" ht="20.399999999999999">
      <c r="B972" s="189"/>
      <c r="D972" s="190" t="s">
        <v>532</v>
      </c>
      <c r="E972" s="191" t="s">
        <v>1</v>
      </c>
      <c r="F972" s="192" t="s">
        <v>1315</v>
      </c>
      <c r="H972" s="193">
        <v>9.3040000000000003</v>
      </c>
      <c r="I972" s="194"/>
      <c r="L972" s="189"/>
      <c r="M972" s="195"/>
      <c r="N972" s="196"/>
      <c r="O972" s="196"/>
      <c r="P972" s="196"/>
      <c r="Q972" s="196"/>
      <c r="R972" s="196"/>
      <c r="S972" s="196"/>
      <c r="T972" s="197"/>
      <c r="AT972" s="191" t="s">
        <v>532</v>
      </c>
      <c r="AU972" s="191" t="s">
        <v>89</v>
      </c>
      <c r="AV972" s="13" t="s">
        <v>89</v>
      </c>
      <c r="AW972" s="13" t="s">
        <v>30</v>
      </c>
      <c r="AX972" s="13" t="s">
        <v>76</v>
      </c>
      <c r="AY972" s="191" t="s">
        <v>524</v>
      </c>
    </row>
    <row r="973" spans="2:51" s="14" customFormat="1">
      <c r="B973" s="198"/>
      <c r="D973" s="190" t="s">
        <v>532</v>
      </c>
      <c r="E973" s="199" t="s">
        <v>1</v>
      </c>
      <c r="F973" s="200" t="s">
        <v>1226</v>
      </c>
      <c r="H973" s="199" t="s">
        <v>1</v>
      </c>
      <c r="I973" s="201"/>
      <c r="L973" s="198"/>
      <c r="M973" s="202"/>
      <c r="N973" s="203"/>
      <c r="O973" s="203"/>
      <c r="P973" s="203"/>
      <c r="Q973" s="203"/>
      <c r="R973" s="203"/>
      <c r="S973" s="203"/>
      <c r="T973" s="204"/>
      <c r="AT973" s="199" t="s">
        <v>532</v>
      </c>
      <c r="AU973" s="199" t="s">
        <v>89</v>
      </c>
      <c r="AV973" s="14" t="s">
        <v>83</v>
      </c>
      <c r="AW973" s="14" t="s">
        <v>30</v>
      </c>
      <c r="AX973" s="14" t="s">
        <v>76</v>
      </c>
      <c r="AY973" s="199" t="s">
        <v>524</v>
      </c>
    </row>
    <row r="974" spans="2:51" s="13" customFormat="1" ht="20.399999999999999">
      <c r="B974" s="189"/>
      <c r="D974" s="190" t="s">
        <v>532</v>
      </c>
      <c r="E974" s="191" t="s">
        <v>1</v>
      </c>
      <c r="F974" s="192" t="s">
        <v>1316</v>
      </c>
      <c r="H974" s="193">
        <v>32.826999999999998</v>
      </c>
      <c r="I974" s="194"/>
      <c r="L974" s="189"/>
      <c r="M974" s="195"/>
      <c r="N974" s="196"/>
      <c r="O974" s="196"/>
      <c r="P974" s="196"/>
      <c r="Q974" s="196"/>
      <c r="R974" s="196"/>
      <c r="S974" s="196"/>
      <c r="T974" s="197"/>
      <c r="AT974" s="191" t="s">
        <v>532</v>
      </c>
      <c r="AU974" s="191" t="s">
        <v>89</v>
      </c>
      <c r="AV974" s="13" t="s">
        <v>89</v>
      </c>
      <c r="AW974" s="13" t="s">
        <v>30</v>
      </c>
      <c r="AX974" s="13" t="s">
        <v>76</v>
      </c>
      <c r="AY974" s="191" t="s">
        <v>524</v>
      </c>
    </row>
    <row r="975" spans="2:51" s="14" customFormat="1">
      <c r="B975" s="198"/>
      <c r="D975" s="190" t="s">
        <v>532</v>
      </c>
      <c r="E975" s="199" t="s">
        <v>1</v>
      </c>
      <c r="F975" s="200" t="s">
        <v>1317</v>
      </c>
      <c r="H975" s="199" t="s">
        <v>1</v>
      </c>
      <c r="I975" s="201"/>
      <c r="L975" s="198"/>
      <c r="M975" s="202"/>
      <c r="N975" s="203"/>
      <c r="O975" s="203"/>
      <c r="P975" s="203"/>
      <c r="Q975" s="203"/>
      <c r="R975" s="203"/>
      <c r="S975" s="203"/>
      <c r="T975" s="204"/>
      <c r="AT975" s="199" t="s">
        <v>532</v>
      </c>
      <c r="AU975" s="199" t="s">
        <v>89</v>
      </c>
      <c r="AV975" s="14" t="s">
        <v>83</v>
      </c>
      <c r="AW975" s="14" t="s">
        <v>30</v>
      </c>
      <c r="AX975" s="14" t="s">
        <v>76</v>
      </c>
      <c r="AY975" s="199" t="s">
        <v>524</v>
      </c>
    </row>
    <row r="976" spans="2:51" s="14" customFormat="1">
      <c r="B976" s="198"/>
      <c r="D976" s="190" t="s">
        <v>532</v>
      </c>
      <c r="E976" s="199" t="s">
        <v>1</v>
      </c>
      <c r="F976" s="200" t="s">
        <v>1212</v>
      </c>
      <c r="H976" s="199" t="s">
        <v>1</v>
      </c>
      <c r="I976" s="201"/>
      <c r="L976" s="198"/>
      <c r="M976" s="202"/>
      <c r="N976" s="203"/>
      <c r="O976" s="203"/>
      <c r="P976" s="203"/>
      <c r="Q976" s="203"/>
      <c r="R976" s="203"/>
      <c r="S976" s="203"/>
      <c r="T976" s="204"/>
      <c r="AT976" s="199" t="s">
        <v>532</v>
      </c>
      <c r="AU976" s="199" t="s">
        <v>89</v>
      </c>
      <c r="AV976" s="14" t="s">
        <v>83</v>
      </c>
      <c r="AW976" s="14" t="s">
        <v>30</v>
      </c>
      <c r="AX976" s="14" t="s">
        <v>76</v>
      </c>
      <c r="AY976" s="199" t="s">
        <v>524</v>
      </c>
    </row>
    <row r="977" spans="2:51" s="13" customFormat="1">
      <c r="B977" s="189"/>
      <c r="D977" s="190" t="s">
        <v>532</v>
      </c>
      <c r="E977" s="191" t="s">
        <v>1</v>
      </c>
      <c r="F977" s="192" t="s">
        <v>1318</v>
      </c>
      <c r="H977" s="193">
        <v>0.16800000000000001</v>
      </c>
      <c r="I977" s="194"/>
      <c r="L977" s="189"/>
      <c r="M977" s="195"/>
      <c r="N977" s="196"/>
      <c r="O977" s="196"/>
      <c r="P977" s="196"/>
      <c r="Q977" s="196"/>
      <c r="R977" s="196"/>
      <c r="S977" s="196"/>
      <c r="T977" s="197"/>
      <c r="AT977" s="191" t="s">
        <v>532</v>
      </c>
      <c r="AU977" s="191" t="s">
        <v>89</v>
      </c>
      <c r="AV977" s="13" t="s">
        <v>89</v>
      </c>
      <c r="AW977" s="13" t="s">
        <v>30</v>
      </c>
      <c r="AX977" s="13" t="s">
        <v>76</v>
      </c>
      <c r="AY977" s="191" t="s">
        <v>524</v>
      </c>
    </row>
    <row r="978" spans="2:51" s="14" customFormat="1">
      <c r="B978" s="198"/>
      <c r="D978" s="190" t="s">
        <v>532</v>
      </c>
      <c r="E978" s="199" t="s">
        <v>1</v>
      </c>
      <c r="F978" s="200" t="s">
        <v>1177</v>
      </c>
      <c r="H978" s="199" t="s">
        <v>1</v>
      </c>
      <c r="I978" s="201"/>
      <c r="L978" s="198"/>
      <c r="M978" s="202"/>
      <c r="N978" s="203"/>
      <c r="O978" s="203"/>
      <c r="P978" s="203"/>
      <c r="Q978" s="203"/>
      <c r="R978" s="203"/>
      <c r="S978" s="203"/>
      <c r="T978" s="204"/>
      <c r="AT978" s="199" t="s">
        <v>532</v>
      </c>
      <c r="AU978" s="199" t="s">
        <v>89</v>
      </c>
      <c r="AV978" s="14" t="s">
        <v>83</v>
      </c>
      <c r="AW978" s="14" t="s">
        <v>30</v>
      </c>
      <c r="AX978" s="14" t="s">
        <v>76</v>
      </c>
      <c r="AY978" s="199" t="s">
        <v>524</v>
      </c>
    </row>
    <row r="979" spans="2:51" s="13" customFormat="1">
      <c r="B979" s="189"/>
      <c r="D979" s="190" t="s">
        <v>532</v>
      </c>
      <c r="E979" s="191" t="s">
        <v>1</v>
      </c>
      <c r="F979" s="192" t="s">
        <v>1319</v>
      </c>
      <c r="H979" s="193">
        <v>1.6120000000000001</v>
      </c>
      <c r="I979" s="194"/>
      <c r="L979" s="189"/>
      <c r="M979" s="195"/>
      <c r="N979" s="196"/>
      <c r="O979" s="196"/>
      <c r="P979" s="196"/>
      <c r="Q979" s="196"/>
      <c r="R979" s="196"/>
      <c r="S979" s="196"/>
      <c r="T979" s="197"/>
      <c r="AT979" s="191" t="s">
        <v>532</v>
      </c>
      <c r="AU979" s="191" t="s">
        <v>89</v>
      </c>
      <c r="AV979" s="13" t="s">
        <v>89</v>
      </c>
      <c r="AW979" s="13" t="s">
        <v>30</v>
      </c>
      <c r="AX979" s="13" t="s">
        <v>76</v>
      </c>
      <c r="AY979" s="191" t="s">
        <v>524</v>
      </c>
    </row>
    <row r="980" spans="2:51" s="13" customFormat="1">
      <c r="B980" s="189"/>
      <c r="D980" s="190" t="s">
        <v>532</v>
      </c>
      <c r="E980" s="191" t="s">
        <v>1</v>
      </c>
      <c r="F980" s="192" t="s">
        <v>1320</v>
      </c>
      <c r="H980" s="193">
        <v>0.85899999999999999</v>
      </c>
      <c r="I980" s="194"/>
      <c r="L980" s="189"/>
      <c r="M980" s="195"/>
      <c r="N980" s="196"/>
      <c r="O980" s="196"/>
      <c r="P980" s="196"/>
      <c r="Q980" s="196"/>
      <c r="R980" s="196"/>
      <c r="S980" s="196"/>
      <c r="T980" s="197"/>
      <c r="AT980" s="191" t="s">
        <v>532</v>
      </c>
      <c r="AU980" s="191" t="s">
        <v>89</v>
      </c>
      <c r="AV980" s="13" t="s">
        <v>89</v>
      </c>
      <c r="AW980" s="13" t="s">
        <v>30</v>
      </c>
      <c r="AX980" s="13" t="s">
        <v>76</v>
      </c>
      <c r="AY980" s="191" t="s">
        <v>524</v>
      </c>
    </row>
    <row r="981" spans="2:51" s="14" customFormat="1">
      <c r="B981" s="198"/>
      <c r="D981" s="190" t="s">
        <v>532</v>
      </c>
      <c r="E981" s="199" t="s">
        <v>1</v>
      </c>
      <c r="F981" s="200" t="s">
        <v>1226</v>
      </c>
      <c r="H981" s="199" t="s">
        <v>1</v>
      </c>
      <c r="I981" s="201"/>
      <c r="L981" s="198"/>
      <c r="M981" s="202"/>
      <c r="N981" s="203"/>
      <c r="O981" s="203"/>
      <c r="P981" s="203"/>
      <c r="Q981" s="203"/>
      <c r="R981" s="203"/>
      <c r="S981" s="203"/>
      <c r="T981" s="204"/>
      <c r="AT981" s="199" t="s">
        <v>532</v>
      </c>
      <c r="AU981" s="199" t="s">
        <v>89</v>
      </c>
      <c r="AV981" s="14" t="s">
        <v>83</v>
      </c>
      <c r="AW981" s="14" t="s">
        <v>30</v>
      </c>
      <c r="AX981" s="14" t="s">
        <v>76</v>
      </c>
      <c r="AY981" s="199" t="s">
        <v>524</v>
      </c>
    </row>
    <row r="982" spans="2:51" s="13" customFormat="1">
      <c r="B982" s="189"/>
      <c r="D982" s="190" t="s">
        <v>532</v>
      </c>
      <c r="E982" s="191" t="s">
        <v>1</v>
      </c>
      <c r="F982" s="192" t="s">
        <v>1321</v>
      </c>
      <c r="H982" s="193">
        <v>16.832999999999998</v>
      </c>
      <c r="I982" s="194"/>
      <c r="L982" s="189"/>
      <c r="M982" s="195"/>
      <c r="N982" s="196"/>
      <c r="O982" s="196"/>
      <c r="P982" s="196"/>
      <c r="Q982" s="196"/>
      <c r="R982" s="196"/>
      <c r="S982" s="196"/>
      <c r="T982" s="197"/>
      <c r="AT982" s="191" t="s">
        <v>532</v>
      </c>
      <c r="AU982" s="191" t="s">
        <v>89</v>
      </c>
      <c r="AV982" s="13" t="s">
        <v>89</v>
      </c>
      <c r="AW982" s="13" t="s">
        <v>30</v>
      </c>
      <c r="AX982" s="13" t="s">
        <v>76</v>
      </c>
      <c r="AY982" s="191" t="s">
        <v>524</v>
      </c>
    </row>
    <row r="983" spans="2:51" s="13" customFormat="1">
      <c r="B983" s="189"/>
      <c r="D983" s="190" t="s">
        <v>532</v>
      </c>
      <c r="E983" s="191" t="s">
        <v>1</v>
      </c>
      <c r="F983" s="192" t="s">
        <v>1322</v>
      </c>
      <c r="H983" s="193">
        <v>15.414</v>
      </c>
      <c r="I983" s="194"/>
      <c r="L983" s="189"/>
      <c r="M983" s="195"/>
      <c r="N983" s="196"/>
      <c r="O983" s="196"/>
      <c r="P983" s="196"/>
      <c r="Q983" s="196"/>
      <c r="R983" s="196"/>
      <c r="S983" s="196"/>
      <c r="T983" s="197"/>
      <c r="AT983" s="191" t="s">
        <v>532</v>
      </c>
      <c r="AU983" s="191" t="s">
        <v>89</v>
      </c>
      <c r="AV983" s="13" t="s">
        <v>89</v>
      </c>
      <c r="AW983" s="13" t="s">
        <v>30</v>
      </c>
      <c r="AX983" s="13" t="s">
        <v>76</v>
      </c>
      <c r="AY983" s="191" t="s">
        <v>524</v>
      </c>
    </row>
    <row r="984" spans="2:51" s="13" customFormat="1">
      <c r="B984" s="189"/>
      <c r="D984" s="190" t="s">
        <v>532</v>
      </c>
      <c r="E984" s="191" t="s">
        <v>1</v>
      </c>
      <c r="F984" s="192" t="s">
        <v>1323</v>
      </c>
      <c r="H984" s="193">
        <v>-7.1189999999999998</v>
      </c>
      <c r="I984" s="194"/>
      <c r="L984" s="189"/>
      <c r="M984" s="195"/>
      <c r="N984" s="196"/>
      <c r="O984" s="196"/>
      <c r="P984" s="196"/>
      <c r="Q984" s="196"/>
      <c r="R984" s="196"/>
      <c r="S984" s="196"/>
      <c r="T984" s="197"/>
      <c r="AT984" s="191" t="s">
        <v>532</v>
      </c>
      <c r="AU984" s="191" t="s">
        <v>89</v>
      </c>
      <c r="AV984" s="13" t="s">
        <v>89</v>
      </c>
      <c r="AW984" s="13" t="s">
        <v>30</v>
      </c>
      <c r="AX984" s="13" t="s">
        <v>76</v>
      </c>
      <c r="AY984" s="191" t="s">
        <v>524</v>
      </c>
    </row>
    <row r="985" spans="2:51" s="13" customFormat="1">
      <c r="B985" s="189"/>
      <c r="D985" s="190" t="s">
        <v>532</v>
      </c>
      <c r="E985" s="191" t="s">
        <v>1</v>
      </c>
      <c r="F985" s="192" t="s">
        <v>1324</v>
      </c>
      <c r="H985" s="193">
        <v>0.313</v>
      </c>
      <c r="I985" s="194"/>
      <c r="L985" s="189"/>
      <c r="M985" s="195"/>
      <c r="N985" s="196"/>
      <c r="O985" s="196"/>
      <c r="P985" s="196"/>
      <c r="Q985" s="196"/>
      <c r="R985" s="196"/>
      <c r="S985" s="196"/>
      <c r="T985" s="197"/>
      <c r="AT985" s="191" t="s">
        <v>532</v>
      </c>
      <c r="AU985" s="191" t="s">
        <v>89</v>
      </c>
      <c r="AV985" s="13" t="s">
        <v>89</v>
      </c>
      <c r="AW985" s="13" t="s">
        <v>30</v>
      </c>
      <c r="AX985" s="13" t="s">
        <v>76</v>
      </c>
      <c r="AY985" s="191" t="s">
        <v>524</v>
      </c>
    </row>
    <row r="986" spans="2:51" s="13" customFormat="1">
      <c r="B986" s="189"/>
      <c r="D986" s="190" t="s">
        <v>532</v>
      </c>
      <c r="E986" s="191" t="s">
        <v>1</v>
      </c>
      <c r="F986" s="192" t="s">
        <v>1325</v>
      </c>
      <c r="H986" s="193">
        <v>0.80200000000000005</v>
      </c>
      <c r="I986" s="194"/>
      <c r="L986" s="189"/>
      <c r="M986" s="195"/>
      <c r="N986" s="196"/>
      <c r="O986" s="196"/>
      <c r="P986" s="196"/>
      <c r="Q986" s="196"/>
      <c r="R986" s="196"/>
      <c r="S986" s="196"/>
      <c r="T986" s="197"/>
      <c r="AT986" s="191" t="s">
        <v>532</v>
      </c>
      <c r="AU986" s="191" t="s">
        <v>89</v>
      </c>
      <c r="AV986" s="13" t="s">
        <v>89</v>
      </c>
      <c r="AW986" s="13" t="s">
        <v>30</v>
      </c>
      <c r="AX986" s="13" t="s">
        <v>76</v>
      </c>
      <c r="AY986" s="191" t="s">
        <v>524</v>
      </c>
    </row>
    <row r="987" spans="2:51" s="14" customFormat="1">
      <c r="B987" s="198"/>
      <c r="D987" s="190" t="s">
        <v>532</v>
      </c>
      <c r="E987" s="199" t="s">
        <v>1</v>
      </c>
      <c r="F987" s="200" t="s">
        <v>1326</v>
      </c>
      <c r="H987" s="199" t="s">
        <v>1</v>
      </c>
      <c r="I987" s="201"/>
      <c r="L987" s="198"/>
      <c r="M987" s="202"/>
      <c r="N987" s="203"/>
      <c r="O987" s="203"/>
      <c r="P987" s="203"/>
      <c r="Q987" s="203"/>
      <c r="R987" s="203"/>
      <c r="S987" s="203"/>
      <c r="T987" s="204"/>
      <c r="AT987" s="199" t="s">
        <v>532</v>
      </c>
      <c r="AU987" s="199" t="s">
        <v>89</v>
      </c>
      <c r="AV987" s="14" t="s">
        <v>83</v>
      </c>
      <c r="AW987" s="14" t="s">
        <v>30</v>
      </c>
      <c r="AX987" s="14" t="s">
        <v>76</v>
      </c>
      <c r="AY987" s="199" t="s">
        <v>524</v>
      </c>
    </row>
    <row r="988" spans="2:51" s="14" customFormat="1">
      <c r="B988" s="198"/>
      <c r="D988" s="190" t="s">
        <v>532</v>
      </c>
      <c r="E988" s="199" t="s">
        <v>1</v>
      </c>
      <c r="F988" s="200" t="s">
        <v>1177</v>
      </c>
      <c r="H988" s="199" t="s">
        <v>1</v>
      </c>
      <c r="I988" s="201"/>
      <c r="L988" s="198"/>
      <c r="M988" s="202"/>
      <c r="N988" s="203"/>
      <c r="O988" s="203"/>
      <c r="P988" s="203"/>
      <c r="Q988" s="203"/>
      <c r="R988" s="203"/>
      <c r="S988" s="203"/>
      <c r="T988" s="204"/>
      <c r="AT988" s="199" t="s">
        <v>532</v>
      </c>
      <c r="AU988" s="199" t="s">
        <v>89</v>
      </c>
      <c r="AV988" s="14" t="s">
        <v>83</v>
      </c>
      <c r="AW988" s="14" t="s">
        <v>30</v>
      </c>
      <c r="AX988" s="14" t="s">
        <v>76</v>
      </c>
      <c r="AY988" s="199" t="s">
        <v>524</v>
      </c>
    </row>
    <row r="989" spans="2:51" s="13" customFormat="1">
      <c r="B989" s="189"/>
      <c r="D989" s="190" t="s">
        <v>532</v>
      </c>
      <c r="E989" s="191" t="s">
        <v>1</v>
      </c>
      <c r="F989" s="192" t="s">
        <v>1327</v>
      </c>
      <c r="H989" s="193">
        <v>1.6319999999999999</v>
      </c>
      <c r="I989" s="194"/>
      <c r="L989" s="189"/>
      <c r="M989" s="195"/>
      <c r="N989" s="196"/>
      <c r="O989" s="196"/>
      <c r="P989" s="196"/>
      <c r="Q989" s="196"/>
      <c r="R989" s="196"/>
      <c r="S989" s="196"/>
      <c r="T989" s="197"/>
      <c r="AT989" s="191" t="s">
        <v>532</v>
      </c>
      <c r="AU989" s="191" t="s">
        <v>89</v>
      </c>
      <c r="AV989" s="13" t="s">
        <v>89</v>
      </c>
      <c r="AW989" s="13" t="s">
        <v>30</v>
      </c>
      <c r="AX989" s="13" t="s">
        <v>76</v>
      </c>
      <c r="AY989" s="191" t="s">
        <v>524</v>
      </c>
    </row>
    <row r="990" spans="2:51" s="13" customFormat="1">
      <c r="B990" s="189"/>
      <c r="D990" s="190" t="s">
        <v>532</v>
      </c>
      <c r="E990" s="191" t="s">
        <v>1</v>
      </c>
      <c r="F990" s="192" t="s">
        <v>1328</v>
      </c>
      <c r="H990" s="193">
        <v>0.86899999999999999</v>
      </c>
      <c r="I990" s="194"/>
      <c r="L990" s="189"/>
      <c r="M990" s="195"/>
      <c r="N990" s="196"/>
      <c r="O990" s="196"/>
      <c r="P990" s="196"/>
      <c r="Q990" s="196"/>
      <c r="R990" s="196"/>
      <c r="S990" s="196"/>
      <c r="T990" s="197"/>
      <c r="AT990" s="191" t="s">
        <v>532</v>
      </c>
      <c r="AU990" s="191" t="s">
        <v>89</v>
      </c>
      <c r="AV990" s="13" t="s">
        <v>89</v>
      </c>
      <c r="AW990" s="13" t="s">
        <v>30</v>
      </c>
      <c r="AX990" s="13" t="s">
        <v>76</v>
      </c>
      <c r="AY990" s="191" t="s">
        <v>524</v>
      </c>
    </row>
    <row r="991" spans="2:51" s="14" customFormat="1">
      <c r="B991" s="198"/>
      <c r="D991" s="190" t="s">
        <v>532</v>
      </c>
      <c r="E991" s="199" t="s">
        <v>1</v>
      </c>
      <c r="F991" s="200" t="s">
        <v>1226</v>
      </c>
      <c r="H991" s="199" t="s">
        <v>1</v>
      </c>
      <c r="I991" s="201"/>
      <c r="L991" s="198"/>
      <c r="M991" s="202"/>
      <c r="N991" s="203"/>
      <c r="O991" s="203"/>
      <c r="P991" s="203"/>
      <c r="Q991" s="203"/>
      <c r="R991" s="203"/>
      <c r="S991" s="203"/>
      <c r="T991" s="204"/>
      <c r="AT991" s="199" t="s">
        <v>532</v>
      </c>
      <c r="AU991" s="199" t="s">
        <v>89</v>
      </c>
      <c r="AV991" s="14" t="s">
        <v>83</v>
      </c>
      <c r="AW991" s="14" t="s">
        <v>30</v>
      </c>
      <c r="AX991" s="14" t="s">
        <v>76</v>
      </c>
      <c r="AY991" s="199" t="s">
        <v>524</v>
      </c>
    </row>
    <row r="992" spans="2:51" s="13" customFormat="1">
      <c r="B992" s="189"/>
      <c r="D992" s="190" t="s">
        <v>532</v>
      </c>
      <c r="E992" s="191" t="s">
        <v>1</v>
      </c>
      <c r="F992" s="192" t="s">
        <v>1329</v>
      </c>
      <c r="H992" s="193">
        <v>1.6160000000000001</v>
      </c>
      <c r="I992" s="194"/>
      <c r="L992" s="189"/>
      <c r="M992" s="195"/>
      <c r="N992" s="196"/>
      <c r="O992" s="196"/>
      <c r="P992" s="196"/>
      <c r="Q992" s="196"/>
      <c r="R992" s="196"/>
      <c r="S992" s="196"/>
      <c r="T992" s="197"/>
      <c r="AT992" s="191" t="s">
        <v>532</v>
      </c>
      <c r="AU992" s="191" t="s">
        <v>89</v>
      </c>
      <c r="AV992" s="13" t="s">
        <v>89</v>
      </c>
      <c r="AW992" s="13" t="s">
        <v>30</v>
      </c>
      <c r="AX992" s="13" t="s">
        <v>76</v>
      </c>
      <c r="AY992" s="191" t="s">
        <v>524</v>
      </c>
    </row>
    <row r="993" spans="2:51" s="13" customFormat="1">
      <c r="B993" s="189"/>
      <c r="D993" s="190" t="s">
        <v>532</v>
      </c>
      <c r="E993" s="191" t="s">
        <v>1</v>
      </c>
      <c r="F993" s="192" t="s">
        <v>1330</v>
      </c>
      <c r="H993" s="193">
        <v>27.672000000000001</v>
      </c>
      <c r="I993" s="194"/>
      <c r="L993" s="189"/>
      <c r="M993" s="195"/>
      <c r="N993" s="196"/>
      <c r="O993" s="196"/>
      <c r="P993" s="196"/>
      <c r="Q993" s="196"/>
      <c r="R993" s="196"/>
      <c r="S993" s="196"/>
      <c r="T993" s="197"/>
      <c r="AT993" s="191" t="s">
        <v>532</v>
      </c>
      <c r="AU993" s="191" t="s">
        <v>89</v>
      </c>
      <c r="AV993" s="13" t="s">
        <v>89</v>
      </c>
      <c r="AW993" s="13" t="s">
        <v>30</v>
      </c>
      <c r="AX993" s="13" t="s">
        <v>76</v>
      </c>
      <c r="AY993" s="191" t="s">
        <v>524</v>
      </c>
    </row>
    <row r="994" spans="2:51" s="13" customFormat="1">
      <c r="B994" s="189"/>
      <c r="D994" s="190" t="s">
        <v>532</v>
      </c>
      <c r="E994" s="191" t="s">
        <v>1</v>
      </c>
      <c r="F994" s="192" t="s">
        <v>1331</v>
      </c>
      <c r="H994" s="193">
        <v>-6.8170000000000002</v>
      </c>
      <c r="I994" s="194"/>
      <c r="L994" s="189"/>
      <c r="M994" s="195"/>
      <c r="N994" s="196"/>
      <c r="O994" s="196"/>
      <c r="P994" s="196"/>
      <c r="Q994" s="196"/>
      <c r="R994" s="196"/>
      <c r="S994" s="196"/>
      <c r="T994" s="197"/>
      <c r="AT994" s="191" t="s">
        <v>532</v>
      </c>
      <c r="AU994" s="191" t="s">
        <v>89</v>
      </c>
      <c r="AV994" s="13" t="s">
        <v>89</v>
      </c>
      <c r="AW994" s="13" t="s">
        <v>30</v>
      </c>
      <c r="AX994" s="13" t="s">
        <v>76</v>
      </c>
      <c r="AY994" s="191" t="s">
        <v>524</v>
      </c>
    </row>
    <row r="995" spans="2:51" s="13" customFormat="1">
      <c r="B995" s="189"/>
      <c r="D995" s="190" t="s">
        <v>532</v>
      </c>
      <c r="E995" s="191" t="s">
        <v>1</v>
      </c>
      <c r="F995" s="192" t="s">
        <v>1332</v>
      </c>
      <c r="H995" s="193">
        <v>0.73</v>
      </c>
      <c r="I995" s="194"/>
      <c r="L995" s="189"/>
      <c r="M995" s="195"/>
      <c r="N995" s="196"/>
      <c r="O995" s="196"/>
      <c r="P995" s="196"/>
      <c r="Q995" s="196"/>
      <c r="R995" s="196"/>
      <c r="S995" s="196"/>
      <c r="T995" s="197"/>
      <c r="AT995" s="191" t="s">
        <v>532</v>
      </c>
      <c r="AU995" s="191" t="s">
        <v>89</v>
      </c>
      <c r="AV995" s="13" t="s">
        <v>89</v>
      </c>
      <c r="AW995" s="13" t="s">
        <v>30</v>
      </c>
      <c r="AX995" s="13" t="s">
        <v>76</v>
      </c>
      <c r="AY995" s="191" t="s">
        <v>524</v>
      </c>
    </row>
    <row r="996" spans="2:51" s="14" customFormat="1">
      <c r="B996" s="198"/>
      <c r="D996" s="190" t="s">
        <v>532</v>
      </c>
      <c r="E996" s="199" t="s">
        <v>1</v>
      </c>
      <c r="F996" s="200" t="s">
        <v>1333</v>
      </c>
      <c r="H996" s="199" t="s">
        <v>1</v>
      </c>
      <c r="I996" s="201"/>
      <c r="L996" s="198"/>
      <c r="M996" s="202"/>
      <c r="N996" s="203"/>
      <c r="O996" s="203"/>
      <c r="P996" s="203"/>
      <c r="Q996" s="203"/>
      <c r="R996" s="203"/>
      <c r="S996" s="203"/>
      <c r="T996" s="204"/>
      <c r="AT996" s="199" t="s">
        <v>532</v>
      </c>
      <c r="AU996" s="199" t="s">
        <v>89</v>
      </c>
      <c r="AV996" s="14" t="s">
        <v>83</v>
      </c>
      <c r="AW996" s="14" t="s">
        <v>30</v>
      </c>
      <c r="AX996" s="14" t="s">
        <v>76</v>
      </c>
      <c r="AY996" s="199" t="s">
        <v>524</v>
      </c>
    </row>
    <row r="997" spans="2:51" s="14" customFormat="1">
      <c r="B997" s="198"/>
      <c r="D997" s="190" t="s">
        <v>532</v>
      </c>
      <c r="E997" s="199" t="s">
        <v>1</v>
      </c>
      <c r="F997" s="200" t="s">
        <v>1177</v>
      </c>
      <c r="H997" s="199" t="s">
        <v>1</v>
      </c>
      <c r="I997" s="201"/>
      <c r="L997" s="198"/>
      <c r="M997" s="202"/>
      <c r="N997" s="203"/>
      <c r="O997" s="203"/>
      <c r="P997" s="203"/>
      <c r="Q997" s="203"/>
      <c r="R997" s="203"/>
      <c r="S997" s="203"/>
      <c r="T997" s="204"/>
      <c r="AT997" s="199" t="s">
        <v>532</v>
      </c>
      <c r="AU997" s="199" t="s">
        <v>89</v>
      </c>
      <c r="AV997" s="14" t="s">
        <v>83</v>
      </c>
      <c r="AW997" s="14" t="s">
        <v>30</v>
      </c>
      <c r="AX997" s="14" t="s">
        <v>76</v>
      </c>
      <c r="AY997" s="199" t="s">
        <v>524</v>
      </c>
    </row>
    <row r="998" spans="2:51" s="13" customFormat="1">
      <c r="B998" s="189"/>
      <c r="D998" s="190" t="s">
        <v>532</v>
      </c>
      <c r="E998" s="191" t="s">
        <v>1</v>
      </c>
      <c r="F998" s="192" t="s">
        <v>1334</v>
      </c>
      <c r="H998" s="193">
        <v>2.032</v>
      </c>
      <c r="I998" s="194"/>
      <c r="L998" s="189"/>
      <c r="M998" s="195"/>
      <c r="N998" s="196"/>
      <c r="O998" s="196"/>
      <c r="P998" s="196"/>
      <c r="Q998" s="196"/>
      <c r="R998" s="196"/>
      <c r="S998" s="196"/>
      <c r="T998" s="197"/>
      <c r="AT998" s="191" t="s">
        <v>532</v>
      </c>
      <c r="AU998" s="191" t="s">
        <v>89</v>
      </c>
      <c r="AV998" s="13" t="s">
        <v>89</v>
      </c>
      <c r="AW998" s="13" t="s">
        <v>30</v>
      </c>
      <c r="AX998" s="13" t="s">
        <v>76</v>
      </c>
      <c r="AY998" s="191" t="s">
        <v>524</v>
      </c>
    </row>
    <row r="999" spans="2:51" s="14" customFormat="1">
      <c r="B999" s="198"/>
      <c r="D999" s="190" t="s">
        <v>532</v>
      </c>
      <c r="E999" s="199" t="s">
        <v>1</v>
      </c>
      <c r="F999" s="200" t="s">
        <v>1226</v>
      </c>
      <c r="H999" s="199" t="s">
        <v>1</v>
      </c>
      <c r="I999" s="201"/>
      <c r="L999" s="198"/>
      <c r="M999" s="202"/>
      <c r="N999" s="203"/>
      <c r="O999" s="203"/>
      <c r="P999" s="203"/>
      <c r="Q999" s="203"/>
      <c r="R999" s="203"/>
      <c r="S999" s="203"/>
      <c r="T999" s="204"/>
      <c r="AT999" s="199" t="s">
        <v>532</v>
      </c>
      <c r="AU999" s="199" t="s">
        <v>89</v>
      </c>
      <c r="AV999" s="14" t="s">
        <v>83</v>
      </c>
      <c r="AW999" s="14" t="s">
        <v>30</v>
      </c>
      <c r="AX999" s="14" t="s">
        <v>76</v>
      </c>
      <c r="AY999" s="199" t="s">
        <v>524</v>
      </c>
    </row>
    <row r="1000" spans="2:51" s="13" customFormat="1">
      <c r="B1000" s="189"/>
      <c r="D1000" s="190" t="s">
        <v>532</v>
      </c>
      <c r="E1000" s="191" t="s">
        <v>1</v>
      </c>
      <c r="F1000" s="192" t="s">
        <v>1335</v>
      </c>
      <c r="H1000" s="193">
        <v>15.231</v>
      </c>
      <c r="I1000" s="194"/>
      <c r="L1000" s="189"/>
      <c r="M1000" s="195"/>
      <c r="N1000" s="196"/>
      <c r="O1000" s="196"/>
      <c r="P1000" s="196"/>
      <c r="Q1000" s="196"/>
      <c r="R1000" s="196"/>
      <c r="S1000" s="196"/>
      <c r="T1000" s="197"/>
      <c r="AT1000" s="191" t="s">
        <v>532</v>
      </c>
      <c r="AU1000" s="191" t="s">
        <v>89</v>
      </c>
      <c r="AV1000" s="13" t="s">
        <v>89</v>
      </c>
      <c r="AW1000" s="13" t="s">
        <v>30</v>
      </c>
      <c r="AX1000" s="13" t="s">
        <v>76</v>
      </c>
      <c r="AY1000" s="191" t="s">
        <v>524</v>
      </c>
    </row>
    <row r="1001" spans="2:51" s="13" customFormat="1">
      <c r="B1001" s="189"/>
      <c r="D1001" s="190" t="s">
        <v>532</v>
      </c>
      <c r="E1001" s="191" t="s">
        <v>1</v>
      </c>
      <c r="F1001" s="192" t="s">
        <v>1336</v>
      </c>
      <c r="H1001" s="193">
        <v>24.469000000000001</v>
      </c>
      <c r="I1001" s="194"/>
      <c r="L1001" s="189"/>
      <c r="M1001" s="195"/>
      <c r="N1001" s="196"/>
      <c r="O1001" s="196"/>
      <c r="P1001" s="196"/>
      <c r="Q1001" s="196"/>
      <c r="R1001" s="196"/>
      <c r="S1001" s="196"/>
      <c r="T1001" s="197"/>
      <c r="AT1001" s="191" t="s">
        <v>532</v>
      </c>
      <c r="AU1001" s="191" t="s">
        <v>89</v>
      </c>
      <c r="AV1001" s="13" t="s">
        <v>89</v>
      </c>
      <c r="AW1001" s="13" t="s">
        <v>30</v>
      </c>
      <c r="AX1001" s="13" t="s">
        <v>76</v>
      </c>
      <c r="AY1001" s="191" t="s">
        <v>524</v>
      </c>
    </row>
    <row r="1002" spans="2:51" s="13" customFormat="1">
      <c r="B1002" s="189"/>
      <c r="D1002" s="190" t="s">
        <v>532</v>
      </c>
      <c r="E1002" s="191" t="s">
        <v>1</v>
      </c>
      <c r="F1002" s="192" t="s">
        <v>1337</v>
      </c>
      <c r="H1002" s="193">
        <v>-6.77</v>
      </c>
      <c r="I1002" s="194"/>
      <c r="L1002" s="189"/>
      <c r="M1002" s="195"/>
      <c r="N1002" s="196"/>
      <c r="O1002" s="196"/>
      <c r="P1002" s="196"/>
      <c r="Q1002" s="196"/>
      <c r="R1002" s="196"/>
      <c r="S1002" s="196"/>
      <c r="T1002" s="197"/>
      <c r="AT1002" s="191" t="s">
        <v>532</v>
      </c>
      <c r="AU1002" s="191" t="s">
        <v>89</v>
      </c>
      <c r="AV1002" s="13" t="s">
        <v>89</v>
      </c>
      <c r="AW1002" s="13" t="s">
        <v>30</v>
      </c>
      <c r="AX1002" s="13" t="s">
        <v>76</v>
      </c>
      <c r="AY1002" s="191" t="s">
        <v>524</v>
      </c>
    </row>
    <row r="1003" spans="2:51" s="13" customFormat="1">
      <c r="B1003" s="189"/>
      <c r="D1003" s="190" t="s">
        <v>532</v>
      </c>
      <c r="E1003" s="191" t="s">
        <v>1</v>
      </c>
      <c r="F1003" s="192" t="s">
        <v>1338</v>
      </c>
      <c r="H1003" s="193">
        <v>0.60299999999999998</v>
      </c>
      <c r="I1003" s="194"/>
      <c r="L1003" s="189"/>
      <c r="M1003" s="195"/>
      <c r="N1003" s="196"/>
      <c r="O1003" s="196"/>
      <c r="P1003" s="196"/>
      <c r="Q1003" s="196"/>
      <c r="R1003" s="196"/>
      <c r="S1003" s="196"/>
      <c r="T1003" s="197"/>
      <c r="AT1003" s="191" t="s">
        <v>532</v>
      </c>
      <c r="AU1003" s="191" t="s">
        <v>89</v>
      </c>
      <c r="AV1003" s="13" t="s">
        <v>89</v>
      </c>
      <c r="AW1003" s="13" t="s">
        <v>30</v>
      </c>
      <c r="AX1003" s="13" t="s">
        <v>76</v>
      </c>
      <c r="AY1003" s="191" t="s">
        <v>524</v>
      </c>
    </row>
    <row r="1004" spans="2:51" s="14" customFormat="1">
      <c r="B1004" s="198"/>
      <c r="D1004" s="190" t="s">
        <v>532</v>
      </c>
      <c r="E1004" s="199" t="s">
        <v>1</v>
      </c>
      <c r="F1004" s="200" t="s">
        <v>1339</v>
      </c>
      <c r="H1004" s="199" t="s">
        <v>1</v>
      </c>
      <c r="I1004" s="201"/>
      <c r="L1004" s="198"/>
      <c r="M1004" s="202"/>
      <c r="N1004" s="203"/>
      <c r="O1004" s="203"/>
      <c r="P1004" s="203"/>
      <c r="Q1004" s="203"/>
      <c r="R1004" s="203"/>
      <c r="S1004" s="203"/>
      <c r="T1004" s="204"/>
      <c r="AT1004" s="199" t="s">
        <v>532</v>
      </c>
      <c r="AU1004" s="199" t="s">
        <v>89</v>
      </c>
      <c r="AV1004" s="14" t="s">
        <v>83</v>
      </c>
      <c r="AW1004" s="14" t="s">
        <v>30</v>
      </c>
      <c r="AX1004" s="14" t="s">
        <v>76</v>
      </c>
      <c r="AY1004" s="199" t="s">
        <v>524</v>
      </c>
    </row>
    <row r="1005" spans="2:51" s="14" customFormat="1">
      <c r="B1005" s="198"/>
      <c r="D1005" s="190" t="s">
        <v>532</v>
      </c>
      <c r="E1005" s="199" t="s">
        <v>1</v>
      </c>
      <c r="F1005" s="200" t="s">
        <v>1226</v>
      </c>
      <c r="H1005" s="199" t="s">
        <v>1</v>
      </c>
      <c r="I1005" s="201"/>
      <c r="L1005" s="198"/>
      <c r="M1005" s="202"/>
      <c r="N1005" s="203"/>
      <c r="O1005" s="203"/>
      <c r="P1005" s="203"/>
      <c r="Q1005" s="203"/>
      <c r="R1005" s="203"/>
      <c r="S1005" s="203"/>
      <c r="T1005" s="204"/>
      <c r="AT1005" s="199" t="s">
        <v>532</v>
      </c>
      <c r="AU1005" s="199" t="s">
        <v>89</v>
      </c>
      <c r="AV1005" s="14" t="s">
        <v>83</v>
      </c>
      <c r="AW1005" s="14" t="s">
        <v>30</v>
      </c>
      <c r="AX1005" s="14" t="s">
        <v>76</v>
      </c>
      <c r="AY1005" s="199" t="s">
        <v>524</v>
      </c>
    </row>
    <row r="1006" spans="2:51" s="13" customFormat="1">
      <c r="B1006" s="189"/>
      <c r="D1006" s="190" t="s">
        <v>532</v>
      </c>
      <c r="E1006" s="191" t="s">
        <v>1</v>
      </c>
      <c r="F1006" s="192" t="s">
        <v>1340</v>
      </c>
      <c r="H1006" s="193">
        <v>9.2569999999999997</v>
      </c>
      <c r="I1006" s="194"/>
      <c r="L1006" s="189"/>
      <c r="M1006" s="195"/>
      <c r="N1006" s="196"/>
      <c r="O1006" s="196"/>
      <c r="P1006" s="196"/>
      <c r="Q1006" s="196"/>
      <c r="R1006" s="196"/>
      <c r="S1006" s="196"/>
      <c r="T1006" s="197"/>
      <c r="AT1006" s="191" t="s">
        <v>532</v>
      </c>
      <c r="AU1006" s="191" t="s">
        <v>89</v>
      </c>
      <c r="AV1006" s="13" t="s">
        <v>89</v>
      </c>
      <c r="AW1006" s="13" t="s">
        <v>30</v>
      </c>
      <c r="AX1006" s="13" t="s">
        <v>76</v>
      </c>
      <c r="AY1006" s="191" t="s">
        <v>524</v>
      </c>
    </row>
    <row r="1007" spans="2:51" s="14" customFormat="1">
      <c r="B1007" s="198"/>
      <c r="D1007" s="190" t="s">
        <v>532</v>
      </c>
      <c r="E1007" s="199" t="s">
        <v>1</v>
      </c>
      <c r="F1007" s="200" t="s">
        <v>1341</v>
      </c>
      <c r="H1007" s="199" t="s">
        <v>1</v>
      </c>
      <c r="I1007" s="201"/>
      <c r="L1007" s="198"/>
      <c r="M1007" s="202"/>
      <c r="N1007" s="203"/>
      <c r="O1007" s="203"/>
      <c r="P1007" s="203"/>
      <c r="Q1007" s="203"/>
      <c r="R1007" s="203"/>
      <c r="S1007" s="203"/>
      <c r="T1007" s="204"/>
      <c r="AT1007" s="199" t="s">
        <v>532</v>
      </c>
      <c r="AU1007" s="199" t="s">
        <v>89</v>
      </c>
      <c r="AV1007" s="14" t="s">
        <v>83</v>
      </c>
      <c r="AW1007" s="14" t="s">
        <v>30</v>
      </c>
      <c r="AX1007" s="14" t="s">
        <v>76</v>
      </c>
      <c r="AY1007" s="199" t="s">
        <v>524</v>
      </c>
    </row>
    <row r="1008" spans="2:51" s="14" customFormat="1">
      <c r="B1008" s="198"/>
      <c r="D1008" s="190" t="s">
        <v>532</v>
      </c>
      <c r="E1008" s="199" t="s">
        <v>1</v>
      </c>
      <c r="F1008" s="200" t="s">
        <v>1177</v>
      </c>
      <c r="H1008" s="199" t="s">
        <v>1</v>
      </c>
      <c r="I1008" s="201"/>
      <c r="L1008" s="198"/>
      <c r="M1008" s="202"/>
      <c r="N1008" s="203"/>
      <c r="O1008" s="203"/>
      <c r="P1008" s="203"/>
      <c r="Q1008" s="203"/>
      <c r="R1008" s="203"/>
      <c r="S1008" s="203"/>
      <c r="T1008" s="204"/>
      <c r="AT1008" s="199" t="s">
        <v>532</v>
      </c>
      <c r="AU1008" s="199" t="s">
        <v>89</v>
      </c>
      <c r="AV1008" s="14" t="s">
        <v>83</v>
      </c>
      <c r="AW1008" s="14" t="s">
        <v>30</v>
      </c>
      <c r="AX1008" s="14" t="s">
        <v>76</v>
      </c>
      <c r="AY1008" s="199" t="s">
        <v>524</v>
      </c>
    </row>
    <row r="1009" spans="2:51" s="13" customFormat="1">
      <c r="B1009" s="189"/>
      <c r="D1009" s="190" t="s">
        <v>532</v>
      </c>
      <c r="E1009" s="191" t="s">
        <v>1</v>
      </c>
      <c r="F1009" s="192" t="s">
        <v>1342</v>
      </c>
      <c r="H1009" s="193">
        <v>1.9259999999999999</v>
      </c>
      <c r="I1009" s="194"/>
      <c r="L1009" s="189"/>
      <c r="M1009" s="195"/>
      <c r="N1009" s="196"/>
      <c r="O1009" s="196"/>
      <c r="P1009" s="196"/>
      <c r="Q1009" s="196"/>
      <c r="R1009" s="196"/>
      <c r="S1009" s="196"/>
      <c r="T1009" s="197"/>
      <c r="AT1009" s="191" t="s">
        <v>532</v>
      </c>
      <c r="AU1009" s="191" t="s">
        <v>89</v>
      </c>
      <c r="AV1009" s="13" t="s">
        <v>89</v>
      </c>
      <c r="AW1009" s="13" t="s">
        <v>30</v>
      </c>
      <c r="AX1009" s="13" t="s">
        <v>76</v>
      </c>
      <c r="AY1009" s="191" t="s">
        <v>524</v>
      </c>
    </row>
    <row r="1010" spans="2:51" s="13" customFormat="1">
      <c r="B1010" s="189"/>
      <c r="D1010" s="190" t="s">
        <v>532</v>
      </c>
      <c r="E1010" s="191" t="s">
        <v>1</v>
      </c>
      <c r="F1010" s="192" t="s">
        <v>1343</v>
      </c>
      <c r="H1010" s="193">
        <v>7.1159999999999997</v>
      </c>
      <c r="I1010" s="194"/>
      <c r="L1010" s="189"/>
      <c r="M1010" s="195"/>
      <c r="N1010" s="196"/>
      <c r="O1010" s="196"/>
      <c r="P1010" s="196"/>
      <c r="Q1010" s="196"/>
      <c r="R1010" s="196"/>
      <c r="S1010" s="196"/>
      <c r="T1010" s="197"/>
      <c r="AT1010" s="191" t="s">
        <v>532</v>
      </c>
      <c r="AU1010" s="191" t="s">
        <v>89</v>
      </c>
      <c r="AV1010" s="13" t="s">
        <v>89</v>
      </c>
      <c r="AW1010" s="13" t="s">
        <v>30</v>
      </c>
      <c r="AX1010" s="13" t="s">
        <v>76</v>
      </c>
      <c r="AY1010" s="191" t="s">
        <v>524</v>
      </c>
    </row>
    <row r="1011" spans="2:51" s="14" customFormat="1">
      <c r="B1011" s="198"/>
      <c r="D1011" s="190" t="s">
        <v>532</v>
      </c>
      <c r="E1011" s="199" t="s">
        <v>1</v>
      </c>
      <c r="F1011" s="200" t="s">
        <v>1226</v>
      </c>
      <c r="H1011" s="199" t="s">
        <v>1</v>
      </c>
      <c r="I1011" s="201"/>
      <c r="L1011" s="198"/>
      <c r="M1011" s="202"/>
      <c r="N1011" s="203"/>
      <c r="O1011" s="203"/>
      <c r="P1011" s="203"/>
      <c r="Q1011" s="203"/>
      <c r="R1011" s="203"/>
      <c r="S1011" s="203"/>
      <c r="T1011" s="204"/>
      <c r="AT1011" s="199" t="s">
        <v>532</v>
      </c>
      <c r="AU1011" s="199" t="s">
        <v>89</v>
      </c>
      <c r="AV1011" s="14" t="s">
        <v>83</v>
      </c>
      <c r="AW1011" s="14" t="s">
        <v>30</v>
      </c>
      <c r="AX1011" s="14" t="s">
        <v>76</v>
      </c>
      <c r="AY1011" s="199" t="s">
        <v>524</v>
      </c>
    </row>
    <row r="1012" spans="2:51" s="13" customFormat="1">
      <c r="B1012" s="189"/>
      <c r="D1012" s="190" t="s">
        <v>532</v>
      </c>
      <c r="E1012" s="191" t="s">
        <v>1</v>
      </c>
      <c r="F1012" s="192" t="s">
        <v>1344</v>
      </c>
      <c r="H1012" s="193">
        <v>15.984999999999999</v>
      </c>
      <c r="I1012" s="194"/>
      <c r="L1012" s="189"/>
      <c r="M1012" s="195"/>
      <c r="N1012" s="196"/>
      <c r="O1012" s="196"/>
      <c r="P1012" s="196"/>
      <c r="Q1012" s="196"/>
      <c r="R1012" s="196"/>
      <c r="S1012" s="196"/>
      <c r="T1012" s="197"/>
      <c r="AT1012" s="191" t="s">
        <v>532</v>
      </c>
      <c r="AU1012" s="191" t="s">
        <v>89</v>
      </c>
      <c r="AV1012" s="13" t="s">
        <v>89</v>
      </c>
      <c r="AW1012" s="13" t="s">
        <v>30</v>
      </c>
      <c r="AX1012" s="13" t="s">
        <v>76</v>
      </c>
      <c r="AY1012" s="191" t="s">
        <v>524</v>
      </c>
    </row>
    <row r="1013" spans="2:51" s="13" customFormat="1">
      <c r="B1013" s="189"/>
      <c r="D1013" s="190" t="s">
        <v>532</v>
      </c>
      <c r="E1013" s="191" t="s">
        <v>1</v>
      </c>
      <c r="F1013" s="192" t="s">
        <v>1345</v>
      </c>
      <c r="H1013" s="193">
        <v>18.597999999999999</v>
      </c>
      <c r="I1013" s="194"/>
      <c r="L1013" s="189"/>
      <c r="M1013" s="195"/>
      <c r="N1013" s="196"/>
      <c r="O1013" s="196"/>
      <c r="P1013" s="196"/>
      <c r="Q1013" s="196"/>
      <c r="R1013" s="196"/>
      <c r="S1013" s="196"/>
      <c r="T1013" s="197"/>
      <c r="AT1013" s="191" t="s">
        <v>532</v>
      </c>
      <c r="AU1013" s="191" t="s">
        <v>89</v>
      </c>
      <c r="AV1013" s="13" t="s">
        <v>89</v>
      </c>
      <c r="AW1013" s="13" t="s">
        <v>30</v>
      </c>
      <c r="AX1013" s="13" t="s">
        <v>76</v>
      </c>
      <c r="AY1013" s="191" t="s">
        <v>524</v>
      </c>
    </row>
    <row r="1014" spans="2:51" s="13" customFormat="1">
      <c r="B1014" s="189"/>
      <c r="D1014" s="190" t="s">
        <v>532</v>
      </c>
      <c r="E1014" s="191" t="s">
        <v>1</v>
      </c>
      <c r="F1014" s="192" t="s">
        <v>1346</v>
      </c>
      <c r="H1014" s="193">
        <v>-8.6069999999999993</v>
      </c>
      <c r="I1014" s="194"/>
      <c r="L1014" s="189"/>
      <c r="M1014" s="195"/>
      <c r="N1014" s="196"/>
      <c r="O1014" s="196"/>
      <c r="P1014" s="196"/>
      <c r="Q1014" s="196"/>
      <c r="R1014" s="196"/>
      <c r="S1014" s="196"/>
      <c r="T1014" s="197"/>
      <c r="AT1014" s="191" t="s">
        <v>532</v>
      </c>
      <c r="AU1014" s="191" t="s">
        <v>89</v>
      </c>
      <c r="AV1014" s="13" t="s">
        <v>89</v>
      </c>
      <c r="AW1014" s="13" t="s">
        <v>30</v>
      </c>
      <c r="AX1014" s="13" t="s">
        <v>76</v>
      </c>
      <c r="AY1014" s="191" t="s">
        <v>524</v>
      </c>
    </row>
    <row r="1015" spans="2:51" s="13" customFormat="1">
      <c r="B1015" s="189"/>
      <c r="D1015" s="190" t="s">
        <v>532</v>
      </c>
      <c r="E1015" s="191" t="s">
        <v>1</v>
      </c>
      <c r="F1015" s="192" t="s">
        <v>1347</v>
      </c>
      <c r="H1015" s="193">
        <v>2.0230000000000001</v>
      </c>
      <c r="I1015" s="194"/>
      <c r="L1015" s="189"/>
      <c r="M1015" s="195"/>
      <c r="N1015" s="196"/>
      <c r="O1015" s="196"/>
      <c r="P1015" s="196"/>
      <c r="Q1015" s="196"/>
      <c r="R1015" s="196"/>
      <c r="S1015" s="196"/>
      <c r="T1015" s="197"/>
      <c r="AT1015" s="191" t="s">
        <v>532</v>
      </c>
      <c r="AU1015" s="191" t="s">
        <v>89</v>
      </c>
      <c r="AV1015" s="13" t="s">
        <v>89</v>
      </c>
      <c r="AW1015" s="13" t="s">
        <v>30</v>
      </c>
      <c r="AX1015" s="13" t="s">
        <v>76</v>
      </c>
      <c r="AY1015" s="191" t="s">
        <v>524</v>
      </c>
    </row>
    <row r="1016" spans="2:51" s="14" customFormat="1">
      <c r="B1016" s="198"/>
      <c r="D1016" s="190" t="s">
        <v>532</v>
      </c>
      <c r="E1016" s="199" t="s">
        <v>1</v>
      </c>
      <c r="F1016" s="200" t="s">
        <v>1348</v>
      </c>
      <c r="H1016" s="199" t="s">
        <v>1</v>
      </c>
      <c r="I1016" s="201"/>
      <c r="L1016" s="198"/>
      <c r="M1016" s="202"/>
      <c r="N1016" s="203"/>
      <c r="O1016" s="203"/>
      <c r="P1016" s="203"/>
      <c r="Q1016" s="203"/>
      <c r="R1016" s="203"/>
      <c r="S1016" s="203"/>
      <c r="T1016" s="204"/>
      <c r="AT1016" s="199" t="s">
        <v>532</v>
      </c>
      <c r="AU1016" s="199" t="s">
        <v>89</v>
      </c>
      <c r="AV1016" s="14" t="s">
        <v>83</v>
      </c>
      <c r="AW1016" s="14" t="s">
        <v>30</v>
      </c>
      <c r="AX1016" s="14" t="s">
        <v>76</v>
      </c>
      <c r="AY1016" s="199" t="s">
        <v>524</v>
      </c>
    </row>
    <row r="1017" spans="2:51" s="14" customFormat="1">
      <c r="B1017" s="198"/>
      <c r="D1017" s="190" t="s">
        <v>532</v>
      </c>
      <c r="E1017" s="199" t="s">
        <v>1</v>
      </c>
      <c r="F1017" s="200" t="s">
        <v>1226</v>
      </c>
      <c r="H1017" s="199" t="s">
        <v>1</v>
      </c>
      <c r="I1017" s="201"/>
      <c r="L1017" s="198"/>
      <c r="M1017" s="202"/>
      <c r="N1017" s="203"/>
      <c r="O1017" s="203"/>
      <c r="P1017" s="203"/>
      <c r="Q1017" s="203"/>
      <c r="R1017" s="203"/>
      <c r="S1017" s="203"/>
      <c r="T1017" s="204"/>
      <c r="AT1017" s="199" t="s">
        <v>532</v>
      </c>
      <c r="AU1017" s="199" t="s">
        <v>89</v>
      </c>
      <c r="AV1017" s="14" t="s">
        <v>83</v>
      </c>
      <c r="AW1017" s="14" t="s">
        <v>30</v>
      </c>
      <c r="AX1017" s="14" t="s">
        <v>76</v>
      </c>
      <c r="AY1017" s="199" t="s">
        <v>524</v>
      </c>
    </row>
    <row r="1018" spans="2:51" s="13" customFormat="1">
      <c r="B1018" s="189"/>
      <c r="D1018" s="190" t="s">
        <v>532</v>
      </c>
      <c r="E1018" s="191" t="s">
        <v>1</v>
      </c>
      <c r="F1018" s="192" t="s">
        <v>1349</v>
      </c>
      <c r="H1018" s="193">
        <v>15.372999999999999</v>
      </c>
      <c r="I1018" s="194"/>
      <c r="L1018" s="189"/>
      <c r="M1018" s="195"/>
      <c r="N1018" s="196"/>
      <c r="O1018" s="196"/>
      <c r="P1018" s="196"/>
      <c r="Q1018" s="196"/>
      <c r="R1018" s="196"/>
      <c r="S1018" s="196"/>
      <c r="T1018" s="197"/>
      <c r="AT1018" s="191" t="s">
        <v>532</v>
      </c>
      <c r="AU1018" s="191" t="s">
        <v>89</v>
      </c>
      <c r="AV1018" s="13" t="s">
        <v>89</v>
      </c>
      <c r="AW1018" s="13" t="s">
        <v>30</v>
      </c>
      <c r="AX1018" s="13" t="s">
        <v>76</v>
      </c>
      <c r="AY1018" s="191" t="s">
        <v>524</v>
      </c>
    </row>
    <row r="1019" spans="2:51" s="13" customFormat="1">
      <c r="B1019" s="189"/>
      <c r="D1019" s="190" t="s">
        <v>532</v>
      </c>
      <c r="E1019" s="191" t="s">
        <v>1</v>
      </c>
      <c r="F1019" s="192" t="s">
        <v>1350</v>
      </c>
      <c r="H1019" s="193">
        <v>2.6640000000000001</v>
      </c>
      <c r="I1019" s="194"/>
      <c r="L1019" s="189"/>
      <c r="M1019" s="195"/>
      <c r="N1019" s="196"/>
      <c r="O1019" s="196"/>
      <c r="P1019" s="196"/>
      <c r="Q1019" s="196"/>
      <c r="R1019" s="196"/>
      <c r="S1019" s="196"/>
      <c r="T1019" s="197"/>
      <c r="AT1019" s="191" t="s">
        <v>532</v>
      </c>
      <c r="AU1019" s="191" t="s">
        <v>89</v>
      </c>
      <c r="AV1019" s="13" t="s">
        <v>89</v>
      </c>
      <c r="AW1019" s="13" t="s">
        <v>30</v>
      </c>
      <c r="AX1019" s="13" t="s">
        <v>76</v>
      </c>
      <c r="AY1019" s="191" t="s">
        <v>524</v>
      </c>
    </row>
    <row r="1020" spans="2:51" s="13" customFormat="1">
      <c r="B1020" s="189"/>
      <c r="D1020" s="190" t="s">
        <v>532</v>
      </c>
      <c r="E1020" s="191" t="s">
        <v>1</v>
      </c>
      <c r="F1020" s="192" t="s">
        <v>1351</v>
      </c>
      <c r="H1020" s="193">
        <v>-6.8780000000000001</v>
      </c>
      <c r="I1020" s="194"/>
      <c r="L1020" s="189"/>
      <c r="M1020" s="195"/>
      <c r="N1020" s="196"/>
      <c r="O1020" s="196"/>
      <c r="P1020" s="196"/>
      <c r="Q1020" s="196"/>
      <c r="R1020" s="196"/>
      <c r="S1020" s="196"/>
      <c r="T1020" s="197"/>
      <c r="AT1020" s="191" t="s">
        <v>532</v>
      </c>
      <c r="AU1020" s="191" t="s">
        <v>89</v>
      </c>
      <c r="AV1020" s="13" t="s">
        <v>89</v>
      </c>
      <c r="AW1020" s="13" t="s">
        <v>30</v>
      </c>
      <c r="AX1020" s="13" t="s">
        <v>76</v>
      </c>
      <c r="AY1020" s="191" t="s">
        <v>524</v>
      </c>
    </row>
    <row r="1021" spans="2:51" s="13" customFormat="1">
      <c r="B1021" s="189"/>
      <c r="D1021" s="190" t="s">
        <v>532</v>
      </c>
      <c r="E1021" s="191" t="s">
        <v>1</v>
      </c>
      <c r="F1021" s="192" t="s">
        <v>1352</v>
      </c>
      <c r="H1021" s="193">
        <v>0.63200000000000001</v>
      </c>
      <c r="I1021" s="194"/>
      <c r="L1021" s="189"/>
      <c r="M1021" s="195"/>
      <c r="N1021" s="196"/>
      <c r="O1021" s="196"/>
      <c r="P1021" s="196"/>
      <c r="Q1021" s="196"/>
      <c r="R1021" s="196"/>
      <c r="S1021" s="196"/>
      <c r="T1021" s="197"/>
      <c r="AT1021" s="191" t="s">
        <v>532</v>
      </c>
      <c r="AU1021" s="191" t="s">
        <v>89</v>
      </c>
      <c r="AV1021" s="13" t="s">
        <v>89</v>
      </c>
      <c r="AW1021" s="13" t="s">
        <v>30</v>
      </c>
      <c r="AX1021" s="13" t="s">
        <v>76</v>
      </c>
      <c r="AY1021" s="191" t="s">
        <v>524</v>
      </c>
    </row>
    <row r="1022" spans="2:51" s="14" customFormat="1">
      <c r="B1022" s="198"/>
      <c r="D1022" s="190" t="s">
        <v>532</v>
      </c>
      <c r="E1022" s="199" t="s">
        <v>1</v>
      </c>
      <c r="F1022" s="200" t="s">
        <v>1076</v>
      </c>
      <c r="H1022" s="199" t="s">
        <v>1</v>
      </c>
      <c r="I1022" s="201"/>
      <c r="L1022" s="198"/>
      <c r="M1022" s="202"/>
      <c r="N1022" s="203"/>
      <c r="O1022" s="203"/>
      <c r="P1022" s="203"/>
      <c r="Q1022" s="203"/>
      <c r="R1022" s="203"/>
      <c r="S1022" s="203"/>
      <c r="T1022" s="204"/>
      <c r="AT1022" s="199" t="s">
        <v>532</v>
      </c>
      <c r="AU1022" s="199" t="s">
        <v>89</v>
      </c>
      <c r="AV1022" s="14" t="s">
        <v>83</v>
      </c>
      <c r="AW1022" s="14" t="s">
        <v>30</v>
      </c>
      <c r="AX1022" s="14" t="s">
        <v>76</v>
      </c>
      <c r="AY1022" s="199" t="s">
        <v>524</v>
      </c>
    </row>
    <row r="1023" spans="2:51" s="14" customFormat="1">
      <c r="B1023" s="198"/>
      <c r="D1023" s="190" t="s">
        <v>532</v>
      </c>
      <c r="E1023" s="199" t="s">
        <v>1</v>
      </c>
      <c r="F1023" s="200" t="s">
        <v>1177</v>
      </c>
      <c r="H1023" s="199" t="s">
        <v>1</v>
      </c>
      <c r="I1023" s="201"/>
      <c r="L1023" s="198"/>
      <c r="M1023" s="202"/>
      <c r="N1023" s="203"/>
      <c r="O1023" s="203"/>
      <c r="P1023" s="203"/>
      <c r="Q1023" s="203"/>
      <c r="R1023" s="203"/>
      <c r="S1023" s="203"/>
      <c r="T1023" s="204"/>
      <c r="AT1023" s="199" t="s">
        <v>532</v>
      </c>
      <c r="AU1023" s="199" t="s">
        <v>89</v>
      </c>
      <c r="AV1023" s="14" t="s">
        <v>83</v>
      </c>
      <c r="AW1023" s="14" t="s">
        <v>30</v>
      </c>
      <c r="AX1023" s="14" t="s">
        <v>76</v>
      </c>
      <c r="AY1023" s="199" t="s">
        <v>524</v>
      </c>
    </row>
    <row r="1024" spans="2:51" s="13" customFormat="1">
      <c r="B1024" s="189"/>
      <c r="D1024" s="190" t="s">
        <v>532</v>
      </c>
      <c r="E1024" s="191" t="s">
        <v>1</v>
      </c>
      <c r="F1024" s="192" t="s">
        <v>1353</v>
      </c>
      <c r="H1024" s="193">
        <v>7.56</v>
      </c>
      <c r="I1024" s="194"/>
      <c r="L1024" s="189"/>
      <c r="M1024" s="195"/>
      <c r="N1024" s="196"/>
      <c r="O1024" s="196"/>
      <c r="P1024" s="196"/>
      <c r="Q1024" s="196"/>
      <c r="R1024" s="196"/>
      <c r="S1024" s="196"/>
      <c r="T1024" s="197"/>
      <c r="AT1024" s="191" t="s">
        <v>532</v>
      </c>
      <c r="AU1024" s="191" t="s">
        <v>89</v>
      </c>
      <c r="AV1024" s="13" t="s">
        <v>89</v>
      </c>
      <c r="AW1024" s="13" t="s">
        <v>30</v>
      </c>
      <c r="AX1024" s="13" t="s">
        <v>76</v>
      </c>
      <c r="AY1024" s="191" t="s">
        <v>524</v>
      </c>
    </row>
    <row r="1025" spans="2:51" s="14" customFormat="1">
      <c r="B1025" s="198"/>
      <c r="D1025" s="190" t="s">
        <v>532</v>
      </c>
      <c r="E1025" s="199" t="s">
        <v>1</v>
      </c>
      <c r="F1025" s="200" t="s">
        <v>1226</v>
      </c>
      <c r="H1025" s="199" t="s">
        <v>1</v>
      </c>
      <c r="I1025" s="201"/>
      <c r="L1025" s="198"/>
      <c r="M1025" s="202"/>
      <c r="N1025" s="203"/>
      <c r="O1025" s="203"/>
      <c r="P1025" s="203"/>
      <c r="Q1025" s="203"/>
      <c r="R1025" s="203"/>
      <c r="S1025" s="203"/>
      <c r="T1025" s="204"/>
      <c r="AT1025" s="199" t="s">
        <v>532</v>
      </c>
      <c r="AU1025" s="199" t="s">
        <v>89</v>
      </c>
      <c r="AV1025" s="14" t="s">
        <v>83</v>
      </c>
      <c r="AW1025" s="14" t="s">
        <v>30</v>
      </c>
      <c r="AX1025" s="14" t="s">
        <v>76</v>
      </c>
      <c r="AY1025" s="199" t="s">
        <v>524</v>
      </c>
    </row>
    <row r="1026" spans="2:51" s="13" customFormat="1">
      <c r="B1026" s="189"/>
      <c r="D1026" s="190" t="s">
        <v>532</v>
      </c>
      <c r="E1026" s="191" t="s">
        <v>1</v>
      </c>
      <c r="F1026" s="192" t="s">
        <v>1354</v>
      </c>
      <c r="H1026" s="193">
        <v>6.1539999999999999</v>
      </c>
      <c r="I1026" s="194"/>
      <c r="L1026" s="189"/>
      <c r="M1026" s="195"/>
      <c r="N1026" s="196"/>
      <c r="O1026" s="196"/>
      <c r="P1026" s="196"/>
      <c r="Q1026" s="196"/>
      <c r="R1026" s="196"/>
      <c r="S1026" s="196"/>
      <c r="T1026" s="197"/>
      <c r="AT1026" s="191" t="s">
        <v>532</v>
      </c>
      <c r="AU1026" s="191" t="s">
        <v>89</v>
      </c>
      <c r="AV1026" s="13" t="s">
        <v>89</v>
      </c>
      <c r="AW1026" s="13" t="s">
        <v>30</v>
      </c>
      <c r="AX1026" s="13" t="s">
        <v>76</v>
      </c>
      <c r="AY1026" s="191" t="s">
        <v>524</v>
      </c>
    </row>
    <row r="1027" spans="2:51" s="13" customFormat="1">
      <c r="B1027" s="189"/>
      <c r="D1027" s="190" t="s">
        <v>532</v>
      </c>
      <c r="E1027" s="191" t="s">
        <v>1</v>
      </c>
      <c r="F1027" s="192" t="s">
        <v>1355</v>
      </c>
      <c r="H1027" s="193">
        <v>-4.2649999999999997</v>
      </c>
      <c r="I1027" s="194"/>
      <c r="L1027" s="189"/>
      <c r="M1027" s="195"/>
      <c r="N1027" s="196"/>
      <c r="O1027" s="196"/>
      <c r="P1027" s="196"/>
      <c r="Q1027" s="196"/>
      <c r="R1027" s="196"/>
      <c r="S1027" s="196"/>
      <c r="T1027" s="197"/>
      <c r="AT1027" s="191" t="s">
        <v>532</v>
      </c>
      <c r="AU1027" s="191" t="s">
        <v>89</v>
      </c>
      <c r="AV1027" s="13" t="s">
        <v>89</v>
      </c>
      <c r="AW1027" s="13" t="s">
        <v>30</v>
      </c>
      <c r="AX1027" s="13" t="s">
        <v>76</v>
      </c>
      <c r="AY1027" s="191" t="s">
        <v>524</v>
      </c>
    </row>
    <row r="1028" spans="2:51" s="13" customFormat="1">
      <c r="B1028" s="189"/>
      <c r="D1028" s="190" t="s">
        <v>532</v>
      </c>
      <c r="E1028" s="191" t="s">
        <v>1</v>
      </c>
      <c r="F1028" s="192" t="s">
        <v>1356</v>
      </c>
      <c r="H1028" s="193">
        <v>3.3000000000000002E-2</v>
      </c>
      <c r="I1028" s="194"/>
      <c r="L1028" s="189"/>
      <c r="M1028" s="195"/>
      <c r="N1028" s="196"/>
      <c r="O1028" s="196"/>
      <c r="P1028" s="196"/>
      <c r="Q1028" s="196"/>
      <c r="R1028" s="196"/>
      <c r="S1028" s="196"/>
      <c r="T1028" s="197"/>
      <c r="AT1028" s="191" t="s">
        <v>532</v>
      </c>
      <c r="AU1028" s="191" t="s">
        <v>89</v>
      </c>
      <c r="AV1028" s="13" t="s">
        <v>89</v>
      </c>
      <c r="AW1028" s="13" t="s">
        <v>30</v>
      </c>
      <c r="AX1028" s="13" t="s">
        <v>76</v>
      </c>
      <c r="AY1028" s="191" t="s">
        <v>524</v>
      </c>
    </row>
    <row r="1029" spans="2:51" s="14" customFormat="1">
      <c r="B1029" s="198"/>
      <c r="D1029" s="190" t="s">
        <v>532</v>
      </c>
      <c r="E1029" s="199" t="s">
        <v>1</v>
      </c>
      <c r="F1029" s="200" t="s">
        <v>1226</v>
      </c>
      <c r="H1029" s="199" t="s">
        <v>1</v>
      </c>
      <c r="I1029" s="201"/>
      <c r="L1029" s="198"/>
      <c r="M1029" s="202"/>
      <c r="N1029" s="203"/>
      <c r="O1029" s="203"/>
      <c r="P1029" s="203"/>
      <c r="Q1029" s="203"/>
      <c r="R1029" s="203"/>
      <c r="S1029" s="203"/>
      <c r="T1029" s="204"/>
      <c r="AT1029" s="199" t="s">
        <v>532</v>
      </c>
      <c r="AU1029" s="199" t="s">
        <v>89</v>
      </c>
      <c r="AV1029" s="14" t="s">
        <v>83</v>
      </c>
      <c r="AW1029" s="14" t="s">
        <v>30</v>
      </c>
      <c r="AX1029" s="14" t="s">
        <v>76</v>
      </c>
      <c r="AY1029" s="199" t="s">
        <v>524</v>
      </c>
    </row>
    <row r="1030" spans="2:51" s="13" customFormat="1">
      <c r="B1030" s="189"/>
      <c r="D1030" s="190" t="s">
        <v>532</v>
      </c>
      <c r="E1030" s="191" t="s">
        <v>1</v>
      </c>
      <c r="F1030" s="192" t="s">
        <v>1357</v>
      </c>
      <c r="H1030" s="193">
        <v>1.954</v>
      </c>
      <c r="I1030" s="194"/>
      <c r="L1030" s="189"/>
      <c r="M1030" s="195"/>
      <c r="N1030" s="196"/>
      <c r="O1030" s="196"/>
      <c r="P1030" s="196"/>
      <c r="Q1030" s="196"/>
      <c r="R1030" s="196"/>
      <c r="S1030" s="196"/>
      <c r="T1030" s="197"/>
      <c r="AT1030" s="191" t="s">
        <v>532</v>
      </c>
      <c r="AU1030" s="191" t="s">
        <v>89</v>
      </c>
      <c r="AV1030" s="13" t="s">
        <v>89</v>
      </c>
      <c r="AW1030" s="13" t="s">
        <v>30</v>
      </c>
      <c r="AX1030" s="13" t="s">
        <v>76</v>
      </c>
      <c r="AY1030" s="191" t="s">
        <v>524</v>
      </c>
    </row>
    <row r="1031" spans="2:51" s="14" customFormat="1">
      <c r="B1031" s="198"/>
      <c r="D1031" s="190" t="s">
        <v>532</v>
      </c>
      <c r="E1031" s="199" t="s">
        <v>1</v>
      </c>
      <c r="F1031" s="200" t="s">
        <v>1080</v>
      </c>
      <c r="H1031" s="199" t="s">
        <v>1</v>
      </c>
      <c r="I1031" s="201"/>
      <c r="L1031" s="198"/>
      <c r="M1031" s="202"/>
      <c r="N1031" s="203"/>
      <c r="O1031" s="203"/>
      <c r="P1031" s="203"/>
      <c r="Q1031" s="203"/>
      <c r="R1031" s="203"/>
      <c r="S1031" s="203"/>
      <c r="T1031" s="204"/>
      <c r="AT1031" s="199" t="s">
        <v>532</v>
      </c>
      <c r="AU1031" s="199" t="s">
        <v>89</v>
      </c>
      <c r="AV1031" s="14" t="s">
        <v>83</v>
      </c>
      <c r="AW1031" s="14" t="s">
        <v>30</v>
      </c>
      <c r="AX1031" s="14" t="s">
        <v>76</v>
      </c>
      <c r="AY1031" s="199" t="s">
        <v>524</v>
      </c>
    </row>
    <row r="1032" spans="2:51" s="14" customFormat="1">
      <c r="B1032" s="198"/>
      <c r="D1032" s="190" t="s">
        <v>532</v>
      </c>
      <c r="E1032" s="199" t="s">
        <v>1</v>
      </c>
      <c r="F1032" s="200" t="s">
        <v>1226</v>
      </c>
      <c r="H1032" s="199" t="s">
        <v>1</v>
      </c>
      <c r="I1032" s="201"/>
      <c r="L1032" s="198"/>
      <c r="M1032" s="202"/>
      <c r="N1032" s="203"/>
      <c r="O1032" s="203"/>
      <c r="P1032" s="203"/>
      <c r="Q1032" s="203"/>
      <c r="R1032" s="203"/>
      <c r="S1032" s="203"/>
      <c r="T1032" s="204"/>
      <c r="AT1032" s="199" t="s">
        <v>532</v>
      </c>
      <c r="AU1032" s="199" t="s">
        <v>89</v>
      </c>
      <c r="AV1032" s="14" t="s">
        <v>83</v>
      </c>
      <c r="AW1032" s="14" t="s">
        <v>30</v>
      </c>
      <c r="AX1032" s="14" t="s">
        <v>76</v>
      </c>
      <c r="AY1032" s="199" t="s">
        <v>524</v>
      </c>
    </row>
    <row r="1033" spans="2:51" s="13" customFormat="1">
      <c r="B1033" s="189"/>
      <c r="D1033" s="190" t="s">
        <v>532</v>
      </c>
      <c r="E1033" s="191" t="s">
        <v>1</v>
      </c>
      <c r="F1033" s="192" t="s">
        <v>1358</v>
      </c>
      <c r="H1033" s="193">
        <v>4.0780000000000003</v>
      </c>
      <c r="I1033" s="194"/>
      <c r="L1033" s="189"/>
      <c r="M1033" s="195"/>
      <c r="N1033" s="196"/>
      <c r="O1033" s="196"/>
      <c r="P1033" s="196"/>
      <c r="Q1033" s="196"/>
      <c r="R1033" s="196"/>
      <c r="S1033" s="196"/>
      <c r="T1033" s="197"/>
      <c r="AT1033" s="191" t="s">
        <v>532</v>
      </c>
      <c r="AU1033" s="191" t="s">
        <v>89</v>
      </c>
      <c r="AV1033" s="13" t="s">
        <v>89</v>
      </c>
      <c r="AW1033" s="13" t="s">
        <v>30</v>
      </c>
      <c r="AX1033" s="13" t="s">
        <v>76</v>
      </c>
      <c r="AY1033" s="191" t="s">
        <v>524</v>
      </c>
    </row>
    <row r="1034" spans="2:51" s="13" customFormat="1">
      <c r="B1034" s="189"/>
      <c r="D1034" s="190" t="s">
        <v>532</v>
      </c>
      <c r="E1034" s="191" t="s">
        <v>1</v>
      </c>
      <c r="F1034" s="192" t="s">
        <v>1359</v>
      </c>
      <c r="H1034" s="193">
        <v>-2.827</v>
      </c>
      <c r="I1034" s="194"/>
      <c r="L1034" s="189"/>
      <c r="M1034" s="195"/>
      <c r="N1034" s="196"/>
      <c r="O1034" s="196"/>
      <c r="P1034" s="196"/>
      <c r="Q1034" s="196"/>
      <c r="R1034" s="196"/>
      <c r="S1034" s="196"/>
      <c r="T1034" s="197"/>
      <c r="AT1034" s="191" t="s">
        <v>532</v>
      </c>
      <c r="AU1034" s="191" t="s">
        <v>89</v>
      </c>
      <c r="AV1034" s="13" t="s">
        <v>89</v>
      </c>
      <c r="AW1034" s="13" t="s">
        <v>30</v>
      </c>
      <c r="AX1034" s="13" t="s">
        <v>76</v>
      </c>
      <c r="AY1034" s="191" t="s">
        <v>524</v>
      </c>
    </row>
    <row r="1035" spans="2:51" s="13" customFormat="1">
      <c r="B1035" s="189"/>
      <c r="D1035" s="190" t="s">
        <v>532</v>
      </c>
      <c r="E1035" s="191" t="s">
        <v>1</v>
      </c>
      <c r="F1035" s="192" t="s">
        <v>1360</v>
      </c>
      <c r="H1035" s="193">
        <v>0.26</v>
      </c>
      <c r="I1035" s="194"/>
      <c r="L1035" s="189"/>
      <c r="M1035" s="195"/>
      <c r="N1035" s="196"/>
      <c r="O1035" s="196"/>
      <c r="P1035" s="196"/>
      <c r="Q1035" s="196"/>
      <c r="R1035" s="196"/>
      <c r="S1035" s="196"/>
      <c r="T1035" s="197"/>
      <c r="AT1035" s="191" t="s">
        <v>532</v>
      </c>
      <c r="AU1035" s="191" t="s">
        <v>89</v>
      </c>
      <c r="AV1035" s="13" t="s">
        <v>89</v>
      </c>
      <c r="AW1035" s="13" t="s">
        <v>30</v>
      </c>
      <c r="AX1035" s="13" t="s">
        <v>76</v>
      </c>
      <c r="AY1035" s="191" t="s">
        <v>524</v>
      </c>
    </row>
    <row r="1036" spans="2:51" s="14" customFormat="1">
      <c r="B1036" s="198"/>
      <c r="D1036" s="190" t="s">
        <v>532</v>
      </c>
      <c r="E1036" s="199" t="s">
        <v>1</v>
      </c>
      <c r="F1036" s="200" t="s">
        <v>1361</v>
      </c>
      <c r="H1036" s="199" t="s">
        <v>1</v>
      </c>
      <c r="I1036" s="201"/>
      <c r="L1036" s="198"/>
      <c r="M1036" s="202"/>
      <c r="N1036" s="203"/>
      <c r="O1036" s="203"/>
      <c r="P1036" s="203"/>
      <c r="Q1036" s="203"/>
      <c r="R1036" s="203"/>
      <c r="S1036" s="203"/>
      <c r="T1036" s="204"/>
      <c r="AT1036" s="199" t="s">
        <v>532</v>
      </c>
      <c r="AU1036" s="199" t="s">
        <v>89</v>
      </c>
      <c r="AV1036" s="14" t="s">
        <v>83</v>
      </c>
      <c r="AW1036" s="14" t="s">
        <v>30</v>
      </c>
      <c r="AX1036" s="14" t="s">
        <v>76</v>
      </c>
      <c r="AY1036" s="199" t="s">
        <v>524</v>
      </c>
    </row>
    <row r="1037" spans="2:51" s="14" customFormat="1">
      <c r="B1037" s="198"/>
      <c r="D1037" s="190" t="s">
        <v>532</v>
      </c>
      <c r="E1037" s="199" t="s">
        <v>1</v>
      </c>
      <c r="F1037" s="200" t="s">
        <v>1226</v>
      </c>
      <c r="H1037" s="199" t="s">
        <v>1</v>
      </c>
      <c r="I1037" s="201"/>
      <c r="L1037" s="198"/>
      <c r="M1037" s="202"/>
      <c r="N1037" s="203"/>
      <c r="O1037" s="203"/>
      <c r="P1037" s="203"/>
      <c r="Q1037" s="203"/>
      <c r="R1037" s="203"/>
      <c r="S1037" s="203"/>
      <c r="T1037" s="204"/>
      <c r="AT1037" s="199" t="s">
        <v>532</v>
      </c>
      <c r="AU1037" s="199" t="s">
        <v>89</v>
      </c>
      <c r="AV1037" s="14" t="s">
        <v>83</v>
      </c>
      <c r="AW1037" s="14" t="s">
        <v>30</v>
      </c>
      <c r="AX1037" s="14" t="s">
        <v>76</v>
      </c>
      <c r="AY1037" s="199" t="s">
        <v>524</v>
      </c>
    </row>
    <row r="1038" spans="2:51" s="13" customFormat="1">
      <c r="B1038" s="189"/>
      <c r="D1038" s="190" t="s">
        <v>532</v>
      </c>
      <c r="E1038" s="191" t="s">
        <v>1</v>
      </c>
      <c r="F1038" s="192" t="s">
        <v>1362</v>
      </c>
      <c r="H1038" s="193">
        <v>13.641</v>
      </c>
      <c r="I1038" s="194"/>
      <c r="L1038" s="189"/>
      <c r="M1038" s="195"/>
      <c r="N1038" s="196"/>
      <c r="O1038" s="196"/>
      <c r="P1038" s="196"/>
      <c r="Q1038" s="196"/>
      <c r="R1038" s="196"/>
      <c r="S1038" s="196"/>
      <c r="T1038" s="197"/>
      <c r="AT1038" s="191" t="s">
        <v>532</v>
      </c>
      <c r="AU1038" s="191" t="s">
        <v>89</v>
      </c>
      <c r="AV1038" s="13" t="s">
        <v>89</v>
      </c>
      <c r="AW1038" s="13" t="s">
        <v>30</v>
      </c>
      <c r="AX1038" s="13" t="s">
        <v>76</v>
      </c>
      <c r="AY1038" s="191" t="s">
        <v>524</v>
      </c>
    </row>
    <row r="1039" spans="2:51" s="13" customFormat="1">
      <c r="B1039" s="189"/>
      <c r="D1039" s="190" t="s">
        <v>532</v>
      </c>
      <c r="E1039" s="191" t="s">
        <v>1</v>
      </c>
      <c r="F1039" s="192" t="s">
        <v>1363</v>
      </c>
      <c r="H1039" s="193">
        <v>-3.2589999999999999</v>
      </c>
      <c r="I1039" s="194"/>
      <c r="L1039" s="189"/>
      <c r="M1039" s="195"/>
      <c r="N1039" s="196"/>
      <c r="O1039" s="196"/>
      <c r="P1039" s="196"/>
      <c r="Q1039" s="196"/>
      <c r="R1039" s="196"/>
      <c r="S1039" s="196"/>
      <c r="T1039" s="197"/>
      <c r="AT1039" s="191" t="s">
        <v>532</v>
      </c>
      <c r="AU1039" s="191" t="s">
        <v>89</v>
      </c>
      <c r="AV1039" s="13" t="s">
        <v>89</v>
      </c>
      <c r="AW1039" s="13" t="s">
        <v>30</v>
      </c>
      <c r="AX1039" s="13" t="s">
        <v>76</v>
      </c>
      <c r="AY1039" s="191" t="s">
        <v>524</v>
      </c>
    </row>
    <row r="1040" spans="2:51" s="13" customFormat="1">
      <c r="B1040" s="189"/>
      <c r="D1040" s="190" t="s">
        <v>532</v>
      </c>
      <c r="E1040" s="191" t="s">
        <v>1</v>
      </c>
      <c r="F1040" s="192" t="s">
        <v>1364</v>
      </c>
      <c r="H1040" s="193">
        <v>0.29899999999999999</v>
      </c>
      <c r="I1040" s="194"/>
      <c r="L1040" s="189"/>
      <c r="M1040" s="195"/>
      <c r="N1040" s="196"/>
      <c r="O1040" s="196"/>
      <c r="P1040" s="196"/>
      <c r="Q1040" s="196"/>
      <c r="R1040" s="196"/>
      <c r="S1040" s="196"/>
      <c r="T1040" s="197"/>
      <c r="AT1040" s="191" t="s">
        <v>532</v>
      </c>
      <c r="AU1040" s="191" t="s">
        <v>89</v>
      </c>
      <c r="AV1040" s="13" t="s">
        <v>89</v>
      </c>
      <c r="AW1040" s="13" t="s">
        <v>30</v>
      </c>
      <c r="AX1040" s="13" t="s">
        <v>76</v>
      </c>
      <c r="AY1040" s="191" t="s">
        <v>524</v>
      </c>
    </row>
    <row r="1041" spans="2:51" s="14" customFormat="1">
      <c r="B1041" s="198"/>
      <c r="D1041" s="190" t="s">
        <v>532</v>
      </c>
      <c r="E1041" s="199" t="s">
        <v>1</v>
      </c>
      <c r="F1041" s="200" t="s">
        <v>1082</v>
      </c>
      <c r="H1041" s="199" t="s">
        <v>1</v>
      </c>
      <c r="I1041" s="201"/>
      <c r="L1041" s="198"/>
      <c r="M1041" s="202"/>
      <c r="N1041" s="203"/>
      <c r="O1041" s="203"/>
      <c r="P1041" s="203"/>
      <c r="Q1041" s="203"/>
      <c r="R1041" s="203"/>
      <c r="S1041" s="203"/>
      <c r="T1041" s="204"/>
      <c r="AT1041" s="199" t="s">
        <v>532</v>
      </c>
      <c r="AU1041" s="199" t="s">
        <v>89</v>
      </c>
      <c r="AV1041" s="14" t="s">
        <v>83</v>
      </c>
      <c r="AW1041" s="14" t="s">
        <v>30</v>
      </c>
      <c r="AX1041" s="14" t="s">
        <v>76</v>
      </c>
      <c r="AY1041" s="199" t="s">
        <v>524</v>
      </c>
    </row>
    <row r="1042" spans="2:51" s="14" customFormat="1">
      <c r="B1042" s="198"/>
      <c r="D1042" s="190" t="s">
        <v>532</v>
      </c>
      <c r="E1042" s="199" t="s">
        <v>1</v>
      </c>
      <c r="F1042" s="200" t="s">
        <v>1177</v>
      </c>
      <c r="H1042" s="199" t="s">
        <v>1</v>
      </c>
      <c r="I1042" s="201"/>
      <c r="L1042" s="198"/>
      <c r="M1042" s="202"/>
      <c r="N1042" s="203"/>
      <c r="O1042" s="203"/>
      <c r="P1042" s="203"/>
      <c r="Q1042" s="203"/>
      <c r="R1042" s="203"/>
      <c r="S1042" s="203"/>
      <c r="T1042" s="204"/>
      <c r="AT1042" s="199" t="s">
        <v>532</v>
      </c>
      <c r="AU1042" s="199" t="s">
        <v>89</v>
      </c>
      <c r="AV1042" s="14" t="s">
        <v>83</v>
      </c>
      <c r="AW1042" s="14" t="s">
        <v>30</v>
      </c>
      <c r="AX1042" s="14" t="s">
        <v>76</v>
      </c>
      <c r="AY1042" s="199" t="s">
        <v>524</v>
      </c>
    </row>
    <row r="1043" spans="2:51" s="13" customFormat="1">
      <c r="B1043" s="189"/>
      <c r="D1043" s="190" t="s">
        <v>532</v>
      </c>
      <c r="E1043" s="191" t="s">
        <v>1</v>
      </c>
      <c r="F1043" s="192" t="s">
        <v>1365</v>
      </c>
      <c r="H1043" s="193">
        <v>4.8620000000000001</v>
      </c>
      <c r="I1043" s="194"/>
      <c r="L1043" s="189"/>
      <c r="M1043" s="195"/>
      <c r="N1043" s="196"/>
      <c r="O1043" s="196"/>
      <c r="P1043" s="196"/>
      <c r="Q1043" s="196"/>
      <c r="R1043" s="196"/>
      <c r="S1043" s="196"/>
      <c r="T1043" s="197"/>
      <c r="AT1043" s="191" t="s">
        <v>532</v>
      </c>
      <c r="AU1043" s="191" t="s">
        <v>89</v>
      </c>
      <c r="AV1043" s="13" t="s">
        <v>89</v>
      </c>
      <c r="AW1043" s="13" t="s">
        <v>30</v>
      </c>
      <c r="AX1043" s="13" t="s">
        <v>76</v>
      </c>
      <c r="AY1043" s="191" t="s">
        <v>524</v>
      </c>
    </row>
    <row r="1044" spans="2:51" s="14" customFormat="1">
      <c r="B1044" s="198"/>
      <c r="D1044" s="190" t="s">
        <v>532</v>
      </c>
      <c r="E1044" s="199" t="s">
        <v>1</v>
      </c>
      <c r="F1044" s="200" t="s">
        <v>1212</v>
      </c>
      <c r="H1044" s="199" t="s">
        <v>1</v>
      </c>
      <c r="I1044" s="201"/>
      <c r="L1044" s="198"/>
      <c r="M1044" s="202"/>
      <c r="N1044" s="203"/>
      <c r="O1044" s="203"/>
      <c r="P1044" s="203"/>
      <c r="Q1044" s="203"/>
      <c r="R1044" s="203"/>
      <c r="S1044" s="203"/>
      <c r="T1044" s="204"/>
      <c r="AT1044" s="199" t="s">
        <v>532</v>
      </c>
      <c r="AU1044" s="199" t="s">
        <v>89</v>
      </c>
      <c r="AV1044" s="14" t="s">
        <v>83</v>
      </c>
      <c r="AW1044" s="14" t="s">
        <v>30</v>
      </c>
      <c r="AX1044" s="14" t="s">
        <v>76</v>
      </c>
      <c r="AY1044" s="199" t="s">
        <v>524</v>
      </c>
    </row>
    <row r="1045" spans="2:51" s="13" customFormat="1">
      <c r="B1045" s="189"/>
      <c r="D1045" s="190" t="s">
        <v>532</v>
      </c>
      <c r="E1045" s="191" t="s">
        <v>1</v>
      </c>
      <c r="F1045" s="192" t="s">
        <v>1366</v>
      </c>
      <c r="H1045" s="193">
        <v>3.6859999999999999</v>
      </c>
      <c r="I1045" s="194"/>
      <c r="L1045" s="189"/>
      <c r="M1045" s="195"/>
      <c r="N1045" s="196"/>
      <c r="O1045" s="196"/>
      <c r="P1045" s="196"/>
      <c r="Q1045" s="196"/>
      <c r="R1045" s="196"/>
      <c r="S1045" s="196"/>
      <c r="T1045" s="197"/>
      <c r="AT1045" s="191" t="s">
        <v>532</v>
      </c>
      <c r="AU1045" s="191" t="s">
        <v>89</v>
      </c>
      <c r="AV1045" s="13" t="s">
        <v>89</v>
      </c>
      <c r="AW1045" s="13" t="s">
        <v>30</v>
      </c>
      <c r="AX1045" s="13" t="s">
        <v>76</v>
      </c>
      <c r="AY1045" s="191" t="s">
        <v>524</v>
      </c>
    </row>
    <row r="1046" spans="2:51" s="14" customFormat="1">
      <c r="B1046" s="198"/>
      <c r="D1046" s="190" t="s">
        <v>532</v>
      </c>
      <c r="E1046" s="199" t="s">
        <v>1</v>
      </c>
      <c r="F1046" s="200" t="s">
        <v>1226</v>
      </c>
      <c r="H1046" s="199" t="s">
        <v>1</v>
      </c>
      <c r="I1046" s="201"/>
      <c r="L1046" s="198"/>
      <c r="M1046" s="202"/>
      <c r="N1046" s="203"/>
      <c r="O1046" s="203"/>
      <c r="P1046" s="203"/>
      <c r="Q1046" s="203"/>
      <c r="R1046" s="203"/>
      <c r="S1046" s="203"/>
      <c r="T1046" s="204"/>
      <c r="AT1046" s="199" t="s">
        <v>532</v>
      </c>
      <c r="AU1046" s="199" t="s">
        <v>89</v>
      </c>
      <c r="AV1046" s="14" t="s">
        <v>83</v>
      </c>
      <c r="AW1046" s="14" t="s">
        <v>30</v>
      </c>
      <c r="AX1046" s="14" t="s">
        <v>76</v>
      </c>
      <c r="AY1046" s="199" t="s">
        <v>524</v>
      </c>
    </row>
    <row r="1047" spans="2:51" s="13" customFormat="1" ht="20.399999999999999">
      <c r="B1047" s="189"/>
      <c r="D1047" s="190" t="s">
        <v>532</v>
      </c>
      <c r="E1047" s="191" t="s">
        <v>1</v>
      </c>
      <c r="F1047" s="192" t="s">
        <v>1367</v>
      </c>
      <c r="H1047" s="193">
        <v>15.811</v>
      </c>
      <c r="I1047" s="194"/>
      <c r="L1047" s="189"/>
      <c r="M1047" s="195"/>
      <c r="N1047" s="196"/>
      <c r="O1047" s="196"/>
      <c r="P1047" s="196"/>
      <c r="Q1047" s="196"/>
      <c r="R1047" s="196"/>
      <c r="S1047" s="196"/>
      <c r="T1047" s="197"/>
      <c r="AT1047" s="191" t="s">
        <v>532</v>
      </c>
      <c r="AU1047" s="191" t="s">
        <v>89</v>
      </c>
      <c r="AV1047" s="13" t="s">
        <v>89</v>
      </c>
      <c r="AW1047" s="13" t="s">
        <v>30</v>
      </c>
      <c r="AX1047" s="13" t="s">
        <v>76</v>
      </c>
      <c r="AY1047" s="191" t="s">
        <v>524</v>
      </c>
    </row>
    <row r="1048" spans="2:51" s="13" customFormat="1">
      <c r="B1048" s="189"/>
      <c r="D1048" s="190" t="s">
        <v>532</v>
      </c>
      <c r="E1048" s="191" t="s">
        <v>1</v>
      </c>
      <c r="F1048" s="192" t="s">
        <v>1368</v>
      </c>
      <c r="H1048" s="193">
        <v>12.935</v>
      </c>
      <c r="I1048" s="194"/>
      <c r="L1048" s="189"/>
      <c r="M1048" s="195"/>
      <c r="N1048" s="196"/>
      <c r="O1048" s="196"/>
      <c r="P1048" s="196"/>
      <c r="Q1048" s="196"/>
      <c r="R1048" s="196"/>
      <c r="S1048" s="196"/>
      <c r="T1048" s="197"/>
      <c r="AT1048" s="191" t="s">
        <v>532</v>
      </c>
      <c r="AU1048" s="191" t="s">
        <v>89</v>
      </c>
      <c r="AV1048" s="13" t="s">
        <v>89</v>
      </c>
      <c r="AW1048" s="13" t="s">
        <v>30</v>
      </c>
      <c r="AX1048" s="13" t="s">
        <v>76</v>
      </c>
      <c r="AY1048" s="191" t="s">
        <v>524</v>
      </c>
    </row>
    <row r="1049" spans="2:51" s="13" customFormat="1">
      <c r="B1049" s="189"/>
      <c r="D1049" s="190" t="s">
        <v>532</v>
      </c>
      <c r="E1049" s="191" t="s">
        <v>1</v>
      </c>
      <c r="F1049" s="192" t="s">
        <v>1369</v>
      </c>
      <c r="H1049" s="193">
        <v>-5.4859999999999998</v>
      </c>
      <c r="I1049" s="194"/>
      <c r="L1049" s="189"/>
      <c r="M1049" s="195"/>
      <c r="N1049" s="196"/>
      <c r="O1049" s="196"/>
      <c r="P1049" s="196"/>
      <c r="Q1049" s="196"/>
      <c r="R1049" s="196"/>
      <c r="S1049" s="196"/>
      <c r="T1049" s="197"/>
      <c r="AT1049" s="191" t="s">
        <v>532</v>
      </c>
      <c r="AU1049" s="191" t="s">
        <v>89</v>
      </c>
      <c r="AV1049" s="13" t="s">
        <v>89</v>
      </c>
      <c r="AW1049" s="13" t="s">
        <v>30</v>
      </c>
      <c r="AX1049" s="13" t="s">
        <v>76</v>
      </c>
      <c r="AY1049" s="191" t="s">
        <v>524</v>
      </c>
    </row>
    <row r="1050" spans="2:51" s="13" customFormat="1">
      <c r="B1050" s="189"/>
      <c r="D1050" s="190" t="s">
        <v>532</v>
      </c>
      <c r="E1050" s="191" t="s">
        <v>1</v>
      </c>
      <c r="F1050" s="192" t="s">
        <v>1370</v>
      </c>
      <c r="H1050" s="193">
        <v>0.193</v>
      </c>
      <c r="I1050" s="194"/>
      <c r="L1050" s="189"/>
      <c r="M1050" s="195"/>
      <c r="N1050" s="196"/>
      <c r="O1050" s="196"/>
      <c r="P1050" s="196"/>
      <c r="Q1050" s="196"/>
      <c r="R1050" s="196"/>
      <c r="S1050" s="196"/>
      <c r="T1050" s="197"/>
      <c r="AT1050" s="191" t="s">
        <v>532</v>
      </c>
      <c r="AU1050" s="191" t="s">
        <v>89</v>
      </c>
      <c r="AV1050" s="13" t="s">
        <v>89</v>
      </c>
      <c r="AW1050" s="13" t="s">
        <v>30</v>
      </c>
      <c r="AX1050" s="13" t="s">
        <v>76</v>
      </c>
      <c r="AY1050" s="191" t="s">
        <v>524</v>
      </c>
    </row>
    <row r="1051" spans="2:51" s="14" customFormat="1">
      <c r="B1051" s="198"/>
      <c r="D1051" s="190" t="s">
        <v>532</v>
      </c>
      <c r="E1051" s="199" t="s">
        <v>1</v>
      </c>
      <c r="F1051" s="200" t="s">
        <v>1371</v>
      </c>
      <c r="H1051" s="199" t="s">
        <v>1</v>
      </c>
      <c r="I1051" s="201"/>
      <c r="L1051" s="198"/>
      <c r="M1051" s="202"/>
      <c r="N1051" s="203"/>
      <c r="O1051" s="203"/>
      <c r="P1051" s="203"/>
      <c r="Q1051" s="203"/>
      <c r="R1051" s="203"/>
      <c r="S1051" s="203"/>
      <c r="T1051" s="204"/>
      <c r="AT1051" s="199" t="s">
        <v>532</v>
      </c>
      <c r="AU1051" s="199" t="s">
        <v>89</v>
      </c>
      <c r="AV1051" s="14" t="s">
        <v>83</v>
      </c>
      <c r="AW1051" s="14" t="s">
        <v>30</v>
      </c>
      <c r="AX1051" s="14" t="s">
        <v>76</v>
      </c>
      <c r="AY1051" s="199" t="s">
        <v>524</v>
      </c>
    </row>
    <row r="1052" spans="2:51" s="14" customFormat="1">
      <c r="B1052" s="198"/>
      <c r="D1052" s="190" t="s">
        <v>532</v>
      </c>
      <c r="E1052" s="199" t="s">
        <v>1</v>
      </c>
      <c r="F1052" s="200" t="s">
        <v>1226</v>
      </c>
      <c r="H1052" s="199" t="s">
        <v>1</v>
      </c>
      <c r="I1052" s="201"/>
      <c r="L1052" s="198"/>
      <c r="M1052" s="202"/>
      <c r="N1052" s="203"/>
      <c r="O1052" s="203"/>
      <c r="P1052" s="203"/>
      <c r="Q1052" s="203"/>
      <c r="R1052" s="203"/>
      <c r="S1052" s="203"/>
      <c r="T1052" s="204"/>
      <c r="AT1052" s="199" t="s">
        <v>532</v>
      </c>
      <c r="AU1052" s="199" t="s">
        <v>89</v>
      </c>
      <c r="AV1052" s="14" t="s">
        <v>83</v>
      </c>
      <c r="AW1052" s="14" t="s">
        <v>30</v>
      </c>
      <c r="AX1052" s="14" t="s">
        <v>76</v>
      </c>
      <c r="AY1052" s="199" t="s">
        <v>524</v>
      </c>
    </row>
    <row r="1053" spans="2:51" s="13" customFormat="1">
      <c r="B1053" s="189"/>
      <c r="D1053" s="190" t="s">
        <v>532</v>
      </c>
      <c r="E1053" s="191" t="s">
        <v>1</v>
      </c>
      <c r="F1053" s="192" t="s">
        <v>1372</v>
      </c>
      <c r="H1053" s="193">
        <v>5.5019999999999998</v>
      </c>
      <c r="I1053" s="194"/>
      <c r="L1053" s="189"/>
      <c r="M1053" s="195"/>
      <c r="N1053" s="196"/>
      <c r="O1053" s="196"/>
      <c r="P1053" s="196"/>
      <c r="Q1053" s="196"/>
      <c r="R1053" s="196"/>
      <c r="S1053" s="196"/>
      <c r="T1053" s="197"/>
      <c r="AT1053" s="191" t="s">
        <v>532</v>
      </c>
      <c r="AU1053" s="191" t="s">
        <v>89</v>
      </c>
      <c r="AV1053" s="13" t="s">
        <v>89</v>
      </c>
      <c r="AW1053" s="13" t="s">
        <v>30</v>
      </c>
      <c r="AX1053" s="13" t="s">
        <v>76</v>
      </c>
      <c r="AY1053" s="191" t="s">
        <v>524</v>
      </c>
    </row>
    <row r="1054" spans="2:51" s="13" customFormat="1">
      <c r="B1054" s="189"/>
      <c r="D1054" s="190" t="s">
        <v>532</v>
      </c>
      <c r="E1054" s="191" t="s">
        <v>1</v>
      </c>
      <c r="F1054" s="192" t="s">
        <v>1373</v>
      </c>
      <c r="H1054" s="193">
        <v>4.9980000000000002</v>
      </c>
      <c r="I1054" s="194"/>
      <c r="L1054" s="189"/>
      <c r="M1054" s="195"/>
      <c r="N1054" s="196"/>
      <c r="O1054" s="196"/>
      <c r="P1054" s="196"/>
      <c r="Q1054" s="196"/>
      <c r="R1054" s="196"/>
      <c r="S1054" s="196"/>
      <c r="T1054" s="197"/>
      <c r="AT1054" s="191" t="s">
        <v>532</v>
      </c>
      <c r="AU1054" s="191" t="s">
        <v>89</v>
      </c>
      <c r="AV1054" s="13" t="s">
        <v>89</v>
      </c>
      <c r="AW1054" s="13" t="s">
        <v>30</v>
      </c>
      <c r="AX1054" s="13" t="s">
        <v>76</v>
      </c>
      <c r="AY1054" s="191" t="s">
        <v>524</v>
      </c>
    </row>
    <row r="1055" spans="2:51" s="14" customFormat="1">
      <c r="B1055" s="198"/>
      <c r="D1055" s="190" t="s">
        <v>532</v>
      </c>
      <c r="E1055" s="199" t="s">
        <v>1</v>
      </c>
      <c r="F1055" s="200" t="s">
        <v>1374</v>
      </c>
      <c r="H1055" s="199" t="s">
        <v>1</v>
      </c>
      <c r="I1055" s="201"/>
      <c r="L1055" s="198"/>
      <c r="M1055" s="202"/>
      <c r="N1055" s="203"/>
      <c r="O1055" s="203"/>
      <c r="P1055" s="203"/>
      <c r="Q1055" s="203"/>
      <c r="R1055" s="203"/>
      <c r="S1055" s="203"/>
      <c r="T1055" s="204"/>
      <c r="AT1055" s="199" t="s">
        <v>532</v>
      </c>
      <c r="AU1055" s="199" t="s">
        <v>89</v>
      </c>
      <c r="AV1055" s="14" t="s">
        <v>83</v>
      </c>
      <c r="AW1055" s="14" t="s">
        <v>30</v>
      </c>
      <c r="AX1055" s="14" t="s">
        <v>76</v>
      </c>
      <c r="AY1055" s="199" t="s">
        <v>524</v>
      </c>
    </row>
    <row r="1056" spans="2:51" s="14" customFormat="1">
      <c r="B1056" s="198"/>
      <c r="D1056" s="190" t="s">
        <v>532</v>
      </c>
      <c r="E1056" s="199" t="s">
        <v>1</v>
      </c>
      <c r="F1056" s="200" t="s">
        <v>1226</v>
      </c>
      <c r="H1056" s="199" t="s">
        <v>1</v>
      </c>
      <c r="I1056" s="201"/>
      <c r="L1056" s="198"/>
      <c r="M1056" s="202"/>
      <c r="N1056" s="203"/>
      <c r="O1056" s="203"/>
      <c r="P1056" s="203"/>
      <c r="Q1056" s="203"/>
      <c r="R1056" s="203"/>
      <c r="S1056" s="203"/>
      <c r="T1056" s="204"/>
      <c r="AT1056" s="199" t="s">
        <v>532</v>
      </c>
      <c r="AU1056" s="199" t="s">
        <v>89</v>
      </c>
      <c r="AV1056" s="14" t="s">
        <v>83</v>
      </c>
      <c r="AW1056" s="14" t="s">
        <v>30</v>
      </c>
      <c r="AX1056" s="14" t="s">
        <v>76</v>
      </c>
      <c r="AY1056" s="199" t="s">
        <v>524</v>
      </c>
    </row>
    <row r="1057" spans="2:51" s="13" customFormat="1">
      <c r="B1057" s="189"/>
      <c r="D1057" s="190" t="s">
        <v>532</v>
      </c>
      <c r="E1057" s="191" t="s">
        <v>1</v>
      </c>
      <c r="F1057" s="192" t="s">
        <v>1375</v>
      </c>
      <c r="H1057" s="193">
        <v>2.78</v>
      </c>
      <c r="I1057" s="194"/>
      <c r="L1057" s="189"/>
      <c r="M1057" s="195"/>
      <c r="N1057" s="196"/>
      <c r="O1057" s="196"/>
      <c r="P1057" s="196"/>
      <c r="Q1057" s="196"/>
      <c r="R1057" s="196"/>
      <c r="S1057" s="196"/>
      <c r="T1057" s="197"/>
      <c r="AT1057" s="191" t="s">
        <v>532</v>
      </c>
      <c r="AU1057" s="191" t="s">
        <v>89</v>
      </c>
      <c r="AV1057" s="13" t="s">
        <v>89</v>
      </c>
      <c r="AW1057" s="13" t="s">
        <v>30</v>
      </c>
      <c r="AX1057" s="13" t="s">
        <v>76</v>
      </c>
      <c r="AY1057" s="191" t="s">
        <v>524</v>
      </c>
    </row>
    <row r="1058" spans="2:51" s="14" customFormat="1">
      <c r="B1058" s="198"/>
      <c r="D1058" s="190" t="s">
        <v>532</v>
      </c>
      <c r="E1058" s="199" t="s">
        <v>1</v>
      </c>
      <c r="F1058" s="200" t="s">
        <v>1376</v>
      </c>
      <c r="H1058" s="199" t="s">
        <v>1</v>
      </c>
      <c r="I1058" s="201"/>
      <c r="L1058" s="198"/>
      <c r="M1058" s="202"/>
      <c r="N1058" s="203"/>
      <c r="O1058" s="203"/>
      <c r="P1058" s="203"/>
      <c r="Q1058" s="203"/>
      <c r="R1058" s="203"/>
      <c r="S1058" s="203"/>
      <c r="T1058" s="204"/>
      <c r="AT1058" s="199" t="s">
        <v>532</v>
      </c>
      <c r="AU1058" s="199" t="s">
        <v>89</v>
      </c>
      <c r="AV1058" s="14" t="s">
        <v>83</v>
      </c>
      <c r="AW1058" s="14" t="s">
        <v>30</v>
      </c>
      <c r="AX1058" s="14" t="s">
        <v>76</v>
      </c>
      <c r="AY1058" s="199" t="s">
        <v>524</v>
      </c>
    </row>
    <row r="1059" spans="2:51" s="14" customFormat="1">
      <c r="B1059" s="198"/>
      <c r="D1059" s="190" t="s">
        <v>532</v>
      </c>
      <c r="E1059" s="199" t="s">
        <v>1</v>
      </c>
      <c r="F1059" s="200" t="s">
        <v>1226</v>
      </c>
      <c r="H1059" s="199" t="s">
        <v>1</v>
      </c>
      <c r="I1059" s="201"/>
      <c r="L1059" s="198"/>
      <c r="M1059" s="202"/>
      <c r="N1059" s="203"/>
      <c r="O1059" s="203"/>
      <c r="P1059" s="203"/>
      <c r="Q1059" s="203"/>
      <c r="R1059" s="203"/>
      <c r="S1059" s="203"/>
      <c r="T1059" s="204"/>
      <c r="AT1059" s="199" t="s">
        <v>532</v>
      </c>
      <c r="AU1059" s="199" t="s">
        <v>89</v>
      </c>
      <c r="AV1059" s="14" t="s">
        <v>83</v>
      </c>
      <c r="AW1059" s="14" t="s">
        <v>30</v>
      </c>
      <c r="AX1059" s="14" t="s">
        <v>76</v>
      </c>
      <c r="AY1059" s="199" t="s">
        <v>524</v>
      </c>
    </row>
    <row r="1060" spans="2:51" s="13" customFormat="1">
      <c r="B1060" s="189"/>
      <c r="D1060" s="190" t="s">
        <v>532</v>
      </c>
      <c r="E1060" s="191" t="s">
        <v>1</v>
      </c>
      <c r="F1060" s="192" t="s">
        <v>1377</v>
      </c>
      <c r="H1060" s="193">
        <v>2.78</v>
      </c>
      <c r="I1060" s="194"/>
      <c r="L1060" s="189"/>
      <c r="M1060" s="195"/>
      <c r="N1060" s="196"/>
      <c r="O1060" s="196"/>
      <c r="P1060" s="196"/>
      <c r="Q1060" s="196"/>
      <c r="R1060" s="196"/>
      <c r="S1060" s="196"/>
      <c r="T1060" s="197"/>
      <c r="AT1060" s="191" t="s">
        <v>532</v>
      </c>
      <c r="AU1060" s="191" t="s">
        <v>89</v>
      </c>
      <c r="AV1060" s="13" t="s">
        <v>89</v>
      </c>
      <c r="AW1060" s="13" t="s">
        <v>30</v>
      </c>
      <c r="AX1060" s="13" t="s">
        <v>76</v>
      </c>
      <c r="AY1060" s="191" t="s">
        <v>524</v>
      </c>
    </row>
    <row r="1061" spans="2:51" s="13" customFormat="1">
      <c r="B1061" s="189"/>
      <c r="D1061" s="190" t="s">
        <v>532</v>
      </c>
      <c r="E1061" s="191" t="s">
        <v>1</v>
      </c>
      <c r="F1061" s="192" t="s">
        <v>1378</v>
      </c>
      <c r="H1061" s="193">
        <v>13.298999999999999</v>
      </c>
      <c r="I1061" s="194"/>
      <c r="L1061" s="189"/>
      <c r="M1061" s="195"/>
      <c r="N1061" s="196"/>
      <c r="O1061" s="196"/>
      <c r="P1061" s="196"/>
      <c r="Q1061" s="196"/>
      <c r="R1061" s="196"/>
      <c r="S1061" s="196"/>
      <c r="T1061" s="197"/>
      <c r="AT1061" s="191" t="s">
        <v>532</v>
      </c>
      <c r="AU1061" s="191" t="s">
        <v>89</v>
      </c>
      <c r="AV1061" s="13" t="s">
        <v>89</v>
      </c>
      <c r="AW1061" s="13" t="s">
        <v>30</v>
      </c>
      <c r="AX1061" s="13" t="s">
        <v>76</v>
      </c>
      <c r="AY1061" s="191" t="s">
        <v>524</v>
      </c>
    </row>
    <row r="1062" spans="2:51" s="13" customFormat="1">
      <c r="B1062" s="189"/>
      <c r="D1062" s="190" t="s">
        <v>532</v>
      </c>
      <c r="E1062" s="191" t="s">
        <v>1</v>
      </c>
      <c r="F1062" s="192" t="s">
        <v>1379</v>
      </c>
      <c r="H1062" s="193">
        <v>-6.55</v>
      </c>
      <c r="I1062" s="194"/>
      <c r="L1062" s="189"/>
      <c r="M1062" s="195"/>
      <c r="N1062" s="196"/>
      <c r="O1062" s="196"/>
      <c r="P1062" s="196"/>
      <c r="Q1062" s="196"/>
      <c r="R1062" s="196"/>
      <c r="S1062" s="196"/>
      <c r="T1062" s="197"/>
      <c r="AT1062" s="191" t="s">
        <v>532</v>
      </c>
      <c r="AU1062" s="191" t="s">
        <v>89</v>
      </c>
      <c r="AV1062" s="13" t="s">
        <v>89</v>
      </c>
      <c r="AW1062" s="13" t="s">
        <v>30</v>
      </c>
      <c r="AX1062" s="13" t="s">
        <v>76</v>
      </c>
      <c r="AY1062" s="191" t="s">
        <v>524</v>
      </c>
    </row>
    <row r="1063" spans="2:51" s="13" customFormat="1">
      <c r="B1063" s="189"/>
      <c r="D1063" s="190" t="s">
        <v>532</v>
      </c>
      <c r="E1063" s="191" t="s">
        <v>1</v>
      </c>
      <c r="F1063" s="192" t="s">
        <v>1380</v>
      </c>
      <c r="H1063" s="193">
        <v>0.67100000000000004</v>
      </c>
      <c r="I1063" s="194"/>
      <c r="L1063" s="189"/>
      <c r="M1063" s="195"/>
      <c r="N1063" s="196"/>
      <c r="O1063" s="196"/>
      <c r="P1063" s="196"/>
      <c r="Q1063" s="196"/>
      <c r="R1063" s="196"/>
      <c r="S1063" s="196"/>
      <c r="T1063" s="197"/>
      <c r="AT1063" s="191" t="s">
        <v>532</v>
      </c>
      <c r="AU1063" s="191" t="s">
        <v>89</v>
      </c>
      <c r="AV1063" s="13" t="s">
        <v>89</v>
      </c>
      <c r="AW1063" s="13" t="s">
        <v>30</v>
      </c>
      <c r="AX1063" s="13" t="s">
        <v>76</v>
      </c>
      <c r="AY1063" s="191" t="s">
        <v>524</v>
      </c>
    </row>
    <row r="1064" spans="2:51" s="14" customFormat="1">
      <c r="B1064" s="198"/>
      <c r="D1064" s="190" t="s">
        <v>532</v>
      </c>
      <c r="E1064" s="199" t="s">
        <v>1</v>
      </c>
      <c r="F1064" s="200" t="s">
        <v>1084</v>
      </c>
      <c r="H1064" s="199" t="s">
        <v>1</v>
      </c>
      <c r="I1064" s="201"/>
      <c r="L1064" s="198"/>
      <c r="M1064" s="202"/>
      <c r="N1064" s="203"/>
      <c r="O1064" s="203"/>
      <c r="P1064" s="203"/>
      <c r="Q1064" s="203"/>
      <c r="R1064" s="203"/>
      <c r="S1064" s="203"/>
      <c r="T1064" s="204"/>
      <c r="AT1064" s="199" t="s">
        <v>532</v>
      </c>
      <c r="AU1064" s="199" t="s">
        <v>89</v>
      </c>
      <c r="AV1064" s="14" t="s">
        <v>83</v>
      </c>
      <c r="AW1064" s="14" t="s">
        <v>30</v>
      </c>
      <c r="AX1064" s="14" t="s">
        <v>76</v>
      </c>
      <c r="AY1064" s="199" t="s">
        <v>524</v>
      </c>
    </row>
    <row r="1065" spans="2:51" s="14" customFormat="1">
      <c r="B1065" s="198"/>
      <c r="D1065" s="190" t="s">
        <v>532</v>
      </c>
      <c r="E1065" s="199" t="s">
        <v>1</v>
      </c>
      <c r="F1065" s="200" t="s">
        <v>1226</v>
      </c>
      <c r="H1065" s="199" t="s">
        <v>1</v>
      </c>
      <c r="I1065" s="201"/>
      <c r="L1065" s="198"/>
      <c r="M1065" s="202"/>
      <c r="N1065" s="203"/>
      <c r="O1065" s="203"/>
      <c r="P1065" s="203"/>
      <c r="Q1065" s="203"/>
      <c r="R1065" s="203"/>
      <c r="S1065" s="203"/>
      <c r="T1065" s="204"/>
      <c r="AT1065" s="199" t="s">
        <v>532</v>
      </c>
      <c r="AU1065" s="199" t="s">
        <v>89</v>
      </c>
      <c r="AV1065" s="14" t="s">
        <v>83</v>
      </c>
      <c r="AW1065" s="14" t="s">
        <v>30</v>
      </c>
      <c r="AX1065" s="14" t="s">
        <v>76</v>
      </c>
      <c r="AY1065" s="199" t="s">
        <v>524</v>
      </c>
    </row>
    <row r="1066" spans="2:51" s="13" customFormat="1">
      <c r="B1066" s="189"/>
      <c r="D1066" s="190" t="s">
        <v>532</v>
      </c>
      <c r="E1066" s="191" t="s">
        <v>1</v>
      </c>
      <c r="F1066" s="192" t="s">
        <v>1381</v>
      </c>
      <c r="H1066" s="193">
        <v>20.370999999999999</v>
      </c>
      <c r="I1066" s="194"/>
      <c r="L1066" s="189"/>
      <c r="M1066" s="195"/>
      <c r="N1066" s="196"/>
      <c r="O1066" s="196"/>
      <c r="P1066" s="196"/>
      <c r="Q1066" s="196"/>
      <c r="R1066" s="196"/>
      <c r="S1066" s="196"/>
      <c r="T1066" s="197"/>
      <c r="AT1066" s="191" t="s">
        <v>532</v>
      </c>
      <c r="AU1066" s="191" t="s">
        <v>89</v>
      </c>
      <c r="AV1066" s="13" t="s">
        <v>89</v>
      </c>
      <c r="AW1066" s="13" t="s">
        <v>30</v>
      </c>
      <c r="AX1066" s="13" t="s">
        <v>76</v>
      </c>
      <c r="AY1066" s="191" t="s">
        <v>524</v>
      </c>
    </row>
    <row r="1067" spans="2:51" s="13" customFormat="1">
      <c r="B1067" s="189"/>
      <c r="D1067" s="190" t="s">
        <v>532</v>
      </c>
      <c r="E1067" s="191" t="s">
        <v>1</v>
      </c>
      <c r="F1067" s="192" t="s">
        <v>1382</v>
      </c>
      <c r="H1067" s="193">
        <v>-6.9950000000000001</v>
      </c>
      <c r="I1067" s="194"/>
      <c r="L1067" s="189"/>
      <c r="M1067" s="195"/>
      <c r="N1067" s="196"/>
      <c r="O1067" s="196"/>
      <c r="P1067" s="196"/>
      <c r="Q1067" s="196"/>
      <c r="R1067" s="196"/>
      <c r="S1067" s="196"/>
      <c r="T1067" s="197"/>
      <c r="AT1067" s="191" t="s">
        <v>532</v>
      </c>
      <c r="AU1067" s="191" t="s">
        <v>89</v>
      </c>
      <c r="AV1067" s="13" t="s">
        <v>89</v>
      </c>
      <c r="AW1067" s="13" t="s">
        <v>30</v>
      </c>
      <c r="AX1067" s="13" t="s">
        <v>76</v>
      </c>
      <c r="AY1067" s="191" t="s">
        <v>524</v>
      </c>
    </row>
    <row r="1068" spans="2:51" s="13" customFormat="1">
      <c r="B1068" s="189"/>
      <c r="D1068" s="190" t="s">
        <v>532</v>
      </c>
      <c r="E1068" s="191" t="s">
        <v>1</v>
      </c>
      <c r="F1068" s="192" t="s">
        <v>1383</v>
      </c>
      <c r="H1068" s="193">
        <v>0.70499999999999996</v>
      </c>
      <c r="I1068" s="194"/>
      <c r="L1068" s="189"/>
      <c r="M1068" s="195"/>
      <c r="N1068" s="196"/>
      <c r="O1068" s="196"/>
      <c r="P1068" s="196"/>
      <c r="Q1068" s="196"/>
      <c r="R1068" s="196"/>
      <c r="S1068" s="196"/>
      <c r="T1068" s="197"/>
      <c r="AT1068" s="191" t="s">
        <v>532</v>
      </c>
      <c r="AU1068" s="191" t="s">
        <v>89</v>
      </c>
      <c r="AV1068" s="13" t="s">
        <v>89</v>
      </c>
      <c r="AW1068" s="13" t="s">
        <v>30</v>
      </c>
      <c r="AX1068" s="13" t="s">
        <v>76</v>
      </c>
      <c r="AY1068" s="191" t="s">
        <v>524</v>
      </c>
    </row>
    <row r="1069" spans="2:51" s="14" customFormat="1">
      <c r="B1069" s="198"/>
      <c r="D1069" s="190" t="s">
        <v>532</v>
      </c>
      <c r="E1069" s="199" t="s">
        <v>1</v>
      </c>
      <c r="F1069" s="200" t="s">
        <v>1384</v>
      </c>
      <c r="H1069" s="199" t="s">
        <v>1</v>
      </c>
      <c r="I1069" s="201"/>
      <c r="L1069" s="198"/>
      <c r="M1069" s="202"/>
      <c r="N1069" s="203"/>
      <c r="O1069" s="203"/>
      <c r="P1069" s="203"/>
      <c r="Q1069" s="203"/>
      <c r="R1069" s="203"/>
      <c r="S1069" s="203"/>
      <c r="T1069" s="204"/>
      <c r="AT1069" s="199" t="s">
        <v>532</v>
      </c>
      <c r="AU1069" s="199" t="s">
        <v>89</v>
      </c>
      <c r="AV1069" s="14" t="s">
        <v>83</v>
      </c>
      <c r="AW1069" s="14" t="s">
        <v>30</v>
      </c>
      <c r="AX1069" s="14" t="s">
        <v>76</v>
      </c>
      <c r="AY1069" s="199" t="s">
        <v>524</v>
      </c>
    </row>
    <row r="1070" spans="2:51" s="14" customFormat="1">
      <c r="B1070" s="198"/>
      <c r="D1070" s="190" t="s">
        <v>532</v>
      </c>
      <c r="E1070" s="199" t="s">
        <v>1</v>
      </c>
      <c r="F1070" s="200" t="s">
        <v>1226</v>
      </c>
      <c r="H1070" s="199" t="s">
        <v>1</v>
      </c>
      <c r="I1070" s="201"/>
      <c r="L1070" s="198"/>
      <c r="M1070" s="202"/>
      <c r="N1070" s="203"/>
      <c r="O1070" s="203"/>
      <c r="P1070" s="203"/>
      <c r="Q1070" s="203"/>
      <c r="R1070" s="203"/>
      <c r="S1070" s="203"/>
      <c r="T1070" s="204"/>
      <c r="AT1070" s="199" t="s">
        <v>532</v>
      </c>
      <c r="AU1070" s="199" t="s">
        <v>89</v>
      </c>
      <c r="AV1070" s="14" t="s">
        <v>83</v>
      </c>
      <c r="AW1070" s="14" t="s">
        <v>30</v>
      </c>
      <c r="AX1070" s="14" t="s">
        <v>76</v>
      </c>
      <c r="AY1070" s="199" t="s">
        <v>524</v>
      </c>
    </row>
    <row r="1071" spans="2:51" s="13" customFormat="1">
      <c r="B1071" s="189"/>
      <c r="D1071" s="190" t="s">
        <v>532</v>
      </c>
      <c r="E1071" s="191" t="s">
        <v>1</v>
      </c>
      <c r="F1071" s="192" t="s">
        <v>1385</v>
      </c>
      <c r="H1071" s="193">
        <v>38.155000000000001</v>
      </c>
      <c r="I1071" s="194"/>
      <c r="L1071" s="189"/>
      <c r="M1071" s="195"/>
      <c r="N1071" s="196"/>
      <c r="O1071" s="196"/>
      <c r="P1071" s="196"/>
      <c r="Q1071" s="196"/>
      <c r="R1071" s="196"/>
      <c r="S1071" s="196"/>
      <c r="T1071" s="197"/>
      <c r="AT1071" s="191" t="s">
        <v>532</v>
      </c>
      <c r="AU1071" s="191" t="s">
        <v>89</v>
      </c>
      <c r="AV1071" s="13" t="s">
        <v>89</v>
      </c>
      <c r="AW1071" s="13" t="s">
        <v>30</v>
      </c>
      <c r="AX1071" s="13" t="s">
        <v>76</v>
      </c>
      <c r="AY1071" s="191" t="s">
        <v>524</v>
      </c>
    </row>
    <row r="1072" spans="2:51" s="13" customFormat="1">
      <c r="B1072" s="189"/>
      <c r="D1072" s="190" t="s">
        <v>532</v>
      </c>
      <c r="E1072" s="191" t="s">
        <v>1</v>
      </c>
      <c r="F1072" s="192" t="s">
        <v>1386</v>
      </c>
      <c r="H1072" s="193">
        <v>-6.7279999999999998</v>
      </c>
      <c r="I1072" s="194"/>
      <c r="L1072" s="189"/>
      <c r="M1072" s="195"/>
      <c r="N1072" s="196"/>
      <c r="O1072" s="196"/>
      <c r="P1072" s="196"/>
      <c r="Q1072" s="196"/>
      <c r="R1072" s="196"/>
      <c r="S1072" s="196"/>
      <c r="T1072" s="197"/>
      <c r="AT1072" s="191" t="s">
        <v>532</v>
      </c>
      <c r="AU1072" s="191" t="s">
        <v>89</v>
      </c>
      <c r="AV1072" s="13" t="s">
        <v>89</v>
      </c>
      <c r="AW1072" s="13" t="s">
        <v>30</v>
      </c>
      <c r="AX1072" s="13" t="s">
        <v>76</v>
      </c>
      <c r="AY1072" s="191" t="s">
        <v>524</v>
      </c>
    </row>
    <row r="1073" spans="2:51" s="13" customFormat="1">
      <c r="B1073" s="189"/>
      <c r="D1073" s="190" t="s">
        <v>532</v>
      </c>
      <c r="E1073" s="191" t="s">
        <v>1</v>
      </c>
      <c r="F1073" s="192" t="s">
        <v>1387</v>
      </c>
      <c r="H1073" s="193">
        <v>0.69399999999999995</v>
      </c>
      <c r="I1073" s="194"/>
      <c r="L1073" s="189"/>
      <c r="M1073" s="195"/>
      <c r="N1073" s="196"/>
      <c r="O1073" s="196"/>
      <c r="P1073" s="196"/>
      <c r="Q1073" s="196"/>
      <c r="R1073" s="196"/>
      <c r="S1073" s="196"/>
      <c r="T1073" s="197"/>
      <c r="AT1073" s="191" t="s">
        <v>532</v>
      </c>
      <c r="AU1073" s="191" t="s">
        <v>89</v>
      </c>
      <c r="AV1073" s="13" t="s">
        <v>89</v>
      </c>
      <c r="AW1073" s="13" t="s">
        <v>30</v>
      </c>
      <c r="AX1073" s="13" t="s">
        <v>76</v>
      </c>
      <c r="AY1073" s="191" t="s">
        <v>524</v>
      </c>
    </row>
    <row r="1074" spans="2:51" s="14" customFormat="1">
      <c r="B1074" s="198"/>
      <c r="D1074" s="190" t="s">
        <v>532</v>
      </c>
      <c r="E1074" s="199" t="s">
        <v>1</v>
      </c>
      <c r="F1074" s="200" t="s">
        <v>1388</v>
      </c>
      <c r="H1074" s="199" t="s">
        <v>1</v>
      </c>
      <c r="I1074" s="201"/>
      <c r="L1074" s="198"/>
      <c r="M1074" s="202"/>
      <c r="N1074" s="203"/>
      <c r="O1074" s="203"/>
      <c r="P1074" s="203"/>
      <c r="Q1074" s="203"/>
      <c r="R1074" s="203"/>
      <c r="S1074" s="203"/>
      <c r="T1074" s="204"/>
      <c r="AT1074" s="199" t="s">
        <v>532</v>
      </c>
      <c r="AU1074" s="199" t="s">
        <v>89</v>
      </c>
      <c r="AV1074" s="14" t="s">
        <v>83</v>
      </c>
      <c r="AW1074" s="14" t="s">
        <v>30</v>
      </c>
      <c r="AX1074" s="14" t="s">
        <v>76</v>
      </c>
      <c r="AY1074" s="199" t="s">
        <v>524</v>
      </c>
    </row>
    <row r="1075" spans="2:51" s="14" customFormat="1">
      <c r="B1075" s="198"/>
      <c r="D1075" s="190" t="s">
        <v>532</v>
      </c>
      <c r="E1075" s="199" t="s">
        <v>1</v>
      </c>
      <c r="F1075" s="200" t="s">
        <v>1226</v>
      </c>
      <c r="H1075" s="199" t="s">
        <v>1</v>
      </c>
      <c r="I1075" s="201"/>
      <c r="L1075" s="198"/>
      <c r="M1075" s="202"/>
      <c r="N1075" s="203"/>
      <c r="O1075" s="203"/>
      <c r="P1075" s="203"/>
      <c r="Q1075" s="203"/>
      <c r="R1075" s="203"/>
      <c r="S1075" s="203"/>
      <c r="T1075" s="204"/>
      <c r="AT1075" s="199" t="s">
        <v>532</v>
      </c>
      <c r="AU1075" s="199" t="s">
        <v>89</v>
      </c>
      <c r="AV1075" s="14" t="s">
        <v>83</v>
      </c>
      <c r="AW1075" s="14" t="s">
        <v>30</v>
      </c>
      <c r="AX1075" s="14" t="s">
        <v>76</v>
      </c>
      <c r="AY1075" s="199" t="s">
        <v>524</v>
      </c>
    </row>
    <row r="1076" spans="2:51" s="13" customFormat="1">
      <c r="B1076" s="189"/>
      <c r="D1076" s="190" t="s">
        <v>532</v>
      </c>
      <c r="E1076" s="191" t="s">
        <v>1</v>
      </c>
      <c r="F1076" s="192" t="s">
        <v>1389</v>
      </c>
      <c r="H1076" s="193">
        <v>40.39</v>
      </c>
      <c r="I1076" s="194"/>
      <c r="L1076" s="189"/>
      <c r="M1076" s="195"/>
      <c r="N1076" s="196"/>
      <c r="O1076" s="196"/>
      <c r="P1076" s="196"/>
      <c r="Q1076" s="196"/>
      <c r="R1076" s="196"/>
      <c r="S1076" s="196"/>
      <c r="T1076" s="197"/>
      <c r="AT1076" s="191" t="s">
        <v>532</v>
      </c>
      <c r="AU1076" s="191" t="s">
        <v>89</v>
      </c>
      <c r="AV1076" s="13" t="s">
        <v>89</v>
      </c>
      <c r="AW1076" s="13" t="s">
        <v>30</v>
      </c>
      <c r="AX1076" s="13" t="s">
        <v>76</v>
      </c>
      <c r="AY1076" s="191" t="s">
        <v>524</v>
      </c>
    </row>
    <row r="1077" spans="2:51" s="13" customFormat="1">
      <c r="B1077" s="189"/>
      <c r="D1077" s="190" t="s">
        <v>532</v>
      </c>
      <c r="E1077" s="191" t="s">
        <v>1</v>
      </c>
      <c r="F1077" s="192" t="s">
        <v>1390</v>
      </c>
      <c r="H1077" s="193">
        <v>-9.56</v>
      </c>
      <c r="I1077" s="194"/>
      <c r="L1077" s="189"/>
      <c r="M1077" s="195"/>
      <c r="N1077" s="196"/>
      <c r="O1077" s="196"/>
      <c r="P1077" s="196"/>
      <c r="Q1077" s="196"/>
      <c r="R1077" s="196"/>
      <c r="S1077" s="196"/>
      <c r="T1077" s="197"/>
      <c r="AT1077" s="191" t="s">
        <v>532</v>
      </c>
      <c r="AU1077" s="191" t="s">
        <v>89</v>
      </c>
      <c r="AV1077" s="13" t="s">
        <v>89</v>
      </c>
      <c r="AW1077" s="13" t="s">
        <v>30</v>
      </c>
      <c r="AX1077" s="13" t="s">
        <v>76</v>
      </c>
      <c r="AY1077" s="191" t="s">
        <v>524</v>
      </c>
    </row>
    <row r="1078" spans="2:51" s="13" customFormat="1">
      <c r="B1078" s="189"/>
      <c r="D1078" s="190" t="s">
        <v>532</v>
      </c>
      <c r="E1078" s="191" t="s">
        <v>1</v>
      </c>
      <c r="F1078" s="192" t="s">
        <v>1391</v>
      </c>
      <c r="H1078" s="193">
        <v>0.73499999999999999</v>
      </c>
      <c r="I1078" s="194"/>
      <c r="L1078" s="189"/>
      <c r="M1078" s="195"/>
      <c r="N1078" s="196"/>
      <c r="O1078" s="196"/>
      <c r="P1078" s="196"/>
      <c r="Q1078" s="196"/>
      <c r="R1078" s="196"/>
      <c r="S1078" s="196"/>
      <c r="T1078" s="197"/>
      <c r="AT1078" s="191" t="s">
        <v>532</v>
      </c>
      <c r="AU1078" s="191" t="s">
        <v>89</v>
      </c>
      <c r="AV1078" s="13" t="s">
        <v>89</v>
      </c>
      <c r="AW1078" s="13" t="s">
        <v>30</v>
      </c>
      <c r="AX1078" s="13" t="s">
        <v>76</v>
      </c>
      <c r="AY1078" s="191" t="s">
        <v>524</v>
      </c>
    </row>
    <row r="1079" spans="2:51" s="14" customFormat="1">
      <c r="B1079" s="198"/>
      <c r="D1079" s="190" t="s">
        <v>532</v>
      </c>
      <c r="E1079" s="199" t="s">
        <v>1</v>
      </c>
      <c r="F1079" s="200" t="s">
        <v>1193</v>
      </c>
      <c r="H1079" s="199" t="s">
        <v>1</v>
      </c>
      <c r="I1079" s="201"/>
      <c r="L1079" s="198"/>
      <c r="M1079" s="202"/>
      <c r="N1079" s="203"/>
      <c r="O1079" s="203"/>
      <c r="P1079" s="203"/>
      <c r="Q1079" s="203"/>
      <c r="R1079" s="203"/>
      <c r="S1079" s="203"/>
      <c r="T1079" s="204"/>
      <c r="AT1079" s="199" t="s">
        <v>532</v>
      </c>
      <c r="AU1079" s="199" t="s">
        <v>89</v>
      </c>
      <c r="AV1079" s="14" t="s">
        <v>83</v>
      </c>
      <c r="AW1079" s="14" t="s">
        <v>30</v>
      </c>
      <c r="AX1079" s="14" t="s">
        <v>76</v>
      </c>
      <c r="AY1079" s="199" t="s">
        <v>524</v>
      </c>
    </row>
    <row r="1080" spans="2:51" s="14" customFormat="1">
      <c r="B1080" s="198"/>
      <c r="D1080" s="190" t="s">
        <v>532</v>
      </c>
      <c r="E1080" s="199" t="s">
        <v>1</v>
      </c>
      <c r="F1080" s="200" t="s">
        <v>1226</v>
      </c>
      <c r="H1080" s="199" t="s">
        <v>1</v>
      </c>
      <c r="I1080" s="201"/>
      <c r="L1080" s="198"/>
      <c r="M1080" s="202"/>
      <c r="N1080" s="203"/>
      <c r="O1080" s="203"/>
      <c r="P1080" s="203"/>
      <c r="Q1080" s="203"/>
      <c r="R1080" s="203"/>
      <c r="S1080" s="203"/>
      <c r="T1080" s="204"/>
      <c r="AT1080" s="199" t="s">
        <v>532</v>
      </c>
      <c r="AU1080" s="199" t="s">
        <v>89</v>
      </c>
      <c r="AV1080" s="14" t="s">
        <v>83</v>
      </c>
      <c r="AW1080" s="14" t="s">
        <v>30</v>
      </c>
      <c r="AX1080" s="14" t="s">
        <v>76</v>
      </c>
      <c r="AY1080" s="199" t="s">
        <v>524</v>
      </c>
    </row>
    <row r="1081" spans="2:51" s="13" customFormat="1">
      <c r="B1081" s="189"/>
      <c r="D1081" s="190" t="s">
        <v>532</v>
      </c>
      <c r="E1081" s="191" t="s">
        <v>1</v>
      </c>
      <c r="F1081" s="192" t="s">
        <v>1392</v>
      </c>
      <c r="H1081" s="193">
        <v>2.6640000000000001</v>
      </c>
      <c r="I1081" s="194"/>
      <c r="L1081" s="189"/>
      <c r="M1081" s="195"/>
      <c r="N1081" s="196"/>
      <c r="O1081" s="196"/>
      <c r="P1081" s="196"/>
      <c r="Q1081" s="196"/>
      <c r="R1081" s="196"/>
      <c r="S1081" s="196"/>
      <c r="T1081" s="197"/>
      <c r="AT1081" s="191" t="s">
        <v>532</v>
      </c>
      <c r="AU1081" s="191" t="s">
        <v>89</v>
      </c>
      <c r="AV1081" s="13" t="s">
        <v>89</v>
      </c>
      <c r="AW1081" s="13" t="s">
        <v>30</v>
      </c>
      <c r="AX1081" s="13" t="s">
        <v>76</v>
      </c>
      <c r="AY1081" s="191" t="s">
        <v>524</v>
      </c>
    </row>
    <row r="1082" spans="2:51" s="14" customFormat="1">
      <c r="B1082" s="198"/>
      <c r="D1082" s="190" t="s">
        <v>532</v>
      </c>
      <c r="E1082" s="199" t="s">
        <v>1</v>
      </c>
      <c r="F1082" s="200" t="s">
        <v>1393</v>
      </c>
      <c r="H1082" s="199" t="s">
        <v>1</v>
      </c>
      <c r="I1082" s="201"/>
      <c r="L1082" s="198"/>
      <c r="M1082" s="202"/>
      <c r="N1082" s="203"/>
      <c r="O1082" s="203"/>
      <c r="P1082" s="203"/>
      <c r="Q1082" s="203"/>
      <c r="R1082" s="203"/>
      <c r="S1082" s="203"/>
      <c r="T1082" s="204"/>
      <c r="AT1082" s="199" t="s">
        <v>532</v>
      </c>
      <c r="AU1082" s="199" t="s">
        <v>89</v>
      </c>
      <c r="AV1082" s="14" t="s">
        <v>83</v>
      </c>
      <c r="AW1082" s="14" t="s">
        <v>30</v>
      </c>
      <c r="AX1082" s="14" t="s">
        <v>76</v>
      </c>
      <c r="AY1082" s="199" t="s">
        <v>524</v>
      </c>
    </row>
    <row r="1083" spans="2:51" s="13" customFormat="1">
      <c r="B1083" s="189"/>
      <c r="D1083" s="190" t="s">
        <v>532</v>
      </c>
      <c r="E1083" s="191" t="s">
        <v>1</v>
      </c>
      <c r="F1083" s="192" t="s">
        <v>1394</v>
      </c>
      <c r="H1083" s="193">
        <v>40.613</v>
      </c>
      <c r="I1083" s="194"/>
      <c r="L1083" s="189"/>
      <c r="M1083" s="195"/>
      <c r="N1083" s="196"/>
      <c r="O1083" s="196"/>
      <c r="P1083" s="196"/>
      <c r="Q1083" s="196"/>
      <c r="R1083" s="196"/>
      <c r="S1083" s="196"/>
      <c r="T1083" s="197"/>
      <c r="AT1083" s="191" t="s">
        <v>532</v>
      </c>
      <c r="AU1083" s="191" t="s">
        <v>89</v>
      </c>
      <c r="AV1083" s="13" t="s">
        <v>89</v>
      </c>
      <c r="AW1083" s="13" t="s">
        <v>30</v>
      </c>
      <c r="AX1083" s="13" t="s">
        <v>76</v>
      </c>
      <c r="AY1083" s="191" t="s">
        <v>524</v>
      </c>
    </row>
    <row r="1084" spans="2:51" s="13" customFormat="1">
      <c r="B1084" s="189"/>
      <c r="D1084" s="190" t="s">
        <v>532</v>
      </c>
      <c r="E1084" s="191" t="s">
        <v>1</v>
      </c>
      <c r="F1084" s="192" t="s">
        <v>1395</v>
      </c>
      <c r="H1084" s="193">
        <v>-7.4370000000000003</v>
      </c>
      <c r="I1084" s="194"/>
      <c r="L1084" s="189"/>
      <c r="M1084" s="195"/>
      <c r="N1084" s="196"/>
      <c r="O1084" s="196"/>
      <c r="P1084" s="196"/>
      <c r="Q1084" s="196"/>
      <c r="R1084" s="196"/>
      <c r="S1084" s="196"/>
      <c r="T1084" s="197"/>
      <c r="AT1084" s="191" t="s">
        <v>532</v>
      </c>
      <c r="AU1084" s="191" t="s">
        <v>89</v>
      </c>
      <c r="AV1084" s="13" t="s">
        <v>89</v>
      </c>
      <c r="AW1084" s="13" t="s">
        <v>30</v>
      </c>
      <c r="AX1084" s="13" t="s">
        <v>76</v>
      </c>
      <c r="AY1084" s="191" t="s">
        <v>524</v>
      </c>
    </row>
    <row r="1085" spans="2:51" s="13" customFormat="1">
      <c r="B1085" s="189"/>
      <c r="D1085" s="190" t="s">
        <v>532</v>
      </c>
      <c r="E1085" s="191" t="s">
        <v>1</v>
      </c>
      <c r="F1085" s="192" t="s">
        <v>1396</v>
      </c>
      <c r="H1085" s="193">
        <v>1.161</v>
      </c>
      <c r="I1085" s="194"/>
      <c r="L1085" s="189"/>
      <c r="M1085" s="195"/>
      <c r="N1085" s="196"/>
      <c r="O1085" s="196"/>
      <c r="P1085" s="196"/>
      <c r="Q1085" s="196"/>
      <c r="R1085" s="196"/>
      <c r="S1085" s="196"/>
      <c r="T1085" s="197"/>
      <c r="AT1085" s="191" t="s">
        <v>532</v>
      </c>
      <c r="AU1085" s="191" t="s">
        <v>89</v>
      </c>
      <c r="AV1085" s="13" t="s">
        <v>89</v>
      </c>
      <c r="AW1085" s="13" t="s">
        <v>30</v>
      </c>
      <c r="AX1085" s="13" t="s">
        <v>76</v>
      </c>
      <c r="AY1085" s="191" t="s">
        <v>524</v>
      </c>
    </row>
    <row r="1086" spans="2:51" s="14" customFormat="1">
      <c r="B1086" s="198"/>
      <c r="D1086" s="190" t="s">
        <v>532</v>
      </c>
      <c r="E1086" s="199" t="s">
        <v>1</v>
      </c>
      <c r="F1086" s="200" t="s">
        <v>1177</v>
      </c>
      <c r="H1086" s="199" t="s">
        <v>1</v>
      </c>
      <c r="I1086" s="201"/>
      <c r="L1086" s="198"/>
      <c r="M1086" s="202"/>
      <c r="N1086" s="203"/>
      <c r="O1086" s="203"/>
      <c r="P1086" s="203"/>
      <c r="Q1086" s="203"/>
      <c r="R1086" s="203"/>
      <c r="S1086" s="203"/>
      <c r="T1086" s="204"/>
      <c r="AT1086" s="199" t="s">
        <v>532</v>
      </c>
      <c r="AU1086" s="199" t="s">
        <v>89</v>
      </c>
      <c r="AV1086" s="14" t="s">
        <v>83</v>
      </c>
      <c r="AW1086" s="14" t="s">
        <v>30</v>
      </c>
      <c r="AX1086" s="14" t="s">
        <v>76</v>
      </c>
      <c r="AY1086" s="199" t="s">
        <v>524</v>
      </c>
    </row>
    <row r="1087" spans="2:51" s="13" customFormat="1">
      <c r="B1087" s="189"/>
      <c r="D1087" s="190" t="s">
        <v>532</v>
      </c>
      <c r="E1087" s="191" t="s">
        <v>1</v>
      </c>
      <c r="F1087" s="192" t="s">
        <v>1397</v>
      </c>
      <c r="H1087" s="193">
        <v>3.5640000000000001</v>
      </c>
      <c r="I1087" s="194"/>
      <c r="L1087" s="189"/>
      <c r="M1087" s="195"/>
      <c r="N1087" s="196"/>
      <c r="O1087" s="196"/>
      <c r="P1087" s="196"/>
      <c r="Q1087" s="196"/>
      <c r="R1087" s="196"/>
      <c r="S1087" s="196"/>
      <c r="T1087" s="197"/>
      <c r="AT1087" s="191" t="s">
        <v>532</v>
      </c>
      <c r="AU1087" s="191" t="s">
        <v>89</v>
      </c>
      <c r="AV1087" s="13" t="s">
        <v>89</v>
      </c>
      <c r="AW1087" s="13" t="s">
        <v>30</v>
      </c>
      <c r="AX1087" s="13" t="s">
        <v>76</v>
      </c>
      <c r="AY1087" s="191" t="s">
        <v>524</v>
      </c>
    </row>
    <row r="1088" spans="2:51" s="14" customFormat="1">
      <c r="B1088" s="198"/>
      <c r="D1088" s="190" t="s">
        <v>532</v>
      </c>
      <c r="E1088" s="199" t="s">
        <v>1</v>
      </c>
      <c r="F1088" s="200" t="s">
        <v>1086</v>
      </c>
      <c r="H1088" s="199" t="s">
        <v>1</v>
      </c>
      <c r="I1088" s="201"/>
      <c r="L1088" s="198"/>
      <c r="M1088" s="202"/>
      <c r="N1088" s="203"/>
      <c r="O1088" s="203"/>
      <c r="P1088" s="203"/>
      <c r="Q1088" s="203"/>
      <c r="R1088" s="203"/>
      <c r="S1088" s="203"/>
      <c r="T1088" s="204"/>
      <c r="AT1088" s="199" t="s">
        <v>532</v>
      </c>
      <c r="AU1088" s="199" t="s">
        <v>89</v>
      </c>
      <c r="AV1088" s="14" t="s">
        <v>83</v>
      </c>
      <c r="AW1088" s="14" t="s">
        <v>30</v>
      </c>
      <c r="AX1088" s="14" t="s">
        <v>76</v>
      </c>
      <c r="AY1088" s="199" t="s">
        <v>524</v>
      </c>
    </row>
    <row r="1089" spans="2:51" s="14" customFormat="1">
      <c r="B1089" s="198"/>
      <c r="D1089" s="190" t="s">
        <v>532</v>
      </c>
      <c r="E1089" s="199" t="s">
        <v>1</v>
      </c>
      <c r="F1089" s="200" t="s">
        <v>1226</v>
      </c>
      <c r="H1089" s="199" t="s">
        <v>1</v>
      </c>
      <c r="I1089" s="201"/>
      <c r="L1089" s="198"/>
      <c r="M1089" s="202"/>
      <c r="N1089" s="203"/>
      <c r="O1089" s="203"/>
      <c r="P1089" s="203"/>
      <c r="Q1089" s="203"/>
      <c r="R1089" s="203"/>
      <c r="S1089" s="203"/>
      <c r="T1089" s="204"/>
      <c r="AT1089" s="199" t="s">
        <v>532</v>
      </c>
      <c r="AU1089" s="199" t="s">
        <v>89</v>
      </c>
      <c r="AV1089" s="14" t="s">
        <v>83</v>
      </c>
      <c r="AW1089" s="14" t="s">
        <v>30</v>
      </c>
      <c r="AX1089" s="14" t="s">
        <v>76</v>
      </c>
      <c r="AY1089" s="199" t="s">
        <v>524</v>
      </c>
    </row>
    <row r="1090" spans="2:51" s="13" customFormat="1">
      <c r="B1090" s="189"/>
      <c r="D1090" s="190" t="s">
        <v>532</v>
      </c>
      <c r="E1090" s="191" t="s">
        <v>1</v>
      </c>
      <c r="F1090" s="192" t="s">
        <v>1398</v>
      </c>
      <c r="H1090" s="193">
        <v>30.052</v>
      </c>
      <c r="I1090" s="194"/>
      <c r="L1090" s="189"/>
      <c r="M1090" s="195"/>
      <c r="N1090" s="196"/>
      <c r="O1090" s="196"/>
      <c r="P1090" s="196"/>
      <c r="Q1090" s="196"/>
      <c r="R1090" s="196"/>
      <c r="S1090" s="196"/>
      <c r="T1090" s="197"/>
      <c r="AT1090" s="191" t="s">
        <v>532</v>
      </c>
      <c r="AU1090" s="191" t="s">
        <v>89</v>
      </c>
      <c r="AV1090" s="13" t="s">
        <v>89</v>
      </c>
      <c r="AW1090" s="13" t="s">
        <v>30</v>
      </c>
      <c r="AX1090" s="13" t="s">
        <v>76</v>
      </c>
      <c r="AY1090" s="191" t="s">
        <v>524</v>
      </c>
    </row>
    <row r="1091" spans="2:51" s="14" customFormat="1">
      <c r="B1091" s="198"/>
      <c r="D1091" s="190" t="s">
        <v>532</v>
      </c>
      <c r="E1091" s="199" t="s">
        <v>1</v>
      </c>
      <c r="F1091" s="200" t="s">
        <v>1177</v>
      </c>
      <c r="H1091" s="199" t="s">
        <v>1</v>
      </c>
      <c r="I1091" s="201"/>
      <c r="L1091" s="198"/>
      <c r="M1091" s="202"/>
      <c r="N1091" s="203"/>
      <c r="O1091" s="203"/>
      <c r="P1091" s="203"/>
      <c r="Q1091" s="203"/>
      <c r="R1091" s="203"/>
      <c r="S1091" s="203"/>
      <c r="T1091" s="204"/>
      <c r="AT1091" s="199" t="s">
        <v>532</v>
      </c>
      <c r="AU1091" s="199" t="s">
        <v>89</v>
      </c>
      <c r="AV1091" s="14" t="s">
        <v>83</v>
      </c>
      <c r="AW1091" s="14" t="s">
        <v>30</v>
      </c>
      <c r="AX1091" s="14" t="s">
        <v>76</v>
      </c>
      <c r="AY1091" s="199" t="s">
        <v>524</v>
      </c>
    </row>
    <row r="1092" spans="2:51" s="13" customFormat="1">
      <c r="B1092" s="189"/>
      <c r="D1092" s="190" t="s">
        <v>532</v>
      </c>
      <c r="E1092" s="191" t="s">
        <v>1</v>
      </c>
      <c r="F1092" s="192" t="s">
        <v>1399</v>
      </c>
      <c r="H1092" s="193">
        <v>7.2839999999999998</v>
      </c>
      <c r="I1092" s="194"/>
      <c r="L1092" s="189"/>
      <c r="M1092" s="195"/>
      <c r="N1092" s="196"/>
      <c r="O1092" s="196"/>
      <c r="P1092" s="196"/>
      <c r="Q1092" s="196"/>
      <c r="R1092" s="196"/>
      <c r="S1092" s="196"/>
      <c r="T1092" s="197"/>
      <c r="AT1092" s="191" t="s">
        <v>532</v>
      </c>
      <c r="AU1092" s="191" t="s">
        <v>89</v>
      </c>
      <c r="AV1092" s="13" t="s">
        <v>89</v>
      </c>
      <c r="AW1092" s="13" t="s">
        <v>30</v>
      </c>
      <c r="AX1092" s="13" t="s">
        <v>76</v>
      </c>
      <c r="AY1092" s="191" t="s">
        <v>524</v>
      </c>
    </row>
    <row r="1093" spans="2:51" s="14" customFormat="1">
      <c r="B1093" s="198"/>
      <c r="D1093" s="190" t="s">
        <v>532</v>
      </c>
      <c r="E1093" s="199" t="s">
        <v>1</v>
      </c>
      <c r="F1093" s="200" t="s">
        <v>1400</v>
      </c>
      <c r="H1093" s="199" t="s">
        <v>1</v>
      </c>
      <c r="I1093" s="201"/>
      <c r="L1093" s="198"/>
      <c r="M1093" s="202"/>
      <c r="N1093" s="203"/>
      <c r="O1093" s="203"/>
      <c r="P1093" s="203"/>
      <c r="Q1093" s="203"/>
      <c r="R1093" s="203"/>
      <c r="S1093" s="203"/>
      <c r="T1093" s="204"/>
      <c r="AT1093" s="199" t="s">
        <v>532</v>
      </c>
      <c r="AU1093" s="199" t="s">
        <v>89</v>
      </c>
      <c r="AV1093" s="14" t="s">
        <v>83</v>
      </c>
      <c r="AW1093" s="14" t="s">
        <v>30</v>
      </c>
      <c r="AX1093" s="14" t="s">
        <v>76</v>
      </c>
      <c r="AY1093" s="199" t="s">
        <v>524</v>
      </c>
    </row>
    <row r="1094" spans="2:51" s="14" customFormat="1">
      <c r="B1094" s="198"/>
      <c r="D1094" s="190" t="s">
        <v>532</v>
      </c>
      <c r="E1094" s="199" t="s">
        <v>1</v>
      </c>
      <c r="F1094" s="200" t="s">
        <v>1177</v>
      </c>
      <c r="H1094" s="199" t="s">
        <v>1</v>
      </c>
      <c r="I1094" s="201"/>
      <c r="L1094" s="198"/>
      <c r="M1094" s="202"/>
      <c r="N1094" s="203"/>
      <c r="O1094" s="203"/>
      <c r="P1094" s="203"/>
      <c r="Q1094" s="203"/>
      <c r="R1094" s="203"/>
      <c r="S1094" s="203"/>
      <c r="T1094" s="204"/>
      <c r="AT1094" s="199" t="s">
        <v>532</v>
      </c>
      <c r="AU1094" s="199" t="s">
        <v>89</v>
      </c>
      <c r="AV1094" s="14" t="s">
        <v>83</v>
      </c>
      <c r="AW1094" s="14" t="s">
        <v>30</v>
      </c>
      <c r="AX1094" s="14" t="s">
        <v>76</v>
      </c>
      <c r="AY1094" s="199" t="s">
        <v>524</v>
      </c>
    </row>
    <row r="1095" spans="2:51" s="13" customFormat="1">
      <c r="B1095" s="189"/>
      <c r="D1095" s="190" t="s">
        <v>532</v>
      </c>
      <c r="E1095" s="191" t="s">
        <v>1</v>
      </c>
      <c r="F1095" s="192" t="s">
        <v>1401</v>
      </c>
      <c r="H1095" s="193">
        <v>4.6150000000000002</v>
      </c>
      <c r="I1095" s="194"/>
      <c r="L1095" s="189"/>
      <c r="M1095" s="195"/>
      <c r="N1095" s="196"/>
      <c r="O1095" s="196"/>
      <c r="P1095" s="196"/>
      <c r="Q1095" s="196"/>
      <c r="R1095" s="196"/>
      <c r="S1095" s="196"/>
      <c r="T1095" s="197"/>
      <c r="AT1095" s="191" t="s">
        <v>532</v>
      </c>
      <c r="AU1095" s="191" t="s">
        <v>89</v>
      </c>
      <c r="AV1095" s="13" t="s">
        <v>89</v>
      </c>
      <c r="AW1095" s="13" t="s">
        <v>30</v>
      </c>
      <c r="AX1095" s="13" t="s">
        <v>76</v>
      </c>
      <c r="AY1095" s="191" t="s">
        <v>524</v>
      </c>
    </row>
    <row r="1096" spans="2:51" s="14" customFormat="1">
      <c r="B1096" s="198"/>
      <c r="D1096" s="190" t="s">
        <v>532</v>
      </c>
      <c r="E1096" s="199" t="s">
        <v>1</v>
      </c>
      <c r="F1096" s="200" t="s">
        <v>1212</v>
      </c>
      <c r="H1096" s="199" t="s">
        <v>1</v>
      </c>
      <c r="I1096" s="201"/>
      <c r="L1096" s="198"/>
      <c r="M1096" s="202"/>
      <c r="N1096" s="203"/>
      <c r="O1096" s="203"/>
      <c r="P1096" s="203"/>
      <c r="Q1096" s="203"/>
      <c r="R1096" s="203"/>
      <c r="S1096" s="203"/>
      <c r="T1096" s="204"/>
      <c r="AT1096" s="199" t="s">
        <v>532</v>
      </c>
      <c r="AU1096" s="199" t="s">
        <v>89</v>
      </c>
      <c r="AV1096" s="14" t="s">
        <v>83</v>
      </c>
      <c r="AW1096" s="14" t="s">
        <v>30</v>
      </c>
      <c r="AX1096" s="14" t="s">
        <v>76</v>
      </c>
      <c r="AY1096" s="199" t="s">
        <v>524</v>
      </c>
    </row>
    <row r="1097" spans="2:51" s="13" customFormat="1">
      <c r="B1097" s="189"/>
      <c r="D1097" s="190" t="s">
        <v>532</v>
      </c>
      <c r="E1097" s="191" t="s">
        <v>1</v>
      </c>
      <c r="F1097" s="192" t="s">
        <v>1402</v>
      </c>
      <c r="H1097" s="193">
        <v>5.0599999999999996</v>
      </c>
      <c r="I1097" s="194"/>
      <c r="L1097" s="189"/>
      <c r="M1097" s="195"/>
      <c r="N1097" s="196"/>
      <c r="O1097" s="196"/>
      <c r="P1097" s="196"/>
      <c r="Q1097" s="196"/>
      <c r="R1097" s="196"/>
      <c r="S1097" s="196"/>
      <c r="T1097" s="197"/>
      <c r="AT1097" s="191" t="s">
        <v>532</v>
      </c>
      <c r="AU1097" s="191" t="s">
        <v>89</v>
      </c>
      <c r="AV1097" s="13" t="s">
        <v>89</v>
      </c>
      <c r="AW1097" s="13" t="s">
        <v>30</v>
      </c>
      <c r="AX1097" s="13" t="s">
        <v>76</v>
      </c>
      <c r="AY1097" s="191" t="s">
        <v>524</v>
      </c>
    </row>
    <row r="1098" spans="2:51" s="14" customFormat="1">
      <c r="B1098" s="198"/>
      <c r="D1098" s="190" t="s">
        <v>532</v>
      </c>
      <c r="E1098" s="199" t="s">
        <v>1</v>
      </c>
      <c r="F1098" s="200" t="s">
        <v>1226</v>
      </c>
      <c r="H1098" s="199" t="s">
        <v>1</v>
      </c>
      <c r="I1098" s="201"/>
      <c r="L1098" s="198"/>
      <c r="M1098" s="202"/>
      <c r="N1098" s="203"/>
      <c r="O1098" s="203"/>
      <c r="P1098" s="203"/>
      <c r="Q1098" s="203"/>
      <c r="R1098" s="203"/>
      <c r="S1098" s="203"/>
      <c r="T1098" s="204"/>
      <c r="AT1098" s="199" t="s">
        <v>532</v>
      </c>
      <c r="AU1098" s="199" t="s">
        <v>89</v>
      </c>
      <c r="AV1098" s="14" t="s">
        <v>83</v>
      </c>
      <c r="AW1098" s="14" t="s">
        <v>30</v>
      </c>
      <c r="AX1098" s="14" t="s">
        <v>76</v>
      </c>
      <c r="AY1098" s="199" t="s">
        <v>524</v>
      </c>
    </row>
    <row r="1099" spans="2:51" s="13" customFormat="1">
      <c r="B1099" s="189"/>
      <c r="D1099" s="190" t="s">
        <v>532</v>
      </c>
      <c r="E1099" s="191" t="s">
        <v>1</v>
      </c>
      <c r="F1099" s="192" t="s">
        <v>1403</v>
      </c>
      <c r="H1099" s="193">
        <v>9.0350000000000001</v>
      </c>
      <c r="I1099" s="194"/>
      <c r="L1099" s="189"/>
      <c r="M1099" s="195"/>
      <c r="N1099" s="196"/>
      <c r="O1099" s="196"/>
      <c r="P1099" s="196"/>
      <c r="Q1099" s="196"/>
      <c r="R1099" s="196"/>
      <c r="S1099" s="196"/>
      <c r="T1099" s="197"/>
      <c r="AT1099" s="191" t="s">
        <v>532</v>
      </c>
      <c r="AU1099" s="191" t="s">
        <v>89</v>
      </c>
      <c r="AV1099" s="13" t="s">
        <v>89</v>
      </c>
      <c r="AW1099" s="13" t="s">
        <v>30</v>
      </c>
      <c r="AX1099" s="13" t="s">
        <v>76</v>
      </c>
      <c r="AY1099" s="191" t="s">
        <v>524</v>
      </c>
    </row>
    <row r="1100" spans="2:51" s="13" customFormat="1">
      <c r="B1100" s="189"/>
      <c r="D1100" s="190" t="s">
        <v>532</v>
      </c>
      <c r="E1100" s="191" t="s">
        <v>1</v>
      </c>
      <c r="F1100" s="192" t="s">
        <v>1404</v>
      </c>
      <c r="H1100" s="193">
        <v>-2.5449999999999999</v>
      </c>
      <c r="I1100" s="194"/>
      <c r="L1100" s="189"/>
      <c r="M1100" s="195"/>
      <c r="N1100" s="196"/>
      <c r="O1100" s="196"/>
      <c r="P1100" s="196"/>
      <c r="Q1100" s="196"/>
      <c r="R1100" s="196"/>
      <c r="S1100" s="196"/>
      <c r="T1100" s="197"/>
      <c r="AT1100" s="191" t="s">
        <v>532</v>
      </c>
      <c r="AU1100" s="191" t="s">
        <v>89</v>
      </c>
      <c r="AV1100" s="13" t="s">
        <v>89</v>
      </c>
      <c r="AW1100" s="13" t="s">
        <v>30</v>
      </c>
      <c r="AX1100" s="13" t="s">
        <v>76</v>
      </c>
      <c r="AY1100" s="191" t="s">
        <v>524</v>
      </c>
    </row>
    <row r="1101" spans="2:51" s="13" customFormat="1">
      <c r="B1101" s="189"/>
      <c r="D1101" s="190" t="s">
        <v>532</v>
      </c>
      <c r="E1101" s="191" t="s">
        <v>1</v>
      </c>
      <c r="F1101" s="192" t="s">
        <v>1405</v>
      </c>
      <c r="H1101" s="193">
        <v>0.66800000000000004</v>
      </c>
      <c r="I1101" s="194"/>
      <c r="L1101" s="189"/>
      <c r="M1101" s="195"/>
      <c r="N1101" s="196"/>
      <c r="O1101" s="196"/>
      <c r="P1101" s="196"/>
      <c r="Q1101" s="196"/>
      <c r="R1101" s="196"/>
      <c r="S1101" s="196"/>
      <c r="T1101" s="197"/>
      <c r="AT1101" s="191" t="s">
        <v>532</v>
      </c>
      <c r="AU1101" s="191" t="s">
        <v>89</v>
      </c>
      <c r="AV1101" s="13" t="s">
        <v>89</v>
      </c>
      <c r="AW1101" s="13" t="s">
        <v>30</v>
      </c>
      <c r="AX1101" s="13" t="s">
        <v>76</v>
      </c>
      <c r="AY1101" s="191" t="s">
        <v>524</v>
      </c>
    </row>
    <row r="1102" spans="2:51" s="14" customFormat="1">
      <c r="B1102" s="198"/>
      <c r="D1102" s="190" t="s">
        <v>532</v>
      </c>
      <c r="E1102" s="199" t="s">
        <v>1</v>
      </c>
      <c r="F1102" s="200" t="s">
        <v>1406</v>
      </c>
      <c r="H1102" s="199" t="s">
        <v>1</v>
      </c>
      <c r="I1102" s="201"/>
      <c r="L1102" s="198"/>
      <c r="M1102" s="202"/>
      <c r="N1102" s="203"/>
      <c r="O1102" s="203"/>
      <c r="P1102" s="203"/>
      <c r="Q1102" s="203"/>
      <c r="R1102" s="203"/>
      <c r="S1102" s="203"/>
      <c r="T1102" s="204"/>
      <c r="AT1102" s="199" t="s">
        <v>532</v>
      </c>
      <c r="AU1102" s="199" t="s">
        <v>89</v>
      </c>
      <c r="AV1102" s="14" t="s">
        <v>83</v>
      </c>
      <c r="AW1102" s="14" t="s">
        <v>30</v>
      </c>
      <c r="AX1102" s="14" t="s">
        <v>76</v>
      </c>
      <c r="AY1102" s="199" t="s">
        <v>524</v>
      </c>
    </row>
    <row r="1103" spans="2:51" s="14" customFormat="1">
      <c r="B1103" s="198"/>
      <c r="D1103" s="190" t="s">
        <v>532</v>
      </c>
      <c r="E1103" s="199" t="s">
        <v>1</v>
      </c>
      <c r="F1103" s="200" t="s">
        <v>1226</v>
      </c>
      <c r="H1103" s="199" t="s">
        <v>1</v>
      </c>
      <c r="I1103" s="201"/>
      <c r="L1103" s="198"/>
      <c r="M1103" s="202"/>
      <c r="N1103" s="203"/>
      <c r="O1103" s="203"/>
      <c r="P1103" s="203"/>
      <c r="Q1103" s="203"/>
      <c r="R1103" s="203"/>
      <c r="S1103" s="203"/>
      <c r="T1103" s="204"/>
      <c r="AT1103" s="199" t="s">
        <v>532</v>
      </c>
      <c r="AU1103" s="199" t="s">
        <v>89</v>
      </c>
      <c r="AV1103" s="14" t="s">
        <v>83</v>
      </c>
      <c r="AW1103" s="14" t="s">
        <v>30</v>
      </c>
      <c r="AX1103" s="14" t="s">
        <v>76</v>
      </c>
      <c r="AY1103" s="199" t="s">
        <v>524</v>
      </c>
    </row>
    <row r="1104" spans="2:51" s="13" customFormat="1">
      <c r="B1104" s="189"/>
      <c r="D1104" s="190" t="s">
        <v>532</v>
      </c>
      <c r="E1104" s="191" t="s">
        <v>1</v>
      </c>
      <c r="F1104" s="192" t="s">
        <v>1407</v>
      </c>
      <c r="H1104" s="193">
        <v>18.448</v>
      </c>
      <c r="I1104" s="194"/>
      <c r="L1104" s="189"/>
      <c r="M1104" s="195"/>
      <c r="N1104" s="196"/>
      <c r="O1104" s="196"/>
      <c r="P1104" s="196"/>
      <c r="Q1104" s="196"/>
      <c r="R1104" s="196"/>
      <c r="S1104" s="196"/>
      <c r="T1104" s="197"/>
      <c r="AT1104" s="191" t="s">
        <v>532</v>
      </c>
      <c r="AU1104" s="191" t="s">
        <v>89</v>
      </c>
      <c r="AV1104" s="13" t="s">
        <v>89</v>
      </c>
      <c r="AW1104" s="13" t="s">
        <v>30</v>
      </c>
      <c r="AX1104" s="13" t="s">
        <v>76</v>
      </c>
      <c r="AY1104" s="191" t="s">
        <v>524</v>
      </c>
    </row>
    <row r="1105" spans="2:51" s="14" customFormat="1">
      <c r="B1105" s="198"/>
      <c r="D1105" s="190" t="s">
        <v>532</v>
      </c>
      <c r="E1105" s="199" t="s">
        <v>1</v>
      </c>
      <c r="F1105" s="200" t="s">
        <v>1177</v>
      </c>
      <c r="H1105" s="199" t="s">
        <v>1</v>
      </c>
      <c r="I1105" s="201"/>
      <c r="L1105" s="198"/>
      <c r="M1105" s="202"/>
      <c r="N1105" s="203"/>
      <c r="O1105" s="203"/>
      <c r="P1105" s="203"/>
      <c r="Q1105" s="203"/>
      <c r="R1105" s="203"/>
      <c r="S1105" s="203"/>
      <c r="T1105" s="204"/>
      <c r="AT1105" s="199" t="s">
        <v>532</v>
      </c>
      <c r="AU1105" s="199" t="s">
        <v>89</v>
      </c>
      <c r="AV1105" s="14" t="s">
        <v>83</v>
      </c>
      <c r="AW1105" s="14" t="s">
        <v>30</v>
      </c>
      <c r="AX1105" s="14" t="s">
        <v>76</v>
      </c>
      <c r="AY1105" s="199" t="s">
        <v>524</v>
      </c>
    </row>
    <row r="1106" spans="2:51" s="13" customFormat="1" ht="20.399999999999999">
      <c r="B1106" s="189"/>
      <c r="D1106" s="190" t="s">
        <v>532</v>
      </c>
      <c r="E1106" s="191" t="s">
        <v>1</v>
      </c>
      <c r="F1106" s="192" t="s">
        <v>1408</v>
      </c>
      <c r="H1106" s="193">
        <v>17.244</v>
      </c>
      <c r="I1106" s="194"/>
      <c r="L1106" s="189"/>
      <c r="M1106" s="195"/>
      <c r="N1106" s="196"/>
      <c r="O1106" s="196"/>
      <c r="P1106" s="196"/>
      <c r="Q1106" s="196"/>
      <c r="R1106" s="196"/>
      <c r="S1106" s="196"/>
      <c r="T1106" s="197"/>
      <c r="AT1106" s="191" t="s">
        <v>532</v>
      </c>
      <c r="AU1106" s="191" t="s">
        <v>89</v>
      </c>
      <c r="AV1106" s="13" t="s">
        <v>89</v>
      </c>
      <c r="AW1106" s="13" t="s">
        <v>30</v>
      </c>
      <c r="AX1106" s="13" t="s">
        <v>76</v>
      </c>
      <c r="AY1106" s="191" t="s">
        <v>524</v>
      </c>
    </row>
    <row r="1107" spans="2:51" s="13" customFormat="1">
      <c r="B1107" s="189"/>
      <c r="D1107" s="190" t="s">
        <v>532</v>
      </c>
      <c r="E1107" s="191" t="s">
        <v>1</v>
      </c>
      <c r="F1107" s="192" t="s">
        <v>1409</v>
      </c>
      <c r="H1107" s="193">
        <v>-1.097</v>
      </c>
      <c r="I1107" s="194"/>
      <c r="L1107" s="189"/>
      <c r="M1107" s="195"/>
      <c r="N1107" s="196"/>
      <c r="O1107" s="196"/>
      <c r="P1107" s="196"/>
      <c r="Q1107" s="196"/>
      <c r="R1107" s="196"/>
      <c r="S1107" s="196"/>
      <c r="T1107" s="197"/>
      <c r="AT1107" s="191" t="s">
        <v>532</v>
      </c>
      <c r="AU1107" s="191" t="s">
        <v>89</v>
      </c>
      <c r="AV1107" s="13" t="s">
        <v>89</v>
      </c>
      <c r="AW1107" s="13" t="s">
        <v>30</v>
      </c>
      <c r="AX1107" s="13" t="s">
        <v>76</v>
      </c>
      <c r="AY1107" s="191" t="s">
        <v>524</v>
      </c>
    </row>
    <row r="1108" spans="2:51" s="14" customFormat="1">
      <c r="B1108" s="198"/>
      <c r="D1108" s="190" t="s">
        <v>532</v>
      </c>
      <c r="E1108" s="199" t="s">
        <v>1</v>
      </c>
      <c r="F1108" s="200" t="s">
        <v>1226</v>
      </c>
      <c r="H1108" s="199" t="s">
        <v>1</v>
      </c>
      <c r="I1108" s="201"/>
      <c r="L1108" s="198"/>
      <c r="M1108" s="202"/>
      <c r="N1108" s="203"/>
      <c r="O1108" s="203"/>
      <c r="P1108" s="203"/>
      <c r="Q1108" s="203"/>
      <c r="R1108" s="203"/>
      <c r="S1108" s="203"/>
      <c r="T1108" s="204"/>
      <c r="AT1108" s="199" t="s">
        <v>532</v>
      </c>
      <c r="AU1108" s="199" t="s">
        <v>89</v>
      </c>
      <c r="AV1108" s="14" t="s">
        <v>83</v>
      </c>
      <c r="AW1108" s="14" t="s">
        <v>30</v>
      </c>
      <c r="AX1108" s="14" t="s">
        <v>76</v>
      </c>
      <c r="AY1108" s="199" t="s">
        <v>524</v>
      </c>
    </row>
    <row r="1109" spans="2:51" s="13" customFormat="1">
      <c r="B1109" s="189"/>
      <c r="D1109" s="190" t="s">
        <v>532</v>
      </c>
      <c r="E1109" s="191" t="s">
        <v>1</v>
      </c>
      <c r="F1109" s="192" t="s">
        <v>1410</v>
      </c>
      <c r="H1109" s="193">
        <v>81.849000000000004</v>
      </c>
      <c r="I1109" s="194"/>
      <c r="L1109" s="189"/>
      <c r="M1109" s="195"/>
      <c r="N1109" s="196"/>
      <c r="O1109" s="196"/>
      <c r="P1109" s="196"/>
      <c r="Q1109" s="196"/>
      <c r="R1109" s="196"/>
      <c r="S1109" s="196"/>
      <c r="T1109" s="197"/>
      <c r="AT1109" s="191" t="s">
        <v>532</v>
      </c>
      <c r="AU1109" s="191" t="s">
        <v>89</v>
      </c>
      <c r="AV1109" s="13" t="s">
        <v>89</v>
      </c>
      <c r="AW1109" s="13" t="s">
        <v>30</v>
      </c>
      <c r="AX1109" s="13" t="s">
        <v>76</v>
      </c>
      <c r="AY1109" s="191" t="s">
        <v>524</v>
      </c>
    </row>
    <row r="1110" spans="2:51" s="13" customFormat="1">
      <c r="B1110" s="189"/>
      <c r="D1110" s="190" t="s">
        <v>532</v>
      </c>
      <c r="E1110" s="191" t="s">
        <v>1</v>
      </c>
      <c r="F1110" s="192" t="s">
        <v>1411</v>
      </c>
      <c r="H1110" s="193">
        <v>-56.726999999999997</v>
      </c>
      <c r="I1110" s="194"/>
      <c r="L1110" s="189"/>
      <c r="M1110" s="195"/>
      <c r="N1110" s="196"/>
      <c r="O1110" s="196"/>
      <c r="P1110" s="196"/>
      <c r="Q1110" s="196"/>
      <c r="R1110" s="196"/>
      <c r="S1110" s="196"/>
      <c r="T1110" s="197"/>
      <c r="AT1110" s="191" t="s">
        <v>532</v>
      </c>
      <c r="AU1110" s="191" t="s">
        <v>89</v>
      </c>
      <c r="AV1110" s="13" t="s">
        <v>89</v>
      </c>
      <c r="AW1110" s="13" t="s">
        <v>30</v>
      </c>
      <c r="AX1110" s="13" t="s">
        <v>76</v>
      </c>
      <c r="AY1110" s="191" t="s">
        <v>524</v>
      </c>
    </row>
    <row r="1111" spans="2:51" s="13" customFormat="1">
      <c r="B1111" s="189"/>
      <c r="D1111" s="190" t="s">
        <v>532</v>
      </c>
      <c r="E1111" s="191" t="s">
        <v>1</v>
      </c>
      <c r="F1111" s="192" t="s">
        <v>1412</v>
      </c>
      <c r="H1111" s="193">
        <v>8.43</v>
      </c>
      <c r="I1111" s="194"/>
      <c r="L1111" s="189"/>
      <c r="M1111" s="195"/>
      <c r="N1111" s="196"/>
      <c r="O1111" s="196"/>
      <c r="P1111" s="196"/>
      <c r="Q1111" s="196"/>
      <c r="R1111" s="196"/>
      <c r="S1111" s="196"/>
      <c r="T1111" s="197"/>
      <c r="AT1111" s="191" t="s">
        <v>532</v>
      </c>
      <c r="AU1111" s="191" t="s">
        <v>89</v>
      </c>
      <c r="AV1111" s="13" t="s">
        <v>89</v>
      </c>
      <c r="AW1111" s="13" t="s">
        <v>30</v>
      </c>
      <c r="AX1111" s="13" t="s">
        <v>76</v>
      </c>
      <c r="AY1111" s="191" t="s">
        <v>524</v>
      </c>
    </row>
    <row r="1112" spans="2:51" s="14" customFormat="1">
      <c r="B1112" s="198"/>
      <c r="D1112" s="190" t="s">
        <v>532</v>
      </c>
      <c r="E1112" s="199" t="s">
        <v>1</v>
      </c>
      <c r="F1112" s="200" t="s">
        <v>1212</v>
      </c>
      <c r="H1112" s="199" t="s">
        <v>1</v>
      </c>
      <c r="I1112" s="201"/>
      <c r="L1112" s="198"/>
      <c r="M1112" s="202"/>
      <c r="N1112" s="203"/>
      <c r="O1112" s="203"/>
      <c r="P1112" s="203"/>
      <c r="Q1112" s="203"/>
      <c r="R1112" s="203"/>
      <c r="S1112" s="203"/>
      <c r="T1112" s="204"/>
      <c r="AT1112" s="199" t="s">
        <v>532</v>
      </c>
      <c r="AU1112" s="199" t="s">
        <v>89</v>
      </c>
      <c r="AV1112" s="14" t="s">
        <v>83</v>
      </c>
      <c r="AW1112" s="14" t="s">
        <v>30</v>
      </c>
      <c r="AX1112" s="14" t="s">
        <v>76</v>
      </c>
      <c r="AY1112" s="199" t="s">
        <v>524</v>
      </c>
    </row>
    <row r="1113" spans="2:51" s="13" customFormat="1">
      <c r="B1113" s="189"/>
      <c r="D1113" s="190" t="s">
        <v>532</v>
      </c>
      <c r="E1113" s="191" t="s">
        <v>1</v>
      </c>
      <c r="F1113" s="192" t="s">
        <v>1413</v>
      </c>
      <c r="H1113" s="193">
        <v>0.105</v>
      </c>
      <c r="I1113" s="194"/>
      <c r="L1113" s="189"/>
      <c r="M1113" s="195"/>
      <c r="N1113" s="196"/>
      <c r="O1113" s="196"/>
      <c r="P1113" s="196"/>
      <c r="Q1113" s="196"/>
      <c r="R1113" s="196"/>
      <c r="S1113" s="196"/>
      <c r="T1113" s="197"/>
      <c r="AT1113" s="191" t="s">
        <v>532</v>
      </c>
      <c r="AU1113" s="191" t="s">
        <v>89</v>
      </c>
      <c r="AV1113" s="13" t="s">
        <v>89</v>
      </c>
      <c r="AW1113" s="13" t="s">
        <v>30</v>
      </c>
      <c r="AX1113" s="13" t="s">
        <v>76</v>
      </c>
      <c r="AY1113" s="191" t="s">
        <v>524</v>
      </c>
    </row>
    <row r="1114" spans="2:51" s="14" customFormat="1">
      <c r="B1114" s="198"/>
      <c r="D1114" s="190" t="s">
        <v>532</v>
      </c>
      <c r="E1114" s="199" t="s">
        <v>1</v>
      </c>
      <c r="F1114" s="200" t="s">
        <v>1414</v>
      </c>
      <c r="H1114" s="199" t="s">
        <v>1</v>
      </c>
      <c r="I1114" s="201"/>
      <c r="L1114" s="198"/>
      <c r="M1114" s="202"/>
      <c r="N1114" s="203"/>
      <c r="O1114" s="203"/>
      <c r="P1114" s="203"/>
      <c r="Q1114" s="203"/>
      <c r="R1114" s="203"/>
      <c r="S1114" s="203"/>
      <c r="T1114" s="204"/>
      <c r="AT1114" s="199" t="s">
        <v>532</v>
      </c>
      <c r="AU1114" s="199" t="s">
        <v>89</v>
      </c>
      <c r="AV1114" s="14" t="s">
        <v>83</v>
      </c>
      <c r="AW1114" s="14" t="s">
        <v>30</v>
      </c>
      <c r="AX1114" s="14" t="s">
        <v>76</v>
      </c>
      <c r="AY1114" s="199" t="s">
        <v>524</v>
      </c>
    </row>
    <row r="1115" spans="2:51" s="14" customFormat="1">
      <c r="B1115" s="198"/>
      <c r="D1115" s="190" t="s">
        <v>532</v>
      </c>
      <c r="E1115" s="199" t="s">
        <v>1</v>
      </c>
      <c r="F1115" s="200" t="s">
        <v>1226</v>
      </c>
      <c r="H1115" s="199" t="s">
        <v>1</v>
      </c>
      <c r="I1115" s="201"/>
      <c r="L1115" s="198"/>
      <c r="M1115" s="202"/>
      <c r="N1115" s="203"/>
      <c r="O1115" s="203"/>
      <c r="P1115" s="203"/>
      <c r="Q1115" s="203"/>
      <c r="R1115" s="203"/>
      <c r="S1115" s="203"/>
      <c r="T1115" s="204"/>
      <c r="AT1115" s="199" t="s">
        <v>532</v>
      </c>
      <c r="AU1115" s="199" t="s">
        <v>89</v>
      </c>
      <c r="AV1115" s="14" t="s">
        <v>83</v>
      </c>
      <c r="AW1115" s="14" t="s">
        <v>30</v>
      </c>
      <c r="AX1115" s="14" t="s">
        <v>76</v>
      </c>
      <c r="AY1115" s="199" t="s">
        <v>524</v>
      </c>
    </row>
    <row r="1116" spans="2:51" s="13" customFormat="1" ht="20.399999999999999">
      <c r="B1116" s="189"/>
      <c r="D1116" s="190" t="s">
        <v>532</v>
      </c>
      <c r="E1116" s="191" t="s">
        <v>1</v>
      </c>
      <c r="F1116" s="192" t="s">
        <v>1415</v>
      </c>
      <c r="H1116" s="193">
        <v>18.181000000000001</v>
      </c>
      <c r="I1116" s="194"/>
      <c r="L1116" s="189"/>
      <c r="M1116" s="195"/>
      <c r="N1116" s="196"/>
      <c r="O1116" s="196"/>
      <c r="P1116" s="196"/>
      <c r="Q1116" s="196"/>
      <c r="R1116" s="196"/>
      <c r="S1116" s="196"/>
      <c r="T1116" s="197"/>
      <c r="AT1116" s="191" t="s">
        <v>532</v>
      </c>
      <c r="AU1116" s="191" t="s">
        <v>89</v>
      </c>
      <c r="AV1116" s="13" t="s">
        <v>89</v>
      </c>
      <c r="AW1116" s="13" t="s">
        <v>30</v>
      </c>
      <c r="AX1116" s="13" t="s">
        <v>76</v>
      </c>
      <c r="AY1116" s="191" t="s">
        <v>524</v>
      </c>
    </row>
    <row r="1117" spans="2:51" s="13" customFormat="1">
      <c r="B1117" s="189"/>
      <c r="D1117" s="190" t="s">
        <v>532</v>
      </c>
      <c r="E1117" s="191" t="s">
        <v>1</v>
      </c>
      <c r="F1117" s="192" t="s">
        <v>1416</v>
      </c>
      <c r="H1117" s="193">
        <v>38.622999999999998</v>
      </c>
      <c r="I1117" s="194"/>
      <c r="L1117" s="189"/>
      <c r="M1117" s="195"/>
      <c r="N1117" s="196"/>
      <c r="O1117" s="196"/>
      <c r="P1117" s="196"/>
      <c r="Q1117" s="196"/>
      <c r="R1117" s="196"/>
      <c r="S1117" s="196"/>
      <c r="T1117" s="197"/>
      <c r="AT1117" s="191" t="s">
        <v>532</v>
      </c>
      <c r="AU1117" s="191" t="s">
        <v>89</v>
      </c>
      <c r="AV1117" s="13" t="s">
        <v>89</v>
      </c>
      <c r="AW1117" s="13" t="s">
        <v>30</v>
      </c>
      <c r="AX1117" s="13" t="s">
        <v>76</v>
      </c>
      <c r="AY1117" s="191" t="s">
        <v>524</v>
      </c>
    </row>
    <row r="1118" spans="2:51" s="13" customFormat="1">
      <c r="B1118" s="189"/>
      <c r="D1118" s="190" t="s">
        <v>532</v>
      </c>
      <c r="E1118" s="191" t="s">
        <v>1</v>
      </c>
      <c r="F1118" s="192" t="s">
        <v>1417</v>
      </c>
      <c r="H1118" s="193">
        <v>7.843</v>
      </c>
      <c r="I1118" s="194"/>
      <c r="L1118" s="189"/>
      <c r="M1118" s="195"/>
      <c r="N1118" s="196"/>
      <c r="O1118" s="196"/>
      <c r="P1118" s="196"/>
      <c r="Q1118" s="196"/>
      <c r="R1118" s="196"/>
      <c r="S1118" s="196"/>
      <c r="T1118" s="197"/>
      <c r="AT1118" s="191" t="s">
        <v>532</v>
      </c>
      <c r="AU1118" s="191" t="s">
        <v>89</v>
      </c>
      <c r="AV1118" s="13" t="s">
        <v>89</v>
      </c>
      <c r="AW1118" s="13" t="s">
        <v>30</v>
      </c>
      <c r="AX1118" s="13" t="s">
        <v>76</v>
      </c>
      <c r="AY1118" s="191" t="s">
        <v>524</v>
      </c>
    </row>
    <row r="1119" spans="2:51" s="14" customFormat="1">
      <c r="B1119" s="198"/>
      <c r="D1119" s="190" t="s">
        <v>532</v>
      </c>
      <c r="E1119" s="199" t="s">
        <v>1</v>
      </c>
      <c r="F1119" s="200" t="s">
        <v>1177</v>
      </c>
      <c r="H1119" s="199" t="s">
        <v>1</v>
      </c>
      <c r="I1119" s="201"/>
      <c r="L1119" s="198"/>
      <c r="M1119" s="202"/>
      <c r="N1119" s="203"/>
      <c r="O1119" s="203"/>
      <c r="P1119" s="203"/>
      <c r="Q1119" s="203"/>
      <c r="R1119" s="203"/>
      <c r="S1119" s="203"/>
      <c r="T1119" s="204"/>
      <c r="AT1119" s="199" t="s">
        <v>532</v>
      </c>
      <c r="AU1119" s="199" t="s">
        <v>89</v>
      </c>
      <c r="AV1119" s="14" t="s">
        <v>83</v>
      </c>
      <c r="AW1119" s="14" t="s">
        <v>30</v>
      </c>
      <c r="AX1119" s="14" t="s">
        <v>76</v>
      </c>
      <c r="AY1119" s="199" t="s">
        <v>524</v>
      </c>
    </row>
    <row r="1120" spans="2:51" s="13" customFormat="1">
      <c r="B1120" s="189"/>
      <c r="D1120" s="190" t="s">
        <v>532</v>
      </c>
      <c r="E1120" s="191" t="s">
        <v>1</v>
      </c>
      <c r="F1120" s="192" t="s">
        <v>1418</v>
      </c>
      <c r="H1120" s="193">
        <v>2.0659999999999998</v>
      </c>
      <c r="I1120" s="194"/>
      <c r="L1120" s="189"/>
      <c r="M1120" s="195"/>
      <c r="N1120" s="196"/>
      <c r="O1120" s="196"/>
      <c r="P1120" s="196"/>
      <c r="Q1120" s="196"/>
      <c r="R1120" s="196"/>
      <c r="S1120" s="196"/>
      <c r="T1120" s="197"/>
      <c r="AT1120" s="191" t="s">
        <v>532</v>
      </c>
      <c r="AU1120" s="191" t="s">
        <v>89</v>
      </c>
      <c r="AV1120" s="13" t="s">
        <v>89</v>
      </c>
      <c r="AW1120" s="13" t="s">
        <v>30</v>
      </c>
      <c r="AX1120" s="13" t="s">
        <v>76</v>
      </c>
      <c r="AY1120" s="191" t="s">
        <v>524</v>
      </c>
    </row>
    <row r="1121" spans="2:51" s="13" customFormat="1">
      <c r="B1121" s="189"/>
      <c r="D1121" s="190" t="s">
        <v>532</v>
      </c>
      <c r="E1121" s="191" t="s">
        <v>1</v>
      </c>
      <c r="F1121" s="192" t="s">
        <v>1419</v>
      </c>
      <c r="H1121" s="193">
        <v>4.1760000000000002</v>
      </c>
      <c r="I1121" s="194"/>
      <c r="L1121" s="189"/>
      <c r="M1121" s="195"/>
      <c r="N1121" s="196"/>
      <c r="O1121" s="196"/>
      <c r="P1121" s="196"/>
      <c r="Q1121" s="196"/>
      <c r="R1121" s="196"/>
      <c r="S1121" s="196"/>
      <c r="T1121" s="197"/>
      <c r="AT1121" s="191" t="s">
        <v>532</v>
      </c>
      <c r="AU1121" s="191" t="s">
        <v>89</v>
      </c>
      <c r="AV1121" s="13" t="s">
        <v>89</v>
      </c>
      <c r="AW1121" s="13" t="s">
        <v>30</v>
      </c>
      <c r="AX1121" s="13" t="s">
        <v>76</v>
      </c>
      <c r="AY1121" s="191" t="s">
        <v>524</v>
      </c>
    </row>
    <row r="1122" spans="2:51" s="14" customFormat="1">
      <c r="B1122" s="198"/>
      <c r="D1122" s="190" t="s">
        <v>532</v>
      </c>
      <c r="E1122" s="199" t="s">
        <v>1</v>
      </c>
      <c r="F1122" s="200" t="s">
        <v>1212</v>
      </c>
      <c r="H1122" s="199" t="s">
        <v>1</v>
      </c>
      <c r="I1122" s="201"/>
      <c r="L1122" s="198"/>
      <c r="M1122" s="202"/>
      <c r="N1122" s="203"/>
      <c r="O1122" s="203"/>
      <c r="P1122" s="203"/>
      <c r="Q1122" s="203"/>
      <c r="R1122" s="203"/>
      <c r="S1122" s="203"/>
      <c r="T1122" s="204"/>
      <c r="AT1122" s="199" t="s">
        <v>532</v>
      </c>
      <c r="AU1122" s="199" t="s">
        <v>89</v>
      </c>
      <c r="AV1122" s="14" t="s">
        <v>83</v>
      </c>
      <c r="AW1122" s="14" t="s">
        <v>30</v>
      </c>
      <c r="AX1122" s="14" t="s">
        <v>76</v>
      </c>
      <c r="AY1122" s="199" t="s">
        <v>524</v>
      </c>
    </row>
    <row r="1123" spans="2:51" s="13" customFormat="1">
      <c r="B1123" s="189"/>
      <c r="D1123" s="190" t="s">
        <v>532</v>
      </c>
      <c r="E1123" s="191" t="s">
        <v>1</v>
      </c>
      <c r="F1123" s="192" t="s">
        <v>1420</v>
      </c>
      <c r="H1123" s="193">
        <v>5.5170000000000003</v>
      </c>
      <c r="I1123" s="194"/>
      <c r="L1123" s="189"/>
      <c r="M1123" s="195"/>
      <c r="N1123" s="196"/>
      <c r="O1123" s="196"/>
      <c r="P1123" s="196"/>
      <c r="Q1123" s="196"/>
      <c r="R1123" s="196"/>
      <c r="S1123" s="196"/>
      <c r="T1123" s="197"/>
      <c r="AT1123" s="191" t="s">
        <v>532</v>
      </c>
      <c r="AU1123" s="191" t="s">
        <v>89</v>
      </c>
      <c r="AV1123" s="13" t="s">
        <v>89</v>
      </c>
      <c r="AW1123" s="13" t="s">
        <v>30</v>
      </c>
      <c r="AX1123" s="13" t="s">
        <v>76</v>
      </c>
      <c r="AY1123" s="191" t="s">
        <v>524</v>
      </c>
    </row>
    <row r="1124" spans="2:51" s="13" customFormat="1">
      <c r="B1124" s="189"/>
      <c r="D1124" s="190" t="s">
        <v>532</v>
      </c>
      <c r="E1124" s="191" t="s">
        <v>1</v>
      </c>
      <c r="F1124" s="192" t="s">
        <v>1421</v>
      </c>
      <c r="H1124" s="193">
        <v>26.026</v>
      </c>
      <c r="I1124" s="194"/>
      <c r="L1124" s="189"/>
      <c r="M1124" s="195"/>
      <c r="N1124" s="196"/>
      <c r="O1124" s="196"/>
      <c r="P1124" s="196"/>
      <c r="Q1124" s="196"/>
      <c r="R1124" s="196"/>
      <c r="S1124" s="196"/>
      <c r="T1124" s="197"/>
      <c r="AT1124" s="191" t="s">
        <v>532</v>
      </c>
      <c r="AU1124" s="191" t="s">
        <v>89</v>
      </c>
      <c r="AV1124" s="13" t="s">
        <v>89</v>
      </c>
      <c r="AW1124" s="13" t="s">
        <v>30</v>
      </c>
      <c r="AX1124" s="13" t="s">
        <v>76</v>
      </c>
      <c r="AY1124" s="191" t="s">
        <v>524</v>
      </c>
    </row>
    <row r="1125" spans="2:51" s="15" customFormat="1">
      <c r="B1125" s="205"/>
      <c r="D1125" s="190" t="s">
        <v>532</v>
      </c>
      <c r="E1125" s="206" t="s">
        <v>1</v>
      </c>
      <c r="F1125" s="207" t="s">
        <v>589</v>
      </c>
      <c r="H1125" s="208">
        <v>1037.127</v>
      </c>
      <c r="I1125" s="209"/>
      <c r="L1125" s="205"/>
      <c r="M1125" s="210"/>
      <c r="N1125" s="211"/>
      <c r="O1125" s="211"/>
      <c r="P1125" s="211"/>
      <c r="Q1125" s="211"/>
      <c r="R1125" s="211"/>
      <c r="S1125" s="211"/>
      <c r="T1125" s="212"/>
      <c r="AT1125" s="206" t="s">
        <v>532</v>
      </c>
      <c r="AU1125" s="206" t="s">
        <v>89</v>
      </c>
      <c r="AV1125" s="15" t="s">
        <v>537</v>
      </c>
      <c r="AW1125" s="15" t="s">
        <v>30</v>
      </c>
      <c r="AX1125" s="15" t="s">
        <v>76</v>
      </c>
      <c r="AY1125" s="206" t="s">
        <v>524</v>
      </c>
    </row>
    <row r="1126" spans="2:51" s="14" customFormat="1">
      <c r="B1126" s="198"/>
      <c r="D1126" s="190" t="s">
        <v>532</v>
      </c>
      <c r="E1126" s="199" t="s">
        <v>1</v>
      </c>
      <c r="F1126" s="200" t="s">
        <v>1102</v>
      </c>
      <c r="H1126" s="199" t="s">
        <v>1</v>
      </c>
      <c r="I1126" s="201"/>
      <c r="L1126" s="198"/>
      <c r="M1126" s="202"/>
      <c r="N1126" s="203"/>
      <c r="O1126" s="203"/>
      <c r="P1126" s="203"/>
      <c r="Q1126" s="203"/>
      <c r="R1126" s="203"/>
      <c r="S1126" s="203"/>
      <c r="T1126" s="204"/>
      <c r="AT1126" s="199" t="s">
        <v>532</v>
      </c>
      <c r="AU1126" s="199" t="s">
        <v>89</v>
      </c>
      <c r="AV1126" s="14" t="s">
        <v>83</v>
      </c>
      <c r="AW1126" s="14" t="s">
        <v>30</v>
      </c>
      <c r="AX1126" s="14" t="s">
        <v>76</v>
      </c>
      <c r="AY1126" s="199" t="s">
        <v>524</v>
      </c>
    </row>
    <row r="1127" spans="2:51" s="14" customFormat="1">
      <c r="B1127" s="198"/>
      <c r="D1127" s="190" t="s">
        <v>532</v>
      </c>
      <c r="E1127" s="199" t="s">
        <v>1</v>
      </c>
      <c r="F1127" s="200" t="s">
        <v>1103</v>
      </c>
      <c r="H1127" s="199" t="s">
        <v>1</v>
      </c>
      <c r="I1127" s="201"/>
      <c r="L1127" s="198"/>
      <c r="M1127" s="202"/>
      <c r="N1127" s="203"/>
      <c r="O1127" s="203"/>
      <c r="P1127" s="203"/>
      <c r="Q1127" s="203"/>
      <c r="R1127" s="203"/>
      <c r="S1127" s="203"/>
      <c r="T1127" s="204"/>
      <c r="AT1127" s="199" t="s">
        <v>532</v>
      </c>
      <c r="AU1127" s="199" t="s">
        <v>89</v>
      </c>
      <c r="AV1127" s="14" t="s">
        <v>83</v>
      </c>
      <c r="AW1127" s="14" t="s">
        <v>30</v>
      </c>
      <c r="AX1127" s="14" t="s">
        <v>76</v>
      </c>
      <c r="AY1127" s="199" t="s">
        <v>524</v>
      </c>
    </row>
    <row r="1128" spans="2:51" s="14" customFormat="1">
      <c r="B1128" s="198"/>
      <c r="D1128" s="190" t="s">
        <v>532</v>
      </c>
      <c r="E1128" s="199" t="s">
        <v>1</v>
      </c>
      <c r="F1128" s="200" t="s">
        <v>1177</v>
      </c>
      <c r="H1128" s="199" t="s">
        <v>1</v>
      </c>
      <c r="I1128" s="201"/>
      <c r="L1128" s="198"/>
      <c r="M1128" s="202"/>
      <c r="N1128" s="203"/>
      <c r="O1128" s="203"/>
      <c r="P1128" s="203"/>
      <c r="Q1128" s="203"/>
      <c r="R1128" s="203"/>
      <c r="S1128" s="203"/>
      <c r="T1128" s="204"/>
      <c r="AT1128" s="199" t="s">
        <v>532</v>
      </c>
      <c r="AU1128" s="199" t="s">
        <v>89</v>
      </c>
      <c r="AV1128" s="14" t="s">
        <v>83</v>
      </c>
      <c r="AW1128" s="14" t="s">
        <v>30</v>
      </c>
      <c r="AX1128" s="14" t="s">
        <v>76</v>
      </c>
      <c r="AY1128" s="199" t="s">
        <v>524</v>
      </c>
    </row>
    <row r="1129" spans="2:51" s="13" customFormat="1">
      <c r="B1129" s="189"/>
      <c r="D1129" s="190" t="s">
        <v>532</v>
      </c>
      <c r="E1129" s="191" t="s">
        <v>1</v>
      </c>
      <c r="F1129" s="192" t="s">
        <v>1422</v>
      </c>
      <c r="H1129" s="193">
        <v>26.196999999999999</v>
      </c>
      <c r="I1129" s="194"/>
      <c r="L1129" s="189"/>
      <c r="M1129" s="195"/>
      <c r="N1129" s="196"/>
      <c r="O1129" s="196"/>
      <c r="P1129" s="196"/>
      <c r="Q1129" s="196"/>
      <c r="R1129" s="196"/>
      <c r="S1129" s="196"/>
      <c r="T1129" s="197"/>
      <c r="AT1129" s="191" t="s">
        <v>532</v>
      </c>
      <c r="AU1129" s="191" t="s">
        <v>89</v>
      </c>
      <c r="AV1129" s="13" t="s">
        <v>89</v>
      </c>
      <c r="AW1129" s="13" t="s">
        <v>30</v>
      </c>
      <c r="AX1129" s="13" t="s">
        <v>76</v>
      </c>
      <c r="AY1129" s="191" t="s">
        <v>524</v>
      </c>
    </row>
    <row r="1130" spans="2:51" s="14" customFormat="1">
      <c r="B1130" s="198"/>
      <c r="D1130" s="190" t="s">
        <v>532</v>
      </c>
      <c r="E1130" s="199" t="s">
        <v>1</v>
      </c>
      <c r="F1130" s="200" t="s">
        <v>1216</v>
      </c>
      <c r="H1130" s="199" t="s">
        <v>1</v>
      </c>
      <c r="I1130" s="201"/>
      <c r="L1130" s="198"/>
      <c r="M1130" s="202"/>
      <c r="N1130" s="203"/>
      <c r="O1130" s="203"/>
      <c r="P1130" s="203"/>
      <c r="Q1130" s="203"/>
      <c r="R1130" s="203"/>
      <c r="S1130" s="203"/>
      <c r="T1130" s="204"/>
      <c r="AT1130" s="199" t="s">
        <v>532</v>
      </c>
      <c r="AU1130" s="199" t="s">
        <v>89</v>
      </c>
      <c r="AV1130" s="14" t="s">
        <v>83</v>
      </c>
      <c r="AW1130" s="14" t="s">
        <v>30</v>
      </c>
      <c r="AX1130" s="14" t="s">
        <v>76</v>
      </c>
      <c r="AY1130" s="199" t="s">
        <v>524</v>
      </c>
    </row>
    <row r="1131" spans="2:51" s="13" customFormat="1">
      <c r="B1131" s="189"/>
      <c r="D1131" s="190" t="s">
        <v>532</v>
      </c>
      <c r="E1131" s="191" t="s">
        <v>1</v>
      </c>
      <c r="F1131" s="192" t="s">
        <v>1423</v>
      </c>
      <c r="H1131" s="193">
        <v>19.376000000000001</v>
      </c>
      <c r="I1131" s="194"/>
      <c r="L1131" s="189"/>
      <c r="M1131" s="195"/>
      <c r="N1131" s="196"/>
      <c r="O1131" s="196"/>
      <c r="P1131" s="196"/>
      <c r="Q1131" s="196"/>
      <c r="R1131" s="196"/>
      <c r="S1131" s="196"/>
      <c r="T1131" s="197"/>
      <c r="AT1131" s="191" t="s">
        <v>532</v>
      </c>
      <c r="AU1131" s="191" t="s">
        <v>89</v>
      </c>
      <c r="AV1131" s="13" t="s">
        <v>89</v>
      </c>
      <c r="AW1131" s="13" t="s">
        <v>30</v>
      </c>
      <c r="AX1131" s="13" t="s">
        <v>76</v>
      </c>
      <c r="AY1131" s="191" t="s">
        <v>524</v>
      </c>
    </row>
    <row r="1132" spans="2:51" s="13" customFormat="1">
      <c r="B1132" s="189"/>
      <c r="D1132" s="190" t="s">
        <v>532</v>
      </c>
      <c r="E1132" s="191" t="s">
        <v>1</v>
      </c>
      <c r="F1132" s="192" t="s">
        <v>1230</v>
      </c>
      <c r="H1132" s="193">
        <v>19.695</v>
      </c>
      <c r="I1132" s="194"/>
      <c r="L1132" s="189"/>
      <c r="M1132" s="195"/>
      <c r="N1132" s="196"/>
      <c r="O1132" s="196"/>
      <c r="P1132" s="196"/>
      <c r="Q1132" s="196"/>
      <c r="R1132" s="196"/>
      <c r="S1132" s="196"/>
      <c r="T1132" s="197"/>
      <c r="AT1132" s="191" t="s">
        <v>532</v>
      </c>
      <c r="AU1132" s="191" t="s">
        <v>89</v>
      </c>
      <c r="AV1132" s="13" t="s">
        <v>89</v>
      </c>
      <c r="AW1132" s="13" t="s">
        <v>30</v>
      </c>
      <c r="AX1132" s="13" t="s">
        <v>76</v>
      </c>
      <c r="AY1132" s="191" t="s">
        <v>524</v>
      </c>
    </row>
    <row r="1133" spans="2:51" s="13" customFormat="1">
      <c r="B1133" s="189"/>
      <c r="D1133" s="190" t="s">
        <v>532</v>
      </c>
      <c r="E1133" s="191" t="s">
        <v>1</v>
      </c>
      <c r="F1133" s="192" t="s">
        <v>1249</v>
      </c>
      <c r="H1133" s="193">
        <v>-13.65</v>
      </c>
      <c r="I1133" s="194"/>
      <c r="L1133" s="189"/>
      <c r="M1133" s="195"/>
      <c r="N1133" s="196"/>
      <c r="O1133" s="196"/>
      <c r="P1133" s="196"/>
      <c r="Q1133" s="196"/>
      <c r="R1133" s="196"/>
      <c r="S1133" s="196"/>
      <c r="T1133" s="197"/>
      <c r="AT1133" s="191" t="s">
        <v>532</v>
      </c>
      <c r="AU1133" s="191" t="s">
        <v>89</v>
      </c>
      <c r="AV1133" s="13" t="s">
        <v>89</v>
      </c>
      <c r="AW1133" s="13" t="s">
        <v>30</v>
      </c>
      <c r="AX1133" s="13" t="s">
        <v>76</v>
      </c>
      <c r="AY1133" s="191" t="s">
        <v>524</v>
      </c>
    </row>
    <row r="1134" spans="2:51" s="13" customFormat="1">
      <c r="B1134" s="189"/>
      <c r="D1134" s="190" t="s">
        <v>532</v>
      </c>
      <c r="E1134" s="191" t="s">
        <v>1</v>
      </c>
      <c r="F1134" s="192" t="s">
        <v>1424</v>
      </c>
      <c r="H1134" s="193">
        <v>1.216</v>
      </c>
      <c r="I1134" s="194"/>
      <c r="L1134" s="189"/>
      <c r="M1134" s="195"/>
      <c r="N1134" s="196"/>
      <c r="O1134" s="196"/>
      <c r="P1134" s="196"/>
      <c r="Q1134" s="196"/>
      <c r="R1134" s="196"/>
      <c r="S1134" s="196"/>
      <c r="T1134" s="197"/>
      <c r="AT1134" s="191" t="s">
        <v>532</v>
      </c>
      <c r="AU1134" s="191" t="s">
        <v>89</v>
      </c>
      <c r="AV1134" s="13" t="s">
        <v>89</v>
      </c>
      <c r="AW1134" s="13" t="s">
        <v>30</v>
      </c>
      <c r="AX1134" s="13" t="s">
        <v>76</v>
      </c>
      <c r="AY1134" s="191" t="s">
        <v>524</v>
      </c>
    </row>
    <row r="1135" spans="2:51" s="14" customFormat="1">
      <c r="B1135" s="198"/>
      <c r="D1135" s="190" t="s">
        <v>532</v>
      </c>
      <c r="E1135" s="199" t="s">
        <v>1</v>
      </c>
      <c r="F1135" s="200" t="s">
        <v>1105</v>
      </c>
      <c r="H1135" s="199" t="s">
        <v>1</v>
      </c>
      <c r="I1135" s="201"/>
      <c r="L1135" s="198"/>
      <c r="M1135" s="202"/>
      <c r="N1135" s="203"/>
      <c r="O1135" s="203"/>
      <c r="P1135" s="203"/>
      <c r="Q1135" s="203"/>
      <c r="R1135" s="203"/>
      <c r="S1135" s="203"/>
      <c r="T1135" s="204"/>
      <c r="AT1135" s="199" t="s">
        <v>532</v>
      </c>
      <c r="AU1135" s="199" t="s">
        <v>89</v>
      </c>
      <c r="AV1135" s="14" t="s">
        <v>83</v>
      </c>
      <c r="AW1135" s="14" t="s">
        <v>30</v>
      </c>
      <c r="AX1135" s="14" t="s">
        <v>76</v>
      </c>
      <c r="AY1135" s="199" t="s">
        <v>524</v>
      </c>
    </row>
    <row r="1136" spans="2:51" s="14" customFormat="1">
      <c r="B1136" s="198"/>
      <c r="D1136" s="190" t="s">
        <v>532</v>
      </c>
      <c r="E1136" s="199" t="s">
        <v>1</v>
      </c>
      <c r="F1136" s="200" t="s">
        <v>1177</v>
      </c>
      <c r="H1136" s="199" t="s">
        <v>1</v>
      </c>
      <c r="I1136" s="201"/>
      <c r="L1136" s="198"/>
      <c r="M1136" s="202"/>
      <c r="N1136" s="203"/>
      <c r="O1136" s="203"/>
      <c r="P1136" s="203"/>
      <c r="Q1136" s="203"/>
      <c r="R1136" s="203"/>
      <c r="S1136" s="203"/>
      <c r="T1136" s="204"/>
      <c r="AT1136" s="199" t="s">
        <v>532</v>
      </c>
      <c r="AU1136" s="199" t="s">
        <v>89</v>
      </c>
      <c r="AV1136" s="14" t="s">
        <v>83</v>
      </c>
      <c r="AW1136" s="14" t="s">
        <v>30</v>
      </c>
      <c r="AX1136" s="14" t="s">
        <v>76</v>
      </c>
      <c r="AY1136" s="199" t="s">
        <v>524</v>
      </c>
    </row>
    <row r="1137" spans="2:51" s="13" customFormat="1">
      <c r="B1137" s="189"/>
      <c r="D1137" s="190" t="s">
        <v>532</v>
      </c>
      <c r="E1137" s="191" t="s">
        <v>1</v>
      </c>
      <c r="F1137" s="192" t="s">
        <v>1425</v>
      </c>
      <c r="H1137" s="193">
        <v>22.65</v>
      </c>
      <c r="I1137" s="194"/>
      <c r="L1137" s="189"/>
      <c r="M1137" s="195"/>
      <c r="N1137" s="196"/>
      <c r="O1137" s="196"/>
      <c r="P1137" s="196"/>
      <c r="Q1137" s="196"/>
      <c r="R1137" s="196"/>
      <c r="S1137" s="196"/>
      <c r="T1137" s="197"/>
      <c r="AT1137" s="191" t="s">
        <v>532</v>
      </c>
      <c r="AU1137" s="191" t="s">
        <v>89</v>
      </c>
      <c r="AV1137" s="13" t="s">
        <v>89</v>
      </c>
      <c r="AW1137" s="13" t="s">
        <v>30</v>
      </c>
      <c r="AX1137" s="13" t="s">
        <v>76</v>
      </c>
      <c r="AY1137" s="191" t="s">
        <v>524</v>
      </c>
    </row>
    <row r="1138" spans="2:51" s="14" customFormat="1">
      <c r="B1138" s="198"/>
      <c r="D1138" s="190" t="s">
        <v>532</v>
      </c>
      <c r="E1138" s="199" t="s">
        <v>1</v>
      </c>
      <c r="F1138" s="200" t="s">
        <v>1216</v>
      </c>
      <c r="H1138" s="199" t="s">
        <v>1</v>
      </c>
      <c r="I1138" s="201"/>
      <c r="L1138" s="198"/>
      <c r="M1138" s="202"/>
      <c r="N1138" s="203"/>
      <c r="O1138" s="203"/>
      <c r="P1138" s="203"/>
      <c r="Q1138" s="203"/>
      <c r="R1138" s="203"/>
      <c r="S1138" s="203"/>
      <c r="T1138" s="204"/>
      <c r="AT1138" s="199" t="s">
        <v>532</v>
      </c>
      <c r="AU1138" s="199" t="s">
        <v>89</v>
      </c>
      <c r="AV1138" s="14" t="s">
        <v>83</v>
      </c>
      <c r="AW1138" s="14" t="s">
        <v>30</v>
      </c>
      <c r="AX1138" s="14" t="s">
        <v>76</v>
      </c>
      <c r="AY1138" s="199" t="s">
        <v>524</v>
      </c>
    </row>
    <row r="1139" spans="2:51" s="13" customFormat="1">
      <c r="B1139" s="189"/>
      <c r="D1139" s="190" t="s">
        <v>532</v>
      </c>
      <c r="E1139" s="191" t="s">
        <v>1</v>
      </c>
      <c r="F1139" s="192" t="s">
        <v>1426</v>
      </c>
      <c r="H1139" s="193">
        <v>19.227</v>
      </c>
      <c r="I1139" s="194"/>
      <c r="L1139" s="189"/>
      <c r="M1139" s="195"/>
      <c r="N1139" s="196"/>
      <c r="O1139" s="196"/>
      <c r="P1139" s="196"/>
      <c r="Q1139" s="196"/>
      <c r="R1139" s="196"/>
      <c r="S1139" s="196"/>
      <c r="T1139" s="197"/>
      <c r="AT1139" s="191" t="s">
        <v>532</v>
      </c>
      <c r="AU1139" s="191" t="s">
        <v>89</v>
      </c>
      <c r="AV1139" s="13" t="s">
        <v>89</v>
      </c>
      <c r="AW1139" s="13" t="s">
        <v>30</v>
      </c>
      <c r="AX1139" s="13" t="s">
        <v>76</v>
      </c>
      <c r="AY1139" s="191" t="s">
        <v>524</v>
      </c>
    </row>
    <row r="1140" spans="2:51" s="13" customFormat="1">
      <c r="B1140" s="189"/>
      <c r="D1140" s="190" t="s">
        <v>532</v>
      </c>
      <c r="E1140" s="191" t="s">
        <v>1</v>
      </c>
      <c r="F1140" s="192" t="s">
        <v>1249</v>
      </c>
      <c r="H1140" s="193">
        <v>-13.65</v>
      </c>
      <c r="I1140" s="194"/>
      <c r="L1140" s="189"/>
      <c r="M1140" s="195"/>
      <c r="N1140" s="196"/>
      <c r="O1140" s="196"/>
      <c r="P1140" s="196"/>
      <c r="Q1140" s="196"/>
      <c r="R1140" s="196"/>
      <c r="S1140" s="196"/>
      <c r="T1140" s="197"/>
      <c r="AT1140" s="191" t="s">
        <v>532</v>
      </c>
      <c r="AU1140" s="191" t="s">
        <v>89</v>
      </c>
      <c r="AV1140" s="13" t="s">
        <v>89</v>
      </c>
      <c r="AW1140" s="13" t="s">
        <v>30</v>
      </c>
      <c r="AX1140" s="13" t="s">
        <v>76</v>
      </c>
      <c r="AY1140" s="191" t="s">
        <v>524</v>
      </c>
    </row>
    <row r="1141" spans="2:51" s="13" customFormat="1">
      <c r="B1141" s="189"/>
      <c r="D1141" s="190" t="s">
        <v>532</v>
      </c>
      <c r="E1141" s="191" t="s">
        <v>1</v>
      </c>
      <c r="F1141" s="192" t="s">
        <v>1427</v>
      </c>
      <c r="H1141" s="193">
        <v>1.0880000000000001</v>
      </c>
      <c r="I1141" s="194"/>
      <c r="L1141" s="189"/>
      <c r="M1141" s="195"/>
      <c r="N1141" s="196"/>
      <c r="O1141" s="196"/>
      <c r="P1141" s="196"/>
      <c r="Q1141" s="196"/>
      <c r="R1141" s="196"/>
      <c r="S1141" s="196"/>
      <c r="T1141" s="197"/>
      <c r="AT1141" s="191" t="s">
        <v>532</v>
      </c>
      <c r="AU1141" s="191" t="s">
        <v>89</v>
      </c>
      <c r="AV1141" s="13" t="s">
        <v>89</v>
      </c>
      <c r="AW1141" s="13" t="s">
        <v>30</v>
      </c>
      <c r="AX1141" s="13" t="s">
        <v>76</v>
      </c>
      <c r="AY1141" s="191" t="s">
        <v>524</v>
      </c>
    </row>
    <row r="1142" spans="2:51" s="14" customFormat="1">
      <c r="B1142" s="198"/>
      <c r="D1142" s="190" t="s">
        <v>532</v>
      </c>
      <c r="E1142" s="199" t="s">
        <v>1</v>
      </c>
      <c r="F1142" s="200" t="s">
        <v>1107</v>
      </c>
      <c r="H1142" s="199" t="s">
        <v>1</v>
      </c>
      <c r="I1142" s="201"/>
      <c r="L1142" s="198"/>
      <c r="M1142" s="202"/>
      <c r="N1142" s="203"/>
      <c r="O1142" s="203"/>
      <c r="P1142" s="203"/>
      <c r="Q1142" s="203"/>
      <c r="R1142" s="203"/>
      <c r="S1142" s="203"/>
      <c r="T1142" s="204"/>
      <c r="AT1142" s="199" t="s">
        <v>532</v>
      </c>
      <c r="AU1142" s="199" t="s">
        <v>89</v>
      </c>
      <c r="AV1142" s="14" t="s">
        <v>83</v>
      </c>
      <c r="AW1142" s="14" t="s">
        <v>30</v>
      </c>
      <c r="AX1142" s="14" t="s">
        <v>76</v>
      </c>
      <c r="AY1142" s="199" t="s">
        <v>524</v>
      </c>
    </row>
    <row r="1143" spans="2:51" s="14" customFormat="1">
      <c r="B1143" s="198"/>
      <c r="D1143" s="190" t="s">
        <v>532</v>
      </c>
      <c r="E1143" s="199" t="s">
        <v>1</v>
      </c>
      <c r="F1143" s="200" t="s">
        <v>1216</v>
      </c>
      <c r="H1143" s="199" t="s">
        <v>1</v>
      </c>
      <c r="I1143" s="201"/>
      <c r="L1143" s="198"/>
      <c r="M1143" s="202"/>
      <c r="N1143" s="203"/>
      <c r="O1143" s="203"/>
      <c r="P1143" s="203"/>
      <c r="Q1143" s="203"/>
      <c r="R1143" s="203"/>
      <c r="S1143" s="203"/>
      <c r="T1143" s="204"/>
      <c r="AT1143" s="199" t="s">
        <v>532</v>
      </c>
      <c r="AU1143" s="199" t="s">
        <v>89</v>
      </c>
      <c r="AV1143" s="14" t="s">
        <v>83</v>
      </c>
      <c r="AW1143" s="14" t="s">
        <v>30</v>
      </c>
      <c r="AX1143" s="14" t="s">
        <v>76</v>
      </c>
      <c r="AY1143" s="199" t="s">
        <v>524</v>
      </c>
    </row>
    <row r="1144" spans="2:51" s="13" customFormat="1">
      <c r="B1144" s="189"/>
      <c r="D1144" s="190" t="s">
        <v>532</v>
      </c>
      <c r="E1144" s="191" t="s">
        <v>1</v>
      </c>
      <c r="F1144" s="192" t="s">
        <v>1428</v>
      </c>
      <c r="H1144" s="193">
        <v>19.523</v>
      </c>
      <c r="I1144" s="194"/>
      <c r="L1144" s="189"/>
      <c r="M1144" s="195"/>
      <c r="N1144" s="196"/>
      <c r="O1144" s="196"/>
      <c r="P1144" s="196"/>
      <c r="Q1144" s="196"/>
      <c r="R1144" s="196"/>
      <c r="S1144" s="196"/>
      <c r="T1144" s="197"/>
      <c r="AT1144" s="191" t="s">
        <v>532</v>
      </c>
      <c r="AU1144" s="191" t="s">
        <v>89</v>
      </c>
      <c r="AV1144" s="13" t="s">
        <v>89</v>
      </c>
      <c r="AW1144" s="13" t="s">
        <v>30</v>
      </c>
      <c r="AX1144" s="13" t="s">
        <v>76</v>
      </c>
      <c r="AY1144" s="191" t="s">
        <v>524</v>
      </c>
    </row>
    <row r="1145" spans="2:51" s="13" customFormat="1">
      <c r="B1145" s="189"/>
      <c r="D1145" s="190" t="s">
        <v>532</v>
      </c>
      <c r="E1145" s="191" t="s">
        <v>1</v>
      </c>
      <c r="F1145" s="192" t="s">
        <v>1307</v>
      </c>
      <c r="H1145" s="193">
        <v>-13.86</v>
      </c>
      <c r="I1145" s="194"/>
      <c r="L1145" s="189"/>
      <c r="M1145" s="195"/>
      <c r="N1145" s="196"/>
      <c r="O1145" s="196"/>
      <c r="P1145" s="196"/>
      <c r="Q1145" s="196"/>
      <c r="R1145" s="196"/>
      <c r="S1145" s="196"/>
      <c r="T1145" s="197"/>
      <c r="AT1145" s="191" t="s">
        <v>532</v>
      </c>
      <c r="AU1145" s="191" t="s">
        <v>89</v>
      </c>
      <c r="AV1145" s="13" t="s">
        <v>89</v>
      </c>
      <c r="AW1145" s="13" t="s">
        <v>30</v>
      </c>
      <c r="AX1145" s="13" t="s">
        <v>76</v>
      </c>
      <c r="AY1145" s="191" t="s">
        <v>524</v>
      </c>
    </row>
    <row r="1146" spans="2:51" s="13" customFormat="1">
      <c r="B1146" s="189"/>
      <c r="D1146" s="190" t="s">
        <v>532</v>
      </c>
      <c r="E1146" s="191" t="s">
        <v>1</v>
      </c>
      <c r="F1146" s="192" t="s">
        <v>1427</v>
      </c>
      <c r="H1146" s="193">
        <v>1.0880000000000001</v>
      </c>
      <c r="I1146" s="194"/>
      <c r="L1146" s="189"/>
      <c r="M1146" s="195"/>
      <c r="N1146" s="196"/>
      <c r="O1146" s="196"/>
      <c r="P1146" s="196"/>
      <c r="Q1146" s="196"/>
      <c r="R1146" s="196"/>
      <c r="S1146" s="196"/>
      <c r="T1146" s="197"/>
      <c r="AT1146" s="191" t="s">
        <v>532</v>
      </c>
      <c r="AU1146" s="191" t="s">
        <v>89</v>
      </c>
      <c r="AV1146" s="13" t="s">
        <v>89</v>
      </c>
      <c r="AW1146" s="13" t="s">
        <v>30</v>
      </c>
      <c r="AX1146" s="13" t="s">
        <v>76</v>
      </c>
      <c r="AY1146" s="191" t="s">
        <v>524</v>
      </c>
    </row>
    <row r="1147" spans="2:51" s="14" customFormat="1">
      <c r="B1147" s="198"/>
      <c r="D1147" s="190" t="s">
        <v>532</v>
      </c>
      <c r="E1147" s="199" t="s">
        <v>1</v>
      </c>
      <c r="F1147" s="200" t="s">
        <v>1109</v>
      </c>
      <c r="H1147" s="199" t="s">
        <v>1</v>
      </c>
      <c r="I1147" s="201"/>
      <c r="L1147" s="198"/>
      <c r="M1147" s="202"/>
      <c r="N1147" s="203"/>
      <c r="O1147" s="203"/>
      <c r="P1147" s="203"/>
      <c r="Q1147" s="203"/>
      <c r="R1147" s="203"/>
      <c r="S1147" s="203"/>
      <c r="T1147" s="204"/>
      <c r="AT1147" s="199" t="s">
        <v>532</v>
      </c>
      <c r="AU1147" s="199" t="s">
        <v>89</v>
      </c>
      <c r="AV1147" s="14" t="s">
        <v>83</v>
      </c>
      <c r="AW1147" s="14" t="s">
        <v>30</v>
      </c>
      <c r="AX1147" s="14" t="s">
        <v>76</v>
      </c>
      <c r="AY1147" s="199" t="s">
        <v>524</v>
      </c>
    </row>
    <row r="1148" spans="2:51" s="14" customFormat="1">
      <c r="B1148" s="198"/>
      <c r="D1148" s="190" t="s">
        <v>532</v>
      </c>
      <c r="E1148" s="199" t="s">
        <v>1</v>
      </c>
      <c r="F1148" s="200" t="s">
        <v>1177</v>
      </c>
      <c r="H1148" s="199" t="s">
        <v>1</v>
      </c>
      <c r="I1148" s="201"/>
      <c r="L1148" s="198"/>
      <c r="M1148" s="202"/>
      <c r="N1148" s="203"/>
      <c r="O1148" s="203"/>
      <c r="P1148" s="203"/>
      <c r="Q1148" s="203"/>
      <c r="R1148" s="203"/>
      <c r="S1148" s="203"/>
      <c r="T1148" s="204"/>
      <c r="AT1148" s="199" t="s">
        <v>532</v>
      </c>
      <c r="AU1148" s="199" t="s">
        <v>89</v>
      </c>
      <c r="AV1148" s="14" t="s">
        <v>83</v>
      </c>
      <c r="AW1148" s="14" t="s">
        <v>30</v>
      </c>
      <c r="AX1148" s="14" t="s">
        <v>76</v>
      </c>
      <c r="AY1148" s="199" t="s">
        <v>524</v>
      </c>
    </row>
    <row r="1149" spans="2:51" s="13" customFormat="1">
      <c r="B1149" s="189"/>
      <c r="D1149" s="190" t="s">
        <v>532</v>
      </c>
      <c r="E1149" s="191" t="s">
        <v>1</v>
      </c>
      <c r="F1149" s="192" t="s">
        <v>1429</v>
      </c>
      <c r="H1149" s="193">
        <v>44.189</v>
      </c>
      <c r="I1149" s="194"/>
      <c r="L1149" s="189"/>
      <c r="M1149" s="195"/>
      <c r="N1149" s="196"/>
      <c r="O1149" s="196"/>
      <c r="P1149" s="196"/>
      <c r="Q1149" s="196"/>
      <c r="R1149" s="196"/>
      <c r="S1149" s="196"/>
      <c r="T1149" s="197"/>
      <c r="AT1149" s="191" t="s">
        <v>532</v>
      </c>
      <c r="AU1149" s="191" t="s">
        <v>89</v>
      </c>
      <c r="AV1149" s="13" t="s">
        <v>89</v>
      </c>
      <c r="AW1149" s="13" t="s">
        <v>30</v>
      </c>
      <c r="AX1149" s="13" t="s">
        <v>76</v>
      </c>
      <c r="AY1149" s="191" t="s">
        <v>524</v>
      </c>
    </row>
    <row r="1150" spans="2:51" s="14" customFormat="1">
      <c r="B1150" s="198"/>
      <c r="D1150" s="190" t="s">
        <v>532</v>
      </c>
      <c r="E1150" s="199" t="s">
        <v>1</v>
      </c>
      <c r="F1150" s="200" t="s">
        <v>1216</v>
      </c>
      <c r="H1150" s="199" t="s">
        <v>1</v>
      </c>
      <c r="I1150" s="201"/>
      <c r="L1150" s="198"/>
      <c r="M1150" s="202"/>
      <c r="N1150" s="203"/>
      <c r="O1150" s="203"/>
      <c r="P1150" s="203"/>
      <c r="Q1150" s="203"/>
      <c r="R1150" s="203"/>
      <c r="S1150" s="203"/>
      <c r="T1150" s="204"/>
      <c r="AT1150" s="199" t="s">
        <v>532</v>
      </c>
      <c r="AU1150" s="199" t="s">
        <v>89</v>
      </c>
      <c r="AV1150" s="14" t="s">
        <v>83</v>
      </c>
      <c r="AW1150" s="14" t="s">
        <v>30</v>
      </c>
      <c r="AX1150" s="14" t="s">
        <v>76</v>
      </c>
      <c r="AY1150" s="199" t="s">
        <v>524</v>
      </c>
    </row>
    <row r="1151" spans="2:51" s="13" customFormat="1">
      <c r="B1151" s="189"/>
      <c r="D1151" s="190" t="s">
        <v>532</v>
      </c>
      <c r="E1151" s="191" t="s">
        <v>1</v>
      </c>
      <c r="F1151" s="192" t="s">
        <v>1426</v>
      </c>
      <c r="H1151" s="193">
        <v>19.227</v>
      </c>
      <c r="I1151" s="194"/>
      <c r="L1151" s="189"/>
      <c r="M1151" s="195"/>
      <c r="N1151" s="196"/>
      <c r="O1151" s="196"/>
      <c r="P1151" s="196"/>
      <c r="Q1151" s="196"/>
      <c r="R1151" s="196"/>
      <c r="S1151" s="196"/>
      <c r="T1151" s="197"/>
      <c r="AT1151" s="191" t="s">
        <v>532</v>
      </c>
      <c r="AU1151" s="191" t="s">
        <v>89</v>
      </c>
      <c r="AV1151" s="13" t="s">
        <v>89</v>
      </c>
      <c r="AW1151" s="13" t="s">
        <v>30</v>
      </c>
      <c r="AX1151" s="13" t="s">
        <v>76</v>
      </c>
      <c r="AY1151" s="191" t="s">
        <v>524</v>
      </c>
    </row>
    <row r="1152" spans="2:51" s="13" customFormat="1">
      <c r="B1152" s="189"/>
      <c r="D1152" s="190" t="s">
        <v>532</v>
      </c>
      <c r="E1152" s="191" t="s">
        <v>1</v>
      </c>
      <c r="F1152" s="192" t="s">
        <v>1249</v>
      </c>
      <c r="H1152" s="193">
        <v>-13.65</v>
      </c>
      <c r="I1152" s="194"/>
      <c r="L1152" s="189"/>
      <c r="M1152" s="195"/>
      <c r="N1152" s="196"/>
      <c r="O1152" s="196"/>
      <c r="P1152" s="196"/>
      <c r="Q1152" s="196"/>
      <c r="R1152" s="196"/>
      <c r="S1152" s="196"/>
      <c r="T1152" s="197"/>
      <c r="AT1152" s="191" t="s">
        <v>532</v>
      </c>
      <c r="AU1152" s="191" t="s">
        <v>89</v>
      </c>
      <c r="AV1152" s="13" t="s">
        <v>89</v>
      </c>
      <c r="AW1152" s="13" t="s">
        <v>30</v>
      </c>
      <c r="AX1152" s="13" t="s">
        <v>76</v>
      </c>
      <c r="AY1152" s="191" t="s">
        <v>524</v>
      </c>
    </row>
    <row r="1153" spans="2:51" s="13" customFormat="1">
      <c r="B1153" s="189"/>
      <c r="D1153" s="190" t="s">
        <v>532</v>
      </c>
      <c r="E1153" s="191" t="s">
        <v>1</v>
      </c>
      <c r="F1153" s="192" t="s">
        <v>1430</v>
      </c>
      <c r="H1153" s="193">
        <v>0.64</v>
      </c>
      <c r="I1153" s="194"/>
      <c r="L1153" s="189"/>
      <c r="M1153" s="195"/>
      <c r="N1153" s="196"/>
      <c r="O1153" s="196"/>
      <c r="P1153" s="196"/>
      <c r="Q1153" s="196"/>
      <c r="R1153" s="196"/>
      <c r="S1153" s="196"/>
      <c r="T1153" s="197"/>
      <c r="AT1153" s="191" t="s">
        <v>532</v>
      </c>
      <c r="AU1153" s="191" t="s">
        <v>89</v>
      </c>
      <c r="AV1153" s="13" t="s">
        <v>89</v>
      </c>
      <c r="AW1153" s="13" t="s">
        <v>30</v>
      </c>
      <c r="AX1153" s="13" t="s">
        <v>76</v>
      </c>
      <c r="AY1153" s="191" t="s">
        <v>524</v>
      </c>
    </row>
    <row r="1154" spans="2:51" s="14" customFormat="1">
      <c r="B1154" s="198"/>
      <c r="D1154" s="190" t="s">
        <v>532</v>
      </c>
      <c r="E1154" s="199" t="s">
        <v>1</v>
      </c>
      <c r="F1154" s="200" t="s">
        <v>1111</v>
      </c>
      <c r="H1154" s="199" t="s">
        <v>1</v>
      </c>
      <c r="I1154" s="201"/>
      <c r="L1154" s="198"/>
      <c r="M1154" s="202"/>
      <c r="N1154" s="203"/>
      <c r="O1154" s="203"/>
      <c r="P1154" s="203"/>
      <c r="Q1154" s="203"/>
      <c r="R1154" s="203"/>
      <c r="S1154" s="203"/>
      <c r="T1154" s="204"/>
      <c r="AT1154" s="199" t="s">
        <v>532</v>
      </c>
      <c r="AU1154" s="199" t="s">
        <v>89</v>
      </c>
      <c r="AV1154" s="14" t="s">
        <v>83</v>
      </c>
      <c r="AW1154" s="14" t="s">
        <v>30</v>
      </c>
      <c r="AX1154" s="14" t="s">
        <v>76</v>
      </c>
      <c r="AY1154" s="199" t="s">
        <v>524</v>
      </c>
    </row>
    <row r="1155" spans="2:51" s="14" customFormat="1">
      <c r="B1155" s="198"/>
      <c r="D1155" s="190" t="s">
        <v>532</v>
      </c>
      <c r="E1155" s="199" t="s">
        <v>1</v>
      </c>
      <c r="F1155" s="200" t="s">
        <v>1216</v>
      </c>
      <c r="H1155" s="199" t="s">
        <v>1</v>
      </c>
      <c r="I1155" s="201"/>
      <c r="L1155" s="198"/>
      <c r="M1155" s="202"/>
      <c r="N1155" s="203"/>
      <c r="O1155" s="203"/>
      <c r="P1155" s="203"/>
      <c r="Q1155" s="203"/>
      <c r="R1155" s="203"/>
      <c r="S1155" s="203"/>
      <c r="T1155" s="204"/>
      <c r="AT1155" s="199" t="s">
        <v>532</v>
      </c>
      <c r="AU1155" s="199" t="s">
        <v>89</v>
      </c>
      <c r="AV1155" s="14" t="s">
        <v>83</v>
      </c>
      <c r="AW1155" s="14" t="s">
        <v>30</v>
      </c>
      <c r="AX1155" s="14" t="s">
        <v>76</v>
      </c>
      <c r="AY1155" s="199" t="s">
        <v>524</v>
      </c>
    </row>
    <row r="1156" spans="2:51" s="13" customFormat="1">
      <c r="B1156" s="189"/>
      <c r="D1156" s="190" t="s">
        <v>532</v>
      </c>
      <c r="E1156" s="191" t="s">
        <v>1</v>
      </c>
      <c r="F1156" s="192" t="s">
        <v>1428</v>
      </c>
      <c r="H1156" s="193">
        <v>19.523</v>
      </c>
      <c r="I1156" s="194"/>
      <c r="L1156" s="189"/>
      <c r="M1156" s="195"/>
      <c r="N1156" s="196"/>
      <c r="O1156" s="196"/>
      <c r="P1156" s="196"/>
      <c r="Q1156" s="196"/>
      <c r="R1156" s="196"/>
      <c r="S1156" s="196"/>
      <c r="T1156" s="197"/>
      <c r="AT1156" s="191" t="s">
        <v>532</v>
      </c>
      <c r="AU1156" s="191" t="s">
        <v>89</v>
      </c>
      <c r="AV1156" s="13" t="s">
        <v>89</v>
      </c>
      <c r="AW1156" s="13" t="s">
        <v>30</v>
      </c>
      <c r="AX1156" s="13" t="s">
        <v>76</v>
      </c>
      <c r="AY1156" s="191" t="s">
        <v>524</v>
      </c>
    </row>
    <row r="1157" spans="2:51" s="13" customFormat="1">
      <c r="B1157" s="189"/>
      <c r="D1157" s="190" t="s">
        <v>532</v>
      </c>
      <c r="E1157" s="191" t="s">
        <v>1</v>
      </c>
      <c r="F1157" s="192" t="s">
        <v>1307</v>
      </c>
      <c r="H1157" s="193">
        <v>-13.86</v>
      </c>
      <c r="I1157" s="194"/>
      <c r="L1157" s="189"/>
      <c r="M1157" s="195"/>
      <c r="N1157" s="196"/>
      <c r="O1157" s="196"/>
      <c r="P1157" s="196"/>
      <c r="Q1157" s="196"/>
      <c r="R1157" s="196"/>
      <c r="S1157" s="196"/>
      <c r="T1157" s="197"/>
      <c r="AT1157" s="191" t="s">
        <v>532</v>
      </c>
      <c r="AU1157" s="191" t="s">
        <v>89</v>
      </c>
      <c r="AV1157" s="13" t="s">
        <v>89</v>
      </c>
      <c r="AW1157" s="13" t="s">
        <v>30</v>
      </c>
      <c r="AX1157" s="13" t="s">
        <v>76</v>
      </c>
      <c r="AY1157" s="191" t="s">
        <v>524</v>
      </c>
    </row>
    <row r="1158" spans="2:51" s="13" customFormat="1">
      <c r="B1158" s="189"/>
      <c r="D1158" s="190" t="s">
        <v>532</v>
      </c>
      <c r="E1158" s="191" t="s">
        <v>1</v>
      </c>
      <c r="F1158" s="192" t="s">
        <v>1427</v>
      </c>
      <c r="H1158" s="193">
        <v>1.0880000000000001</v>
      </c>
      <c r="I1158" s="194"/>
      <c r="L1158" s="189"/>
      <c r="M1158" s="195"/>
      <c r="N1158" s="196"/>
      <c r="O1158" s="196"/>
      <c r="P1158" s="196"/>
      <c r="Q1158" s="196"/>
      <c r="R1158" s="196"/>
      <c r="S1158" s="196"/>
      <c r="T1158" s="197"/>
      <c r="AT1158" s="191" t="s">
        <v>532</v>
      </c>
      <c r="AU1158" s="191" t="s">
        <v>89</v>
      </c>
      <c r="AV1158" s="13" t="s">
        <v>89</v>
      </c>
      <c r="AW1158" s="13" t="s">
        <v>30</v>
      </c>
      <c r="AX1158" s="13" t="s">
        <v>76</v>
      </c>
      <c r="AY1158" s="191" t="s">
        <v>524</v>
      </c>
    </row>
    <row r="1159" spans="2:51" s="14" customFormat="1">
      <c r="B1159" s="198"/>
      <c r="D1159" s="190" t="s">
        <v>532</v>
      </c>
      <c r="E1159" s="199" t="s">
        <v>1</v>
      </c>
      <c r="F1159" s="200" t="s">
        <v>1431</v>
      </c>
      <c r="H1159" s="199" t="s">
        <v>1</v>
      </c>
      <c r="I1159" s="201"/>
      <c r="L1159" s="198"/>
      <c r="M1159" s="202"/>
      <c r="N1159" s="203"/>
      <c r="O1159" s="203"/>
      <c r="P1159" s="203"/>
      <c r="Q1159" s="203"/>
      <c r="R1159" s="203"/>
      <c r="S1159" s="203"/>
      <c r="T1159" s="204"/>
      <c r="AT1159" s="199" t="s">
        <v>532</v>
      </c>
      <c r="AU1159" s="199" t="s">
        <v>89</v>
      </c>
      <c r="AV1159" s="14" t="s">
        <v>83</v>
      </c>
      <c r="AW1159" s="14" t="s">
        <v>30</v>
      </c>
      <c r="AX1159" s="14" t="s">
        <v>76</v>
      </c>
      <c r="AY1159" s="199" t="s">
        <v>524</v>
      </c>
    </row>
    <row r="1160" spans="2:51" s="14" customFormat="1">
      <c r="B1160" s="198"/>
      <c r="D1160" s="190" t="s">
        <v>532</v>
      </c>
      <c r="E1160" s="199" t="s">
        <v>1</v>
      </c>
      <c r="F1160" s="200" t="s">
        <v>1216</v>
      </c>
      <c r="H1160" s="199" t="s">
        <v>1</v>
      </c>
      <c r="I1160" s="201"/>
      <c r="L1160" s="198"/>
      <c r="M1160" s="202"/>
      <c r="N1160" s="203"/>
      <c r="O1160" s="203"/>
      <c r="P1160" s="203"/>
      <c r="Q1160" s="203"/>
      <c r="R1160" s="203"/>
      <c r="S1160" s="203"/>
      <c r="T1160" s="204"/>
      <c r="AT1160" s="199" t="s">
        <v>532</v>
      </c>
      <c r="AU1160" s="199" t="s">
        <v>89</v>
      </c>
      <c r="AV1160" s="14" t="s">
        <v>83</v>
      </c>
      <c r="AW1160" s="14" t="s">
        <v>30</v>
      </c>
      <c r="AX1160" s="14" t="s">
        <v>76</v>
      </c>
      <c r="AY1160" s="199" t="s">
        <v>524</v>
      </c>
    </row>
    <row r="1161" spans="2:51" s="13" customFormat="1">
      <c r="B1161" s="189"/>
      <c r="D1161" s="190" t="s">
        <v>532</v>
      </c>
      <c r="E1161" s="191" t="s">
        <v>1</v>
      </c>
      <c r="F1161" s="192" t="s">
        <v>1432</v>
      </c>
      <c r="H1161" s="193">
        <v>10.906000000000001</v>
      </c>
      <c r="I1161" s="194"/>
      <c r="L1161" s="189"/>
      <c r="M1161" s="195"/>
      <c r="N1161" s="196"/>
      <c r="O1161" s="196"/>
      <c r="P1161" s="196"/>
      <c r="Q1161" s="196"/>
      <c r="R1161" s="196"/>
      <c r="S1161" s="196"/>
      <c r="T1161" s="197"/>
      <c r="AT1161" s="191" t="s">
        <v>532</v>
      </c>
      <c r="AU1161" s="191" t="s">
        <v>89</v>
      </c>
      <c r="AV1161" s="13" t="s">
        <v>89</v>
      </c>
      <c r="AW1161" s="13" t="s">
        <v>30</v>
      </c>
      <c r="AX1161" s="13" t="s">
        <v>76</v>
      </c>
      <c r="AY1161" s="191" t="s">
        <v>524</v>
      </c>
    </row>
    <row r="1162" spans="2:51" s="13" customFormat="1">
      <c r="B1162" s="189"/>
      <c r="D1162" s="190" t="s">
        <v>532</v>
      </c>
      <c r="E1162" s="191" t="s">
        <v>1</v>
      </c>
      <c r="F1162" s="192" t="s">
        <v>1433</v>
      </c>
      <c r="H1162" s="193">
        <v>-7.7430000000000003</v>
      </c>
      <c r="I1162" s="194"/>
      <c r="L1162" s="189"/>
      <c r="M1162" s="195"/>
      <c r="N1162" s="196"/>
      <c r="O1162" s="196"/>
      <c r="P1162" s="196"/>
      <c r="Q1162" s="196"/>
      <c r="R1162" s="196"/>
      <c r="S1162" s="196"/>
      <c r="T1162" s="197"/>
      <c r="AT1162" s="191" t="s">
        <v>532</v>
      </c>
      <c r="AU1162" s="191" t="s">
        <v>89</v>
      </c>
      <c r="AV1162" s="13" t="s">
        <v>89</v>
      </c>
      <c r="AW1162" s="13" t="s">
        <v>30</v>
      </c>
      <c r="AX1162" s="13" t="s">
        <v>76</v>
      </c>
      <c r="AY1162" s="191" t="s">
        <v>524</v>
      </c>
    </row>
    <row r="1163" spans="2:51" s="13" customFormat="1">
      <c r="B1163" s="189"/>
      <c r="D1163" s="190" t="s">
        <v>532</v>
      </c>
      <c r="E1163" s="191" t="s">
        <v>1</v>
      </c>
      <c r="F1163" s="192" t="s">
        <v>1434</v>
      </c>
      <c r="H1163" s="193">
        <v>1.3240000000000001</v>
      </c>
      <c r="I1163" s="194"/>
      <c r="L1163" s="189"/>
      <c r="M1163" s="195"/>
      <c r="N1163" s="196"/>
      <c r="O1163" s="196"/>
      <c r="P1163" s="196"/>
      <c r="Q1163" s="196"/>
      <c r="R1163" s="196"/>
      <c r="S1163" s="196"/>
      <c r="T1163" s="197"/>
      <c r="AT1163" s="191" t="s">
        <v>532</v>
      </c>
      <c r="AU1163" s="191" t="s">
        <v>89</v>
      </c>
      <c r="AV1163" s="13" t="s">
        <v>89</v>
      </c>
      <c r="AW1163" s="13" t="s">
        <v>30</v>
      </c>
      <c r="AX1163" s="13" t="s">
        <v>76</v>
      </c>
      <c r="AY1163" s="191" t="s">
        <v>524</v>
      </c>
    </row>
    <row r="1164" spans="2:51" s="14" customFormat="1">
      <c r="B1164" s="198"/>
      <c r="D1164" s="190" t="s">
        <v>532</v>
      </c>
      <c r="E1164" s="199" t="s">
        <v>1</v>
      </c>
      <c r="F1164" s="200" t="s">
        <v>1435</v>
      </c>
      <c r="H1164" s="199" t="s">
        <v>1</v>
      </c>
      <c r="I1164" s="201"/>
      <c r="L1164" s="198"/>
      <c r="M1164" s="202"/>
      <c r="N1164" s="203"/>
      <c r="O1164" s="203"/>
      <c r="P1164" s="203"/>
      <c r="Q1164" s="203"/>
      <c r="R1164" s="203"/>
      <c r="S1164" s="203"/>
      <c r="T1164" s="204"/>
      <c r="AT1164" s="199" t="s">
        <v>532</v>
      </c>
      <c r="AU1164" s="199" t="s">
        <v>89</v>
      </c>
      <c r="AV1164" s="14" t="s">
        <v>83</v>
      </c>
      <c r="AW1164" s="14" t="s">
        <v>30</v>
      </c>
      <c r="AX1164" s="14" t="s">
        <v>76</v>
      </c>
      <c r="AY1164" s="199" t="s">
        <v>524</v>
      </c>
    </row>
    <row r="1165" spans="2:51" s="14" customFormat="1">
      <c r="B1165" s="198"/>
      <c r="D1165" s="190" t="s">
        <v>532</v>
      </c>
      <c r="E1165" s="199" t="s">
        <v>1</v>
      </c>
      <c r="F1165" s="200" t="s">
        <v>1177</v>
      </c>
      <c r="H1165" s="199" t="s">
        <v>1</v>
      </c>
      <c r="I1165" s="201"/>
      <c r="L1165" s="198"/>
      <c r="M1165" s="202"/>
      <c r="N1165" s="203"/>
      <c r="O1165" s="203"/>
      <c r="P1165" s="203"/>
      <c r="Q1165" s="203"/>
      <c r="R1165" s="203"/>
      <c r="S1165" s="203"/>
      <c r="T1165" s="204"/>
      <c r="AT1165" s="199" t="s">
        <v>532</v>
      </c>
      <c r="AU1165" s="199" t="s">
        <v>89</v>
      </c>
      <c r="AV1165" s="14" t="s">
        <v>83</v>
      </c>
      <c r="AW1165" s="14" t="s">
        <v>30</v>
      </c>
      <c r="AX1165" s="14" t="s">
        <v>76</v>
      </c>
      <c r="AY1165" s="199" t="s">
        <v>524</v>
      </c>
    </row>
    <row r="1166" spans="2:51" s="13" customFormat="1">
      <c r="B1166" s="189"/>
      <c r="D1166" s="190" t="s">
        <v>532</v>
      </c>
      <c r="E1166" s="191" t="s">
        <v>1</v>
      </c>
      <c r="F1166" s="192" t="s">
        <v>1436</v>
      </c>
      <c r="H1166" s="193">
        <v>3.9340000000000002</v>
      </c>
      <c r="I1166" s="194"/>
      <c r="L1166" s="189"/>
      <c r="M1166" s="195"/>
      <c r="N1166" s="196"/>
      <c r="O1166" s="196"/>
      <c r="P1166" s="196"/>
      <c r="Q1166" s="196"/>
      <c r="R1166" s="196"/>
      <c r="S1166" s="196"/>
      <c r="T1166" s="197"/>
      <c r="AT1166" s="191" t="s">
        <v>532</v>
      </c>
      <c r="AU1166" s="191" t="s">
        <v>89</v>
      </c>
      <c r="AV1166" s="13" t="s">
        <v>89</v>
      </c>
      <c r="AW1166" s="13" t="s">
        <v>30</v>
      </c>
      <c r="AX1166" s="13" t="s">
        <v>76</v>
      </c>
      <c r="AY1166" s="191" t="s">
        <v>524</v>
      </c>
    </row>
    <row r="1167" spans="2:51" s="14" customFormat="1">
      <c r="B1167" s="198"/>
      <c r="D1167" s="190" t="s">
        <v>532</v>
      </c>
      <c r="E1167" s="199" t="s">
        <v>1</v>
      </c>
      <c r="F1167" s="200" t="s">
        <v>1216</v>
      </c>
      <c r="H1167" s="199" t="s">
        <v>1</v>
      </c>
      <c r="I1167" s="201"/>
      <c r="L1167" s="198"/>
      <c r="M1167" s="202"/>
      <c r="N1167" s="203"/>
      <c r="O1167" s="203"/>
      <c r="P1167" s="203"/>
      <c r="Q1167" s="203"/>
      <c r="R1167" s="203"/>
      <c r="S1167" s="203"/>
      <c r="T1167" s="204"/>
      <c r="AT1167" s="199" t="s">
        <v>532</v>
      </c>
      <c r="AU1167" s="199" t="s">
        <v>89</v>
      </c>
      <c r="AV1167" s="14" t="s">
        <v>83</v>
      </c>
      <c r="AW1167" s="14" t="s">
        <v>30</v>
      </c>
      <c r="AX1167" s="14" t="s">
        <v>76</v>
      </c>
      <c r="AY1167" s="199" t="s">
        <v>524</v>
      </c>
    </row>
    <row r="1168" spans="2:51" s="13" customFormat="1">
      <c r="B1168" s="189"/>
      <c r="D1168" s="190" t="s">
        <v>532</v>
      </c>
      <c r="E1168" s="191" t="s">
        <v>1</v>
      </c>
      <c r="F1168" s="192" t="s">
        <v>1437</v>
      </c>
      <c r="H1168" s="193">
        <v>7.9509999999999996</v>
      </c>
      <c r="I1168" s="194"/>
      <c r="L1168" s="189"/>
      <c r="M1168" s="195"/>
      <c r="N1168" s="196"/>
      <c r="O1168" s="196"/>
      <c r="P1168" s="196"/>
      <c r="Q1168" s="196"/>
      <c r="R1168" s="196"/>
      <c r="S1168" s="196"/>
      <c r="T1168" s="197"/>
      <c r="AT1168" s="191" t="s">
        <v>532</v>
      </c>
      <c r="AU1168" s="191" t="s">
        <v>89</v>
      </c>
      <c r="AV1168" s="13" t="s">
        <v>89</v>
      </c>
      <c r="AW1168" s="13" t="s">
        <v>30</v>
      </c>
      <c r="AX1168" s="13" t="s">
        <v>76</v>
      </c>
      <c r="AY1168" s="191" t="s">
        <v>524</v>
      </c>
    </row>
    <row r="1169" spans="2:51" s="13" customFormat="1">
      <c r="B1169" s="189"/>
      <c r="D1169" s="190" t="s">
        <v>532</v>
      </c>
      <c r="E1169" s="191" t="s">
        <v>1</v>
      </c>
      <c r="F1169" s="192" t="s">
        <v>1438</v>
      </c>
      <c r="H1169" s="193">
        <v>-5.6449999999999996</v>
      </c>
      <c r="I1169" s="194"/>
      <c r="L1169" s="189"/>
      <c r="M1169" s="195"/>
      <c r="N1169" s="196"/>
      <c r="O1169" s="196"/>
      <c r="P1169" s="196"/>
      <c r="Q1169" s="196"/>
      <c r="R1169" s="196"/>
      <c r="S1169" s="196"/>
      <c r="T1169" s="197"/>
      <c r="AT1169" s="191" t="s">
        <v>532</v>
      </c>
      <c r="AU1169" s="191" t="s">
        <v>89</v>
      </c>
      <c r="AV1169" s="13" t="s">
        <v>89</v>
      </c>
      <c r="AW1169" s="13" t="s">
        <v>30</v>
      </c>
      <c r="AX1169" s="13" t="s">
        <v>76</v>
      </c>
      <c r="AY1169" s="191" t="s">
        <v>524</v>
      </c>
    </row>
    <row r="1170" spans="2:51" s="13" customFormat="1">
      <c r="B1170" s="189"/>
      <c r="D1170" s="190" t="s">
        <v>532</v>
      </c>
      <c r="E1170" s="191" t="s">
        <v>1</v>
      </c>
      <c r="F1170" s="192" t="s">
        <v>1439</v>
      </c>
      <c r="H1170" s="193">
        <v>0.44800000000000001</v>
      </c>
      <c r="I1170" s="194"/>
      <c r="L1170" s="189"/>
      <c r="M1170" s="195"/>
      <c r="N1170" s="196"/>
      <c r="O1170" s="196"/>
      <c r="P1170" s="196"/>
      <c r="Q1170" s="196"/>
      <c r="R1170" s="196"/>
      <c r="S1170" s="196"/>
      <c r="T1170" s="197"/>
      <c r="AT1170" s="191" t="s">
        <v>532</v>
      </c>
      <c r="AU1170" s="191" t="s">
        <v>89</v>
      </c>
      <c r="AV1170" s="13" t="s">
        <v>89</v>
      </c>
      <c r="AW1170" s="13" t="s">
        <v>30</v>
      </c>
      <c r="AX1170" s="13" t="s">
        <v>76</v>
      </c>
      <c r="AY1170" s="191" t="s">
        <v>524</v>
      </c>
    </row>
    <row r="1171" spans="2:51" s="14" customFormat="1">
      <c r="B1171" s="198"/>
      <c r="D1171" s="190" t="s">
        <v>532</v>
      </c>
      <c r="E1171" s="199" t="s">
        <v>1</v>
      </c>
      <c r="F1171" s="200" t="s">
        <v>1440</v>
      </c>
      <c r="H1171" s="199" t="s">
        <v>1</v>
      </c>
      <c r="I1171" s="201"/>
      <c r="L1171" s="198"/>
      <c r="M1171" s="202"/>
      <c r="N1171" s="203"/>
      <c r="O1171" s="203"/>
      <c r="P1171" s="203"/>
      <c r="Q1171" s="203"/>
      <c r="R1171" s="203"/>
      <c r="S1171" s="203"/>
      <c r="T1171" s="204"/>
      <c r="AT1171" s="199" t="s">
        <v>532</v>
      </c>
      <c r="AU1171" s="199" t="s">
        <v>89</v>
      </c>
      <c r="AV1171" s="14" t="s">
        <v>83</v>
      </c>
      <c r="AW1171" s="14" t="s">
        <v>30</v>
      </c>
      <c r="AX1171" s="14" t="s">
        <v>76</v>
      </c>
      <c r="AY1171" s="199" t="s">
        <v>524</v>
      </c>
    </row>
    <row r="1172" spans="2:51" s="14" customFormat="1">
      <c r="B1172" s="198"/>
      <c r="D1172" s="190" t="s">
        <v>532</v>
      </c>
      <c r="E1172" s="199" t="s">
        <v>1</v>
      </c>
      <c r="F1172" s="200" t="s">
        <v>1177</v>
      </c>
      <c r="H1172" s="199" t="s">
        <v>1</v>
      </c>
      <c r="I1172" s="201"/>
      <c r="L1172" s="198"/>
      <c r="M1172" s="202"/>
      <c r="N1172" s="203"/>
      <c r="O1172" s="203"/>
      <c r="P1172" s="203"/>
      <c r="Q1172" s="203"/>
      <c r="R1172" s="203"/>
      <c r="S1172" s="203"/>
      <c r="T1172" s="204"/>
      <c r="AT1172" s="199" t="s">
        <v>532</v>
      </c>
      <c r="AU1172" s="199" t="s">
        <v>89</v>
      </c>
      <c r="AV1172" s="14" t="s">
        <v>83</v>
      </c>
      <c r="AW1172" s="14" t="s">
        <v>30</v>
      </c>
      <c r="AX1172" s="14" t="s">
        <v>76</v>
      </c>
      <c r="AY1172" s="199" t="s">
        <v>524</v>
      </c>
    </row>
    <row r="1173" spans="2:51" s="13" customFormat="1">
      <c r="B1173" s="189"/>
      <c r="D1173" s="190" t="s">
        <v>532</v>
      </c>
      <c r="E1173" s="191" t="s">
        <v>1</v>
      </c>
      <c r="F1173" s="192" t="s">
        <v>1441</v>
      </c>
      <c r="H1173" s="193">
        <v>6.8949999999999996</v>
      </c>
      <c r="I1173" s="194"/>
      <c r="L1173" s="189"/>
      <c r="M1173" s="195"/>
      <c r="N1173" s="196"/>
      <c r="O1173" s="196"/>
      <c r="P1173" s="196"/>
      <c r="Q1173" s="196"/>
      <c r="R1173" s="196"/>
      <c r="S1173" s="196"/>
      <c r="T1173" s="197"/>
      <c r="AT1173" s="191" t="s">
        <v>532</v>
      </c>
      <c r="AU1173" s="191" t="s">
        <v>89</v>
      </c>
      <c r="AV1173" s="13" t="s">
        <v>89</v>
      </c>
      <c r="AW1173" s="13" t="s">
        <v>30</v>
      </c>
      <c r="AX1173" s="13" t="s">
        <v>76</v>
      </c>
      <c r="AY1173" s="191" t="s">
        <v>524</v>
      </c>
    </row>
    <row r="1174" spans="2:51" s="14" customFormat="1">
      <c r="B1174" s="198"/>
      <c r="D1174" s="190" t="s">
        <v>532</v>
      </c>
      <c r="E1174" s="199" t="s">
        <v>1</v>
      </c>
      <c r="F1174" s="200" t="s">
        <v>1113</v>
      </c>
      <c r="H1174" s="199" t="s">
        <v>1</v>
      </c>
      <c r="I1174" s="201"/>
      <c r="L1174" s="198"/>
      <c r="M1174" s="202"/>
      <c r="N1174" s="203"/>
      <c r="O1174" s="203"/>
      <c r="P1174" s="203"/>
      <c r="Q1174" s="203"/>
      <c r="R1174" s="203"/>
      <c r="S1174" s="203"/>
      <c r="T1174" s="204"/>
      <c r="AT1174" s="199" t="s">
        <v>532</v>
      </c>
      <c r="AU1174" s="199" t="s">
        <v>89</v>
      </c>
      <c r="AV1174" s="14" t="s">
        <v>83</v>
      </c>
      <c r="AW1174" s="14" t="s">
        <v>30</v>
      </c>
      <c r="AX1174" s="14" t="s">
        <v>76</v>
      </c>
      <c r="AY1174" s="199" t="s">
        <v>524</v>
      </c>
    </row>
    <row r="1175" spans="2:51" s="14" customFormat="1">
      <c r="B1175" s="198"/>
      <c r="D1175" s="190" t="s">
        <v>532</v>
      </c>
      <c r="E1175" s="199" t="s">
        <v>1</v>
      </c>
      <c r="F1175" s="200" t="s">
        <v>1177</v>
      </c>
      <c r="H1175" s="199" t="s">
        <v>1</v>
      </c>
      <c r="I1175" s="201"/>
      <c r="L1175" s="198"/>
      <c r="M1175" s="202"/>
      <c r="N1175" s="203"/>
      <c r="O1175" s="203"/>
      <c r="P1175" s="203"/>
      <c r="Q1175" s="203"/>
      <c r="R1175" s="203"/>
      <c r="S1175" s="203"/>
      <c r="T1175" s="204"/>
      <c r="AT1175" s="199" t="s">
        <v>532</v>
      </c>
      <c r="AU1175" s="199" t="s">
        <v>89</v>
      </c>
      <c r="AV1175" s="14" t="s">
        <v>83</v>
      </c>
      <c r="AW1175" s="14" t="s">
        <v>30</v>
      </c>
      <c r="AX1175" s="14" t="s">
        <v>76</v>
      </c>
      <c r="AY1175" s="199" t="s">
        <v>524</v>
      </c>
    </row>
    <row r="1176" spans="2:51" s="13" customFormat="1">
      <c r="B1176" s="189"/>
      <c r="D1176" s="190" t="s">
        <v>532</v>
      </c>
      <c r="E1176" s="191" t="s">
        <v>1</v>
      </c>
      <c r="F1176" s="192" t="s">
        <v>1442</v>
      </c>
      <c r="H1176" s="193">
        <v>22.536000000000001</v>
      </c>
      <c r="I1176" s="194"/>
      <c r="L1176" s="189"/>
      <c r="M1176" s="195"/>
      <c r="N1176" s="196"/>
      <c r="O1176" s="196"/>
      <c r="P1176" s="196"/>
      <c r="Q1176" s="196"/>
      <c r="R1176" s="196"/>
      <c r="S1176" s="196"/>
      <c r="T1176" s="197"/>
      <c r="AT1176" s="191" t="s">
        <v>532</v>
      </c>
      <c r="AU1176" s="191" t="s">
        <v>89</v>
      </c>
      <c r="AV1176" s="13" t="s">
        <v>89</v>
      </c>
      <c r="AW1176" s="13" t="s">
        <v>30</v>
      </c>
      <c r="AX1176" s="13" t="s">
        <v>76</v>
      </c>
      <c r="AY1176" s="191" t="s">
        <v>524</v>
      </c>
    </row>
    <row r="1177" spans="2:51" s="14" customFormat="1">
      <c r="B1177" s="198"/>
      <c r="D1177" s="190" t="s">
        <v>532</v>
      </c>
      <c r="E1177" s="199" t="s">
        <v>1</v>
      </c>
      <c r="F1177" s="200" t="s">
        <v>1443</v>
      </c>
      <c r="H1177" s="199" t="s">
        <v>1</v>
      </c>
      <c r="I1177" s="201"/>
      <c r="L1177" s="198"/>
      <c r="M1177" s="202"/>
      <c r="N1177" s="203"/>
      <c r="O1177" s="203"/>
      <c r="P1177" s="203"/>
      <c r="Q1177" s="203"/>
      <c r="R1177" s="203"/>
      <c r="S1177" s="203"/>
      <c r="T1177" s="204"/>
      <c r="AT1177" s="199" t="s">
        <v>532</v>
      </c>
      <c r="AU1177" s="199" t="s">
        <v>89</v>
      </c>
      <c r="AV1177" s="14" t="s">
        <v>83</v>
      </c>
      <c r="AW1177" s="14" t="s">
        <v>30</v>
      </c>
      <c r="AX1177" s="14" t="s">
        <v>76</v>
      </c>
      <c r="AY1177" s="199" t="s">
        <v>524</v>
      </c>
    </row>
    <row r="1178" spans="2:51" s="13" customFormat="1">
      <c r="B1178" s="189"/>
      <c r="D1178" s="190" t="s">
        <v>532</v>
      </c>
      <c r="E1178" s="191" t="s">
        <v>1</v>
      </c>
      <c r="F1178" s="192" t="s">
        <v>1426</v>
      </c>
      <c r="H1178" s="193">
        <v>19.227</v>
      </c>
      <c r="I1178" s="194"/>
      <c r="L1178" s="189"/>
      <c r="M1178" s="195"/>
      <c r="N1178" s="196"/>
      <c r="O1178" s="196"/>
      <c r="P1178" s="196"/>
      <c r="Q1178" s="196"/>
      <c r="R1178" s="196"/>
      <c r="S1178" s="196"/>
      <c r="T1178" s="197"/>
      <c r="AT1178" s="191" t="s">
        <v>532</v>
      </c>
      <c r="AU1178" s="191" t="s">
        <v>89</v>
      </c>
      <c r="AV1178" s="13" t="s">
        <v>89</v>
      </c>
      <c r="AW1178" s="13" t="s">
        <v>30</v>
      </c>
      <c r="AX1178" s="13" t="s">
        <v>76</v>
      </c>
      <c r="AY1178" s="191" t="s">
        <v>524</v>
      </c>
    </row>
    <row r="1179" spans="2:51" s="13" customFormat="1">
      <c r="B1179" s="189"/>
      <c r="D1179" s="190" t="s">
        <v>532</v>
      </c>
      <c r="E1179" s="191" t="s">
        <v>1</v>
      </c>
      <c r="F1179" s="192" t="s">
        <v>1249</v>
      </c>
      <c r="H1179" s="193">
        <v>-13.65</v>
      </c>
      <c r="I1179" s="194"/>
      <c r="L1179" s="189"/>
      <c r="M1179" s="195"/>
      <c r="N1179" s="196"/>
      <c r="O1179" s="196"/>
      <c r="P1179" s="196"/>
      <c r="Q1179" s="196"/>
      <c r="R1179" s="196"/>
      <c r="S1179" s="196"/>
      <c r="T1179" s="197"/>
      <c r="AT1179" s="191" t="s">
        <v>532</v>
      </c>
      <c r="AU1179" s="191" t="s">
        <v>89</v>
      </c>
      <c r="AV1179" s="13" t="s">
        <v>89</v>
      </c>
      <c r="AW1179" s="13" t="s">
        <v>30</v>
      </c>
      <c r="AX1179" s="13" t="s">
        <v>76</v>
      </c>
      <c r="AY1179" s="191" t="s">
        <v>524</v>
      </c>
    </row>
    <row r="1180" spans="2:51" s="13" customFormat="1">
      <c r="B1180" s="189"/>
      <c r="D1180" s="190" t="s">
        <v>532</v>
      </c>
      <c r="E1180" s="191" t="s">
        <v>1</v>
      </c>
      <c r="F1180" s="192" t="s">
        <v>1427</v>
      </c>
      <c r="H1180" s="193">
        <v>1.0880000000000001</v>
      </c>
      <c r="I1180" s="194"/>
      <c r="L1180" s="189"/>
      <c r="M1180" s="195"/>
      <c r="N1180" s="196"/>
      <c r="O1180" s="196"/>
      <c r="P1180" s="196"/>
      <c r="Q1180" s="196"/>
      <c r="R1180" s="196"/>
      <c r="S1180" s="196"/>
      <c r="T1180" s="197"/>
      <c r="AT1180" s="191" t="s">
        <v>532</v>
      </c>
      <c r="AU1180" s="191" t="s">
        <v>89</v>
      </c>
      <c r="AV1180" s="13" t="s">
        <v>89</v>
      </c>
      <c r="AW1180" s="13" t="s">
        <v>30</v>
      </c>
      <c r="AX1180" s="13" t="s">
        <v>76</v>
      </c>
      <c r="AY1180" s="191" t="s">
        <v>524</v>
      </c>
    </row>
    <row r="1181" spans="2:51" s="14" customFormat="1">
      <c r="B1181" s="198"/>
      <c r="D1181" s="190" t="s">
        <v>532</v>
      </c>
      <c r="E1181" s="199" t="s">
        <v>1</v>
      </c>
      <c r="F1181" s="200" t="s">
        <v>1444</v>
      </c>
      <c r="H1181" s="199" t="s">
        <v>1</v>
      </c>
      <c r="I1181" s="201"/>
      <c r="L1181" s="198"/>
      <c r="M1181" s="202"/>
      <c r="N1181" s="203"/>
      <c r="O1181" s="203"/>
      <c r="P1181" s="203"/>
      <c r="Q1181" s="203"/>
      <c r="R1181" s="203"/>
      <c r="S1181" s="203"/>
      <c r="T1181" s="204"/>
      <c r="AT1181" s="199" t="s">
        <v>532</v>
      </c>
      <c r="AU1181" s="199" t="s">
        <v>89</v>
      </c>
      <c r="AV1181" s="14" t="s">
        <v>83</v>
      </c>
      <c r="AW1181" s="14" t="s">
        <v>30</v>
      </c>
      <c r="AX1181" s="14" t="s">
        <v>76</v>
      </c>
      <c r="AY1181" s="199" t="s">
        <v>524</v>
      </c>
    </row>
    <row r="1182" spans="2:51" s="14" customFormat="1">
      <c r="B1182" s="198"/>
      <c r="D1182" s="190" t="s">
        <v>532</v>
      </c>
      <c r="E1182" s="199" t="s">
        <v>1</v>
      </c>
      <c r="F1182" s="200" t="s">
        <v>1177</v>
      </c>
      <c r="H1182" s="199" t="s">
        <v>1</v>
      </c>
      <c r="I1182" s="201"/>
      <c r="L1182" s="198"/>
      <c r="M1182" s="202"/>
      <c r="N1182" s="203"/>
      <c r="O1182" s="203"/>
      <c r="P1182" s="203"/>
      <c r="Q1182" s="203"/>
      <c r="R1182" s="203"/>
      <c r="S1182" s="203"/>
      <c r="T1182" s="204"/>
      <c r="AT1182" s="199" t="s">
        <v>532</v>
      </c>
      <c r="AU1182" s="199" t="s">
        <v>89</v>
      </c>
      <c r="AV1182" s="14" t="s">
        <v>83</v>
      </c>
      <c r="AW1182" s="14" t="s">
        <v>30</v>
      </c>
      <c r="AX1182" s="14" t="s">
        <v>76</v>
      </c>
      <c r="AY1182" s="199" t="s">
        <v>524</v>
      </c>
    </row>
    <row r="1183" spans="2:51" s="13" customFormat="1">
      <c r="B1183" s="189"/>
      <c r="D1183" s="190" t="s">
        <v>532</v>
      </c>
      <c r="E1183" s="191" t="s">
        <v>1</v>
      </c>
      <c r="F1183" s="192" t="s">
        <v>1442</v>
      </c>
      <c r="H1183" s="193">
        <v>22.536000000000001</v>
      </c>
      <c r="I1183" s="194"/>
      <c r="L1183" s="189"/>
      <c r="M1183" s="195"/>
      <c r="N1183" s="196"/>
      <c r="O1183" s="196"/>
      <c r="P1183" s="196"/>
      <c r="Q1183" s="196"/>
      <c r="R1183" s="196"/>
      <c r="S1183" s="196"/>
      <c r="T1183" s="197"/>
      <c r="AT1183" s="191" t="s">
        <v>532</v>
      </c>
      <c r="AU1183" s="191" t="s">
        <v>89</v>
      </c>
      <c r="AV1183" s="13" t="s">
        <v>89</v>
      </c>
      <c r="AW1183" s="13" t="s">
        <v>30</v>
      </c>
      <c r="AX1183" s="13" t="s">
        <v>76</v>
      </c>
      <c r="AY1183" s="191" t="s">
        <v>524</v>
      </c>
    </row>
    <row r="1184" spans="2:51" s="14" customFormat="1">
      <c r="B1184" s="198"/>
      <c r="D1184" s="190" t="s">
        <v>532</v>
      </c>
      <c r="E1184" s="199" t="s">
        <v>1</v>
      </c>
      <c r="F1184" s="200" t="s">
        <v>1216</v>
      </c>
      <c r="H1184" s="199" t="s">
        <v>1</v>
      </c>
      <c r="I1184" s="201"/>
      <c r="L1184" s="198"/>
      <c r="M1184" s="202"/>
      <c r="N1184" s="203"/>
      <c r="O1184" s="203"/>
      <c r="P1184" s="203"/>
      <c r="Q1184" s="203"/>
      <c r="R1184" s="203"/>
      <c r="S1184" s="203"/>
      <c r="T1184" s="204"/>
      <c r="AT1184" s="199" t="s">
        <v>532</v>
      </c>
      <c r="AU1184" s="199" t="s">
        <v>89</v>
      </c>
      <c r="AV1184" s="14" t="s">
        <v>83</v>
      </c>
      <c r="AW1184" s="14" t="s">
        <v>30</v>
      </c>
      <c r="AX1184" s="14" t="s">
        <v>76</v>
      </c>
      <c r="AY1184" s="199" t="s">
        <v>524</v>
      </c>
    </row>
    <row r="1185" spans="2:51" s="13" customFormat="1">
      <c r="B1185" s="189"/>
      <c r="D1185" s="190" t="s">
        <v>532</v>
      </c>
      <c r="E1185" s="191" t="s">
        <v>1</v>
      </c>
      <c r="F1185" s="192" t="s">
        <v>1426</v>
      </c>
      <c r="H1185" s="193">
        <v>19.227</v>
      </c>
      <c r="I1185" s="194"/>
      <c r="L1185" s="189"/>
      <c r="M1185" s="195"/>
      <c r="N1185" s="196"/>
      <c r="O1185" s="196"/>
      <c r="P1185" s="196"/>
      <c r="Q1185" s="196"/>
      <c r="R1185" s="196"/>
      <c r="S1185" s="196"/>
      <c r="T1185" s="197"/>
      <c r="AT1185" s="191" t="s">
        <v>532</v>
      </c>
      <c r="AU1185" s="191" t="s">
        <v>89</v>
      </c>
      <c r="AV1185" s="13" t="s">
        <v>89</v>
      </c>
      <c r="AW1185" s="13" t="s">
        <v>30</v>
      </c>
      <c r="AX1185" s="13" t="s">
        <v>76</v>
      </c>
      <c r="AY1185" s="191" t="s">
        <v>524</v>
      </c>
    </row>
    <row r="1186" spans="2:51" s="13" customFormat="1">
      <c r="B1186" s="189"/>
      <c r="D1186" s="190" t="s">
        <v>532</v>
      </c>
      <c r="E1186" s="191" t="s">
        <v>1</v>
      </c>
      <c r="F1186" s="192" t="s">
        <v>1249</v>
      </c>
      <c r="H1186" s="193">
        <v>-13.65</v>
      </c>
      <c r="I1186" s="194"/>
      <c r="L1186" s="189"/>
      <c r="M1186" s="195"/>
      <c r="N1186" s="196"/>
      <c r="O1186" s="196"/>
      <c r="P1186" s="196"/>
      <c r="Q1186" s="196"/>
      <c r="R1186" s="196"/>
      <c r="S1186" s="196"/>
      <c r="T1186" s="197"/>
      <c r="AT1186" s="191" t="s">
        <v>532</v>
      </c>
      <c r="AU1186" s="191" t="s">
        <v>89</v>
      </c>
      <c r="AV1186" s="13" t="s">
        <v>89</v>
      </c>
      <c r="AW1186" s="13" t="s">
        <v>30</v>
      </c>
      <c r="AX1186" s="13" t="s">
        <v>76</v>
      </c>
      <c r="AY1186" s="191" t="s">
        <v>524</v>
      </c>
    </row>
    <row r="1187" spans="2:51" s="13" customFormat="1">
      <c r="B1187" s="189"/>
      <c r="D1187" s="190" t="s">
        <v>532</v>
      </c>
      <c r="E1187" s="191" t="s">
        <v>1</v>
      </c>
      <c r="F1187" s="192" t="s">
        <v>1427</v>
      </c>
      <c r="H1187" s="193">
        <v>1.0880000000000001</v>
      </c>
      <c r="I1187" s="194"/>
      <c r="L1187" s="189"/>
      <c r="M1187" s="195"/>
      <c r="N1187" s="196"/>
      <c r="O1187" s="196"/>
      <c r="P1187" s="196"/>
      <c r="Q1187" s="196"/>
      <c r="R1187" s="196"/>
      <c r="S1187" s="196"/>
      <c r="T1187" s="197"/>
      <c r="AT1187" s="191" t="s">
        <v>532</v>
      </c>
      <c r="AU1187" s="191" t="s">
        <v>89</v>
      </c>
      <c r="AV1187" s="13" t="s">
        <v>89</v>
      </c>
      <c r="AW1187" s="13" t="s">
        <v>30</v>
      </c>
      <c r="AX1187" s="13" t="s">
        <v>76</v>
      </c>
      <c r="AY1187" s="191" t="s">
        <v>524</v>
      </c>
    </row>
    <row r="1188" spans="2:51" s="14" customFormat="1">
      <c r="B1188" s="198"/>
      <c r="D1188" s="190" t="s">
        <v>532</v>
      </c>
      <c r="E1188" s="199" t="s">
        <v>1</v>
      </c>
      <c r="F1188" s="200" t="s">
        <v>1140</v>
      </c>
      <c r="H1188" s="199" t="s">
        <v>1</v>
      </c>
      <c r="I1188" s="201"/>
      <c r="L1188" s="198"/>
      <c r="M1188" s="202"/>
      <c r="N1188" s="203"/>
      <c r="O1188" s="203"/>
      <c r="P1188" s="203"/>
      <c r="Q1188" s="203"/>
      <c r="R1188" s="203"/>
      <c r="S1188" s="203"/>
      <c r="T1188" s="204"/>
      <c r="AT1188" s="199" t="s">
        <v>532</v>
      </c>
      <c r="AU1188" s="199" t="s">
        <v>89</v>
      </c>
      <c r="AV1188" s="14" t="s">
        <v>83</v>
      </c>
      <c r="AW1188" s="14" t="s">
        <v>30</v>
      </c>
      <c r="AX1188" s="14" t="s">
        <v>76</v>
      </c>
      <c r="AY1188" s="199" t="s">
        <v>524</v>
      </c>
    </row>
    <row r="1189" spans="2:51" s="14" customFormat="1">
      <c r="B1189" s="198"/>
      <c r="D1189" s="190" t="s">
        <v>532</v>
      </c>
      <c r="E1189" s="199" t="s">
        <v>1</v>
      </c>
      <c r="F1189" s="200" t="s">
        <v>1177</v>
      </c>
      <c r="H1189" s="199" t="s">
        <v>1</v>
      </c>
      <c r="I1189" s="201"/>
      <c r="L1189" s="198"/>
      <c r="M1189" s="202"/>
      <c r="N1189" s="203"/>
      <c r="O1189" s="203"/>
      <c r="P1189" s="203"/>
      <c r="Q1189" s="203"/>
      <c r="R1189" s="203"/>
      <c r="S1189" s="203"/>
      <c r="T1189" s="204"/>
      <c r="AT1189" s="199" t="s">
        <v>532</v>
      </c>
      <c r="AU1189" s="199" t="s">
        <v>89</v>
      </c>
      <c r="AV1189" s="14" t="s">
        <v>83</v>
      </c>
      <c r="AW1189" s="14" t="s">
        <v>30</v>
      </c>
      <c r="AX1189" s="14" t="s">
        <v>76</v>
      </c>
      <c r="AY1189" s="199" t="s">
        <v>524</v>
      </c>
    </row>
    <row r="1190" spans="2:51" s="13" customFormat="1">
      <c r="B1190" s="189"/>
      <c r="D1190" s="190" t="s">
        <v>532</v>
      </c>
      <c r="E1190" s="191" t="s">
        <v>1</v>
      </c>
      <c r="F1190" s="192" t="s">
        <v>1442</v>
      </c>
      <c r="H1190" s="193">
        <v>22.536000000000001</v>
      </c>
      <c r="I1190" s="194"/>
      <c r="L1190" s="189"/>
      <c r="M1190" s="195"/>
      <c r="N1190" s="196"/>
      <c r="O1190" s="196"/>
      <c r="P1190" s="196"/>
      <c r="Q1190" s="196"/>
      <c r="R1190" s="196"/>
      <c r="S1190" s="196"/>
      <c r="T1190" s="197"/>
      <c r="AT1190" s="191" t="s">
        <v>532</v>
      </c>
      <c r="AU1190" s="191" t="s">
        <v>89</v>
      </c>
      <c r="AV1190" s="13" t="s">
        <v>89</v>
      </c>
      <c r="AW1190" s="13" t="s">
        <v>30</v>
      </c>
      <c r="AX1190" s="13" t="s">
        <v>76</v>
      </c>
      <c r="AY1190" s="191" t="s">
        <v>524</v>
      </c>
    </row>
    <row r="1191" spans="2:51" s="14" customFormat="1">
      <c r="B1191" s="198"/>
      <c r="D1191" s="190" t="s">
        <v>532</v>
      </c>
      <c r="E1191" s="199" t="s">
        <v>1</v>
      </c>
      <c r="F1191" s="200" t="s">
        <v>1216</v>
      </c>
      <c r="H1191" s="199" t="s">
        <v>1</v>
      </c>
      <c r="I1191" s="201"/>
      <c r="L1191" s="198"/>
      <c r="M1191" s="202"/>
      <c r="N1191" s="203"/>
      <c r="O1191" s="203"/>
      <c r="P1191" s="203"/>
      <c r="Q1191" s="203"/>
      <c r="R1191" s="203"/>
      <c r="S1191" s="203"/>
      <c r="T1191" s="204"/>
      <c r="AT1191" s="199" t="s">
        <v>532</v>
      </c>
      <c r="AU1191" s="199" t="s">
        <v>89</v>
      </c>
      <c r="AV1191" s="14" t="s">
        <v>83</v>
      </c>
      <c r="AW1191" s="14" t="s">
        <v>30</v>
      </c>
      <c r="AX1191" s="14" t="s">
        <v>76</v>
      </c>
      <c r="AY1191" s="199" t="s">
        <v>524</v>
      </c>
    </row>
    <row r="1192" spans="2:51" s="13" customFormat="1">
      <c r="B1192" s="189"/>
      <c r="D1192" s="190" t="s">
        <v>532</v>
      </c>
      <c r="E1192" s="191" t="s">
        <v>1</v>
      </c>
      <c r="F1192" s="192" t="s">
        <v>1426</v>
      </c>
      <c r="H1192" s="193">
        <v>19.227</v>
      </c>
      <c r="I1192" s="194"/>
      <c r="L1192" s="189"/>
      <c r="M1192" s="195"/>
      <c r="N1192" s="196"/>
      <c r="O1192" s="196"/>
      <c r="P1192" s="196"/>
      <c r="Q1192" s="196"/>
      <c r="R1192" s="196"/>
      <c r="S1192" s="196"/>
      <c r="T1192" s="197"/>
      <c r="AT1192" s="191" t="s">
        <v>532</v>
      </c>
      <c r="AU1192" s="191" t="s">
        <v>89</v>
      </c>
      <c r="AV1192" s="13" t="s">
        <v>89</v>
      </c>
      <c r="AW1192" s="13" t="s">
        <v>30</v>
      </c>
      <c r="AX1192" s="13" t="s">
        <v>76</v>
      </c>
      <c r="AY1192" s="191" t="s">
        <v>524</v>
      </c>
    </row>
    <row r="1193" spans="2:51" s="13" customFormat="1">
      <c r="B1193" s="189"/>
      <c r="D1193" s="190" t="s">
        <v>532</v>
      </c>
      <c r="E1193" s="191" t="s">
        <v>1</v>
      </c>
      <c r="F1193" s="192" t="s">
        <v>1249</v>
      </c>
      <c r="H1193" s="193">
        <v>-13.65</v>
      </c>
      <c r="I1193" s="194"/>
      <c r="L1193" s="189"/>
      <c r="M1193" s="195"/>
      <c r="N1193" s="196"/>
      <c r="O1193" s="196"/>
      <c r="P1193" s="196"/>
      <c r="Q1193" s="196"/>
      <c r="R1193" s="196"/>
      <c r="S1193" s="196"/>
      <c r="T1193" s="197"/>
      <c r="AT1193" s="191" t="s">
        <v>532</v>
      </c>
      <c r="AU1193" s="191" t="s">
        <v>89</v>
      </c>
      <c r="AV1193" s="13" t="s">
        <v>89</v>
      </c>
      <c r="AW1193" s="13" t="s">
        <v>30</v>
      </c>
      <c r="AX1193" s="13" t="s">
        <v>76</v>
      </c>
      <c r="AY1193" s="191" t="s">
        <v>524</v>
      </c>
    </row>
    <row r="1194" spans="2:51" s="13" customFormat="1">
      <c r="B1194" s="189"/>
      <c r="D1194" s="190" t="s">
        <v>532</v>
      </c>
      <c r="E1194" s="191" t="s">
        <v>1</v>
      </c>
      <c r="F1194" s="192" t="s">
        <v>1427</v>
      </c>
      <c r="H1194" s="193">
        <v>1.0880000000000001</v>
      </c>
      <c r="I1194" s="194"/>
      <c r="L1194" s="189"/>
      <c r="M1194" s="195"/>
      <c r="N1194" s="196"/>
      <c r="O1194" s="196"/>
      <c r="P1194" s="196"/>
      <c r="Q1194" s="196"/>
      <c r="R1194" s="196"/>
      <c r="S1194" s="196"/>
      <c r="T1194" s="197"/>
      <c r="AT1194" s="191" t="s">
        <v>532</v>
      </c>
      <c r="AU1194" s="191" t="s">
        <v>89</v>
      </c>
      <c r="AV1194" s="13" t="s">
        <v>89</v>
      </c>
      <c r="AW1194" s="13" t="s">
        <v>30</v>
      </c>
      <c r="AX1194" s="13" t="s">
        <v>76</v>
      </c>
      <c r="AY1194" s="191" t="s">
        <v>524</v>
      </c>
    </row>
    <row r="1195" spans="2:51" s="14" customFormat="1">
      <c r="B1195" s="198"/>
      <c r="D1195" s="190" t="s">
        <v>532</v>
      </c>
      <c r="E1195" s="199" t="s">
        <v>1</v>
      </c>
      <c r="F1195" s="200" t="s">
        <v>1141</v>
      </c>
      <c r="H1195" s="199" t="s">
        <v>1</v>
      </c>
      <c r="I1195" s="201"/>
      <c r="L1195" s="198"/>
      <c r="M1195" s="202"/>
      <c r="N1195" s="203"/>
      <c r="O1195" s="203"/>
      <c r="P1195" s="203"/>
      <c r="Q1195" s="203"/>
      <c r="R1195" s="203"/>
      <c r="S1195" s="203"/>
      <c r="T1195" s="204"/>
      <c r="AT1195" s="199" t="s">
        <v>532</v>
      </c>
      <c r="AU1195" s="199" t="s">
        <v>89</v>
      </c>
      <c r="AV1195" s="14" t="s">
        <v>83</v>
      </c>
      <c r="AW1195" s="14" t="s">
        <v>30</v>
      </c>
      <c r="AX1195" s="14" t="s">
        <v>76</v>
      </c>
      <c r="AY1195" s="199" t="s">
        <v>524</v>
      </c>
    </row>
    <row r="1196" spans="2:51" s="14" customFormat="1">
      <c r="B1196" s="198"/>
      <c r="D1196" s="190" t="s">
        <v>532</v>
      </c>
      <c r="E1196" s="199" t="s">
        <v>1</v>
      </c>
      <c r="F1196" s="200" t="s">
        <v>1216</v>
      </c>
      <c r="H1196" s="199" t="s">
        <v>1</v>
      </c>
      <c r="I1196" s="201"/>
      <c r="L1196" s="198"/>
      <c r="M1196" s="202"/>
      <c r="N1196" s="203"/>
      <c r="O1196" s="203"/>
      <c r="P1196" s="203"/>
      <c r="Q1196" s="203"/>
      <c r="R1196" s="203"/>
      <c r="S1196" s="203"/>
      <c r="T1196" s="204"/>
      <c r="AT1196" s="199" t="s">
        <v>532</v>
      </c>
      <c r="AU1196" s="199" t="s">
        <v>89</v>
      </c>
      <c r="AV1196" s="14" t="s">
        <v>83</v>
      </c>
      <c r="AW1196" s="14" t="s">
        <v>30</v>
      </c>
      <c r="AX1196" s="14" t="s">
        <v>76</v>
      </c>
      <c r="AY1196" s="199" t="s">
        <v>524</v>
      </c>
    </row>
    <row r="1197" spans="2:51" s="13" customFormat="1">
      <c r="B1197" s="189"/>
      <c r="D1197" s="190" t="s">
        <v>532</v>
      </c>
      <c r="E1197" s="191" t="s">
        <v>1</v>
      </c>
      <c r="F1197" s="192" t="s">
        <v>1428</v>
      </c>
      <c r="H1197" s="193">
        <v>19.523</v>
      </c>
      <c r="I1197" s="194"/>
      <c r="L1197" s="189"/>
      <c r="M1197" s="195"/>
      <c r="N1197" s="196"/>
      <c r="O1197" s="196"/>
      <c r="P1197" s="196"/>
      <c r="Q1197" s="196"/>
      <c r="R1197" s="196"/>
      <c r="S1197" s="196"/>
      <c r="T1197" s="197"/>
      <c r="AT1197" s="191" t="s">
        <v>532</v>
      </c>
      <c r="AU1197" s="191" t="s">
        <v>89</v>
      </c>
      <c r="AV1197" s="13" t="s">
        <v>89</v>
      </c>
      <c r="AW1197" s="13" t="s">
        <v>30</v>
      </c>
      <c r="AX1197" s="13" t="s">
        <v>76</v>
      </c>
      <c r="AY1197" s="191" t="s">
        <v>524</v>
      </c>
    </row>
    <row r="1198" spans="2:51" s="13" customFormat="1">
      <c r="B1198" s="189"/>
      <c r="D1198" s="190" t="s">
        <v>532</v>
      </c>
      <c r="E1198" s="191" t="s">
        <v>1</v>
      </c>
      <c r="F1198" s="192" t="s">
        <v>1307</v>
      </c>
      <c r="H1198" s="193">
        <v>-13.86</v>
      </c>
      <c r="I1198" s="194"/>
      <c r="L1198" s="189"/>
      <c r="M1198" s="195"/>
      <c r="N1198" s="196"/>
      <c r="O1198" s="196"/>
      <c r="P1198" s="196"/>
      <c r="Q1198" s="196"/>
      <c r="R1198" s="196"/>
      <c r="S1198" s="196"/>
      <c r="T1198" s="197"/>
      <c r="AT1198" s="191" t="s">
        <v>532</v>
      </c>
      <c r="AU1198" s="191" t="s">
        <v>89</v>
      </c>
      <c r="AV1198" s="13" t="s">
        <v>89</v>
      </c>
      <c r="AW1198" s="13" t="s">
        <v>30</v>
      </c>
      <c r="AX1198" s="13" t="s">
        <v>76</v>
      </c>
      <c r="AY1198" s="191" t="s">
        <v>524</v>
      </c>
    </row>
    <row r="1199" spans="2:51" s="13" customFormat="1">
      <c r="B1199" s="189"/>
      <c r="D1199" s="190" t="s">
        <v>532</v>
      </c>
      <c r="E1199" s="191" t="s">
        <v>1</v>
      </c>
      <c r="F1199" s="192" t="s">
        <v>1427</v>
      </c>
      <c r="H1199" s="193">
        <v>1.0880000000000001</v>
      </c>
      <c r="I1199" s="194"/>
      <c r="L1199" s="189"/>
      <c r="M1199" s="195"/>
      <c r="N1199" s="196"/>
      <c r="O1199" s="196"/>
      <c r="P1199" s="196"/>
      <c r="Q1199" s="196"/>
      <c r="R1199" s="196"/>
      <c r="S1199" s="196"/>
      <c r="T1199" s="197"/>
      <c r="AT1199" s="191" t="s">
        <v>532</v>
      </c>
      <c r="AU1199" s="191" t="s">
        <v>89</v>
      </c>
      <c r="AV1199" s="13" t="s">
        <v>89</v>
      </c>
      <c r="AW1199" s="13" t="s">
        <v>30</v>
      </c>
      <c r="AX1199" s="13" t="s">
        <v>76</v>
      </c>
      <c r="AY1199" s="191" t="s">
        <v>524</v>
      </c>
    </row>
    <row r="1200" spans="2:51" s="14" customFormat="1">
      <c r="B1200" s="198"/>
      <c r="D1200" s="190" t="s">
        <v>532</v>
      </c>
      <c r="E1200" s="199" t="s">
        <v>1</v>
      </c>
      <c r="F1200" s="200" t="s">
        <v>1445</v>
      </c>
      <c r="H1200" s="199" t="s">
        <v>1</v>
      </c>
      <c r="I1200" s="201"/>
      <c r="L1200" s="198"/>
      <c r="M1200" s="202"/>
      <c r="N1200" s="203"/>
      <c r="O1200" s="203"/>
      <c r="P1200" s="203"/>
      <c r="Q1200" s="203"/>
      <c r="R1200" s="203"/>
      <c r="S1200" s="203"/>
      <c r="T1200" s="204"/>
      <c r="AT1200" s="199" t="s">
        <v>532</v>
      </c>
      <c r="AU1200" s="199" t="s">
        <v>89</v>
      </c>
      <c r="AV1200" s="14" t="s">
        <v>83</v>
      </c>
      <c r="AW1200" s="14" t="s">
        <v>30</v>
      </c>
      <c r="AX1200" s="14" t="s">
        <v>76</v>
      </c>
      <c r="AY1200" s="199" t="s">
        <v>524</v>
      </c>
    </row>
    <row r="1201" spans="2:51" s="14" customFormat="1">
      <c r="B1201" s="198"/>
      <c r="D1201" s="190" t="s">
        <v>532</v>
      </c>
      <c r="E1201" s="199" t="s">
        <v>1</v>
      </c>
      <c r="F1201" s="200" t="s">
        <v>1216</v>
      </c>
      <c r="H1201" s="199" t="s">
        <v>1</v>
      </c>
      <c r="I1201" s="201"/>
      <c r="L1201" s="198"/>
      <c r="M1201" s="202"/>
      <c r="N1201" s="203"/>
      <c r="O1201" s="203"/>
      <c r="P1201" s="203"/>
      <c r="Q1201" s="203"/>
      <c r="R1201" s="203"/>
      <c r="S1201" s="203"/>
      <c r="T1201" s="204"/>
      <c r="AT1201" s="199" t="s">
        <v>532</v>
      </c>
      <c r="AU1201" s="199" t="s">
        <v>89</v>
      </c>
      <c r="AV1201" s="14" t="s">
        <v>83</v>
      </c>
      <c r="AW1201" s="14" t="s">
        <v>30</v>
      </c>
      <c r="AX1201" s="14" t="s">
        <v>76</v>
      </c>
      <c r="AY1201" s="199" t="s">
        <v>524</v>
      </c>
    </row>
    <row r="1202" spans="2:51" s="13" customFormat="1">
      <c r="B1202" s="189"/>
      <c r="D1202" s="190" t="s">
        <v>532</v>
      </c>
      <c r="E1202" s="191" t="s">
        <v>1</v>
      </c>
      <c r="F1202" s="192" t="s">
        <v>1432</v>
      </c>
      <c r="H1202" s="193">
        <v>10.906000000000001</v>
      </c>
      <c r="I1202" s="194"/>
      <c r="L1202" s="189"/>
      <c r="M1202" s="195"/>
      <c r="N1202" s="196"/>
      <c r="O1202" s="196"/>
      <c r="P1202" s="196"/>
      <c r="Q1202" s="196"/>
      <c r="R1202" s="196"/>
      <c r="S1202" s="196"/>
      <c r="T1202" s="197"/>
      <c r="AT1202" s="191" t="s">
        <v>532</v>
      </c>
      <c r="AU1202" s="191" t="s">
        <v>89</v>
      </c>
      <c r="AV1202" s="13" t="s">
        <v>89</v>
      </c>
      <c r="AW1202" s="13" t="s">
        <v>30</v>
      </c>
      <c r="AX1202" s="13" t="s">
        <v>76</v>
      </c>
      <c r="AY1202" s="191" t="s">
        <v>524</v>
      </c>
    </row>
    <row r="1203" spans="2:51" s="13" customFormat="1">
      <c r="B1203" s="189"/>
      <c r="D1203" s="190" t="s">
        <v>532</v>
      </c>
      <c r="E1203" s="191" t="s">
        <v>1</v>
      </c>
      <c r="F1203" s="192" t="s">
        <v>1433</v>
      </c>
      <c r="H1203" s="193">
        <v>-7.7430000000000003</v>
      </c>
      <c r="I1203" s="194"/>
      <c r="L1203" s="189"/>
      <c r="M1203" s="195"/>
      <c r="N1203" s="196"/>
      <c r="O1203" s="196"/>
      <c r="P1203" s="196"/>
      <c r="Q1203" s="196"/>
      <c r="R1203" s="196"/>
      <c r="S1203" s="196"/>
      <c r="T1203" s="197"/>
      <c r="AT1203" s="191" t="s">
        <v>532</v>
      </c>
      <c r="AU1203" s="191" t="s">
        <v>89</v>
      </c>
      <c r="AV1203" s="13" t="s">
        <v>89</v>
      </c>
      <c r="AW1203" s="13" t="s">
        <v>30</v>
      </c>
      <c r="AX1203" s="13" t="s">
        <v>76</v>
      </c>
      <c r="AY1203" s="191" t="s">
        <v>524</v>
      </c>
    </row>
    <row r="1204" spans="2:51" s="13" customFormat="1">
      <c r="B1204" s="189"/>
      <c r="D1204" s="190" t="s">
        <v>532</v>
      </c>
      <c r="E1204" s="191" t="s">
        <v>1</v>
      </c>
      <c r="F1204" s="192" t="s">
        <v>1446</v>
      </c>
      <c r="H1204" s="193">
        <v>0.61799999999999999</v>
      </c>
      <c r="I1204" s="194"/>
      <c r="L1204" s="189"/>
      <c r="M1204" s="195"/>
      <c r="N1204" s="196"/>
      <c r="O1204" s="196"/>
      <c r="P1204" s="196"/>
      <c r="Q1204" s="196"/>
      <c r="R1204" s="196"/>
      <c r="S1204" s="196"/>
      <c r="T1204" s="197"/>
      <c r="AT1204" s="191" t="s">
        <v>532</v>
      </c>
      <c r="AU1204" s="191" t="s">
        <v>89</v>
      </c>
      <c r="AV1204" s="13" t="s">
        <v>89</v>
      </c>
      <c r="AW1204" s="13" t="s">
        <v>30</v>
      </c>
      <c r="AX1204" s="13" t="s">
        <v>76</v>
      </c>
      <c r="AY1204" s="191" t="s">
        <v>524</v>
      </c>
    </row>
    <row r="1205" spans="2:51" s="14" customFormat="1">
      <c r="B1205" s="198"/>
      <c r="D1205" s="190" t="s">
        <v>532</v>
      </c>
      <c r="E1205" s="199" t="s">
        <v>1</v>
      </c>
      <c r="F1205" s="200" t="s">
        <v>1447</v>
      </c>
      <c r="H1205" s="199" t="s">
        <v>1</v>
      </c>
      <c r="I1205" s="201"/>
      <c r="L1205" s="198"/>
      <c r="M1205" s="202"/>
      <c r="N1205" s="203"/>
      <c r="O1205" s="203"/>
      <c r="P1205" s="203"/>
      <c r="Q1205" s="203"/>
      <c r="R1205" s="203"/>
      <c r="S1205" s="203"/>
      <c r="T1205" s="204"/>
      <c r="AT1205" s="199" t="s">
        <v>532</v>
      </c>
      <c r="AU1205" s="199" t="s">
        <v>89</v>
      </c>
      <c r="AV1205" s="14" t="s">
        <v>83</v>
      </c>
      <c r="AW1205" s="14" t="s">
        <v>30</v>
      </c>
      <c r="AX1205" s="14" t="s">
        <v>76</v>
      </c>
      <c r="AY1205" s="199" t="s">
        <v>524</v>
      </c>
    </row>
    <row r="1206" spans="2:51" s="14" customFormat="1">
      <c r="B1206" s="198"/>
      <c r="D1206" s="190" t="s">
        <v>532</v>
      </c>
      <c r="E1206" s="199" t="s">
        <v>1</v>
      </c>
      <c r="F1206" s="200" t="s">
        <v>1177</v>
      </c>
      <c r="H1206" s="199" t="s">
        <v>1</v>
      </c>
      <c r="I1206" s="201"/>
      <c r="L1206" s="198"/>
      <c r="M1206" s="202"/>
      <c r="N1206" s="203"/>
      <c r="O1206" s="203"/>
      <c r="P1206" s="203"/>
      <c r="Q1206" s="203"/>
      <c r="R1206" s="203"/>
      <c r="S1206" s="203"/>
      <c r="T1206" s="204"/>
      <c r="AT1206" s="199" t="s">
        <v>532</v>
      </c>
      <c r="AU1206" s="199" t="s">
        <v>89</v>
      </c>
      <c r="AV1206" s="14" t="s">
        <v>83</v>
      </c>
      <c r="AW1206" s="14" t="s">
        <v>30</v>
      </c>
      <c r="AX1206" s="14" t="s">
        <v>76</v>
      </c>
      <c r="AY1206" s="199" t="s">
        <v>524</v>
      </c>
    </row>
    <row r="1207" spans="2:51" s="13" customFormat="1">
      <c r="B1207" s="189"/>
      <c r="D1207" s="190" t="s">
        <v>532</v>
      </c>
      <c r="E1207" s="191" t="s">
        <v>1</v>
      </c>
      <c r="F1207" s="192" t="s">
        <v>1436</v>
      </c>
      <c r="H1207" s="193">
        <v>3.9340000000000002</v>
      </c>
      <c r="I1207" s="194"/>
      <c r="L1207" s="189"/>
      <c r="M1207" s="195"/>
      <c r="N1207" s="196"/>
      <c r="O1207" s="196"/>
      <c r="P1207" s="196"/>
      <c r="Q1207" s="196"/>
      <c r="R1207" s="196"/>
      <c r="S1207" s="196"/>
      <c r="T1207" s="197"/>
      <c r="AT1207" s="191" t="s">
        <v>532</v>
      </c>
      <c r="AU1207" s="191" t="s">
        <v>89</v>
      </c>
      <c r="AV1207" s="13" t="s">
        <v>89</v>
      </c>
      <c r="AW1207" s="13" t="s">
        <v>30</v>
      </c>
      <c r="AX1207" s="13" t="s">
        <v>76</v>
      </c>
      <c r="AY1207" s="191" t="s">
        <v>524</v>
      </c>
    </row>
    <row r="1208" spans="2:51" s="14" customFormat="1">
      <c r="B1208" s="198"/>
      <c r="D1208" s="190" t="s">
        <v>532</v>
      </c>
      <c r="E1208" s="199" t="s">
        <v>1</v>
      </c>
      <c r="F1208" s="200" t="s">
        <v>1226</v>
      </c>
      <c r="H1208" s="199" t="s">
        <v>1</v>
      </c>
      <c r="I1208" s="201"/>
      <c r="L1208" s="198"/>
      <c r="M1208" s="202"/>
      <c r="N1208" s="203"/>
      <c r="O1208" s="203"/>
      <c r="P1208" s="203"/>
      <c r="Q1208" s="203"/>
      <c r="R1208" s="203"/>
      <c r="S1208" s="203"/>
      <c r="T1208" s="204"/>
      <c r="AT1208" s="199" t="s">
        <v>532</v>
      </c>
      <c r="AU1208" s="199" t="s">
        <v>89</v>
      </c>
      <c r="AV1208" s="14" t="s">
        <v>83</v>
      </c>
      <c r="AW1208" s="14" t="s">
        <v>30</v>
      </c>
      <c r="AX1208" s="14" t="s">
        <v>76</v>
      </c>
      <c r="AY1208" s="199" t="s">
        <v>524</v>
      </c>
    </row>
    <row r="1209" spans="2:51" s="13" customFormat="1">
      <c r="B1209" s="189"/>
      <c r="D1209" s="190" t="s">
        <v>532</v>
      </c>
      <c r="E1209" s="191" t="s">
        <v>1</v>
      </c>
      <c r="F1209" s="192" t="s">
        <v>1437</v>
      </c>
      <c r="H1209" s="193">
        <v>7.9509999999999996</v>
      </c>
      <c r="I1209" s="194"/>
      <c r="L1209" s="189"/>
      <c r="M1209" s="195"/>
      <c r="N1209" s="196"/>
      <c r="O1209" s="196"/>
      <c r="P1209" s="196"/>
      <c r="Q1209" s="196"/>
      <c r="R1209" s="196"/>
      <c r="S1209" s="196"/>
      <c r="T1209" s="197"/>
      <c r="AT1209" s="191" t="s">
        <v>532</v>
      </c>
      <c r="AU1209" s="191" t="s">
        <v>89</v>
      </c>
      <c r="AV1209" s="13" t="s">
        <v>89</v>
      </c>
      <c r="AW1209" s="13" t="s">
        <v>30</v>
      </c>
      <c r="AX1209" s="13" t="s">
        <v>76</v>
      </c>
      <c r="AY1209" s="191" t="s">
        <v>524</v>
      </c>
    </row>
    <row r="1210" spans="2:51" s="13" customFormat="1">
      <c r="B1210" s="189"/>
      <c r="D1210" s="190" t="s">
        <v>532</v>
      </c>
      <c r="E1210" s="191" t="s">
        <v>1</v>
      </c>
      <c r="F1210" s="192" t="s">
        <v>1438</v>
      </c>
      <c r="H1210" s="193">
        <v>-5.6449999999999996</v>
      </c>
      <c r="I1210" s="194"/>
      <c r="L1210" s="189"/>
      <c r="M1210" s="195"/>
      <c r="N1210" s="196"/>
      <c r="O1210" s="196"/>
      <c r="P1210" s="196"/>
      <c r="Q1210" s="196"/>
      <c r="R1210" s="196"/>
      <c r="S1210" s="196"/>
      <c r="T1210" s="197"/>
      <c r="AT1210" s="191" t="s">
        <v>532</v>
      </c>
      <c r="AU1210" s="191" t="s">
        <v>89</v>
      </c>
      <c r="AV1210" s="13" t="s">
        <v>89</v>
      </c>
      <c r="AW1210" s="13" t="s">
        <v>30</v>
      </c>
      <c r="AX1210" s="13" t="s">
        <v>76</v>
      </c>
      <c r="AY1210" s="191" t="s">
        <v>524</v>
      </c>
    </row>
    <row r="1211" spans="2:51" s="13" customFormat="1">
      <c r="B1211" s="189"/>
      <c r="D1211" s="190" t="s">
        <v>532</v>
      </c>
      <c r="E1211" s="191" t="s">
        <v>1</v>
      </c>
      <c r="F1211" s="192" t="s">
        <v>1439</v>
      </c>
      <c r="H1211" s="193">
        <v>0.44800000000000001</v>
      </c>
      <c r="I1211" s="194"/>
      <c r="L1211" s="189"/>
      <c r="M1211" s="195"/>
      <c r="N1211" s="196"/>
      <c r="O1211" s="196"/>
      <c r="P1211" s="196"/>
      <c r="Q1211" s="196"/>
      <c r="R1211" s="196"/>
      <c r="S1211" s="196"/>
      <c r="T1211" s="197"/>
      <c r="AT1211" s="191" t="s">
        <v>532</v>
      </c>
      <c r="AU1211" s="191" t="s">
        <v>89</v>
      </c>
      <c r="AV1211" s="13" t="s">
        <v>89</v>
      </c>
      <c r="AW1211" s="13" t="s">
        <v>30</v>
      </c>
      <c r="AX1211" s="13" t="s">
        <v>76</v>
      </c>
      <c r="AY1211" s="191" t="s">
        <v>524</v>
      </c>
    </row>
    <row r="1212" spans="2:51" s="14" customFormat="1">
      <c r="B1212" s="198"/>
      <c r="D1212" s="190" t="s">
        <v>532</v>
      </c>
      <c r="E1212" s="199" t="s">
        <v>1</v>
      </c>
      <c r="F1212" s="200" t="s">
        <v>1448</v>
      </c>
      <c r="H1212" s="199" t="s">
        <v>1</v>
      </c>
      <c r="I1212" s="201"/>
      <c r="L1212" s="198"/>
      <c r="M1212" s="202"/>
      <c r="N1212" s="203"/>
      <c r="O1212" s="203"/>
      <c r="P1212" s="203"/>
      <c r="Q1212" s="203"/>
      <c r="R1212" s="203"/>
      <c r="S1212" s="203"/>
      <c r="T1212" s="204"/>
      <c r="AT1212" s="199" t="s">
        <v>532</v>
      </c>
      <c r="AU1212" s="199" t="s">
        <v>89</v>
      </c>
      <c r="AV1212" s="14" t="s">
        <v>83</v>
      </c>
      <c r="AW1212" s="14" t="s">
        <v>30</v>
      </c>
      <c r="AX1212" s="14" t="s">
        <v>76</v>
      </c>
      <c r="AY1212" s="199" t="s">
        <v>524</v>
      </c>
    </row>
    <row r="1213" spans="2:51" s="14" customFormat="1">
      <c r="B1213" s="198"/>
      <c r="D1213" s="190" t="s">
        <v>532</v>
      </c>
      <c r="E1213" s="199" t="s">
        <v>1</v>
      </c>
      <c r="F1213" s="200" t="s">
        <v>1177</v>
      </c>
      <c r="H1213" s="199" t="s">
        <v>1</v>
      </c>
      <c r="I1213" s="201"/>
      <c r="L1213" s="198"/>
      <c r="M1213" s="202"/>
      <c r="N1213" s="203"/>
      <c r="O1213" s="203"/>
      <c r="P1213" s="203"/>
      <c r="Q1213" s="203"/>
      <c r="R1213" s="203"/>
      <c r="S1213" s="203"/>
      <c r="T1213" s="204"/>
      <c r="AT1213" s="199" t="s">
        <v>532</v>
      </c>
      <c r="AU1213" s="199" t="s">
        <v>89</v>
      </c>
      <c r="AV1213" s="14" t="s">
        <v>83</v>
      </c>
      <c r="AW1213" s="14" t="s">
        <v>30</v>
      </c>
      <c r="AX1213" s="14" t="s">
        <v>76</v>
      </c>
      <c r="AY1213" s="199" t="s">
        <v>524</v>
      </c>
    </row>
    <row r="1214" spans="2:51" s="13" customFormat="1">
      <c r="B1214" s="189"/>
      <c r="D1214" s="190" t="s">
        <v>532</v>
      </c>
      <c r="E1214" s="191" t="s">
        <v>1</v>
      </c>
      <c r="F1214" s="192" t="s">
        <v>1449</v>
      </c>
      <c r="H1214" s="193">
        <v>6.9160000000000004</v>
      </c>
      <c r="I1214" s="194"/>
      <c r="L1214" s="189"/>
      <c r="M1214" s="195"/>
      <c r="N1214" s="196"/>
      <c r="O1214" s="196"/>
      <c r="P1214" s="196"/>
      <c r="Q1214" s="196"/>
      <c r="R1214" s="196"/>
      <c r="S1214" s="196"/>
      <c r="T1214" s="197"/>
      <c r="AT1214" s="191" t="s">
        <v>532</v>
      </c>
      <c r="AU1214" s="191" t="s">
        <v>89</v>
      </c>
      <c r="AV1214" s="13" t="s">
        <v>89</v>
      </c>
      <c r="AW1214" s="13" t="s">
        <v>30</v>
      </c>
      <c r="AX1214" s="13" t="s">
        <v>76</v>
      </c>
      <c r="AY1214" s="191" t="s">
        <v>524</v>
      </c>
    </row>
    <row r="1215" spans="2:51" s="14" customFormat="1">
      <c r="B1215" s="198"/>
      <c r="D1215" s="190" t="s">
        <v>532</v>
      </c>
      <c r="E1215" s="199" t="s">
        <v>1</v>
      </c>
      <c r="F1215" s="200" t="s">
        <v>1143</v>
      </c>
      <c r="H1215" s="199" t="s">
        <v>1</v>
      </c>
      <c r="I1215" s="201"/>
      <c r="L1215" s="198"/>
      <c r="M1215" s="202"/>
      <c r="N1215" s="203"/>
      <c r="O1215" s="203"/>
      <c r="P1215" s="203"/>
      <c r="Q1215" s="203"/>
      <c r="R1215" s="203"/>
      <c r="S1215" s="203"/>
      <c r="T1215" s="204"/>
      <c r="AT1215" s="199" t="s">
        <v>532</v>
      </c>
      <c r="AU1215" s="199" t="s">
        <v>89</v>
      </c>
      <c r="AV1215" s="14" t="s">
        <v>83</v>
      </c>
      <c r="AW1215" s="14" t="s">
        <v>30</v>
      </c>
      <c r="AX1215" s="14" t="s">
        <v>76</v>
      </c>
      <c r="AY1215" s="199" t="s">
        <v>524</v>
      </c>
    </row>
    <row r="1216" spans="2:51" s="14" customFormat="1">
      <c r="B1216" s="198"/>
      <c r="D1216" s="190" t="s">
        <v>532</v>
      </c>
      <c r="E1216" s="199" t="s">
        <v>1</v>
      </c>
      <c r="F1216" s="200" t="s">
        <v>1177</v>
      </c>
      <c r="H1216" s="199" t="s">
        <v>1</v>
      </c>
      <c r="I1216" s="201"/>
      <c r="L1216" s="198"/>
      <c r="M1216" s="202"/>
      <c r="N1216" s="203"/>
      <c r="O1216" s="203"/>
      <c r="P1216" s="203"/>
      <c r="Q1216" s="203"/>
      <c r="R1216" s="203"/>
      <c r="S1216" s="203"/>
      <c r="T1216" s="204"/>
      <c r="AT1216" s="199" t="s">
        <v>532</v>
      </c>
      <c r="AU1216" s="199" t="s">
        <v>89</v>
      </c>
      <c r="AV1216" s="14" t="s">
        <v>83</v>
      </c>
      <c r="AW1216" s="14" t="s">
        <v>30</v>
      </c>
      <c r="AX1216" s="14" t="s">
        <v>76</v>
      </c>
      <c r="AY1216" s="199" t="s">
        <v>524</v>
      </c>
    </row>
    <row r="1217" spans="2:51" s="13" customFormat="1">
      <c r="B1217" s="189"/>
      <c r="D1217" s="190" t="s">
        <v>532</v>
      </c>
      <c r="E1217" s="191" t="s">
        <v>1</v>
      </c>
      <c r="F1217" s="192" t="s">
        <v>1450</v>
      </c>
      <c r="H1217" s="193">
        <v>22.558</v>
      </c>
      <c r="I1217" s="194"/>
      <c r="L1217" s="189"/>
      <c r="M1217" s="195"/>
      <c r="N1217" s="196"/>
      <c r="O1217" s="196"/>
      <c r="P1217" s="196"/>
      <c r="Q1217" s="196"/>
      <c r="R1217" s="196"/>
      <c r="S1217" s="196"/>
      <c r="T1217" s="197"/>
      <c r="AT1217" s="191" t="s">
        <v>532</v>
      </c>
      <c r="AU1217" s="191" t="s">
        <v>89</v>
      </c>
      <c r="AV1217" s="13" t="s">
        <v>89</v>
      </c>
      <c r="AW1217" s="13" t="s">
        <v>30</v>
      </c>
      <c r="AX1217" s="13" t="s">
        <v>76</v>
      </c>
      <c r="AY1217" s="191" t="s">
        <v>524</v>
      </c>
    </row>
    <row r="1218" spans="2:51" s="14" customFormat="1">
      <c r="B1218" s="198"/>
      <c r="D1218" s="190" t="s">
        <v>532</v>
      </c>
      <c r="E1218" s="199" t="s">
        <v>1</v>
      </c>
      <c r="F1218" s="200" t="s">
        <v>1226</v>
      </c>
      <c r="H1218" s="199" t="s">
        <v>1</v>
      </c>
      <c r="I1218" s="201"/>
      <c r="L1218" s="198"/>
      <c r="M1218" s="202"/>
      <c r="N1218" s="203"/>
      <c r="O1218" s="203"/>
      <c r="P1218" s="203"/>
      <c r="Q1218" s="203"/>
      <c r="R1218" s="203"/>
      <c r="S1218" s="203"/>
      <c r="T1218" s="204"/>
      <c r="AT1218" s="199" t="s">
        <v>532</v>
      </c>
      <c r="AU1218" s="199" t="s">
        <v>89</v>
      </c>
      <c r="AV1218" s="14" t="s">
        <v>83</v>
      </c>
      <c r="AW1218" s="14" t="s">
        <v>30</v>
      </c>
      <c r="AX1218" s="14" t="s">
        <v>76</v>
      </c>
      <c r="AY1218" s="199" t="s">
        <v>524</v>
      </c>
    </row>
    <row r="1219" spans="2:51" s="13" customFormat="1">
      <c r="B1219" s="189"/>
      <c r="D1219" s="190" t="s">
        <v>532</v>
      </c>
      <c r="E1219" s="191" t="s">
        <v>1</v>
      </c>
      <c r="F1219" s="192" t="s">
        <v>1426</v>
      </c>
      <c r="H1219" s="193">
        <v>19.227</v>
      </c>
      <c r="I1219" s="194"/>
      <c r="L1219" s="189"/>
      <c r="M1219" s="195"/>
      <c r="N1219" s="196"/>
      <c r="O1219" s="196"/>
      <c r="P1219" s="196"/>
      <c r="Q1219" s="196"/>
      <c r="R1219" s="196"/>
      <c r="S1219" s="196"/>
      <c r="T1219" s="197"/>
      <c r="AT1219" s="191" t="s">
        <v>532</v>
      </c>
      <c r="AU1219" s="191" t="s">
        <v>89</v>
      </c>
      <c r="AV1219" s="13" t="s">
        <v>89</v>
      </c>
      <c r="AW1219" s="13" t="s">
        <v>30</v>
      </c>
      <c r="AX1219" s="13" t="s">
        <v>76</v>
      </c>
      <c r="AY1219" s="191" t="s">
        <v>524</v>
      </c>
    </row>
    <row r="1220" spans="2:51" s="13" customFormat="1">
      <c r="B1220" s="189"/>
      <c r="D1220" s="190" t="s">
        <v>532</v>
      </c>
      <c r="E1220" s="191" t="s">
        <v>1</v>
      </c>
      <c r="F1220" s="192" t="s">
        <v>1249</v>
      </c>
      <c r="H1220" s="193">
        <v>-13.65</v>
      </c>
      <c r="I1220" s="194"/>
      <c r="L1220" s="189"/>
      <c r="M1220" s="195"/>
      <c r="N1220" s="196"/>
      <c r="O1220" s="196"/>
      <c r="P1220" s="196"/>
      <c r="Q1220" s="196"/>
      <c r="R1220" s="196"/>
      <c r="S1220" s="196"/>
      <c r="T1220" s="197"/>
      <c r="AT1220" s="191" t="s">
        <v>532</v>
      </c>
      <c r="AU1220" s="191" t="s">
        <v>89</v>
      </c>
      <c r="AV1220" s="13" t="s">
        <v>89</v>
      </c>
      <c r="AW1220" s="13" t="s">
        <v>30</v>
      </c>
      <c r="AX1220" s="13" t="s">
        <v>76</v>
      </c>
      <c r="AY1220" s="191" t="s">
        <v>524</v>
      </c>
    </row>
    <row r="1221" spans="2:51" s="13" customFormat="1">
      <c r="B1221" s="189"/>
      <c r="D1221" s="190" t="s">
        <v>532</v>
      </c>
      <c r="E1221" s="191" t="s">
        <v>1</v>
      </c>
      <c r="F1221" s="192" t="s">
        <v>1427</v>
      </c>
      <c r="H1221" s="193">
        <v>1.0880000000000001</v>
      </c>
      <c r="I1221" s="194"/>
      <c r="L1221" s="189"/>
      <c r="M1221" s="195"/>
      <c r="N1221" s="196"/>
      <c r="O1221" s="196"/>
      <c r="P1221" s="196"/>
      <c r="Q1221" s="196"/>
      <c r="R1221" s="196"/>
      <c r="S1221" s="196"/>
      <c r="T1221" s="197"/>
      <c r="AT1221" s="191" t="s">
        <v>532</v>
      </c>
      <c r="AU1221" s="191" t="s">
        <v>89</v>
      </c>
      <c r="AV1221" s="13" t="s">
        <v>89</v>
      </c>
      <c r="AW1221" s="13" t="s">
        <v>30</v>
      </c>
      <c r="AX1221" s="13" t="s">
        <v>76</v>
      </c>
      <c r="AY1221" s="191" t="s">
        <v>524</v>
      </c>
    </row>
    <row r="1222" spans="2:51" s="14" customFormat="1">
      <c r="B1222" s="198"/>
      <c r="D1222" s="190" t="s">
        <v>532</v>
      </c>
      <c r="E1222" s="199" t="s">
        <v>1</v>
      </c>
      <c r="F1222" s="200" t="s">
        <v>1145</v>
      </c>
      <c r="H1222" s="199" t="s">
        <v>1</v>
      </c>
      <c r="I1222" s="201"/>
      <c r="L1222" s="198"/>
      <c r="M1222" s="202"/>
      <c r="N1222" s="203"/>
      <c r="O1222" s="203"/>
      <c r="P1222" s="203"/>
      <c r="Q1222" s="203"/>
      <c r="R1222" s="203"/>
      <c r="S1222" s="203"/>
      <c r="T1222" s="204"/>
      <c r="AT1222" s="199" t="s">
        <v>532</v>
      </c>
      <c r="AU1222" s="199" t="s">
        <v>89</v>
      </c>
      <c r="AV1222" s="14" t="s">
        <v>83</v>
      </c>
      <c r="AW1222" s="14" t="s">
        <v>30</v>
      </c>
      <c r="AX1222" s="14" t="s">
        <v>76</v>
      </c>
      <c r="AY1222" s="199" t="s">
        <v>524</v>
      </c>
    </row>
    <row r="1223" spans="2:51" s="14" customFormat="1">
      <c r="B1223" s="198"/>
      <c r="D1223" s="190" t="s">
        <v>532</v>
      </c>
      <c r="E1223" s="199" t="s">
        <v>1</v>
      </c>
      <c r="F1223" s="200" t="s">
        <v>1177</v>
      </c>
      <c r="H1223" s="199" t="s">
        <v>1</v>
      </c>
      <c r="I1223" s="201"/>
      <c r="L1223" s="198"/>
      <c r="M1223" s="202"/>
      <c r="N1223" s="203"/>
      <c r="O1223" s="203"/>
      <c r="P1223" s="203"/>
      <c r="Q1223" s="203"/>
      <c r="R1223" s="203"/>
      <c r="S1223" s="203"/>
      <c r="T1223" s="204"/>
      <c r="AT1223" s="199" t="s">
        <v>532</v>
      </c>
      <c r="AU1223" s="199" t="s">
        <v>89</v>
      </c>
      <c r="AV1223" s="14" t="s">
        <v>83</v>
      </c>
      <c r="AW1223" s="14" t="s">
        <v>30</v>
      </c>
      <c r="AX1223" s="14" t="s">
        <v>76</v>
      </c>
      <c r="AY1223" s="199" t="s">
        <v>524</v>
      </c>
    </row>
    <row r="1224" spans="2:51" s="13" customFormat="1">
      <c r="B1224" s="189"/>
      <c r="D1224" s="190" t="s">
        <v>532</v>
      </c>
      <c r="E1224" s="191" t="s">
        <v>1</v>
      </c>
      <c r="F1224" s="192" t="s">
        <v>1450</v>
      </c>
      <c r="H1224" s="193">
        <v>22.558</v>
      </c>
      <c r="I1224" s="194"/>
      <c r="L1224" s="189"/>
      <c r="M1224" s="195"/>
      <c r="N1224" s="196"/>
      <c r="O1224" s="196"/>
      <c r="P1224" s="196"/>
      <c r="Q1224" s="196"/>
      <c r="R1224" s="196"/>
      <c r="S1224" s="196"/>
      <c r="T1224" s="197"/>
      <c r="AT1224" s="191" t="s">
        <v>532</v>
      </c>
      <c r="AU1224" s="191" t="s">
        <v>89</v>
      </c>
      <c r="AV1224" s="13" t="s">
        <v>89</v>
      </c>
      <c r="AW1224" s="13" t="s">
        <v>30</v>
      </c>
      <c r="AX1224" s="13" t="s">
        <v>76</v>
      </c>
      <c r="AY1224" s="191" t="s">
        <v>524</v>
      </c>
    </row>
    <row r="1225" spans="2:51" s="14" customFormat="1">
      <c r="B1225" s="198"/>
      <c r="D1225" s="190" t="s">
        <v>532</v>
      </c>
      <c r="E1225" s="199" t="s">
        <v>1</v>
      </c>
      <c r="F1225" s="200" t="s">
        <v>1226</v>
      </c>
      <c r="H1225" s="199" t="s">
        <v>1</v>
      </c>
      <c r="I1225" s="201"/>
      <c r="L1225" s="198"/>
      <c r="M1225" s="202"/>
      <c r="N1225" s="203"/>
      <c r="O1225" s="203"/>
      <c r="P1225" s="203"/>
      <c r="Q1225" s="203"/>
      <c r="R1225" s="203"/>
      <c r="S1225" s="203"/>
      <c r="T1225" s="204"/>
      <c r="AT1225" s="199" t="s">
        <v>532</v>
      </c>
      <c r="AU1225" s="199" t="s">
        <v>89</v>
      </c>
      <c r="AV1225" s="14" t="s">
        <v>83</v>
      </c>
      <c r="AW1225" s="14" t="s">
        <v>30</v>
      </c>
      <c r="AX1225" s="14" t="s">
        <v>76</v>
      </c>
      <c r="AY1225" s="199" t="s">
        <v>524</v>
      </c>
    </row>
    <row r="1226" spans="2:51" s="13" customFormat="1">
      <c r="B1226" s="189"/>
      <c r="D1226" s="190" t="s">
        <v>532</v>
      </c>
      <c r="E1226" s="191" t="s">
        <v>1</v>
      </c>
      <c r="F1226" s="192" t="s">
        <v>1426</v>
      </c>
      <c r="H1226" s="193">
        <v>19.227</v>
      </c>
      <c r="I1226" s="194"/>
      <c r="L1226" s="189"/>
      <c r="M1226" s="195"/>
      <c r="N1226" s="196"/>
      <c r="O1226" s="196"/>
      <c r="P1226" s="196"/>
      <c r="Q1226" s="196"/>
      <c r="R1226" s="196"/>
      <c r="S1226" s="196"/>
      <c r="T1226" s="197"/>
      <c r="AT1226" s="191" t="s">
        <v>532</v>
      </c>
      <c r="AU1226" s="191" t="s">
        <v>89</v>
      </c>
      <c r="AV1226" s="13" t="s">
        <v>89</v>
      </c>
      <c r="AW1226" s="13" t="s">
        <v>30</v>
      </c>
      <c r="AX1226" s="13" t="s">
        <v>76</v>
      </c>
      <c r="AY1226" s="191" t="s">
        <v>524</v>
      </c>
    </row>
    <row r="1227" spans="2:51" s="13" customFormat="1">
      <c r="B1227" s="189"/>
      <c r="D1227" s="190" t="s">
        <v>532</v>
      </c>
      <c r="E1227" s="191" t="s">
        <v>1</v>
      </c>
      <c r="F1227" s="192" t="s">
        <v>1249</v>
      </c>
      <c r="H1227" s="193">
        <v>-13.65</v>
      </c>
      <c r="I1227" s="194"/>
      <c r="L1227" s="189"/>
      <c r="M1227" s="195"/>
      <c r="N1227" s="196"/>
      <c r="O1227" s="196"/>
      <c r="P1227" s="196"/>
      <c r="Q1227" s="196"/>
      <c r="R1227" s="196"/>
      <c r="S1227" s="196"/>
      <c r="T1227" s="197"/>
      <c r="AT1227" s="191" t="s">
        <v>532</v>
      </c>
      <c r="AU1227" s="191" t="s">
        <v>89</v>
      </c>
      <c r="AV1227" s="13" t="s">
        <v>89</v>
      </c>
      <c r="AW1227" s="13" t="s">
        <v>30</v>
      </c>
      <c r="AX1227" s="13" t="s">
        <v>76</v>
      </c>
      <c r="AY1227" s="191" t="s">
        <v>524</v>
      </c>
    </row>
    <row r="1228" spans="2:51" s="13" customFormat="1">
      <c r="B1228" s="189"/>
      <c r="D1228" s="190" t="s">
        <v>532</v>
      </c>
      <c r="E1228" s="191" t="s">
        <v>1</v>
      </c>
      <c r="F1228" s="192" t="s">
        <v>1427</v>
      </c>
      <c r="H1228" s="193">
        <v>1.0880000000000001</v>
      </c>
      <c r="I1228" s="194"/>
      <c r="L1228" s="189"/>
      <c r="M1228" s="195"/>
      <c r="N1228" s="196"/>
      <c r="O1228" s="196"/>
      <c r="P1228" s="196"/>
      <c r="Q1228" s="196"/>
      <c r="R1228" s="196"/>
      <c r="S1228" s="196"/>
      <c r="T1228" s="197"/>
      <c r="AT1228" s="191" t="s">
        <v>532</v>
      </c>
      <c r="AU1228" s="191" t="s">
        <v>89</v>
      </c>
      <c r="AV1228" s="13" t="s">
        <v>89</v>
      </c>
      <c r="AW1228" s="13" t="s">
        <v>30</v>
      </c>
      <c r="AX1228" s="13" t="s">
        <v>76</v>
      </c>
      <c r="AY1228" s="191" t="s">
        <v>524</v>
      </c>
    </row>
    <row r="1229" spans="2:51" s="14" customFormat="1">
      <c r="B1229" s="198"/>
      <c r="D1229" s="190" t="s">
        <v>532</v>
      </c>
      <c r="E1229" s="199" t="s">
        <v>1</v>
      </c>
      <c r="F1229" s="200" t="s">
        <v>1147</v>
      </c>
      <c r="H1229" s="199" t="s">
        <v>1</v>
      </c>
      <c r="I1229" s="201"/>
      <c r="L1229" s="198"/>
      <c r="M1229" s="202"/>
      <c r="N1229" s="203"/>
      <c r="O1229" s="203"/>
      <c r="P1229" s="203"/>
      <c r="Q1229" s="203"/>
      <c r="R1229" s="203"/>
      <c r="S1229" s="203"/>
      <c r="T1229" s="204"/>
      <c r="AT1229" s="199" t="s">
        <v>532</v>
      </c>
      <c r="AU1229" s="199" t="s">
        <v>89</v>
      </c>
      <c r="AV1229" s="14" t="s">
        <v>83</v>
      </c>
      <c r="AW1229" s="14" t="s">
        <v>30</v>
      </c>
      <c r="AX1229" s="14" t="s">
        <v>76</v>
      </c>
      <c r="AY1229" s="199" t="s">
        <v>524</v>
      </c>
    </row>
    <row r="1230" spans="2:51" s="14" customFormat="1">
      <c r="B1230" s="198"/>
      <c r="D1230" s="190" t="s">
        <v>532</v>
      </c>
      <c r="E1230" s="199" t="s">
        <v>1</v>
      </c>
      <c r="F1230" s="200" t="s">
        <v>1177</v>
      </c>
      <c r="H1230" s="199" t="s">
        <v>1</v>
      </c>
      <c r="I1230" s="201"/>
      <c r="L1230" s="198"/>
      <c r="M1230" s="202"/>
      <c r="N1230" s="203"/>
      <c r="O1230" s="203"/>
      <c r="P1230" s="203"/>
      <c r="Q1230" s="203"/>
      <c r="R1230" s="203"/>
      <c r="S1230" s="203"/>
      <c r="T1230" s="204"/>
      <c r="AT1230" s="199" t="s">
        <v>532</v>
      </c>
      <c r="AU1230" s="199" t="s">
        <v>89</v>
      </c>
      <c r="AV1230" s="14" t="s">
        <v>83</v>
      </c>
      <c r="AW1230" s="14" t="s">
        <v>30</v>
      </c>
      <c r="AX1230" s="14" t="s">
        <v>76</v>
      </c>
      <c r="AY1230" s="199" t="s">
        <v>524</v>
      </c>
    </row>
    <row r="1231" spans="2:51" s="13" customFormat="1">
      <c r="B1231" s="189"/>
      <c r="D1231" s="190" t="s">
        <v>532</v>
      </c>
      <c r="E1231" s="191" t="s">
        <v>1</v>
      </c>
      <c r="F1231" s="192" t="s">
        <v>1451</v>
      </c>
      <c r="H1231" s="193">
        <v>3.61</v>
      </c>
      <c r="I1231" s="194"/>
      <c r="L1231" s="189"/>
      <c r="M1231" s="195"/>
      <c r="N1231" s="196"/>
      <c r="O1231" s="196"/>
      <c r="P1231" s="196"/>
      <c r="Q1231" s="196"/>
      <c r="R1231" s="196"/>
      <c r="S1231" s="196"/>
      <c r="T1231" s="197"/>
      <c r="AT1231" s="191" t="s">
        <v>532</v>
      </c>
      <c r="AU1231" s="191" t="s">
        <v>89</v>
      </c>
      <c r="AV1231" s="13" t="s">
        <v>89</v>
      </c>
      <c r="AW1231" s="13" t="s">
        <v>30</v>
      </c>
      <c r="AX1231" s="13" t="s">
        <v>76</v>
      </c>
      <c r="AY1231" s="191" t="s">
        <v>524</v>
      </c>
    </row>
    <row r="1232" spans="2:51" s="14" customFormat="1">
      <c r="B1232" s="198"/>
      <c r="D1232" s="190" t="s">
        <v>532</v>
      </c>
      <c r="E1232" s="199" t="s">
        <v>1</v>
      </c>
      <c r="F1232" s="200" t="s">
        <v>1226</v>
      </c>
      <c r="H1232" s="199" t="s">
        <v>1</v>
      </c>
      <c r="I1232" s="201"/>
      <c r="L1232" s="198"/>
      <c r="M1232" s="202"/>
      <c r="N1232" s="203"/>
      <c r="O1232" s="203"/>
      <c r="P1232" s="203"/>
      <c r="Q1232" s="203"/>
      <c r="R1232" s="203"/>
      <c r="S1232" s="203"/>
      <c r="T1232" s="204"/>
      <c r="AT1232" s="199" t="s">
        <v>532</v>
      </c>
      <c r="AU1232" s="199" t="s">
        <v>89</v>
      </c>
      <c r="AV1232" s="14" t="s">
        <v>83</v>
      </c>
      <c r="AW1232" s="14" t="s">
        <v>30</v>
      </c>
      <c r="AX1232" s="14" t="s">
        <v>76</v>
      </c>
      <c r="AY1232" s="199" t="s">
        <v>524</v>
      </c>
    </row>
    <row r="1233" spans="2:51" s="13" customFormat="1">
      <c r="B1233" s="189"/>
      <c r="D1233" s="190" t="s">
        <v>532</v>
      </c>
      <c r="E1233" s="191" t="s">
        <v>1</v>
      </c>
      <c r="F1233" s="192" t="s">
        <v>1452</v>
      </c>
      <c r="H1233" s="193">
        <v>22.213999999999999</v>
      </c>
      <c r="I1233" s="194"/>
      <c r="L1233" s="189"/>
      <c r="M1233" s="195"/>
      <c r="N1233" s="196"/>
      <c r="O1233" s="196"/>
      <c r="P1233" s="196"/>
      <c r="Q1233" s="196"/>
      <c r="R1233" s="196"/>
      <c r="S1233" s="196"/>
      <c r="T1233" s="197"/>
      <c r="AT1233" s="191" t="s">
        <v>532</v>
      </c>
      <c r="AU1233" s="191" t="s">
        <v>89</v>
      </c>
      <c r="AV1233" s="13" t="s">
        <v>89</v>
      </c>
      <c r="AW1233" s="13" t="s">
        <v>30</v>
      </c>
      <c r="AX1233" s="13" t="s">
        <v>76</v>
      </c>
      <c r="AY1233" s="191" t="s">
        <v>524</v>
      </c>
    </row>
    <row r="1234" spans="2:51" s="13" customFormat="1">
      <c r="B1234" s="189"/>
      <c r="D1234" s="190" t="s">
        <v>532</v>
      </c>
      <c r="E1234" s="191" t="s">
        <v>1</v>
      </c>
      <c r="F1234" s="192" t="s">
        <v>1426</v>
      </c>
      <c r="H1234" s="193">
        <v>19.227</v>
      </c>
      <c r="I1234" s="194"/>
      <c r="L1234" s="189"/>
      <c r="M1234" s="195"/>
      <c r="N1234" s="196"/>
      <c r="O1234" s="196"/>
      <c r="P1234" s="196"/>
      <c r="Q1234" s="196"/>
      <c r="R1234" s="196"/>
      <c r="S1234" s="196"/>
      <c r="T1234" s="197"/>
      <c r="AT1234" s="191" t="s">
        <v>532</v>
      </c>
      <c r="AU1234" s="191" t="s">
        <v>89</v>
      </c>
      <c r="AV1234" s="13" t="s">
        <v>89</v>
      </c>
      <c r="AW1234" s="13" t="s">
        <v>30</v>
      </c>
      <c r="AX1234" s="13" t="s">
        <v>76</v>
      </c>
      <c r="AY1234" s="191" t="s">
        <v>524</v>
      </c>
    </row>
    <row r="1235" spans="2:51" s="13" customFormat="1">
      <c r="B1235" s="189"/>
      <c r="D1235" s="190" t="s">
        <v>532</v>
      </c>
      <c r="E1235" s="191" t="s">
        <v>1</v>
      </c>
      <c r="F1235" s="192" t="s">
        <v>1249</v>
      </c>
      <c r="H1235" s="193">
        <v>-13.65</v>
      </c>
      <c r="I1235" s="194"/>
      <c r="L1235" s="189"/>
      <c r="M1235" s="195"/>
      <c r="N1235" s="196"/>
      <c r="O1235" s="196"/>
      <c r="P1235" s="196"/>
      <c r="Q1235" s="196"/>
      <c r="R1235" s="196"/>
      <c r="S1235" s="196"/>
      <c r="T1235" s="197"/>
      <c r="AT1235" s="191" t="s">
        <v>532</v>
      </c>
      <c r="AU1235" s="191" t="s">
        <v>89</v>
      </c>
      <c r="AV1235" s="13" t="s">
        <v>89</v>
      </c>
      <c r="AW1235" s="13" t="s">
        <v>30</v>
      </c>
      <c r="AX1235" s="13" t="s">
        <v>76</v>
      </c>
      <c r="AY1235" s="191" t="s">
        <v>524</v>
      </c>
    </row>
    <row r="1236" spans="2:51" s="13" customFormat="1">
      <c r="B1236" s="189"/>
      <c r="D1236" s="190" t="s">
        <v>532</v>
      </c>
      <c r="E1236" s="191" t="s">
        <v>1</v>
      </c>
      <c r="F1236" s="192" t="s">
        <v>1427</v>
      </c>
      <c r="H1236" s="193">
        <v>1.0880000000000001</v>
      </c>
      <c r="I1236" s="194"/>
      <c r="L1236" s="189"/>
      <c r="M1236" s="195"/>
      <c r="N1236" s="196"/>
      <c r="O1236" s="196"/>
      <c r="P1236" s="196"/>
      <c r="Q1236" s="196"/>
      <c r="R1236" s="196"/>
      <c r="S1236" s="196"/>
      <c r="T1236" s="197"/>
      <c r="AT1236" s="191" t="s">
        <v>532</v>
      </c>
      <c r="AU1236" s="191" t="s">
        <v>89</v>
      </c>
      <c r="AV1236" s="13" t="s">
        <v>89</v>
      </c>
      <c r="AW1236" s="13" t="s">
        <v>30</v>
      </c>
      <c r="AX1236" s="13" t="s">
        <v>76</v>
      </c>
      <c r="AY1236" s="191" t="s">
        <v>524</v>
      </c>
    </row>
    <row r="1237" spans="2:51" s="14" customFormat="1">
      <c r="B1237" s="198"/>
      <c r="D1237" s="190" t="s">
        <v>532</v>
      </c>
      <c r="E1237" s="199" t="s">
        <v>1</v>
      </c>
      <c r="F1237" s="200" t="s">
        <v>1453</v>
      </c>
      <c r="H1237" s="199" t="s">
        <v>1</v>
      </c>
      <c r="I1237" s="201"/>
      <c r="L1237" s="198"/>
      <c r="M1237" s="202"/>
      <c r="N1237" s="203"/>
      <c r="O1237" s="203"/>
      <c r="P1237" s="203"/>
      <c r="Q1237" s="203"/>
      <c r="R1237" s="203"/>
      <c r="S1237" s="203"/>
      <c r="T1237" s="204"/>
      <c r="AT1237" s="199" t="s">
        <v>532</v>
      </c>
      <c r="AU1237" s="199" t="s">
        <v>89</v>
      </c>
      <c r="AV1237" s="14" t="s">
        <v>83</v>
      </c>
      <c r="AW1237" s="14" t="s">
        <v>30</v>
      </c>
      <c r="AX1237" s="14" t="s">
        <v>76</v>
      </c>
      <c r="AY1237" s="199" t="s">
        <v>524</v>
      </c>
    </row>
    <row r="1238" spans="2:51" s="14" customFormat="1">
      <c r="B1238" s="198"/>
      <c r="D1238" s="190" t="s">
        <v>532</v>
      </c>
      <c r="E1238" s="199" t="s">
        <v>1</v>
      </c>
      <c r="F1238" s="200" t="s">
        <v>1226</v>
      </c>
      <c r="H1238" s="199" t="s">
        <v>1</v>
      </c>
      <c r="I1238" s="201"/>
      <c r="L1238" s="198"/>
      <c r="M1238" s="202"/>
      <c r="N1238" s="203"/>
      <c r="O1238" s="203"/>
      <c r="P1238" s="203"/>
      <c r="Q1238" s="203"/>
      <c r="R1238" s="203"/>
      <c r="S1238" s="203"/>
      <c r="T1238" s="204"/>
      <c r="AT1238" s="199" t="s">
        <v>532</v>
      </c>
      <c r="AU1238" s="199" t="s">
        <v>89</v>
      </c>
      <c r="AV1238" s="14" t="s">
        <v>83</v>
      </c>
      <c r="AW1238" s="14" t="s">
        <v>30</v>
      </c>
      <c r="AX1238" s="14" t="s">
        <v>76</v>
      </c>
      <c r="AY1238" s="199" t="s">
        <v>524</v>
      </c>
    </row>
    <row r="1239" spans="2:51" s="13" customFormat="1">
      <c r="B1239" s="189"/>
      <c r="D1239" s="190" t="s">
        <v>532</v>
      </c>
      <c r="E1239" s="191" t="s">
        <v>1</v>
      </c>
      <c r="F1239" s="192" t="s">
        <v>1454</v>
      </c>
      <c r="H1239" s="193">
        <v>10.846</v>
      </c>
      <c r="I1239" s="194"/>
      <c r="L1239" s="189"/>
      <c r="M1239" s="195"/>
      <c r="N1239" s="196"/>
      <c r="O1239" s="196"/>
      <c r="P1239" s="196"/>
      <c r="Q1239" s="196"/>
      <c r="R1239" s="196"/>
      <c r="S1239" s="196"/>
      <c r="T1239" s="197"/>
      <c r="AT1239" s="191" t="s">
        <v>532</v>
      </c>
      <c r="AU1239" s="191" t="s">
        <v>89</v>
      </c>
      <c r="AV1239" s="13" t="s">
        <v>89</v>
      </c>
      <c r="AW1239" s="13" t="s">
        <v>30</v>
      </c>
      <c r="AX1239" s="13" t="s">
        <v>76</v>
      </c>
      <c r="AY1239" s="191" t="s">
        <v>524</v>
      </c>
    </row>
    <row r="1240" spans="2:51" s="14" customFormat="1">
      <c r="B1240" s="198"/>
      <c r="D1240" s="190" t="s">
        <v>532</v>
      </c>
      <c r="E1240" s="199" t="s">
        <v>1</v>
      </c>
      <c r="F1240" s="200" t="s">
        <v>1177</v>
      </c>
      <c r="H1240" s="199" t="s">
        <v>1</v>
      </c>
      <c r="I1240" s="201"/>
      <c r="L1240" s="198"/>
      <c r="M1240" s="202"/>
      <c r="N1240" s="203"/>
      <c r="O1240" s="203"/>
      <c r="P1240" s="203"/>
      <c r="Q1240" s="203"/>
      <c r="R1240" s="203"/>
      <c r="S1240" s="203"/>
      <c r="T1240" s="204"/>
      <c r="AT1240" s="199" t="s">
        <v>532</v>
      </c>
      <c r="AU1240" s="199" t="s">
        <v>89</v>
      </c>
      <c r="AV1240" s="14" t="s">
        <v>83</v>
      </c>
      <c r="AW1240" s="14" t="s">
        <v>30</v>
      </c>
      <c r="AX1240" s="14" t="s">
        <v>76</v>
      </c>
      <c r="AY1240" s="199" t="s">
        <v>524</v>
      </c>
    </row>
    <row r="1241" spans="2:51" s="13" customFormat="1">
      <c r="B1241" s="189"/>
      <c r="D1241" s="190" t="s">
        <v>532</v>
      </c>
      <c r="E1241" s="191" t="s">
        <v>1</v>
      </c>
      <c r="F1241" s="192" t="s">
        <v>1455</v>
      </c>
      <c r="H1241" s="193">
        <v>1.411</v>
      </c>
      <c r="I1241" s="194"/>
      <c r="L1241" s="189"/>
      <c r="M1241" s="195"/>
      <c r="N1241" s="196"/>
      <c r="O1241" s="196"/>
      <c r="P1241" s="196"/>
      <c r="Q1241" s="196"/>
      <c r="R1241" s="196"/>
      <c r="S1241" s="196"/>
      <c r="T1241" s="197"/>
      <c r="AT1241" s="191" t="s">
        <v>532</v>
      </c>
      <c r="AU1241" s="191" t="s">
        <v>89</v>
      </c>
      <c r="AV1241" s="13" t="s">
        <v>89</v>
      </c>
      <c r="AW1241" s="13" t="s">
        <v>30</v>
      </c>
      <c r="AX1241" s="13" t="s">
        <v>76</v>
      </c>
      <c r="AY1241" s="191" t="s">
        <v>524</v>
      </c>
    </row>
    <row r="1242" spans="2:51" s="14" customFormat="1">
      <c r="B1242" s="198"/>
      <c r="D1242" s="190" t="s">
        <v>532</v>
      </c>
      <c r="E1242" s="199" t="s">
        <v>1</v>
      </c>
      <c r="F1242" s="200" t="s">
        <v>1456</v>
      </c>
      <c r="H1242" s="199" t="s">
        <v>1</v>
      </c>
      <c r="I1242" s="201"/>
      <c r="L1242" s="198"/>
      <c r="M1242" s="202"/>
      <c r="N1242" s="203"/>
      <c r="O1242" s="203"/>
      <c r="P1242" s="203"/>
      <c r="Q1242" s="203"/>
      <c r="R1242" s="203"/>
      <c r="S1242" s="203"/>
      <c r="T1242" s="204"/>
      <c r="AT1242" s="199" t="s">
        <v>532</v>
      </c>
      <c r="AU1242" s="199" t="s">
        <v>89</v>
      </c>
      <c r="AV1242" s="14" t="s">
        <v>83</v>
      </c>
      <c r="AW1242" s="14" t="s">
        <v>30</v>
      </c>
      <c r="AX1242" s="14" t="s">
        <v>76</v>
      </c>
      <c r="AY1242" s="199" t="s">
        <v>524</v>
      </c>
    </row>
    <row r="1243" spans="2:51" s="14" customFormat="1">
      <c r="B1243" s="198"/>
      <c r="D1243" s="190" t="s">
        <v>532</v>
      </c>
      <c r="E1243" s="199" t="s">
        <v>1</v>
      </c>
      <c r="F1243" s="200" t="s">
        <v>1212</v>
      </c>
      <c r="H1243" s="199" t="s">
        <v>1</v>
      </c>
      <c r="I1243" s="201"/>
      <c r="L1243" s="198"/>
      <c r="M1243" s="202"/>
      <c r="N1243" s="203"/>
      <c r="O1243" s="203"/>
      <c r="P1243" s="203"/>
      <c r="Q1243" s="203"/>
      <c r="R1243" s="203"/>
      <c r="S1243" s="203"/>
      <c r="T1243" s="204"/>
      <c r="AT1243" s="199" t="s">
        <v>532</v>
      </c>
      <c r="AU1243" s="199" t="s">
        <v>89</v>
      </c>
      <c r="AV1243" s="14" t="s">
        <v>83</v>
      </c>
      <c r="AW1243" s="14" t="s">
        <v>30</v>
      </c>
      <c r="AX1243" s="14" t="s">
        <v>76</v>
      </c>
      <c r="AY1243" s="199" t="s">
        <v>524</v>
      </c>
    </row>
    <row r="1244" spans="2:51" s="13" customFormat="1">
      <c r="B1244" s="189"/>
      <c r="D1244" s="190" t="s">
        <v>532</v>
      </c>
      <c r="E1244" s="191" t="s">
        <v>1</v>
      </c>
      <c r="F1244" s="192" t="s">
        <v>1457</v>
      </c>
      <c r="H1244" s="193">
        <v>1.6279999999999999</v>
      </c>
      <c r="I1244" s="194"/>
      <c r="L1244" s="189"/>
      <c r="M1244" s="195"/>
      <c r="N1244" s="196"/>
      <c r="O1244" s="196"/>
      <c r="P1244" s="196"/>
      <c r="Q1244" s="196"/>
      <c r="R1244" s="196"/>
      <c r="S1244" s="196"/>
      <c r="T1244" s="197"/>
      <c r="AT1244" s="191" t="s">
        <v>532</v>
      </c>
      <c r="AU1244" s="191" t="s">
        <v>89</v>
      </c>
      <c r="AV1244" s="13" t="s">
        <v>89</v>
      </c>
      <c r="AW1244" s="13" t="s">
        <v>30</v>
      </c>
      <c r="AX1244" s="13" t="s">
        <v>76</v>
      </c>
      <c r="AY1244" s="191" t="s">
        <v>524</v>
      </c>
    </row>
    <row r="1245" spans="2:51" s="14" customFormat="1">
      <c r="B1245" s="198"/>
      <c r="D1245" s="190" t="s">
        <v>532</v>
      </c>
      <c r="E1245" s="199" t="s">
        <v>1</v>
      </c>
      <c r="F1245" s="200" t="s">
        <v>1177</v>
      </c>
      <c r="H1245" s="199" t="s">
        <v>1</v>
      </c>
      <c r="I1245" s="201"/>
      <c r="L1245" s="198"/>
      <c r="M1245" s="202"/>
      <c r="N1245" s="203"/>
      <c r="O1245" s="203"/>
      <c r="P1245" s="203"/>
      <c r="Q1245" s="203"/>
      <c r="R1245" s="203"/>
      <c r="S1245" s="203"/>
      <c r="T1245" s="204"/>
      <c r="AT1245" s="199" t="s">
        <v>532</v>
      </c>
      <c r="AU1245" s="199" t="s">
        <v>89</v>
      </c>
      <c r="AV1245" s="14" t="s">
        <v>83</v>
      </c>
      <c r="AW1245" s="14" t="s">
        <v>30</v>
      </c>
      <c r="AX1245" s="14" t="s">
        <v>76</v>
      </c>
      <c r="AY1245" s="199" t="s">
        <v>524</v>
      </c>
    </row>
    <row r="1246" spans="2:51" s="13" customFormat="1">
      <c r="B1246" s="189"/>
      <c r="D1246" s="190" t="s">
        <v>532</v>
      </c>
      <c r="E1246" s="191" t="s">
        <v>1</v>
      </c>
      <c r="F1246" s="192" t="s">
        <v>1458</v>
      </c>
      <c r="H1246" s="193">
        <v>1.889</v>
      </c>
      <c r="I1246" s="194"/>
      <c r="L1246" s="189"/>
      <c r="M1246" s="195"/>
      <c r="N1246" s="196"/>
      <c r="O1246" s="196"/>
      <c r="P1246" s="196"/>
      <c r="Q1246" s="196"/>
      <c r="R1246" s="196"/>
      <c r="S1246" s="196"/>
      <c r="T1246" s="197"/>
      <c r="AT1246" s="191" t="s">
        <v>532</v>
      </c>
      <c r="AU1246" s="191" t="s">
        <v>89</v>
      </c>
      <c r="AV1246" s="13" t="s">
        <v>89</v>
      </c>
      <c r="AW1246" s="13" t="s">
        <v>30</v>
      </c>
      <c r="AX1246" s="13" t="s">
        <v>76</v>
      </c>
      <c r="AY1246" s="191" t="s">
        <v>524</v>
      </c>
    </row>
    <row r="1247" spans="2:51" s="14" customFormat="1">
      <c r="B1247" s="198"/>
      <c r="D1247" s="190" t="s">
        <v>532</v>
      </c>
      <c r="E1247" s="199" t="s">
        <v>1</v>
      </c>
      <c r="F1247" s="200" t="s">
        <v>1459</v>
      </c>
      <c r="H1247" s="199" t="s">
        <v>1</v>
      </c>
      <c r="I1247" s="201"/>
      <c r="L1247" s="198"/>
      <c r="M1247" s="202"/>
      <c r="N1247" s="203"/>
      <c r="O1247" s="203"/>
      <c r="P1247" s="203"/>
      <c r="Q1247" s="203"/>
      <c r="R1247" s="203"/>
      <c r="S1247" s="203"/>
      <c r="T1247" s="204"/>
      <c r="AT1247" s="199" t="s">
        <v>532</v>
      </c>
      <c r="AU1247" s="199" t="s">
        <v>89</v>
      </c>
      <c r="AV1247" s="14" t="s">
        <v>83</v>
      </c>
      <c r="AW1247" s="14" t="s">
        <v>30</v>
      </c>
      <c r="AX1247" s="14" t="s">
        <v>76</v>
      </c>
      <c r="AY1247" s="199" t="s">
        <v>524</v>
      </c>
    </row>
    <row r="1248" spans="2:51" s="13" customFormat="1">
      <c r="B1248" s="189"/>
      <c r="D1248" s="190" t="s">
        <v>532</v>
      </c>
      <c r="E1248" s="191" t="s">
        <v>1</v>
      </c>
      <c r="F1248" s="192" t="s">
        <v>1460</v>
      </c>
      <c r="H1248" s="193">
        <v>22.427</v>
      </c>
      <c r="I1248" s="194"/>
      <c r="L1248" s="189"/>
      <c r="M1248" s="195"/>
      <c r="N1248" s="196"/>
      <c r="O1248" s="196"/>
      <c r="P1248" s="196"/>
      <c r="Q1248" s="196"/>
      <c r="R1248" s="196"/>
      <c r="S1248" s="196"/>
      <c r="T1248" s="197"/>
      <c r="AT1248" s="191" t="s">
        <v>532</v>
      </c>
      <c r="AU1248" s="191" t="s">
        <v>89</v>
      </c>
      <c r="AV1248" s="13" t="s">
        <v>89</v>
      </c>
      <c r="AW1248" s="13" t="s">
        <v>30</v>
      </c>
      <c r="AX1248" s="13" t="s">
        <v>76</v>
      </c>
      <c r="AY1248" s="191" t="s">
        <v>524</v>
      </c>
    </row>
    <row r="1249" spans="2:51" s="13" customFormat="1">
      <c r="B1249" s="189"/>
      <c r="D1249" s="190" t="s">
        <v>532</v>
      </c>
      <c r="E1249" s="191" t="s">
        <v>1</v>
      </c>
      <c r="F1249" s="192" t="s">
        <v>1461</v>
      </c>
      <c r="H1249" s="193">
        <v>-11.096</v>
      </c>
      <c r="I1249" s="194"/>
      <c r="L1249" s="189"/>
      <c r="M1249" s="195"/>
      <c r="N1249" s="196"/>
      <c r="O1249" s="196"/>
      <c r="P1249" s="196"/>
      <c r="Q1249" s="196"/>
      <c r="R1249" s="196"/>
      <c r="S1249" s="196"/>
      <c r="T1249" s="197"/>
      <c r="AT1249" s="191" t="s">
        <v>532</v>
      </c>
      <c r="AU1249" s="191" t="s">
        <v>89</v>
      </c>
      <c r="AV1249" s="13" t="s">
        <v>89</v>
      </c>
      <c r="AW1249" s="13" t="s">
        <v>30</v>
      </c>
      <c r="AX1249" s="13" t="s">
        <v>76</v>
      </c>
      <c r="AY1249" s="191" t="s">
        <v>524</v>
      </c>
    </row>
    <row r="1250" spans="2:51" s="13" customFormat="1">
      <c r="B1250" s="189"/>
      <c r="D1250" s="190" t="s">
        <v>532</v>
      </c>
      <c r="E1250" s="191" t="s">
        <v>1</v>
      </c>
      <c r="F1250" s="192" t="s">
        <v>1462</v>
      </c>
      <c r="H1250" s="193">
        <v>0.90500000000000003</v>
      </c>
      <c r="I1250" s="194"/>
      <c r="L1250" s="189"/>
      <c r="M1250" s="195"/>
      <c r="N1250" s="196"/>
      <c r="O1250" s="196"/>
      <c r="P1250" s="196"/>
      <c r="Q1250" s="196"/>
      <c r="R1250" s="196"/>
      <c r="S1250" s="196"/>
      <c r="T1250" s="197"/>
      <c r="AT1250" s="191" t="s">
        <v>532</v>
      </c>
      <c r="AU1250" s="191" t="s">
        <v>89</v>
      </c>
      <c r="AV1250" s="13" t="s">
        <v>89</v>
      </c>
      <c r="AW1250" s="13" t="s">
        <v>30</v>
      </c>
      <c r="AX1250" s="13" t="s">
        <v>76</v>
      </c>
      <c r="AY1250" s="191" t="s">
        <v>524</v>
      </c>
    </row>
    <row r="1251" spans="2:51" s="14" customFormat="1">
      <c r="B1251" s="198"/>
      <c r="D1251" s="190" t="s">
        <v>532</v>
      </c>
      <c r="E1251" s="199" t="s">
        <v>1</v>
      </c>
      <c r="F1251" s="200" t="s">
        <v>1463</v>
      </c>
      <c r="H1251" s="199" t="s">
        <v>1</v>
      </c>
      <c r="I1251" s="201"/>
      <c r="L1251" s="198"/>
      <c r="M1251" s="202"/>
      <c r="N1251" s="203"/>
      <c r="O1251" s="203"/>
      <c r="P1251" s="203"/>
      <c r="Q1251" s="203"/>
      <c r="R1251" s="203"/>
      <c r="S1251" s="203"/>
      <c r="T1251" s="204"/>
      <c r="AT1251" s="199" t="s">
        <v>532</v>
      </c>
      <c r="AU1251" s="199" t="s">
        <v>89</v>
      </c>
      <c r="AV1251" s="14" t="s">
        <v>83</v>
      </c>
      <c r="AW1251" s="14" t="s">
        <v>30</v>
      </c>
      <c r="AX1251" s="14" t="s">
        <v>76</v>
      </c>
      <c r="AY1251" s="199" t="s">
        <v>524</v>
      </c>
    </row>
    <row r="1252" spans="2:51" s="14" customFormat="1">
      <c r="B1252" s="198"/>
      <c r="D1252" s="190" t="s">
        <v>532</v>
      </c>
      <c r="E1252" s="199" t="s">
        <v>1</v>
      </c>
      <c r="F1252" s="200" t="s">
        <v>1226</v>
      </c>
      <c r="H1252" s="199" t="s">
        <v>1</v>
      </c>
      <c r="I1252" s="201"/>
      <c r="L1252" s="198"/>
      <c r="M1252" s="202"/>
      <c r="N1252" s="203"/>
      <c r="O1252" s="203"/>
      <c r="P1252" s="203"/>
      <c r="Q1252" s="203"/>
      <c r="R1252" s="203"/>
      <c r="S1252" s="203"/>
      <c r="T1252" s="204"/>
      <c r="AT1252" s="199" t="s">
        <v>532</v>
      </c>
      <c r="AU1252" s="199" t="s">
        <v>89</v>
      </c>
      <c r="AV1252" s="14" t="s">
        <v>83</v>
      </c>
      <c r="AW1252" s="14" t="s">
        <v>30</v>
      </c>
      <c r="AX1252" s="14" t="s">
        <v>76</v>
      </c>
      <c r="AY1252" s="199" t="s">
        <v>524</v>
      </c>
    </row>
    <row r="1253" spans="2:51" s="13" customFormat="1">
      <c r="B1253" s="189"/>
      <c r="D1253" s="190" t="s">
        <v>532</v>
      </c>
      <c r="E1253" s="191" t="s">
        <v>1</v>
      </c>
      <c r="F1253" s="192" t="s">
        <v>1464</v>
      </c>
      <c r="H1253" s="193">
        <v>32.085999999999999</v>
      </c>
      <c r="I1253" s="194"/>
      <c r="L1253" s="189"/>
      <c r="M1253" s="195"/>
      <c r="N1253" s="196"/>
      <c r="O1253" s="196"/>
      <c r="P1253" s="196"/>
      <c r="Q1253" s="196"/>
      <c r="R1253" s="196"/>
      <c r="S1253" s="196"/>
      <c r="T1253" s="197"/>
      <c r="AT1253" s="191" t="s">
        <v>532</v>
      </c>
      <c r="AU1253" s="191" t="s">
        <v>89</v>
      </c>
      <c r="AV1253" s="13" t="s">
        <v>89</v>
      </c>
      <c r="AW1253" s="13" t="s">
        <v>30</v>
      </c>
      <c r="AX1253" s="13" t="s">
        <v>76</v>
      </c>
      <c r="AY1253" s="191" t="s">
        <v>524</v>
      </c>
    </row>
    <row r="1254" spans="2:51" s="13" customFormat="1">
      <c r="B1254" s="189"/>
      <c r="D1254" s="190" t="s">
        <v>532</v>
      </c>
      <c r="E1254" s="191" t="s">
        <v>1</v>
      </c>
      <c r="F1254" s="192" t="s">
        <v>1465</v>
      </c>
      <c r="H1254" s="193">
        <v>-23.1</v>
      </c>
      <c r="I1254" s="194"/>
      <c r="L1254" s="189"/>
      <c r="M1254" s="195"/>
      <c r="N1254" s="196"/>
      <c r="O1254" s="196"/>
      <c r="P1254" s="196"/>
      <c r="Q1254" s="196"/>
      <c r="R1254" s="196"/>
      <c r="S1254" s="196"/>
      <c r="T1254" s="197"/>
      <c r="AT1254" s="191" t="s">
        <v>532</v>
      </c>
      <c r="AU1254" s="191" t="s">
        <v>89</v>
      </c>
      <c r="AV1254" s="13" t="s">
        <v>89</v>
      </c>
      <c r="AW1254" s="13" t="s">
        <v>30</v>
      </c>
      <c r="AX1254" s="13" t="s">
        <v>76</v>
      </c>
      <c r="AY1254" s="191" t="s">
        <v>524</v>
      </c>
    </row>
    <row r="1255" spans="2:51" s="13" customFormat="1">
      <c r="B1255" s="189"/>
      <c r="D1255" s="190" t="s">
        <v>532</v>
      </c>
      <c r="E1255" s="191" t="s">
        <v>1</v>
      </c>
      <c r="F1255" s="192" t="s">
        <v>1466</v>
      </c>
      <c r="H1255" s="193">
        <v>2.1469999999999998</v>
      </c>
      <c r="I1255" s="194"/>
      <c r="L1255" s="189"/>
      <c r="M1255" s="195"/>
      <c r="N1255" s="196"/>
      <c r="O1255" s="196"/>
      <c r="P1255" s="196"/>
      <c r="Q1255" s="196"/>
      <c r="R1255" s="196"/>
      <c r="S1255" s="196"/>
      <c r="T1255" s="197"/>
      <c r="AT1255" s="191" t="s">
        <v>532</v>
      </c>
      <c r="AU1255" s="191" t="s">
        <v>89</v>
      </c>
      <c r="AV1255" s="13" t="s">
        <v>89</v>
      </c>
      <c r="AW1255" s="13" t="s">
        <v>30</v>
      </c>
      <c r="AX1255" s="13" t="s">
        <v>76</v>
      </c>
      <c r="AY1255" s="191" t="s">
        <v>524</v>
      </c>
    </row>
    <row r="1256" spans="2:51" s="14" customFormat="1">
      <c r="B1256" s="198"/>
      <c r="D1256" s="190" t="s">
        <v>532</v>
      </c>
      <c r="E1256" s="199" t="s">
        <v>1</v>
      </c>
      <c r="F1256" s="200" t="s">
        <v>1467</v>
      </c>
      <c r="H1256" s="199" t="s">
        <v>1</v>
      </c>
      <c r="I1256" s="201"/>
      <c r="L1256" s="198"/>
      <c r="M1256" s="202"/>
      <c r="N1256" s="203"/>
      <c r="O1256" s="203"/>
      <c r="P1256" s="203"/>
      <c r="Q1256" s="203"/>
      <c r="R1256" s="203"/>
      <c r="S1256" s="203"/>
      <c r="T1256" s="204"/>
      <c r="AT1256" s="199" t="s">
        <v>532</v>
      </c>
      <c r="AU1256" s="199" t="s">
        <v>89</v>
      </c>
      <c r="AV1256" s="14" t="s">
        <v>83</v>
      </c>
      <c r="AW1256" s="14" t="s">
        <v>30</v>
      </c>
      <c r="AX1256" s="14" t="s">
        <v>76</v>
      </c>
      <c r="AY1256" s="199" t="s">
        <v>524</v>
      </c>
    </row>
    <row r="1257" spans="2:51" s="14" customFormat="1">
      <c r="B1257" s="198"/>
      <c r="D1257" s="190" t="s">
        <v>532</v>
      </c>
      <c r="E1257" s="199" t="s">
        <v>1</v>
      </c>
      <c r="F1257" s="200" t="s">
        <v>1226</v>
      </c>
      <c r="H1257" s="199" t="s">
        <v>1</v>
      </c>
      <c r="I1257" s="201"/>
      <c r="L1257" s="198"/>
      <c r="M1257" s="202"/>
      <c r="N1257" s="203"/>
      <c r="O1257" s="203"/>
      <c r="P1257" s="203"/>
      <c r="Q1257" s="203"/>
      <c r="R1257" s="203"/>
      <c r="S1257" s="203"/>
      <c r="T1257" s="204"/>
      <c r="AT1257" s="199" t="s">
        <v>532</v>
      </c>
      <c r="AU1257" s="199" t="s">
        <v>89</v>
      </c>
      <c r="AV1257" s="14" t="s">
        <v>83</v>
      </c>
      <c r="AW1257" s="14" t="s">
        <v>30</v>
      </c>
      <c r="AX1257" s="14" t="s">
        <v>76</v>
      </c>
      <c r="AY1257" s="199" t="s">
        <v>524</v>
      </c>
    </row>
    <row r="1258" spans="2:51" s="13" customFormat="1">
      <c r="B1258" s="189"/>
      <c r="D1258" s="190" t="s">
        <v>532</v>
      </c>
      <c r="E1258" s="191" t="s">
        <v>1</v>
      </c>
      <c r="F1258" s="192" t="s">
        <v>1468</v>
      </c>
      <c r="H1258" s="193">
        <v>29.486000000000001</v>
      </c>
      <c r="I1258" s="194"/>
      <c r="L1258" s="189"/>
      <c r="M1258" s="195"/>
      <c r="N1258" s="196"/>
      <c r="O1258" s="196"/>
      <c r="P1258" s="196"/>
      <c r="Q1258" s="196"/>
      <c r="R1258" s="196"/>
      <c r="S1258" s="196"/>
      <c r="T1258" s="197"/>
      <c r="AT1258" s="191" t="s">
        <v>532</v>
      </c>
      <c r="AU1258" s="191" t="s">
        <v>89</v>
      </c>
      <c r="AV1258" s="13" t="s">
        <v>89</v>
      </c>
      <c r="AW1258" s="13" t="s">
        <v>30</v>
      </c>
      <c r="AX1258" s="13" t="s">
        <v>76</v>
      </c>
      <c r="AY1258" s="191" t="s">
        <v>524</v>
      </c>
    </row>
    <row r="1259" spans="2:51" s="13" customFormat="1">
      <c r="B1259" s="189"/>
      <c r="D1259" s="190" t="s">
        <v>532</v>
      </c>
      <c r="E1259" s="191" t="s">
        <v>1</v>
      </c>
      <c r="F1259" s="192" t="s">
        <v>1469</v>
      </c>
      <c r="H1259" s="193">
        <v>-8.99</v>
      </c>
      <c r="I1259" s="194"/>
      <c r="L1259" s="189"/>
      <c r="M1259" s="195"/>
      <c r="N1259" s="196"/>
      <c r="O1259" s="196"/>
      <c r="P1259" s="196"/>
      <c r="Q1259" s="196"/>
      <c r="R1259" s="196"/>
      <c r="S1259" s="196"/>
      <c r="T1259" s="197"/>
      <c r="AT1259" s="191" t="s">
        <v>532</v>
      </c>
      <c r="AU1259" s="191" t="s">
        <v>89</v>
      </c>
      <c r="AV1259" s="13" t="s">
        <v>89</v>
      </c>
      <c r="AW1259" s="13" t="s">
        <v>30</v>
      </c>
      <c r="AX1259" s="13" t="s">
        <v>76</v>
      </c>
      <c r="AY1259" s="191" t="s">
        <v>524</v>
      </c>
    </row>
    <row r="1260" spans="2:51" s="13" customFormat="1">
      <c r="B1260" s="189"/>
      <c r="D1260" s="190" t="s">
        <v>532</v>
      </c>
      <c r="E1260" s="191" t="s">
        <v>1</v>
      </c>
      <c r="F1260" s="192" t="s">
        <v>1470</v>
      </c>
      <c r="H1260" s="193">
        <v>0.77700000000000002</v>
      </c>
      <c r="I1260" s="194"/>
      <c r="L1260" s="189"/>
      <c r="M1260" s="195"/>
      <c r="N1260" s="196"/>
      <c r="O1260" s="196"/>
      <c r="P1260" s="196"/>
      <c r="Q1260" s="196"/>
      <c r="R1260" s="196"/>
      <c r="S1260" s="196"/>
      <c r="T1260" s="197"/>
      <c r="AT1260" s="191" t="s">
        <v>532</v>
      </c>
      <c r="AU1260" s="191" t="s">
        <v>89</v>
      </c>
      <c r="AV1260" s="13" t="s">
        <v>89</v>
      </c>
      <c r="AW1260" s="13" t="s">
        <v>30</v>
      </c>
      <c r="AX1260" s="13" t="s">
        <v>76</v>
      </c>
      <c r="AY1260" s="191" t="s">
        <v>524</v>
      </c>
    </row>
    <row r="1261" spans="2:51" s="14" customFormat="1">
      <c r="B1261" s="198"/>
      <c r="D1261" s="190" t="s">
        <v>532</v>
      </c>
      <c r="E1261" s="199" t="s">
        <v>1</v>
      </c>
      <c r="F1261" s="200" t="s">
        <v>1212</v>
      </c>
      <c r="H1261" s="199" t="s">
        <v>1</v>
      </c>
      <c r="I1261" s="201"/>
      <c r="L1261" s="198"/>
      <c r="M1261" s="202"/>
      <c r="N1261" s="203"/>
      <c r="O1261" s="203"/>
      <c r="P1261" s="203"/>
      <c r="Q1261" s="203"/>
      <c r="R1261" s="203"/>
      <c r="S1261" s="203"/>
      <c r="T1261" s="204"/>
      <c r="AT1261" s="199" t="s">
        <v>532</v>
      </c>
      <c r="AU1261" s="199" t="s">
        <v>89</v>
      </c>
      <c r="AV1261" s="14" t="s">
        <v>83</v>
      </c>
      <c r="AW1261" s="14" t="s">
        <v>30</v>
      </c>
      <c r="AX1261" s="14" t="s">
        <v>76</v>
      </c>
      <c r="AY1261" s="199" t="s">
        <v>524</v>
      </c>
    </row>
    <row r="1262" spans="2:51" s="13" customFormat="1">
      <c r="B1262" s="189"/>
      <c r="D1262" s="190" t="s">
        <v>532</v>
      </c>
      <c r="E1262" s="191" t="s">
        <v>1</v>
      </c>
      <c r="F1262" s="192" t="s">
        <v>1471</v>
      </c>
      <c r="H1262" s="193">
        <v>1.1240000000000001</v>
      </c>
      <c r="I1262" s="194"/>
      <c r="L1262" s="189"/>
      <c r="M1262" s="195"/>
      <c r="N1262" s="196"/>
      <c r="O1262" s="196"/>
      <c r="P1262" s="196"/>
      <c r="Q1262" s="196"/>
      <c r="R1262" s="196"/>
      <c r="S1262" s="196"/>
      <c r="T1262" s="197"/>
      <c r="AT1262" s="191" t="s">
        <v>532</v>
      </c>
      <c r="AU1262" s="191" t="s">
        <v>89</v>
      </c>
      <c r="AV1262" s="13" t="s">
        <v>89</v>
      </c>
      <c r="AW1262" s="13" t="s">
        <v>30</v>
      </c>
      <c r="AX1262" s="13" t="s">
        <v>76</v>
      </c>
      <c r="AY1262" s="191" t="s">
        <v>524</v>
      </c>
    </row>
    <row r="1263" spans="2:51" s="14" customFormat="1">
      <c r="B1263" s="198"/>
      <c r="D1263" s="190" t="s">
        <v>532</v>
      </c>
      <c r="E1263" s="199" t="s">
        <v>1</v>
      </c>
      <c r="F1263" s="200" t="s">
        <v>1116</v>
      </c>
      <c r="H1263" s="199" t="s">
        <v>1</v>
      </c>
      <c r="I1263" s="201"/>
      <c r="L1263" s="198"/>
      <c r="M1263" s="202"/>
      <c r="N1263" s="203"/>
      <c r="O1263" s="203"/>
      <c r="P1263" s="203"/>
      <c r="Q1263" s="203"/>
      <c r="R1263" s="203"/>
      <c r="S1263" s="203"/>
      <c r="T1263" s="204"/>
      <c r="AT1263" s="199" t="s">
        <v>532</v>
      </c>
      <c r="AU1263" s="199" t="s">
        <v>89</v>
      </c>
      <c r="AV1263" s="14" t="s">
        <v>83</v>
      </c>
      <c r="AW1263" s="14" t="s">
        <v>30</v>
      </c>
      <c r="AX1263" s="14" t="s">
        <v>76</v>
      </c>
      <c r="AY1263" s="199" t="s">
        <v>524</v>
      </c>
    </row>
    <row r="1264" spans="2:51" s="14" customFormat="1">
      <c r="B1264" s="198"/>
      <c r="D1264" s="190" t="s">
        <v>532</v>
      </c>
      <c r="E1264" s="199" t="s">
        <v>1</v>
      </c>
      <c r="F1264" s="200" t="s">
        <v>1226</v>
      </c>
      <c r="H1264" s="199" t="s">
        <v>1</v>
      </c>
      <c r="I1264" s="201"/>
      <c r="L1264" s="198"/>
      <c r="M1264" s="202"/>
      <c r="N1264" s="203"/>
      <c r="O1264" s="203"/>
      <c r="P1264" s="203"/>
      <c r="Q1264" s="203"/>
      <c r="R1264" s="203"/>
      <c r="S1264" s="203"/>
      <c r="T1264" s="204"/>
      <c r="AT1264" s="199" t="s">
        <v>532</v>
      </c>
      <c r="AU1264" s="199" t="s">
        <v>89</v>
      </c>
      <c r="AV1264" s="14" t="s">
        <v>83</v>
      </c>
      <c r="AW1264" s="14" t="s">
        <v>30</v>
      </c>
      <c r="AX1264" s="14" t="s">
        <v>76</v>
      </c>
      <c r="AY1264" s="199" t="s">
        <v>524</v>
      </c>
    </row>
    <row r="1265" spans="2:51" s="13" customFormat="1">
      <c r="B1265" s="189"/>
      <c r="D1265" s="190" t="s">
        <v>532</v>
      </c>
      <c r="E1265" s="191" t="s">
        <v>1</v>
      </c>
      <c r="F1265" s="192" t="s">
        <v>1472</v>
      </c>
      <c r="H1265" s="193">
        <v>9.2070000000000007</v>
      </c>
      <c r="I1265" s="194"/>
      <c r="L1265" s="189"/>
      <c r="M1265" s="195"/>
      <c r="N1265" s="196"/>
      <c r="O1265" s="196"/>
      <c r="P1265" s="196"/>
      <c r="Q1265" s="196"/>
      <c r="R1265" s="196"/>
      <c r="S1265" s="196"/>
      <c r="T1265" s="197"/>
      <c r="AT1265" s="191" t="s">
        <v>532</v>
      </c>
      <c r="AU1265" s="191" t="s">
        <v>89</v>
      </c>
      <c r="AV1265" s="13" t="s">
        <v>89</v>
      </c>
      <c r="AW1265" s="13" t="s">
        <v>30</v>
      </c>
      <c r="AX1265" s="13" t="s">
        <v>76</v>
      </c>
      <c r="AY1265" s="191" t="s">
        <v>524</v>
      </c>
    </row>
    <row r="1266" spans="2:51" s="13" customFormat="1">
      <c r="B1266" s="189"/>
      <c r="D1266" s="190" t="s">
        <v>532</v>
      </c>
      <c r="E1266" s="191" t="s">
        <v>1</v>
      </c>
      <c r="F1266" s="192" t="s">
        <v>1473</v>
      </c>
      <c r="H1266" s="193">
        <v>-6.8</v>
      </c>
      <c r="I1266" s="194"/>
      <c r="L1266" s="189"/>
      <c r="M1266" s="195"/>
      <c r="N1266" s="196"/>
      <c r="O1266" s="196"/>
      <c r="P1266" s="196"/>
      <c r="Q1266" s="196"/>
      <c r="R1266" s="196"/>
      <c r="S1266" s="196"/>
      <c r="T1266" s="197"/>
      <c r="AT1266" s="191" t="s">
        <v>532</v>
      </c>
      <c r="AU1266" s="191" t="s">
        <v>89</v>
      </c>
      <c r="AV1266" s="13" t="s">
        <v>89</v>
      </c>
      <c r="AW1266" s="13" t="s">
        <v>30</v>
      </c>
      <c r="AX1266" s="13" t="s">
        <v>76</v>
      </c>
      <c r="AY1266" s="191" t="s">
        <v>524</v>
      </c>
    </row>
    <row r="1267" spans="2:51" s="13" customFormat="1">
      <c r="B1267" s="189"/>
      <c r="D1267" s="190" t="s">
        <v>532</v>
      </c>
      <c r="E1267" s="191" t="s">
        <v>1</v>
      </c>
      <c r="F1267" s="192" t="s">
        <v>1474</v>
      </c>
      <c r="H1267" s="193">
        <v>0.59699999999999998</v>
      </c>
      <c r="I1267" s="194"/>
      <c r="L1267" s="189"/>
      <c r="M1267" s="195"/>
      <c r="N1267" s="196"/>
      <c r="O1267" s="196"/>
      <c r="P1267" s="196"/>
      <c r="Q1267" s="196"/>
      <c r="R1267" s="196"/>
      <c r="S1267" s="196"/>
      <c r="T1267" s="197"/>
      <c r="AT1267" s="191" t="s">
        <v>532</v>
      </c>
      <c r="AU1267" s="191" t="s">
        <v>89</v>
      </c>
      <c r="AV1267" s="13" t="s">
        <v>89</v>
      </c>
      <c r="AW1267" s="13" t="s">
        <v>30</v>
      </c>
      <c r="AX1267" s="13" t="s">
        <v>76</v>
      </c>
      <c r="AY1267" s="191" t="s">
        <v>524</v>
      </c>
    </row>
    <row r="1268" spans="2:51" s="14" customFormat="1">
      <c r="B1268" s="198"/>
      <c r="D1268" s="190" t="s">
        <v>532</v>
      </c>
      <c r="E1268" s="199" t="s">
        <v>1</v>
      </c>
      <c r="F1268" s="200" t="s">
        <v>1212</v>
      </c>
      <c r="H1268" s="199" t="s">
        <v>1</v>
      </c>
      <c r="I1268" s="201"/>
      <c r="L1268" s="198"/>
      <c r="M1268" s="202"/>
      <c r="N1268" s="203"/>
      <c r="O1268" s="203"/>
      <c r="P1268" s="203"/>
      <c r="Q1268" s="203"/>
      <c r="R1268" s="203"/>
      <c r="S1268" s="203"/>
      <c r="T1268" s="204"/>
      <c r="AT1268" s="199" t="s">
        <v>532</v>
      </c>
      <c r="AU1268" s="199" t="s">
        <v>89</v>
      </c>
      <c r="AV1268" s="14" t="s">
        <v>83</v>
      </c>
      <c r="AW1268" s="14" t="s">
        <v>30</v>
      </c>
      <c r="AX1268" s="14" t="s">
        <v>76</v>
      </c>
      <c r="AY1268" s="199" t="s">
        <v>524</v>
      </c>
    </row>
    <row r="1269" spans="2:51" s="13" customFormat="1">
      <c r="B1269" s="189"/>
      <c r="D1269" s="190" t="s">
        <v>532</v>
      </c>
      <c r="E1269" s="191" t="s">
        <v>1</v>
      </c>
      <c r="F1269" s="192" t="s">
        <v>1471</v>
      </c>
      <c r="H1269" s="193">
        <v>1.1240000000000001</v>
      </c>
      <c r="I1269" s="194"/>
      <c r="L1269" s="189"/>
      <c r="M1269" s="195"/>
      <c r="N1269" s="196"/>
      <c r="O1269" s="196"/>
      <c r="P1269" s="196"/>
      <c r="Q1269" s="196"/>
      <c r="R1269" s="196"/>
      <c r="S1269" s="196"/>
      <c r="T1269" s="197"/>
      <c r="AT1269" s="191" t="s">
        <v>532</v>
      </c>
      <c r="AU1269" s="191" t="s">
        <v>89</v>
      </c>
      <c r="AV1269" s="13" t="s">
        <v>89</v>
      </c>
      <c r="AW1269" s="13" t="s">
        <v>30</v>
      </c>
      <c r="AX1269" s="13" t="s">
        <v>76</v>
      </c>
      <c r="AY1269" s="191" t="s">
        <v>524</v>
      </c>
    </row>
    <row r="1270" spans="2:51" s="14" customFormat="1">
      <c r="B1270" s="198"/>
      <c r="D1270" s="190" t="s">
        <v>532</v>
      </c>
      <c r="E1270" s="199" t="s">
        <v>1</v>
      </c>
      <c r="F1270" s="200" t="s">
        <v>1118</v>
      </c>
      <c r="H1270" s="199" t="s">
        <v>1</v>
      </c>
      <c r="I1270" s="201"/>
      <c r="L1270" s="198"/>
      <c r="M1270" s="202"/>
      <c r="N1270" s="203"/>
      <c r="O1270" s="203"/>
      <c r="P1270" s="203"/>
      <c r="Q1270" s="203"/>
      <c r="R1270" s="203"/>
      <c r="S1270" s="203"/>
      <c r="T1270" s="204"/>
      <c r="AT1270" s="199" t="s">
        <v>532</v>
      </c>
      <c r="AU1270" s="199" t="s">
        <v>89</v>
      </c>
      <c r="AV1270" s="14" t="s">
        <v>83</v>
      </c>
      <c r="AW1270" s="14" t="s">
        <v>30</v>
      </c>
      <c r="AX1270" s="14" t="s">
        <v>76</v>
      </c>
      <c r="AY1270" s="199" t="s">
        <v>524</v>
      </c>
    </row>
    <row r="1271" spans="2:51" s="14" customFormat="1">
      <c r="B1271" s="198"/>
      <c r="D1271" s="190" t="s">
        <v>532</v>
      </c>
      <c r="E1271" s="199" t="s">
        <v>1</v>
      </c>
      <c r="F1271" s="200" t="s">
        <v>1226</v>
      </c>
      <c r="H1271" s="199" t="s">
        <v>1</v>
      </c>
      <c r="I1271" s="201"/>
      <c r="L1271" s="198"/>
      <c r="M1271" s="202"/>
      <c r="N1271" s="203"/>
      <c r="O1271" s="203"/>
      <c r="P1271" s="203"/>
      <c r="Q1271" s="203"/>
      <c r="R1271" s="203"/>
      <c r="S1271" s="203"/>
      <c r="T1271" s="204"/>
      <c r="AT1271" s="199" t="s">
        <v>532</v>
      </c>
      <c r="AU1271" s="199" t="s">
        <v>89</v>
      </c>
      <c r="AV1271" s="14" t="s">
        <v>83</v>
      </c>
      <c r="AW1271" s="14" t="s">
        <v>30</v>
      </c>
      <c r="AX1271" s="14" t="s">
        <v>76</v>
      </c>
      <c r="AY1271" s="199" t="s">
        <v>524</v>
      </c>
    </row>
    <row r="1272" spans="2:51" s="13" customFormat="1">
      <c r="B1272" s="189"/>
      <c r="D1272" s="190" t="s">
        <v>532</v>
      </c>
      <c r="E1272" s="191" t="s">
        <v>1</v>
      </c>
      <c r="F1272" s="192" t="s">
        <v>1475</v>
      </c>
      <c r="H1272" s="193">
        <v>7.149</v>
      </c>
      <c r="I1272" s="194"/>
      <c r="L1272" s="189"/>
      <c r="M1272" s="195"/>
      <c r="N1272" s="196"/>
      <c r="O1272" s="196"/>
      <c r="P1272" s="196"/>
      <c r="Q1272" s="196"/>
      <c r="R1272" s="196"/>
      <c r="S1272" s="196"/>
      <c r="T1272" s="197"/>
      <c r="AT1272" s="191" t="s">
        <v>532</v>
      </c>
      <c r="AU1272" s="191" t="s">
        <v>89</v>
      </c>
      <c r="AV1272" s="13" t="s">
        <v>89</v>
      </c>
      <c r="AW1272" s="13" t="s">
        <v>30</v>
      </c>
      <c r="AX1272" s="13" t="s">
        <v>76</v>
      </c>
      <c r="AY1272" s="191" t="s">
        <v>524</v>
      </c>
    </row>
    <row r="1273" spans="2:51" s="13" customFormat="1">
      <c r="B1273" s="189"/>
      <c r="D1273" s="190" t="s">
        <v>532</v>
      </c>
      <c r="E1273" s="191" t="s">
        <v>1</v>
      </c>
      <c r="F1273" s="192" t="s">
        <v>1476</v>
      </c>
      <c r="H1273" s="193">
        <v>-5.28</v>
      </c>
      <c r="I1273" s="194"/>
      <c r="L1273" s="189"/>
      <c r="M1273" s="195"/>
      <c r="N1273" s="196"/>
      <c r="O1273" s="196"/>
      <c r="P1273" s="196"/>
      <c r="Q1273" s="196"/>
      <c r="R1273" s="196"/>
      <c r="S1273" s="196"/>
      <c r="T1273" s="197"/>
      <c r="AT1273" s="191" t="s">
        <v>532</v>
      </c>
      <c r="AU1273" s="191" t="s">
        <v>89</v>
      </c>
      <c r="AV1273" s="13" t="s">
        <v>89</v>
      </c>
      <c r="AW1273" s="13" t="s">
        <v>30</v>
      </c>
      <c r="AX1273" s="13" t="s">
        <v>76</v>
      </c>
      <c r="AY1273" s="191" t="s">
        <v>524</v>
      </c>
    </row>
    <row r="1274" spans="2:51" s="13" customFormat="1">
      <c r="B1274" s="189"/>
      <c r="D1274" s="190" t="s">
        <v>532</v>
      </c>
      <c r="E1274" s="191" t="s">
        <v>1</v>
      </c>
      <c r="F1274" s="192" t="s">
        <v>1477</v>
      </c>
      <c r="H1274" s="193">
        <v>0.56499999999999995</v>
      </c>
      <c r="I1274" s="194"/>
      <c r="L1274" s="189"/>
      <c r="M1274" s="195"/>
      <c r="N1274" s="196"/>
      <c r="O1274" s="196"/>
      <c r="P1274" s="196"/>
      <c r="Q1274" s="196"/>
      <c r="R1274" s="196"/>
      <c r="S1274" s="196"/>
      <c r="T1274" s="197"/>
      <c r="AT1274" s="191" t="s">
        <v>532</v>
      </c>
      <c r="AU1274" s="191" t="s">
        <v>89</v>
      </c>
      <c r="AV1274" s="13" t="s">
        <v>89</v>
      </c>
      <c r="AW1274" s="13" t="s">
        <v>30</v>
      </c>
      <c r="AX1274" s="13" t="s">
        <v>76</v>
      </c>
      <c r="AY1274" s="191" t="s">
        <v>524</v>
      </c>
    </row>
    <row r="1275" spans="2:51" s="14" customFormat="1">
      <c r="B1275" s="198"/>
      <c r="D1275" s="190" t="s">
        <v>532</v>
      </c>
      <c r="E1275" s="199" t="s">
        <v>1</v>
      </c>
      <c r="F1275" s="200" t="s">
        <v>1120</v>
      </c>
      <c r="H1275" s="199" t="s">
        <v>1</v>
      </c>
      <c r="I1275" s="201"/>
      <c r="L1275" s="198"/>
      <c r="M1275" s="202"/>
      <c r="N1275" s="203"/>
      <c r="O1275" s="203"/>
      <c r="P1275" s="203"/>
      <c r="Q1275" s="203"/>
      <c r="R1275" s="203"/>
      <c r="S1275" s="203"/>
      <c r="T1275" s="204"/>
      <c r="AT1275" s="199" t="s">
        <v>532</v>
      </c>
      <c r="AU1275" s="199" t="s">
        <v>89</v>
      </c>
      <c r="AV1275" s="14" t="s">
        <v>83</v>
      </c>
      <c r="AW1275" s="14" t="s">
        <v>30</v>
      </c>
      <c r="AX1275" s="14" t="s">
        <v>76</v>
      </c>
      <c r="AY1275" s="199" t="s">
        <v>524</v>
      </c>
    </row>
    <row r="1276" spans="2:51" s="14" customFormat="1">
      <c r="B1276" s="198"/>
      <c r="D1276" s="190" t="s">
        <v>532</v>
      </c>
      <c r="E1276" s="199" t="s">
        <v>1</v>
      </c>
      <c r="F1276" s="200" t="s">
        <v>1226</v>
      </c>
      <c r="H1276" s="199" t="s">
        <v>1</v>
      </c>
      <c r="I1276" s="201"/>
      <c r="L1276" s="198"/>
      <c r="M1276" s="202"/>
      <c r="N1276" s="203"/>
      <c r="O1276" s="203"/>
      <c r="P1276" s="203"/>
      <c r="Q1276" s="203"/>
      <c r="R1276" s="203"/>
      <c r="S1276" s="203"/>
      <c r="T1276" s="204"/>
      <c r="AT1276" s="199" t="s">
        <v>532</v>
      </c>
      <c r="AU1276" s="199" t="s">
        <v>89</v>
      </c>
      <c r="AV1276" s="14" t="s">
        <v>83</v>
      </c>
      <c r="AW1276" s="14" t="s">
        <v>30</v>
      </c>
      <c r="AX1276" s="14" t="s">
        <v>76</v>
      </c>
      <c r="AY1276" s="199" t="s">
        <v>524</v>
      </c>
    </row>
    <row r="1277" spans="2:51" s="13" customFormat="1">
      <c r="B1277" s="189"/>
      <c r="D1277" s="190" t="s">
        <v>532</v>
      </c>
      <c r="E1277" s="191" t="s">
        <v>1</v>
      </c>
      <c r="F1277" s="192" t="s">
        <v>1478</v>
      </c>
      <c r="H1277" s="193">
        <v>7.1360000000000001</v>
      </c>
      <c r="I1277" s="194"/>
      <c r="L1277" s="189"/>
      <c r="M1277" s="195"/>
      <c r="N1277" s="196"/>
      <c r="O1277" s="196"/>
      <c r="P1277" s="196"/>
      <c r="Q1277" s="196"/>
      <c r="R1277" s="196"/>
      <c r="S1277" s="196"/>
      <c r="T1277" s="197"/>
      <c r="AT1277" s="191" t="s">
        <v>532</v>
      </c>
      <c r="AU1277" s="191" t="s">
        <v>89</v>
      </c>
      <c r="AV1277" s="13" t="s">
        <v>89</v>
      </c>
      <c r="AW1277" s="13" t="s">
        <v>30</v>
      </c>
      <c r="AX1277" s="13" t="s">
        <v>76</v>
      </c>
      <c r="AY1277" s="191" t="s">
        <v>524</v>
      </c>
    </row>
    <row r="1278" spans="2:51" s="13" customFormat="1">
      <c r="B1278" s="189"/>
      <c r="D1278" s="190" t="s">
        <v>532</v>
      </c>
      <c r="E1278" s="191" t="s">
        <v>1</v>
      </c>
      <c r="F1278" s="192" t="s">
        <v>1479</v>
      </c>
      <c r="H1278" s="193">
        <v>-5.27</v>
      </c>
      <c r="I1278" s="194"/>
      <c r="L1278" s="189"/>
      <c r="M1278" s="195"/>
      <c r="N1278" s="196"/>
      <c r="O1278" s="196"/>
      <c r="P1278" s="196"/>
      <c r="Q1278" s="196"/>
      <c r="R1278" s="196"/>
      <c r="S1278" s="196"/>
      <c r="T1278" s="197"/>
      <c r="AT1278" s="191" t="s">
        <v>532</v>
      </c>
      <c r="AU1278" s="191" t="s">
        <v>89</v>
      </c>
      <c r="AV1278" s="13" t="s">
        <v>89</v>
      </c>
      <c r="AW1278" s="13" t="s">
        <v>30</v>
      </c>
      <c r="AX1278" s="13" t="s">
        <v>76</v>
      </c>
      <c r="AY1278" s="191" t="s">
        <v>524</v>
      </c>
    </row>
    <row r="1279" spans="2:51" s="13" customFormat="1">
      <c r="B1279" s="189"/>
      <c r="D1279" s="190" t="s">
        <v>532</v>
      </c>
      <c r="E1279" s="191" t="s">
        <v>1</v>
      </c>
      <c r="F1279" s="192" t="s">
        <v>1480</v>
      </c>
      <c r="H1279" s="193">
        <v>0.56399999999999995</v>
      </c>
      <c r="I1279" s="194"/>
      <c r="L1279" s="189"/>
      <c r="M1279" s="195"/>
      <c r="N1279" s="196"/>
      <c r="O1279" s="196"/>
      <c r="P1279" s="196"/>
      <c r="Q1279" s="196"/>
      <c r="R1279" s="196"/>
      <c r="S1279" s="196"/>
      <c r="T1279" s="197"/>
      <c r="AT1279" s="191" t="s">
        <v>532</v>
      </c>
      <c r="AU1279" s="191" t="s">
        <v>89</v>
      </c>
      <c r="AV1279" s="13" t="s">
        <v>89</v>
      </c>
      <c r="AW1279" s="13" t="s">
        <v>30</v>
      </c>
      <c r="AX1279" s="13" t="s">
        <v>76</v>
      </c>
      <c r="AY1279" s="191" t="s">
        <v>524</v>
      </c>
    </row>
    <row r="1280" spans="2:51" s="14" customFormat="1">
      <c r="B1280" s="198"/>
      <c r="D1280" s="190" t="s">
        <v>532</v>
      </c>
      <c r="E1280" s="199" t="s">
        <v>1</v>
      </c>
      <c r="F1280" s="200" t="s">
        <v>1122</v>
      </c>
      <c r="H1280" s="199" t="s">
        <v>1</v>
      </c>
      <c r="I1280" s="201"/>
      <c r="L1280" s="198"/>
      <c r="M1280" s="202"/>
      <c r="N1280" s="203"/>
      <c r="O1280" s="203"/>
      <c r="P1280" s="203"/>
      <c r="Q1280" s="203"/>
      <c r="R1280" s="203"/>
      <c r="S1280" s="203"/>
      <c r="T1280" s="204"/>
      <c r="AT1280" s="199" t="s">
        <v>532</v>
      </c>
      <c r="AU1280" s="199" t="s">
        <v>89</v>
      </c>
      <c r="AV1280" s="14" t="s">
        <v>83</v>
      </c>
      <c r="AW1280" s="14" t="s">
        <v>30</v>
      </c>
      <c r="AX1280" s="14" t="s">
        <v>76</v>
      </c>
      <c r="AY1280" s="199" t="s">
        <v>524</v>
      </c>
    </row>
    <row r="1281" spans="2:51" s="14" customFormat="1">
      <c r="B1281" s="198"/>
      <c r="D1281" s="190" t="s">
        <v>532</v>
      </c>
      <c r="E1281" s="199" t="s">
        <v>1</v>
      </c>
      <c r="F1281" s="200" t="s">
        <v>1226</v>
      </c>
      <c r="H1281" s="199" t="s">
        <v>1</v>
      </c>
      <c r="I1281" s="201"/>
      <c r="L1281" s="198"/>
      <c r="M1281" s="202"/>
      <c r="N1281" s="203"/>
      <c r="O1281" s="203"/>
      <c r="P1281" s="203"/>
      <c r="Q1281" s="203"/>
      <c r="R1281" s="203"/>
      <c r="S1281" s="203"/>
      <c r="T1281" s="204"/>
      <c r="AT1281" s="199" t="s">
        <v>532</v>
      </c>
      <c r="AU1281" s="199" t="s">
        <v>89</v>
      </c>
      <c r="AV1281" s="14" t="s">
        <v>83</v>
      </c>
      <c r="AW1281" s="14" t="s">
        <v>30</v>
      </c>
      <c r="AX1281" s="14" t="s">
        <v>76</v>
      </c>
      <c r="AY1281" s="199" t="s">
        <v>524</v>
      </c>
    </row>
    <row r="1282" spans="2:51" s="13" customFormat="1">
      <c r="B1282" s="189"/>
      <c r="D1282" s="190" t="s">
        <v>532</v>
      </c>
      <c r="E1282" s="191" t="s">
        <v>1</v>
      </c>
      <c r="F1282" s="192" t="s">
        <v>1481</v>
      </c>
      <c r="H1282" s="193">
        <v>7.1760000000000002</v>
      </c>
      <c r="I1282" s="194"/>
      <c r="L1282" s="189"/>
      <c r="M1282" s="195"/>
      <c r="N1282" s="196"/>
      <c r="O1282" s="196"/>
      <c r="P1282" s="196"/>
      <c r="Q1282" s="196"/>
      <c r="R1282" s="196"/>
      <c r="S1282" s="196"/>
      <c r="T1282" s="197"/>
      <c r="AT1282" s="191" t="s">
        <v>532</v>
      </c>
      <c r="AU1282" s="191" t="s">
        <v>89</v>
      </c>
      <c r="AV1282" s="13" t="s">
        <v>89</v>
      </c>
      <c r="AW1282" s="13" t="s">
        <v>30</v>
      </c>
      <c r="AX1282" s="13" t="s">
        <v>76</v>
      </c>
      <c r="AY1282" s="191" t="s">
        <v>524</v>
      </c>
    </row>
    <row r="1283" spans="2:51" s="13" customFormat="1">
      <c r="B1283" s="189"/>
      <c r="D1283" s="190" t="s">
        <v>532</v>
      </c>
      <c r="E1283" s="191" t="s">
        <v>1</v>
      </c>
      <c r="F1283" s="192" t="s">
        <v>1482</v>
      </c>
      <c r="H1283" s="193">
        <v>-5.3</v>
      </c>
      <c r="I1283" s="194"/>
      <c r="L1283" s="189"/>
      <c r="M1283" s="195"/>
      <c r="N1283" s="196"/>
      <c r="O1283" s="196"/>
      <c r="P1283" s="196"/>
      <c r="Q1283" s="196"/>
      <c r="R1283" s="196"/>
      <c r="S1283" s="196"/>
      <c r="T1283" s="197"/>
      <c r="AT1283" s="191" t="s">
        <v>532</v>
      </c>
      <c r="AU1283" s="191" t="s">
        <v>89</v>
      </c>
      <c r="AV1283" s="13" t="s">
        <v>89</v>
      </c>
      <c r="AW1283" s="13" t="s">
        <v>30</v>
      </c>
      <c r="AX1283" s="13" t="s">
        <v>76</v>
      </c>
      <c r="AY1283" s="191" t="s">
        <v>524</v>
      </c>
    </row>
    <row r="1284" spans="2:51" s="13" customFormat="1">
      <c r="B1284" s="189"/>
      <c r="D1284" s="190" t="s">
        <v>532</v>
      </c>
      <c r="E1284" s="191" t="s">
        <v>1</v>
      </c>
      <c r="F1284" s="192" t="s">
        <v>1483</v>
      </c>
      <c r="H1284" s="193">
        <v>0.56699999999999995</v>
      </c>
      <c r="I1284" s="194"/>
      <c r="L1284" s="189"/>
      <c r="M1284" s="195"/>
      <c r="N1284" s="196"/>
      <c r="O1284" s="196"/>
      <c r="P1284" s="196"/>
      <c r="Q1284" s="196"/>
      <c r="R1284" s="196"/>
      <c r="S1284" s="196"/>
      <c r="T1284" s="197"/>
      <c r="AT1284" s="191" t="s">
        <v>532</v>
      </c>
      <c r="AU1284" s="191" t="s">
        <v>89</v>
      </c>
      <c r="AV1284" s="13" t="s">
        <v>89</v>
      </c>
      <c r="AW1284" s="13" t="s">
        <v>30</v>
      </c>
      <c r="AX1284" s="13" t="s">
        <v>76</v>
      </c>
      <c r="AY1284" s="191" t="s">
        <v>524</v>
      </c>
    </row>
    <row r="1285" spans="2:51" s="14" customFormat="1">
      <c r="B1285" s="198"/>
      <c r="D1285" s="190" t="s">
        <v>532</v>
      </c>
      <c r="E1285" s="199" t="s">
        <v>1</v>
      </c>
      <c r="F1285" s="200" t="s">
        <v>1124</v>
      </c>
      <c r="H1285" s="199" t="s">
        <v>1</v>
      </c>
      <c r="I1285" s="201"/>
      <c r="L1285" s="198"/>
      <c r="M1285" s="202"/>
      <c r="N1285" s="203"/>
      <c r="O1285" s="203"/>
      <c r="P1285" s="203"/>
      <c r="Q1285" s="203"/>
      <c r="R1285" s="203"/>
      <c r="S1285" s="203"/>
      <c r="T1285" s="204"/>
      <c r="AT1285" s="199" t="s">
        <v>532</v>
      </c>
      <c r="AU1285" s="199" t="s">
        <v>89</v>
      </c>
      <c r="AV1285" s="14" t="s">
        <v>83</v>
      </c>
      <c r="AW1285" s="14" t="s">
        <v>30</v>
      </c>
      <c r="AX1285" s="14" t="s">
        <v>76</v>
      </c>
      <c r="AY1285" s="199" t="s">
        <v>524</v>
      </c>
    </row>
    <row r="1286" spans="2:51" s="14" customFormat="1">
      <c r="B1286" s="198"/>
      <c r="D1286" s="190" t="s">
        <v>532</v>
      </c>
      <c r="E1286" s="199" t="s">
        <v>1</v>
      </c>
      <c r="F1286" s="200" t="s">
        <v>1226</v>
      </c>
      <c r="H1286" s="199" t="s">
        <v>1</v>
      </c>
      <c r="I1286" s="201"/>
      <c r="L1286" s="198"/>
      <c r="M1286" s="202"/>
      <c r="N1286" s="203"/>
      <c r="O1286" s="203"/>
      <c r="P1286" s="203"/>
      <c r="Q1286" s="203"/>
      <c r="R1286" s="203"/>
      <c r="S1286" s="203"/>
      <c r="T1286" s="204"/>
      <c r="AT1286" s="199" t="s">
        <v>532</v>
      </c>
      <c r="AU1286" s="199" t="s">
        <v>89</v>
      </c>
      <c r="AV1286" s="14" t="s">
        <v>83</v>
      </c>
      <c r="AW1286" s="14" t="s">
        <v>30</v>
      </c>
      <c r="AX1286" s="14" t="s">
        <v>76</v>
      </c>
      <c r="AY1286" s="199" t="s">
        <v>524</v>
      </c>
    </row>
    <row r="1287" spans="2:51" s="13" customFormat="1">
      <c r="B1287" s="189"/>
      <c r="D1287" s="190" t="s">
        <v>532</v>
      </c>
      <c r="E1287" s="191" t="s">
        <v>1</v>
      </c>
      <c r="F1287" s="192" t="s">
        <v>1484</v>
      </c>
      <c r="H1287" s="193">
        <v>20.869</v>
      </c>
      <c r="I1287" s="194"/>
      <c r="L1287" s="189"/>
      <c r="M1287" s="195"/>
      <c r="N1287" s="196"/>
      <c r="O1287" s="196"/>
      <c r="P1287" s="196"/>
      <c r="Q1287" s="196"/>
      <c r="R1287" s="196"/>
      <c r="S1287" s="196"/>
      <c r="T1287" s="197"/>
      <c r="AT1287" s="191" t="s">
        <v>532</v>
      </c>
      <c r="AU1287" s="191" t="s">
        <v>89</v>
      </c>
      <c r="AV1287" s="13" t="s">
        <v>89</v>
      </c>
      <c r="AW1287" s="13" t="s">
        <v>30</v>
      </c>
      <c r="AX1287" s="13" t="s">
        <v>76</v>
      </c>
      <c r="AY1287" s="191" t="s">
        <v>524</v>
      </c>
    </row>
    <row r="1288" spans="2:51" s="13" customFormat="1">
      <c r="B1288" s="189"/>
      <c r="D1288" s="190" t="s">
        <v>532</v>
      </c>
      <c r="E1288" s="191" t="s">
        <v>1</v>
      </c>
      <c r="F1288" s="192" t="s">
        <v>1485</v>
      </c>
      <c r="H1288" s="193">
        <v>8.24</v>
      </c>
      <c r="I1288" s="194"/>
      <c r="L1288" s="189"/>
      <c r="M1288" s="195"/>
      <c r="N1288" s="196"/>
      <c r="O1288" s="196"/>
      <c r="P1288" s="196"/>
      <c r="Q1288" s="196"/>
      <c r="R1288" s="196"/>
      <c r="S1288" s="196"/>
      <c r="T1288" s="197"/>
      <c r="AT1288" s="191" t="s">
        <v>532</v>
      </c>
      <c r="AU1288" s="191" t="s">
        <v>89</v>
      </c>
      <c r="AV1288" s="13" t="s">
        <v>89</v>
      </c>
      <c r="AW1288" s="13" t="s">
        <v>30</v>
      </c>
      <c r="AX1288" s="13" t="s">
        <v>76</v>
      </c>
      <c r="AY1288" s="191" t="s">
        <v>524</v>
      </c>
    </row>
    <row r="1289" spans="2:51" s="13" customFormat="1">
      <c r="B1289" s="189"/>
      <c r="D1289" s="190" t="s">
        <v>532</v>
      </c>
      <c r="E1289" s="191" t="s">
        <v>1</v>
      </c>
      <c r="F1289" s="192" t="s">
        <v>1486</v>
      </c>
      <c r="H1289" s="193">
        <v>-5.25</v>
      </c>
      <c r="I1289" s="194"/>
      <c r="L1289" s="189"/>
      <c r="M1289" s="195"/>
      <c r="N1289" s="196"/>
      <c r="O1289" s="196"/>
      <c r="P1289" s="196"/>
      <c r="Q1289" s="196"/>
      <c r="R1289" s="196"/>
      <c r="S1289" s="196"/>
      <c r="T1289" s="197"/>
      <c r="AT1289" s="191" t="s">
        <v>532</v>
      </c>
      <c r="AU1289" s="191" t="s">
        <v>89</v>
      </c>
      <c r="AV1289" s="13" t="s">
        <v>89</v>
      </c>
      <c r="AW1289" s="13" t="s">
        <v>30</v>
      </c>
      <c r="AX1289" s="13" t="s">
        <v>76</v>
      </c>
      <c r="AY1289" s="191" t="s">
        <v>524</v>
      </c>
    </row>
    <row r="1290" spans="2:51" s="13" customFormat="1">
      <c r="B1290" s="189"/>
      <c r="D1290" s="190" t="s">
        <v>532</v>
      </c>
      <c r="E1290" s="191" t="s">
        <v>1</v>
      </c>
      <c r="F1290" s="192" t="s">
        <v>1487</v>
      </c>
      <c r="H1290" s="193">
        <v>0.55900000000000005</v>
      </c>
      <c r="I1290" s="194"/>
      <c r="L1290" s="189"/>
      <c r="M1290" s="195"/>
      <c r="N1290" s="196"/>
      <c r="O1290" s="196"/>
      <c r="P1290" s="196"/>
      <c r="Q1290" s="196"/>
      <c r="R1290" s="196"/>
      <c r="S1290" s="196"/>
      <c r="T1290" s="197"/>
      <c r="AT1290" s="191" t="s">
        <v>532</v>
      </c>
      <c r="AU1290" s="191" t="s">
        <v>89</v>
      </c>
      <c r="AV1290" s="13" t="s">
        <v>89</v>
      </c>
      <c r="AW1290" s="13" t="s">
        <v>30</v>
      </c>
      <c r="AX1290" s="13" t="s">
        <v>76</v>
      </c>
      <c r="AY1290" s="191" t="s">
        <v>524</v>
      </c>
    </row>
    <row r="1291" spans="2:51" s="14" customFormat="1">
      <c r="B1291" s="198"/>
      <c r="D1291" s="190" t="s">
        <v>532</v>
      </c>
      <c r="E1291" s="199" t="s">
        <v>1</v>
      </c>
      <c r="F1291" s="200" t="s">
        <v>1488</v>
      </c>
      <c r="H1291" s="199" t="s">
        <v>1</v>
      </c>
      <c r="I1291" s="201"/>
      <c r="L1291" s="198"/>
      <c r="M1291" s="202"/>
      <c r="N1291" s="203"/>
      <c r="O1291" s="203"/>
      <c r="P1291" s="203"/>
      <c r="Q1291" s="203"/>
      <c r="R1291" s="203"/>
      <c r="S1291" s="203"/>
      <c r="T1291" s="204"/>
      <c r="AT1291" s="199" t="s">
        <v>532</v>
      </c>
      <c r="AU1291" s="199" t="s">
        <v>89</v>
      </c>
      <c r="AV1291" s="14" t="s">
        <v>83</v>
      </c>
      <c r="AW1291" s="14" t="s">
        <v>30</v>
      </c>
      <c r="AX1291" s="14" t="s">
        <v>76</v>
      </c>
      <c r="AY1291" s="199" t="s">
        <v>524</v>
      </c>
    </row>
    <row r="1292" spans="2:51" s="14" customFormat="1">
      <c r="B1292" s="198"/>
      <c r="D1292" s="190" t="s">
        <v>532</v>
      </c>
      <c r="E1292" s="199" t="s">
        <v>1</v>
      </c>
      <c r="F1292" s="200" t="s">
        <v>1226</v>
      </c>
      <c r="H1292" s="199" t="s">
        <v>1</v>
      </c>
      <c r="I1292" s="201"/>
      <c r="L1292" s="198"/>
      <c r="M1292" s="202"/>
      <c r="N1292" s="203"/>
      <c r="O1292" s="203"/>
      <c r="P1292" s="203"/>
      <c r="Q1292" s="203"/>
      <c r="R1292" s="203"/>
      <c r="S1292" s="203"/>
      <c r="T1292" s="204"/>
      <c r="AT1292" s="199" t="s">
        <v>532</v>
      </c>
      <c r="AU1292" s="199" t="s">
        <v>89</v>
      </c>
      <c r="AV1292" s="14" t="s">
        <v>83</v>
      </c>
      <c r="AW1292" s="14" t="s">
        <v>30</v>
      </c>
      <c r="AX1292" s="14" t="s">
        <v>76</v>
      </c>
      <c r="AY1292" s="199" t="s">
        <v>524</v>
      </c>
    </row>
    <row r="1293" spans="2:51" s="13" customFormat="1">
      <c r="B1293" s="189"/>
      <c r="D1293" s="190" t="s">
        <v>532</v>
      </c>
      <c r="E1293" s="191" t="s">
        <v>1</v>
      </c>
      <c r="F1293" s="192" t="s">
        <v>1489</v>
      </c>
      <c r="H1293" s="193">
        <v>39.554000000000002</v>
      </c>
      <c r="I1293" s="194"/>
      <c r="L1293" s="189"/>
      <c r="M1293" s="195"/>
      <c r="N1293" s="196"/>
      <c r="O1293" s="196"/>
      <c r="P1293" s="196"/>
      <c r="Q1293" s="196"/>
      <c r="R1293" s="196"/>
      <c r="S1293" s="196"/>
      <c r="T1293" s="197"/>
      <c r="AT1293" s="191" t="s">
        <v>532</v>
      </c>
      <c r="AU1293" s="191" t="s">
        <v>89</v>
      </c>
      <c r="AV1293" s="13" t="s">
        <v>89</v>
      </c>
      <c r="AW1293" s="13" t="s">
        <v>30</v>
      </c>
      <c r="AX1293" s="13" t="s">
        <v>76</v>
      </c>
      <c r="AY1293" s="191" t="s">
        <v>524</v>
      </c>
    </row>
    <row r="1294" spans="2:51" s="13" customFormat="1">
      <c r="B1294" s="189"/>
      <c r="D1294" s="190" t="s">
        <v>532</v>
      </c>
      <c r="E1294" s="191" t="s">
        <v>1</v>
      </c>
      <c r="F1294" s="192" t="s">
        <v>1490</v>
      </c>
      <c r="H1294" s="193">
        <v>15.757999999999999</v>
      </c>
      <c r="I1294" s="194"/>
      <c r="L1294" s="189"/>
      <c r="M1294" s="195"/>
      <c r="N1294" s="196"/>
      <c r="O1294" s="196"/>
      <c r="P1294" s="196"/>
      <c r="Q1294" s="196"/>
      <c r="R1294" s="196"/>
      <c r="S1294" s="196"/>
      <c r="T1294" s="197"/>
      <c r="AT1294" s="191" t="s">
        <v>532</v>
      </c>
      <c r="AU1294" s="191" t="s">
        <v>89</v>
      </c>
      <c r="AV1294" s="13" t="s">
        <v>89</v>
      </c>
      <c r="AW1294" s="13" t="s">
        <v>30</v>
      </c>
      <c r="AX1294" s="13" t="s">
        <v>76</v>
      </c>
      <c r="AY1294" s="191" t="s">
        <v>524</v>
      </c>
    </row>
    <row r="1295" spans="2:51" s="13" customFormat="1">
      <c r="B1295" s="189"/>
      <c r="D1295" s="190" t="s">
        <v>532</v>
      </c>
      <c r="E1295" s="191" t="s">
        <v>1</v>
      </c>
      <c r="F1295" s="192" t="s">
        <v>1491</v>
      </c>
      <c r="H1295" s="193">
        <v>-6.93</v>
      </c>
      <c r="I1295" s="194"/>
      <c r="L1295" s="189"/>
      <c r="M1295" s="195"/>
      <c r="N1295" s="196"/>
      <c r="O1295" s="196"/>
      <c r="P1295" s="196"/>
      <c r="Q1295" s="196"/>
      <c r="R1295" s="196"/>
      <c r="S1295" s="196"/>
      <c r="T1295" s="197"/>
      <c r="AT1295" s="191" t="s">
        <v>532</v>
      </c>
      <c r="AU1295" s="191" t="s">
        <v>89</v>
      </c>
      <c r="AV1295" s="13" t="s">
        <v>89</v>
      </c>
      <c r="AW1295" s="13" t="s">
        <v>30</v>
      </c>
      <c r="AX1295" s="13" t="s">
        <v>76</v>
      </c>
      <c r="AY1295" s="191" t="s">
        <v>524</v>
      </c>
    </row>
    <row r="1296" spans="2:51" s="13" customFormat="1">
      <c r="B1296" s="189"/>
      <c r="D1296" s="190" t="s">
        <v>532</v>
      </c>
      <c r="E1296" s="191" t="s">
        <v>1</v>
      </c>
      <c r="F1296" s="192" t="s">
        <v>1492</v>
      </c>
      <c r="H1296" s="193">
        <v>0.44800000000000001</v>
      </c>
      <c r="I1296" s="194"/>
      <c r="L1296" s="189"/>
      <c r="M1296" s="195"/>
      <c r="N1296" s="196"/>
      <c r="O1296" s="196"/>
      <c r="P1296" s="196"/>
      <c r="Q1296" s="196"/>
      <c r="R1296" s="196"/>
      <c r="S1296" s="196"/>
      <c r="T1296" s="197"/>
      <c r="AT1296" s="191" t="s">
        <v>532</v>
      </c>
      <c r="AU1296" s="191" t="s">
        <v>89</v>
      </c>
      <c r="AV1296" s="13" t="s">
        <v>89</v>
      </c>
      <c r="AW1296" s="13" t="s">
        <v>30</v>
      </c>
      <c r="AX1296" s="13" t="s">
        <v>76</v>
      </c>
      <c r="AY1296" s="191" t="s">
        <v>524</v>
      </c>
    </row>
    <row r="1297" spans="2:51" s="14" customFormat="1">
      <c r="B1297" s="198"/>
      <c r="D1297" s="190" t="s">
        <v>532</v>
      </c>
      <c r="E1297" s="199" t="s">
        <v>1</v>
      </c>
      <c r="F1297" s="200" t="s">
        <v>1177</v>
      </c>
      <c r="H1297" s="199" t="s">
        <v>1</v>
      </c>
      <c r="I1297" s="201"/>
      <c r="L1297" s="198"/>
      <c r="M1297" s="202"/>
      <c r="N1297" s="203"/>
      <c r="O1297" s="203"/>
      <c r="P1297" s="203"/>
      <c r="Q1297" s="203"/>
      <c r="R1297" s="203"/>
      <c r="S1297" s="203"/>
      <c r="T1297" s="204"/>
      <c r="AT1297" s="199" t="s">
        <v>532</v>
      </c>
      <c r="AU1297" s="199" t="s">
        <v>89</v>
      </c>
      <c r="AV1297" s="14" t="s">
        <v>83</v>
      </c>
      <c r="AW1297" s="14" t="s">
        <v>30</v>
      </c>
      <c r="AX1297" s="14" t="s">
        <v>76</v>
      </c>
      <c r="AY1297" s="199" t="s">
        <v>524</v>
      </c>
    </row>
    <row r="1298" spans="2:51" s="13" customFormat="1">
      <c r="B1298" s="189"/>
      <c r="D1298" s="190" t="s">
        <v>532</v>
      </c>
      <c r="E1298" s="191" t="s">
        <v>1</v>
      </c>
      <c r="F1298" s="192" t="s">
        <v>1493</v>
      </c>
      <c r="H1298" s="193">
        <v>0.623</v>
      </c>
      <c r="I1298" s="194"/>
      <c r="L1298" s="189"/>
      <c r="M1298" s="195"/>
      <c r="N1298" s="196"/>
      <c r="O1298" s="196"/>
      <c r="P1298" s="196"/>
      <c r="Q1298" s="196"/>
      <c r="R1298" s="196"/>
      <c r="S1298" s="196"/>
      <c r="T1298" s="197"/>
      <c r="AT1298" s="191" t="s">
        <v>532</v>
      </c>
      <c r="AU1298" s="191" t="s">
        <v>89</v>
      </c>
      <c r="AV1298" s="13" t="s">
        <v>89</v>
      </c>
      <c r="AW1298" s="13" t="s">
        <v>30</v>
      </c>
      <c r="AX1298" s="13" t="s">
        <v>76</v>
      </c>
      <c r="AY1298" s="191" t="s">
        <v>524</v>
      </c>
    </row>
    <row r="1299" spans="2:51" s="14" customFormat="1">
      <c r="B1299" s="198"/>
      <c r="D1299" s="190" t="s">
        <v>532</v>
      </c>
      <c r="E1299" s="199" t="s">
        <v>1</v>
      </c>
      <c r="F1299" s="200" t="s">
        <v>1212</v>
      </c>
      <c r="H1299" s="199" t="s">
        <v>1</v>
      </c>
      <c r="I1299" s="201"/>
      <c r="L1299" s="198"/>
      <c r="M1299" s="202"/>
      <c r="N1299" s="203"/>
      <c r="O1299" s="203"/>
      <c r="P1299" s="203"/>
      <c r="Q1299" s="203"/>
      <c r="R1299" s="203"/>
      <c r="S1299" s="203"/>
      <c r="T1299" s="204"/>
      <c r="AT1299" s="199" t="s">
        <v>532</v>
      </c>
      <c r="AU1299" s="199" t="s">
        <v>89</v>
      </c>
      <c r="AV1299" s="14" t="s">
        <v>83</v>
      </c>
      <c r="AW1299" s="14" t="s">
        <v>30</v>
      </c>
      <c r="AX1299" s="14" t="s">
        <v>76</v>
      </c>
      <c r="AY1299" s="199" t="s">
        <v>524</v>
      </c>
    </row>
    <row r="1300" spans="2:51" s="13" customFormat="1">
      <c r="B1300" s="189"/>
      <c r="D1300" s="190" t="s">
        <v>532</v>
      </c>
      <c r="E1300" s="191" t="s">
        <v>1</v>
      </c>
      <c r="F1300" s="192" t="s">
        <v>1494</v>
      </c>
      <c r="H1300" s="193">
        <v>0.27</v>
      </c>
      <c r="I1300" s="194"/>
      <c r="L1300" s="189"/>
      <c r="M1300" s="195"/>
      <c r="N1300" s="196"/>
      <c r="O1300" s="196"/>
      <c r="P1300" s="196"/>
      <c r="Q1300" s="196"/>
      <c r="R1300" s="196"/>
      <c r="S1300" s="196"/>
      <c r="T1300" s="197"/>
      <c r="AT1300" s="191" t="s">
        <v>532</v>
      </c>
      <c r="AU1300" s="191" t="s">
        <v>89</v>
      </c>
      <c r="AV1300" s="13" t="s">
        <v>89</v>
      </c>
      <c r="AW1300" s="13" t="s">
        <v>30</v>
      </c>
      <c r="AX1300" s="13" t="s">
        <v>76</v>
      </c>
      <c r="AY1300" s="191" t="s">
        <v>524</v>
      </c>
    </row>
    <row r="1301" spans="2:51" s="14" customFormat="1">
      <c r="B1301" s="198"/>
      <c r="D1301" s="190" t="s">
        <v>532</v>
      </c>
      <c r="E1301" s="199" t="s">
        <v>1</v>
      </c>
      <c r="F1301" s="200" t="s">
        <v>1136</v>
      </c>
      <c r="H1301" s="199" t="s">
        <v>1</v>
      </c>
      <c r="I1301" s="201"/>
      <c r="L1301" s="198"/>
      <c r="M1301" s="202"/>
      <c r="N1301" s="203"/>
      <c r="O1301" s="203"/>
      <c r="P1301" s="203"/>
      <c r="Q1301" s="203"/>
      <c r="R1301" s="203"/>
      <c r="S1301" s="203"/>
      <c r="T1301" s="204"/>
      <c r="AT1301" s="199" t="s">
        <v>532</v>
      </c>
      <c r="AU1301" s="199" t="s">
        <v>89</v>
      </c>
      <c r="AV1301" s="14" t="s">
        <v>83</v>
      </c>
      <c r="AW1301" s="14" t="s">
        <v>30</v>
      </c>
      <c r="AX1301" s="14" t="s">
        <v>76</v>
      </c>
      <c r="AY1301" s="199" t="s">
        <v>524</v>
      </c>
    </row>
    <row r="1302" spans="2:51" s="14" customFormat="1">
      <c r="B1302" s="198"/>
      <c r="D1302" s="190" t="s">
        <v>532</v>
      </c>
      <c r="E1302" s="199" t="s">
        <v>1</v>
      </c>
      <c r="F1302" s="200" t="s">
        <v>1177</v>
      </c>
      <c r="H1302" s="199" t="s">
        <v>1</v>
      </c>
      <c r="I1302" s="201"/>
      <c r="L1302" s="198"/>
      <c r="M1302" s="202"/>
      <c r="N1302" s="203"/>
      <c r="O1302" s="203"/>
      <c r="P1302" s="203"/>
      <c r="Q1302" s="203"/>
      <c r="R1302" s="203"/>
      <c r="S1302" s="203"/>
      <c r="T1302" s="204"/>
      <c r="AT1302" s="199" t="s">
        <v>532</v>
      </c>
      <c r="AU1302" s="199" t="s">
        <v>89</v>
      </c>
      <c r="AV1302" s="14" t="s">
        <v>83</v>
      </c>
      <c r="AW1302" s="14" t="s">
        <v>30</v>
      </c>
      <c r="AX1302" s="14" t="s">
        <v>76</v>
      </c>
      <c r="AY1302" s="199" t="s">
        <v>524</v>
      </c>
    </row>
    <row r="1303" spans="2:51" s="13" customFormat="1">
      <c r="B1303" s="189"/>
      <c r="D1303" s="190" t="s">
        <v>532</v>
      </c>
      <c r="E1303" s="191" t="s">
        <v>1</v>
      </c>
      <c r="F1303" s="192" t="s">
        <v>1495</v>
      </c>
      <c r="H1303" s="193">
        <v>24.231000000000002</v>
      </c>
      <c r="I1303" s="194"/>
      <c r="L1303" s="189"/>
      <c r="M1303" s="195"/>
      <c r="N1303" s="196"/>
      <c r="O1303" s="196"/>
      <c r="P1303" s="196"/>
      <c r="Q1303" s="196"/>
      <c r="R1303" s="196"/>
      <c r="S1303" s="196"/>
      <c r="T1303" s="197"/>
      <c r="AT1303" s="191" t="s">
        <v>532</v>
      </c>
      <c r="AU1303" s="191" t="s">
        <v>89</v>
      </c>
      <c r="AV1303" s="13" t="s">
        <v>89</v>
      </c>
      <c r="AW1303" s="13" t="s">
        <v>30</v>
      </c>
      <c r="AX1303" s="13" t="s">
        <v>76</v>
      </c>
      <c r="AY1303" s="191" t="s">
        <v>524</v>
      </c>
    </row>
    <row r="1304" spans="2:51" s="14" customFormat="1">
      <c r="B1304" s="198"/>
      <c r="D1304" s="190" t="s">
        <v>532</v>
      </c>
      <c r="E1304" s="199" t="s">
        <v>1</v>
      </c>
      <c r="F1304" s="200" t="s">
        <v>1226</v>
      </c>
      <c r="H1304" s="199" t="s">
        <v>1</v>
      </c>
      <c r="I1304" s="201"/>
      <c r="L1304" s="198"/>
      <c r="M1304" s="202"/>
      <c r="N1304" s="203"/>
      <c r="O1304" s="203"/>
      <c r="P1304" s="203"/>
      <c r="Q1304" s="203"/>
      <c r="R1304" s="203"/>
      <c r="S1304" s="203"/>
      <c r="T1304" s="204"/>
      <c r="AT1304" s="199" t="s">
        <v>532</v>
      </c>
      <c r="AU1304" s="199" t="s">
        <v>89</v>
      </c>
      <c r="AV1304" s="14" t="s">
        <v>83</v>
      </c>
      <c r="AW1304" s="14" t="s">
        <v>30</v>
      </c>
      <c r="AX1304" s="14" t="s">
        <v>76</v>
      </c>
      <c r="AY1304" s="199" t="s">
        <v>524</v>
      </c>
    </row>
    <row r="1305" spans="2:51" s="13" customFormat="1">
      <c r="B1305" s="189"/>
      <c r="D1305" s="190" t="s">
        <v>532</v>
      </c>
      <c r="E1305" s="191" t="s">
        <v>1</v>
      </c>
      <c r="F1305" s="192" t="s">
        <v>1496</v>
      </c>
      <c r="H1305" s="193">
        <v>19.283999999999999</v>
      </c>
      <c r="I1305" s="194"/>
      <c r="L1305" s="189"/>
      <c r="M1305" s="195"/>
      <c r="N1305" s="196"/>
      <c r="O1305" s="196"/>
      <c r="P1305" s="196"/>
      <c r="Q1305" s="196"/>
      <c r="R1305" s="196"/>
      <c r="S1305" s="196"/>
      <c r="T1305" s="197"/>
      <c r="AT1305" s="191" t="s">
        <v>532</v>
      </c>
      <c r="AU1305" s="191" t="s">
        <v>89</v>
      </c>
      <c r="AV1305" s="13" t="s">
        <v>89</v>
      </c>
      <c r="AW1305" s="13" t="s">
        <v>30</v>
      </c>
      <c r="AX1305" s="13" t="s">
        <v>76</v>
      </c>
      <c r="AY1305" s="191" t="s">
        <v>524</v>
      </c>
    </row>
    <row r="1306" spans="2:51" s="13" customFormat="1">
      <c r="B1306" s="189"/>
      <c r="D1306" s="190" t="s">
        <v>532</v>
      </c>
      <c r="E1306" s="191" t="s">
        <v>1</v>
      </c>
      <c r="F1306" s="192" t="s">
        <v>1428</v>
      </c>
      <c r="H1306" s="193">
        <v>19.523</v>
      </c>
      <c r="I1306" s="194"/>
      <c r="L1306" s="189"/>
      <c r="M1306" s="195"/>
      <c r="N1306" s="196"/>
      <c r="O1306" s="196"/>
      <c r="P1306" s="196"/>
      <c r="Q1306" s="196"/>
      <c r="R1306" s="196"/>
      <c r="S1306" s="196"/>
      <c r="T1306" s="197"/>
      <c r="AT1306" s="191" t="s">
        <v>532</v>
      </c>
      <c r="AU1306" s="191" t="s">
        <v>89</v>
      </c>
      <c r="AV1306" s="13" t="s">
        <v>89</v>
      </c>
      <c r="AW1306" s="13" t="s">
        <v>30</v>
      </c>
      <c r="AX1306" s="13" t="s">
        <v>76</v>
      </c>
      <c r="AY1306" s="191" t="s">
        <v>524</v>
      </c>
    </row>
    <row r="1307" spans="2:51" s="13" customFormat="1">
      <c r="B1307" s="189"/>
      <c r="D1307" s="190" t="s">
        <v>532</v>
      </c>
      <c r="E1307" s="191" t="s">
        <v>1</v>
      </c>
      <c r="F1307" s="192" t="s">
        <v>1307</v>
      </c>
      <c r="H1307" s="193">
        <v>-13.86</v>
      </c>
      <c r="I1307" s="194"/>
      <c r="L1307" s="189"/>
      <c r="M1307" s="195"/>
      <c r="N1307" s="196"/>
      <c r="O1307" s="196"/>
      <c r="P1307" s="196"/>
      <c r="Q1307" s="196"/>
      <c r="R1307" s="196"/>
      <c r="S1307" s="196"/>
      <c r="T1307" s="197"/>
      <c r="AT1307" s="191" t="s">
        <v>532</v>
      </c>
      <c r="AU1307" s="191" t="s">
        <v>89</v>
      </c>
      <c r="AV1307" s="13" t="s">
        <v>89</v>
      </c>
      <c r="AW1307" s="13" t="s">
        <v>30</v>
      </c>
      <c r="AX1307" s="13" t="s">
        <v>76</v>
      </c>
      <c r="AY1307" s="191" t="s">
        <v>524</v>
      </c>
    </row>
    <row r="1308" spans="2:51" s="13" customFormat="1">
      <c r="B1308" s="189"/>
      <c r="D1308" s="190" t="s">
        <v>532</v>
      </c>
      <c r="E1308" s="191" t="s">
        <v>1</v>
      </c>
      <c r="F1308" s="192" t="s">
        <v>1497</v>
      </c>
      <c r="H1308" s="193">
        <v>1.333</v>
      </c>
      <c r="I1308" s="194"/>
      <c r="L1308" s="189"/>
      <c r="M1308" s="195"/>
      <c r="N1308" s="196"/>
      <c r="O1308" s="196"/>
      <c r="P1308" s="196"/>
      <c r="Q1308" s="196"/>
      <c r="R1308" s="196"/>
      <c r="S1308" s="196"/>
      <c r="T1308" s="197"/>
      <c r="AT1308" s="191" t="s">
        <v>532</v>
      </c>
      <c r="AU1308" s="191" t="s">
        <v>89</v>
      </c>
      <c r="AV1308" s="13" t="s">
        <v>89</v>
      </c>
      <c r="AW1308" s="13" t="s">
        <v>30</v>
      </c>
      <c r="AX1308" s="13" t="s">
        <v>76</v>
      </c>
      <c r="AY1308" s="191" t="s">
        <v>524</v>
      </c>
    </row>
    <row r="1309" spans="2:51" s="14" customFormat="1">
      <c r="B1309" s="198"/>
      <c r="D1309" s="190" t="s">
        <v>532</v>
      </c>
      <c r="E1309" s="199" t="s">
        <v>1</v>
      </c>
      <c r="F1309" s="200" t="s">
        <v>1212</v>
      </c>
      <c r="H1309" s="199" t="s">
        <v>1</v>
      </c>
      <c r="I1309" s="201"/>
      <c r="L1309" s="198"/>
      <c r="M1309" s="202"/>
      <c r="N1309" s="203"/>
      <c r="O1309" s="203"/>
      <c r="P1309" s="203"/>
      <c r="Q1309" s="203"/>
      <c r="R1309" s="203"/>
      <c r="S1309" s="203"/>
      <c r="T1309" s="204"/>
      <c r="AT1309" s="199" t="s">
        <v>532</v>
      </c>
      <c r="AU1309" s="199" t="s">
        <v>89</v>
      </c>
      <c r="AV1309" s="14" t="s">
        <v>83</v>
      </c>
      <c r="AW1309" s="14" t="s">
        <v>30</v>
      </c>
      <c r="AX1309" s="14" t="s">
        <v>76</v>
      </c>
      <c r="AY1309" s="199" t="s">
        <v>524</v>
      </c>
    </row>
    <row r="1310" spans="2:51" s="13" customFormat="1">
      <c r="B1310" s="189"/>
      <c r="D1310" s="190" t="s">
        <v>532</v>
      </c>
      <c r="E1310" s="191" t="s">
        <v>1</v>
      </c>
      <c r="F1310" s="192" t="s">
        <v>1498</v>
      </c>
      <c r="H1310" s="193">
        <v>0.81100000000000005</v>
      </c>
      <c r="I1310" s="194"/>
      <c r="L1310" s="189"/>
      <c r="M1310" s="195"/>
      <c r="N1310" s="196"/>
      <c r="O1310" s="196"/>
      <c r="P1310" s="196"/>
      <c r="Q1310" s="196"/>
      <c r="R1310" s="196"/>
      <c r="S1310" s="196"/>
      <c r="T1310" s="197"/>
      <c r="AT1310" s="191" t="s">
        <v>532</v>
      </c>
      <c r="AU1310" s="191" t="s">
        <v>89</v>
      </c>
      <c r="AV1310" s="13" t="s">
        <v>89</v>
      </c>
      <c r="AW1310" s="13" t="s">
        <v>30</v>
      </c>
      <c r="AX1310" s="13" t="s">
        <v>76</v>
      </c>
      <c r="AY1310" s="191" t="s">
        <v>524</v>
      </c>
    </row>
    <row r="1311" spans="2:51" s="14" customFormat="1">
      <c r="B1311" s="198"/>
      <c r="D1311" s="190" t="s">
        <v>532</v>
      </c>
      <c r="E1311" s="199" t="s">
        <v>1</v>
      </c>
      <c r="F1311" s="200" t="s">
        <v>1134</v>
      </c>
      <c r="H1311" s="199" t="s">
        <v>1</v>
      </c>
      <c r="I1311" s="201"/>
      <c r="L1311" s="198"/>
      <c r="M1311" s="202"/>
      <c r="N1311" s="203"/>
      <c r="O1311" s="203"/>
      <c r="P1311" s="203"/>
      <c r="Q1311" s="203"/>
      <c r="R1311" s="203"/>
      <c r="S1311" s="203"/>
      <c r="T1311" s="204"/>
      <c r="AT1311" s="199" t="s">
        <v>532</v>
      </c>
      <c r="AU1311" s="199" t="s">
        <v>89</v>
      </c>
      <c r="AV1311" s="14" t="s">
        <v>83</v>
      </c>
      <c r="AW1311" s="14" t="s">
        <v>30</v>
      </c>
      <c r="AX1311" s="14" t="s">
        <v>76</v>
      </c>
      <c r="AY1311" s="199" t="s">
        <v>524</v>
      </c>
    </row>
    <row r="1312" spans="2:51" s="14" customFormat="1">
      <c r="B1312" s="198"/>
      <c r="D1312" s="190" t="s">
        <v>532</v>
      </c>
      <c r="E1312" s="199" t="s">
        <v>1</v>
      </c>
      <c r="F1312" s="200" t="s">
        <v>1226</v>
      </c>
      <c r="H1312" s="199" t="s">
        <v>1</v>
      </c>
      <c r="I1312" s="201"/>
      <c r="L1312" s="198"/>
      <c r="M1312" s="202"/>
      <c r="N1312" s="203"/>
      <c r="O1312" s="203"/>
      <c r="P1312" s="203"/>
      <c r="Q1312" s="203"/>
      <c r="R1312" s="203"/>
      <c r="S1312" s="203"/>
      <c r="T1312" s="204"/>
      <c r="AT1312" s="199" t="s">
        <v>532</v>
      </c>
      <c r="AU1312" s="199" t="s">
        <v>89</v>
      </c>
      <c r="AV1312" s="14" t="s">
        <v>83</v>
      </c>
      <c r="AW1312" s="14" t="s">
        <v>30</v>
      </c>
      <c r="AX1312" s="14" t="s">
        <v>76</v>
      </c>
      <c r="AY1312" s="199" t="s">
        <v>524</v>
      </c>
    </row>
    <row r="1313" spans="2:51" s="13" customFormat="1">
      <c r="B1313" s="189"/>
      <c r="D1313" s="190" t="s">
        <v>532</v>
      </c>
      <c r="E1313" s="191" t="s">
        <v>1</v>
      </c>
      <c r="F1313" s="192" t="s">
        <v>1428</v>
      </c>
      <c r="H1313" s="193">
        <v>19.523</v>
      </c>
      <c r="I1313" s="194"/>
      <c r="L1313" s="189"/>
      <c r="M1313" s="195"/>
      <c r="N1313" s="196"/>
      <c r="O1313" s="196"/>
      <c r="P1313" s="196"/>
      <c r="Q1313" s="196"/>
      <c r="R1313" s="196"/>
      <c r="S1313" s="196"/>
      <c r="T1313" s="197"/>
      <c r="AT1313" s="191" t="s">
        <v>532</v>
      </c>
      <c r="AU1313" s="191" t="s">
        <v>89</v>
      </c>
      <c r="AV1313" s="13" t="s">
        <v>89</v>
      </c>
      <c r="AW1313" s="13" t="s">
        <v>30</v>
      </c>
      <c r="AX1313" s="13" t="s">
        <v>76</v>
      </c>
      <c r="AY1313" s="191" t="s">
        <v>524</v>
      </c>
    </row>
    <row r="1314" spans="2:51" s="13" customFormat="1">
      <c r="B1314" s="189"/>
      <c r="D1314" s="190" t="s">
        <v>532</v>
      </c>
      <c r="E1314" s="191" t="s">
        <v>1</v>
      </c>
      <c r="F1314" s="192" t="s">
        <v>1307</v>
      </c>
      <c r="H1314" s="193">
        <v>-13.86</v>
      </c>
      <c r="I1314" s="194"/>
      <c r="L1314" s="189"/>
      <c r="M1314" s="195"/>
      <c r="N1314" s="196"/>
      <c r="O1314" s="196"/>
      <c r="P1314" s="196"/>
      <c r="Q1314" s="196"/>
      <c r="R1314" s="196"/>
      <c r="S1314" s="196"/>
      <c r="T1314" s="197"/>
      <c r="AT1314" s="191" t="s">
        <v>532</v>
      </c>
      <c r="AU1314" s="191" t="s">
        <v>89</v>
      </c>
      <c r="AV1314" s="13" t="s">
        <v>89</v>
      </c>
      <c r="AW1314" s="13" t="s">
        <v>30</v>
      </c>
      <c r="AX1314" s="13" t="s">
        <v>76</v>
      </c>
      <c r="AY1314" s="191" t="s">
        <v>524</v>
      </c>
    </row>
    <row r="1315" spans="2:51" s="13" customFormat="1">
      <c r="B1315" s="189"/>
      <c r="D1315" s="190" t="s">
        <v>532</v>
      </c>
      <c r="E1315" s="191" t="s">
        <v>1</v>
      </c>
      <c r="F1315" s="192" t="s">
        <v>1499</v>
      </c>
      <c r="H1315" s="193">
        <v>1.417</v>
      </c>
      <c r="I1315" s="194"/>
      <c r="L1315" s="189"/>
      <c r="M1315" s="195"/>
      <c r="N1315" s="196"/>
      <c r="O1315" s="196"/>
      <c r="P1315" s="196"/>
      <c r="Q1315" s="196"/>
      <c r="R1315" s="196"/>
      <c r="S1315" s="196"/>
      <c r="T1315" s="197"/>
      <c r="AT1315" s="191" t="s">
        <v>532</v>
      </c>
      <c r="AU1315" s="191" t="s">
        <v>89</v>
      </c>
      <c r="AV1315" s="13" t="s">
        <v>89</v>
      </c>
      <c r="AW1315" s="13" t="s">
        <v>30</v>
      </c>
      <c r="AX1315" s="13" t="s">
        <v>76</v>
      </c>
      <c r="AY1315" s="191" t="s">
        <v>524</v>
      </c>
    </row>
    <row r="1316" spans="2:51" s="14" customFormat="1">
      <c r="B1316" s="198"/>
      <c r="D1316" s="190" t="s">
        <v>532</v>
      </c>
      <c r="E1316" s="199" t="s">
        <v>1</v>
      </c>
      <c r="F1316" s="200" t="s">
        <v>1132</v>
      </c>
      <c r="H1316" s="199" t="s">
        <v>1</v>
      </c>
      <c r="I1316" s="201"/>
      <c r="L1316" s="198"/>
      <c r="M1316" s="202"/>
      <c r="N1316" s="203"/>
      <c r="O1316" s="203"/>
      <c r="P1316" s="203"/>
      <c r="Q1316" s="203"/>
      <c r="R1316" s="203"/>
      <c r="S1316" s="203"/>
      <c r="T1316" s="204"/>
      <c r="AT1316" s="199" t="s">
        <v>532</v>
      </c>
      <c r="AU1316" s="199" t="s">
        <v>89</v>
      </c>
      <c r="AV1316" s="14" t="s">
        <v>83</v>
      </c>
      <c r="AW1316" s="14" t="s">
        <v>30</v>
      </c>
      <c r="AX1316" s="14" t="s">
        <v>76</v>
      </c>
      <c r="AY1316" s="199" t="s">
        <v>524</v>
      </c>
    </row>
    <row r="1317" spans="2:51" s="14" customFormat="1">
      <c r="B1317" s="198"/>
      <c r="D1317" s="190" t="s">
        <v>532</v>
      </c>
      <c r="E1317" s="199" t="s">
        <v>1</v>
      </c>
      <c r="F1317" s="200" t="s">
        <v>1177</v>
      </c>
      <c r="H1317" s="199" t="s">
        <v>1</v>
      </c>
      <c r="I1317" s="201"/>
      <c r="L1317" s="198"/>
      <c r="M1317" s="202"/>
      <c r="N1317" s="203"/>
      <c r="O1317" s="203"/>
      <c r="P1317" s="203"/>
      <c r="Q1317" s="203"/>
      <c r="R1317" s="203"/>
      <c r="S1317" s="203"/>
      <c r="T1317" s="204"/>
      <c r="AT1317" s="199" t="s">
        <v>532</v>
      </c>
      <c r="AU1317" s="199" t="s">
        <v>89</v>
      </c>
      <c r="AV1317" s="14" t="s">
        <v>83</v>
      </c>
      <c r="AW1317" s="14" t="s">
        <v>30</v>
      </c>
      <c r="AX1317" s="14" t="s">
        <v>76</v>
      </c>
      <c r="AY1317" s="199" t="s">
        <v>524</v>
      </c>
    </row>
    <row r="1318" spans="2:51" s="13" customFormat="1">
      <c r="B1318" s="189"/>
      <c r="D1318" s="190" t="s">
        <v>532</v>
      </c>
      <c r="E1318" s="191" t="s">
        <v>1</v>
      </c>
      <c r="F1318" s="192" t="s">
        <v>1500</v>
      </c>
      <c r="H1318" s="193">
        <v>3.0950000000000002</v>
      </c>
      <c r="I1318" s="194"/>
      <c r="L1318" s="189"/>
      <c r="M1318" s="195"/>
      <c r="N1318" s="196"/>
      <c r="O1318" s="196"/>
      <c r="P1318" s="196"/>
      <c r="Q1318" s="196"/>
      <c r="R1318" s="196"/>
      <c r="S1318" s="196"/>
      <c r="T1318" s="197"/>
      <c r="AT1318" s="191" t="s">
        <v>532</v>
      </c>
      <c r="AU1318" s="191" t="s">
        <v>89</v>
      </c>
      <c r="AV1318" s="13" t="s">
        <v>89</v>
      </c>
      <c r="AW1318" s="13" t="s">
        <v>30</v>
      </c>
      <c r="AX1318" s="13" t="s">
        <v>76</v>
      </c>
      <c r="AY1318" s="191" t="s">
        <v>524</v>
      </c>
    </row>
    <row r="1319" spans="2:51" s="14" customFormat="1">
      <c r="B1319" s="198"/>
      <c r="D1319" s="190" t="s">
        <v>532</v>
      </c>
      <c r="E1319" s="199" t="s">
        <v>1</v>
      </c>
      <c r="F1319" s="200" t="s">
        <v>1226</v>
      </c>
      <c r="H1319" s="199" t="s">
        <v>1</v>
      </c>
      <c r="I1319" s="201"/>
      <c r="L1319" s="198"/>
      <c r="M1319" s="202"/>
      <c r="N1319" s="203"/>
      <c r="O1319" s="203"/>
      <c r="P1319" s="203"/>
      <c r="Q1319" s="203"/>
      <c r="R1319" s="203"/>
      <c r="S1319" s="203"/>
      <c r="T1319" s="204"/>
      <c r="AT1319" s="199" t="s">
        <v>532</v>
      </c>
      <c r="AU1319" s="199" t="s">
        <v>89</v>
      </c>
      <c r="AV1319" s="14" t="s">
        <v>83</v>
      </c>
      <c r="AW1319" s="14" t="s">
        <v>30</v>
      </c>
      <c r="AX1319" s="14" t="s">
        <v>76</v>
      </c>
      <c r="AY1319" s="199" t="s">
        <v>524</v>
      </c>
    </row>
    <row r="1320" spans="2:51" s="13" customFormat="1">
      <c r="B1320" s="189"/>
      <c r="D1320" s="190" t="s">
        <v>532</v>
      </c>
      <c r="E1320" s="191" t="s">
        <v>1</v>
      </c>
      <c r="F1320" s="192" t="s">
        <v>1428</v>
      </c>
      <c r="H1320" s="193">
        <v>19.523</v>
      </c>
      <c r="I1320" s="194"/>
      <c r="L1320" s="189"/>
      <c r="M1320" s="195"/>
      <c r="N1320" s="196"/>
      <c r="O1320" s="196"/>
      <c r="P1320" s="196"/>
      <c r="Q1320" s="196"/>
      <c r="R1320" s="196"/>
      <c r="S1320" s="196"/>
      <c r="T1320" s="197"/>
      <c r="AT1320" s="191" t="s">
        <v>532</v>
      </c>
      <c r="AU1320" s="191" t="s">
        <v>89</v>
      </c>
      <c r="AV1320" s="13" t="s">
        <v>89</v>
      </c>
      <c r="AW1320" s="13" t="s">
        <v>30</v>
      </c>
      <c r="AX1320" s="13" t="s">
        <v>76</v>
      </c>
      <c r="AY1320" s="191" t="s">
        <v>524</v>
      </c>
    </row>
    <row r="1321" spans="2:51" s="13" customFormat="1">
      <c r="B1321" s="189"/>
      <c r="D1321" s="190" t="s">
        <v>532</v>
      </c>
      <c r="E1321" s="191" t="s">
        <v>1</v>
      </c>
      <c r="F1321" s="192" t="s">
        <v>1307</v>
      </c>
      <c r="H1321" s="193">
        <v>-13.86</v>
      </c>
      <c r="I1321" s="194"/>
      <c r="L1321" s="189"/>
      <c r="M1321" s="195"/>
      <c r="N1321" s="196"/>
      <c r="O1321" s="196"/>
      <c r="P1321" s="196"/>
      <c r="Q1321" s="196"/>
      <c r="R1321" s="196"/>
      <c r="S1321" s="196"/>
      <c r="T1321" s="197"/>
      <c r="AT1321" s="191" t="s">
        <v>532</v>
      </c>
      <c r="AU1321" s="191" t="s">
        <v>89</v>
      </c>
      <c r="AV1321" s="13" t="s">
        <v>89</v>
      </c>
      <c r="AW1321" s="13" t="s">
        <v>30</v>
      </c>
      <c r="AX1321" s="13" t="s">
        <v>76</v>
      </c>
      <c r="AY1321" s="191" t="s">
        <v>524</v>
      </c>
    </row>
    <row r="1322" spans="2:51" s="13" customFormat="1">
      <c r="B1322" s="189"/>
      <c r="D1322" s="190" t="s">
        <v>532</v>
      </c>
      <c r="E1322" s="191" t="s">
        <v>1</v>
      </c>
      <c r="F1322" s="192" t="s">
        <v>1501</v>
      </c>
      <c r="H1322" s="193">
        <v>1.411</v>
      </c>
      <c r="I1322" s="194"/>
      <c r="L1322" s="189"/>
      <c r="M1322" s="195"/>
      <c r="N1322" s="196"/>
      <c r="O1322" s="196"/>
      <c r="P1322" s="196"/>
      <c r="Q1322" s="196"/>
      <c r="R1322" s="196"/>
      <c r="S1322" s="196"/>
      <c r="T1322" s="197"/>
      <c r="AT1322" s="191" t="s">
        <v>532</v>
      </c>
      <c r="AU1322" s="191" t="s">
        <v>89</v>
      </c>
      <c r="AV1322" s="13" t="s">
        <v>89</v>
      </c>
      <c r="AW1322" s="13" t="s">
        <v>30</v>
      </c>
      <c r="AX1322" s="13" t="s">
        <v>76</v>
      </c>
      <c r="AY1322" s="191" t="s">
        <v>524</v>
      </c>
    </row>
    <row r="1323" spans="2:51" s="14" customFormat="1">
      <c r="B1323" s="198"/>
      <c r="D1323" s="190" t="s">
        <v>532</v>
      </c>
      <c r="E1323" s="199" t="s">
        <v>1</v>
      </c>
      <c r="F1323" s="200" t="s">
        <v>1130</v>
      </c>
      <c r="H1323" s="199" t="s">
        <v>1</v>
      </c>
      <c r="I1323" s="201"/>
      <c r="L1323" s="198"/>
      <c r="M1323" s="202"/>
      <c r="N1323" s="203"/>
      <c r="O1323" s="203"/>
      <c r="P1323" s="203"/>
      <c r="Q1323" s="203"/>
      <c r="R1323" s="203"/>
      <c r="S1323" s="203"/>
      <c r="T1323" s="204"/>
      <c r="AT1323" s="199" t="s">
        <v>532</v>
      </c>
      <c r="AU1323" s="199" t="s">
        <v>89</v>
      </c>
      <c r="AV1323" s="14" t="s">
        <v>83</v>
      </c>
      <c r="AW1323" s="14" t="s">
        <v>30</v>
      </c>
      <c r="AX1323" s="14" t="s">
        <v>76</v>
      </c>
      <c r="AY1323" s="199" t="s">
        <v>524</v>
      </c>
    </row>
    <row r="1324" spans="2:51" s="14" customFormat="1">
      <c r="B1324" s="198"/>
      <c r="D1324" s="190" t="s">
        <v>532</v>
      </c>
      <c r="E1324" s="199" t="s">
        <v>1</v>
      </c>
      <c r="F1324" s="200" t="s">
        <v>1177</v>
      </c>
      <c r="H1324" s="199" t="s">
        <v>1</v>
      </c>
      <c r="I1324" s="201"/>
      <c r="L1324" s="198"/>
      <c r="M1324" s="202"/>
      <c r="N1324" s="203"/>
      <c r="O1324" s="203"/>
      <c r="P1324" s="203"/>
      <c r="Q1324" s="203"/>
      <c r="R1324" s="203"/>
      <c r="S1324" s="203"/>
      <c r="T1324" s="204"/>
      <c r="AT1324" s="199" t="s">
        <v>532</v>
      </c>
      <c r="AU1324" s="199" t="s">
        <v>89</v>
      </c>
      <c r="AV1324" s="14" t="s">
        <v>83</v>
      </c>
      <c r="AW1324" s="14" t="s">
        <v>30</v>
      </c>
      <c r="AX1324" s="14" t="s">
        <v>76</v>
      </c>
      <c r="AY1324" s="199" t="s">
        <v>524</v>
      </c>
    </row>
    <row r="1325" spans="2:51" s="13" customFormat="1">
      <c r="B1325" s="189"/>
      <c r="D1325" s="190" t="s">
        <v>532</v>
      </c>
      <c r="E1325" s="191" t="s">
        <v>1</v>
      </c>
      <c r="F1325" s="192" t="s">
        <v>1502</v>
      </c>
      <c r="H1325" s="193">
        <v>23.849</v>
      </c>
      <c r="I1325" s="194"/>
      <c r="L1325" s="189"/>
      <c r="M1325" s="195"/>
      <c r="N1325" s="196"/>
      <c r="O1325" s="196"/>
      <c r="P1325" s="196"/>
      <c r="Q1325" s="196"/>
      <c r="R1325" s="196"/>
      <c r="S1325" s="196"/>
      <c r="T1325" s="197"/>
      <c r="AT1325" s="191" t="s">
        <v>532</v>
      </c>
      <c r="AU1325" s="191" t="s">
        <v>89</v>
      </c>
      <c r="AV1325" s="13" t="s">
        <v>89</v>
      </c>
      <c r="AW1325" s="13" t="s">
        <v>30</v>
      </c>
      <c r="AX1325" s="13" t="s">
        <v>76</v>
      </c>
      <c r="AY1325" s="191" t="s">
        <v>524</v>
      </c>
    </row>
    <row r="1326" spans="2:51" s="14" customFormat="1">
      <c r="B1326" s="198"/>
      <c r="D1326" s="190" t="s">
        <v>532</v>
      </c>
      <c r="E1326" s="199" t="s">
        <v>1</v>
      </c>
      <c r="F1326" s="200" t="s">
        <v>1226</v>
      </c>
      <c r="H1326" s="199" t="s">
        <v>1</v>
      </c>
      <c r="I1326" s="201"/>
      <c r="L1326" s="198"/>
      <c r="M1326" s="202"/>
      <c r="N1326" s="203"/>
      <c r="O1326" s="203"/>
      <c r="P1326" s="203"/>
      <c r="Q1326" s="203"/>
      <c r="R1326" s="203"/>
      <c r="S1326" s="203"/>
      <c r="T1326" s="204"/>
      <c r="AT1326" s="199" t="s">
        <v>532</v>
      </c>
      <c r="AU1326" s="199" t="s">
        <v>89</v>
      </c>
      <c r="AV1326" s="14" t="s">
        <v>83</v>
      </c>
      <c r="AW1326" s="14" t="s">
        <v>30</v>
      </c>
      <c r="AX1326" s="14" t="s">
        <v>76</v>
      </c>
      <c r="AY1326" s="199" t="s">
        <v>524</v>
      </c>
    </row>
    <row r="1327" spans="2:51" s="13" customFormat="1">
      <c r="B1327" s="189"/>
      <c r="D1327" s="190" t="s">
        <v>532</v>
      </c>
      <c r="E1327" s="191" t="s">
        <v>1</v>
      </c>
      <c r="F1327" s="192" t="s">
        <v>1428</v>
      </c>
      <c r="H1327" s="193">
        <v>19.523</v>
      </c>
      <c r="I1327" s="194"/>
      <c r="L1327" s="189"/>
      <c r="M1327" s="195"/>
      <c r="N1327" s="196"/>
      <c r="O1327" s="196"/>
      <c r="P1327" s="196"/>
      <c r="Q1327" s="196"/>
      <c r="R1327" s="196"/>
      <c r="S1327" s="196"/>
      <c r="T1327" s="197"/>
      <c r="AT1327" s="191" t="s">
        <v>532</v>
      </c>
      <c r="AU1327" s="191" t="s">
        <v>89</v>
      </c>
      <c r="AV1327" s="13" t="s">
        <v>89</v>
      </c>
      <c r="AW1327" s="13" t="s">
        <v>30</v>
      </c>
      <c r="AX1327" s="13" t="s">
        <v>76</v>
      </c>
      <c r="AY1327" s="191" t="s">
        <v>524</v>
      </c>
    </row>
    <row r="1328" spans="2:51" s="13" customFormat="1">
      <c r="B1328" s="189"/>
      <c r="D1328" s="190" t="s">
        <v>532</v>
      </c>
      <c r="E1328" s="191" t="s">
        <v>1</v>
      </c>
      <c r="F1328" s="192" t="s">
        <v>1307</v>
      </c>
      <c r="H1328" s="193">
        <v>-13.86</v>
      </c>
      <c r="I1328" s="194"/>
      <c r="L1328" s="189"/>
      <c r="M1328" s="195"/>
      <c r="N1328" s="196"/>
      <c r="O1328" s="196"/>
      <c r="P1328" s="196"/>
      <c r="Q1328" s="196"/>
      <c r="R1328" s="196"/>
      <c r="S1328" s="196"/>
      <c r="T1328" s="197"/>
      <c r="AT1328" s="191" t="s">
        <v>532</v>
      </c>
      <c r="AU1328" s="191" t="s">
        <v>89</v>
      </c>
      <c r="AV1328" s="13" t="s">
        <v>89</v>
      </c>
      <c r="AW1328" s="13" t="s">
        <v>30</v>
      </c>
      <c r="AX1328" s="13" t="s">
        <v>76</v>
      </c>
      <c r="AY1328" s="191" t="s">
        <v>524</v>
      </c>
    </row>
    <row r="1329" spans="2:51" s="13" customFormat="1">
      <c r="B1329" s="189"/>
      <c r="D1329" s="190" t="s">
        <v>532</v>
      </c>
      <c r="E1329" s="191" t="s">
        <v>1</v>
      </c>
      <c r="F1329" s="192" t="s">
        <v>1501</v>
      </c>
      <c r="H1329" s="193">
        <v>1.411</v>
      </c>
      <c r="I1329" s="194"/>
      <c r="L1329" s="189"/>
      <c r="M1329" s="195"/>
      <c r="N1329" s="196"/>
      <c r="O1329" s="196"/>
      <c r="P1329" s="196"/>
      <c r="Q1329" s="196"/>
      <c r="R1329" s="196"/>
      <c r="S1329" s="196"/>
      <c r="T1329" s="197"/>
      <c r="AT1329" s="191" t="s">
        <v>532</v>
      </c>
      <c r="AU1329" s="191" t="s">
        <v>89</v>
      </c>
      <c r="AV1329" s="13" t="s">
        <v>89</v>
      </c>
      <c r="AW1329" s="13" t="s">
        <v>30</v>
      </c>
      <c r="AX1329" s="13" t="s">
        <v>76</v>
      </c>
      <c r="AY1329" s="191" t="s">
        <v>524</v>
      </c>
    </row>
    <row r="1330" spans="2:51" s="14" customFormat="1">
      <c r="B1330" s="198"/>
      <c r="D1330" s="190" t="s">
        <v>532</v>
      </c>
      <c r="E1330" s="199" t="s">
        <v>1</v>
      </c>
      <c r="F1330" s="200" t="s">
        <v>1503</v>
      </c>
      <c r="H1330" s="199" t="s">
        <v>1</v>
      </c>
      <c r="I1330" s="201"/>
      <c r="L1330" s="198"/>
      <c r="M1330" s="202"/>
      <c r="N1330" s="203"/>
      <c r="O1330" s="203"/>
      <c r="P1330" s="203"/>
      <c r="Q1330" s="203"/>
      <c r="R1330" s="203"/>
      <c r="S1330" s="203"/>
      <c r="T1330" s="204"/>
      <c r="AT1330" s="199" t="s">
        <v>532</v>
      </c>
      <c r="AU1330" s="199" t="s">
        <v>89</v>
      </c>
      <c r="AV1330" s="14" t="s">
        <v>83</v>
      </c>
      <c r="AW1330" s="14" t="s">
        <v>30</v>
      </c>
      <c r="AX1330" s="14" t="s">
        <v>76</v>
      </c>
      <c r="AY1330" s="199" t="s">
        <v>524</v>
      </c>
    </row>
    <row r="1331" spans="2:51" s="14" customFormat="1">
      <c r="B1331" s="198"/>
      <c r="D1331" s="190" t="s">
        <v>532</v>
      </c>
      <c r="E1331" s="199" t="s">
        <v>1</v>
      </c>
      <c r="F1331" s="200" t="s">
        <v>1226</v>
      </c>
      <c r="H1331" s="199" t="s">
        <v>1</v>
      </c>
      <c r="I1331" s="201"/>
      <c r="L1331" s="198"/>
      <c r="M1331" s="202"/>
      <c r="N1331" s="203"/>
      <c r="O1331" s="203"/>
      <c r="P1331" s="203"/>
      <c r="Q1331" s="203"/>
      <c r="R1331" s="203"/>
      <c r="S1331" s="203"/>
      <c r="T1331" s="204"/>
      <c r="AT1331" s="199" t="s">
        <v>532</v>
      </c>
      <c r="AU1331" s="199" t="s">
        <v>89</v>
      </c>
      <c r="AV1331" s="14" t="s">
        <v>83</v>
      </c>
      <c r="AW1331" s="14" t="s">
        <v>30</v>
      </c>
      <c r="AX1331" s="14" t="s">
        <v>76</v>
      </c>
      <c r="AY1331" s="199" t="s">
        <v>524</v>
      </c>
    </row>
    <row r="1332" spans="2:51" s="13" customFormat="1">
      <c r="B1332" s="189"/>
      <c r="D1332" s="190" t="s">
        <v>532</v>
      </c>
      <c r="E1332" s="191" t="s">
        <v>1</v>
      </c>
      <c r="F1332" s="192" t="s">
        <v>1504</v>
      </c>
      <c r="H1332" s="193">
        <v>1.403</v>
      </c>
      <c r="I1332" s="194"/>
      <c r="L1332" s="189"/>
      <c r="M1332" s="195"/>
      <c r="N1332" s="196"/>
      <c r="O1332" s="196"/>
      <c r="P1332" s="196"/>
      <c r="Q1332" s="196"/>
      <c r="R1332" s="196"/>
      <c r="S1332" s="196"/>
      <c r="T1332" s="197"/>
      <c r="AT1332" s="191" t="s">
        <v>532</v>
      </c>
      <c r="AU1332" s="191" t="s">
        <v>89</v>
      </c>
      <c r="AV1332" s="13" t="s">
        <v>89</v>
      </c>
      <c r="AW1332" s="13" t="s">
        <v>30</v>
      </c>
      <c r="AX1332" s="13" t="s">
        <v>76</v>
      </c>
      <c r="AY1332" s="191" t="s">
        <v>524</v>
      </c>
    </row>
    <row r="1333" spans="2:51" s="14" customFormat="1">
      <c r="B1333" s="198"/>
      <c r="D1333" s="190" t="s">
        <v>532</v>
      </c>
      <c r="E1333" s="199" t="s">
        <v>1</v>
      </c>
      <c r="F1333" s="200" t="s">
        <v>1177</v>
      </c>
      <c r="H1333" s="199" t="s">
        <v>1</v>
      </c>
      <c r="I1333" s="201"/>
      <c r="L1333" s="198"/>
      <c r="M1333" s="202"/>
      <c r="N1333" s="203"/>
      <c r="O1333" s="203"/>
      <c r="P1333" s="203"/>
      <c r="Q1333" s="203"/>
      <c r="R1333" s="203"/>
      <c r="S1333" s="203"/>
      <c r="T1333" s="204"/>
      <c r="AT1333" s="199" t="s">
        <v>532</v>
      </c>
      <c r="AU1333" s="199" t="s">
        <v>89</v>
      </c>
      <c r="AV1333" s="14" t="s">
        <v>83</v>
      </c>
      <c r="AW1333" s="14" t="s">
        <v>30</v>
      </c>
      <c r="AX1333" s="14" t="s">
        <v>76</v>
      </c>
      <c r="AY1333" s="199" t="s">
        <v>524</v>
      </c>
    </row>
    <row r="1334" spans="2:51" s="13" customFormat="1">
      <c r="B1334" s="189"/>
      <c r="D1334" s="190" t="s">
        <v>532</v>
      </c>
      <c r="E1334" s="191" t="s">
        <v>1</v>
      </c>
      <c r="F1334" s="192" t="s">
        <v>1505</v>
      </c>
      <c r="H1334" s="193">
        <v>3.5960000000000001</v>
      </c>
      <c r="I1334" s="194"/>
      <c r="L1334" s="189"/>
      <c r="M1334" s="195"/>
      <c r="N1334" s="196"/>
      <c r="O1334" s="196"/>
      <c r="P1334" s="196"/>
      <c r="Q1334" s="196"/>
      <c r="R1334" s="196"/>
      <c r="S1334" s="196"/>
      <c r="T1334" s="197"/>
      <c r="AT1334" s="191" t="s">
        <v>532</v>
      </c>
      <c r="AU1334" s="191" t="s">
        <v>89</v>
      </c>
      <c r="AV1334" s="13" t="s">
        <v>89</v>
      </c>
      <c r="AW1334" s="13" t="s">
        <v>30</v>
      </c>
      <c r="AX1334" s="13" t="s">
        <v>76</v>
      </c>
      <c r="AY1334" s="191" t="s">
        <v>524</v>
      </c>
    </row>
    <row r="1335" spans="2:51" s="14" customFormat="1">
      <c r="B1335" s="198"/>
      <c r="D1335" s="190" t="s">
        <v>532</v>
      </c>
      <c r="E1335" s="199" t="s">
        <v>1</v>
      </c>
      <c r="F1335" s="200" t="s">
        <v>1506</v>
      </c>
      <c r="H1335" s="199" t="s">
        <v>1</v>
      </c>
      <c r="I1335" s="201"/>
      <c r="L1335" s="198"/>
      <c r="M1335" s="202"/>
      <c r="N1335" s="203"/>
      <c r="O1335" s="203"/>
      <c r="P1335" s="203"/>
      <c r="Q1335" s="203"/>
      <c r="R1335" s="203"/>
      <c r="S1335" s="203"/>
      <c r="T1335" s="204"/>
      <c r="AT1335" s="199" t="s">
        <v>532</v>
      </c>
      <c r="AU1335" s="199" t="s">
        <v>89</v>
      </c>
      <c r="AV1335" s="14" t="s">
        <v>83</v>
      </c>
      <c r="AW1335" s="14" t="s">
        <v>30</v>
      </c>
      <c r="AX1335" s="14" t="s">
        <v>76</v>
      </c>
      <c r="AY1335" s="199" t="s">
        <v>524</v>
      </c>
    </row>
    <row r="1336" spans="2:51" s="14" customFormat="1">
      <c r="B1336" s="198"/>
      <c r="D1336" s="190" t="s">
        <v>532</v>
      </c>
      <c r="E1336" s="199" t="s">
        <v>1</v>
      </c>
      <c r="F1336" s="200" t="s">
        <v>1177</v>
      </c>
      <c r="H1336" s="199" t="s">
        <v>1</v>
      </c>
      <c r="I1336" s="201"/>
      <c r="L1336" s="198"/>
      <c r="M1336" s="202"/>
      <c r="N1336" s="203"/>
      <c r="O1336" s="203"/>
      <c r="P1336" s="203"/>
      <c r="Q1336" s="203"/>
      <c r="R1336" s="203"/>
      <c r="S1336" s="203"/>
      <c r="T1336" s="204"/>
      <c r="AT1336" s="199" t="s">
        <v>532</v>
      </c>
      <c r="AU1336" s="199" t="s">
        <v>89</v>
      </c>
      <c r="AV1336" s="14" t="s">
        <v>83</v>
      </c>
      <c r="AW1336" s="14" t="s">
        <v>30</v>
      </c>
      <c r="AX1336" s="14" t="s">
        <v>76</v>
      </c>
      <c r="AY1336" s="199" t="s">
        <v>524</v>
      </c>
    </row>
    <row r="1337" spans="2:51" s="13" customFormat="1">
      <c r="B1337" s="189"/>
      <c r="D1337" s="190" t="s">
        <v>532</v>
      </c>
      <c r="E1337" s="191" t="s">
        <v>1</v>
      </c>
      <c r="F1337" s="192" t="s">
        <v>1507</v>
      </c>
      <c r="H1337" s="193">
        <v>6.8730000000000002</v>
      </c>
      <c r="I1337" s="194"/>
      <c r="L1337" s="189"/>
      <c r="M1337" s="195"/>
      <c r="N1337" s="196"/>
      <c r="O1337" s="196"/>
      <c r="P1337" s="196"/>
      <c r="Q1337" s="196"/>
      <c r="R1337" s="196"/>
      <c r="S1337" s="196"/>
      <c r="T1337" s="197"/>
      <c r="AT1337" s="191" t="s">
        <v>532</v>
      </c>
      <c r="AU1337" s="191" t="s">
        <v>89</v>
      </c>
      <c r="AV1337" s="13" t="s">
        <v>89</v>
      </c>
      <c r="AW1337" s="13" t="s">
        <v>30</v>
      </c>
      <c r="AX1337" s="13" t="s">
        <v>76</v>
      </c>
      <c r="AY1337" s="191" t="s">
        <v>524</v>
      </c>
    </row>
    <row r="1338" spans="2:51" s="14" customFormat="1">
      <c r="B1338" s="198"/>
      <c r="D1338" s="190" t="s">
        <v>532</v>
      </c>
      <c r="E1338" s="199" t="s">
        <v>1</v>
      </c>
      <c r="F1338" s="200" t="s">
        <v>1128</v>
      </c>
      <c r="H1338" s="199" t="s">
        <v>1</v>
      </c>
      <c r="I1338" s="201"/>
      <c r="L1338" s="198"/>
      <c r="M1338" s="202"/>
      <c r="N1338" s="203"/>
      <c r="O1338" s="203"/>
      <c r="P1338" s="203"/>
      <c r="Q1338" s="203"/>
      <c r="R1338" s="203"/>
      <c r="S1338" s="203"/>
      <c r="T1338" s="204"/>
      <c r="AT1338" s="199" t="s">
        <v>532</v>
      </c>
      <c r="AU1338" s="199" t="s">
        <v>89</v>
      </c>
      <c r="AV1338" s="14" t="s">
        <v>83</v>
      </c>
      <c r="AW1338" s="14" t="s">
        <v>30</v>
      </c>
      <c r="AX1338" s="14" t="s">
        <v>76</v>
      </c>
      <c r="AY1338" s="199" t="s">
        <v>524</v>
      </c>
    </row>
    <row r="1339" spans="2:51" s="14" customFormat="1">
      <c r="B1339" s="198"/>
      <c r="D1339" s="190" t="s">
        <v>532</v>
      </c>
      <c r="E1339" s="199" t="s">
        <v>1</v>
      </c>
      <c r="F1339" s="200" t="s">
        <v>1177</v>
      </c>
      <c r="H1339" s="199" t="s">
        <v>1</v>
      </c>
      <c r="I1339" s="201"/>
      <c r="L1339" s="198"/>
      <c r="M1339" s="202"/>
      <c r="N1339" s="203"/>
      <c r="O1339" s="203"/>
      <c r="P1339" s="203"/>
      <c r="Q1339" s="203"/>
      <c r="R1339" s="203"/>
      <c r="S1339" s="203"/>
      <c r="T1339" s="204"/>
      <c r="AT1339" s="199" t="s">
        <v>532</v>
      </c>
      <c r="AU1339" s="199" t="s">
        <v>89</v>
      </c>
      <c r="AV1339" s="14" t="s">
        <v>83</v>
      </c>
      <c r="AW1339" s="14" t="s">
        <v>30</v>
      </c>
      <c r="AX1339" s="14" t="s">
        <v>76</v>
      </c>
      <c r="AY1339" s="199" t="s">
        <v>524</v>
      </c>
    </row>
    <row r="1340" spans="2:51" s="13" customFormat="1">
      <c r="B1340" s="189"/>
      <c r="D1340" s="190" t="s">
        <v>532</v>
      </c>
      <c r="E1340" s="191" t="s">
        <v>1</v>
      </c>
      <c r="F1340" s="192" t="s">
        <v>1508</v>
      </c>
      <c r="H1340" s="193">
        <v>3.42</v>
      </c>
      <c r="I1340" s="194"/>
      <c r="L1340" s="189"/>
      <c r="M1340" s="195"/>
      <c r="N1340" s="196"/>
      <c r="O1340" s="196"/>
      <c r="P1340" s="196"/>
      <c r="Q1340" s="196"/>
      <c r="R1340" s="196"/>
      <c r="S1340" s="196"/>
      <c r="T1340" s="197"/>
      <c r="AT1340" s="191" t="s">
        <v>532</v>
      </c>
      <c r="AU1340" s="191" t="s">
        <v>89</v>
      </c>
      <c r="AV1340" s="13" t="s">
        <v>89</v>
      </c>
      <c r="AW1340" s="13" t="s">
        <v>30</v>
      </c>
      <c r="AX1340" s="13" t="s">
        <v>76</v>
      </c>
      <c r="AY1340" s="191" t="s">
        <v>524</v>
      </c>
    </row>
    <row r="1341" spans="2:51" s="14" customFormat="1">
      <c r="B1341" s="198"/>
      <c r="D1341" s="190" t="s">
        <v>532</v>
      </c>
      <c r="E1341" s="199" t="s">
        <v>1</v>
      </c>
      <c r="F1341" s="200" t="s">
        <v>1226</v>
      </c>
      <c r="H1341" s="199" t="s">
        <v>1</v>
      </c>
      <c r="I1341" s="201"/>
      <c r="L1341" s="198"/>
      <c r="M1341" s="202"/>
      <c r="N1341" s="203"/>
      <c r="O1341" s="203"/>
      <c r="P1341" s="203"/>
      <c r="Q1341" s="203"/>
      <c r="R1341" s="203"/>
      <c r="S1341" s="203"/>
      <c r="T1341" s="204"/>
      <c r="AT1341" s="199" t="s">
        <v>532</v>
      </c>
      <c r="AU1341" s="199" t="s">
        <v>89</v>
      </c>
      <c r="AV1341" s="14" t="s">
        <v>83</v>
      </c>
      <c r="AW1341" s="14" t="s">
        <v>30</v>
      </c>
      <c r="AX1341" s="14" t="s">
        <v>76</v>
      </c>
      <c r="AY1341" s="199" t="s">
        <v>524</v>
      </c>
    </row>
    <row r="1342" spans="2:51" s="13" customFormat="1">
      <c r="B1342" s="189"/>
      <c r="D1342" s="190" t="s">
        <v>532</v>
      </c>
      <c r="E1342" s="191" t="s">
        <v>1</v>
      </c>
      <c r="F1342" s="192" t="s">
        <v>1509</v>
      </c>
      <c r="H1342" s="193">
        <v>18.170999999999999</v>
      </c>
      <c r="I1342" s="194"/>
      <c r="L1342" s="189"/>
      <c r="M1342" s="195"/>
      <c r="N1342" s="196"/>
      <c r="O1342" s="196"/>
      <c r="P1342" s="196"/>
      <c r="Q1342" s="196"/>
      <c r="R1342" s="196"/>
      <c r="S1342" s="196"/>
      <c r="T1342" s="197"/>
      <c r="AT1342" s="191" t="s">
        <v>532</v>
      </c>
      <c r="AU1342" s="191" t="s">
        <v>89</v>
      </c>
      <c r="AV1342" s="13" t="s">
        <v>89</v>
      </c>
      <c r="AW1342" s="13" t="s">
        <v>30</v>
      </c>
      <c r="AX1342" s="13" t="s">
        <v>76</v>
      </c>
      <c r="AY1342" s="191" t="s">
        <v>524</v>
      </c>
    </row>
    <row r="1343" spans="2:51" s="13" customFormat="1">
      <c r="B1343" s="189"/>
      <c r="D1343" s="190" t="s">
        <v>532</v>
      </c>
      <c r="E1343" s="191" t="s">
        <v>1</v>
      </c>
      <c r="F1343" s="192" t="s">
        <v>1510</v>
      </c>
      <c r="H1343" s="193">
        <v>-12.9</v>
      </c>
      <c r="I1343" s="194"/>
      <c r="L1343" s="189"/>
      <c r="M1343" s="195"/>
      <c r="N1343" s="196"/>
      <c r="O1343" s="196"/>
      <c r="P1343" s="196"/>
      <c r="Q1343" s="196"/>
      <c r="R1343" s="196"/>
      <c r="S1343" s="196"/>
      <c r="T1343" s="197"/>
      <c r="AT1343" s="191" t="s">
        <v>532</v>
      </c>
      <c r="AU1343" s="191" t="s">
        <v>89</v>
      </c>
      <c r="AV1343" s="13" t="s">
        <v>89</v>
      </c>
      <c r="AW1343" s="13" t="s">
        <v>30</v>
      </c>
      <c r="AX1343" s="13" t="s">
        <v>76</v>
      </c>
      <c r="AY1343" s="191" t="s">
        <v>524</v>
      </c>
    </row>
    <row r="1344" spans="2:51" s="13" customFormat="1">
      <c r="B1344" s="189"/>
      <c r="D1344" s="190" t="s">
        <v>532</v>
      </c>
      <c r="E1344" s="191" t="s">
        <v>1</v>
      </c>
      <c r="F1344" s="192" t="s">
        <v>1511</v>
      </c>
      <c r="H1344" s="193">
        <v>1.462</v>
      </c>
      <c r="I1344" s="194"/>
      <c r="L1344" s="189"/>
      <c r="M1344" s="195"/>
      <c r="N1344" s="196"/>
      <c r="O1344" s="196"/>
      <c r="P1344" s="196"/>
      <c r="Q1344" s="196"/>
      <c r="R1344" s="196"/>
      <c r="S1344" s="196"/>
      <c r="T1344" s="197"/>
      <c r="AT1344" s="191" t="s">
        <v>532</v>
      </c>
      <c r="AU1344" s="191" t="s">
        <v>89</v>
      </c>
      <c r="AV1344" s="13" t="s">
        <v>89</v>
      </c>
      <c r="AW1344" s="13" t="s">
        <v>30</v>
      </c>
      <c r="AX1344" s="13" t="s">
        <v>76</v>
      </c>
      <c r="AY1344" s="191" t="s">
        <v>524</v>
      </c>
    </row>
    <row r="1345" spans="2:51" s="14" customFormat="1">
      <c r="B1345" s="198"/>
      <c r="D1345" s="190" t="s">
        <v>532</v>
      </c>
      <c r="E1345" s="199" t="s">
        <v>1</v>
      </c>
      <c r="F1345" s="200" t="s">
        <v>1129</v>
      </c>
      <c r="H1345" s="199" t="s">
        <v>1</v>
      </c>
      <c r="I1345" s="201"/>
      <c r="L1345" s="198"/>
      <c r="M1345" s="202"/>
      <c r="N1345" s="203"/>
      <c r="O1345" s="203"/>
      <c r="P1345" s="203"/>
      <c r="Q1345" s="203"/>
      <c r="R1345" s="203"/>
      <c r="S1345" s="203"/>
      <c r="T1345" s="204"/>
      <c r="AT1345" s="199" t="s">
        <v>532</v>
      </c>
      <c r="AU1345" s="199" t="s">
        <v>89</v>
      </c>
      <c r="AV1345" s="14" t="s">
        <v>83</v>
      </c>
      <c r="AW1345" s="14" t="s">
        <v>30</v>
      </c>
      <c r="AX1345" s="14" t="s">
        <v>76</v>
      </c>
      <c r="AY1345" s="199" t="s">
        <v>524</v>
      </c>
    </row>
    <row r="1346" spans="2:51" s="14" customFormat="1">
      <c r="B1346" s="198"/>
      <c r="D1346" s="190" t="s">
        <v>532</v>
      </c>
      <c r="E1346" s="199" t="s">
        <v>1</v>
      </c>
      <c r="F1346" s="200" t="s">
        <v>1177</v>
      </c>
      <c r="H1346" s="199" t="s">
        <v>1</v>
      </c>
      <c r="I1346" s="201"/>
      <c r="L1346" s="198"/>
      <c r="M1346" s="202"/>
      <c r="N1346" s="203"/>
      <c r="O1346" s="203"/>
      <c r="P1346" s="203"/>
      <c r="Q1346" s="203"/>
      <c r="R1346" s="203"/>
      <c r="S1346" s="203"/>
      <c r="T1346" s="204"/>
      <c r="AT1346" s="199" t="s">
        <v>532</v>
      </c>
      <c r="AU1346" s="199" t="s">
        <v>89</v>
      </c>
      <c r="AV1346" s="14" t="s">
        <v>83</v>
      </c>
      <c r="AW1346" s="14" t="s">
        <v>30</v>
      </c>
      <c r="AX1346" s="14" t="s">
        <v>76</v>
      </c>
      <c r="AY1346" s="199" t="s">
        <v>524</v>
      </c>
    </row>
    <row r="1347" spans="2:51" s="13" customFormat="1">
      <c r="B1347" s="189"/>
      <c r="D1347" s="190" t="s">
        <v>532</v>
      </c>
      <c r="E1347" s="191" t="s">
        <v>1</v>
      </c>
      <c r="F1347" s="192" t="s">
        <v>1512</v>
      </c>
      <c r="H1347" s="193">
        <v>3.2959999999999998</v>
      </c>
      <c r="I1347" s="194"/>
      <c r="L1347" s="189"/>
      <c r="M1347" s="195"/>
      <c r="N1347" s="196"/>
      <c r="O1347" s="196"/>
      <c r="P1347" s="196"/>
      <c r="Q1347" s="196"/>
      <c r="R1347" s="196"/>
      <c r="S1347" s="196"/>
      <c r="T1347" s="197"/>
      <c r="AT1347" s="191" t="s">
        <v>532</v>
      </c>
      <c r="AU1347" s="191" t="s">
        <v>89</v>
      </c>
      <c r="AV1347" s="13" t="s">
        <v>89</v>
      </c>
      <c r="AW1347" s="13" t="s">
        <v>30</v>
      </c>
      <c r="AX1347" s="13" t="s">
        <v>76</v>
      </c>
      <c r="AY1347" s="191" t="s">
        <v>524</v>
      </c>
    </row>
    <row r="1348" spans="2:51" s="14" customFormat="1">
      <c r="B1348" s="198"/>
      <c r="D1348" s="190" t="s">
        <v>532</v>
      </c>
      <c r="E1348" s="199" t="s">
        <v>1</v>
      </c>
      <c r="F1348" s="200" t="s">
        <v>1226</v>
      </c>
      <c r="H1348" s="199" t="s">
        <v>1</v>
      </c>
      <c r="I1348" s="201"/>
      <c r="L1348" s="198"/>
      <c r="M1348" s="202"/>
      <c r="N1348" s="203"/>
      <c r="O1348" s="203"/>
      <c r="P1348" s="203"/>
      <c r="Q1348" s="203"/>
      <c r="R1348" s="203"/>
      <c r="S1348" s="203"/>
      <c r="T1348" s="204"/>
      <c r="AT1348" s="199" t="s">
        <v>532</v>
      </c>
      <c r="AU1348" s="199" t="s">
        <v>89</v>
      </c>
      <c r="AV1348" s="14" t="s">
        <v>83</v>
      </c>
      <c r="AW1348" s="14" t="s">
        <v>30</v>
      </c>
      <c r="AX1348" s="14" t="s">
        <v>76</v>
      </c>
      <c r="AY1348" s="199" t="s">
        <v>524</v>
      </c>
    </row>
    <row r="1349" spans="2:51" s="13" customFormat="1">
      <c r="B1349" s="189"/>
      <c r="D1349" s="190" t="s">
        <v>532</v>
      </c>
      <c r="E1349" s="191" t="s">
        <v>1</v>
      </c>
      <c r="F1349" s="192" t="s">
        <v>1513</v>
      </c>
      <c r="H1349" s="193">
        <v>19.538</v>
      </c>
      <c r="I1349" s="194"/>
      <c r="L1349" s="189"/>
      <c r="M1349" s="195"/>
      <c r="N1349" s="196"/>
      <c r="O1349" s="196"/>
      <c r="P1349" s="196"/>
      <c r="Q1349" s="196"/>
      <c r="R1349" s="196"/>
      <c r="S1349" s="196"/>
      <c r="T1349" s="197"/>
      <c r="AT1349" s="191" t="s">
        <v>532</v>
      </c>
      <c r="AU1349" s="191" t="s">
        <v>89</v>
      </c>
      <c r="AV1349" s="13" t="s">
        <v>89</v>
      </c>
      <c r="AW1349" s="13" t="s">
        <v>30</v>
      </c>
      <c r="AX1349" s="13" t="s">
        <v>76</v>
      </c>
      <c r="AY1349" s="191" t="s">
        <v>524</v>
      </c>
    </row>
    <row r="1350" spans="2:51" s="13" customFormat="1">
      <c r="B1350" s="189"/>
      <c r="D1350" s="190" t="s">
        <v>532</v>
      </c>
      <c r="E1350" s="191" t="s">
        <v>1</v>
      </c>
      <c r="F1350" s="192" t="s">
        <v>1514</v>
      </c>
      <c r="H1350" s="193">
        <v>-13.871</v>
      </c>
      <c r="I1350" s="194"/>
      <c r="L1350" s="189"/>
      <c r="M1350" s="195"/>
      <c r="N1350" s="196"/>
      <c r="O1350" s="196"/>
      <c r="P1350" s="196"/>
      <c r="Q1350" s="196"/>
      <c r="R1350" s="196"/>
      <c r="S1350" s="196"/>
      <c r="T1350" s="197"/>
      <c r="AT1350" s="191" t="s">
        <v>532</v>
      </c>
      <c r="AU1350" s="191" t="s">
        <v>89</v>
      </c>
      <c r="AV1350" s="13" t="s">
        <v>89</v>
      </c>
      <c r="AW1350" s="13" t="s">
        <v>30</v>
      </c>
      <c r="AX1350" s="13" t="s">
        <v>76</v>
      </c>
      <c r="AY1350" s="191" t="s">
        <v>524</v>
      </c>
    </row>
    <row r="1351" spans="2:51" s="13" customFormat="1">
      <c r="B1351" s="189"/>
      <c r="D1351" s="190" t="s">
        <v>532</v>
      </c>
      <c r="E1351" s="191" t="s">
        <v>1</v>
      </c>
      <c r="F1351" s="192" t="s">
        <v>1515</v>
      </c>
      <c r="H1351" s="193">
        <v>1.4830000000000001</v>
      </c>
      <c r="I1351" s="194"/>
      <c r="L1351" s="189"/>
      <c r="M1351" s="195"/>
      <c r="N1351" s="196"/>
      <c r="O1351" s="196"/>
      <c r="P1351" s="196"/>
      <c r="Q1351" s="196"/>
      <c r="R1351" s="196"/>
      <c r="S1351" s="196"/>
      <c r="T1351" s="197"/>
      <c r="AT1351" s="191" t="s">
        <v>532</v>
      </c>
      <c r="AU1351" s="191" t="s">
        <v>89</v>
      </c>
      <c r="AV1351" s="13" t="s">
        <v>89</v>
      </c>
      <c r="AW1351" s="13" t="s">
        <v>30</v>
      </c>
      <c r="AX1351" s="13" t="s">
        <v>76</v>
      </c>
      <c r="AY1351" s="191" t="s">
        <v>524</v>
      </c>
    </row>
    <row r="1352" spans="2:51" s="14" customFormat="1">
      <c r="B1352" s="198"/>
      <c r="D1352" s="190" t="s">
        <v>532</v>
      </c>
      <c r="E1352" s="199" t="s">
        <v>1</v>
      </c>
      <c r="F1352" s="200" t="s">
        <v>1138</v>
      </c>
      <c r="H1352" s="199" t="s">
        <v>1</v>
      </c>
      <c r="I1352" s="201"/>
      <c r="L1352" s="198"/>
      <c r="M1352" s="202"/>
      <c r="N1352" s="203"/>
      <c r="O1352" s="203"/>
      <c r="P1352" s="203"/>
      <c r="Q1352" s="203"/>
      <c r="R1352" s="203"/>
      <c r="S1352" s="203"/>
      <c r="T1352" s="204"/>
      <c r="AT1352" s="199" t="s">
        <v>532</v>
      </c>
      <c r="AU1352" s="199" t="s">
        <v>89</v>
      </c>
      <c r="AV1352" s="14" t="s">
        <v>83</v>
      </c>
      <c r="AW1352" s="14" t="s">
        <v>30</v>
      </c>
      <c r="AX1352" s="14" t="s">
        <v>76</v>
      </c>
      <c r="AY1352" s="199" t="s">
        <v>524</v>
      </c>
    </row>
    <row r="1353" spans="2:51" s="14" customFormat="1">
      <c r="B1353" s="198"/>
      <c r="D1353" s="190" t="s">
        <v>532</v>
      </c>
      <c r="E1353" s="199" t="s">
        <v>1</v>
      </c>
      <c r="F1353" s="200" t="s">
        <v>1177</v>
      </c>
      <c r="H1353" s="199" t="s">
        <v>1</v>
      </c>
      <c r="I1353" s="201"/>
      <c r="L1353" s="198"/>
      <c r="M1353" s="202"/>
      <c r="N1353" s="203"/>
      <c r="O1353" s="203"/>
      <c r="P1353" s="203"/>
      <c r="Q1353" s="203"/>
      <c r="R1353" s="203"/>
      <c r="S1353" s="203"/>
      <c r="T1353" s="204"/>
      <c r="AT1353" s="199" t="s">
        <v>532</v>
      </c>
      <c r="AU1353" s="199" t="s">
        <v>89</v>
      </c>
      <c r="AV1353" s="14" t="s">
        <v>83</v>
      </c>
      <c r="AW1353" s="14" t="s">
        <v>30</v>
      </c>
      <c r="AX1353" s="14" t="s">
        <v>76</v>
      </c>
      <c r="AY1353" s="199" t="s">
        <v>524</v>
      </c>
    </row>
    <row r="1354" spans="2:51" s="13" customFormat="1">
      <c r="B1354" s="189"/>
      <c r="D1354" s="190" t="s">
        <v>532</v>
      </c>
      <c r="E1354" s="191" t="s">
        <v>1</v>
      </c>
      <c r="F1354" s="192" t="s">
        <v>1516</v>
      </c>
      <c r="H1354" s="193">
        <v>22.715</v>
      </c>
      <c r="I1354" s="194"/>
      <c r="L1354" s="189"/>
      <c r="M1354" s="195"/>
      <c r="N1354" s="196"/>
      <c r="O1354" s="196"/>
      <c r="P1354" s="196"/>
      <c r="Q1354" s="196"/>
      <c r="R1354" s="196"/>
      <c r="S1354" s="196"/>
      <c r="T1354" s="197"/>
      <c r="AT1354" s="191" t="s">
        <v>532</v>
      </c>
      <c r="AU1354" s="191" t="s">
        <v>89</v>
      </c>
      <c r="AV1354" s="13" t="s">
        <v>89</v>
      </c>
      <c r="AW1354" s="13" t="s">
        <v>30</v>
      </c>
      <c r="AX1354" s="13" t="s">
        <v>76</v>
      </c>
      <c r="AY1354" s="191" t="s">
        <v>524</v>
      </c>
    </row>
    <row r="1355" spans="2:51" s="14" customFormat="1">
      <c r="B1355" s="198"/>
      <c r="D1355" s="190" t="s">
        <v>532</v>
      </c>
      <c r="E1355" s="199" t="s">
        <v>1</v>
      </c>
      <c r="F1355" s="200" t="s">
        <v>1226</v>
      </c>
      <c r="H1355" s="199" t="s">
        <v>1</v>
      </c>
      <c r="I1355" s="201"/>
      <c r="L1355" s="198"/>
      <c r="M1355" s="202"/>
      <c r="N1355" s="203"/>
      <c r="O1355" s="203"/>
      <c r="P1355" s="203"/>
      <c r="Q1355" s="203"/>
      <c r="R1355" s="203"/>
      <c r="S1355" s="203"/>
      <c r="T1355" s="204"/>
      <c r="AT1355" s="199" t="s">
        <v>532</v>
      </c>
      <c r="AU1355" s="199" t="s">
        <v>89</v>
      </c>
      <c r="AV1355" s="14" t="s">
        <v>83</v>
      </c>
      <c r="AW1355" s="14" t="s">
        <v>30</v>
      </c>
      <c r="AX1355" s="14" t="s">
        <v>76</v>
      </c>
      <c r="AY1355" s="199" t="s">
        <v>524</v>
      </c>
    </row>
    <row r="1356" spans="2:51" s="13" customFormat="1">
      <c r="B1356" s="189"/>
      <c r="D1356" s="190" t="s">
        <v>532</v>
      </c>
      <c r="E1356" s="191" t="s">
        <v>1</v>
      </c>
      <c r="F1356" s="192" t="s">
        <v>1517</v>
      </c>
      <c r="H1356" s="193">
        <v>18.085000000000001</v>
      </c>
      <c r="I1356" s="194"/>
      <c r="L1356" s="189"/>
      <c r="M1356" s="195"/>
      <c r="N1356" s="196"/>
      <c r="O1356" s="196"/>
      <c r="P1356" s="196"/>
      <c r="Q1356" s="196"/>
      <c r="R1356" s="196"/>
      <c r="S1356" s="196"/>
      <c r="T1356" s="197"/>
      <c r="AT1356" s="191" t="s">
        <v>532</v>
      </c>
      <c r="AU1356" s="191" t="s">
        <v>89</v>
      </c>
      <c r="AV1356" s="13" t="s">
        <v>89</v>
      </c>
      <c r="AW1356" s="13" t="s">
        <v>30</v>
      </c>
      <c r="AX1356" s="13" t="s">
        <v>76</v>
      </c>
      <c r="AY1356" s="191" t="s">
        <v>524</v>
      </c>
    </row>
    <row r="1357" spans="2:51" s="13" customFormat="1">
      <c r="B1357" s="189"/>
      <c r="D1357" s="190" t="s">
        <v>532</v>
      </c>
      <c r="E1357" s="191" t="s">
        <v>1</v>
      </c>
      <c r="F1357" s="192" t="s">
        <v>1518</v>
      </c>
      <c r="H1357" s="193">
        <v>-12.839</v>
      </c>
      <c r="I1357" s="194"/>
      <c r="L1357" s="189"/>
      <c r="M1357" s="195"/>
      <c r="N1357" s="196"/>
      <c r="O1357" s="196"/>
      <c r="P1357" s="196"/>
      <c r="Q1357" s="196"/>
      <c r="R1357" s="196"/>
      <c r="S1357" s="196"/>
      <c r="T1357" s="197"/>
      <c r="AT1357" s="191" t="s">
        <v>532</v>
      </c>
      <c r="AU1357" s="191" t="s">
        <v>89</v>
      </c>
      <c r="AV1357" s="13" t="s">
        <v>89</v>
      </c>
      <c r="AW1357" s="13" t="s">
        <v>30</v>
      </c>
      <c r="AX1357" s="13" t="s">
        <v>76</v>
      </c>
      <c r="AY1357" s="191" t="s">
        <v>524</v>
      </c>
    </row>
    <row r="1358" spans="2:51" s="13" customFormat="1">
      <c r="B1358" s="189"/>
      <c r="D1358" s="190" t="s">
        <v>532</v>
      </c>
      <c r="E1358" s="191" t="s">
        <v>1</v>
      </c>
      <c r="F1358" s="192" t="s">
        <v>1519</v>
      </c>
      <c r="H1358" s="193">
        <v>1.3160000000000001</v>
      </c>
      <c r="I1358" s="194"/>
      <c r="L1358" s="189"/>
      <c r="M1358" s="195"/>
      <c r="N1358" s="196"/>
      <c r="O1358" s="196"/>
      <c r="P1358" s="196"/>
      <c r="Q1358" s="196"/>
      <c r="R1358" s="196"/>
      <c r="S1358" s="196"/>
      <c r="T1358" s="197"/>
      <c r="AT1358" s="191" t="s">
        <v>532</v>
      </c>
      <c r="AU1358" s="191" t="s">
        <v>89</v>
      </c>
      <c r="AV1358" s="13" t="s">
        <v>89</v>
      </c>
      <c r="AW1358" s="13" t="s">
        <v>30</v>
      </c>
      <c r="AX1358" s="13" t="s">
        <v>76</v>
      </c>
      <c r="AY1358" s="191" t="s">
        <v>524</v>
      </c>
    </row>
    <row r="1359" spans="2:51" s="14" customFormat="1">
      <c r="B1359" s="198"/>
      <c r="D1359" s="190" t="s">
        <v>532</v>
      </c>
      <c r="E1359" s="199" t="s">
        <v>1</v>
      </c>
      <c r="F1359" s="200" t="s">
        <v>1520</v>
      </c>
      <c r="H1359" s="199" t="s">
        <v>1</v>
      </c>
      <c r="I1359" s="201"/>
      <c r="L1359" s="198"/>
      <c r="M1359" s="202"/>
      <c r="N1359" s="203"/>
      <c r="O1359" s="203"/>
      <c r="P1359" s="203"/>
      <c r="Q1359" s="203"/>
      <c r="R1359" s="203"/>
      <c r="S1359" s="203"/>
      <c r="T1359" s="204"/>
      <c r="AT1359" s="199" t="s">
        <v>532</v>
      </c>
      <c r="AU1359" s="199" t="s">
        <v>89</v>
      </c>
      <c r="AV1359" s="14" t="s">
        <v>83</v>
      </c>
      <c r="AW1359" s="14" t="s">
        <v>30</v>
      </c>
      <c r="AX1359" s="14" t="s">
        <v>76</v>
      </c>
      <c r="AY1359" s="199" t="s">
        <v>524</v>
      </c>
    </row>
    <row r="1360" spans="2:51" s="14" customFormat="1">
      <c r="B1360" s="198"/>
      <c r="D1360" s="190" t="s">
        <v>532</v>
      </c>
      <c r="E1360" s="199" t="s">
        <v>1</v>
      </c>
      <c r="F1360" s="200" t="s">
        <v>1177</v>
      </c>
      <c r="H1360" s="199" t="s">
        <v>1</v>
      </c>
      <c r="I1360" s="201"/>
      <c r="L1360" s="198"/>
      <c r="M1360" s="202"/>
      <c r="N1360" s="203"/>
      <c r="O1360" s="203"/>
      <c r="P1360" s="203"/>
      <c r="Q1360" s="203"/>
      <c r="R1360" s="203"/>
      <c r="S1360" s="203"/>
      <c r="T1360" s="204"/>
      <c r="AT1360" s="199" t="s">
        <v>532</v>
      </c>
      <c r="AU1360" s="199" t="s">
        <v>89</v>
      </c>
      <c r="AV1360" s="14" t="s">
        <v>83</v>
      </c>
      <c r="AW1360" s="14" t="s">
        <v>30</v>
      </c>
      <c r="AX1360" s="14" t="s">
        <v>76</v>
      </c>
      <c r="AY1360" s="199" t="s">
        <v>524</v>
      </c>
    </row>
    <row r="1361" spans="2:51" s="13" customFormat="1">
      <c r="B1361" s="189"/>
      <c r="D1361" s="190" t="s">
        <v>532</v>
      </c>
      <c r="E1361" s="191" t="s">
        <v>1</v>
      </c>
      <c r="F1361" s="192" t="s">
        <v>1521</v>
      </c>
      <c r="H1361" s="193">
        <v>3.5369999999999999</v>
      </c>
      <c r="I1361" s="194"/>
      <c r="L1361" s="189"/>
      <c r="M1361" s="195"/>
      <c r="N1361" s="196"/>
      <c r="O1361" s="196"/>
      <c r="P1361" s="196"/>
      <c r="Q1361" s="196"/>
      <c r="R1361" s="196"/>
      <c r="S1361" s="196"/>
      <c r="T1361" s="197"/>
      <c r="AT1361" s="191" t="s">
        <v>532</v>
      </c>
      <c r="AU1361" s="191" t="s">
        <v>89</v>
      </c>
      <c r="AV1361" s="13" t="s">
        <v>89</v>
      </c>
      <c r="AW1361" s="13" t="s">
        <v>30</v>
      </c>
      <c r="AX1361" s="13" t="s">
        <v>76</v>
      </c>
      <c r="AY1361" s="191" t="s">
        <v>524</v>
      </c>
    </row>
    <row r="1362" spans="2:51" s="13" customFormat="1">
      <c r="B1362" s="189"/>
      <c r="D1362" s="190" t="s">
        <v>532</v>
      </c>
      <c r="E1362" s="191" t="s">
        <v>1</v>
      </c>
      <c r="F1362" s="192" t="s">
        <v>1522</v>
      </c>
      <c r="H1362" s="193">
        <v>33.146000000000001</v>
      </c>
      <c r="I1362" s="194"/>
      <c r="L1362" s="189"/>
      <c r="M1362" s="195"/>
      <c r="N1362" s="196"/>
      <c r="O1362" s="196"/>
      <c r="P1362" s="196"/>
      <c r="Q1362" s="196"/>
      <c r="R1362" s="196"/>
      <c r="S1362" s="196"/>
      <c r="T1362" s="197"/>
      <c r="AT1362" s="191" t="s">
        <v>532</v>
      </c>
      <c r="AU1362" s="191" t="s">
        <v>89</v>
      </c>
      <c r="AV1362" s="13" t="s">
        <v>89</v>
      </c>
      <c r="AW1362" s="13" t="s">
        <v>30</v>
      </c>
      <c r="AX1362" s="13" t="s">
        <v>76</v>
      </c>
      <c r="AY1362" s="191" t="s">
        <v>524</v>
      </c>
    </row>
    <row r="1363" spans="2:51" s="13" customFormat="1">
      <c r="B1363" s="189"/>
      <c r="D1363" s="190" t="s">
        <v>532</v>
      </c>
      <c r="E1363" s="191" t="s">
        <v>1</v>
      </c>
      <c r="F1363" s="192" t="s">
        <v>1523</v>
      </c>
      <c r="H1363" s="193">
        <v>3.1379999999999999</v>
      </c>
      <c r="I1363" s="194"/>
      <c r="L1363" s="189"/>
      <c r="M1363" s="195"/>
      <c r="N1363" s="196"/>
      <c r="O1363" s="196"/>
      <c r="P1363" s="196"/>
      <c r="Q1363" s="196"/>
      <c r="R1363" s="196"/>
      <c r="S1363" s="196"/>
      <c r="T1363" s="197"/>
      <c r="AT1363" s="191" t="s">
        <v>532</v>
      </c>
      <c r="AU1363" s="191" t="s">
        <v>89</v>
      </c>
      <c r="AV1363" s="13" t="s">
        <v>89</v>
      </c>
      <c r="AW1363" s="13" t="s">
        <v>30</v>
      </c>
      <c r="AX1363" s="13" t="s">
        <v>76</v>
      </c>
      <c r="AY1363" s="191" t="s">
        <v>524</v>
      </c>
    </row>
    <row r="1364" spans="2:51" s="13" customFormat="1">
      <c r="B1364" s="189"/>
      <c r="D1364" s="190" t="s">
        <v>532</v>
      </c>
      <c r="E1364" s="191" t="s">
        <v>1</v>
      </c>
      <c r="F1364" s="192" t="s">
        <v>1524</v>
      </c>
      <c r="H1364" s="193">
        <v>1.331</v>
      </c>
      <c r="I1364" s="194"/>
      <c r="L1364" s="189"/>
      <c r="M1364" s="195"/>
      <c r="N1364" s="196"/>
      <c r="O1364" s="196"/>
      <c r="P1364" s="196"/>
      <c r="Q1364" s="196"/>
      <c r="R1364" s="196"/>
      <c r="S1364" s="196"/>
      <c r="T1364" s="197"/>
      <c r="AT1364" s="191" t="s">
        <v>532</v>
      </c>
      <c r="AU1364" s="191" t="s">
        <v>89</v>
      </c>
      <c r="AV1364" s="13" t="s">
        <v>89</v>
      </c>
      <c r="AW1364" s="13" t="s">
        <v>30</v>
      </c>
      <c r="AX1364" s="13" t="s">
        <v>76</v>
      </c>
      <c r="AY1364" s="191" t="s">
        <v>524</v>
      </c>
    </row>
    <row r="1365" spans="2:51" s="14" customFormat="1">
      <c r="B1365" s="198"/>
      <c r="D1365" s="190" t="s">
        <v>532</v>
      </c>
      <c r="E1365" s="199" t="s">
        <v>1</v>
      </c>
      <c r="F1365" s="200" t="s">
        <v>1212</v>
      </c>
      <c r="H1365" s="199" t="s">
        <v>1</v>
      </c>
      <c r="I1365" s="201"/>
      <c r="L1365" s="198"/>
      <c r="M1365" s="202"/>
      <c r="N1365" s="203"/>
      <c r="O1365" s="203"/>
      <c r="P1365" s="203"/>
      <c r="Q1365" s="203"/>
      <c r="R1365" s="203"/>
      <c r="S1365" s="203"/>
      <c r="T1365" s="204"/>
      <c r="AT1365" s="199" t="s">
        <v>532</v>
      </c>
      <c r="AU1365" s="199" t="s">
        <v>89</v>
      </c>
      <c r="AV1365" s="14" t="s">
        <v>83</v>
      </c>
      <c r="AW1365" s="14" t="s">
        <v>30</v>
      </c>
      <c r="AX1365" s="14" t="s">
        <v>76</v>
      </c>
      <c r="AY1365" s="199" t="s">
        <v>524</v>
      </c>
    </row>
    <row r="1366" spans="2:51" s="13" customFormat="1">
      <c r="B1366" s="189"/>
      <c r="D1366" s="190" t="s">
        <v>532</v>
      </c>
      <c r="E1366" s="191" t="s">
        <v>1</v>
      </c>
      <c r="F1366" s="192" t="s">
        <v>1525</v>
      </c>
      <c r="H1366" s="193">
        <v>4.1639999999999997</v>
      </c>
      <c r="I1366" s="194"/>
      <c r="L1366" s="189"/>
      <c r="M1366" s="195"/>
      <c r="N1366" s="196"/>
      <c r="O1366" s="196"/>
      <c r="P1366" s="196"/>
      <c r="Q1366" s="196"/>
      <c r="R1366" s="196"/>
      <c r="S1366" s="196"/>
      <c r="T1366" s="197"/>
      <c r="AT1366" s="191" t="s">
        <v>532</v>
      </c>
      <c r="AU1366" s="191" t="s">
        <v>89</v>
      </c>
      <c r="AV1366" s="13" t="s">
        <v>89</v>
      </c>
      <c r="AW1366" s="13" t="s">
        <v>30</v>
      </c>
      <c r="AX1366" s="13" t="s">
        <v>76</v>
      </c>
      <c r="AY1366" s="191" t="s">
        <v>524</v>
      </c>
    </row>
    <row r="1367" spans="2:51" s="14" customFormat="1">
      <c r="B1367" s="198"/>
      <c r="D1367" s="190" t="s">
        <v>532</v>
      </c>
      <c r="E1367" s="199" t="s">
        <v>1</v>
      </c>
      <c r="F1367" s="200" t="s">
        <v>1226</v>
      </c>
      <c r="H1367" s="199" t="s">
        <v>1</v>
      </c>
      <c r="I1367" s="201"/>
      <c r="L1367" s="198"/>
      <c r="M1367" s="202"/>
      <c r="N1367" s="203"/>
      <c r="O1367" s="203"/>
      <c r="P1367" s="203"/>
      <c r="Q1367" s="203"/>
      <c r="R1367" s="203"/>
      <c r="S1367" s="203"/>
      <c r="T1367" s="204"/>
      <c r="AT1367" s="199" t="s">
        <v>532</v>
      </c>
      <c r="AU1367" s="199" t="s">
        <v>89</v>
      </c>
      <c r="AV1367" s="14" t="s">
        <v>83</v>
      </c>
      <c r="AW1367" s="14" t="s">
        <v>30</v>
      </c>
      <c r="AX1367" s="14" t="s">
        <v>76</v>
      </c>
      <c r="AY1367" s="199" t="s">
        <v>524</v>
      </c>
    </row>
    <row r="1368" spans="2:51" s="13" customFormat="1">
      <c r="B1368" s="189"/>
      <c r="D1368" s="190" t="s">
        <v>532</v>
      </c>
      <c r="E1368" s="191" t="s">
        <v>1</v>
      </c>
      <c r="F1368" s="192" t="s">
        <v>1526</v>
      </c>
      <c r="H1368" s="193">
        <v>9.4749999999999996</v>
      </c>
      <c r="I1368" s="194"/>
      <c r="L1368" s="189"/>
      <c r="M1368" s="195"/>
      <c r="N1368" s="196"/>
      <c r="O1368" s="196"/>
      <c r="P1368" s="196"/>
      <c r="Q1368" s="196"/>
      <c r="R1368" s="196"/>
      <c r="S1368" s="196"/>
      <c r="T1368" s="197"/>
      <c r="AT1368" s="191" t="s">
        <v>532</v>
      </c>
      <c r="AU1368" s="191" t="s">
        <v>89</v>
      </c>
      <c r="AV1368" s="13" t="s">
        <v>89</v>
      </c>
      <c r="AW1368" s="13" t="s">
        <v>30</v>
      </c>
      <c r="AX1368" s="13" t="s">
        <v>76</v>
      </c>
      <c r="AY1368" s="191" t="s">
        <v>524</v>
      </c>
    </row>
    <row r="1369" spans="2:51" s="13" customFormat="1" ht="20.399999999999999">
      <c r="B1369" s="189"/>
      <c r="D1369" s="190" t="s">
        <v>532</v>
      </c>
      <c r="E1369" s="191" t="s">
        <v>1</v>
      </c>
      <c r="F1369" s="192" t="s">
        <v>1527</v>
      </c>
      <c r="H1369" s="193">
        <v>55.08</v>
      </c>
      <c r="I1369" s="194"/>
      <c r="L1369" s="189"/>
      <c r="M1369" s="195"/>
      <c r="N1369" s="196"/>
      <c r="O1369" s="196"/>
      <c r="P1369" s="196"/>
      <c r="Q1369" s="196"/>
      <c r="R1369" s="196"/>
      <c r="S1369" s="196"/>
      <c r="T1369" s="197"/>
      <c r="AT1369" s="191" t="s">
        <v>532</v>
      </c>
      <c r="AU1369" s="191" t="s">
        <v>89</v>
      </c>
      <c r="AV1369" s="13" t="s">
        <v>89</v>
      </c>
      <c r="AW1369" s="13" t="s">
        <v>30</v>
      </c>
      <c r="AX1369" s="13" t="s">
        <v>76</v>
      </c>
      <c r="AY1369" s="191" t="s">
        <v>524</v>
      </c>
    </row>
    <row r="1370" spans="2:51" s="13" customFormat="1">
      <c r="B1370" s="189"/>
      <c r="D1370" s="190" t="s">
        <v>532</v>
      </c>
      <c r="E1370" s="191" t="s">
        <v>1</v>
      </c>
      <c r="F1370" s="192" t="s">
        <v>1528</v>
      </c>
      <c r="H1370" s="193">
        <v>6.4340000000000002</v>
      </c>
      <c r="I1370" s="194"/>
      <c r="L1370" s="189"/>
      <c r="M1370" s="195"/>
      <c r="N1370" s="196"/>
      <c r="O1370" s="196"/>
      <c r="P1370" s="196"/>
      <c r="Q1370" s="196"/>
      <c r="R1370" s="196"/>
      <c r="S1370" s="196"/>
      <c r="T1370" s="197"/>
      <c r="AT1370" s="191" t="s">
        <v>532</v>
      </c>
      <c r="AU1370" s="191" t="s">
        <v>89</v>
      </c>
      <c r="AV1370" s="13" t="s">
        <v>89</v>
      </c>
      <c r="AW1370" s="13" t="s">
        <v>30</v>
      </c>
      <c r="AX1370" s="13" t="s">
        <v>76</v>
      </c>
      <c r="AY1370" s="191" t="s">
        <v>524</v>
      </c>
    </row>
    <row r="1371" spans="2:51" s="13" customFormat="1">
      <c r="B1371" s="189"/>
      <c r="D1371" s="190" t="s">
        <v>532</v>
      </c>
      <c r="E1371" s="191" t="s">
        <v>1</v>
      </c>
      <c r="F1371" s="192" t="s">
        <v>1529</v>
      </c>
      <c r="H1371" s="193">
        <v>18.972999999999999</v>
      </c>
      <c r="I1371" s="194"/>
      <c r="L1371" s="189"/>
      <c r="M1371" s="195"/>
      <c r="N1371" s="196"/>
      <c r="O1371" s="196"/>
      <c r="P1371" s="196"/>
      <c r="Q1371" s="196"/>
      <c r="R1371" s="196"/>
      <c r="S1371" s="196"/>
      <c r="T1371" s="197"/>
      <c r="AT1371" s="191" t="s">
        <v>532</v>
      </c>
      <c r="AU1371" s="191" t="s">
        <v>89</v>
      </c>
      <c r="AV1371" s="13" t="s">
        <v>89</v>
      </c>
      <c r="AW1371" s="13" t="s">
        <v>30</v>
      </c>
      <c r="AX1371" s="13" t="s">
        <v>76</v>
      </c>
      <c r="AY1371" s="191" t="s">
        <v>524</v>
      </c>
    </row>
    <row r="1372" spans="2:51" s="13" customFormat="1">
      <c r="B1372" s="189"/>
      <c r="D1372" s="190" t="s">
        <v>532</v>
      </c>
      <c r="E1372" s="191" t="s">
        <v>1</v>
      </c>
      <c r="F1372" s="192" t="s">
        <v>1530</v>
      </c>
      <c r="H1372" s="193">
        <v>5.2560000000000002</v>
      </c>
      <c r="I1372" s="194"/>
      <c r="L1372" s="189"/>
      <c r="M1372" s="195"/>
      <c r="N1372" s="196"/>
      <c r="O1372" s="196"/>
      <c r="P1372" s="196"/>
      <c r="Q1372" s="196"/>
      <c r="R1372" s="196"/>
      <c r="S1372" s="196"/>
      <c r="T1372" s="197"/>
      <c r="AT1372" s="191" t="s">
        <v>532</v>
      </c>
      <c r="AU1372" s="191" t="s">
        <v>89</v>
      </c>
      <c r="AV1372" s="13" t="s">
        <v>89</v>
      </c>
      <c r="AW1372" s="13" t="s">
        <v>30</v>
      </c>
      <c r="AX1372" s="13" t="s">
        <v>76</v>
      </c>
      <c r="AY1372" s="191" t="s">
        <v>524</v>
      </c>
    </row>
    <row r="1373" spans="2:51" s="13" customFormat="1" ht="20.399999999999999">
      <c r="B1373" s="189"/>
      <c r="D1373" s="190" t="s">
        <v>532</v>
      </c>
      <c r="E1373" s="191" t="s">
        <v>1</v>
      </c>
      <c r="F1373" s="192" t="s">
        <v>1531</v>
      </c>
      <c r="H1373" s="193">
        <v>16.419</v>
      </c>
      <c r="I1373" s="194"/>
      <c r="L1373" s="189"/>
      <c r="M1373" s="195"/>
      <c r="N1373" s="196"/>
      <c r="O1373" s="196"/>
      <c r="P1373" s="196"/>
      <c r="Q1373" s="196"/>
      <c r="R1373" s="196"/>
      <c r="S1373" s="196"/>
      <c r="T1373" s="197"/>
      <c r="AT1373" s="191" t="s">
        <v>532</v>
      </c>
      <c r="AU1373" s="191" t="s">
        <v>89</v>
      </c>
      <c r="AV1373" s="13" t="s">
        <v>89</v>
      </c>
      <c r="AW1373" s="13" t="s">
        <v>30</v>
      </c>
      <c r="AX1373" s="13" t="s">
        <v>76</v>
      </c>
      <c r="AY1373" s="191" t="s">
        <v>524</v>
      </c>
    </row>
    <row r="1374" spans="2:51" s="13" customFormat="1">
      <c r="B1374" s="189"/>
      <c r="D1374" s="190" t="s">
        <v>532</v>
      </c>
      <c r="E1374" s="191" t="s">
        <v>1</v>
      </c>
      <c r="F1374" s="192" t="s">
        <v>1532</v>
      </c>
      <c r="H1374" s="193">
        <v>4.6029999999999998</v>
      </c>
      <c r="I1374" s="194"/>
      <c r="L1374" s="189"/>
      <c r="M1374" s="195"/>
      <c r="N1374" s="196"/>
      <c r="O1374" s="196"/>
      <c r="P1374" s="196"/>
      <c r="Q1374" s="196"/>
      <c r="R1374" s="196"/>
      <c r="S1374" s="196"/>
      <c r="T1374" s="197"/>
      <c r="AT1374" s="191" t="s">
        <v>532</v>
      </c>
      <c r="AU1374" s="191" t="s">
        <v>89</v>
      </c>
      <c r="AV1374" s="13" t="s">
        <v>89</v>
      </c>
      <c r="AW1374" s="13" t="s">
        <v>30</v>
      </c>
      <c r="AX1374" s="13" t="s">
        <v>76</v>
      </c>
      <c r="AY1374" s="191" t="s">
        <v>524</v>
      </c>
    </row>
    <row r="1375" spans="2:51" s="13" customFormat="1">
      <c r="B1375" s="189"/>
      <c r="D1375" s="190" t="s">
        <v>532</v>
      </c>
      <c r="E1375" s="191" t="s">
        <v>1</v>
      </c>
      <c r="F1375" s="192" t="s">
        <v>1533</v>
      </c>
      <c r="H1375" s="193">
        <v>2.2879999999999998</v>
      </c>
      <c r="I1375" s="194"/>
      <c r="L1375" s="189"/>
      <c r="M1375" s="195"/>
      <c r="N1375" s="196"/>
      <c r="O1375" s="196"/>
      <c r="P1375" s="196"/>
      <c r="Q1375" s="196"/>
      <c r="R1375" s="196"/>
      <c r="S1375" s="196"/>
      <c r="T1375" s="197"/>
      <c r="AT1375" s="191" t="s">
        <v>532</v>
      </c>
      <c r="AU1375" s="191" t="s">
        <v>89</v>
      </c>
      <c r="AV1375" s="13" t="s">
        <v>89</v>
      </c>
      <c r="AW1375" s="13" t="s">
        <v>30</v>
      </c>
      <c r="AX1375" s="13" t="s">
        <v>76</v>
      </c>
      <c r="AY1375" s="191" t="s">
        <v>524</v>
      </c>
    </row>
    <row r="1376" spans="2:51" s="14" customFormat="1">
      <c r="B1376" s="198"/>
      <c r="D1376" s="190" t="s">
        <v>532</v>
      </c>
      <c r="E1376" s="199" t="s">
        <v>1</v>
      </c>
      <c r="F1376" s="200" t="s">
        <v>1534</v>
      </c>
      <c r="H1376" s="199" t="s">
        <v>1</v>
      </c>
      <c r="I1376" s="201"/>
      <c r="L1376" s="198"/>
      <c r="M1376" s="202"/>
      <c r="N1376" s="203"/>
      <c r="O1376" s="203"/>
      <c r="P1376" s="203"/>
      <c r="Q1376" s="203"/>
      <c r="R1376" s="203"/>
      <c r="S1376" s="203"/>
      <c r="T1376" s="204"/>
      <c r="AT1376" s="199" t="s">
        <v>532</v>
      </c>
      <c r="AU1376" s="199" t="s">
        <v>89</v>
      </c>
      <c r="AV1376" s="14" t="s">
        <v>83</v>
      </c>
      <c r="AW1376" s="14" t="s">
        <v>30</v>
      </c>
      <c r="AX1376" s="14" t="s">
        <v>76</v>
      </c>
      <c r="AY1376" s="199" t="s">
        <v>524</v>
      </c>
    </row>
    <row r="1377" spans="2:51" s="14" customFormat="1">
      <c r="B1377" s="198"/>
      <c r="D1377" s="190" t="s">
        <v>532</v>
      </c>
      <c r="E1377" s="199" t="s">
        <v>1</v>
      </c>
      <c r="F1377" s="200" t="s">
        <v>1177</v>
      </c>
      <c r="H1377" s="199" t="s">
        <v>1</v>
      </c>
      <c r="I1377" s="201"/>
      <c r="L1377" s="198"/>
      <c r="M1377" s="202"/>
      <c r="N1377" s="203"/>
      <c r="O1377" s="203"/>
      <c r="P1377" s="203"/>
      <c r="Q1377" s="203"/>
      <c r="R1377" s="203"/>
      <c r="S1377" s="203"/>
      <c r="T1377" s="204"/>
      <c r="AT1377" s="199" t="s">
        <v>532</v>
      </c>
      <c r="AU1377" s="199" t="s">
        <v>89</v>
      </c>
      <c r="AV1377" s="14" t="s">
        <v>83</v>
      </c>
      <c r="AW1377" s="14" t="s">
        <v>30</v>
      </c>
      <c r="AX1377" s="14" t="s">
        <v>76</v>
      </c>
      <c r="AY1377" s="199" t="s">
        <v>524</v>
      </c>
    </row>
    <row r="1378" spans="2:51" s="13" customFormat="1" ht="20.399999999999999">
      <c r="B1378" s="189"/>
      <c r="D1378" s="190" t="s">
        <v>532</v>
      </c>
      <c r="E1378" s="191" t="s">
        <v>1</v>
      </c>
      <c r="F1378" s="192" t="s">
        <v>1535</v>
      </c>
      <c r="H1378" s="193">
        <v>7.8529999999999998</v>
      </c>
      <c r="I1378" s="194"/>
      <c r="L1378" s="189"/>
      <c r="M1378" s="195"/>
      <c r="N1378" s="196"/>
      <c r="O1378" s="196"/>
      <c r="P1378" s="196"/>
      <c r="Q1378" s="196"/>
      <c r="R1378" s="196"/>
      <c r="S1378" s="196"/>
      <c r="T1378" s="197"/>
      <c r="AT1378" s="191" t="s">
        <v>532</v>
      </c>
      <c r="AU1378" s="191" t="s">
        <v>89</v>
      </c>
      <c r="AV1378" s="13" t="s">
        <v>89</v>
      </c>
      <c r="AW1378" s="13" t="s">
        <v>30</v>
      </c>
      <c r="AX1378" s="13" t="s">
        <v>76</v>
      </c>
      <c r="AY1378" s="191" t="s">
        <v>524</v>
      </c>
    </row>
    <row r="1379" spans="2:51" s="14" customFormat="1">
      <c r="B1379" s="198"/>
      <c r="D1379" s="190" t="s">
        <v>532</v>
      </c>
      <c r="E1379" s="199" t="s">
        <v>1</v>
      </c>
      <c r="F1379" s="200" t="s">
        <v>1536</v>
      </c>
      <c r="H1379" s="199" t="s">
        <v>1</v>
      </c>
      <c r="I1379" s="201"/>
      <c r="L1379" s="198"/>
      <c r="M1379" s="202"/>
      <c r="N1379" s="203"/>
      <c r="O1379" s="203"/>
      <c r="P1379" s="203"/>
      <c r="Q1379" s="203"/>
      <c r="R1379" s="203"/>
      <c r="S1379" s="203"/>
      <c r="T1379" s="204"/>
      <c r="AT1379" s="199" t="s">
        <v>532</v>
      </c>
      <c r="AU1379" s="199" t="s">
        <v>89</v>
      </c>
      <c r="AV1379" s="14" t="s">
        <v>83</v>
      </c>
      <c r="AW1379" s="14" t="s">
        <v>30</v>
      </c>
      <c r="AX1379" s="14" t="s">
        <v>76</v>
      </c>
      <c r="AY1379" s="199" t="s">
        <v>524</v>
      </c>
    </row>
    <row r="1380" spans="2:51" s="14" customFormat="1">
      <c r="B1380" s="198"/>
      <c r="D1380" s="190" t="s">
        <v>532</v>
      </c>
      <c r="E1380" s="199" t="s">
        <v>1</v>
      </c>
      <c r="F1380" s="200" t="s">
        <v>1226</v>
      </c>
      <c r="H1380" s="199" t="s">
        <v>1</v>
      </c>
      <c r="I1380" s="201"/>
      <c r="L1380" s="198"/>
      <c r="M1380" s="202"/>
      <c r="N1380" s="203"/>
      <c r="O1380" s="203"/>
      <c r="P1380" s="203"/>
      <c r="Q1380" s="203"/>
      <c r="R1380" s="203"/>
      <c r="S1380" s="203"/>
      <c r="T1380" s="204"/>
      <c r="AT1380" s="199" t="s">
        <v>532</v>
      </c>
      <c r="AU1380" s="199" t="s">
        <v>89</v>
      </c>
      <c r="AV1380" s="14" t="s">
        <v>83</v>
      </c>
      <c r="AW1380" s="14" t="s">
        <v>30</v>
      </c>
      <c r="AX1380" s="14" t="s">
        <v>76</v>
      </c>
      <c r="AY1380" s="199" t="s">
        <v>524</v>
      </c>
    </row>
    <row r="1381" spans="2:51" s="13" customFormat="1">
      <c r="B1381" s="189"/>
      <c r="D1381" s="190" t="s">
        <v>532</v>
      </c>
      <c r="E1381" s="191" t="s">
        <v>1</v>
      </c>
      <c r="F1381" s="192" t="s">
        <v>1537</v>
      </c>
      <c r="H1381" s="193">
        <v>8.0570000000000004</v>
      </c>
      <c r="I1381" s="194"/>
      <c r="L1381" s="189"/>
      <c r="M1381" s="195"/>
      <c r="N1381" s="196"/>
      <c r="O1381" s="196"/>
      <c r="P1381" s="196"/>
      <c r="Q1381" s="196"/>
      <c r="R1381" s="196"/>
      <c r="S1381" s="196"/>
      <c r="T1381" s="197"/>
      <c r="AT1381" s="191" t="s">
        <v>532</v>
      </c>
      <c r="AU1381" s="191" t="s">
        <v>89</v>
      </c>
      <c r="AV1381" s="13" t="s">
        <v>89</v>
      </c>
      <c r="AW1381" s="13" t="s">
        <v>30</v>
      </c>
      <c r="AX1381" s="13" t="s">
        <v>76</v>
      </c>
      <c r="AY1381" s="191" t="s">
        <v>524</v>
      </c>
    </row>
    <row r="1382" spans="2:51" s="14" customFormat="1">
      <c r="B1382" s="198"/>
      <c r="D1382" s="190" t="s">
        <v>532</v>
      </c>
      <c r="E1382" s="199" t="s">
        <v>1</v>
      </c>
      <c r="F1382" s="200" t="s">
        <v>1177</v>
      </c>
      <c r="H1382" s="199" t="s">
        <v>1</v>
      </c>
      <c r="I1382" s="201"/>
      <c r="L1382" s="198"/>
      <c r="M1382" s="202"/>
      <c r="N1382" s="203"/>
      <c r="O1382" s="203"/>
      <c r="P1382" s="203"/>
      <c r="Q1382" s="203"/>
      <c r="R1382" s="203"/>
      <c r="S1382" s="203"/>
      <c r="T1382" s="204"/>
      <c r="AT1382" s="199" t="s">
        <v>532</v>
      </c>
      <c r="AU1382" s="199" t="s">
        <v>89</v>
      </c>
      <c r="AV1382" s="14" t="s">
        <v>83</v>
      </c>
      <c r="AW1382" s="14" t="s">
        <v>30</v>
      </c>
      <c r="AX1382" s="14" t="s">
        <v>76</v>
      </c>
      <c r="AY1382" s="199" t="s">
        <v>524</v>
      </c>
    </row>
    <row r="1383" spans="2:51" s="13" customFormat="1" ht="20.399999999999999">
      <c r="B1383" s="189"/>
      <c r="D1383" s="190" t="s">
        <v>532</v>
      </c>
      <c r="E1383" s="191" t="s">
        <v>1</v>
      </c>
      <c r="F1383" s="192" t="s">
        <v>1538</v>
      </c>
      <c r="H1383" s="193">
        <v>15.038</v>
      </c>
      <c r="I1383" s="194"/>
      <c r="L1383" s="189"/>
      <c r="M1383" s="195"/>
      <c r="N1383" s="196"/>
      <c r="O1383" s="196"/>
      <c r="P1383" s="196"/>
      <c r="Q1383" s="196"/>
      <c r="R1383" s="196"/>
      <c r="S1383" s="196"/>
      <c r="T1383" s="197"/>
      <c r="AT1383" s="191" t="s">
        <v>532</v>
      </c>
      <c r="AU1383" s="191" t="s">
        <v>89</v>
      </c>
      <c r="AV1383" s="13" t="s">
        <v>89</v>
      </c>
      <c r="AW1383" s="13" t="s">
        <v>30</v>
      </c>
      <c r="AX1383" s="13" t="s">
        <v>76</v>
      </c>
      <c r="AY1383" s="191" t="s">
        <v>524</v>
      </c>
    </row>
    <row r="1384" spans="2:51" s="13" customFormat="1">
      <c r="B1384" s="189"/>
      <c r="D1384" s="190" t="s">
        <v>532</v>
      </c>
      <c r="E1384" s="191" t="s">
        <v>1</v>
      </c>
      <c r="F1384" s="192" t="s">
        <v>1539</v>
      </c>
      <c r="H1384" s="193">
        <v>1.61</v>
      </c>
      <c r="I1384" s="194"/>
      <c r="L1384" s="189"/>
      <c r="M1384" s="195"/>
      <c r="N1384" s="196"/>
      <c r="O1384" s="196"/>
      <c r="P1384" s="196"/>
      <c r="Q1384" s="196"/>
      <c r="R1384" s="196"/>
      <c r="S1384" s="196"/>
      <c r="T1384" s="197"/>
      <c r="AT1384" s="191" t="s">
        <v>532</v>
      </c>
      <c r="AU1384" s="191" t="s">
        <v>89</v>
      </c>
      <c r="AV1384" s="13" t="s">
        <v>89</v>
      </c>
      <c r="AW1384" s="13" t="s">
        <v>30</v>
      </c>
      <c r="AX1384" s="13" t="s">
        <v>76</v>
      </c>
      <c r="AY1384" s="191" t="s">
        <v>524</v>
      </c>
    </row>
    <row r="1385" spans="2:51" s="14" customFormat="1">
      <c r="B1385" s="198"/>
      <c r="D1385" s="190" t="s">
        <v>532</v>
      </c>
      <c r="E1385" s="199" t="s">
        <v>1</v>
      </c>
      <c r="F1385" s="200" t="s">
        <v>1226</v>
      </c>
      <c r="H1385" s="199" t="s">
        <v>1</v>
      </c>
      <c r="I1385" s="201"/>
      <c r="L1385" s="198"/>
      <c r="M1385" s="202"/>
      <c r="N1385" s="203"/>
      <c r="O1385" s="203"/>
      <c r="P1385" s="203"/>
      <c r="Q1385" s="203"/>
      <c r="R1385" s="203"/>
      <c r="S1385" s="203"/>
      <c r="T1385" s="204"/>
      <c r="AT1385" s="199" t="s">
        <v>532</v>
      </c>
      <c r="AU1385" s="199" t="s">
        <v>89</v>
      </c>
      <c r="AV1385" s="14" t="s">
        <v>83</v>
      </c>
      <c r="AW1385" s="14" t="s">
        <v>30</v>
      </c>
      <c r="AX1385" s="14" t="s">
        <v>76</v>
      </c>
      <c r="AY1385" s="199" t="s">
        <v>524</v>
      </c>
    </row>
    <row r="1386" spans="2:51" s="13" customFormat="1">
      <c r="B1386" s="189"/>
      <c r="D1386" s="190" t="s">
        <v>532</v>
      </c>
      <c r="E1386" s="191" t="s">
        <v>1</v>
      </c>
      <c r="F1386" s="192" t="s">
        <v>1540</v>
      </c>
      <c r="H1386" s="193">
        <v>4.78</v>
      </c>
      <c r="I1386" s="194"/>
      <c r="L1386" s="189"/>
      <c r="M1386" s="195"/>
      <c r="N1386" s="196"/>
      <c r="O1386" s="196"/>
      <c r="P1386" s="196"/>
      <c r="Q1386" s="196"/>
      <c r="R1386" s="196"/>
      <c r="S1386" s="196"/>
      <c r="T1386" s="197"/>
      <c r="AT1386" s="191" t="s">
        <v>532</v>
      </c>
      <c r="AU1386" s="191" t="s">
        <v>89</v>
      </c>
      <c r="AV1386" s="13" t="s">
        <v>89</v>
      </c>
      <c r="AW1386" s="13" t="s">
        <v>30</v>
      </c>
      <c r="AX1386" s="13" t="s">
        <v>76</v>
      </c>
      <c r="AY1386" s="191" t="s">
        <v>524</v>
      </c>
    </row>
    <row r="1387" spans="2:51" s="13" customFormat="1">
      <c r="B1387" s="189"/>
      <c r="D1387" s="190" t="s">
        <v>532</v>
      </c>
      <c r="E1387" s="191" t="s">
        <v>1</v>
      </c>
      <c r="F1387" s="192" t="s">
        <v>1541</v>
      </c>
      <c r="H1387" s="193">
        <v>20.292000000000002</v>
      </c>
      <c r="I1387" s="194"/>
      <c r="L1387" s="189"/>
      <c r="M1387" s="195"/>
      <c r="N1387" s="196"/>
      <c r="O1387" s="196"/>
      <c r="P1387" s="196"/>
      <c r="Q1387" s="196"/>
      <c r="R1387" s="196"/>
      <c r="S1387" s="196"/>
      <c r="T1387" s="197"/>
      <c r="AT1387" s="191" t="s">
        <v>532</v>
      </c>
      <c r="AU1387" s="191" t="s">
        <v>89</v>
      </c>
      <c r="AV1387" s="13" t="s">
        <v>89</v>
      </c>
      <c r="AW1387" s="13" t="s">
        <v>30</v>
      </c>
      <c r="AX1387" s="13" t="s">
        <v>76</v>
      </c>
      <c r="AY1387" s="191" t="s">
        <v>524</v>
      </c>
    </row>
    <row r="1388" spans="2:51" s="13" customFormat="1">
      <c r="B1388" s="189"/>
      <c r="D1388" s="190" t="s">
        <v>532</v>
      </c>
      <c r="E1388" s="191" t="s">
        <v>1</v>
      </c>
      <c r="F1388" s="192" t="s">
        <v>1542</v>
      </c>
      <c r="H1388" s="193">
        <v>-2.58</v>
      </c>
      <c r="I1388" s="194"/>
      <c r="L1388" s="189"/>
      <c r="M1388" s="195"/>
      <c r="N1388" s="196"/>
      <c r="O1388" s="196"/>
      <c r="P1388" s="196"/>
      <c r="Q1388" s="196"/>
      <c r="R1388" s="196"/>
      <c r="S1388" s="196"/>
      <c r="T1388" s="197"/>
      <c r="AT1388" s="191" t="s">
        <v>532</v>
      </c>
      <c r="AU1388" s="191" t="s">
        <v>89</v>
      </c>
      <c r="AV1388" s="13" t="s">
        <v>89</v>
      </c>
      <c r="AW1388" s="13" t="s">
        <v>30</v>
      </c>
      <c r="AX1388" s="13" t="s">
        <v>76</v>
      </c>
      <c r="AY1388" s="191" t="s">
        <v>524</v>
      </c>
    </row>
    <row r="1389" spans="2:51" s="13" customFormat="1">
      <c r="B1389" s="189"/>
      <c r="D1389" s="190" t="s">
        <v>532</v>
      </c>
      <c r="E1389" s="191" t="s">
        <v>1</v>
      </c>
      <c r="F1389" s="192" t="s">
        <v>1543</v>
      </c>
      <c r="H1389" s="193">
        <v>1.056</v>
      </c>
      <c r="I1389" s="194"/>
      <c r="L1389" s="189"/>
      <c r="M1389" s="195"/>
      <c r="N1389" s="196"/>
      <c r="O1389" s="196"/>
      <c r="P1389" s="196"/>
      <c r="Q1389" s="196"/>
      <c r="R1389" s="196"/>
      <c r="S1389" s="196"/>
      <c r="T1389" s="197"/>
      <c r="AT1389" s="191" t="s">
        <v>532</v>
      </c>
      <c r="AU1389" s="191" t="s">
        <v>89</v>
      </c>
      <c r="AV1389" s="13" t="s">
        <v>89</v>
      </c>
      <c r="AW1389" s="13" t="s">
        <v>30</v>
      </c>
      <c r="AX1389" s="13" t="s">
        <v>76</v>
      </c>
      <c r="AY1389" s="191" t="s">
        <v>524</v>
      </c>
    </row>
    <row r="1390" spans="2:51" s="13" customFormat="1">
      <c r="B1390" s="189"/>
      <c r="D1390" s="190" t="s">
        <v>532</v>
      </c>
      <c r="E1390" s="191" t="s">
        <v>1</v>
      </c>
      <c r="F1390" s="192" t="s">
        <v>1544</v>
      </c>
      <c r="H1390" s="193">
        <v>17.454999999999998</v>
      </c>
      <c r="I1390" s="194"/>
      <c r="L1390" s="189"/>
      <c r="M1390" s="195"/>
      <c r="N1390" s="196"/>
      <c r="O1390" s="196"/>
      <c r="P1390" s="196"/>
      <c r="Q1390" s="196"/>
      <c r="R1390" s="196"/>
      <c r="S1390" s="196"/>
      <c r="T1390" s="197"/>
      <c r="AT1390" s="191" t="s">
        <v>532</v>
      </c>
      <c r="AU1390" s="191" t="s">
        <v>89</v>
      </c>
      <c r="AV1390" s="13" t="s">
        <v>89</v>
      </c>
      <c r="AW1390" s="13" t="s">
        <v>30</v>
      </c>
      <c r="AX1390" s="13" t="s">
        <v>76</v>
      </c>
      <c r="AY1390" s="191" t="s">
        <v>524</v>
      </c>
    </row>
    <row r="1391" spans="2:51" s="13" customFormat="1">
      <c r="B1391" s="189"/>
      <c r="D1391" s="190" t="s">
        <v>532</v>
      </c>
      <c r="E1391" s="191" t="s">
        <v>1</v>
      </c>
      <c r="F1391" s="192" t="s">
        <v>1545</v>
      </c>
      <c r="H1391" s="193">
        <v>4.51</v>
      </c>
      <c r="I1391" s="194"/>
      <c r="L1391" s="189"/>
      <c r="M1391" s="195"/>
      <c r="N1391" s="196"/>
      <c r="O1391" s="196"/>
      <c r="P1391" s="196"/>
      <c r="Q1391" s="196"/>
      <c r="R1391" s="196"/>
      <c r="S1391" s="196"/>
      <c r="T1391" s="197"/>
      <c r="AT1391" s="191" t="s">
        <v>532</v>
      </c>
      <c r="AU1391" s="191" t="s">
        <v>89</v>
      </c>
      <c r="AV1391" s="13" t="s">
        <v>89</v>
      </c>
      <c r="AW1391" s="13" t="s">
        <v>30</v>
      </c>
      <c r="AX1391" s="13" t="s">
        <v>76</v>
      </c>
      <c r="AY1391" s="191" t="s">
        <v>524</v>
      </c>
    </row>
    <row r="1392" spans="2:51" s="14" customFormat="1">
      <c r="B1392" s="198"/>
      <c r="D1392" s="190" t="s">
        <v>532</v>
      </c>
      <c r="E1392" s="199" t="s">
        <v>1</v>
      </c>
      <c r="F1392" s="200" t="s">
        <v>1212</v>
      </c>
      <c r="H1392" s="199" t="s">
        <v>1</v>
      </c>
      <c r="I1392" s="201"/>
      <c r="L1392" s="198"/>
      <c r="M1392" s="202"/>
      <c r="N1392" s="203"/>
      <c r="O1392" s="203"/>
      <c r="P1392" s="203"/>
      <c r="Q1392" s="203"/>
      <c r="R1392" s="203"/>
      <c r="S1392" s="203"/>
      <c r="T1392" s="204"/>
      <c r="AT1392" s="199" t="s">
        <v>532</v>
      </c>
      <c r="AU1392" s="199" t="s">
        <v>89</v>
      </c>
      <c r="AV1392" s="14" t="s">
        <v>83</v>
      </c>
      <c r="AW1392" s="14" t="s">
        <v>30</v>
      </c>
      <c r="AX1392" s="14" t="s">
        <v>76</v>
      </c>
      <c r="AY1392" s="199" t="s">
        <v>524</v>
      </c>
    </row>
    <row r="1393" spans="2:51" s="13" customFormat="1">
      <c r="B1393" s="189"/>
      <c r="D1393" s="190" t="s">
        <v>532</v>
      </c>
      <c r="E1393" s="191" t="s">
        <v>1</v>
      </c>
      <c r="F1393" s="192" t="s">
        <v>1546</v>
      </c>
      <c r="H1393" s="193">
        <v>1.006</v>
      </c>
      <c r="I1393" s="194"/>
      <c r="L1393" s="189"/>
      <c r="M1393" s="195"/>
      <c r="N1393" s="196"/>
      <c r="O1393" s="196"/>
      <c r="P1393" s="196"/>
      <c r="Q1393" s="196"/>
      <c r="R1393" s="196"/>
      <c r="S1393" s="196"/>
      <c r="T1393" s="197"/>
      <c r="AT1393" s="191" t="s">
        <v>532</v>
      </c>
      <c r="AU1393" s="191" t="s">
        <v>89</v>
      </c>
      <c r="AV1393" s="13" t="s">
        <v>89</v>
      </c>
      <c r="AW1393" s="13" t="s">
        <v>30</v>
      </c>
      <c r="AX1393" s="13" t="s">
        <v>76</v>
      </c>
      <c r="AY1393" s="191" t="s">
        <v>524</v>
      </c>
    </row>
    <row r="1394" spans="2:51" s="14" customFormat="1">
      <c r="B1394" s="198"/>
      <c r="D1394" s="190" t="s">
        <v>532</v>
      </c>
      <c r="E1394" s="199" t="s">
        <v>1</v>
      </c>
      <c r="F1394" s="200" t="s">
        <v>1177</v>
      </c>
      <c r="H1394" s="199" t="s">
        <v>1</v>
      </c>
      <c r="I1394" s="201"/>
      <c r="L1394" s="198"/>
      <c r="M1394" s="202"/>
      <c r="N1394" s="203"/>
      <c r="O1394" s="203"/>
      <c r="P1394" s="203"/>
      <c r="Q1394" s="203"/>
      <c r="R1394" s="203"/>
      <c r="S1394" s="203"/>
      <c r="T1394" s="204"/>
      <c r="AT1394" s="199" t="s">
        <v>532</v>
      </c>
      <c r="AU1394" s="199" t="s">
        <v>89</v>
      </c>
      <c r="AV1394" s="14" t="s">
        <v>83</v>
      </c>
      <c r="AW1394" s="14" t="s">
        <v>30</v>
      </c>
      <c r="AX1394" s="14" t="s">
        <v>76</v>
      </c>
      <c r="AY1394" s="199" t="s">
        <v>524</v>
      </c>
    </row>
    <row r="1395" spans="2:51" s="13" customFormat="1">
      <c r="B1395" s="189"/>
      <c r="D1395" s="190" t="s">
        <v>532</v>
      </c>
      <c r="E1395" s="191" t="s">
        <v>1</v>
      </c>
      <c r="F1395" s="192" t="s">
        <v>1547</v>
      </c>
      <c r="H1395" s="193">
        <v>16.817</v>
      </c>
      <c r="I1395" s="194"/>
      <c r="L1395" s="189"/>
      <c r="M1395" s="195"/>
      <c r="N1395" s="196"/>
      <c r="O1395" s="196"/>
      <c r="P1395" s="196"/>
      <c r="Q1395" s="196"/>
      <c r="R1395" s="196"/>
      <c r="S1395" s="196"/>
      <c r="T1395" s="197"/>
      <c r="AT1395" s="191" t="s">
        <v>532</v>
      </c>
      <c r="AU1395" s="191" t="s">
        <v>89</v>
      </c>
      <c r="AV1395" s="13" t="s">
        <v>89</v>
      </c>
      <c r="AW1395" s="13" t="s">
        <v>30</v>
      </c>
      <c r="AX1395" s="13" t="s">
        <v>76</v>
      </c>
      <c r="AY1395" s="191" t="s">
        <v>524</v>
      </c>
    </row>
    <row r="1396" spans="2:51" s="13" customFormat="1">
      <c r="B1396" s="189"/>
      <c r="D1396" s="190" t="s">
        <v>532</v>
      </c>
      <c r="E1396" s="191" t="s">
        <v>1</v>
      </c>
      <c r="F1396" s="192" t="s">
        <v>1548</v>
      </c>
      <c r="H1396" s="193">
        <v>3.9780000000000002</v>
      </c>
      <c r="I1396" s="194"/>
      <c r="L1396" s="189"/>
      <c r="M1396" s="195"/>
      <c r="N1396" s="196"/>
      <c r="O1396" s="196"/>
      <c r="P1396" s="196"/>
      <c r="Q1396" s="196"/>
      <c r="R1396" s="196"/>
      <c r="S1396" s="196"/>
      <c r="T1396" s="197"/>
      <c r="AT1396" s="191" t="s">
        <v>532</v>
      </c>
      <c r="AU1396" s="191" t="s">
        <v>89</v>
      </c>
      <c r="AV1396" s="13" t="s">
        <v>89</v>
      </c>
      <c r="AW1396" s="13" t="s">
        <v>30</v>
      </c>
      <c r="AX1396" s="13" t="s">
        <v>76</v>
      </c>
      <c r="AY1396" s="191" t="s">
        <v>524</v>
      </c>
    </row>
    <row r="1397" spans="2:51" s="14" customFormat="1">
      <c r="B1397" s="198"/>
      <c r="D1397" s="190" t="s">
        <v>532</v>
      </c>
      <c r="E1397" s="199" t="s">
        <v>1</v>
      </c>
      <c r="F1397" s="200" t="s">
        <v>1226</v>
      </c>
      <c r="H1397" s="199" t="s">
        <v>1</v>
      </c>
      <c r="I1397" s="201"/>
      <c r="L1397" s="198"/>
      <c r="M1397" s="202"/>
      <c r="N1397" s="203"/>
      <c r="O1397" s="203"/>
      <c r="P1397" s="203"/>
      <c r="Q1397" s="203"/>
      <c r="R1397" s="203"/>
      <c r="S1397" s="203"/>
      <c r="T1397" s="204"/>
      <c r="AT1397" s="199" t="s">
        <v>532</v>
      </c>
      <c r="AU1397" s="199" t="s">
        <v>89</v>
      </c>
      <c r="AV1397" s="14" t="s">
        <v>83</v>
      </c>
      <c r="AW1397" s="14" t="s">
        <v>30</v>
      </c>
      <c r="AX1397" s="14" t="s">
        <v>76</v>
      </c>
      <c r="AY1397" s="199" t="s">
        <v>524</v>
      </c>
    </row>
    <row r="1398" spans="2:51" s="13" customFormat="1">
      <c r="B1398" s="189"/>
      <c r="D1398" s="190" t="s">
        <v>532</v>
      </c>
      <c r="E1398" s="191" t="s">
        <v>1</v>
      </c>
      <c r="F1398" s="192" t="s">
        <v>1549</v>
      </c>
      <c r="H1398" s="193">
        <v>28.972999999999999</v>
      </c>
      <c r="I1398" s="194"/>
      <c r="L1398" s="189"/>
      <c r="M1398" s="195"/>
      <c r="N1398" s="196"/>
      <c r="O1398" s="196"/>
      <c r="P1398" s="196"/>
      <c r="Q1398" s="196"/>
      <c r="R1398" s="196"/>
      <c r="S1398" s="196"/>
      <c r="T1398" s="197"/>
      <c r="AT1398" s="191" t="s">
        <v>532</v>
      </c>
      <c r="AU1398" s="191" t="s">
        <v>89</v>
      </c>
      <c r="AV1398" s="13" t="s">
        <v>89</v>
      </c>
      <c r="AW1398" s="13" t="s">
        <v>30</v>
      </c>
      <c r="AX1398" s="13" t="s">
        <v>76</v>
      </c>
      <c r="AY1398" s="191" t="s">
        <v>524</v>
      </c>
    </row>
    <row r="1399" spans="2:51" s="13" customFormat="1">
      <c r="B1399" s="189"/>
      <c r="D1399" s="190" t="s">
        <v>532</v>
      </c>
      <c r="E1399" s="191" t="s">
        <v>1</v>
      </c>
      <c r="F1399" s="192" t="s">
        <v>1550</v>
      </c>
      <c r="H1399" s="193">
        <v>5.4219999999999997</v>
      </c>
      <c r="I1399" s="194"/>
      <c r="L1399" s="189"/>
      <c r="M1399" s="195"/>
      <c r="N1399" s="196"/>
      <c r="O1399" s="196"/>
      <c r="P1399" s="196"/>
      <c r="Q1399" s="196"/>
      <c r="R1399" s="196"/>
      <c r="S1399" s="196"/>
      <c r="T1399" s="197"/>
      <c r="AT1399" s="191" t="s">
        <v>532</v>
      </c>
      <c r="AU1399" s="191" t="s">
        <v>89</v>
      </c>
      <c r="AV1399" s="13" t="s">
        <v>89</v>
      </c>
      <c r="AW1399" s="13" t="s">
        <v>30</v>
      </c>
      <c r="AX1399" s="13" t="s">
        <v>76</v>
      </c>
      <c r="AY1399" s="191" t="s">
        <v>524</v>
      </c>
    </row>
    <row r="1400" spans="2:51" s="13" customFormat="1">
      <c r="B1400" s="189"/>
      <c r="D1400" s="190" t="s">
        <v>532</v>
      </c>
      <c r="E1400" s="191" t="s">
        <v>1</v>
      </c>
      <c r="F1400" s="192" t="s">
        <v>1551</v>
      </c>
      <c r="H1400" s="193">
        <v>4.141</v>
      </c>
      <c r="I1400" s="194"/>
      <c r="L1400" s="189"/>
      <c r="M1400" s="195"/>
      <c r="N1400" s="196"/>
      <c r="O1400" s="196"/>
      <c r="P1400" s="196"/>
      <c r="Q1400" s="196"/>
      <c r="R1400" s="196"/>
      <c r="S1400" s="196"/>
      <c r="T1400" s="197"/>
      <c r="AT1400" s="191" t="s">
        <v>532</v>
      </c>
      <c r="AU1400" s="191" t="s">
        <v>89</v>
      </c>
      <c r="AV1400" s="13" t="s">
        <v>89</v>
      </c>
      <c r="AW1400" s="13" t="s">
        <v>30</v>
      </c>
      <c r="AX1400" s="13" t="s">
        <v>76</v>
      </c>
      <c r="AY1400" s="191" t="s">
        <v>524</v>
      </c>
    </row>
    <row r="1401" spans="2:51" s="13" customFormat="1">
      <c r="B1401" s="189"/>
      <c r="D1401" s="190" t="s">
        <v>532</v>
      </c>
      <c r="E1401" s="191" t="s">
        <v>1</v>
      </c>
      <c r="F1401" s="192" t="s">
        <v>1552</v>
      </c>
      <c r="H1401" s="193">
        <v>-0.98</v>
      </c>
      <c r="I1401" s="194"/>
      <c r="L1401" s="189"/>
      <c r="M1401" s="195"/>
      <c r="N1401" s="196"/>
      <c r="O1401" s="196"/>
      <c r="P1401" s="196"/>
      <c r="Q1401" s="196"/>
      <c r="R1401" s="196"/>
      <c r="S1401" s="196"/>
      <c r="T1401" s="197"/>
      <c r="AT1401" s="191" t="s">
        <v>532</v>
      </c>
      <c r="AU1401" s="191" t="s">
        <v>89</v>
      </c>
      <c r="AV1401" s="13" t="s">
        <v>89</v>
      </c>
      <c r="AW1401" s="13" t="s">
        <v>30</v>
      </c>
      <c r="AX1401" s="13" t="s">
        <v>76</v>
      </c>
      <c r="AY1401" s="191" t="s">
        <v>524</v>
      </c>
    </row>
    <row r="1402" spans="2:51" s="14" customFormat="1">
      <c r="B1402" s="198"/>
      <c r="D1402" s="190" t="s">
        <v>532</v>
      </c>
      <c r="E1402" s="199" t="s">
        <v>1</v>
      </c>
      <c r="F1402" s="200" t="s">
        <v>1553</v>
      </c>
      <c r="H1402" s="199" t="s">
        <v>1</v>
      </c>
      <c r="I1402" s="201"/>
      <c r="L1402" s="198"/>
      <c r="M1402" s="202"/>
      <c r="N1402" s="203"/>
      <c r="O1402" s="203"/>
      <c r="P1402" s="203"/>
      <c r="Q1402" s="203"/>
      <c r="R1402" s="203"/>
      <c r="S1402" s="203"/>
      <c r="T1402" s="204"/>
      <c r="AT1402" s="199" t="s">
        <v>532</v>
      </c>
      <c r="AU1402" s="199" t="s">
        <v>89</v>
      </c>
      <c r="AV1402" s="14" t="s">
        <v>83</v>
      </c>
      <c r="AW1402" s="14" t="s">
        <v>30</v>
      </c>
      <c r="AX1402" s="14" t="s">
        <v>76</v>
      </c>
      <c r="AY1402" s="199" t="s">
        <v>524</v>
      </c>
    </row>
    <row r="1403" spans="2:51" s="14" customFormat="1">
      <c r="B1403" s="198"/>
      <c r="D1403" s="190" t="s">
        <v>532</v>
      </c>
      <c r="E1403" s="199" t="s">
        <v>1</v>
      </c>
      <c r="F1403" s="200" t="s">
        <v>1226</v>
      </c>
      <c r="H1403" s="199" t="s">
        <v>1</v>
      </c>
      <c r="I1403" s="201"/>
      <c r="L1403" s="198"/>
      <c r="M1403" s="202"/>
      <c r="N1403" s="203"/>
      <c r="O1403" s="203"/>
      <c r="P1403" s="203"/>
      <c r="Q1403" s="203"/>
      <c r="R1403" s="203"/>
      <c r="S1403" s="203"/>
      <c r="T1403" s="204"/>
      <c r="AT1403" s="199" t="s">
        <v>532</v>
      </c>
      <c r="AU1403" s="199" t="s">
        <v>89</v>
      </c>
      <c r="AV1403" s="14" t="s">
        <v>83</v>
      </c>
      <c r="AW1403" s="14" t="s">
        <v>30</v>
      </c>
      <c r="AX1403" s="14" t="s">
        <v>76</v>
      </c>
      <c r="AY1403" s="199" t="s">
        <v>524</v>
      </c>
    </row>
    <row r="1404" spans="2:51" s="13" customFormat="1">
      <c r="B1404" s="189"/>
      <c r="D1404" s="190" t="s">
        <v>532</v>
      </c>
      <c r="E1404" s="191" t="s">
        <v>1</v>
      </c>
      <c r="F1404" s="192" t="s">
        <v>1554</v>
      </c>
      <c r="H1404" s="193">
        <v>8.4380000000000006</v>
      </c>
      <c r="I1404" s="194"/>
      <c r="L1404" s="189"/>
      <c r="M1404" s="195"/>
      <c r="N1404" s="196"/>
      <c r="O1404" s="196"/>
      <c r="P1404" s="196"/>
      <c r="Q1404" s="196"/>
      <c r="R1404" s="196"/>
      <c r="S1404" s="196"/>
      <c r="T1404" s="197"/>
      <c r="AT1404" s="191" t="s">
        <v>532</v>
      </c>
      <c r="AU1404" s="191" t="s">
        <v>89</v>
      </c>
      <c r="AV1404" s="13" t="s">
        <v>89</v>
      </c>
      <c r="AW1404" s="13" t="s">
        <v>30</v>
      </c>
      <c r="AX1404" s="13" t="s">
        <v>76</v>
      </c>
      <c r="AY1404" s="191" t="s">
        <v>524</v>
      </c>
    </row>
    <row r="1405" spans="2:51" s="13" customFormat="1">
      <c r="B1405" s="189"/>
      <c r="D1405" s="190" t="s">
        <v>532</v>
      </c>
      <c r="E1405" s="191" t="s">
        <v>1</v>
      </c>
      <c r="F1405" s="192" t="s">
        <v>1555</v>
      </c>
      <c r="H1405" s="193">
        <v>30.55</v>
      </c>
      <c r="I1405" s="194"/>
      <c r="L1405" s="189"/>
      <c r="M1405" s="195"/>
      <c r="N1405" s="196"/>
      <c r="O1405" s="196"/>
      <c r="P1405" s="196"/>
      <c r="Q1405" s="196"/>
      <c r="R1405" s="196"/>
      <c r="S1405" s="196"/>
      <c r="T1405" s="197"/>
      <c r="AT1405" s="191" t="s">
        <v>532</v>
      </c>
      <c r="AU1405" s="191" t="s">
        <v>89</v>
      </c>
      <c r="AV1405" s="13" t="s">
        <v>89</v>
      </c>
      <c r="AW1405" s="13" t="s">
        <v>30</v>
      </c>
      <c r="AX1405" s="13" t="s">
        <v>76</v>
      </c>
      <c r="AY1405" s="191" t="s">
        <v>524</v>
      </c>
    </row>
    <row r="1406" spans="2:51" s="13" customFormat="1">
      <c r="B1406" s="189"/>
      <c r="D1406" s="190" t="s">
        <v>532</v>
      </c>
      <c r="E1406" s="191" t="s">
        <v>1</v>
      </c>
      <c r="F1406" s="192" t="s">
        <v>1556</v>
      </c>
      <c r="H1406" s="193">
        <v>8.8160000000000007</v>
      </c>
      <c r="I1406" s="194"/>
      <c r="L1406" s="189"/>
      <c r="M1406" s="195"/>
      <c r="N1406" s="196"/>
      <c r="O1406" s="196"/>
      <c r="P1406" s="196"/>
      <c r="Q1406" s="196"/>
      <c r="R1406" s="196"/>
      <c r="S1406" s="196"/>
      <c r="T1406" s="197"/>
      <c r="AT1406" s="191" t="s">
        <v>532</v>
      </c>
      <c r="AU1406" s="191" t="s">
        <v>89</v>
      </c>
      <c r="AV1406" s="13" t="s">
        <v>89</v>
      </c>
      <c r="AW1406" s="13" t="s">
        <v>30</v>
      </c>
      <c r="AX1406" s="13" t="s">
        <v>76</v>
      </c>
      <c r="AY1406" s="191" t="s">
        <v>524</v>
      </c>
    </row>
    <row r="1407" spans="2:51" s="13" customFormat="1">
      <c r="B1407" s="189"/>
      <c r="D1407" s="190" t="s">
        <v>532</v>
      </c>
      <c r="E1407" s="191" t="s">
        <v>1</v>
      </c>
      <c r="F1407" s="192" t="s">
        <v>1557</v>
      </c>
      <c r="H1407" s="193">
        <v>5.657</v>
      </c>
      <c r="I1407" s="194"/>
      <c r="L1407" s="189"/>
      <c r="M1407" s="195"/>
      <c r="N1407" s="196"/>
      <c r="O1407" s="196"/>
      <c r="P1407" s="196"/>
      <c r="Q1407" s="196"/>
      <c r="R1407" s="196"/>
      <c r="S1407" s="196"/>
      <c r="T1407" s="197"/>
      <c r="AT1407" s="191" t="s">
        <v>532</v>
      </c>
      <c r="AU1407" s="191" t="s">
        <v>89</v>
      </c>
      <c r="AV1407" s="13" t="s">
        <v>89</v>
      </c>
      <c r="AW1407" s="13" t="s">
        <v>30</v>
      </c>
      <c r="AX1407" s="13" t="s">
        <v>76</v>
      </c>
      <c r="AY1407" s="191" t="s">
        <v>524</v>
      </c>
    </row>
    <row r="1408" spans="2:51" s="13" customFormat="1">
      <c r="B1408" s="189"/>
      <c r="D1408" s="190" t="s">
        <v>532</v>
      </c>
      <c r="E1408" s="191" t="s">
        <v>1</v>
      </c>
      <c r="F1408" s="192" t="s">
        <v>1558</v>
      </c>
      <c r="H1408" s="193">
        <v>1.256</v>
      </c>
      <c r="I1408" s="194"/>
      <c r="L1408" s="189"/>
      <c r="M1408" s="195"/>
      <c r="N1408" s="196"/>
      <c r="O1408" s="196"/>
      <c r="P1408" s="196"/>
      <c r="Q1408" s="196"/>
      <c r="R1408" s="196"/>
      <c r="S1408" s="196"/>
      <c r="T1408" s="197"/>
      <c r="AT1408" s="191" t="s">
        <v>532</v>
      </c>
      <c r="AU1408" s="191" t="s">
        <v>89</v>
      </c>
      <c r="AV1408" s="13" t="s">
        <v>89</v>
      </c>
      <c r="AW1408" s="13" t="s">
        <v>30</v>
      </c>
      <c r="AX1408" s="13" t="s">
        <v>76</v>
      </c>
      <c r="AY1408" s="191" t="s">
        <v>524</v>
      </c>
    </row>
    <row r="1409" spans="2:51" s="14" customFormat="1">
      <c r="B1409" s="198"/>
      <c r="D1409" s="190" t="s">
        <v>532</v>
      </c>
      <c r="E1409" s="199" t="s">
        <v>1</v>
      </c>
      <c r="F1409" s="200" t="s">
        <v>1212</v>
      </c>
      <c r="H1409" s="199" t="s">
        <v>1</v>
      </c>
      <c r="I1409" s="201"/>
      <c r="L1409" s="198"/>
      <c r="M1409" s="202"/>
      <c r="N1409" s="203"/>
      <c r="O1409" s="203"/>
      <c r="P1409" s="203"/>
      <c r="Q1409" s="203"/>
      <c r="R1409" s="203"/>
      <c r="S1409" s="203"/>
      <c r="T1409" s="204"/>
      <c r="AT1409" s="199" t="s">
        <v>532</v>
      </c>
      <c r="AU1409" s="199" t="s">
        <v>89</v>
      </c>
      <c r="AV1409" s="14" t="s">
        <v>83</v>
      </c>
      <c r="AW1409" s="14" t="s">
        <v>30</v>
      </c>
      <c r="AX1409" s="14" t="s">
        <v>76</v>
      </c>
      <c r="AY1409" s="199" t="s">
        <v>524</v>
      </c>
    </row>
    <row r="1410" spans="2:51" s="13" customFormat="1">
      <c r="B1410" s="189"/>
      <c r="D1410" s="190" t="s">
        <v>532</v>
      </c>
      <c r="E1410" s="191" t="s">
        <v>1</v>
      </c>
      <c r="F1410" s="192" t="s">
        <v>1559</v>
      </c>
      <c r="H1410" s="193">
        <v>15.433999999999999</v>
      </c>
      <c r="I1410" s="194"/>
      <c r="L1410" s="189"/>
      <c r="M1410" s="195"/>
      <c r="N1410" s="196"/>
      <c r="O1410" s="196"/>
      <c r="P1410" s="196"/>
      <c r="Q1410" s="196"/>
      <c r="R1410" s="196"/>
      <c r="S1410" s="196"/>
      <c r="T1410" s="197"/>
      <c r="AT1410" s="191" t="s">
        <v>532</v>
      </c>
      <c r="AU1410" s="191" t="s">
        <v>89</v>
      </c>
      <c r="AV1410" s="13" t="s">
        <v>89</v>
      </c>
      <c r="AW1410" s="13" t="s">
        <v>30</v>
      </c>
      <c r="AX1410" s="13" t="s">
        <v>76</v>
      </c>
      <c r="AY1410" s="191" t="s">
        <v>524</v>
      </c>
    </row>
    <row r="1411" spans="2:51" s="14" customFormat="1">
      <c r="B1411" s="198"/>
      <c r="D1411" s="190" t="s">
        <v>532</v>
      </c>
      <c r="E1411" s="199" t="s">
        <v>1</v>
      </c>
      <c r="F1411" s="200" t="s">
        <v>1560</v>
      </c>
      <c r="H1411" s="199" t="s">
        <v>1</v>
      </c>
      <c r="I1411" s="201"/>
      <c r="L1411" s="198"/>
      <c r="M1411" s="202"/>
      <c r="N1411" s="203"/>
      <c r="O1411" s="203"/>
      <c r="P1411" s="203"/>
      <c r="Q1411" s="203"/>
      <c r="R1411" s="203"/>
      <c r="S1411" s="203"/>
      <c r="T1411" s="204"/>
      <c r="AT1411" s="199" t="s">
        <v>532</v>
      </c>
      <c r="AU1411" s="199" t="s">
        <v>89</v>
      </c>
      <c r="AV1411" s="14" t="s">
        <v>83</v>
      </c>
      <c r="AW1411" s="14" t="s">
        <v>30</v>
      </c>
      <c r="AX1411" s="14" t="s">
        <v>76</v>
      </c>
      <c r="AY1411" s="199" t="s">
        <v>524</v>
      </c>
    </row>
    <row r="1412" spans="2:51" s="14" customFormat="1">
      <c r="B1412" s="198"/>
      <c r="D1412" s="190" t="s">
        <v>532</v>
      </c>
      <c r="E1412" s="199" t="s">
        <v>1</v>
      </c>
      <c r="F1412" s="200" t="s">
        <v>1177</v>
      </c>
      <c r="H1412" s="199" t="s">
        <v>1</v>
      </c>
      <c r="I1412" s="201"/>
      <c r="L1412" s="198"/>
      <c r="M1412" s="202"/>
      <c r="N1412" s="203"/>
      <c r="O1412" s="203"/>
      <c r="P1412" s="203"/>
      <c r="Q1412" s="203"/>
      <c r="R1412" s="203"/>
      <c r="S1412" s="203"/>
      <c r="T1412" s="204"/>
      <c r="AT1412" s="199" t="s">
        <v>532</v>
      </c>
      <c r="AU1412" s="199" t="s">
        <v>89</v>
      </c>
      <c r="AV1412" s="14" t="s">
        <v>83</v>
      </c>
      <c r="AW1412" s="14" t="s">
        <v>30</v>
      </c>
      <c r="AX1412" s="14" t="s">
        <v>76</v>
      </c>
      <c r="AY1412" s="199" t="s">
        <v>524</v>
      </c>
    </row>
    <row r="1413" spans="2:51" s="13" customFormat="1">
      <c r="B1413" s="189"/>
      <c r="D1413" s="190" t="s">
        <v>532</v>
      </c>
      <c r="E1413" s="191" t="s">
        <v>1</v>
      </c>
      <c r="F1413" s="192" t="s">
        <v>1561</v>
      </c>
      <c r="H1413" s="193">
        <v>3.306</v>
      </c>
      <c r="I1413" s="194"/>
      <c r="L1413" s="189"/>
      <c r="M1413" s="195"/>
      <c r="N1413" s="196"/>
      <c r="O1413" s="196"/>
      <c r="P1413" s="196"/>
      <c r="Q1413" s="196"/>
      <c r="R1413" s="196"/>
      <c r="S1413" s="196"/>
      <c r="T1413" s="197"/>
      <c r="AT1413" s="191" t="s">
        <v>532</v>
      </c>
      <c r="AU1413" s="191" t="s">
        <v>89</v>
      </c>
      <c r="AV1413" s="13" t="s">
        <v>89</v>
      </c>
      <c r="AW1413" s="13" t="s">
        <v>30</v>
      </c>
      <c r="AX1413" s="13" t="s">
        <v>76</v>
      </c>
      <c r="AY1413" s="191" t="s">
        <v>524</v>
      </c>
    </row>
    <row r="1414" spans="2:51" s="14" customFormat="1">
      <c r="B1414" s="198"/>
      <c r="D1414" s="190" t="s">
        <v>532</v>
      </c>
      <c r="E1414" s="199" t="s">
        <v>1</v>
      </c>
      <c r="F1414" s="200" t="s">
        <v>1212</v>
      </c>
      <c r="H1414" s="199" t="s">
        <v>1</v>
      </c>
      <c r="I1414" s="201"/>
      <c r="L1414" s="198"/>
      <c r="M1414" s="202"/>
      <c r="N1414" s="203"/>
      <c r="O1414" s="203"/>
      <c r="P1414" s="203"/>
      <c r="Q1414" s="203"/>
      <c r="R1414" s="203"/>
      <c r="S1414" s="203"/>
      <c r="T1414" s="204"/>
      <c r="AT1414" s="199" t="s">
        <v>532</v>
      </c>
      <c r="AU1414" s="199" t="s">
        <v>89</v>
      </c>
      <c r="AV1414" s="14" t="s">
        <v>83</v>
      </c>
      <c r="AW1414" s="14" t="s">
        <v>30</v>
      </c>
      <c r="AX1414" s="14" t="s">
        <v>76</v>
      </c>
      <c r="AY1414" s="199" t="s">
        <v>524</v>
      </c>
    </row>
    <row r="1415" spans="2:51" s="13" customFormat="1">
      <c r="B1415" s="189"/>
      <c r="D1415" s="190" t="s">
        <v>532</v>
      </c>
      <c r="E1415" s="191" t="s">
        <v>1</v>
      </c>
      <c r="F1415" s="192" t="s">
        <v>1562</v>
      </c>
      <c r="H1415" s="193">
        <v>25.157</v>
      </c>
      <c r="I1415" s="194"/>
      <c r="L1415" s="189"/>
      <c r="M1415" s="195"/>
      <c r="N1415" s="196"/>
      <c r="O1415" s="196"/>
      <c r="P1415" s="196"/>
      <c r="Q1415" s="196"/>
      <c r="R1415" s="196"/>
      <c r="S1415" s="196"/>
      <c r="T1415" s="197"/>
      <c r="AT1415" s="191" t="s">
        <v>532</v>
      </c>
      <c r="AU1415" s="191" t="s">
        <v>89</v>
      </c>
      <c r="AV1415" s="13" t="s">
        <v>89</v>
      </c>
      <c r="AW1415" s="13" t="s">
        <v>30</v>
      </c>
      <c r="AX1415" s="13" t="s">
        <v>76</v>
      </c>
      <c r="AY1415" s="191" t="s">
        <v>524</v>
      </c>
    </row>
    <row r="1416" spans="2:51" s="15" customFormat="1">
      <c r="B1416" s="205"/>
      <c r="D1416" s="190" t="s">
        <v>532</v>
      </c>
      <c r="E1416" s="206" t="s">
        <v>1</v>
      </c>
      <c r="F1416" s="207" t="s">
        <v>589</v>
      </c>
      <c r="H1416" s="208">
        <v>1075.0450000000001</v>
      </c>
      <c r="I1416" s="209"/>
      <c r="L1416" s="205"/>
      <c r="M1416" s="210"/>
      <c r="N1416" s="211"/>
      <c r="O1416" s="211"/>
      <c r="P1416" s="211"/>
      <c r="Q1416" s="211"/>
      <c r="R1416" s="211"/>
      <c r="S1416" s="211"/>
      <c r="T1416" s="212"/>
      <c r="AT1416" s="206" t="s">
        <v>532</v>
      </c>
      <c r="AU1416" s="206" t="s">
        <v>89</v>
      </c>
      <c r="AV1416" s="15" t="s">
        <v>537</v>
      </c>
      <c r="AW1416" s="15" t="s">
        <v>30</v>
      </c>
      <c r="AX1416" s="15" t="s">
        <v>76</v>
      </c>
      <c r="AY1416" s="206" t="s">
        <v>524</v>
      </c>
    </row>
    <row r="1417" spans="2:51" s="14" customFormat="1">
      <c r="B1417" s="198"/>
      <c r="D1417" s="190" t="s">
        <v>532</v>
      </c>
      <c r="E1417" s="199" t="s">
        <v>1</v>
      </c>
      <c r="F1417" s="200" t="s">
        <v>1149</v>
      </c>
      <c r="H1417" s="199" t="s">
        <v>1</v>
      </c>
      <c r="I1417" s="201"/>
      <c r="L1417" s="198"/>
      <c r="M1417" s="202"/>
      <c r="N1417" s="203"/>
      <c r="O1417" s="203"/>
      <c r="P1417" s="203"/>
      <c r="Q1417" s="203"/>
      <c r="R1417" s="203"/>
      <c r="S1417" s="203"/>
      <c r="T1417" s="204"/>
      <c r="AT1417" s="199" t="s">
        <v>532</v>
      </c>
      <c r="AU1417" s="199" t="s">
        <v>89</v>
      </c>
      <c r="AV1417" s="14" t="s">
        <v>83</v>
      </c>
      <c r="AW1417" s="14" t="s">
        <v>30</v>
      </c>
      <c r="AX1417" s="14" t="s">
        <v>76</v>
      </c>
      <c r="AY1417" s="199" t="s">
        <v>524</v>
      </c>
    </row>
    <row r="1418" spans="2:51" s="14" customFormat="1">
      <c r="B1418" s="198"/>
      <c r="D1418" s="190" t="s">
        <v>532</v>
      </c>
      <c r="E1418" s="199" t="s">
        <v>1</v>
      </c>
      <c r="F1418" s="200" t="s">
        <v>1150</v>
      </c>
      <c r="H1418" s="199" t="s">
        <v>1</v>
      </c>
      <c r="I1418" s="201"/>
      <c r="L1418" s="198"/>
      <c r="M1418" s="202"/>
      <c r="N1418" s="203"/>
      <c r="O1418" s="203"/>
      <c r="P1418" s="203"/>
      <c r="Q1418" s="203"/>
      <c r="R1418" s="203"/>
      <c r="S1418" s="203"/>
      <c r="T1418" s="204"/>
      <c r="AT1418" s="199" t="s">
        <v>532</v>
      </c>
      <c r="AU1418" s="199" t="s">
        <v>89</v>
      </c>
      <c r="AV1418" s="14" t="s">
        <v>83</v>
      </c>
      <c r="AW1418" s="14" t="s">
        <v>30</v>
      </c>
      <c r="AX1418" s="14" t="s">
        <v>76</v>
      </c>
      <c r="AY1418" s="199" t="s">
        <v>524</v>
      </c>
    </row>
    <row r="1419" spans="2:51" s="14" customFormat="1">
      <c r="B1419" s="198"/>
      <c r="D1419" s="190" t="s">
        <v>532</v>
      </c>
      <c r="E1419" s="199" t="s">
        <v>1</v>
      </c>
      <c r="F1419" s="200" t="s">
        <v>1177</v>
      </c>
      <c r="H1419" s="199" t="s">
        <v>1</v>
      </c>
      <c r="I1419" s="201"/>
      <c r="L1419" s="198"/>
      <c r="M1419" s="202"/>
      <c r="N1419" s="203"/>
      <c r="O1419" s="203"/>
      <c r="P1419" s="203"/>
      <c r="Q1419" s="203"/>
      <c r="R1419" s="203"/>
      <c r="S1419" s="203"/>
      <c r="T1419" s="204"/>
      <c r="AT1419" s="199" t="s">
        <v>532</v>
      </c>
      <c r="AU1419" s="199" t="s">
        <v>89</v>
      </c>
      <c r="AV1419" s="14" t="s">
        <v>83</v>
      </c>
      <c r="AW1419" s="14" t="s">
        <v>30</v>
      </c>
      <c r="AX1419" s="14" t="s">
        <v>76</v>
      </c>
      <c r="AY1419" s="199" t="s">
        <v>524</v>
      </c>
    </row>
    <row r="1420" spans="2:51" s="13" customFormat="1">
      <c r="B1420" s="189"/>
      <c r="D1420" s="190" t="s">
        <v>532</v>
      </c>
      <c r="E1420" s="191" t="s">
        <v>1</v>
      </c>
      <c r="F1420" s="192" t="s">
        <v>1563</v>
      </c>
      <c r="H1420" s="193">
        <v>1.46</v>
      </c>
      <c r="I1420" s="194"/>
      <c r="L1420" s="189"/>
      <c r="M1420" s="195"/>
      <c r="N1420" s="196"/>
      <c r="O1420" s="196"/>
      <c r="P1420" s="196"/>
      <c r="Q1420" s="196"/>
      <c r="R1420" s="196"/>
      <c r="S1420" s="196"/>
      <c r="T1420" s="197"/>
      <c r="AT1420" s="191" t="s">
        <v>532</v>
      </c>
      <c r="AU1420" s="191" t="s">
        <v>89</v>
      </c>
      <c r="AV1420" s="13" t="s">
        <v>89</v>
      </c>
      <c r="AW1420" s="13" t="s">
        <v>30</v>
      </c>
      <c r="AX1420" s="13" t="s">
        <v>76</v>
      </c>
      <c r="AY1420" s="191" t="s">
        <v>524</v>
      </c>
    </row>
    <row r="1421" spans="2:51" s="14" customFormat="1">
      <c r="B1421" s="198"/>
      <c r="D1421" s="190" t="s">
        <v>532</v>
      </c>
      <c r="E1421" s="199" t="s">
        <v>1</v>
      </c>
      <c r="F1421" s="200" t="s">
        <v>1226</v>
      </c>
      <c r="H1421" s="199" t="s">
        <v>1</v>
      </c>
      <c r="I1421" s="201"/>
      <c r="L1421" s="198"/>
      <c r="M1421" s="202"/>
      <c r="N1421" s="203"/>
      <c r="O1421" s="203"/>
      <c r="P1421" s="203"/>
      <c r="Q1421" s="203"/>
      <c r="R1421" s="203"/>
      <c r="S1421" s="203"/>
      <c r="T1421" s="204"/>
      <c r="AT1421" s="199" t="s">
        <v>532</v>
      </c>
      <c r="AU1421" s="199" t="s">
        <v>89</v>
      </c>
      <c r="AV1421" s="14" t="s">
        <v>83</v>
      </c>
      <c r="AW1421" s="14" t="s">
        <v>30</v>
      </c>
      <c r="AX1421" s="14" t="s">
        <v>76</v>
      </c>
      <c r="AY1421" s="199" t="s">
        <v>524</v>
      </c>
    </row>
    <row r="1422" spans="2:51" s="13" customFormat="1">
      <c r="B1422" s="189"/>
      <c r="D1422" s="190" t="s">
        <v>532</v>
      </c>
      <c r="E1422" s="191" t="s">
        <v>1</v>
      </c>
      <c r="F1422" s="192" t="s">
        <v>1564</v>
      </c>
      <c r="H1422" s="193">
        <v>20.073</v>
      </c>
      <c r="I1422" s="194"/>
      <c r="L1422" s="189"/>
      <c r="M1422" s="195"/>
      <c r="N1422" s="196"/>
      <c r="O1422" s="196"/>
      <c r="P1422" s="196"/>
      <c r="Q1422" s="196"/>
      <c r="R1422" s="196"/>
      <c r="S1422" s="196"/>
      <c r="T1422" s="197"/>
      <c r="AT1422" s="191" t="s">
        <v>532</v>
      </c>
      <c r="AU1422" s="191" t="s">
        <v>89</v>
      </c>
      <c r="AV1422" s="13" t="s">
        <v>89</v>
      </c>
      <c r="AW1422" s="13" t="s">
        <v>30</v>
      </c>
      <c r="AX1422" s="13" t="s">
        <v>76</v>
      </c>
      <c r="AY1422" s="191" t="s">
        <v>524</v>
      </c>
    </row>
    <row r="1423" spans="2:51" s="13" customFormat="1">
      <c r="B1423" s="189"/>
      <c r="D1423" s="190" t="s">
        <v>532</v>
      </c>
      <c r="E1423" s="191" t="s">
        <v>1</v>
      </c>
      <c r="F1423" s="192" t="s">
        <v>1565</v>
      </c>
      <c r="H1423" s="193">
        <v>0.252</v>
      </c>
      <c r="I1423" s="194"/>
      <c r="L1423" s="189"/>
      <c r="M1423" s="195"/>
      <c r="N1423" s="196"/>
      <c r="O1423" s="196"/>
      <c r="P1423" s="196"/>
      <c r="Q1423" s="196"/>
      <c r="R1423" s="196"/>
      <c r="S1423" s="196"/>
      <c r="T1423" s="197"/>
      <c r="AT1423" s="191" t="s">
        <v>532</v>
      </c>
      <c r="AU1423" s="191" t="s">
        <v>89</v>
      </c>
      <c r="AV1423" s="13" t="s">
        <v>89</v>
      </c>
      <c r="AW1423" s="13" t="s">
        <v>30</v>
      </c>
      <c r="AX1423" s="13" t="s">
        <v>76</v>
      </c>
      <c r="AY1423" s="191" t="s">
        <v>524</v>
      </c>
    </row>
    <row r="1424" spans="2:51" s="13" customFormat="1">
      <c r="B1424" s="189"/>
      <c r="D1424" s="190" t="s">
        <v>532</v>
      </c>
      <c r="E1424" s="191" t="s">
        <v>1</v>
      </c>
      <c r="F1424" s="192" t="s">
        <v>1566</v>
      </c>
      <c r="H1424" s="193">
        <v>6.9930000000000003</v>
      </c>
      <c r="I1424" s="194"/>
      <c r="L1424" s="189"/>
      <c r="M1424" s="195"/>
      <c r="N1424" s="196"/>
      <c r="O1424" s="196"/>
      <c r="P1424" s="196"/>
      <c r="Q1424" s="196"/>
      <c r="R1424" s="196"/>
      <c r="S1424" s="196"/>
      <c r="T1424" s="197"/>
      <c r="AT1424" s="191" t="s">
        <v>532</v>
      </c>
      <c r="AU1424" s="191" t="s">
        <v>89</v>
      </c>
      <c r="AV1424" s="13" t="s">
        <v>89</v>
      </c>
      <c r="AW1424" s="13" t="s">
        <v>30</v>
      </c>
      <c r="AX1424" s="13" t="s">
        <v>76</v>
      </c>
      <c r="AY1424" s="191" t="s">
        <v>524</v>
      </c>
    </row>
    <row r="1425" spans="2:51" s="13" customFormat="1">
      <c r="B1425" s="189"/>
      <c r="D1425" s="190" t="s">
        <v>532</v>
      </c>
      <c r="E1425" s="191" t="s">
        <v>1</v>
      </c>
      <c r="F1425" s="192" t="s">
        <v>1567</v>
      </c>
      <c r="H1425" s="193">
        <v>1.5109999999999999</v>
      </c>
      <c r="I1425" s="194"/>
      <c r="L1425" s="189"/>
      <c r="M1425" s="195"/>
      <c r="N1425" s="196"/>
      <c r="O1425" s="196"/>
      <c r="P1425" s="196"/>
      <c r="Q1425" s="196"/>
      <c r="R1425" s="196"/>
      <c r="S1425" s="196"/>
      <c r="T1425" s="197"/>
      <c r="AT1425" s="191" t="s">
        <v>532</v>
      </c>
      <c r="AU1425" s="191" t="s">
        <v>89</v>
      </c>
      <c r="AV1425" s="13" t="s">
        <v>89</v>
      </c>
      <c r="AW1425" s="13" t="s">
        <v>30</v>
      </c>
      <c r="AX1425" s="13" t="s">
        <v>76</v>
      </c>
      <c r="AY1425" s="191" t="s">
        <v>524</v>
      </c>
    </row>
    <row r="1426" spans="2:51" s="14" customFormat="1">
      <c r="B1426" s="198"/>
      <c r="D1426" s="190" t="s">
        <v>532</v>
      </c>
      <c r="E1426" s="199" t="s">
        <v>1</v>
      </c>
      <c r="F1426" s="200" t="s">
        <v>1212</v>
      </c>
      <c r="H1426" s="199" t="s">
        <v>1</v>
      </c>
      <c r="I1426" s="201"/>
      <c r="L1426" s="198"/>
      <c r="M1426" s="202"/>
      <c r="N1426" s="203"/>
      <c r="O1426" s="203"/>
      <c r="P1426" s="203"/>
      <c r="Q1426" s="203"/>
      <c r="R1426" s="203"/>
      <c r="S1426" s="203"/>
      <c r="T1426" s="204"/>
      <c r="AT1426" s="199" t="s">
        <v>532</v>
      </c>
      <c r="AU1426" s="199" t="s">
        <v>89</v>
      </c>
      <c r="AV1426" s="14" t="s">
        <v>83</v>
      </c>
      <c r="AW1426" s="14" t="s">
        <v>30</v>
      </c>
      <c r="AX1426" s="14" t="s">
        <v>76</v>
      </c>
      <c r="AY1426" s="199" t="s">
        <v>524</v>
      </c>
    </row>
    <row r="1427" spans="2:51" s="13" customFormat="1">
      <c r="B1427" s="189"/>
      <c r="D1427" s="190" t="s">
        <v>532</v>
      </c>
      <c r="E1427" s="191" t="s">
        <v>1</v>
      </c>
      <c r="F1427" s="192" t="s">
        <v>1568</v>
      </c>
      <c r="H1427" s="193">
        <v>1.1379999999999999</v>
      </c>
      <c r="I1427" s="194"/>
      <c r="L1427" s="189"/>
      <c r="M1427" s="195"/>
      <c r="N1427" s="196"/>
      <c r="O1427" s="196"/>
      <c r="P1427" s="196"/>
      <c r="Q1427" s="196"/>
      <c r="R1427" s="196"/>
      <c r="S1427" s="196"/>
      <c r="T1427" s="197"/>
      <c r="AT1427" s="191" t="s">
        <v>532</v>
      </c>
      <c r="AU1427" s="191" t="s">
        <v>89</v>
      </c>
      <c r="AV1427" s="13" t="s">
        <v>89</v>
      </c>
      <c r="AW1427" s="13" t="s">
        <v>30</v>
      </c>
      <c r="AX1427" s="13" t="s">
        <v>76</v>
      </c>
      <c r="AY1427" s="191" t="s">
        <v>524</v>
      </c>
    </row>
    <row r="1428" spans="2:51" s="14" customFormat="1">
      <c r="B1428" s="198"/>
      <c r="D1428" s="190" t="s">
        <v>532</v>
      </c>
      <c r="E1428" s="199" t="s">
        <v>1</v>
      </c>
      <c r="F1428" s="200" t="s">
        <v>1152</v>
      </c>
      <c r="H1428" s="199" t="s">
        <v>1</v>
      </c>
      <c r="I1428" s="201"/>
      <c r="L1428" s="198"/>
      <c r="M1428" s="202"/>
      <c r="N1428" s="203"/>
      <c r="O1428" s="203"/>
      <c r="P1428" s="203"/>
      <c r="Q1428" s="203"/>
      <c r="R1428" s="203"/>
      <c r="S1428" s="203"/>
      <c r="T1428" s="204"/>
      <c r="AT1428" s="199" t="s">
        <v>532</v>
      </c>
      <c r="AU1428" s="199" t="s">
        <v>89</v>
      </c>
      <c r="AV1428" s="14" t="s">
        <v>83</v>
      </c>
      <c r="AW1428" s="14" t="s">
        <v>30</v>
      </c>
      <c r="AX1428" s="14" t="s">
        <v>76</v>
      </c>
      <c r="AY1428" s="199" t="s">
        <v>524</v>
      </c>
    </row>
    <row r="1429" spans="2:51" s="14" customFormat="1">
      <c r="B1429" s="198"/>
      <c r="D1429" s="190" t="s">
        <v>532</v>
      </c>
      <c r="E1429" s="199" t="s">
        <v>1</v>
      </c>
      <c r="F1429" s="200" t="s">
        <v>1226</v>
      </c>
      <c r="H1429" s="199" t="s">
        <v>1</v>
      </c>
      <c r="I1429" s="201"/>
      <c r="L1429" s="198"/>
      <c r="M1429" s="202"/>
      <c r="N1429" s="203"/>
      <c r="O1429" s="203"/>
      <c r="P1429" s="203"/>
      <c r="Q1429" s="203"/>
      <c r="R1429" s="203"/>
      <c r="S1429" s="203"/>
      <c r="T1429" s="204"/>
      <c r="AT1429" s="199" t="s">
        <v>532</v>
      </c>
      <c r="AU1429" s="199" t="s">
        <v>89</v>
      </c>
      <c r="AV1429" s="14" t="s">
        <v>83</v>
      </c>
      <c r="AW1429" s="14" t="s">
        <v>30</v>
      </c>
      <c r="AX1429" s="14" t="s">
        <v>76</v>
      </c>
      <c r="AY1429" s="199" t="s">
        <v>524</v>
      </c>
    </row>
    <row r="1430" spans="2:51" s="13" customFormat="1">
      <c r="B1430" s="189"/>
      <c r="D1430" s="190" t="s">
        <v>532</v>
      </c>
      <c r="E1430" s="191" t="s">
        <v>1</v>
      </c>
      <c r="F1430" s="192" t="s">
        <v>1569</v>
      </c>
      <c r="H1430" s="193">
        <v>2.1659999999999999</v>
      </c>
      <c r="I1430" s="194"/>
      <c r="L1430" s="189"/>
      <c r="M1430" s="195"/>
      <c r="N1430" s="196"/>
      <c r="O1430" s="196"/>
      <c r="P1430" s="196"/>
      <c r="Q1430" s="196"/>
      <c r="R1430" s="196"/>
      <c r="S1430" s="196"/>
      <c r="T1430" s="197"/>
      <c r="AT1430" s="191" t="s">
        <v>532</v>
      </c>
      <c r="AU1430" s="191" t="s">
        <v>89</v>
      </c>
      <c r="AV1430" s="13" t="s">
        <v>89</v>
      </c>
      <c r="AW1430" s="13" t="s">
        <v>30</v>
      </c>
      <c r="AX1430" s="13" t="s">
        <v>76</v>
      </c>
      <c r="AY1430" s="191" t="s">
        <v>524</v>
      </c>
    </row>
    <row r="1431" spans="2:51" s="13" customFormat="1">
      <c r="B1431" s="189"/>
      <c r="D1431" s="190" t="s">
        <v>532</v>
      </c>
      <c r="E1431" s="191" t="s">
        <v>1</v>
      </c>
      <c r="F1431" s="192" t="s">
        <v>1570</v>
      </c>
      <c r="H1431" s="193">
        <v>0.505</v>
      </c>
      <c r="I1431" s="194"/>
      <c r="L1431" s="189"/>
      <c r="M1431" s="195"/>
      <c r="N1431" s="196"/>
      <c r="O1431" s="196"/>
      <c r="P1431" s="196"/>
      <c r="Q1431" s="196"/>
      <c r="R1431" s="196"/>
      <c r="S1431" s="196"/>
      <c r="T1431" s="197"/>
      <c r="AT1431" s="191" t="s">
        <v>532</v>
      </c>
      <c r="AU1431" s="191" t="s">
        <v>89</v>
      </c>
      <c r="AV1431" s="13" t="s">
        <v>89</v>
      </c>
      <c r="AW1431" s="13" t="s">
        <v>30</v>
      </c>
      <c r="AX1431" s="13" t="s">
        <v>76</v>
      </c>
      <c r="AY1431" s="191" t="s">
        <v>524</v>
      </c>
    </row>
    <row r="1432" spans="2:51" s="14" customFormat="1">
      <c r="B1432" s="198"/>
      <c r="D1432" s="190" t="s">
        <v>532</v>
      </c>
      <c r="E1432" s="199" t="s">
        <v>1</v>
      </c>
      <c r="F1432" s="200" t="s">
        <v>1154</v>
      </c>
      <c r="H1432" s="199" t="s">
        <v>1</v>
      </c>
      <c r="I1432" s="201"/>
      <c r="L1432" s="198"/>
      <c r="M1432" s="202"/>
      <c r="N1432" s="203"/>
      <c r="O1432" s="203"/>
      <c r="P1432" s="203"/>
      <c r="Q1432" s="203"/>
      <c r="R1432" s="203"/>
      <c r="S1432" s="203"/>
      <c r="T1432" s="204"/>
      <c r="AT1432" s="199" t="s">
        <v>532</v>
      </c>
      <c r="AU1432" s="199" t="s">
        <v>89</v>
      </c>
      <c r="AV1432" s="14" t="s">
        <v>83</v>
      </c>
      <c r="AW1432" s="14" t="s">
        <v>30</v>
      </c>
      <c r="AX1432" s="14" t="s">
        <v>76</v>
      </c>
      <c r="AY1432" s="199" t="s">
        <v>524</v>
      </c>
    </row>
    <row r="1433" spans="2:51" s="14" customFormat="1">
      <c r="B1433" s="198"/>
      <c r="D1433" s="190" t="s">
        <v>532</v>
      </c>
      <c r="E1433" s="199" t="s">
        <v>1</v>
      </c>
      <c r="F1433" s="200" t="s">
        <v>1177</v>
      </c>
      <c r="H1433" s="199" t="s">
        <v>1</v>
      </c>
      <c r="I1433" s="201"/>
      <c r="L1433" s="198"/>
      <c r="M1433" s="202"/>
      <c r="N1433" s="203"/>
      <c r="O1433" s="203"/>
      <c r="P1433" s="203"/>
      <c r="Q1433" s="203"/>
      <c r="R1433" s="203"/>
      <c r="S1433" s="203"/>
      <c r="T1433" s="204"/>
      <c r="AT1433" s="199" t="s">
        <v>532</v>
      </c>
      <c r="AU1433" s="199" t="s">
        <v>89</v>
      </c>
      <c r="AV1433" s="14" t="s">
        <v>83</v>
      </c>
      <c r="AW1433" s="14" t="s">
        <v>30</v>
      </c>
      <c r="AX1433" s="14" t="s">
        <v>76</v>
      </c>
      <c r="AY1433" s="199" t="s">
        <v>524</v>
      </c>
    </row>
    <row r="1434" spans="2:51" s="13" customFormat="1">
      <c r="B1434" s="189"/>
      <c r="D1434" s="190" t="s">
        <v>532</v>
      </c>
      <c r="E1434" s="191" t="s">
        <v>1</v>
      </c>
      <c r="F1434" s="192" t="s">
        <v>1571</v>
      </c>
      <c r="H1434" s="193">
        <v>3.0169999999999999</v>
      </c>
      <c r="I1434" s="194"/>
      <c r="L1434" s="189"/>
      <c r="M1434" s="195"/>
      <c r="N1434" s="196"/>
      <c r="O1434" s="196"/>
      <c r="P1434" s="196"/>
      <c r="Q1434" s="196"/>
      <c r="R1434" s="196"/>
      <c r="S1434" s="196"/>
      <c r="T1434" s="197"/>
      <c r="AT1434" s="191" t="s">
        <v>532</v>
      </c>
      <c r="AU1434" s="191" t="s">
        <v>89</v>
      </c>
      <c r="AV1434" s="13" t="s">
        <v>89</v>
      </c>
      <c r="AW1434" s="13" t="s">
        <v>30</v>
      </c>
      <c r="AX1434" s="13" t="s">
        <v>76</v>
      </c>
      <c r="AY1434" s="191" t="s">
        <v>524</v>
      </c>
    </row>
    <row r="1435" spans="2:51" s="14" customFormat="1">
      <c r="B1435" s="198"/>
      <c r="D1435" s="190" t="s">
        <v>532</v>
      </c>
      <c r="E1435" s="199" t="s">
        <v>1</v>
      </c>
      <c r="F1435" s="200" t="s">
        <v>1226</v>
      </c>
      <c r="H1435" s="199" t="s">
        <v>1</v>
      </c>
      <c r="I1435" s="201"/>
      <c r="L1435" s="198"/>
      <c r="M1435" s="202"/>
      <c r="N1435" s="203"/>
      <c r="O1435" s="203"/>
      <c r="P1435" s="203"/>
      <c r="Q1435" s="203"/>
      <c r="R1435" s="203"/>
      <c r="S1435" s="203"/>
      <c r="T1435" s="204"/>
      <c r="AT1435" s="199" t="s">
        <v>532</v>
      </c>
      <c r="AU1435" s="199" t="s">
        <v>89</v>
      </c>
      <c r="AV1435" s="14" t="s">
        <v>83</v>
      </c>
      <c r="AW1435" s="14" t="s">
        <v>30</v>
      </c>
      <c r="AX1435" s="14" t="s">
        <v>76</v>
      </c>
      <c r="AY1435" s="199" t="s">
        <v>524</v>
      </c>
    </row>
    <row r="1436" spans="2:51" s="13" customFormat="1">
      <c r="B1436" s="189"/>
      <c r="D1436" s="190" t="s">
        <v>532</v>
      </c>
      <c r="E1436" s="191" t="s">
        <v>1</v>
      </c>
      <c r="F1436" s="192" t="s">
        <v>1572</v>
      </c>
      <c r="H1436" s="193">
        <v>7.0359999999999996</v>
      </c>
      <c r="I1436" s="194"/>
      <c r="L1436" s="189"/>
      <c r="M1436" s="195"/>
      <c r="N1436" s="196"/>
      <c r="O1436" s="196"/>
      <c r="P1436" s="196"/>
      <c r="Q1436" s="196"/>
      <c r="R1436" s="196"/>
      <c r="S1436" s="196"/>
      <c r="T1436" s="197"/>
      <c r="AT1436" s="191" t="s">
        <v>532</v>
      </c>
      <c r="AU1436" s="191" t="s">
        <v>89</v>
      </c>
      <c r="AV1436" s="13" t="s">
        <v>89</v>
      </c>
      <c r="AW1436" s="13" t="s">
        <v>30</v>
      </c>
      <c r="AX1436" s="13" t="s">
        <v>76</v>
      </c>
      <c r="AY1436" s="191" t="s">
        <v>524</v>
      </c>
    </row>
    <row r="1437" spans="2:51" s="13" customFormat="1">
      <c r="B1437" s="189"/>
      <c r="D1437" s="190" t="s">
        <v>532</v>
      </c>
      <c r="E1437" s="191" t="s">
        <v>1</v>
      </c>
      <c r="F1437" s="192" t="s">
        <v>1573</v>
      </c>
      <c r="H1437" s="193">
        <v>1.6419999999999999</v>
      </c>
      <c r="I1437" s="194"/>
      <c r="L1437" s="189"/>
      <c r="M1437" s="195"/>
      <c r="N1437" s="196"/>
      <c r="O1437" s="196"/>
      <c r="P1437" s="196"/>
      <c r="Q1437" s="196"/>
      <c r="R1437" s="196"/>
      <c r="S1437" s="196"/>
      <c r="T1437" s="197"/>
      <c r="AT1437" s="191" t="s">
        <v>532</v>
      </c>
      <c r="AU1437" s="191" t="s">
        <v>89</v>
      </c>
      <c r="AV1437" s="13" t="s">
        <v>89</v>
      </c>
      <c r="AW1437" s="13" t="s">
        <v>30</v>
      </c>
      <c r="AX1437" s="13" t="s">
        <v>76</v>
      </c>
      <c r="AY1437" s="191" t="s">
        <v>524</v>
      </c>
    </row>
    <row r="1438" spans="2:51" s="14" customFormat="1">
      <c r="B1438" s="198"/>
      <c r="D1438" s="190" t="s">
        <v>532</v>
      </c>
      <c r="E1438" s="199" t="s">
        <v>1</v>
      </c>
      <c r="F1438" s="200" t="s">
        <v>1574</v>
      </c>
      <c r="H1438" s="199" t="s">
        <v>1</v>
      </c>
      <c r="I1438" s="201"/>
      <c r="L1438" s="198"/>
      <c r="M1438" s="202"/>
      <c r="N1438" s="203"/>
      <c r="O1438" s="203"/>
      <c r="P1438" s="203"/>
      <c r="Q1438" s="203"/>
      <c r="R1438" s="203"/>
      <c r="S1438" s="203"/>
      <c r="T1438" s="204"/>
      <c r="AT1438" s="199" t="s">
        <v>532</v>
      </c>
      <c r="AU1438" s="199" t="s">
        <v>89</v>
      </c>
      <c r="AV1438" s="14" t="s">
        <v>83</v>
      </c>
      <c r="AW1438" s="14" t="s">
        <v>30</v>
      </c>
      <c r="AX1438" s="14" t="s">
        <v>76</v>
      </c>
      <c r="AY1438" s="199" t="s">
        <v>524</v>
      </c>
    </row>
    <row r="1439" spans="2:51" s="14" customFormat="1">
      <c r="B1439" s="198"/>
      <c r="D1439" s="190" t="s">
        <v>532</v>
      </c>
      <c r="E1439" s="199" t="s">
        <v>1</v>
      </c>
      <c r="F1439" s="200" t="s">
        <v>1226</v>
      </c>
      <c r="H1439" s="199" t="s">
        <v>1</v>
      </c>
      <c r="I1439" s="201"/>
      <c r="L1439" s="198"/>
      <c r="M1439" s="202"/>
      <c r="N1439" s="203"/>
      <c r="O1439" s="203"/>
      <c r="P1439" s="203"/>
      <c r="Q1439" s="203"/>
      <c r="R1439" s="203"/>
      <c r="S1439" s="203"/>
      <c r="T1439" s="204"/>
      <c r="AT1439" s="199" t="s">
        <v>532</v>
      </c>
      <c r="AU1439" s="199" t="s">
        <v>89</v>
      </c>
      <c r="AV1439" s="14" t="s">
        <v>83</v>
      </c>
      <c r="AW1439" s="14" t="s">
        <v>30</v>
      </c>
      <c r="AX1439" s="14" t="s">
        <v>76</v>
      </c>
      <c r="AY1439" s="199" t="s">
        <v>524</v>
      </c>
    </row>
    <row r="1440" spans="2:51" s="13" customFormat="1">
      <c r="B1440" s="189"/>
      <c r="D1440" s="190" t="s">
        <v>532</v>
      </c>
      <c r="E1440" s="191" t="s">
        <v>1</v>
      </c>
      <c r="F1440" s="192" t="s">
        <v>1575</v>
      </c>
      <c r="H1440" s="193">
        <v>0.85799999999999998</v>
      </c>
      <c r="I1440" s="194"/>
      <c r="L1440" s="189"/>
      <c r="M1440" s="195"/>
      <c r="N1440" s="196"/>
      <c r="O1440" s="196"/>
      <c r="P1440" s="196"/>
      <c r="Q1440" s="196"/>
      <c r="R1440" s="196"/>
      <c r="S1440" s="196"/>
      <c r="T1440" s="197"/>
      <c r="AT1440" s="191" t="s">
        <v>532</v>
      </c>
      <c r="AU1440" s="191" t="s">
        <v>89</v>
      </c>
      <c r="AV1440" s="13" t="s">
        <v>89</v>
      </c>
      <c r="AW1440" s="13" t="s">
        <v>30</v>
      </c>
      <c r="AX1440" s="13" t="s">
        <v>76</v>
      </c>
      <c r="AY1440" s="191" t="s">
        <v>524</v>
      </c>
    </row>
    <row r="1441" spans="2:51" s="13" customFormat="1">
      <c r="B1441" s="189"/>
      <c r="D1441" s="190" t="s">
        <v>532</v>
      </c>
      <c r="E1441" s="191" t="s">
        <v>1</v>
      </c>
      <c r="F1441" s="192" t="s">
        <v>1576</v>
      </c>
      <c r="H1441" s="193">
        <v>0.20399999999999999</v>
      </c>
      <c r="I1441" s="194"/>
      <c r="L1441" s="189"/>
      <c r="M1441" s="195"/>
      <c r="N1441" s="196"/>
      <c r="O1441" s="196"/>
      <c r="P1441" s="196"/>
      <c r="Q1441" s="196"/>
      <c r="R1441" s="196"/>
      <c r="S1441" s="196"/>
      <c r="T1441" s="197"/>
      <c r="AT1441" s="191" t="s">
        <v>532</v>
      </c>
      <c r="AU1441" s="191" t="s">
        <v>89</v>
      </c>
      <c r="AV1441" s="13" t="s">
        <v>89</v>
      </c>
      <c r="AW1441" s="13" t="s">
        <v>30</v>
      </c>
      <c r="AX1441" s="13" t="s">
        <v>76</v>
      </c>
      <c r="AY1441" s="191" t="s">
        <v>524</v>
      </c>
    </row>
    <row r="1442" spans="2:51" s="14" customFormat="1">
      <c r="B1442" s="198"/>
      <c r="D1442" s="190" t="s">
        <v>532</v>
      </c>
      <c r="E1442" s="199" t="s">
        <v>1</v>
      </c>
      <c r="F1442" s="200" t="s">
        <v>1577</v>
      </c>
      <c r="H1442" s="199" t="s">
        <v>1</v>
      </c>
      <c r="I1442" s="201"/>
      <c r="L1442" s="198"/>
      <c r="M1442" s="202"/>
      <c r="N1442" s="203"/>
      <c r="O1442" s="203"/>
      <c r="P1442" s="203"/>
      <c r="Q1442" s="203"/>
      <c r="R1442" s="203"/>
      <c r="S1442" s="203"/>
      <c r="T1442" s="204"/>
      <c r="AT1442" s="199" t="s">
        <v>532</v>
      </c>
      <c r="AU1442" s="199" t="s">
        <v>89</v>
      </c>
      <c r="AV1442" s="14" t="s">
        <v>83</v>
      </c>
      <c r="AW1442" s="14" t="s">
        <v>30</v>
      </c>
      <c r="AX1442" s="14" t="s">
        <v>76</v>
      </c>
      <c r="AY1442" s="199" t="s">
        <v>524</v>
      </c>
    </row>
    <row r="1443" spans="2:51" s="14" customFormat="1">
      <c r="B1443" s="198"/>
      <c r="D1443" s="190" t="s">
        <v>532</v>
      </c>
      <c r="E1443" s="199" t="s">
        <v>1</v>
      </c>
      <c r="F1443" s="200" t="s">
        <v>1226</v>
      </c>
      <c r="H1443" s="199" t="s">
        <v>1</v>
      </c>
      <c r="I1443" s="201"/>
      <c r="L1443" s="198"/>
      <c r="M1443" s="202"/>
      <c r="N1443" s="203"/>
      <c r="O1443" s="203"/>
      <c r="P1443" s="203"/>
      <c r="Q1443" s="203"/>
      <c r="R1443" s="203"/>
      <c r="S1443" s="203"/>
      <c r="T1443" s="204"/>
      <c r="AT1443" s="199" t="s">
        <v>532</v>
      </c>
      <c r="AU1443" s="199" t="s">
        <v>89</v>
      </c>
      <c r="AV1443" s="14" t="s">
        <v>83</v>
      </c>
      <c r="AW1443" s="14" t="s">
        <v>30</v>
      </c>
      <c r="AX1443" s="14" t="s">
        <v>76</v>
      </c>
      <c r="AY1443" s="199" t="s">
        <v>524</v>
      </c>
    </row>
    <row r="1444" spans="2:51" s="13" customFormat="1">
      <c r="B1444" s="189"/>
      <c r="D1444" s="190" t="s">
        <v>532</v>
      </c>
      <c r="E1444" s="191" t="s">
        <v>1</v>
      </c>
      <c r="F1444" s="192" t="s">
        <v>1578</v>
      </c>
      <c r="H1444" s="193">
        <v>2.7</v>
      </c>
      <c r="I1444" s="194"/>
      <c r="L1444" s="189"/>
      <c r="M1444" s="195"/>
      <c r="N1444" s="196"/>
      <c r="O1444" s="196"/>
      <c r="P1444" s="196"/>
      <c r="Q1444" s="196"/>
      <c r="R1444" s="196"/>
      <c r="S1444" s="196"/>
      <c r="T1444" s="197"/>
      <c r="AT1444" s="191" t="s">
        <v>532</v>
      </c>
      <c r="AU1444" s="191" t="s">
        <v>89</v>
      </c>
      <c r="AV1444" s="13" t="s">
        <v>89</v>
      </c>
      <c r="AW1444" s="13" t="s">
        <v>30</v>
      </c>
      <c r="AX1444" s="13" t="s">
        <v>76</v>
      </c>
      <c r="AY1444" s="191" t="s">
        <v>524</v>
      </c>
    </row>
    <row r="1445" spans="2:51" s="13" customFormat="1">
      <c r="B1445" s="189"/>
      <c r="D1445" s="190" t="s">
        <v>532</v>
      </c>
      <c r="E1445" s="191" t="s">
        <v>1</v>
      </c>
      <c r="F1445" s="192" t="s">
        <v>1579</v>
      </c>
      <c r="H1445" s="193">
        <v>-1.2</v>
      </c>
      <c r="I1445" s="194"/>
      <c r="L1445" s="189"/>
      <c r="M1445" s="195"/>
      <c r="N1445" s="196"/>
      <c r="O1445" s="196"/>
      <c r="P1445" s="196"/>
      <c r="Q1445" s="196"/>
      <c r="R1445" s="196"/>
      <c r="S1445" s="196"/>
      <c r="T1445" s="197"/>
      <c r="AT1445" s="191" t="s">
        <v>532</v>
      </c>
      <c r="AU1445" s="191" t="s">
        <v>89</v>
      </c>
      <c r="AV1445" s="13" t="s">
        <v>89</v>
      </c>
      <c r="AW1445" s="13" t="s">
        <v>30</v>
      </c>
      <c r="AX1445" s="13" t="s">
        <v>76</v>
      </c>
      <c r="AY1445" s="191" t="s">
        <v>524</v>
      </c>
    </row>
    <row r="1446" spans="2:51" s="14" customFormat="1">
      <c r="B1446" s="198"/>
      <c r="D1446" s="190" t="s">
        <v>532</v>
      </c>
      <c r="E1446" s="199" t="s">
        <v>1</v>
      </c>
      <c r="F1446" s="200" t="s">
        <v>1580</v>
      </c>
      <c r="H1446" s="199" t="s">
        <v>1</v>
      </c>
      <c r="I1446" s="201"/>
      <c r="L1446" s="198"/>
      <c r="M1446" s="202"/>
      <c r="N1446" s="203"/>
      <c r="O1446" s="203"/>
      <c r="P1446" s="203"/>
      <c r="Q1446" s="203"/>
      <c r="R1446" s="203"/>
      <c r="S1446" s="203"/>
      <c r="T1446" s="204"/>
      <c r="AT1446" s="199" t="s">
        <v>532</v>
      </c>
      <c r="AU1446" s="199" t="s">
        <v>89</v>
      </c>
      <c r="AV1446" s="14" t="s">
        <v>83</v>
      </c>
      <c r="AW1446" s="14" t="s">
        <v>30</v>
      </c>
      <c r="AX1446" s="14" t="s">
        <v>76</v>
      </c>
      <c r="AY1446" s="199" t="s">
        <v>524</v>
      </c>
    </row>
    <row r="1447" spans="2:51" s="14" customFormat="1">
      <c r="B1447" s="198"/>
      <c r="D1447" s="190" t="s">
        <v>532</v>
      </c>
      <c r="E1447" s="199" t="s">
        <v>1</v>
      </c>
      <c r="F1447" s="200" t="s">
        <v>1226</v>
      </c>
      <c r="H1447" s="199" t="s">
        <v>1</v>
      </c>
      <c r="I1447" s="201"/>
      <c r="L1447" s="198"/>
      <c r="M1447" s="202"/>
      <c r="N1447" s="203"/>
      <c r="O1447" s="203"/>
      <c r="P1447" s="203"/>
      <c r="Q1447" s="203"/>
      <c r="R1447" s="203"/>
      <c r="S1447" s="203"/>
      <c r="T1447" s="204"/>
      <c r="AT1447" s="199" t="s">
        <v>532</v>
      </c>
      <c r="AU1447" s="199" t="s">
        <v>89</v>
      </c>
      <c r="AV1447" s="14" t="s">
        <v>83</v>
      </c>
      <c r="AW1447" s="14" t="s">
        <v>30</v>
      </c>
      <c r="AX1447" s="14" t="s">
        <v>76</v>
      </c>
      <c r="AY1447" s="199" t="s">
        <v>524</v>
      </c>
    </row>
    <row r="1448" spans="2:51" s="13" customFormat="1">
      <c r="B1448" s="189"/>
      <c r="D1448" s="190" t="s">
        <v>532</v>
      </c>
      <c r="E1448" s="191" t="s">
        <v>1</v>
      </c>
      <c r="F1448" s="192" t="s">
        <v>1581</v>
      </c>
      <c r="H1448" s="193">
        <v>6.2960000000000003</v>
      </c>
      <c r="I1448" s="194"/>
      <c r="L1448" s="189"/>
      <c r="M1448" s="195"/>
      <c r="N1448" s="196"/>
      <c r="O1448" s="196"/>
      <c r="P1448" s="196"/>
      <c r="Q1448" s="196"/>
      <c r="R1448" s="196"/>
      <c r="S1448" s="196"/>
      <c r="T1448" s="197"/>
      <c r="AT1448" s="191" t="s">
        <v>532</v>
      </c>
      <c r="AU1448" s="191" t="s">
        <v>89</v>
      </c>
      <c r="AV1448" s="13" t="s">
        <v>89</v>
      </c>
      <c r="AW1448" s="13" t="s">
        <v>30</v>
      </c>
      <c r="AX1448" s="13" t="s">
        <v>76</v>
      </c>
      <c r="AY1448" s="191" t="s">
        <v>524</v>
      </c>
    </row>
    <row r="1449" spans="2:51" s="14" customFormat="1">
      <c r="B1449" s="198"/>
      <c r="D1449" s="190" t="s">
        <v>532</v>
      </c>
      <c r="E1449" s="199" t="s">
        <v>1</v>
      </c>
      <c r="F1449" s="200" t="s">
        <v>1582</v>
      </c>
      <c r="H1449" s="199" t="s">
        <v>1</v>
      </c>
      <c r="I1449" s="201"/>
      <c r="L1449" s="198"/>
      <c r="M1449" s="202"/>
      <c r="N1449" s="203"/>
      <c r="O1449" s="203"/>
      <c r="P1449" s="203"/>
      <c r="Q1449" s="203"/>
      <c r="R1449" s="203"/>
      <c r="S1449" s="203"/>
      <c r="T1449" s="204"/>
      <c r="AT1449" s="199" t="s">
        <v>532</v>
      </c>
      <c r="AU1449" s="199" t="s">
        <v>89</v>
      </c>
      <c r="AV1449" s="14" t="s">
        <v>83</v>
      </c>
      <c r="AW1449" s="14" t="s">
        <v>30</v>
      </c>
      <c r="AX1449" s="14" t="s">
        <v>76</v>
      </c>
      <c r="AY1449" s="199" t="s">
        <v>524</v>
      </c>
    </row>
    <row r="1450" spans="2:51" s="14" customFormat="1">
      <c r="B1450" s="198"/>
      <c r="D1450" s="190" t="s">
        <v>532</v>
      </c>
      <c r="E1450" s="199" t="s">
        <v>1</v>
      </c>
      <c r="F1450" s="200" t="s">
        <v>1226</v>
      </c>
      <c r="H1450" s="199" t="s">
        <v>1</v>
      </c>
      <c r="I1450" s="201"/>
      <c r="L1450" s="198"/>
      <c r="M1450" s="202"/>
      <c r="N1450" s="203"/>
      <c r="O1450" s="203"/>
      <c r="P1450" s="203"/>
      <c r="Q1450" s="203"/>
      <c r="R1450" s="203"/>
      <c r="S1450" s="203"/>
      <c r="T1450" s="204"/>
      <c r="AT1450" s="199" t="s">
        <v>532</v>
      </c>
      <c r="AU1450" s="199" t="s">
        <v>89</v>
      </c>
      <c r="AV1450" s="14" t="s">
        <v>83</v>
      </c>
      <c r="AW1450" s="14" t="s">
        <v>30</v>
      </c>
      <c r="AX1450" s="14" t="s">
        <v>76</v>
      </c>
      <c r="AY1450" s="199" t="s">
        <v>524</v>
      </c>
    </row>
    <row r="1451" spans="2:51" s="13" customFormat="1">
      <c r="B1451" s="189"/>
      <c r="D1451" s="190" t="s">
        <v>532</v>
      </c>
      <c r="E1451" s="191" t="s">
        <v>1</v>
      </c>
      <c r="F1451" s="192" t="s">
        <v>1583</v>
      </c>
      <c r="H1451" s="193">
        <v>6.2279999999999998</v>
      </c>
      <c r="I1451" s="194"/>
      <c r="L1451" s="189"/>
      <c r="M1451" s="195"/>
      <c r="N1451" s="196"/>
      <c r="O1451" s="196"/>
      <c r="P1451" s="196"/>
      <c r="Q1451" s="196"/>
      <c r="R1451" s="196"/>
      <c r="S1451" s="196"/>
      <c r="T1451" s="197"/>
      <c r="AT1451" s="191" t="s">
        <v>532</v>
      </c>
      <c r="AU1451" s="191" t="s">
        <v>89</v>
      </c>
      <c r="AV1451" s="13" t="s">
        <v>89</v>
      </c>
      <c r="AW1451" s="13" t="s">
        <v>30</v>
      </c>
      <c r="AX1451" s="13" t="s">
        <v>76</v>
      </c>
      <c r="AY1451" s="191" t="s">
        <v>524</v>
      </c>
    </row>
    <row r="1452" spans="2:51" s="13" customFormat="1">
      <c r="B1452" s="189"/>
      <c r="D1452" s="190" t="s">
        <v>532</v>
      </c>
      <c r="E1452" s="191" t="s">
        <v>1</v>
      </c>
      <c r="F1452" s="192" t="s">
        <v>1584</v>
      </c>
      <c r="H1452" s="193">
        <v>0.13700000000000001</v>
      </c>
      <c r="I1452" s="194"/>
      <c r="L1452" s="189"/>
      <c r="M1452" s="195"/>
      <c r="N1452" s="196"/>
      <c r="O1452" s="196"/>
      <c r="P1452" s="196"/>
      <c r="Q1452" s="196"/>
      <c r="R1452" s="196"/>
      <c r="S1452" s="196"/>
      <c r="T1452" s="197"/>
      <c r="AT1452" s="191" t="s">
        <v>532</v>
      </c>
      <c r="AU1452" s="191" t="s">
        <v>89</v>
      </c>
      <c r="AV1452" s="13" t="s">
        <v>89</v>
      </c>
      <c r="AW1452" s="13" t="s">
        <v>30</v>
      </c>
      <c r="AX1452" s="13" t="s">
        <v>76</v>
      </c>
      <c r="AY1452" s="191" t="s">
        <v>524</v>
      </c>
    </row>
    <row r="1453" spans="2:51" s="14" customFormat="1">
      <c r="B1453" s="198"/>
      <c r="D1453" s="190" t="s">
        <v>532</v>
      </c>
      <c r="E1453" s="199" t="s">
        <v>1</v>
      </c>
      <c r="F1453" s="200" t="s">
        <v>1212</v>
      </c>
      <c r="H1453" s="199" t="s">
        <v>1</v>
      </c>
      <c r="I1453" s="201"/>
      <c r="L1453" s="198"/>
      <c r="M1453" s="202"/>
      <c r="N1453" s="203"/>
      <c r="O1453" s="203"/>
      <c r="P1453" s="203"/>
      <c r="Q1453" s="203"/>
      <c r="R1453" s="203"/>
      <c r="S1453" s="203"/>
      <c r="T1453" s="204"/>
      <c r="AT1453" s="199" t="s">
        <v>532</v>
      </c>
      <c r="AU1453" s="199" t="s">
        <v>89</v>
      </c>
      <c r="AV1453" s="14" t="s">
        <v>83</v>
      </c>
      <c r="AW1453" s="14" t="s">
        <v>30</v>
      </c>
      <c r="AX1453" s="14" t="s">
        <v>76</v>
      </c>
      <c r="AY1453" s="199" t="s">
        <v>524</v>
      </c>
    </row>
    <row r="1454" spans="2:51" s="13" customFormat="1">
      <c r="B1454" s="189"/>
      <c r="D1454" s="190" t="s">
        <v>532</v>
      </c>
      <c r="E1454" s="191" t="s">
        <v>1</v>
      </c>
      <c r="F1454" s="192" t="s">
        <v>1585</v>
      </c>
      <c r="H1454" s="193">
        <v>1.1279999999999999</v>
      </c>
      <c r="I1454" s="194"/>
      <c r="L1454" s="189"/>
      <c r="M1454" s="195"/>
      <c r="N1454" s="196"/>
      <c r="O1454" s="196"/>
      <c r="P1454" s="196"/>
      <c r="Q1454" s="196"/>
      <c r="R1454" s="196"/>
      <c r="S1454" s="196"/>
      <c r="T1454" s="197"/>
      <c r="AT1454" s="191" t="s">
        <v>532</v>
      </c>
      <c r="AU1454" s="191" t="s">
        <v>89</v>
      </c>
      <c r="AV1454" s="13" t="s">
        <v>89</v>
      </c>
      <c r="AW1454" s="13" t="s">
        <v>30</v>
      </c>
      <c r="AX1454" s="13" t="s">
        <v>76</v>
      </c>
      <c r="AY1454" s="191" t="s">
        <v>524</v>
      </c>
    </row>
    <row r="1455" spans="2:51" s="14" customFormat="1">
      <c r="B1455" s="198"/>
      <c r="D1455" s="190" t="s">
        <v>532</v>
      </c>
      <c r="E1455" s="199" t="s">
        <v>1</v>
      </c>
      <c r="F1455" s="200" t="s">
        <v>1156</v>
      </c>
      <c r="H1455" s="199" t="s">
        <v>1</v>
      </c>
      <c r="I1455" s="201"/>
      <c r="L1455" s="198"/>
      <c r="M1455" s="202"/>
      <c r="N1455" s="203"/>
      <c r="O1455" s="203"/>
      <c r="P1455" s="203"/>
      <c r="Q1455" s="203"/>
      <c r="R1455" s="203"/>
      <c r="S1455" s="203"/>
      <c r="T1455" s="204"/>
      <c r="AT1455" s="199" t="s">
        <v>532</v>
      </c>
      <c r="AU1455" s="199" t="s">
        <v>89</v>
      </c>
      <c r="AV1455" s="14" t="s">
        <v>83</v>
      </c>
      <c r="AW1455" s="14" t="s">
        <v>30</v>
      </c>
      <c r="AX1455" s="14" t="s">
        <v>76</v>
      </c>
      <c r="AY1455" s="199" t="s">
        <v>524</v>
      </c>
    </row>
    <row r="1456" spans="2:51" s="14" customFormat="1">
      <c r="B1456" s="198"/>
      <c r="D1456" s="190" t="s">
        <v>532</v>
      </c>
      <c r="E1456" s="199" t="s">
        <v>1</v>
      </c>
      <c r="F1456" s="200" t="s">
        <v>1212</v>
      </c>
      <c r="H1456" s="199" t="s">
        <v>1</v>
      </c>
      <c r="I1456" s="201"/>
      <c r="L1456" s="198"/>
      <c r="M1456" s="202"/>
      <c r="N1456" s="203"/>
      <c r="O1456" s="203"/>
      <c r="P1456" s="203"/>
      <c r="Q1456" s="203"/>
      <c r="R1456" s="203"/>
      <c r="S1456" s="203"/>
      <c r="T1456" s="204"/>
      <c r="AT1456" s="199" t="s">
        <v>532</v>
      </c>
      <c r="AU1456" s="199" t="s">
        <v>89</v>
      </c>
      <c r="AV1456" s="14" t="s">
        <v>83</v>
      </c>
      <c r="AW1456" s="14" t="s">
        <v>30</v>
      </c>
      <c r="AX1456" s="14" t="s">
        <v>76</v>
      </c>
      <c r="AY1456" s="199" t="s">
        <v>524</v>
      </c>
    </row>
    <row r="1457" spans="2:51" s="13" customFormat="1">
      <c r="B1457" s="189"/>
      <c r="D1457" s="190" t="s">
        <v>532</v>
      </c>
      <c r="E1457" s="191" t="s">
        <v>1</v>
      </c>
      <c r="F1457" s="192" t="s">
        <v>1586</v>
      </c>
      <c r="H1457" s="193">
        <v>1.18</v>
      </c>
      <c r="I1457" s="194"/>
      <c r="L1457" s="189"/>
      <c r="M1457" s="195"/>
      <c r="N1457" s="196"/>
      <c r="O1457" s="196"/>
      <c r="P1457" s="196"/>
      <c r="Q1457" s="196"/>
      <c r="R1457" s="196"/>
      <c r="S1457" s="196"/>
      <c r="T1457" s="197"/>
      <c r="AT1457" s="191" t="s">
        <v>532</v>
      </c>
      <c r="AU1457" s="191" t="s">
        <v>89</v>
      </c>
      <c r="AV1457" s="13" t="s">
        <v>89</v>
      </c>
      <c r="AW1457" s="13" t="s">
        <v>30</v>
      </c>
      <c r="AX1457" s="13" t="s">
        <v>76</v>
      </c>
      <c r="AY1457" s="191" t="s">
        <v>524</v>
      </c>
    </row>
    <row r="1458" spans="2:51" s="14" customFormat="1">
      <c r="B1458" s="198"/>
      <c r="D1458" s="190" t="s">
        <v>532</v>
      </c>
      <c r="E1458" s="199" t="s">
        <v>1</v>
      </c>
      <c r="F1458" s="200" t="s">
        <v>1226</v>
      </c>
      <c r="H1458" s="199" t="s">
        <v>1</v>
      </c>
      <c r="I1458" s="201"/>
      <c r="L1458" s="198"/>
      <c r="M1458" s="202"/>
      <c r="N1458" s="203"/>
      <c r="O1458" s="203"/>
      <c r="P1458" s="203"/>
      <c r="Q1458" s="203"/>
      <c r="R1458" s="203"/>
      <c r="S1458" s="203"/>
      <c r="T1458" s="204"/>
      <c r="AT1458" s="199" t="s">
        <v>532</v>
      </c>
      <c r="AU1458" s="199" t="s">
        <v>89</v>
      </c>
      <c r="AV1458" s="14" t="s">
        <v>83</v>
      </c>
      <c r="AW1458" s="14" t="s">
        <v>30</v>
      </c>
      <c r="AX1458" s="14" t="s">
        <v>76</v>
      </c>
      <c r="AY1458" s="199" t="s">
        <v>524</v>
      </c>
    </row>
    <row r="1459" spans="2:51" s="13" customFormat="1">
      <c r="B1459" s="189"/>
      <c r="D1459" s="190" t="s">
        <v>532</v>
      </c>
      <c r="E1459" s="191" t="s">
        <v>1</v>
      </c>
      <c r="F1459" s="192" t="s">
        <v>1587</v>
      </c>
      <c r="H1459" s="193">
        <v>2.9169999999999998</v>
      </c>
      <c r="I1459" s="194"/>
      <c r="L1459" s="189"/>
      <c r="M1459" s="195"/>
      <c r="N1459" s="196"/>
      <c r="O1459" s="196"/>
      <c r="P1459" s="196"/>
      <c r="Q1459" s="196"/>
      <c r="R1459" s="196"/>
      <c r="S1459" s="196"/>
      <c r="T1459" s="197"/>
      <c r="AT1459" s="191" t="s">
        <v>532</v>
      </c>
      <c r="AU1459" s="191" t="s">
        <v>89</v>
      </c>
      <c r="AV1459" s="13" t="s">
        <v>89</v>
      </c>
      <c r="AW1459" s="13" t="s">
        <v>30</v>
      </c>
      <c r="AX1459" s="13" t="s">
        <v>76</v>
      </c>
      <c r="AY1459" s="191" t="s">
        <v>524</v>
      </c>
    </row>
    <row r="1460" spans="2:51" s="13" customFormat="1">
      <c r="B1460" s="189"/>
      <c r="D1460" s="190" t="s">
        <v>532</v>
      </c>
      <c r="E1460" s="191" t="s">
        <v>1</v>
      </c>
      <c r="F1460" s="192" t="s">
        <v>1588</v>
      </c>
      <c r="H1460" s="193">
        <v>0.6</v>
      </c>
      <c r="I1460" s="194"/>
      <c r="L1460" s="189"/>
      <c r="M1460" s="195"/>
      <c r="N1460" s="196"/>
      <c r="O1460" s="196"/>
      <c r="P1460" s="196"/>
      <c r="Q1460" s="196"/>
      <c r="R1460" s="196"/>
      <c r="S1460" s="196"/>
      <c r="T1460" s="197"/>
      <c r="AT1460" s="191" t="s">
        <v>532</v>
      </c>
      <c r="AU1460" s="191" t="s">
        <v>89</v>
      </c>
      <c r="AV1460" s="13" t="s">
        <v>89</v>
      </c>
      <c r="AW1460" s="13" t="s">
        <v>30</v>
      </c>
      <c r="AX1460" s="13" t="s">
        <v>76</v>
      </c>
      <c r="AY1460" s="191" t="s">
        <v>524</v>
      </c>
    </row>
    <row r="1461" spans="2:51" s="14" customFormat="1">
      <c r="B1461" s="198"/>
      <c r="D1461" s="190" t="s">
        <v>532</v>
      </c>
      <c r="E1461" s="199" t="s">
        <v>1</v>
      </c>
      <c r="F1461" s="200" t="s">
        <v>1158</v>
      </c>
      <c r="H1461" s="199" t="s">
        <v>1</v>
      </c>
      <c r="I1461" s="201"/>
      <c r="L1461" s="198"/>
      <c r="M1461" s="202"/>
      <c r="N1461" s="203"/>
      <c r="O1461" s="203"/>
      <c r="P1461" s="203"/>
      <c r="Q1461" s="203"/>
      <c r="R1461" s="203"/>
      <c r="S1461" s="203"/>
      <c r="T1461" s="204"/>
      <c r="AT1461" s="199" t="s">
        <v>532</v>
      </c>
      <c r="AU1461" s="199" t="s">
        <v>89</v>
      </c>
      <c r="AV1461" s="14" t="s">
        <v>83</v>
      </c>
      <c r="AW1461" s="14" t="s">
        <v>30</v>
      </c>
      <c r="AX1461" s="14" t="s">
        <v>76</v>
      </c>
      <c r="AY1461" s="199" t="s">
        <v>524</v>
      </c>
    </row>
    <row r="1462" spans="2:51" s="14" customFormat="1">
      <c r="B1462" s="198"/>
      <c r="D1462" s="190" t="s">
        <v>532</v>
      </c>
      <c r="E1462" s="199" t="s">
        <v>1</v>
      </c>
      <c r="F1462" s="200" t="s">
        <v>1226</v>
      </c>
      <c r="H1462" s="199" t="s">
        <v>1</v>
      </c>
      <c r="I1462" s="201"/>
      <c r="L1462" s="198"/>
      <c r="M1462" s="202"/>
      <c r="N1462" s="203"/>
      <c r="O1462" s="203"/>
      <c r="P1462" s="203"/>
      <c r="Q1462" s="203"/>
      <c r="R1462" s="203"/>
      <c r="S1462" s="203"/>
      <c r="T1462" s="204"/>
      <c r="AT1462" s="199" t="s">
        <v>532</v>
      </c>
      <c r="AU1462" s="199" t="s">
        <v>89</v>
      </c>
      <c r="AV1462" s="14" t="s">
        <v>83</v>
      </c>
      <c r="AW1462" s="14" t="s">
        <v>30</v>
      </c>
      <c r="AX1462" s="14" t="s">
        <v>76</v>
      </c>
      <c r="AY1462" s="199" t="s">
        <v>524</v>
      </c>
    </row>
    <row r="1463" spans="2:51" s="13" customFormat="1">
      <c r="B1463" s="189"/>
      <c r="D1463" s="190" t="s">
        <v>532</v>
      </c>
      <c r="E1463" s="191" t="s">
        <v>1</v>
      </c>
      <c r="F1463" s="192" t="s">
        <v>1589</v>
      </c>
      <c r="H1463" s="193">
        <v>3.3460000000000001</v>
      </c>
      <c r="I1463" s="194"/>
      <c r="L1463" s="189"/>
      <c r="M1463" s="195"/>
      <c r="N1463" s="196"/>
      <c r="O1463" s="196"/>
      <c r="P1463" s="196"/>
      <c r="Q1463" s="196"/>
      <c r="R1463" s="196"/>
      <c r="S1463" s="196"/>
      <c r="T1463" s="197"/>
      <c r="AT1463" s="191" t="s">
        <v>532</v>
      </c>
      <c r="AU1463" s="191" t="s">
        <v>89</v>
      </c>
      <c r="AV1463" s="13" t="s">
        <v>89</v>
      </c>
      <c r="AW1463" s="13" t="s">
        <v>30</v>
      </c>
      <c r="AX1463" s="13" t="s">
        <v>76</v>
      </c>
      <c r="AY1463" s="191" t="s">
        <v>524</v>
      </c>
    </row>
    <row r="1464" spans="2:51" s="13" customFormat="1">
      <c r="B1464" s="189"/>
      <c r="D1464" s="190" t="s">
        <v>532</v>
      </c>
      <c r="E1464" s="191" t="s">
        <v>1</v>
      </c>
      <c r="F1464" s="192" t="s">
        <v>1590</v>
      </c>
      <c r="H1464" s="193">
        <v>0.84299999999999997</v>
      </c>
      <c r="I1464" s="194"/>
      <c r="L1464" s="189"/>
      <c r="M1464" s="195"/>
      <c r="N1464" s="196"/>
      <c r="O1464" s="196"/>
      <c r="P1464" s="196"/>
      <c r="Q1464" s="196"/>
      <c r="R1464" s="196"/>
      <c r="S1464" s="196"/>
      <c r="T1464" s="197"/>
      <c r="AT1464" s="191" t="s">
        <v>532</v>
      </c>
      <c r="AU1464" s="191" t="s">
        <v>89</v>
      </c>
      <c r="AV1464" s="13" t="s">
        <v>89</v>
      </c>
      <c r="AW1464" s="13" t="s">
        <v>30</v>
      </c>
      <c r="AX1464" s="13" t="s">
        <v>76</v>
      </c>
      <c r="AY1464" s="191" t="s">
        <v>524</v>
      </c>
    </row>
    <row r="1465" spans="2:51" s="14" customFormat="1">
      <c r="B1465" s="198"/>
      <c r="D1465" s="190" t="s">
        <v>532</v>
      </c>
      <c r="E1465" s="199" t="s">
        <v>1</v>
      </c>
      <c r="F1465" s="200" t="s">
        <v>1160</v>
      </c>
      <c r="H1465" s="199" t="s">
        <v>1</v>
      </c>
      <c r="I1465" s="201"/>
      <c r="L1465" s="198"/>
      <c r="M1465" s="202"/>
      <c r="N1465" s="203"/>
      <c r="O1465" s="203"/>
      <c r="P1465" s="203"/>
      <c r="Q1465" s="203"/>
      <c r="R1465" s="203"/>
      <c r="S1465" s="203"/>
      <c r="T1465" s="204"/>
      <c r="AT1465" s="199" t="s">
        <v>532</v>
      </c>
      <c r="AU1465" s="199" t="s">
        <v>89</v>
      </c>
      <c r="AV1465" s="14" t="s">
        <v>83</v>
      </c>
      <c r="AW1465" s="14" t="s">
        <v>30</v>
      </c>
      <c r="AX1465" s="14" t="s">
        <v>76</v>
      </c>
      <c r="AY1465" s="199" t="s">
        <v>524</v>
      </c>
    </row>
    <row r="1466" spans="2:51" s="14" customFormat="1">
      <c r="B1466" s="198"/>
      <c r="D1466" s="190" t="s">
        <v>532</v>
      </c>
      <c r="E1466" s="199" t="s">
        <v>1</v>
      </c>
      <c r="F1466" s="200" t="s">
        <v>1177</v>
      </c>
      <c r="H1466" s="199" t="s">
        <v>1</v>
      </c>
      <c r="I1466" s="201"/>
      <c r="L1466" s="198"/>
      <c r="M1466" s="202"/>
      <c r="N1466" s="203"/>
      <c r="O1466" s="203"/>
      <c r="P1466" s="203"/>
      <c r="Q1466" s="203"/>
      <c r="R1466" s="203"/>
      <c r="S1466" s="203"/>
      <c r="T1466" s="204"/>
      <c r="AT1466" s="199" t="s">
        <v>532</v>
      </c>
      <c r="AU1466" s="199" t="s">
        <v>89</v>
      </c>
      <c r="AV1466" s="14" t="s">
        <v>83</v>
      </c>
      <c r="AW1466" s="14" t="s">
        <v>30</v>
      </c>
      <c r="AX1466" s="14" t="s">
        <v>76</v>
      </c>
      <c r="AY1466" s="199" t="s">
        <v>524</v>
      </c>
    </row>
    <row r="1467" spans="2:51" s="13" customFormat="1">
      <c r="B1467" s="189"/>
      <c r="D1467" s="190" t="s">
        <v>532</v>
      </c>
      <c r="E1467" s="191" t="s">
        <v>1</v>
      </c>
      <c r="F1467" s="192" t="s">
        <v>1591</v>
      </c>
      <c r="H1467" s="193">
        <v>3.22</v>
      </c>
      <c r="I1467" s="194"/>
      <c r="L1467" s="189"/>
      <c r="M1467" s="195"/>
      <c r="N1467" s="196"/>
      <c r="O1467" s="196"/>
      <c r="P1467" s="196"/>
      <c r="Q1467" s="196"/>
      <c r="R1467" s="196"/>
      <c r="S1467" s="196"/>
      <c r="T1467" s="197"/>
      <c r="AT1467" s="191" t="s">
        <v>532</v>
      </c>
      <c r="AU1467" s="191" t="s">
        <v>89</v>
      </c>
      <c r="AV1467" s="13" t="s">
        <v>89</v>
      </c>
      <c r="AW1467" s="13" t="s">
        <v>30</v>
      </c>
      <c r="AX1467" s="13" t="s">
        <v>76</v>
      </c>
      <c r="AY1467" s="191" t="s">
        <v>524</v>
      </c>
    </row>
    <row r="1468" spans="2:51" s="14" customFormat="1">
      <c r="B1468" s="198"/>
      <c r="D1468" s="190" t="s">
        <v>532</v>
      </c>
      <c r="E1468" s="199" t="s">
        <v>1</v>
      </c>
      <c r="F1468" s="200" t="s">
        <v>1226</v>
      </c>
      <c r="H1468" s="199" t="s">
        <v>1</v>
      </c>
      <c r="I1468" s="201"/>
      <c r="L1468" s="198"/>
      <c r="M1468" s="202"/>
      <c r="N1468" s="203"/>
      <c r="O1468" s="203"/>
      <c r="P1468" s="203"/>
      <c r="Q1468" s="203"/>
      <c r="R1468" s="203"/>
      <c r="S1468" s="203"/>
      <c r="T1468" s="204"/>
      <c r="AT1468" s="199" t="s">
        <v>532</v>
      </c>
      <c r="AU1468" s="199" t="s">
        <v>89</v>
      </c>
      <c r="AV1468" s="14" t="s">
        <v>83</v>
      </c>
      <c r="AW1468" s="14" t="s">
        <v>30</v>
      </c>
      <c r="AX1468" s="14" t="s">
        <v>76</v>
      </c>
      <c r="AY1468" s="199" t="s">
        <v>524</v>
      </c>
    </row>
    <row r="1469" spans="2:51" s="13" customFormat="1">
      <c r="B1469" s="189"/>
      <c r="D1469" s="190" t="s">
        <v>532</v>
      </c>
      <c r="E1469" s="191" t="s">
        <v>1</v>
      </c>
      <c r="F1469" s="192" t="s">
        <v>1592</v>
      </c>
      <c r="H1469" s="193">
        <v>4.5469999999999997</v>
      </c>
      <c r="I1469" s="194"/>
      <c r="L1469" s="189"/>
      <c r="M1469" s="195"/>
      <c r="N1469" s="196"/>
      <c r="O1469" s="196"/>
      <c r="P1469" s="196"/>
      <c r="Q1469" s="196"/>
      <c r="R1469" s="196"/>
      <c r="S1469" s="196"/>
      <c r="T1469" s="197"/>
      <c r="AT1469" s="191" t="s">
        <v>532</v>
      </c>
      <c r="AU1469" s="191" t="s">
        <v>89</v>
      </c>
      <c r="AV1469" s="13" t="s">
        <v>89</v>
      </c>
      <c r="AW1469" s="13" t="s">
        <v>30</v>
      </c>
      <c r="AX1469" s="13" t="s">
        <v>76</v>
      </c>
      <c r="AY1469" s="191" t="s">
        <v>524</v>
      </c>
    </row>
    <row r="1470" spans="2:51" s="13" customFormat="1">
      <c r="B1470" s="189"/>
      <c r="D1470" s="190" t="s">
        <v>532</v>
      </c>
      <c r="E1470" s="191" t="s">
        <v>1</v>
      </c>
      <c r="F1470" s="192" t="s">
        <v>1593</v>
      </c>
      <c r="H1470" s="193">
        <v>1.139</v>
      </c>
      <c r="I1470" s="194"/>
      <c r="L1470" s="189"/>
      <c r="M1470" s="195"/>
      <c r="N1470" s="196"/>
      <c r="O1470" s="196"/>
      <c r="P1470" s="196"/>
      <c r="Q1470" s="196"/>
      <c r="R1470" s="196"/>
      <c r="S1470" s="196"/>
      <c r="T1470" s="197"/>
      <c r="AT1470" s="191" t="s">
        <v>532</v>
      </c>
      <c r="AU1470" s="191" t="s">
        <v>89</v>
      </c>
      <c r="AV1470" s="13" t="s">
        <v>89</v>
      </c>
      <c r="AW1470" s="13" t="s">
        <v>30</v>
      </c>
      <c r="AX1470" s="13" t="s">
        <v>76</v>
      </c>
      <c r="AY1470" s="191" t="s">
        <v>524</v>
      </c>
    </row>
    <row r="1471" spans="2:51" s="14" customFormat="1">
      <c r="B1471" s="198"/>
      <c r="D1471" s="190" t="s">
        <v>532</v>
      </c>
      <c r="E1471" s="199" t="s">
        <v>1</v>
      </c>
      <c r="F1471" s="200" t="s">
        <v>1162</v>
      </c>
      <c r="H1471" s="199" t="s">
        <v>1</v>
      </c>
      <c r="I1471" s="201"/>
      <c r="L1471" s="198"/>
      <c r="M1471" s="202"/>
      <c r="N1471" s="203"/>
      <c r="O1471" s="203"/>
      <c r="P1471" s="203"/>
      <c r="Q1471" s="203"/>
      <c r="R1471" s="203"/>
      <c r="S1471" s="203"/>
      <c r="T1471" s="204"/>
      <c r="AT1471" s="199" t="s">
        <v>532</v>
      </c>
      <c r="AU1471" s="199" t="s">
        <v>89</v>
      </c>
      <c r="AV1471" s="14" t="s">
        <v>83</v>
      </c>
      <c r="AW1471" s="14" t="s">
        <v>30</v>
      </c>
      <c r="AX1471" s="14" t="s">
        <v>76</v>
      </c>
      <c r="AY1471" s="199" t="s">
        <v>524</v>
      </c>
    </row>
    <row r="1472" spans="2:51" s="14" customFormat="1">
      <c r="B1472" s="198"/>
      <c r="D1472" s="190" t="s">
        <v>532</v>
      </c>
      <c r="E1472" s="199" t="s">
        <v>1</v>
      </c>
      <c r="F1472" s="200" t="s">
        <v>1177</v>
      </c>
      <c r="H1472" s="199" t="s">
        <v>1</v>
      </c>
      <c r="I1472" s="201"/>
      <c r="L1472" s="198"/>
      <c r="M1472" s="202"/>
      <c r="N1472" s="203"/>
      <c r="O1472" s="203"/>
      <c r="P1472" s="203"/>
      <c r="Q1472" s="203"/>
      <c r="R1472" s="203"/>
      <c r="S1472" s="203"/>
      <c r="T1472" s="204"/>
      <c r="AT1472" s="199" t="s">
        <v>532</v>
      </c>
      <c r="AU1472" s="199" t="s">
        <v>89</v>
      </c>
      <c r="AV1472" s="14" t="s">
        <v>83</v>
      </c>
      <c r="AW1472" s="14" t="s">
        <v>30</v>
      </c>
      <c r="AX1472" s="14" t="s">
        <v>76</v>
      </c>
      <c r="AY1472" s="199" t="s">
        <v>524</v>
      </c>
    </row>
    <row r="1473" spans="2:51" s="13" customFormat="1">
      <c r="B1473" s="189"/>
      <c r="D1473" s="190" t="s">
        <v>532</v>
      </c>
      <c r="E1473" s="191" t="s">
        <v>1</v>
      </c>
      <c r="F1473" s="192" t="s">
        <v>1594</v>
      </c>
      <c r="H1473" s="193">
        <v>5.2450000000000001</v>
      </c>
      <c r="I1473" s="194"/>
      <c r="L1473" s="189"/>
      <c r="M1473" s="195"/>
      <c r="N1473" s="196"/>
      <c r="O1473" s="196"/>
      <c r="P1473" s="196"/>
      <c r="Q1473" s="196"/>
      <c r="R1473" s="196"/>
      <c r="S1473" s="196"/>
      <c r="T1473" s="197"/>
      <c r="AT1473" s="191" t="s">
        <v>532</v>
      </c>
      <c r="AU1473" s="191" t="s">
        <v>89</v>
      </c>
      <c r="AV1473" s="13" t="s">
        <v>89</v>
      </c>
      <c r="AW1473" s="13" t="s">
        <v>30</v>
      </c>
      <c r="AX1473" s="13" t="s">
        <v>76</v>
      </c>
      <c r="AY1473" s="191" t="s">
        <v>524</v>
      </c>
    </row>
    <row r="1474" spans="2:51" s="14" customFormat="1">
      <c r="B1474" s="198"/>
      <c r="D1474" s="190" t="s">
        <v>532</v>
      </c>
      <c r="E1474" s="199" t="s">
        <v>1</v>
      </c>
      <c r="F1474" s="200" t="s">
        <v>1226</v>
      </c>
      <c r="H1474" s="199" t="s">
        <v>1</v>
      </c>
      <c r="I1474" s="201"/>
      <c r="L1474" s="198"/>
      <c r="M1474" s="202"/>
      <c r="N1474" s="203"/>
      <c r="O1474" s="203"/>
      <c r="P1474" s="203"/>
      <c r="Q1474" s="203"/>
      <c r="R1474" s="203"/>
      <c r="S1474" s="203"/>
      <c r="T1474" s="204"/>
      <c r="AT1474" s="199" t="s">
        <v>532</v>
      </c>
      <c r="AU1474" s="199" t="s">
        <v>89</v>
      </c>
      <c r="AV1474" s="14" t="s">
        <v>83</v>
      </c>
      <c r="AW1474" s="14" t="s">
        <v>30</v>
      </c>
      <c r="AX1474" s="14" t="s">
        <v>76</v>
      </c>
      <c r="AY1474" s="199" t="s">
        <v>524</v>
      </c>
    </row>
    <row r="1475" spans="2:51" s="13" customFormat="1">
      <c r="B1475" s="189"/>
      <c r="D1475" s="190" t="s">
        <v>532</v>
      </c>
      <c r="E1475" s="191" t="s">
        <v>1</v>
      </c>
      <c r="F1475" s="192" t="s">
        <v>1595</v>
      </c>
      <c r="H1475" s="193">
        <v>19.736000000000001</v>
      </c>
      <c r="I1475" s="194"/>
      <c r="L1475" s="189"/>
      <c r="M1475" s="195"/>
      <c r="N1475" s="196"/>
      <c r="O1475" s="196"/>
      <c r="P1475" s="196"/>
      <c r="Q1475" s="196"/>
      <c r="R1475" s="196"/>
      <c r="S1475" s="196"/>
      <c r="T1475" s="197"/>
      <c r="AT1475" s="191" t="s">
        <v>532</v>
      </c>
      <c r="AU1475" s="191" t="s">
        <v>89</v>
      </c>
      <c r="AV1475" s="13" t="s">
        <v>89</v>
      </c>
      <c r="AW1475" s="13" t="s">
        <v>30</v>
      </c>
      <c r="AX1475" s="13" t="s">
        <v>76</v>
      </c>
      <c r="AY1475" s="191" t="s">
        <v>524</v>
      </c>
    </row>
    <row r="1476" spans="2:51" s="13" customFormat="1">
      <c r="B1476" s="189"/>
      <c r="D1476" s="190" t="s">
        <v>532</v>
      </c>
      <c r="E1476" s="191" t="s">
        <v>1</v>
      </c>
      <c r="F1476" s="192" t="s">
        <v>1596</v>
      </c>
      <c r="H1476" s="193">
        <v>5.7919999999999998</v>
      </c>
      <c r="I1476" s="194"/>
      <c r="L1476" s="189"/>
      <c r="M1476" s="195"/>
      <c r="N1476" s="196"/>
      <c r="O1476" s="196"/>
      <c r="P1476" s="196"/>
      <c r="Q1476" s="196"/>
      <c r="R1476" s="196"/>
      <c r="S1476" s="196"/>
      <c r="T1476" s="197"/>
      <c r="AT1476" s="191" t="s">
        <v>532</v>
      </c>
      <c r="AU1476" s="191" t="s">
        <v>89</v>
      </c>
      <c r="AV1476" s="13" t="s">
        <v>89</v>
      </c>
      <c r="AW1476" s="13" t="s">
        <v>30</v>
      </c>
      <c r="AX1476" s="13" t="s">
        <v>76</v>
      </c>
      <c r="AY1476" s="191" t="s">
        <v>524</v>
      </c>
    </row>
    <row r="1477" spans="2:51" s="13" customFormat="1">
      <c r="B1477" s="189"/>
      <c r="D1477" s="190" t="s">
        <v>532</v>
      </c>
      <c r="E1477" s="191" t="s">
        <v>1</v>
      </c>
      <c r="F1477" s="192" t="s">
        <v>1597</v>
      </c>
      <c r="H1477" s="193">
        <v>1.39</v>
      </c>
      <c r="I1477" s="194"/>
      <c r="L1477" s="189"/>
      <c r="M1477" s="195"/>
      <c r="N1477" s="196"/>
      <c r="O1477" s="196"/>
      <c r="P1477" s="196"/>
      <c r="Q1477" s="196"/>
      <c r="R1477" s="196"/>
      <c r="S1477" s="196"/>
      <c r="T1477" s="197"/>
      <c r="AT1477" s="191" t="s">
        <v>532</v>
      </c>
      <c r="AU1477" s="191" t="s">
        <v>89</v>
      </c>
      <c r="AV1477" s="13" t="s">
        <v>89</v>
      </c>
      <c r="AW1477" s="13" t="s">
        <v>30</v>
      </c>
      <c r="AX1477" s="13" t="s">
        <v>76</v>
      </c>
      <c r="AY1477" s="191" t="s">
        <v>524</v>
      </c>
    </row>
    <row r="1478" spans="2:51" s="14" customFormat="1">
      <c r="B1478" s="198"/>
      <c r="D1478" s="190" t="s">
        <v>532</v>
      </c>
      <c r="E1478" s="199" t="s">
        <v>1</v>
      </c>
      <c r="F1478" s="200" t="s">
        <v>1212</v>
      </c>
      <c r="H1478" s="199" t="s">
        <v>1</v>
      </c>
      <c r="I1478" s="201"/>
      <c r="L1478" s="198"/>
      <c r="M1478" s="202"/>
      <c r="N1478" s="203"/>
      <c r="O1478" s="203"/>
      <c r="P1478" s="203"/>
      <c r="Q1478" s="203"/>
      <c r="R1478" s="203"/>
      <c r="S1478" s="203"/>
      <c r="T1478" s="204"/>
      <c r="AT1478" s="199" t="s">
        <v>532</v>
      </c>
      <c r="AU1478" s="199" t="s">
        <v>89</v>
      </c>
      <c r="AV1478" s="14" t="s">
        <v>83</v>
      </c>
      <c r="AW1478" s="14" t="s">
        <v>30</v>
      </c>
      <c r="AX1478" s="14" t="s">
        <v>76</v>
      </c>
      <c r="AY1478" s="199" t="s">
        <v>524</v>
      </c>
    </row>
    <row r="1479" spans="2:51" s="13" customFormat="1">
      <c r="B1479" s="189"/>
      <c r="D1479" s="190" t="s">
        <v>532</v>
      </c>
      <c r="E1479" s="191" t="s">
        <v>1</v>
      </c>
      <c r="F1479" s="192" t="s">
        <v>1568</v>
      </c>
      <c r="H1479" s="193">
        <v>1.1379999999999999</v>
      </c>
      <c r="I1479" s="194"/>
      <c r="L1479" s="189"/>
      <c r="M1479" s="195"/>
      <c r="N1479" s="196"/>
      <c r="O1479" s="196"/>
      <c r="P1479" s="196"/>
      <c r="Q1479" s="196"/>
      <c r="R1479" s="196"/>
      <c r="S1479" s="196"/>
      <c r="T1479" s="197"/>
      <c r="AT1479" s="191" t="s">
        <v>532</v>
      </c>
      <c r="AU1479" s="191" t="s">
        <v>89</v>
      </c>
      <c r="AV1479" s="13" t="s">
        <v>89</v>
      </c>
      <c r="AW1479" s="13" t="s">
        <v>30</v>
      </c>
      <c r="AX1479" s="13" t="s">
        <v>76</v>
      </c>
      <c r="AY1479" s="191" t="s">
        <v>524</v>
      </c>
    </row>
    <row r="1480" spans="2:51" s="14" customFormat="1">
      <c r="B1480" s="198"/>
      <c r="D1480" s="190" t="s">
        <v>532</v>
      </c>
      <c r="E1480" s="199" t="s">
        <v>1</v>
      </c>
      <c r="F1480" s="200" t="s">
        <v>1164</v>
      </c>
      <c r="H1480" s="199" t="s">
        <v>1</v>
      </c>
      <c r="I1480" s="201"/>
      <c r="L1480" s="198"/>
      <c r="M1480" s="202"/>
      <c r="N1480" s="203"/>
      <c r="O1480" s="203"/>
      <c r="P1480" s="203"/>
      <c r="Q1480" s="203"/>
      <c r="R1480" s="203"/>
      <c r="S1480" s="203"/>
      <c r="T1480" s="204"/>
      <c r="AT1480" s="199" t="s">
        <v>532</v>
      </c>
      <c r="AU1480" s="199" t="s">
        <v>89</v>
      </c>
      <c r="AV1480" s="14" t="s">
        <v>83</v>
      </c>
      <c r="AW1480" s="14" t="s">
        <v>30</v>
      </c>
      <c r="AX1480" s="14" t="s">
        <v>76</v>
      </c>
      <c r="AY1480" s="199" t="s">
        <v>524</v>
      </c>
    </row>
    <row r="1481" spans="2:51" s="14" customFormat="1">
      <c r="B1481" s="198"/>
      <c r="D1481" s="190" t="s">
        <v>532</v>
      </c>
      <c r="E1481" s="199" t="s">
        <v>1</v>
      </c>
      <c r="F1481" s="200" t="s">
        <v>1226</v>
      </c>
      <c r="H1481" s="199" t="s">
        <v>1</v>
      </c>
      <c r="I1481" s="201"/>
      <c r="L1481" s="198"/>
      <c r="M1481" s="202"/>
      <c r="N1481" s="203"/>
      <c r="O1481" s="203"/>
      <c r="P1481" s="203"/>
      <c r="Q1481" s="203"/>
      <c r="R1481" s="203"/>
      <c r="S1481" s="203"/>
      <c r="T1481" s="204"/>
      <c r="AT1481" s="199" t="s">
        <v>532</v>
      </c>
      <c r="AU1481" s="199" t="s">
        <v>89</v>
      </c>
      <c r="AV1481" s="14" t="s">
        <v>83</v>
      </c>
      <c r="AW1481" s="14" t="s">
        <v>30</v>
      </c>
      <c r="AX1481" s="14" t="s">
        <v>76</v>
      </c>
      <c r="AY1481" s="199" t="s">
        <v>524</v>
      </c>
    </row>
    <row r="1482" spans="2:51" s="13" customFormat="1">
      <c r="B1482" s="189"/>
      <c r="D1482" s="190" t="s">
        <v>532</v>
      </c>
      <c r="E1482" s="191" t="s">
        <v>1</v>
      </c>
      <c r="F1482" s="192" t="s">
        <v>1598</v>
      </c>
      <c r="H1482" s="193">
        <v>39.457000000000001</v>
      </c>
      <c r="I1482" s="194"/>
      <c r="L1482" s="189"/>
      <c r="M1482" s="195"/>
      <c r="N1482" s="196"/>
      <c r="O1482" s="196"/>
      <c r="P1482" s="196"/>
      <c r="Q1482" s="196"/>
      <c r="R1482" s="196"/>
      <c r="S1482" s="196"/>
      <c r="T1482" s="197"/>
      <c r="AT1482" s="191" t="s">
        <v>532</v>
      </c>
      <c r="AU1482" s="191" t="s">
        <v>89</v>
      </c>
      <c r="AV1482" s="13" t="s">
        <v>89</v>
      </c>
      <c r="AW1482" s="13" t="s">
        <v>30</v>
      </c>
      <c r="AX1482" s="13" t="s">
        <v>76</v>
      </c>
      <c r="AY1482" s="191" t="s">
        <v>524</v>
      </c>
    </row>
    <row r="1483" spans="2:51" s="13" customFormat="1">
      <c r="B1483" s="189"/>
      <c r="D1483" s="190" t="s">
        <v>532</v>
      </c>
      <c r="E1483" s="191" t="s">
        <v>1</v>
      </c>
      <c r="F1483" s="192" t="s">
        <v>1599</v>
      </c>
      <c r="H1483" s="193">
        <v>-11.914</v>
      </c>
      <c r="I1483" s="194"/>
      <c r="L1483" s="189"/>
      <c r="M1483" s="195"/>
      <c r="N1483" s="196"/>
      <c r="O1483" s="196"/>
      <c r="P1483" s="196"/>
      <c r="Q1483" s="196"/>
      <c r="R1483" s="196"/>
      <c r="S1483" s="196"/>
      <c r="T1483" s="197"/>
      <c r="AT1483" s="191" t="s">
        <v>532</v>
      </c>
      <c r="AU1483" s="191" t="s">
        <v>89</v>
      </c>
      <c r="AV1483" s="13" t="s">
        <v>89</v>
      </c>
      <c r="AW1483" s="13" t="s">
        <v>30</v>
      </c>
      <c r="AX1483" s="13" t="s">
        <v>76</v>
      </c>
      <c r="AY1483" s="191" t="s">
        <v>524</v>
      </c>
    </row>
    <row r="1484" spans="2:51" s="14" customFormat="1">
      <c r="B1484" s="198"/>
      <c r="D1484" s="190" t="s">
        <v>532</v>
      </c>
      <c r="E1484" s="199" t="s">
        <v>1</v>
      </c>
      <c r="F1484" s="200" t="s">
        <v>1177</v>
      </c>
      <c r="H1484" s="199" t="s">
        <v>1</v>
      </c>
      <c r="I1484" s="201"/>
      <c r="L1484" s="198"/>
      <c r="M1484" s="202"/>
      <c r="N1484" s="203"/>
      <c r="O1484" s="203"/>
      <c r="P1484" s="203"/>
      <c r="Q1484" s="203"/>
      <c r="R1484" s="203"/>
      <c r="S1484" s="203"/>
      <c r="T1484" s="204"/>
      <c r="AT1484" s="199" t="s">
        <v>532</v>
      </c>
      <c r="AU1484" s="199" t="s">
        <v>89</v>
      </c>
      <c r="AV1484" s="14" t="s">
        <v>83</v>
      </c>
      <c r="AW1484" s="14" t="s">
        <v>30</v>
      </c>
      <c r="AX1484" s="14" t="s">
        <v>76</v>
      </c>
      <c r="AY1484" s="199" t="s">
        <v>524</v>
      </c>
    </row>
    <row r="1485" spans="2:51" s="13" customFormat="1">
      <c r="B1485" s="189"/>
      <c r="D1485" s="190" t="s">
        <v>532</v>
      </c>
      <c r="E1485" s="191" t="s">
        <v>1</v>
      </c>
      <c r="F1485" s="192" t="s">
        <v>1600</v>
      </c>
      <c r="H1485" s="193">
        <v>2.359</v>
      </c>
      <c r="I1485" s="194"/>
      <c r="L1485" s="189"/>
      <c r="M1485" s="195"/>
      <c r="N1485" s="196"/>
      <c r="O1485" s="196"/>
      <c r="P1485" s="196"/>
      <c r="Q1485" s="196"/>
      <c r="R1485" s="196"/>
      <c r="S1485" s="196"/>
      <c r="T1485" s="197"/>
      <c r="AT1485" s="191" t="s">
        <v>532</v>
      </c>
      <c r="AU1485" s="191" t="s">
        <v>89</v>
      </c>
      <c r="AV1485" s="13" t="s">
        <v>89</v>
      </c>
      <c r="AW1485" s="13" t="s">
        <v>30</v>
      </c>
      <c r="AX1485" s="13" t="s">
        <v>76</v>
      </c>
      <c r="AY1485" s="191" t="s">
        <v>524</v>
      </c>
    </row>
    <row r="1486" spans="2:51" s="14" customFormat="1">
      <c r="B1486" s="198"/>
      <c r="D1486" s="190" t="s">
        <v>532</v>
      </c>
      <c r="E1486" s="199" t="s">
        <v>1</v>
      </c>
      <c r="F1486" s="200" t="s">
        <v>1226</v>
      </c>
      <c r="H1486" s="199" t="s">
        <v>1</v>
      </c>
      <c r="I1486" s="201"/>
      <c r="L1486" s="198"/>
      <c r="M1486" s="202"/>
      <c r="N1486" s="203"/>
      <c r="O1486" s="203"/>
      <c r="P1486" s="203"/>
      <c r="Q1486" s="203"/>
      <c r="R1486" s="203"/>
      <c r="S1486" s="203"/>
      <c r="T1486" s="204"/>
      <c r="AT1486" s="199" t="s">
        <v>532</v>
      </c>
      <c r="AU1486" s="199" t="s">
        <v>89</v>
      </c>
      <c r="AV1486" s="14" t="s">
        <v>83</v>
      </c>
      <c r="AW1486" s="14" t="s">
        <v>30</v>
      </c>
      <c r="AX1486" s="14" t="s">
        <v>76</v>
      </c>
      <c r="AY1486" s="199" t="s">
        <v>524</v>
      </c>
    </row>
    <row r="1487" spans="2:51" s="13" customFormat="1">
      <c r="B1487" s="189"/>
      <c r="D1487" s="190" t="s">
        <v>532</v>
      </c>
      <c r="E1487" s="191" t="s">
        <v>1</v>
      </c>
      <c r="F1487" s="192" t="s">
        <v>1601</v>
      </c>
      <c r="H1487" s="193">
        <v>19.064</v>
      </c>
      <c r="I1487" s="194"/>
      <c r="L1487" s="189"/>
      <c r="M1487" s="195"/>
      <c r="N1487" s="196"/>
      <c r="O1487" s="196"/>
      <c r="P1487" s="196"/>
      <c r="Q1487" s="196"/>
      <c r="R1487" s="196"/>
      <c r="S1487" s="196"/>
      <c r="T1487" s="197"/>
      <c r="AT1487" s="191" t="s">
        <v>532</v>
      </c>
      <c r="AU1487" s="191" t="s">
        <v>89</v>
      </c>
      <c r="AV1487" s="13" t="s">
        <v>89</v>
      </c>
      <c r="AW1487" s="13" t="s">
        <v>30</v>
      </c>
      <c r="AX1487" s="13" t="s">
        <v>76</v>
      </c>
      <c r="AY1487" s="191" t="s">
        <v>524</v>
      </c>
    </row>
    <row r="1488" spans="2:51" s="13" customFormat="1">
      <c r="B1488" s="189"/>
      <c r="D1488" s="190" t="s">
        <v>532</v>
      </c>
      <c r="E1488" s="191" t="s">
        <v>1</v>
      </c>
      <c r="F1488" s="192" t="s">
        <v>1602</v>
      </c>
      <c r="H1488" s="193">
        <v>-7.83</v>
      </c>
      <c r="I1488" s="194"/>
      <c r="L1488" s="189"/>
      <c r="M1488" s="195"/>
      <c r="N1488" s="196"/>
      <c r="O1488" s="196"/>
      <c r="P1488" s="196"/>
      <c r="Q1488" s="196"/>
      <c r="R1488" s="196"/>
      <c r="S1488" s="196"/>
      <c r="T1488" s="197"/>
      <c r="AT1488" s="191" t="s">
        <v>532</v>
      </c>
      <c r="AU1488" s="191" t="s">
        <v>89</v>
      </c>
      <c r="AV1488" s="13" t="s">
        <v>89</v>
      </c>
      <c r="AW1488" s="13" t="s">
        <v>30</v>
      </c>
      <c r="AX1488" s="13" t="s">
        <v>76</v>
      </c>
      <c r="AY1488" s="191" t="s">
        <v>524</v>
      </c>
    </row>
    <row r="1489" spans="2:51" s="15" customFormat="1">
      <c r="B1489" s="205"/>
      <c r="D1489" s="190" t="s">
        <v>532</v>
      </c>
      <c r="E1489" s="206" t="s">
        <v>1</v>
      </c>
      <c r="F1489" s="207" t="s">
        <v>589</v>
      </c>
      <c r="H1489" s="208">
        <v>154.37299999999999</v>
      </c>
      <c r="I1489" s="209"/>
      <c r="L1489" s="205"/>
      <c r="M1489" s="210"/>
      <c r="N1489" s="211"/>
      <c r="O1489" s="211"/>
      <c r="P1489" s="211"/>
      <c r="Q1489" s="211"/>
      <c r="R1489" s="211"/>
      <c r="S1489" s="211"/>
      <c r="T1489" s="212"/>
      <c r="AT1489" s="206" t="s">
        <v>532</v>
      </c>
      <c r="AU1489" s="206" t="s">
        <v>89</v>
      </c>
      <c r="AV1489" s="15" t="s">
        <v>537</v>
      </c>
      <c r="AW1489" s="15" t="s">
        <v>30</v>
      </c>
      <c r="AX1489" s="15" t="s">
        <v>76</v>
      </c>
      <c r="AY1489" s="206" t="s">
        <v>524</v>
      </c>
    </row>
    <row r="1490" spans="2:51" s="14" customFormat="1">
      <c r="B1490" s="198"/>
      <c r="D1490" s="190" t="s">
        <v>532</v>
      </c>
      <c r="E1490" s="199" t="s">
        <v>1</v>
      </c>
      <c r="F1490" s="200" t="s">
        <v>1603</v>
      </c>
      <c r="H1490" s="199" t="s">
        <v>1</v>
      </c>
      <c r="I1490" s="201"/>
      <c r="L1490" s="198"/>
      <c r="M1490" s="202"/>
      <c r="N1490" s="203"/>
      <c r="O1490" s="203"/>
      <c r="P1490" s="203"/>
      <c r="Q1490" s="203"/>
      <c r="R1490" s="203"/>
      <c r="S1490" s="203"/>
      <c r="T1490" s="204"/>
      <c r="AT1490" s="199" t="s">
        <v>532</v>
      </c>
      <c r="AU1490" s="199" t="s">
        <v>89</v>
      </c>
      <c r="AV1490" s="14" t="s">
        <v>83</v>
      </c>
      <c r="AW1490" s="14" t="s">
        <v>30</v>
      </c>
      <c r="AX1490" s="14" t="s">
        <v>76</v>
      </c>
      <c r="AY1490" s="199" t="s">
        <v>524</v>
      </c>
    </row>
    <row r="1491" spans="2:51" s="14" customFormat="1">
      <c r="B1491" s="198"/>
      <c r="D1491" s="190" t="s">
        <v>532</v>
      </c>
      <c r="E1491" s="199" t="s">
        <v>1</v>
      </c>
      <c r="F1491" s="200" t="s">
        <v>1034</v>
      </c>
      <c r="H1491" s="199" t="s">
        <v>1</v>
      </c>
      <c r="I1491" s="201"/>
      <c r="L1491" s="198"/>
      <c r="M1491" s="202"/>
      <c r="N1491" s="203"/>
      <c r="O1491" s="203"/>
      <c r="P1491" s="203"/>
      <c r="Q1491" s="203"/>
      <c r="R1491" s="203"/>
      <c r="S1491" s="203"/>
      <c r="T1491" s="204"/>
      <c r="AT1491" s="199" t="s">
        <v>532</v>
      </c>
      <c r="AU1491" s="199" t="s">
        <v>89</v>
      </c>
      <c r="AV1491" s="14" t="s">
        <v>83</v>
      </c>
      <c r="AW1491" s="14" t="s">
        <v>30</v>
      </c>
      <c r="AX1491" s="14" t="s">
        <v>76</v>
      </c>
      <c r="AY1491" s="199" t="s">
        <v>524</v>
      </c>
    </row>
    <row r="1492" spans="2:51" s="14" customFormat="1">
      <c r="B1492" s="198"/>
      <c r="D1492" s="190" t="s">
        <v>532</v>
      </c>
      <c r="E1492" s="199" t="s">
        <v>1</v>
      </c>
      <c r="F1492" s="200" t="s">
        <v>1035</v>
      </c>
      <c r="H1492" s="199" t="s">
        <v>1</v>
      </c>
      <c r="I1492" s="201"/>
      <c r="L1492" s="198"/>
      <c r="M1492" s="202"/>
      <c r="N1492" s="203"/>
      <c r="O1492" s="203"/>
      <c r="P1492" s="203"/>
      <c r="Q1492" s="203"/>
      <c r="R1492" s="203"/>
      <c r="S1492" s="203"/>
      <c r="T1492" s="204"/>
      <c r="AT1492" s="199" t="s">
        <v>532</v>
      </c>
      <c r="AU1492" s="199" t="s">
        <v>89</v>
      </c>
      <c r="AV1492" s="14" t="s">
        <v>83</v>
      </c>
      <c r="AW1492" s="14" t="s">
        <v>30</v>
      </c>
      <c r="AX1492" s="14" t="s">
        <v>76</v>
      </c>
      <c r="AY1492" s="199" t="s">
        <v>524</v>
      </c>
    </row>
    <row r="1493" spans="2:51" s="14" customFormat="1">
      <c r="B1493" s="198"/>
      <c r="D1493" s="190" t="s">
        <v>532</v>
      </c>
      <c r="E1493" s="199" t="s">
        <v>1</v>
      </c>
      <c r="F1493" s="200" t="s">
        <v>1216</v>
      </c>
      <c r="H1493" s="199" t="s">
        <v>1</v>
      </c>
      <c r="I1493" s="201"/>
      <c r="L1493" s="198"/>
      <c r="M1493" s="202"/>
      <c r="N1493" s="203"/>
      <c r="O1493" s="203"/>
      <c r="P1493" s="203"/>
      <c r="Q1493" s="203"/>
      <c r="R1493" s="203"/>
      <c r="S1493" s="203"/>
      <c r="T1493" s="204"/>
      <c r="AT1493" s="199" t="s">
        <v>532</v>
      </c>
      <c r="AU1493" s="199" t="s">
        <v>89</v>
      </c>
      <c r="AV1493" s="14" t="s">
        <v>83</v>
      </c>
      <c r="AW1493" s="14" t="s">
        <v>30</v>
      </c>
      <c r="AX1493" s="14" t="s">
        <v>76</v>
      </c>
      <c r="AY1493" s="199" t="s">
        <v>524</v>
      </c>
    </row>
    <row r="1494" spans="2:51" s="13" customFormat="1">
      <c r="B1494" s="189"/>
      <c r="D1494" s="190" t="s">
        <v>532</v>
      </c>
      <c r="E1494" s="191" t="s">
        <v>1</v>
      </c>
      <c r="F1494" s="192" t="s">
        <v>1604</v>
      </c>
      <c r="H1494" s="193">
        <v>20.013000000000002</v>
      </c>
      <c r="I1494" s="194"/>
      <c r="L1494" s="189"/>
      <c r="M1494" s="195"/>
      <c r="N1494" s="196"/>
      <c r="O1494" s="196"/>
      <c r="P1494" s="196"/>
      <c r="Q1494" s="196"/>
      <c r="R1494" s="196"/>
      <c r="S1494" s="196"/>
      <c r="T1494" s="197"/>
      <c r="AT1494" s="191" t="s">
        <v>532</v>
      </c>
      <c r="AU1494" s="191" t="s">
        <v>89</v>
      </c>
      <c r="AV1494" s="13" t="s">
        <v>89</v>
      </c>
      <c r="AW1494" s="13" t="s">
        <v>30</v>
      </c>
      <c r="AX1494" s="13" t="s">
        <v>76</v>
      </c>
      <c r="AY1494" s="191" t="s">
        <v>524</v>
      </c>
    </row>
    <row r="1495" spans="2:51" s="13" customFormat="1">
      <c r="B1495" s="189"/>
      <c r="D1495" s="190" t="s">
        <v>532</v>
      </c>
      <c r="E1495" s="191" t="s">
        <v>1</v>
      </c>
      <c r="F1495" s="192" t="s">
        <v>1605</v>
      </c>
      <c r="H1495" s="193">
        <v>-6.93</v>
      </c>
      <c r="I1495" s="194"/>
      <c r="L1495" s="189"/>
      <c r="M1495" s="195"/>
      <c r="N1495" s="196"/>
      <c r="O1495" s="196"/>
      <c r="P1495" s="196"/>
      <c r="Q1495" s="196"/>
      <c r="R1495" s="196"/>
      <c r="S1495" s="196"/>
      <c r="T1495" s="197"/>
      <c r="AT1495" s="191" t="s">
        <v>532</v>
      </c>
      <c r="AU1495" s="191" t="s">
        <v>89</v>
      </c>
      <c r="AV1495" s="13" t="s">
        <v>89</v>
      </c>
      <c r="AW1495" s="13" t="s">
        <v>30</v>
      </c>
      <c r="AX1495" s="13" t="s">
        <v>76</v>
      </c>
      <c r="AY1495" s="191" t="s">
        <v>524</v>
      </c>
    </row>
    <row r="1496" spans="2:51" s="13" customFormat="1">
      <c r="B1496" s="189"/>
      <c r="D1496" s="190" t="s">
        <v>532</v>
      </c>
      <c r="E1496" s="191" t="s">
        <v>1</v>
      </c>
      <c r="F1496" s="192" t="s">
        <v>1606</v>
      </c>
      <c r="H1496" s="193">
        <v>0.72799999999999998</v>
      </c>
      <c r="I1496" s="194"/>
      <c r="L1496" s="189"/>
      <c r="M1496" s="195"/>
      <c r="N1496" s="196"/>
      <c r="O1496" s="196"/>
      <c r="P1496" s="196"/>
      <c r="Q1496" s="196"/>
      <c r="R1496" s="196"/>
      <c r="S1496" s="196"/>
      <c r="T1496" s="197"/>
      <c r="AT1496" s="191" t="s">
        <v>532</v>
      </c>
      <c r="AU1496" s="191" t="s">
        <v>89</v>
      </c>
      <c r="AV1496" s="13" t="s">
        <v>89</v>
      </c>
      <c r="AW1496" s="13" t="s">
        <v>30</v>
      </c>
      <c r="AX1496" s="13" t="s">
        <v>76</v>
      </c>
      <c r="AY1496" s="191" t="s">
        <v>524</v>
      </c>
    </row>
    <row r="1497" spans="2:51" s="14" customFormat="1">
      <c r="B1497" s="198"/>
      <c r="D1497" s="190" t="s">
        <v>532</v>
      </c>
      <c r="E1497" s="199" t="s">
        <v>1</v>
      </c>
      <c r="F1497" s="200" t="s">
        <v>1037</v>
      </c>
      <c r="H1497" s="199" t="s">
        <v>1</v>
      </c>
      <c r="I1497" s="201"/>
      <c r="L1497" s="198"/>
      <c r="M1497" s="202"/>
      <c r="N1497" s="203"/>
      <c r="O1497" s="203"/>
      <c r="P1497" s="203"/>
      <c r="Q1497" s="203"/>
      <c r="R1497" s="203"/>
      <c r="S1497" s="203"/>
      <c r="T1497" s="204"/>
      <c r="AT1497" s="199" t="s">
        <v>532</v>
      </c>
      <c r="AU1497" s="199" t="s">
        <v>89</v>
      </c>
      <c r="AV1497" s="14" t="s">
        <v>83</v>
      </c>
      <c r="AW1497" s="14" t="s">
        <v>30</v>
      </c>
      <c r="AX1497" s="14" t="s">
        <v>76</v>
      </c>
      <c r="AY1497" s="199" t="s">
        <v>524</v>
      </c>
    </row>
    <row r="1498" spans="2:51" s="14" customFormat="1">
      <c r="B1498" s="198"/>
      <c r="D1498" s="190" t="s">
        <v>532</v>
      </c>
      <c r="E1498" s="199" t="s">
        <v>1</v>
      </c>
      <c r="F1498" s="200" t="s">
        <v>1216</v>
      </c>
      <c r="H1498" s="199" t="s">
        <v>1</v>
      </c>
      <c r="I1498" s="201"/>
      <c r="L1498" s="198"/>
      <c r="M1498" s="202"/>
      <c r="N1498" s="203"/>
      <c r="O1498" s="203"/>
      <c r="P1498" s="203"/>
      <c r="Q1498" s="203"/>
      <c r="R1498" s="203"/>
      <c r="S1498" s="203"/>
      <c r="T1498" s="204"/>
      <c r="AT1498" s="199" t="s">
        <v>532</v>
      </c>
      <c r="AU1498" s="199" t="s">
        <v>89</v>
      </c>
      <c r="AV1498" s="14" t="s">
        <v>83</v>
      </c>
      <c r="AW1498" s="14" t="s">
        <v>30</v>
      </c>
      <c r="AX1498" s="14" t="s">
        <v>76</v>
      </c>
      <c r="AY1498" s="199" t="s">
        <v>524</v>
      </c>
    </row>
    <row r="1499" spans="2:51" s="13" customFormat="1">
      <c r="B1499" s="189"/>
      <c r="D1499" s="190" t="s">
        <v>532</v>
      </c>
      <c r="E1499" s="191" t="s">
        <v>1</v>
      </c>
      <c r="F1499" s="192" t="s">
        <v>1607</v>
      </c>
      <c r="H1499" s="193">
        <v>21.173999999999999</v>
      </c>
      <c r="I1499" s="194"/>
      <c r="L1499" s="189"/>
      <c r="M1499" s="195"/>
      <c r="N1499" s="196"/>
      <c r="O1499" s="196"/>
      <c r="P1499" s="196"/>
      <c r="Q1499" s="196"/>
      <c r="R1499" s="196"/>
      <c r="S1499" s="196"/>
      <c r="T1499" s="197"/>
      <c r="AT1499" s="191" t="s">
        <v>532</v>
      </c>
      <c r="AU1499" s="191" t="s">
        <v>89</v>
      </c>
      <c r="AV1499" s="13" t="s">
        <v>89</v>
      </c>
      <c r="AW1499" s="13" t="s">
        <v>30</v>
      </c>
      <c r="AX1499" s="13" t="s">
        <v>76</v>
      </c>
      <c r="AY1499" s="191" t="s">
        <v>524</v>
      </c>
    </row>
    <row r="1500" spans="2:51" s="13" customFormat="1">
      <c r="B1500" s="189"/>
      <c r="D1500" s="190" t="s">
        <v>532</v>
      </c>
      <c r="E1500" s="191" t="s">
        <v>1</v>
      </c>
      <c r="F1500" s="192" t="s">
        <v>1608</v>
      </c>
      <c r="H1500" s="193">
        <v>-6.359</v>
      </c>
      <c r="I1500" s="194"/>
      <c r="L1500" s="189"/>
      <c r="M1500" s="195"/>
      <c r="N1500" s="196"/>
      <c r="O1500" s="196"/>
      <c r="P1500" s="196"/>
      <c r="Q1500" s="196"/>
      <c r="R1500" s="196"/>
      <c r="S1500" s="196"/>
      <c r="T1500" s="197"/>
      <c r="AT1500" s="191" t="s">
        <v>532</v>
      </c>
      <c r="AU1500" s="191" t="s">
        <v>89</v>
      </c>
      <c r="AV1500" s="13" t="s">
        <v>89</v>
      </c>
      <c r="AW1500" s="13" t="s">
        <v>30</v>
      </c>
      <c r="AX1500" s="13" t="s">
        <v>76</v>
      </c>
      <c r="AY1500" s="191" t="s">
        <v>524</v>
      </c>
    </row>
    <row r="1501" spans="2:51" s="13" customFormat="1">
      <c r="B1501" s="189"/>
      <c r="D1501" s="190" t="s">
        <v>532</v>
      </c>
      <c r="E1501" s="191" t="s">
        <v>1</v>
      </c>
      <c r="F1501" s="192" t="s">
        <v>1609</v>
      </c>
      <c r="H1501" s="193">
        <v>0.67800000000000005</v>
      </c>
      <c r="I1501" s="194"/>
      <c r="L1501" s="189"/>
      <c r="M1501" s="195"/>
      <c r="N1501" s="196"/>
      <c r="O1501" s="196"/>
      <c r="P1501" s="196"/>
      <c r="Q1501" s="196"/>
      <c r="R1501" s="196"/>
      <c r="S1501" s="196"/>
      <c r="T1501" s="197"/>
      <c r="AT1501" s="191" t="s">
        <v>532</v>
      </c>
      <c r="AU1501" s="191" t="s">
        <v>89</v>
      </c>
      <c r="AV1501" s="13" t="s">
        <v>89</v>
      </c>
      <c r="AW1501" s="13" t="s">
        <v>30</v>
      </c>
      <c r="AX1501" s="13" t="s">
        <v>76</v>
      </c>
      <c r="AY1501" s="191" t="s">
        <v>524</v>
      </c>
    </row>
    <row r="1502" spans="2:51" s="14" customFormat="1">
      <c r="B1502" s="198"/>
      <c r="D1502" s="190" t="s">
        <v>532</v>
      </c>
      <c r="E1502" s="199" t="s">
        <v>1</v>
      </c>
      <c r="F1502" s="200" t="s">
        <v>1039</v>
      </c>
      <c r="H1502" s="199" t="s">
        <v>1</v>
      </c>
      <c r="I1502" s="201"/>
      <c r="L1502" s="198"/>
      <c r="M1502" s="202"/>
      <c r="N1502" s="203"/>
      <c r="O1502" s="203"/>
      <c r="P1502" s="203"/>
      <c r="Q1502" s="203"/>
      <c r="R1502" s="203"/>
      <c r="S1502" s="203"/>
      <c r="T1502" s="204"/>
      <c r="AT1502" s="199" t="s">
        <v>532</v>
      </c>
      <c r="AU1502" s="199" t="s">
        <v>89</v>
      </c>
      <c r="AV1502" s="14" t="s">
        <v>83</v>
      </c>
      <c r="AW1502" s="14" t="s">
        <v>30</v>
      </c>
      <c r="AX1502" s="14" t="s">
        <v>76</v>
      </c>
      <c r="AY1502" s="199" t="s">
        <v>524</v>
      </c>
    </row>
    <row r="1503" spans="2:51" s="14" customFormat="1">
      <c r="B1503" s="198"/>
      <c r="D1503" s="190" t="s">
        <v>532</v>
      </c>
      <c r="E1503" s="199" t="s">
        <v>1</v>
      </c>
      <c r="F1503" s="200" t="s">
        <v>1216</v>
      </c>
      <c r="H1503" s="199" t="s">
        <v>1</v>
      </c>
      <c r="I1503" s="201"/>
      <c r="L1503" s="198"/>
      <c r="M1503" s="202"/>
      <c r="N1503" s="203"/>
      <c r="O1503" s="203"/>
      <c r="P1503" s="203"/>
      <c r="Q1503" s="203"/>
      <c r="R1503" s="203"/>
      <c r="S1503" s="203"/>
      <c r="T1503" s="204"/>
      <c r="AT1503" s="199" t="s">
        <v>532</v>
      </c>
      <c r="AU1503" s="199" t="s">
        <v>89</v>
      </c>
      <c r="AV1503" s="14" t="s">
        <v>83</v>
      </c>
      <c r="AW1503" s="14" t="s">
        <v>30</v>
      </c>
      <c r="AX1503" s="14" t="s">
        <v>76</v>
      </c>
      <c r="AY1503" s="199" t="s">
        <v>524</v>
      </c>
    </row>
    <row r="1504" spans="2:51" s="13" customFormat="1">
      <c r="B1504" s="189"/>
      <c r="D1504" s="190" t="s">
        <v>532</v>
      </c>
      <c r="E1504" s="191" t="s">
        <v>1</v>
      </c>
      <c r="F1504" s="192" t="s">
        <v>1610</v>
      </c>
      <c r="H1504" s="193">
        <v>48.488999999999997</v>
      </c>
      <c r="I1504" s="194"/>
      <c r="L1504" s="189"/>
      <c r="M1504" s="195"/>
      <c r="N1504" s="196"/>
      <c r="O1504" s="196"/>
      <c r="P1504" s="196"/>
      <c r="Q1504" s="196"/>
      <c r="R1504" s="196"/>
      <c r="S1504" s="196"/>
      <c r="T1504" s="197"/>
      <c r="AT1504" s="191" t="s">
        <v>532</v>
      </c>
      <c r="AU1504" s="191" t="s">
        <v>89</v>
      </c>
      <c r="AV1504" s="13" t="s">
        <v>89</v>
      </c>
      <c r="AW1504" s="13" t="s">
        <v>30</v>
      </c>
      <c r="AX1504" s="13" t="s">
        <v>76</v>
      </c>
      <c r="AY1504" s="191" t="s">
        <v>524</v>
      </c>
    </row>
    <row r="1505" spans="2:51" s="13" customFormat="1">
      <c r="B1505" s="189"/>
      <c r="D1505" s="190" t="s">
        <v>532</v>
      </c>
      <c r="E1505" s="191" t="s">
        <v>1</v>
      </c>
      <c r="F1505" s="192" t="s">
        <v>1611</v>
      </c>
      <c r="H1505" s="193">
        <v>-8.5299999999999994</v>
      </c>
      <c r="I1505" s="194"/>
      <c r="L1505" s="189"/>
      <c r="M1505" s="195"/>
      <c r="N1505" s="196"/>
      <c r="O1505" s="196"/>
      <c r="P1505" s="196"/>
      <c r="Q1505" s="196"/>
      <c r="R1505" s="196"/>
      <c r="S1505" s="196"/>
      <c r="T1505" s="197"/>
      <c r="AT1505" s="191" t="s">
        <v>532</v>
      </c>
      <c r="AU1505" s="191" t="s">
        <v>89</v>
      </c>
      <c r="AV1505" s="13" t="s">
        <v>89</v>
      </c>
      <c r="AW1505" s="13" t="s">
        <v>30</v>
      </c>
      <c r="AX1505" s="13" t="s">
        <v>76</v>
      </c>
      <c r="AY1505" s="191" t="s">
        <v>524</v>
      </c>
    </row>
    <row r="1506" spans="2:51" s="13" customFormat="1">
      <c r="B1506" s="189"/>
      <c r="D1506" s="190" t="s">
        <v>532</v>
      </c>
      <c r="E1506" s="191" t="s">
        <v>1</v>
      </c>
      <c r="F1506" s="192" t="s">
        <v>1612</v>
      </c>
      <c r="H1506" s="193">
        <v>1.1739999999999999</v>
      </c>
      <c r="I1506" s="194"/>
      <c r="L1506" s="189"/>
      <c r="M1506" s="195"/>
      <c r="N1506" s="196"/>
      <c r="O1506" s="196"/>
      <c r="P1506" s="196"/>
      <c r="Q1506" s="196"/>
      <c r="R1506" s="196"/>
      <c r="S1506" s="196"/>
      <c r="T1506" s="197"/>
      <c r="AT1506" s="191" t="s">
        <v>532</v>
      </c>
      <c r="AU1506" s="191" t="s">
        <v>89</v>
      </c>
      <c r="AV1506" s="13" t="s">
        <v>89</v>
      </c>
      <c r="AW1506" s="13" t="s">
        <v>30</v>
      </c>
      <c r="AX1506" s="13" t="s">
        <v>76</v>
      </c>
      <c r="AY1506" s="191" t="s">
        <v>524</v>
      </c>
    </row>
    <row r="1507" spans="2:51" s="14" customFormat="1">
      <c r="B1507" s="198"/>
      <c r="D1507" s="190" t="s">
        <v>532</v>
      </c>
      <c r="E1507" s="199" t="s">
        <v>1</v>
      </c>
      <c r="F1507" s="200" t="s">
        <v>1041</v>
      </c>
      <c r="H1507" s="199" t="s">
        <v>1</v>
      </c>
      <c r="I1507" s="201"/>
      <c r="L1507" s="198"/>
      <c r="M1507" s="202"/>
      <c r="N1507" s="203"/>
      <c r="O1507" s="203"/>
      <c r="P1507" s="203"/>
      <c r="Q1507" s="203"/>
      <c r="R1507" s="203"/>
      <c r="S1507" s="203"/>
      <c r="T1507" s="204"/>
      <c r="AT1507" s="199" t="s">
        <v>532</v>
      </c>
      <c r="AU1507" s="199" t="s">
        <v>89</v>
      </c>
      <c r="AV1507" s="14" t="s">
        <v>83</v>
      </c>
      <c r="AW1507" s="14" t="s">
        <v>30</v>
      </c>
      <c r="AX1507" s="14" t="s">
        <v>76</v>
      </c>
      <c r="AY1507" s="199" t="s">
        <v>524</v>
      </c>
    </row>
    <row r="1508" spans="2:51" s="14" customFormat="1">
      <c r="B1508" s="198"/>
      <c r="D1508" s="190" t="s">
        <v>532</v>
      </c>
      <c r="E1508" s="199" t="s">
        <v>1</v>
      </c>
      <c r="F1508" s="200" t="s">
        <v>1177</v>
      </c>
      <c r="H1508" s="199" t="s">
        <v>1</v>
      </c>
      <c r="I1508" s="201"/>
      <c r="L1508" s="198"/>
      <c r="M1508" s="202"/>
      <c r="N1508" s="203"/>
      <c r="O1508" s="203"/>
      <c r="P1508" s="203"/>
      <c r="Q1508" s="203"/>
      <c r="R1508" s="203"/>
      <c r="S1508" s="203"/>
      <c r="T1508" s="204"/>
      <c r="AT1508" s="199" t="s">
        <v>532</v>
      </c>
      <c r="AU1508" s="199" t="s">
        <v>89</v>
      </c>
      <c r="AV1508" s="14" t="s">
        <v>83</v>
      </c>
      <c r="AW1508" s="14" t="s">
        <v>30</v>
      </c>
      <c r="AX1508" s="14" t="s">
        <v>76</v>
      </c>
      <c r="AY1508" s="199" t="s">
        <v>524</v>
      </c>
    </row>
    <row r="1509" spans="2:51" s="13" customFormat="1">
      <c r="B1509" s="189"/>
      <c r="D1509" s="190" t="s">
        <v>532</v>
      </c>
      <c r="E1509" s="191" t="s">
        <v>1</v>
      </c>
      <c r="F1509" s="192" t="s">
        <v>1613</v>
      </c>
      <c r="H1509" s="193">
        <v>9.1839999999999993</v>
      </c>
      <c r="I1509" s="194"/>
      <c r="L1509" s="189"/>
      <c r="M1509" s="195"/>
      <c r="N1509" s="196"/>
      <c r="O1509" s="196"/>
      <c r="P1509" s="196"/>
      <c r="Q1509" s="196"/>
      <c r="R1509" s="196"/>
      <c r="S1509" s="196"/>
      <c r="T1509" s="197"/>
      <c r="AT1509" s="191" t="s">
        <v>532</v>
      </c>
      <c r="AU1509" s="191" t="s">
        <v>89</v>
      </c>
      <c r="AV1509" s="13" t="s">
        <v>89</v>
      </c>
      <c r="AW1509" s="13" t="s">
        <v>30</v>
      </c>
      <c r="AX1509" s="13" t="s">
        <v>76</v>
      </c>
      <c r="AY1509" s="191" t="s">
        <v>524</v>
      </c>
    </row>
    <row r="1510" spans="2:51" s="14" customFormat="1">
      <c r="B1510" s="198"/>
      <c r="D1510" s="190" t="s">
        <v>532</v>
      </c>
      <c r="E1510" s="199" t="s">
        <v>1</v>
      </c>
      <c r="F1510" s="200" t="s">
        <v>1216</v>
      </c>
      <c r="H1510" s="199" t="s">
        <v>1</v>
      </c>
      <c r="I1510" s="201"/>
      <c r="L1510" s="198"/>
      <c r="M1510" s="202"/>
      <c r="N1510" s="203"/>
      <c r="O1510" s="203"/>
      <c r="P1510" s="203"/>
      <c r="Q1510" s="203"/>
      <c r="R1510" s="203"/>
      <c r="S1510" s="203"/>
      <c r="T1510" s="204"/>
      <c r="AT1510" s="199" t="s">
        <v>532</v>
      </c>
      <c r="AU1510" s="199" t="s">
        <v>89</v>
      </c>
      <c r="AV1510" s="14" t="s">
        <v>83</v>
      </c>
      <c r="AW1510" s="14" t="s">
        <v>30</v>
      </c>
      <c r="AX1510" s="14" t="s">
        <v>76</v>
      </c>
      <c r="AY1510" s="199" t="s">
        <v>524</v>
      </c>
    </row>
    <row r="1511" spans="2:51" s="13" customFormat="1">
      <c r="B1511" s="189"/>
      <c r="D1511" s="190" t="s">
        <v>532</v>
      </c>
      <c r="E1511" s="191" t="s">
        <v>1</v>
      </c>
      <c r="F1511" s="192" t="s">
        <v>1614</v>
      </c>
      <c r="H1511" s="193">
        <v>37.095999999999997</v>
      </c>
      <c r="I1511" s="194"/>
      <c r="L1511" s="189"/>
      <c r="M1511" s="195"/>
      <c r="N1511" s="196"/>
      <c r="O1511" s="196"/>
      <c r="P1511" s="196"/>
      <c r="Q1511" s="196"/>
      <c r="R1511" s="196"/>
      <c r="S1511" s="196"/>
      <c r="T1511" s="197"/>
      <c r="AT1511" s="191" t="s">
        <v>532</v>
      </c>
      <c r="AU1511" s="191" t="s">
        <v>89</v>
      </c>
      <c r="AV1511" s="13" t="s">
        <v>89</v>
      </c>
      <c r="AW1511" s="13" t="s">
        <v>30</v>
      </c>
      <c r="AX1511" s="13" t="s">
        <v>76</v>
      </c>
      <c r="AY1511" s="191" t="s">
        <v>524</v>
      </c>
    </row>
    <row r="1512" spans="2:51" s="13" customFormat="1">
      <c r="B1512" s="189"/>
      <c r="D1512" s="190" t="s">
        <v>532</v>
      </c>
      <c r="E1512" s="191" t="s">
        <v>1</v>
      </c>
      <c r="F1512" s="192" t="s">
        <v>1615</v>
      </c>
      <c r="H1512" s="193">
        <v>-8.6929999999999996</v>
      </c>
      <c r="I1512" s="194"/>
      <c r="L1512" s="189"/>
      <c r="M1512" s="195"/>
      <c r="N1512" s="196"/>
      <c r="O1512" s="196"/>
      <c r="P1512" s="196"/>
      <c r="Q1512" s="196"/>
      <c r="R1512" s="196"/>
      <c r="S1512" s="196"/>
      <c r="T1512" s="197"/>
      <c r="AT1512" s="191" t="s">
        <v>532</v>
      </c>
      <c r="AU1512" s="191" t="s">
        <v>89</v>
      </c>
      <c r="AV1512" s="13" t="s">
        <v>89</v>
      </c>
      <c r="AW1512" s="13" t="s">
        <v>30</v>
      </c>
      <c r="AX1512" s="13" t="s">
        <v>76</v>
      </c>
      <c r="AY1512" s="191" t="s">
        <v>524</v>
      </c>
    </row>
    <row r="1513" spans="2:51" s="13" customFormat="1">
      <c r="B1513" s="189"/>
      <c r="D1513" s="190" t="s">
        <v>532</v>
      </c>
      <c r="E1513" s="191" t="s">
        <v>1</v>
      </c>
      <c r="F1513" s="192" t="s">
        <v>1616</v>
      </c>
      <c r="H1513" s="193">
        <v>1.17</v>
      </c>
      <c r="I1513" s="194"/>
      <c r="L1513" s="189"/>
      <c r="M1513" s="195"/>
      <c r="N1513" s="196"/>
      <c r="O1513" s="196"/>
      <c r="P1513" s="196"/>
      <c r="Q1513" s="196"/>
      <c r="R1513" s="196"/>
      <c r="S1513" s="196"/>
      <c r="T1513" s="197"/>
      <c r="AT1513" s="191" t="s">
        <v>532</v>
      </c>
      <c r="AU1513" s="191" t="s">
        <v>89</v>
      </c>
      <c r="AV1513" s="13" t="s">
        <v>89</v>
      </c>
      <c r="AW1513" s="13" t="s">
        <v>30</v>
      </c>
      <c r="AX1513" s="13" t="s">
        <v>76</v>
      </c>
      <c r="AY1513" s="191" t="s">
        <v>524</v>
      </c>
    </row>
    <row r="1514" spans="2:51" s="14" customFormat="1">
      <c r="B1514" s="198"/>
      <c r="D1514" s="190" t="s">
        <v>532</v>
      </c>
      <c r="E1514" s="199" t="s">
        <v>1</v>
      </c>
      <c r="F1514" s="200" t="s">
        <v>1617</v>
      </c>
      <c r="H1514" s="199" t="s">
        <v>1</v>
      </c>
      <c r="I1514" s="201"/>
      <c r="L1514" s="198"/>
      <c r="M1514" s="202"/>
      <c r="N1514" s="203"/>
      <c r="O1514" s="203"/>
      <c r="P1514" s="203"/>
      <c r="Q1514" s="203"/>
      <c r="R1514" s="203"/>
      <c r="S1514" s="203"/>
      <c r="T1514" s="204"/>
      <c r="AT1514" s="199" t="s">
        <v>532</v>
      </c>
      <c r="AU1514" s="199" t="s">
        <v>89</v>
      </c>
      <c r="AV1514" s="14" t="s">
        <v>83</v>
      </c>
      <c r="AW1514" s="14" t="s">
        <v>30</v>
      </c>
      <c r="AX1514" s="14" t="s">
        <v>76</v>
      </c>
      <c r="AY1514" s="199" t="s">
        <v>524</v>
      </c>
    </row>
    <row r="1515" spans="2:51" s="14" customFormat="1">
      <c r="B1515" s="198"/>
      <c r="D1515" s="190" t="s">
        <v>532</v>
      </c>
      <c r="E1515" s="199" t="s">
        <v>1</v>
      </c>
      <c r="F1515" s="200" t="s">
        <v>1216</v>
      </c>
      <c r="H1515" s="199" t="s">
        <v>1</v>
      </c>
      <c r="I1515" s="201"/>
      <c r="L1515" s="198"/>
      <c r="M1515" s="202"/>
      <c r="N1515" s="203"/>
      <c r="O1515" s="203"/>
      <c r="P1515" s="203"/>
      <c r="Q1515" s="203"/>
      <c r="R1515" s="203"/>
      <c r="S1515" s="203"/>
      <c r="T1515" s="204"/>
      <c r="AT1515" s="199" t="s">
        <v>532</v>
      </c>
      <c r="AU1515" s="199" t="s">
        <v>89</v>
      </c>
      <c r="AV1515" s="14" t="s">
        <v>83</v>
      </c>
      <c r="AW1515" s="14" t="s">
        <v>30</v>
      </c>
      <c r="AX1515" s="14" t="s">
        <v>76</v>
      </c>
      <c r="AY1515" s="199" t="s">
        <v>524</v>
      </c>
    </row>
    <row r="1516" spans="2:51" s="13" customFormat="1">
      <c r="B1516" s="189"/>
      <c r="D1516" s="190" t="s">
        <v>532</v>
      </c>
      <c r="E1516" s="191" t="s">
        <v>1</v>
      </c>
      <c r="F1516" s="192" t="s">
        <v>1618</v>
      </c>
      <c r="H1516" s="193">
        <v>2.738</v>
      </c>
      <c r="I1516" s="194"/>
      <c r="L1516" s="189"/>
      <c r="M1516" s="195"/>
      <c r="N1516" s="196"/>
      <c r="O1516" s="196"/>
      <c r="P1516" s="196"/>
      <c r="Q1516" s="196"/>
      <c r="R1516" s="196"/>
      <c r="S1516" s="196"/>
      <c r="T1516" s="197"/>
      <c r="AT1516" s="191" t="s">
        <v>532</v>
      </c>
      <c r="AU1516" s="191" t="s">
        <v>89</v>
      </c>
      <c r="AV1516" s="13" t="s">
        <v>89</v>
      </c>
      <c r="AW1516" s="13" t="s">
        <v>30</v>
      </c>
      <c r="AX1516" s="13" t="s">
        <v>76</v>
      </c>
      <c r="AY1516" s="191" t="s">
        <v>524</v>
      </c>
    </row>
    <row r="1517" spans="2:51" s="14" customFormat="1">
      <c r="B1517" s="198"/>
      <c r="D1517" s="190" t="s">
        <v>532</v>
      </c>
      <c r="E1517" s="199" t="s">
        <v>1</v>
      </c>
      <c r="F1517" s="200" t="s">
        <v>1619</v>
      </c>
      <c r="H1517" s="199" t="s">
        <v>1</v>
      </c>
      <c r="I1517" s="201"/>
      <c r="L1517" s="198"/>
      <c r="M1517" s="202"/>
      <c r="N1517" s="203"/>
      <c r="O1517" s="203"/>
      <c r="P1517" s="203"/>
      <c r="Q1517" s="203"/>
      <c r="R1517" s="203"/>
      <c r="S1517" s="203"/>
      <c r="T1517" s="204"/>
      <c r="AT1517" s="199" t="s">
        <v>532</v>
      </c>
      <c r="AU1517" s="199" t="s">
        <v>89</v>
      </c>
      <c r="AV1517" s="14" t="s">
        <v>83</v>
      </c>
      <c r="AW1517" s="14" t="s">
        <v>30</v>
      </c>
      <c r="AX1517" s="14" t="s">
        <v>76</v>
      </c>
      <c r="AY1517" s="199" t="s">
        <v>524</v>
      </c>
    </row>
    <row r="1518" spans="2:51" s="14" customFormat="1">
      <c r="B1518" s="198"/>
      <c r="D1518" s="190" t="s">
        <v>532</v>
      </c>
      <c r="E1518" s="199" t="s">
        <v>1</v>
      </c>
      <c r="F1518" s="200" t="s">
        <v>1216</v>
      </c>
      <c r="H1518" s="199" t="s">
        <v>1</v>
      </c>
      <c r="I1518" s="201"/>
      <c r="L1518" s="198"/>
      <c r="M1518" s="202"/>
      <c r="N1518" s="203"/>
      <c r="O1518" s="203"/>
      <c r="P1518" s="203"/>
      <c r="Q1518" s="203"/>
      <c r="R1518" s="203"/>
      <c r="S1518" s="203"/>
      <c r="T1518" s="204"/>
      <c r="AT1518" s="199" t="s">
        <v>532</v>
      </c>
      <c r="AU1518" s="199" t="s">
        <v>89</v>
      </c>
      <c r="AV1518" s="14" t="s">
        <v>83</v>
      </c>
      <c r="AW1518" s="14" t="s">
        <v>30</v>
      </c>
      <c r="AX1518" s="14" t="s">
        <v>76</v>
      </c>
      <c r="AY1518" s="199" t="s">
        <v>524</v>
      </c>
    </row>
    <row r="1519" spans="2:51" s="13" customFormat="1">
      <c r="B1519" s="189"/>
      <c r="D1519" s="190" t="s">
        <v>532</v>
      </c>
      <c r="E1519" s="191" t="s">
        <v>1</v>
      </c>
      <c r="F1519" s="192" t="s">
        <v>1620</v>
      </c>
      <c r="H1519" s="193">
        <v>4.6580000000000004</v>
      </c>
      <c r="I1519" s="194"/>
      <c r="L1519" s="189"/>
      <c r="M1519" s="195"/>
      <c r="N1519" s="196"/>
      <c r="O1519" s="196"/>
      <c r="P1519" s="196"/>
      <c r="Q1519" s="196"/>
      <c r="R1519" s="196"/>
      <c r="S1519" s="196"/>
      <c r="T1519" s="197"/>
      <c r="AT1519" s="191" t="s">
        <v>532</v>
      </c>
      <c r="AU1519" s="191" t="s">
        <v>89</v>
      </c>
      <c r="AV1519" s="13" t="s">
        <v>89</v>
      </c>
      <c r="AW1519" s="13" t="s">
        <v>30</v>
      </c>
      <c r="AX1519" s="13" t="s">
        <v>76</v>
      </c>
      <c r="AY1519" s="191" t="s">
        <v>524</v>
      </c>
    </row>
    <row r="1520" spans="2:51" s="13" customFormat="1">
      <c r="B1520" s="189"/>
      <c r="D1520" s="190" t="s">
        <v>532</v>
      </c>
      <c r="E1520" s="191" t="s">
        <v>1</v>
      </c>
      <c r="F1520" s="192" t="s">
        <v>1621</v>
      </c>
      <c r="H1520" s="193">
        <v>-2.3650000000000002</v>
      </c>
      <c r="I1520" s="194"/>
      <c r="L1520" s="189"/>
      <c r="M1520" s="195"/>
      <c r="N1520" s="196"/>
      <c r="O1520" s="196"/>
      <c r="P1520" s="196"/>
      <c r="Q1520" s="196"/>
      <c r="R1520" s="196"/>
      <c r="S1520" s="196"/>
      <c r="T1520" s="197"/>
      <c r="AT1520" s="191" t="s">
        <v>532</v>
      </c>
      <c r="AU1520" s="191" t="s">
        <v>89</v>
      </c>
      <c r="AV1520" s="13" t="s">
        <v>89</v>
      </c>
      <c r="AW1520" s="13" t="s">
        <v>30</v>
      </c>
      <c r="AX1520" s="13" t="s">
        <v>76</v>
      </c>
      <c r="AY1520" s="191" t="s">
        <v>524</v>
      </c>
    </row>
    <row r="1521" spans="2:51" s="13" customFormat="1">
      <c r="B1521" s="189"/>
      <c r="D1521" s="190" t="s">
        <v>532</v>
      </c>
      <c r="E1521" s="191" t="s">
        <v>1</v>
      </c>
      <c r="F1521" s="192" t="s">
        <v>1622</v>
      </c>
      <c r="H1521" s="193">
        <v>0.88</v>
      </c>
      <c r="I1521" s="194"/>
      <c r="L1521" s="189"/>
      <c r="M1521" s="195"/>
      <c r="N1521" s="196"/>
      <c r="O1521" s="196"/>
      <c r="P1521" s="196"/>
      <c r="Q1521" s="196"/>
      <c r="R1521" s="196"/>
      <c r="S1521" s="196"/>
      <c r="T1521" s="197"/>
      <c r="AT1521" s="191" t="s">
        <v>532</v>
      </c>
      <c r="AU1521" s="191" t="s">
        <v>89</v>
      </c>
      <c r="AV1521" s="13" t="s">
        <v>89</v>
      </c>
      <c r="AW1521" s="13" t="s">
        <v>30</v>
      </c>
      <c r="AX1521" s="13" t="s">
        <v>76</v>
      </c>
      <c r="AY1521" s="191" t="s">
        <v>524</v>
      </c>
    </row>
    <row r="1522" spans="2:51" s="14" customFormat="1">
      <c r="B1522" s="198"/>
      <c r="D1522" s="190" t="s">
        <v>532</v>
      </c>
      <c r="E1522" s="199" t="s">
        <v>1</v>
      </c>
      <c r="F1522" s="200" t="s">
        <v>1177</v>
      </c>
      <c r="H1522" s="199" t="s">
        <v>1</v>
      </c>
      <c r="I1522" s="201"/>
      <c r="L1522" s="198"/>
      <c r="M1522" s="202"/>
      <c r="N1522" s="203"/>
      <c r="O1522" s="203"/>
      <c r="P1522" s="203"/>
      <c r="Q1522" s="203"/>
      <c r="R1522" s="203"/>
      <c r="S1522" s="203"/>
      <c r="T1522" s="204"/>
      <c r="AT1522" s="199" t="s">
        <v>532</v>
      </c>
      <c r="AU1522" s="199" t="s">
        <v>89</v>
      </c>
      <c r="AV1522" s="14" t="s">
        <v>83</v>
      </c>
      <c r="AW1522" s="14" t="s">
        <v>30</v>
      </c>
      <c r="AX1522" s="14" t="s">
        <v>76</v>
      </c>
      <c r="AY1522" s="199" t="s">
        <v>524</v>
      </c>
    </row>
    <row r="1523" spans="2:51" s="13" customFormat="1">
      <c r="B1523" s="189"/>
      <c r="D1523" s="190" t="s">
        <v>532</v>
      </c>
      <c r="E1523" s="191" t="s">
        <v>1</v>
      </c>
      <c r="F1523" s="192" t="s">
        <v>1623</v>
      </c>
      <c r="H1523" s="193">
        <v>1.0720000000000001</v>
      </c>
      <c r="I1523" s="194"/>
      <c r="L1523" s="189"/>
      <c r="M1523" s="195"/>
      <c r="N1523" s="196"/>
      <c r="O1523" s="196"/>
      <c r="P1523" s="196"/>
      <c r="Q1523" s="196"/>
      <c r="R1523" s="196"/>
      <c r="S1523" s="196"/>
      <c r="T1523" s="197"/>
      <c r="AT1523" s="191" t="s">
        <v>532</v>
      </c>
      <c r="AU1523" s="191" t="s">
        <v>89</v>
      </c>
      <c r="AV1523" s="13" t="s">
        <v>89</v>
      </c>
      <c r="AW1523" s="13" t="s">
        <v>30</v>
      </c>
      <c r="AX1523" s="13" t="s">
        <v>76</v>
      </c>
      <c r="AY1523" s="191" t="s">
        <v>524</v>
      </c>
    </row>
    <row r="1524" spans="2:51" s="14" customFormat="1">
      <c r="B1524" s="198"/>
      <c r="D1524" s="190" t="s">
        <v>532</v>
      </c>
      <c r="E1524" s="199" t="s">
        <v>1</v>
      </c>
      <c r="F1524" s="200" t="s">
        <v>1624</v>
      </c>
      <c r="H1524" s="199" t="s">
        <v>1</v>
      </c>
      <c r="I1524" s="201"/>
      <c r="L1524" s="198"/>
      <c r="M1524" s="202"/>
      <c r="N1524" s="203"/>
      <c r="O1524" s="203"/>
      <c r="P1524" s="203"/>
      <c r="Q1524" s="203"/>
      <c r="R1524" s="203"/>
      <c r="S1524" s="203"/>
      <c r="T1524" s="204"/>
      <c r="AT1524" s="199" t="s">
        <v>532</v>
      </c>
      <c r="AU1524" s="199" t="s">
        <v>89</v>
      </c>
      <c r="AV1524" s="14" t="s">
        <v>83</v>
      </c>
      <c r="AW1524" s="14" t="s">
        <v>30</v>
      </c>
      <c r="AX1524" s="14" t="s">
        <v>76</v>
      </c>
      <c r="AY1524" s="199" t="s">
        <v>524</v>
      </c>
    </row>
    <row r="1525" spans="2:51" s="14" customFormat="1">
      <c r="B1525" s="198"/>
      <c r="D1525" s="190" t="s">
        <v>532</v>
      </c>
      <c r="E1525" s="199" t="s">
        <v>1</v>
      </c>
      <c r="F1525" s="200" t="s">
        <v>1216</v>
      </c>
      <c r="H1525" s="199" t="s">
        <v>1</v>
      </c>
      <c r="I1525" s="201"/>
      <c r="L1525" s="198"/>
      <c r="M1525" s="202"/>
      <c r="N1525" s="203"/>
      <c r="O1525" s="203"/>
      <c r="P1525" s="203"/>
      <c r="Q1525" s="203"/>
      <c r="R1525" s="203"/>
      <c r="S1525" s="203"/>
      <c r="T1525" s="204"/>
      <c r="AT1525" s="199" t="s">
        <v>532</v>
      </c>
      <c r="AU1525" s="199" t="s">
        <v>89</v>
      </c>
      <c r="AV1525" s="14" t="s">
        <v>83</v>
      </c>
      <c r="AW1525" s="14" t="s">
        <v>30</v>
      </c>
      <c r="AX1525" s="14" t="s">
        <v>76</v>
      </c>
      <c r="AY1525" s="199" t="s">
        <v>524</v>
      </c>
    </row>
    <row r="1526" spans="2:51" s="13" customFormat="1">
      <c r="B1526" s="189"/>
      <c r="D1526" s="190" t="s">
        <v>532</v>
      </c>
      <c r="E1526" s="191" t="s">
        <v>1</v>
      </c>
      <c r="F1526" s="192" t="s">
        <v>1625</v>
      </c>
      <c r="H1526" s="193">
        <v>33.712000000000003</v>
      </c>
      <c r="I1526" s="194"/>
      <c r="L1526" s="189"/>
      <c r="M1526" s="195"/>
      <c r="N1526" s="196"/>
      <c r="O1526" s="196"/>
      <c r="P1526" s="196"/>
      <c r="Q1526" s="196"/>
      <c r="R1526" s="196"/>
      <c r="S1526" s="196"/>
      <c r="T1526" s="197"/>
      <c r="AT1526" s="191" t="s">
        <v>532</v>
      </c>
      <c r="AU1526" s="191" t="s">
        <v>89</v>
      </c>
      <c r="AV1526" s="13" t="s">
        <v>89</v>
      </c>
      <c r="AW1526" s="13" t="s">
        <v>30</v>
      </c>
      <c r="AX1526" s="13" t="s">
        <v>76</v>
      </c>
      <c r="AY1526" s="191" t="s">
        <v>524</v>
      </c>
    </row>
    <row r="1527" spans="2:51" s="13" customFormat="1">
      <c r="B1527" s="189"/>
      <c r="D1527" s="190" t="s">
        <v>532</v>
      </c>
      <c r="E1527" s="191" t="s">
        <v>1</v>
      </c>
      <c r="F1527" s="192" t="s">
        <v>1626</v>
      </c>
      <c r="H1527" s="193">
        <v>-14.039</v>
      </c>
      <c r="I1527" s="194"/>
      <c r="L1527" s="189"/>
      <c r="M1527" s="195"/>
      <c r="N1527" s="196"/>
      <c r="O1527" s="196"/>
      <c r="P1527" s="196"/>
      <c r="Q1527" s="196"/>
      <c r="R1527" s="196"/>
      <c r="S1527" s="196"/>
      <c r="T1527" s="197"/>
      <c r="AT1527" s="191" t="s">
        <v>532</v>
      </c>
      <c r="AU1527" s="191" t="s">
        <v>89</v>
      </c>
      <c r="AV1527" s="13" t="s">
        <v>89</v>
      </c>
      <c r="AW1527" s="13" t="s">
        <v>30</v>
      </c>
      <c r="AX1527" s="13" t="s">
        <v>76</v>
      </c>
      <c r="AY1527" s="191" t="s">
        <v>524</v>
      </c>
    </row>
    <row r="1528" spans="2:51" s="13" customFormat="1">
      <c r="B1528" s="189"/>
      <c r="D1528" s="190" t="s">
        <v>532</v>
      </c>
      <c r="E1528" s="191" t="s">
        <v>1</v>
      </c>
      <c r="F1528" s="192" t="s">
        <v>1627</v>
      </c>
      <c r="H1528" s="193">
        <v>1.379</v>
      </c>
      <c r="I1528" s="194"/>
      <c r="L1528" s="189"/>
      <c r="M1528" s="195"/>
      <c r="N1528" s="196"/>
      <c r="O1528" s="196"/>
      <c r="P1528" s="196"/>
      <c r="Q1528" s="196"/>
      <c r="R1528" s="196"/>
      <c r="S1528" s="196"/>
      <c r="T1528" s="197"/>
      <c r="AT1528" s="191" t="s">
        <v>532</v>
      </c>
      <c r="AU1528" s="191" t="s">
        <v>89</v>
      </c>
      <c r="AV1528" s="13" t="s">
        <v>89</v>
      </c>
      <c r="AW1528" s="13" t="s">
        <v>30</v>
      </c>
      <c r="AX1528" s="13" t="s">
        <v>76</v>
      </c>
      <c r="AY1528" s="191" t="s">
        <v>524</v>
      </c>
    </row>
    <row r="1529" spans="2:51" s="14" customFormat="1">
      <c r="B1529" s="198"/>
      <c r="D1529" s="190" t="s">
        <v>532</v>
      </c>
      <c r="E1529" s="199" t="s">
        <v>1</v>
      </c>
      <c r="F1529" s="200" t="s">
        <v>1212</v>
      </c>
      <c r="H1529" s="199" t="s">
        <v>1</v>
      </c>
      <c r="I1529" s="201"/>
      <c r="L1529" s="198"/>
      <c r="M1529" s="202"/>
      <c r="N1529" s="203"/>
      <c r="O1529" s="203"/>
      <c r="P1529" s="203"/>
      <c r="Q1529" s="203"/>
      <c r="R1529" s="203"/>
      <c r="S1529" s="203"/>
      <c r="T1529" s="204"/>
      <c r="AT1529" s="199" t="s">
        <v>532</v>
      </c>
      <c r="AU1529" s="199" t="s">
        <v>89</v>
      </c>
      <c r="AV1529" s="14" t="s">
        <v>83</v>
      </c>
      <c r="AW1529" s="14" t="s">
        <v>30</v>
      </c>
      <c r="AX1529" s="14" t="s">
        <v>76</v>
      </c>
      <c r="AY1529" s="199" t="s">
        <v>524</v>
      </c>
    </row>
    <row r="1530" spans="2:51" s="13" customFormat="1">
      <c r="B1530" s="189"/>
      <c r="D1530" s="190" t="s">
        <v>532</v>
      </c>
      <c r="E1530" s="191" t="s">
        <v>1</v>
      </c>
      <c r="F1530" s="192" t="s">
        <v>1628</v>
      </c>
      <c r="H1530" s="193">
        <v>0.90100000000000002</v>
      </c>
      <c r="I1530" s="194"/>
      <c r="L1530" s="189"/>
      <c r="M1530" s="195"/>
      <c r="N1530" s="196"/>
      <c r="O1530" s="196"/>
      <c r="P1530" s="196"/>
      <c r="Q1530" s="196"/>
      <c r="R1530" s="196"/>
      <c r="S1530" s="196"/>
      <c r="T1530" s="197"/>
      <c r="AT1530" s="191" t="s">
        <v>532</v>
      </c>
      <c r="AU1530" s="191" t="s">
        <v>89</v>
      </c>
      <c r="AV1530" s="13" t="s">
        <v>89</v>
      </c>
      <c r="AW1530" s="13" t="s">
        <v>30</v>
      </c>
      <c r="AX1530" s="13" t="s">
        <v>76</v>
      </c>
      <c r="AY1530" s="191" t="s">
        <v>524</v>
      </c>
    </row>
    <row r="1531" spans="2:51" s="14" customFormat="1">
      <c r="B1531" s="198"/>
      <c r="D1531" s="190" t="s">
        <v>532</v>
      </c>
      <c r="E1531" s="199" t="s">
        <v>1</v>
      </c>
      <c r="F1531" s="200" t="s">
        <v>1177</v>
      </c>
      <c r="H1531" s="199" t="s">
        <v>1</v>
      </c>
      <c r="I1531" s="201"/>
      <c r="L1531" s="198"/>
      <c r="M1531" s="202"/>
      <c r="N1531" s="203"/>
      <c r="O1531" s="203"/>
      <c r="P1531" s="203"/>
      <c r="Q1531" s="203"/>
      <c r="R1531" s="203"/>
      <c r="S1531" s="203"/>
      <c r="T1531" s="204"/>
      <c r="AT1531" s="199" t="s">
        <v>532</v>
      </c>
      <c r="AU1531" s="199" t="s">
        <v>89</v>
      </c>
      <c r="AV1531" s="14" t="s">
        <v>83</v>
      </c>
      <c r="AW1531" s="14" t="s">
        <v>30</v>
      </c>
      <c r="AX1531" s="14" t="s">
        <v>76</v>
      </c>
      <c r="AY1531" s="199" t="s">
        <v>524</v>
      </c>
    </row>
    <row r="1532" spans="2:51" s="13" customFormat="1">
      <c r="B1532" s="189"/>
      <c r="D1532" s="190" t="s">
        <v>532</v>
      </c>
      <c r="E1532" s="191" t="s">
        <v>1</v>
      </c>
      <c r="F1532" s="192" t="s">
        <v>1629</v>
      </c>
      <c r="H1532" s="193">
        <v>2.1440000000000001</v>
      </c>
      <c r="I1532" s="194"/>
      <c r="L1532" s="189"/>
      <c r="M1532" s="195"/>
      <c r="N1532" s="196"/>
      <c r="O1532" s="196"/>
      <c r="P1532" s="196"/>
      <c r="Q1532" s="196"/>
      <c r="R1532" s="196"/>
      <c r="S1532" s="196"/>
      <c r="T1532" s="197"/>
      <c r="AT1532" s="191" t="s">
        <v>532</v>
      </c>
      <c r="AU1532" s="191" t="s">
        <v>89</v>
      </c>
      <c r="AV1532" s="13" t="s">
        <v>89</v>
      </c>
      <c r="AW1532" s="13" t="s">
        <v>30</v>
      </c>
      <c r="AX1532" s="13" t="s">
        <v>76</v>
      </c>
      <c r="AY1532" s="191" t="s">
        <v>524</v>
      </c>
    </row>
    <row r="1533" spans="2:51" s="14" customFormat="1">
      <c r="B1533" s="198"/>
      <c r="D1533" s="190" t="s">
        <v>532</v>
      </c>
      <c r="E1533" s="199" t="s">
        <v>1</v>
      </c>
      <c r="F1533" s="200" t="s">
        <v>1045</v>
      </c>
      <c r="H1533" s="199" t="s">
        <v>1</v>
      </c>
      <c r="I1533" s="201"/>
      <c r="L1533" s="198"/>
      <c r="M1533" s="202"/>
      <c r="N1533" s="203"/>
      <c r="O1533" s="203"/>
      <c r="P1533" s="203"/>
      <c r="Q1533" s="203"/>
      <c r="R1533" s="203"/>
      <c r="S1533" s="203"/>
      <c r="T1533" s="204"/>
      <c r="AT1533" s="199" t="s">
        <v>532</v>
      </c>
      <c r="AU1533" s="199" t="s">
        <v>89</v>
      </c>
      <c r="AV1533" s="14" t="s">
        <v>83</v>
      </c>
      <c r="AW1533" s="14" t="s">
        <v>30</v>
      </c>
      <c r="AX1533" s="14" t="s">
        <v>76</v>
      </c>
      <c r="AY1533" s="199" t="s">
        <v>524</v>
      </c>
    </row>
    <row r="1534" spans="2:51" s="14" customFormat="1">
      <c r="B1534" s="198"/>
      <c r="D1534" s="190" t="s">
        <v>532</v>
      </c>
      <c r="E1534" s="199" t="s">
        <v>1</v>
      </c>
      <c r="F1534" s="200" t="s">
        <v>1205</v>
      </c>
      <c r="H1534" s="199" t="s">
        <v>1</v>
      </c>
      <c r="I1534" s="201"/>
      <c r="L1534" s="198"/>
      <c r="M1534" s="202"/>
      <c r="N1534" s="203"/>
      <c r="O1534" s="203"/>
      <c r="P1534" s="203"/>
      <c r="Q1534" s="203"/>
      <c r="R1534" s="203"/>
      <c r="S1534" s="203"/>
      <c r="T1534" s="204"/>
      <c r="AT1534" s="199" t="s">
        <v>532</v>
      </c>
      <c r="AU1534" s="199" t="s">
        <v>89</v>
      </c>
      <c r="AV1534" s="14" t="s">
        <v>83</v>
      </c>
      <c r="AW1534" s="14" t="s">
        <v>30</v>
      </c>
      <c r="AX1534" s="14" t="s">
        <v>76</v>
      </c>
      <c r="AY1534" s="199" t="s">
        <v>524</v>
      </c>
    </row>
    <row r="1535" spans="2:51" s="13" customFormat="1" ht="20.399999999999999">
      <c r="B1535" s="189"/>
      <c r="D1535" s="190" t="s">
        <v>532</v>
      </c>
      <c r="E1535" s="191" t="s">
        <v>1</v>
      </c>
      <c r="F1535" s="192" t="s">
        <v>1630</v>
      </c>
      <c r="H1535" s="193">
        <v>16.094000000000001</v>
      </c>
      <c r="I1535" s="194"/>
      <c r="L1535" s="189"/>
      <c r="M1535" s="195"/>
      <c r="N1535" s="196"/>
      <c r="O1535" s="196"/>
      <c r="P1535" s="196"/>
      <c r="Q1535" s="196"/>
      <c r="R1535" s="196"/>
      <c r="S1535" s="196"/>
      <c r="T1535" s="197"/>
      <c r="AT1535" s="191" t="s">
        <v>532</v>
      </c>
      <c r="AU1535" s="191" t="s">
        <v>89</v>
      </c>
      <c r="AV1535" s="13" t="s">
        <v>89</v>
      </c>
      <c r="AW1535" s="13" t="s">
        <v>30</v>
      </c>
      <c r="AX1535" s="13" t="s">
        <v>76</v>
      </c>
      <c r="AY1535" s="191" t="s">
        <v>524</v>
      </c>
    </row>
    <row r="1536" spans="2:51" s="13" customFormat="1">
      <c r="B1536" s="189"/>
      <c r="D1536" s="190" t="s">
        <v>532</v>
      </c>
      <c r="E1536" s="191" t="s">
        <v>1</v>
      </c>
      <c r="F1536" s="192" t="s">
        <v>1631</v>
      </c>
      <c r="H1536" s="193">
        <v>-8.52</v>
      </c>
      <c r="I1536" s="194"/>
      <c r="L1536" s="189"/>
      <c r="M1536" s="195"/>
      <c r="N1536" s="196"/>
      <c r="O1536" s="196"/>
      <c r="P1536" s="196"/>
      <c r="Q1536" s="196"/>
      <c r="R1536" s="196"/>
      <c r="S1536" s="196"/>
      <c r="T1536" s="197"/>
      <c r="AT1536" s="191" t="s">
        <v>532</v>
      </c>
      <c r="AU1536" s="191" t="s">
        <v>89</v>
      </c>
      <c r="AV1536" s="13" t="s">
        <v>89</v>
      </c>
      <c r="AW1536" s="13" t="s">
        <v>30</v>
      </c>
      <c r="AX1536" s="13" t="s">
        <v>76</v>
      </c>
      <c r="AY1536" s="191" t="s">
        <v>524</v>
      </c>
    </row>
    <row r="1537" spans="2:51" s="13" customFormat="1">
      <c r="B1537" s="189"/>
      <c r="D1537" s="190" t="s">
        <v>532</v>
      </c>
      <c r="E1537" s="191" t="s">
        <v>1</v>
      </c>
      <c r="F1537" s="192" t="s">
        <v>1632</v>
      </c>
      <c r="H1537" s="193">
        <v>1.173</v>
      </c>
      <c r="I1537" s="194"/>
      <c r="L1537" s="189"/>
      <c r="M1537" s="195"/>
      <c r="N1537" s="196"/>
      <c r="O1537" s="196"/>
      <c r="P1537" s="196"/>
      <c r="Q1537" s="196"/>
      <c r="R1537" s="196"/>
      <c r="S1537" s="196"/>
      <c r="T1537" s="197"/>
      <c r="AT1537" s="191" t="s">
        <v>532</v>
      </c>
      <c r="AU1537" s="191" t="s">
        <v>89</v>
      </c>
      <c r="AV1537" s="13" t="s">
        <v>89</v>
      </c>
      <c r="AW1537" s="13" t="s">
        <v>30</v>
      </c>
      <c r="AX1537" s="13" t="s">
        <v>76</v>
      </c>
      <c r="AY1537" s="191" t="s">
        <v>524</v>
      </c>
    </row>
    <row r="1538" spans="2:51" s="14" customFormat="1">
      <c r="B1538" s="198"/>
      <c r="D1538" s="190" t="s">
        <v>532</v>
      </c>
      <c r="E1538" s="199" t="s">
        <v>1</v>
      </c>
      <c r="F1538" s="200" t="s">
        <v>1177</v>
      </c>
      <c r="H1538" s="199" t="s">
        <v>1</v>
      </c>
      <c r="I1538" s="201"/>
      <c r="L1538" s="198"/>
      <c r="M1538" s="202"/>
      <c r="N1538" s="203"/>
      <c r="O1538" s="203"/>
      <c r="P1538" s="203"/>
      <c r="Q1538" s="203"/>
      <c r="R1538" s="203"/>
      <c r="S1538" s="203"/>
      <c r="T1538" s="204"/>
      <c r="AT1538" s="199" t="s">
        <v>532</v>
      </c>
      <c r="AU1538" s="199" t="s">
        <v>89</v>
      </c>
      <c r="AV1538" s="14" t="s">
        <v>83</v>
      </c>
      <c r="AW1538" s="14" t="s">
        <v>30</v>
      </c>
      <c r="AX1538" s="14" t="s">
        <v>76</v>
      </c>
      <c r="AY1538" s="199" t="s">
        <v>524</v>
      </c>
    </row>
    <row r="1539" spans="2:51" s="13" customFormat="1">
      <c r="B1539" s="189"/>
      <c r="D1539" s="190" t="s">
        <v>532</v>
      </c>
      <c r="E1539" s="191" t="s">
        <v>1</v>
      </c>
      <c r="F1539" s="192" t="s">
        <v>1633</v>
      </c>
      <c r="H1539" s="193">
        <v>0.30299999999999999</v>
      </c>
      <c r="I1539" s="194"/>
      <c r="L1539" s="189"/>
      <c r="M1539" s="195"/>
      <c r="N1539" s="196"/>
      <c r="O1539" s="196"/>
      <c r="P1539" s="196"/>
      <c r="Q1539" s="196"/>
      <c r="R1539" s="196"/>
      <c r="S1539" s="196"/>
      <c r="T1539" s="197"/>
      <c r="AT1539" s="191" t="s">
        <v>532</v>
      </c>
      <c r="AU1539" s="191" t="s">
        <v>89</v>
      </c>
      <c r="AV1539" s="13" t="s">
        <v>89</v>
      </c>
      <c r="AW1539" s="13" t="s">
        <v>30</v>
      </c>
      <c r="AX1539" s="13" t="s">
        <v>76</v>
      </c>
      <c r="AY1539" s="191" t="s">
        <v>524</v>
      </c>
    </row>
    <row r="1540" spans="2:51" s="14" customFormat="1">
      <c r="B1540" s="198"/>
      <c r="D1540" s="190" t="s">
        <v>532</v>
      </c>
      <c r="E1540" s="199" t="s">
        <v>1</v>
      </c>
      <c r="F1540" s="200" t="s">
        <v>1043</v>
      </c>
      <c r="H1540" s="199" t="s">
        <v>1</v>
      </c>
      <c r="I1540" s="201"/>
      <c r="L1540" s="198"/>
      <c r="M1540" s="202"/>
      <c r="N1540" s="203"/>
      <c r="O1540" s="203"/>
      <c r="P1540" s="203"/>
      <c r="Q1540" s="203"/>
      <c r="R1540" s="203"/>
      <c r="S1540" s="203"/>
      <c r="T1540" s="204"/>
      <c r="AT1540" s="199" t="s">
        <v>532</v>
      </c>
      <c r="AU1540" s="199" t="s">
        <v>89</v>
      </c>
      <c r="AV1540" s="14" t="s">
        <v>83</v>
      </c>
      <c r="AW1540" s="14" t="s">
        <v>30</v>
      </c>
      <c r="AX1540" s="14" t="s">
        <v>76</v>
      </c>
      <c r="AY1540" s="199" t="s">
        <v>524</v>
      </c>
    </row>
    <row r="1541" spans="2:51" s="14" customFormat="1">
      <c r="B1541" s="198"/>
      <c r="D1541" s="190" t="s">
        <v>532</v>
      </c>
      <c r="E1541" s="199" t="s">
        <v>1</v>
      </c>
      <c r="F1541" s="200" t="s">
        <v>1216</v>
      </c>
      <c r="H1541" s="199" t="s">
        <v>1</v>
      </c>
      <c r="I1541" s="201"/>
      <c r="L1541" s="198"/>
      <c r="M1541" s="202"/>
      <c r="N1541" s="203"/>
      <c r="O1541" s="203"/>
      <c r="P1541" s="203"/>
      <c r="Q1541" s="203"/>
      <c r="R1541" s="203"/>
      <c r="S1541" s="203"/>
      <c r="T1541" s="204"/>
      <c r="AT1541" s="199" t="s">
        <v>532</v>
      </c>
      <c r="AU1541" s="199" t="s">
        <v>89</v>
      </c>
      <c r="AV1541" s="14" t="s">
        <v>83</v>
      </c>
      <c r="AW1541" s="14" t="s">
        <v>30</v>
      </c>
      <c r="AX1541" s="14" t="s">
        <v>76</v>
      </c>
      <c r="AY1541" s="199" t="s">
        <v>524</v>
      </c>
    </row>
    <row r="1542" spans="2:51" s="13" customFormat="1">
      <c r="B1542" s="189"/>
      <c r="D1542" s="190" t="s">
        <v>532</v>
      </c>
      <c r="E1542" s="191" t="s">
        <v>1</v>
      </c>
      <c r="F1542" s="192" t="s">
        <v>1634</v>
      </c>
      <c r="H1542" s="193">
        <v>46.338000000000001</v>
      </c>
      <c r="I1542" s="194"/>
      <c r="L1542" s="189"/>
      <c r="M1542" s="195"/>
      <c r="N1542" s="196"/>
      <c r="O1542" s="196"/>
      <c r="P1542" s="196"/>
      <c r="Q1542" s="196"/>
      <c r="R1542" s="196"/>
      <c r="S1542" s="196"/>
      <c r="T1542" s="197"/>
      <c r="AT1542" s="191" t="s">
        <v>532</v>
      </c>
      <c r="AU1542" s="191" t="s">
        <v>89</v>
      </c>
      <c r="AV1542" s="13" t="s">
        <v>89</v>
      </c>
      <c r="AW1542" s="13" t="s">
        <v>30</v>
      </c>
      <c r="AX1542" s="13" t="s">
        <v>76</v>
      </c>
      <c r="AY1542" s="191" t="s">
        <v>524</v>
      </c>
    </row>
    <row r="1543" spans="2:51" s="13" customFormat="1">
      <c r="B1543" s="189"/>
      <c r="D1543" s="190" t="s">
        <v>532</v>
      </c>
      <c r="E1543" s="191" t="s">
        <v>1</v>
      </c>
      <c r="F1543" s="192" t="s">
        <v>1635</v>
      </c>
      <c r="H1543" s="193">
        <v>-6.899</v>
      </c>
      <c r="I1543" s="194"/>
      <c r="L1543" s="189"/>
      <c r="M1543" s="195"/>
      <c r="N1543" s="196"/>
      <c r="O1543" s="196"/>
      <c r="P1543" s="196"/>
      <c r="Q1543" s="196"/>
      <c r="R1543" s="196"/>
      <c r="S1543" s="196"/>
      <c r="T1543" s="197"/>
      <c r="AT1543" s="191" t="s">
        <v>532</v>
      </c>
      <c r="AU1543" s="191" t="s">
        <v>89</v>
      </c>
      <c r="AV1543" s="13" t="s">
        <v>89</v>
      </c>
      <c r="AW1543" s="13" t="s">
        <v>30</v>
      </c>
      <c r="AX1543" s="13" t="s">
        <v>76</v>
      </c>
      <c r="AY1543" s="191" t="s">
        <v>524</v>
      </c>
    </row>
    <row r="1544" spans="2:51" s="13" customFormat="1">
      <c r="B1544" s="189"/>
      <c r="D1544" s="190" t="s">
        <v>532</v>
      </c>
      <c r="E1544" s="191" t="s">
        <v>1</v>
      </c>
      <c r="F1544" s="192" t="s">
        <v>1636</v>
      </c>
      <c r="H1544" s="193">
        <v>1.1950000000000001</v>
      </c>
      <c r="I1544" s="194"/>
      <c r="L1544" s="189"/>
      <c r="M1544" s="195"/>
      <c r="N1544" s="196"/>
      <c r="O1544" s="196"/>
      <c r="P1544" s="196"/>
      <c r="Q1544" s="196"/>
      <c r="R1544" s="196"/>
      <c r="S1544" s="196"/>
      <c r="T1544" s="197"/>
      <c r="AT1544" s="191" t="s">
        <v>532</v>
      </c>
      <c r="AU1544" s="191" t="s">
        <v>89</v>
      </c>
      <c r="AV1544" s="13" t="s">
        <v>89</v>
      </c>
      <c r="AW1544" s="13" t="s">
        <v>30</v>
      </c>
      <c r="AX1544" s="13" t="s">
        <v>76</v>
      </c>
      <c r="AY1544" s="191" t="s">
        <v>524</v>
      </c>
    </row>
    <row r="1545" spans="2:51" s="14" customFormat="1">
      <c r="B1545" s="198"/>
      <c r="D1545" s="190" t="s">
        <v>532</v>
      </c>
      <c r="E1545" s="199" t="s">
        <v>1</v>
      </c>
      <c r="F1545" s="200" t="s">
        <v>1637</v>
      </c>
      <c r="H1545" s="199" t="s">
        <v>1</v>
      </c>
      <c r="I1545" s="201"/>
      <c r="L1545" s="198"/>
      <c r="M1545" s="202"/>
      <c r="N1545" s="203"/>
      <c r="O1545" s="203"/>
      <c r="P1545" s="203"/>
      <c r="Q1545" s="203"/>
      <c r="R1545" s="203"/>
      <c r="S1545" s="203"/>
      <c r="T1545" s="204"/>
      <c r="AT1545" s="199" t="s">
        <v>532</v>
      </c>
      <c r="AU1545" s="199" t="s">
        <v>89</v>
      </c>
      <c r="AV1545" s="14" t="s">
        <v>83</v>
      </c>
      <c r="AW1545" s="14" t="s">
        <v>30</v>
      </c>
      <c r="AX1545" s="14" t="s">
        <v>76</v>
      </c>
      <c r="AY1545" s="199" t="s">
        <v>524</v>
      </c>
    </row>
    <row r="1546" spans="2:51" s="13" customFormat="1">
      <c r="B1546" s="189"/>
      <c r="D1546" s="190" t="s">
        <v>532</v>
      </c>
      <c r="E1546" s="191" t="s">
        <v>1</v>
      </c>
      <c r="F1546" s="192" t="s">
        <v>1638</v>
      </c>
      <c r="H1546" s="193">
        <v>13.414</v>
      </c>
      <c r="I1546" s="194"/>
      <c r="L1546" s="189"/>
      <c r="M1546" s="195"/>
      <c r="N1546" s="196"/>
      <c r="O1546" s="196"/>
      <c r="P1546" s="196"/>
      <c r="Q1546" s="196"/>
      <c r="R1546" s="196"/>
      <c r="S1546" s="196"/>
      <c r="T1546" s="197"/>
      <c r="AT1546" s="191" t="s">
        <v>532</v>
      </c>
      <c r="AU1546" s="191" t="s">
        <v>89</v>
      </c>
      <c r="AV1546" s="13" t="s">
        <v>89</v>
      </c>
      <c r="AW1546" s="13" t="s">
        <v>30</v>
      </c>
      <c r="AX1546" s="13" t="s">
        <v>76</v>
      </c>
      <c r="AY1546" s="191" t="s">
        <v>524</v>
      </c>
    </row>
    <row r="1547" spans="2:51" s="13" customFormat="1">
      <c r="B1547" s="189"/>
      <c r="D1547" s="190" t="s">
        <v>532</v>
      </c>
      <c r="E1547" s="191" t="s">
        <v>1</v>
      </c>
      <c r="F1547" s="192" t="s">
        <v>1639</v>
      </c>
      <c r="H1547" s="193">
        <v>-1.827</v>
      </c>
      <c r="I1547" s="194"/>
      <c r="L1547" s="189"/>
      <c r="M1547" s="195"/>
      <c r="N1547" s="196"/>
      <c r="O1547" s="196"/>
      <c r="P1547" s="196"/>
      <c r="Q1547" s="196"/>
      <c r="R1547" s="196"/>
      <c r="S1547" s="196"/>
      <c r="T1547" s="197"/>
      <c r="AT1547" s="191" t="s">
        <v>532</v>
      </c>
      <c r="AU1547" s="191" t="s">
        <v>89</v>
      </c>
      <c r="AV1547" s="13" t="s">
        <v>89</v>
      </c>
      <c r="AW1547" s="13" t="s">
        <v>30</v>
      </c>
      <c r="AX1547" s="13" t="s">
        <v>76</v>
      </c>
      <c r="AY1547" s="191" t="s">
        <v>524</v>
      </c>
    </row>
    <row r="1548" spans="2:51" s="14" customFormat="1">
      <c r="B1548" s="198"/>
      <c r="D1548" s="190" t="s">
        <v>532</v>
      </c>
      <c r="E1548" s="199" t="s">
        <v>1</v>
      </c>
      <c r="F1548" s="200" t="s">
        <v>1176</v>
      </c>
      <c r="H1548" s="199" t="s">
        <v>1</v>
      </c>
      <c r="I1548" s="201"/>
      <c r="L1548" s="198"/>
      <c r="M1548" s="202"/>
      <c r="N1548" s="203"/>
      <c r="O1548" s="203"/>
      <c r="P1548" s="203"/>
      <c r="Q1548" s="203"/>
      <c r="R1548" s="203"/>
      <c r="S1548" s="203"/>
      <c r="T1548" s="204"/>
      <c r="AT1548" s="199" t="s">
        <v>532</v>
      </c>
      <c r="AU1548" s="199" t="s">
        <v>89</v>
      </c>
      <c r="AV1548" s="14" t="s">
        <v>83</v>
      </c>
      <c r="AW1548" s="14" t="s">
        <v>30</v>
      </c>
      <c r="AX1548" s="14" t="s">
        <v>76</v>
      </c>
      <c r="AY1548" s="199" t="s">
        <v>524</v>
      </c>
    </row>
    <row r="1549" spans="2:51" s="14" customFormat="1">
      <c r="B1549" s="198"/>
      <c r="D1549" s="190" t="s">
        <v>532</v>
      </c>
      <c r="E1549" s="199" t="s">
        <v>1</v>
      </c>
      <c r="F1549" s="200" t="s">
        <v>1216</v>
      </c>
      <c r="H1549" s="199" t="s">
        <v>1</v>
      </c>
      <c r="I1549" s="201"/>
      <c r="L1549" s="198"/>
      <c r="M1549" s="202"/>
      <c r="N1549" s="203"/>
      <c r="O1549" s="203"/>
      <c r="P1549" s="203"/>
      <c r="Q1549" s="203"/>
      <c r="R1549" s="203"/>
      <c r="S1549" s="203"/>
      <c r="T1549" s="204"/>
      <c r="AT1549" s="199" t="s">
        <v>532</v>
      </c>
      <c r="AU1549" s="199" t="s">
        <v>89</v>
      </c>
      <c r="AV1549" s="14" t="s">
        <v>83</v>
      </c>
      <c r="AW1549" s="14" t="s">
        <v>30</v>
      </c>
      <c r="AX1549" s="14" t="s">
        <v>76</v>
      </c>
      <c r="AY1549" s="199" t="s">
        <v>524</v>
      </c>
    </row>
    <row r="1550" spans="2:51" s="13" customFormat="1">
      <c r="B1550" s="189"/>
      <c r="D1550" s="190" t="s">
        <v>532</v>
      </c>
      <c r="E1550" s="191" t="s">
        <v>1</v>
      </c>
      <c r="F1550" s="192" t="s">
        <v>1640</v>
      </c>
      <c r="H1550" s="193">
        <v>3.53</v>
      </c>
      <c r="I1550" s="194"/>
      <c r="L1550" s="189"/>
      <c r="M1550" s="195"/>
      <c r="N1550" s="196"/>
      <c r="O1550" s="196"/>
      <c r="P1550" s="196"/>
      <c r="Q1550" s="196"/>
      <c r="R1550" s="196"/>
      <c r="S1550" s="196"/>
      <c r="T1550" s="197"/>
      <c r="AT1550" s="191" t="s">
        <v>532</v>
      </c>
      <c r="AU1550" s="191" t="s">
        <v>89</v>
      </c>
      <c r="AV1550" s="13" t="s">
        <v>89</v>
      </c>
      <c r="AW1550" s="13" t="s">
        <v>30</v>
      </c>
      <c r="AX1550" s="13" t="s">
        <v>76</v>
      </c>
      <c r="AY1550" s="191" t="s">
        <v>524</v>
      </c>
    </row>
    <row r="1551" spans="2:51" s="13" customFormat="1">
      <c r="B1551" s="189"/>
      <c r="D1551" s="190" t="s">
        <v>532</v>
      </c>
      <c r="E1551" s="191" t="s">
        <v>1</v>
      </c>
      <c r="F1551" s="192" t="s">
        <v>1641</v>
      </c>
      <c r="H1551" s="193">
        <v>-3.2450000000000001</v>
      </c>
      <c r="I1551" s="194"/>
      <c r="L1551" s="189"/>
      <c r="M1551" s="195"/>
      <c r="N1551" s="196"/>
      <c r="O1551" s="196"/>
      <c r="P1551" s="196"/>
      <c r="Q1551" s="196"/>
      <c r="R1551" s="196"/>
      <c r="S1551" s="196"/>
      <c r="T1551" s="197"/>
      <c r="AT1551" s="191" t="s">
        <v>532</v>
      </c>
      <c r="AU1551" s="191" t="s">
        <v>89</v>
      </c>
      <c r="AV1551" s="13" t="s">
        <v>89</v>
      </c>
      <c r="AW1551" s="13" t="s">
        <v>30</v>
      </c>
      <c r="AX1551" s="13" t="s">
        <v>76</v>
      </c>
      <c r="AY1551" s="191" t="s">
        <v>524</v>
      </c>
    </row>
    <row r="1552" spans="2:51" s="13" customFormat="1">
      <c r="B1552" s="189"/>
      <c r="D1552" s="190" t="s">
        <v>532</v>
      </c>
      <c r="E1552" s="191" t="s">
        <v>1</v>
      </c>
      <c r="F1552" s="192" t="s">
        <v>1642</v>
      </c>
      <c r="H1552" s="193">
        <v>1.0129999999999999</v>
      </c>
      <c r="I1552" s="194"/>
      <c r="L1552" s="189"/>
      <c r="M1552" s="195"/>
      <c r="N1552" s="196"/>
      <c r="O1552" s="196"/>
      <c r="P1552" s="196"/>
      <c r="Q1552" s="196"/>
      <c r="R1552" s="196"/>
      <c r="S1552" s="196"/>
      <c r="T1552" s="197"/>
      <c r="AT1552" s="191" t="s">
        <v>532</v>
      </c>
      <c r="AU1552" s="191" t="s">
        <v>89</v>
      </c>
      <c r="AV1552" s="13" t="s">
        <v>89</v>
      </c>
      <c r="AW1552" s="13" t="s">
        <v>30</v>
      </c>
      <c r="AX1552" s="13" t="s">
        <v>76</v>
      </c>
      <c r="AY1552" s="191" t="s">
        <v>524</v>
      </c>
    </row>
    <row r="1553" spans="1:65" s="15" customFormat="1">
      <c r="B1553" s="205"/>
      <c r="D1553" s="190" t="s">
        <v>532</v>
      </c>
      <c r="E1553" s="206" t="s">
        <v>1</v>
      </c>
      <c r="F1553" s="207" t="s">
        <v>589</v>
      </c>
      <c r="H1553" s="208">
        <v>202.84299999999999</v>
      </c>
      <c r="I1553" s="209"/>
      <c r="L1553" s="205"/>
      <c r="M1553" s="210"/>
      <c r="N1553" s="211"/>
      <c r="O1553" s="211"/>
      <c r="P1553" s="211"/>
      <c r="Q1553" s="211"/>
      <c r="R1553" s="211"/>
      <c r="S1553" s="211"/>
      <c r="T1553" s="212"/>
      <c r="AT1553" s="206" t="s">
        <v>532</v>
      </c>
      <c r="AU1553" s="206" t="s">
        <v>89</v>
      </c>
      <c r="AV1553" s="15" t="s">
        <v>537</v>
      </c>
      <c r="AW1553" s="15" t="s">
        <v>30</v>
      </c>
      <c r="AX1553" s="15" t="s">
        <v>76</v>
      </c>
      <c r="AY1553" s="206" t="s">
        <v>524</v>
      </c>
    </row>
    <row r="1554" spans="1:65" s="16" customFormat="1">
      <c r="B1554" s="213"/>
      <c r="D1554" s="190" t="s">
        <v>532</v>
      </c>
      <c r="E1554" s="214" t="s">
        <v>331</v>
      </c>
      <c r="F1554" s="215" t="s">
        <v>590</v>
      </c>
      <c r="H1554" s="216">
        <v>2970.19</v>
      </c>
      <c r="I1554" s="217"/>
      <c r="L1554" s="213"/>
      <c r="M1554" s="218"/>
      <c r="N1554" s="219"/>
      <c r="O1554" s="219"/>
      <c r="P1554" s="219"/>
      <c r="Q1554" s="219"/>
      <c r="R1554" s="219"/>
      <c r="S1554" s="219"/>
      <c r="T1554" s="220"/>
      <c r="AT1554" s="214" t="s">
        <v>532</v>
      </c>
      <c r="AU1554" s="214" t="s">
        <v>89</v>
      </c>
      <c r="AV1554" s="16" t="s">
        <v>530</v>
      </c>
      <c r="AW1554" s="16" t="s">
        <v>30</v>
      </c>
      <c r="AX1554" s="16" t="s">
        <v>83</v>
      </c>
      <c r="AY1554" s="214" t="s">
        <v>524</v>
      </c>
    </row>
    <row r="1555" spans="1:65" s="2" customFormat="1" ht="21.75" customHeight="1">
      <c r="A1555" s="35"/>
      <c r="B1555" s="144"/>
      <c r="C1555" s="176" t="s">
        <v>1643</v>
      </c>
      <c r="D1555" s="176" t="s">
        <v>526</v>
      </c>
      <c r="E1555" s="177" t="s">
        <v>1644</v>
      </c>
      <c r="F1555" s="178" t="s">
        <v>1645</v>
      </c>
      <c r="G1555" s="179" t="s">
        <v>529</v>
      </c>
      <c r="H1555" s="180">
        <v>2970.19</v>
      </c>
      <c r="I1555" s="181"/>
      <c r="J1555" s="180">
        <f>ROUND(I1555*H1555,3)</f>
        <v>0</v>
      </c>
      <c r="K1555" s="182"/>
      <c r="L1555" s="36"/>
      <c r="M1555" s="183" t="s">
        <v>1</v>
      </c>
      <c r="N1555" s="184" t="s">
        <v>42</v>
      </c>
      <c r="O1555" s="61"/>
      <c r="P1555" s="185">
        <f>O1555*H1555</f>
        <v>0</v>
      </c>
      <c r="Q1555" s="185">
        <v>7.3499999999999998E-3</v>
      </c>
      <c r="R1555" s="185">
        <f>Q1555*H1555</f>
        <v>21.830896499999998</v>
      </c>
      <c r="S1555" s="185">
        <v>0</v>
      </c>
      <c r="T1555" s="186">
        <f>S1555*H1555</f>
        <v>0</v>
      </c>
      <c r="U1555" s="35"/>
      <c r="V1555" s="35"/>
      <c r="W1555" s="35"/>
      <c r="X1555" s="35"/>
      <c r="Y1555" s="35"/>
      <c r="Z1555" s="35"/>
      <c r="AA1555" s="35"/>
      <c r="AB1555" s="35"/>
      <c r="AC1555" s="35"/>
      <c r="AD1555" s="35"/>
      <c r="AE1555" s="35"/>
      <c r="AR1555" s="187" t="s">
        <v>530</v>
      </c>
      <c r="AT1555" s="187" t="s">
        <v>526</v>
      </c>
      <c r="AU1555" s="187" t="s">
        <v>89</v>
      </c>
      <c r="AY1555" s="18" t="s">
        <v>524</v>
      </c>
      <c r="BE1555" s="105">
        <f>IF(N1555="základná",J1555,0)</f>
        <v>0</v>
      </c>
      <c r="BF1555" s="105">
        <f>IF(N1555="znížená",J1555,0)</f>
        <v>0</v>
      </c>
      <c r="BG1555" s="105">
        <f>IF(N1555="zákl. prenesená",J1555,0)</f>
        <v>0</v>
      </c>
      <c r="BH1555" s="105">
        <f>IF(N1555="zníž. prenesená",J1555,0)</f>
        <v>0</v>
      </c>
      <c r="BI1555" s="105">
        <f>IF(N1555="nulová",J1555,0)</f>
        <v>0</v>
      </c>
      <c r="BJ1555" s="18" t="s">
        <v>89</v>
      </c>
      <c r="BK1555" s="188">
        <f>ROUND(I1555*H1555,3)</f>
        <v>0</v>
      </c>
      <c r="BL1555" s="18" t="s">
        <v>530</v>
      </c>
      <c r="BM1555" s="187" t="s">
        <v>1646</v>
      </c>
    </row>
    <row r="1556" spans="1:65" s="13" customFormat="1">
      <c r="B1556" s="189"/>
      <c r="D1556" s="190" t="s">
        <v>532</v>
      </c>
      <c r="E1556" s="191" t="s">
        <v>1</v>
      </c>
      <c r="F1556" s="192" t="s">
        <v>1647</v>
      </c>
      <c r="H1556" s="193">
        <v>2970.19</v>
      </c>
      <c r="I1556" s="194"/>
      <c r="L1556" s="189"/>
      <c r="M1556" s="195"/>
      <c r="N1556" s="196"/>
      <c r="O1556" s="196"/>
      <c r="P1556" s="196"/>
      <c r="Q1556" s="196"/>
      <c r="R1556" s="196"/>
      <c r="S1556" s="196"/>
      <c r="T1556" s="197"/>
      <c r="AT1556" s="191" t="s">
        <v>532</v>
      </c>
      <c r="AU1556" s="191" t="s">
        <v>89</v>
      </c>
      <c r="AV1556" s="13" t="s">
        <v>89</v>
      </c>
      <c r="AW1556" s="13" t="s">
        <v>30</v>
      </c>
      <c r="AX1556" s="13" t="s">
        <v>76</v>
      </c>
      <c r="AY1556" s="191" t="s">
        <v>524</v>
      </c>
    </row>
    <row r="1557" spans="1:65" s="16" customFormat="1">
      <c r="B1557" s="213"/>
      <c r="D1557" s="190" t="s">
        <v>532</v>
      </c>
      <c r="E1557" s="214" t="s">
        <v>1</v>
      </c>
      <c r="F1557" s="215" t="s">
        <v>590</v>
      </c>
      <c r="H1557" s="216">
        <v>2970.19</v>
      </c>
      <c r="I1557" s="217"/>
      <c r="L1557" s="213"/>
      <c r="M1557" s="218"/>
      <c r="N1557" s="219"/>
      <c r="O1557" s="219"/>
      <c r="P1557" s="219"/>
      <c r="Q1557" s="219"/>
      <c r="R1557" s="219"/>
      <c r="S1557" s="219"/>
      <c r="T1557" s="220"/>
      <c r="AT1557" s="214" t="s">
        <v>532</v>
      </c>
      <c r="AU1557" s="214" t="s">
        <v>89</v>
      </c>
      <c r="AV1557" s="16" t="s">
        <v>530</v>
      </c>
      <c r="AW1557" s="16" t="s">
        <v>30</v>
      </c>
      <c r="AX1557" s="16" t="s">
        <v>83</v>
      </c>
      <c r="AY1557" s="214" t="s">
        <v>524</v>
      </c>
    </row>
    <row r="1558" spans="1:65" s="2" customFormat="1" ht="33" customHeight="1">
      <c r="A1558" s="35"/>
      <c r="B1558" s="144"/>
      <c r="C1558" s="176" t="s">
        <v>1648</v>
      </c>
      <c r="D1558" s="176" t="s">
        <v>526</v>
      </c>
      <c r="E1558" s="177" t="s">
        <v>1649</v>
      </c>
      <c r="F1558" s="178" t="s">
        <v>1650</v>
      </c>
      <c r="G1558" s="179" t="s">
        <v>529</v>
      </c>
      <c r="H1558" s="180">
        <v>1536.261</v>
      </c>
      <c r="I1558" s="181"/>
      <c r="J1558" s="180">
        <f>ROUND(I1558*H1558,3)</f>
        <v>0</v>
      </c>
      <c r="K1558" s="182"/>
      <c r="L1558" s="36"/>
      <c r="M1558" s="183" t="s">
        <v>1</v>
      </c>
      <c r="N1558" s="184" t="s">
        <v>42</v>
      </c>
      <c r="O1558" s="61"/>
      <c r="P1558" s="185">
        <f>O1558*H1558</f>
        <v>0</v>
      </c>
      <c r="Q1558" s="185">
        <v>1.9000000000000001E-4</v>
      </c>
      <c r="R1558" s="185">
        <f>Q1558*H1558</f>
        <v>0.29188959000000003</v>
      </c>
      <c r="S1558" s="185">
        <v>0</v>
      </c>
      <c r="T1558" s="186">
        <f>S1558*H1558</f>
        <v>0</v>
      </c>
      <c r="U1558" s="35"/>
      <c r="V1558" s="35"/>
      <c r="W1558" s="35"/>
      <c r="X1558" s="35"/>
      <c r="Y1558" s="35"/>
      <c r="Z1558" s="35"/>
      <c r="AA1558" s="35"/>
      <c r="AB1558" s="35"/>
      <c r="AC1558" s="35"/>
      <c r="AD1558" s="35"/>
      <c r="AE1558" s="35"/>
      <c r="AR1558" s="187" t="s">
        <v>530</v>
      </c>
      <c r="AT1558" s="187" t="s">
        <v>526</v>
      </c>
      <c r="AU1558" s="187" t="s">
        <v>89</v>
      </c>
      <c r="AY1558" s="18" t="s">
        <v>524</v>
      </c>
      <c r="BE1558" s="105">
        <f>IF(N1558="základná",J1558,0)</f>
        <v>0</v>
      </c>
      <c r="BF1558" s="105">
        <f>IF(N1558="znížená",J1558,0)</f>
        <v>0</v>
      </c>
      <c r="BG1558" s="105">
        <f>IF(N1558="zákl. prenesená",J1558,0)</f>
        <v>0</v>
      </c>
      <c r="BH1558" s="105">
        <f>IF(N1558="zníž. prenesená",J1558,0)</f>
        <v>0</v>
      </c>
      <c r="BI1558" s="105">
        <f>IF(N1558="nulová",J1558,0)</f>
        <v>0</v>
      </c>
      <c r="BJ1558" s="18" t="s">
        <v>89</v>
      </c>
      <c r="BK1558" s="188">
        <f>ROUND(I1558*H1558,3)</f>
        <v>0</v>
      </c>
      <c r="BL1558" s="18" t="s">
        <v>530</v>
      </c>
      <c r="BM1558" s="187" t="s">
        <v>1651</v>
      </c>
    </row>
    <row r="1559" spans="1:65" s="14" customFormat="1">
      <c r="B1559" s="198"/>
      <c r="D1559" s="190" t="s">
        <v>532</v>
      </c>
      <c r="E1559" s="199" t="s">
        <v>1</v>
      </c>
      <c r="F1559" s="200" t="s">
        <v>577</v>
      </c>
      <c r="H1559" s="199" t="s">
        <v>1</v>
      </c>
      <c r="I1559" s="201"/>
      <c r="L1559" s="198"/>
      <c r="M1559" s="202"/>
      <c r="N1559" s="203"/>
      <c r="O1559" s="203"/>
      <c r="P1559" s="203"/>
      <c r="Q1559" s="203"/>
      <c r="R1559" s="203"/>
      <c r="S1559" s="203"/>
      <c r="T1559" s="204"/>
      <c r="AT1559" s="199" t="s">
        <v>532</v>
      </c>
      <c r="AU1559" s="199" t="s">
        <v>89</v>
      </c>
      <c r="AV1559" s="14" t="s">
        <v>83</v>
      </c>
      <c r="AW1559" s="14" t="s">
        <v>30</v>
      </c>
      <c r="AX1559" s="14" t="s">
        <v>76</v>
      </c>
      <c r="AY1559" s="199" t="s">
        <v>524</v>
      </c>
    </row>
    <row r="1560" spans="1:65" s="14" customFormat="1">
      <c r="B1560" s="198"/>
      <c r="D1560" s="190" t="s">
        <v>532</v>
      </c>
      <c r="E1560" s="199" t="s">
        <v>1</v>
      </c>
      <c r="F1560" s="200" t="s">
        <v>1652</v>
      </c>
      <c r="H1560" s="199" t="s">
        <v>1</v>
      </c>
      <c r="I1560" s="201"/>
      <c r="L1560" s="198"/>
      <c r="M1560" s="202"/>
      <c r="N1560" s="203"/>
      <c r="O1560" s="203"/>
      <c r="P1560" s="203"/>
      <c r="Q1560" s="203"/>
      <c r="R1560" s="203"/>
      <c r="S1560" s="203"/>
      <c r="T1560" s="204"/>
      <c r="AT1560" s="199" t="s">
        <v>532</v>
      </c>
      <c r="AU1560" s="199" t="s">
        <v>89</v>
      </c>
      <c r="AV1560" s="14" t="s">
        <v>83</v>
      </c>
      <c r="AW1560" s="14" t="s">
        <v>30</v>
      </c>
      <c r="AX1560" s="14" t="s">
        <v>76</v>
      </c>
      <c r="AY1560" s="199" t="s">
        <v>524</v>
      </c>
    </row>
    <row r="1561" spans="1:65" s="13" customFormat="1">
      <c r="B1561" s="189"/>
      <c r="D1561" s="190" t="s">
        <v>532</v>
      </c>
      <c r="E1561" s="191" t="s">
        <v>1</v>
      </c>
      <c r="F1561" s="192" t="s">
        <v>1653</v>
      </c>
      <c r="H1561" s="193">
        <v>137.54599999999999</v>
      </c>
      <c r="I1561" s="194"/>
      <c r="L1561" s="189"/>
      <c r="M1561" s="195"/>
      <c r="N1561" s="196"/>
      <c r="O1561" s="196"/>
      <c r="P1561" s="196"/>
      <c r="Q1561" s="196"/>
      <c r="R1561" s="196"/>
      <c r="S1561" s="196"/>
      <c r="T1561" s="197"/>
      <c r="AT1561" s="191" t="s">
        <v>532</v>
      </c>
      <c r="AU1561" s="191" t="s">
        <v>89</v>
      </c>
      <c r="AV1561" s="13" t="s">
        <v>89</v>
      </c>
      <c r="AW1561" s="13" t="s">
        <v>30</v>
      </c>
      <c r="AX1561" s="13" t="s">
        <v>76</v>
      </c>
      <c r="AY1561" s="191" t="s">
        <v>524</v>
      </c>
    </row>
    <row r="1562" spans="1:65" s="13" customFormat="1">
      <c r="B1562" s="189"/>
      <c r="D1562" s="190" t="s">
        <v>532</v>
      </c>
      <c r="E1562" s="191" t="s">
        <v>1</v>
      </c>
      <c r="F1562" s="192" t="s">
        <v>1654</v>
      </c>
      <c r="H1562" s="193">
        <v>18.135000000000002</v>
      </c>
      <c r="I1562" s="194"/>
      <c r="L1562" s="189"/>
      <c r="M1562" s="195"/>
      <c r="N1562" s="196"/>
      <c r="O1562" s="196"/>
      <c r="P1562" s="196"/>
      <c r="Q1562" s="196"/>
      <c r="R1562" s="196"/>
      <c r="S1562" s="196"/>
      <c r="T1562" s="197"/>
      <c r="AT1562" s="191" t="s">
        <v>532</v>
      </c>
      <c r="AU1562" s="191" t="s">
        <v>89</v>
      </c>
      <c r="AV1562" s="13" t="s">
        <v>89</v>
      </c>
      <c r="AW1562" s="13" t="s">
        <v>30</v>
      </c>
      <c r="AX1562" s="13" t="s">
        <v>76</v>
      </c>
      <c r="AY1562" s="191" t="s">
        <v>524</v>
      </c>
    </row>
    <row r="1563" spans="1:65" s="13" customFormat="1">
      <c r="B1563" s="189"/>
      <c r="D1563" s="190" t="s">
        <v>532</v>
      </c>
      <c r="E1563" s="191" t="s">
        <v>1</v>
      </c>
      <c r="F1563" s="192" t="s">
        <v>1655</v>
      </c>
      <c r="H1563" s="193">
        <v>54.398000000000003</v>
      </c>
      <c r="I1563" s="194"/>
      <c r="L1563" s="189"/>
      <c r="M1563" s="195"/>
      <c r="N1563" s="196"/>
      <c r="O1563" s="196"/>
      <c r="P1563" s="196"/>
      <c r="Q1563" s="196"/>
      <c r="R1563" s="196"/>
      <c r="S1563" s="196"/>
      <c r="T1563" s="197"/>
      <c r="AT1563" s="191" t="s">
        <v>532</v>
      </c>
      <c r="AU1563" s="191" t="s">
        <v>89</v>
      </c>
      <c r="AV1563" s="13" t="s">
        <v>89</v>
      </c>
      <c r="AW1563" s="13" t="s">
        <v>30</v>
      </c>
      <c r="AX1563" s="13" t="s">
        <v>76</v>
      </c>
      <c r="AY1563" s="191" t="s">
        <v>524</v>
      </c>
    </row>
    <row r="1564" spans="1:65" s="13" customFormat="1">
      <c r="B1564" s="189"/>
      <c r="D1564" s="190" t="s">
        <v>532</v>
      </c>
      <c r="E1564" s="191" t="s">
        <v>1</v>
      </c>
      <c r="F1564" s="192" t="s">
        <v>1656</v>
      </c>
      <c r="H1564" s="193">
        <v>23.495999999999999</v>
      </c>
      <c r="I1564" s="194"/>
      <c r="L1564" s="189"/>
      <c r="M1564" s="195"/>
      <c r="N1564" s="196"/>
      <c r="O1564" s="196"/>
      <c r="P1564" s="196"/>
      <c r="Q1564" s="196"/>
      <c r="R1564" s="196"/>
      <c r="S1564" s="196"/>
      <c r="T1564" s="197"/>
      <c r="AT1564" s="191" t="s">
        <v>532</v>
      </c>
      <c r="AU1564" s="191" t="s">
        <v>89</v>
      </c>
      <c r="AV1564" s="13" t="s">
        <v>89</v>
      </c>
      <c r="AW1564" s="13" t="s">
        <v>30</v>
      </c>
      <c r="AX1564" s="13" t="s">
        <v>76</v>
      </c>
      <c r="AY1564" s="191" t="s">
        <v>524</v>
      </c>
    </row>
    <row r="1565" spans="1:65" s="13" customFormat="1">
      <c r="B1565" s="189"/>
      <c r="D1565" s="190" t="s">
        <v>532</v>
      </c>
      <c r="E1565" s="191" t="s">
        <v>1</v>
      </c>
      <c r="F1565" s="192" t="s">
        <v>1657</v>
      </c>
      <c r="H1565" s="193">
        <v>34.643000000000001</v>
      </c>
      <c r="I1565" s="194"/>
      <c r="L1565" s="189"/>
      <c r="M1565" s="195"/>
      <c r="N1565" s="196"/>
      <c r="O1565" s="196"/>
      <c r="P1565" s="196"/>
      <c r="Q1565" s="196"/>
      <c r="R1565" s="196"/>
      <c r="S1565" s="196"/>
      <c r="T1565" s="197"/>
      <c r="AT1565" s="191" t="s">
        <v>532</v>
      </c>
      <c r="AU1565" s="191" t="s">
        <v>89</v>
      </c>
      <c r="AV1565" s="13" t="s">
        <v>89</v>
      </c>
      <c r="AW1565" s="13" t="s">
        <v>30</v>
      </c>
      <c r="AX1565" s="13" t="s">
        <v>76</v>
      </c>
      <c r="AY1565" s="191" t="s">
        <v>524</v>
      </c>
    </row>
    <row r="1566" spans="1:65" s="13" customFormat="1">
      <c r="B1566" s="189"/>
      <c r="D1566" s="190" t="s">
        <v>532</v>
      </c>
      <c r="E1566" s="191" t="s">
        <v>1</v>
      </c>
      <c r="F1566" s="192" t="s">
        <v>1658</v>
      </c>
      <c r="H1566" s="193">
        <v>10.821999999999999</v>
      </c>
      <c r="I1566" s="194"/>
      <c r="L1566" s="189"/>
      <c r="M1566" s="195"/>
      <c r="N1566" s="196"/>
      <c r="O1566" s="196"/>
      <c r="P1566" s="196"/>
      <c r="Q1566" s="196"/>
      <c r="R1566" s="196"/>
      <c r="S1566" s="196"/>
      <c r="T1566" s="197"/>
      <c r="AT1566" s="191" t="s">
        <v>532</v>
      </c>
      <c r="AU1566" s="191" t="s">
        <v>89</v>
      </c>
      <c r="AV1566" s="13" t="s">
        <v>89</v>
      </c>
      <c r="AW1566" s="13" t="s">
        <v>30</v>
      </c>
      <c r="AX1566" s="13" t="s">
        <v>76</v>
      </c>
      <c r="AY1566" s="191" t="s">
        <v>524</v>
      </c>
    </row>
    <row r="1567" spans="1:65" s="13" customFormat="1">
      <c r="B1567" s="189"/>
      <c r="D1567" s="190" t="s">
        <v>532</v>
      </c>
      <c r="E1567" s="191" t="s">
        <v>1</v>
      </c>
      <c r="F1567" s="192" t="s">
        <v>1659</v>
      </c>
      <c r="H1567" s="193">
        <v>19.041</v>
      </c>
      <c r="I1567" s="194"/>
      <c r="L1567" s="189"/>
      <c r="M1567" s="195"/>
      <c r="N1567" s="196"/>
      <c r="O1567" s="196"/>
      <c r="P1567" s="196"/>
      <c r="Q1567" s="196"/>
      <c r="R1567" s="196"/>
      <c r="S1567" s="196"/>
      <c r="T1567" s="197"/>
      <c r="AT1567" s="191" t="s">
        <v>532</v>
      </c>
      <c r="AU1567" s="191" t="s">
        <v>89</v>
      </c>
      <c r="AV1567" s="13" t="s">
        <v>89</v>
      </c>
      <c r="AW1567" s="13" t="s">
        <v>30</v>
      </c>
      <c r="AX1567" s="13" t="s">
        <v>76</v>
      </c>
      <c r="AY1567" s="191" t="s">
        <v>524</v>
      </c>
    </row>
    <row r="1568" spans="1:65" s="13" customFormat="1">
      <c r="B1568" s="189"/>
      <c r="D1568" s="190" t="s">
        <v>532</v>
      </c>
      <c r="E1568" s="191" t="s">
        <v>1</v>
      </c>
      <c r="F1568" s="192" t="s">
        <v>1660</v>
      </c>
      <c r="H1568" s="193">
        <v>5.4809999999999999</v>
      </c>
      <c r="I1568" s="194"/>
      <c r="L1568" s="189"/>
      <c r="M1568" s="195"/>
      <c r="N1568" s="196"/>
      <c r="O1568" s="196"/>
      <c r="P1568" s="196"/>
      <c r="Q1568" s="196"/>
      <c r="R1568" s="196"/>
      <c r="S1568" s="196"/>
      <c r="T1568" s="197"/>
      <c r="AT1568" s="191" t="s">
        <v>532</v>
      </c>
      <c r="AU1568" s="191" t="s">
        <v>89</v>
      </c>
      <c r="AV1568" s="13" t="s">
        <v>89</v>
      </c>
      <c r="AW1568" s="13" t="s">
        <v>30</v>
      </c>
      <c r="AX1568" s="13" t="s">
        <v>76</v>
      </c>
      <c r="AY1568" s="191" t="s">
        <v>524</v>
      </c>
    </row>
    <row r="1569" spans="2:51" s="13" customFormat="1">
      <c r="B1569" s="189"/>
      <c r="D1569" s="190" t="s">
        <v>532</v>
      </c>
      <c r="E1569" s="191" t="s">
        <v>1</v>
      </c>
      <c r="F1569" s="192" t="s">
        <v>1661</v>
      </c>
      <c r="H1569" s="193">
        <v>9.782</v>
      </c>
      <c r="I1569" s="194"/>
      <c r="L1569" s="189"/>
      <c r="M1569" s="195"/>
      <c r="N1569" s="196"/>
      <c r="O1569" s="196"/>
      <c r="P1569" s="196"/>
      <c r="Q1569" s="196"/>
      <c r="R1569" s="196"/>
      <c r="S1569" s="196"/>
      <c r="T1569" s="197"/>
      <c r="AT1569" s="191" t="s">
        <v>532</v>
      </c>
      <c r="AU1569" s="191" t="s">
        <v>89</v>
      </c>
      <c r="AV1569" s="13" t="s">
        <v>89</v>
      </c>
      <c r="AW1569" s="13" t="s">
        <v>30</v>
      </c>
      <c r="AX1569" s="13" t="s">
        <v>76</v>
      </c>
      <c r="AY1569" s="191" t="s">
        <v>524</v>
      </c>
    </row>
    <row r="1570" spans="2:51" s="13" customFormat="1">
      <c r="B1570" s="189"/>
      <c r="D1570" s="190" t="s">
        <v>532</v>
      </c>
      <c r="E1570" s="191" t="s">
        <v>1</v>
      </c>
      <c r="F1570" s="192" t="s">
        <v>1662</v>
      </c>
      <c r="H1570" s="193">
        <v>107.03400000000001</v>
      </c>
      <c r="I1570" s="194"/>
      <c r="L1570" s="189"/>
      <c r="M1570" s="195"/>
      <c r="N1570" s="196"/>
      <c r="O1570" s="196"/>
      <c r="P1570" s="196"/>
      <c r="Q1570" s="196"/>
      <c r="R1570" s="196"/>
      <c r="S1570" s="196"/>
      <c r="T1570" s="197"/>
      <c r="AT1570" s="191" t="s">
        <v>532</v>
      </c>
      <c r="AU1570" s="191" t="s">
        <v>89</v>
      </c>
      <c r="AV1570" s="13" t="s">
        <v>89</v>
      </c>
      <c r="AW1570" s="13" t="s">
        <v>30</v>
      </c>
      <c r="AX1570" s="13" t="s">
        <v>76</v>
      </c>
      <c r="AY1570" s="191" t="s">
        <v>524</v>
      </c>
    </row>
    <row r="1571" spans="2:51" s="13" customFormat="1">
      <c r="B1571" s="189"/>
      <c r="D1571" s="190" t="s">
        <v>532</v>
      </c>
      <c r="E1571" s="191" t="s">
        <v>1</v>
      </c>
      <c r="F1571" s="192" t="s">
        <v>1663</v>
      </c>
      <c r="H1571" s="193">
        <v>34.892000000000003</v>
      </c>
      <c r="I1571" s="194"/>
      <c r="L1571" s="189"/>
      <c r="M1571" s="195"/>
      <c r="N1571" s="196"/>
      <c r="O1571" s="196"/>
      <c r="P1571" s="196"/>
      <c r="Q1571" s="196"/>
      <c r="R1571" s="196"/>
      <c r="S1571" s="196"/>
      <c r="T1571" s="197"/>
      <c r="AT1571" s="191" t="s">
        <v>532</v>
      </c>
      <c r="AU1571" s="191" t="s">
        <v>89</v>
      </c>
      <c r="AV1571" s="13" t="s">
        <v>89</v>
      </c>
      <c r="AW1571" s="13" t="s">
        <v>30</v>
      </c>
      <c r="AX1571" s="13" t="s">
        <v>76</v>
      </c>
      <c r="AY1571" s="191" t="s">
        <v>524</v>
      </c>
    </row>
    <row r="1572" spans="2:51" s="13" customFormat="1">
      <c r="B1572" s="189"/>
      <c r="D1572" s="190" t="s">
        <v>532</v>
      </c>
      <c r="E1572" s="191" t="s">
        <v>1</v>
      </c>
      <c r="F1572" s="192" t="s">
        <v>1664</v>
      </c>
      <c r="H1572" s="193">
        <v>25.783000000000001</v>
      </c>
      <c r="I1572" s="194"/>
      <c r="L1572" s="189"/>
      <c r="M1572" s="195"/>
      <c r="N1572" s="196"/>
      <c r="O1572" s="196"/>
      <c r="P1572" s="196"/>
      <c r="Q1572" s="196"/>
      <c r="R1572" s="196"/>
      <c r="S1572" s="196"/>
      <c r="T1572" s="197"/>
      <c r="AT1572" s="191" t="s">
        <v>532</v>
      </c>
      <c r="AU1572" s="191" t="s">
        <v>89</v>
      </c>
      <c r="AV1572" s="13" t="s">
        <v>89</v>
      </c>
      <c r="AW1572" s="13" t="s">
        <v>30</v>
      </c>
      <c r="AX1572" s="13" t="s">
        <v>76</v>
      </c>
      <c r="AY1572" s="191" t="s">
        <v>524</v>
      </c>
    </row>
    <row r="1573" spans="2:51" s="13" customFormat="1">
      <c r="B1573" s="189"/>
      <c r="D1573" s="190" t="s">
        <v>532</v>
      </c>
      <c r="E1573" s="191" t="s">
        <v>1</v>
      </c>
      <c r="F1573" s="192" t="s">
        <v>1665</v>
      </c>
      <c r="H1573" s="193">
        <v>11.718</v>
      </c>
      <c r="I1573" s="194"/>
      <c r="L1573" s="189"/>
      <c r="M1573" s="195"/>
      <c r="N1573" s="196"/>
      <c r="O1573" s="196"/>
      <c r="P1573" s="196"/>
      <c r="Q1573" s="196"/>
      <c r="R1573" s="196"/>
      <c r="S1573" s="196"/>
      <c r="T1573" s="197"/>
      <c r="AT1573" s="191" t="s">
        <v>532</v>
      </c>
      <c r="AU1573" s="191" t="s">
        <v>89</v>
      </c>
      <c r="AV1573" s="13" t="s">
        <v>89</v>
      </c>
      <c r="AW1573" s="13" t="s">
        <v>30</v>
      </c>
      <c r="AX1573" s="13" t="s">
        <v>76</v>
      </c>
      <c r="AY1573" s="191" t="s">
        <v>524</v>
      </c>
    </row>
    <row r="1574" spans="2:51" s="13" customFormat="1">
      <c r="B1574" s="189"/>
      <c r="D1574" s="190" t="s">
        <v>532</v>
      </c>
      <c r="E1574" s="191" t="s">
        <v>1</v>
      </c>
      <c r="F1574" s="192" t="s">
        <v>1666</v>
      </c>
      <c r="H1574" s="193">
        <v>25.744</v>
      </c>
      <c r="I1574" s="194"/>
      <c r="L1574" s="189"/>
      <c r="M1574" s="195"/>
      <c r="N1574" s="196"/>
      <c r="O1574" s="196"/>
      <c r="P1574" s="196"/>
      <c r="Q1574" s="196"/>
      <c r="R1574" s="196"/>
      <c r="S1574" s="196"/>
      <c r="T1574" s="197"/>
      <c r="AT1574" s="191" t="s">
        <v>532</v>
      </c>
      <c r="AU1574" s="191" t="s">
        <v>89</v>
      </c>
      <c r="AV1574" s="13" t="s">
        <v>89</v>
      </c>
      <c r="AW1574" s="13" t="s">
        <v>30</v>
      </c>
      <c r="AX1574" s="13" t="s">
        <v>76</v>
      </c>
      <c r="AY1574" s="191" t="s">
        <v>524</v>
      </c>
    </row>
    <row r="1575" spans="2:51" s="14" customFormat="1">
      <c r="B1575" s="198"/>
      <c r="D1575" s="190" t="s">
        <v>532</v>
      </c>
      <c r="E1575" s="199" t="s">
        <v>1</v>
      </c>
      <c r="F1575" s="200" t="s">
        <v>1667</v>
      </c>
      <c r="H1575" s="199" t="s">
        <v>1</v>
      </c>
      <c r="I1575" s="201"/>
      <c r="L1575" s="198"/>
      <c r="M1575" s="202"/>
      <c r="N1575" s="203"/>
      <c r="O1575" s="203"/>
      <c r="P1575" s="203"/>
      <c r="Q1575" s="203"/>
      <c r="R1575" s="203"/>
      <c r="S1575" s="203"/>
      <c r="T1575" s="204"/>
      <c r="AT1575" s="199" t="s">
        <v>532</v>
      </c>
      <c r="AU1575" s="199" t="s">
        <v>89</v>
      </c>
      <c r="AV1575" s="14" t="s">
        <v>83</v>
      </c>
      <c r="AW1575" s="14" t="s">
        <v>30</v>
      </c>
      <c r="AX1575" s="14" t="s">
        <v>76</v>
      </c>
      <c r="AY1575" s="199" t="s">
        <v>524</v>
      </c>
    </row>
    <row r="1576" spans="2:51" s="13" customFormat="1">
      <c r="B1576" s="189"/>
      <c r="D1576" s="190" t="s">
        <v>532</v>
      </c>
      <c r="E1576" s="191" t="s">
        <v>1</v>
      </c>
      <c r="F1576" s="192" t="s">
        <v>1668</v>
      </c>
      <c r="H1576" s="193">
        <v>38.402000000000001</v>
      </c>
      <c r="I1576" s="194"/>
      <c r="L1576" s="189"/>
      <c r="M1576" s="195"/>
      <c r="N1576" s="196"/>
      <c r="O1576" s="196"/>
      <c r="P1576" s="196"/>
      <c r="Q1576" s="196"/>
      <c r="R1576" s="196"/>
      <c r="S1576" s="196"/>
      <c r="T1576" s="197"/>
      <c r="AT1576" s="191" t="s">
        <v>532</v>
      </c>
      <c r="AU1576" s="191" t="s">
        <v>89</v>
      </c>
      <c r="AV1576" s="13" t="s">
        <v>89</v>
      </c>
      <c r="AW1576" s="13" t="s">
        <v>30</v>
      </c>
      <c r="AX1576" s="13" t="s">
        <v>76</v>
      </c>
      <c r="AY1576" s="191" t="s">
        <v>524</v>
      </c>
    </row>
    <row r="1577" spans="2:51" s="13" customFormat="1">
      <c r="B1577" s="189"/>
      <c r="D1577" s="190" t="s">
        <v>532</v>
      </c>
      <c r="E1577" s="191" t="s">
        <v>1</v>
      </c>
      <c r="F1577" s="192" t="s">
        <v>1669</v>
      </c>
      <c r="H1577" s="193">
        <v>33.365000000000002</v>
      </c>
      <c r="I1577" s="194"/>
      <c r="L1577" s="189"/>
      <c r="M1577" s="195"/>
      <c r="N1577" s="196"/>
      <c r="O1577" s="196"/>
      <c r="P1577" s="196"/>
      <c r="Q1577" s="196"/>
      <c r="R1577" s="196"/>
      <c r="S1577" s="196"/>
      <c r="T1577" s="197"/>
      <c r="AT1577" s="191" t="s">
        <v>532</v>
      </c>
      <c r="AU1577" s="191" t="s">
        <v>89</v>
      </c>
      <c r="AV1577" s="13" t="s">
        <v>89</v>
      </c>
      <c r="AW1577" s="13" t="s">
        <v>30</v>
      </c>
      <c r="AX1577" s="13" t="s">
        <v>76</v>
      </c>
      <c r="AY1577" s="191" t="s">
        <v>524</v>
      </c>
    </row>
    <row r="1578" spans="2:51" s="13" customFormat="1">
      <c r="B1578" s="189"/>
      <c r="D1578" s="190" t="s">
        <v>532</v>
      </c>
      <c r="E1578" s="191" t="s">
        <v>1</v>
      </c>
      <c r="F1578" s="192" t="s">
        <v>1670</v>
      </c>
      <c r="H1578" s="193">
        <v>4.734</v>
      </c>
      <c r="I1578" s="194"/>
      <c r="L1578" s="189"/>
      <c r="M1578" s="195"/>
      <c r="N1578" s="196"/>
      <c r="O1578" s="196"/>
      <c r="P1578" s="196"/>
      <c r="Q1578" s="196"/>
      <c r="R1578" s="196"/>
      <c r="S1578" s="196"/>
      <c r="T1578" s="197"/>
      <c r="AT1578" s="191" t="s">
        <v>532</v>
      </c>
      <c r="AU1578" s="191" t="s">
        <v>89</v>
      </c>
      <c r="AV1578" s="13" t="s">
        <v>89</v>
      </c>
      <c r="AW1578" s="13" t="s">
        <v>30</v>
      </c>
      <c r="AX1578" s="13" t="s">
        <v>76</v>
      </c>
      <c r="AY1578" s="191" t="s">
        <v>524</v>
      </c>
    </row>
    <row r="1579" spans="2:51" s="13" customFormat="1">
      <c r="B1579" s="189"/>
      <c r="D1579" s="190" t="s">
        <v>532</v>
      </c>
      <c r="E1579" s="191" t="s">
        <v>1</v>
      </c>
      <c r="F1579" s="192" t="s">
        <v>1671</v>
      </c>
      <c r="H1579" s="193">
        <v>4.3760000000000003</v>
      </c>
      <c r="I1579" s="194"/>
      <c r="L1579" s="189"/>
      <c r="M1579" s="195"/>
      <c r="N1579" s="196"/>
      <c r="O1579" s="196"/>
      <c r="P1579" s="196"/>
      <c r="Q1579" s="196"/>
      <c r="R1579" s="196"/>
      <c r="S1579" s="196"/>
      <c r="T1579" s="197"/>
      <c r="AT1579" s="191" t="s">
        <v>532</v>
      </c>
      <c r="AU1579" s="191" t="s">
        <v>89</v>
      </c>
      <c r="AV1579" s="13" t="s">
        <v>89</v>
      </c>
      <c r="AW1579" s="13" t="s">
        <v>30</v>
      </c>
      <c r="AX1579" s="13" t="s">
        <v>76</v>
      </c>
      <c r="AY1579" s="191" t="s">
        <v>524</v>
      </c>
    </row>
    <row r="1580" spans="2:51" s="13" customFormat="1">
      <c r="B1580" s="189"/>
      <c r="D1580" s="190" t="s">
        <v>532</v>
      </c>
      <c r="E1580" s="191" t="s">
        <v>1</v>
      </c>
      <c r="F1580" s="192" t="s">
        <v>1672</v>
      </c>
      <c r="H1580" s="193">
        <v>2.3650000000000002</v>
      </c>
      <c r="I1580" s="194"/>
      <c r="L1580" s="189"/>
      <c r="M1580" s="195"/>
      <c r="N1580" s="196"/>
      <c r="O1580" s="196"/>
      <c r="P1580" s="196"/>
      <c r="Q1580" s="196"/>
      <c r="R1580" s="196"/>
      <c r="S1580" s="196"/>
      <c r="T1580" s="197"/>
      <c r="AT1580" s="191" t="s">
        <v>532</v>
      </c>
      <c r="AU1580" s="191" t="s">
        <v>89</v>
      </c>
      <c r="AV1580" s="13" t="s">
        <v>89</v>
      </c>
      <c r="AW1580" s="13" t="s">
        <v>30</v>
      </c>
      <c r="AX1580" s="13" t="s">
        <v>76</v>
      </c>
      <c r="AY1580" s="191" t="s">
        <v>524</v>
      </c>
    </row>
    <row r="1581" spans="2:51" s="14" customFormat="1">
      <c r="B1581" s="198"/>
      <c r="D1581" s="190" t="s">
        <v>532</v>
      </c>
      <c r="E1581" s="199" t="s">
        <v>1</v>
      </c>
      <c r="F1581" s="200" t="s">
        <v>1673</v>
      </c>
      <c r="H1581" s="199" t="s">
        <v>1</v>
      </c>
      <c r="I1581" s="201"/>
      <c r="L1581" s="198"/>
      <c r="M1581" s="202"/>
      <c r="N1581" s="203"/>
      <c r="O1581" s="203"/>
      <c r="P1581" s="203"/>
      <c r="Q1581" s="203"/>
      <c r="R1581" s="203"/>
      <c r="S1581" s="203"/>
      <c r="T1581" s="204"/>
      <c r="AT1581" s="199" t="s">
        <v>532</v>
      </c>
      <c r="AU1581" s="199" t="s">
        <v>89</v>
      </c>
      <c r="AV1581" s="14" t="s">
        <v>83</v>
      </c>
      <c r="AW1581" s="14" t="s">
        <v>30</v>
      </c>
      <c r="AX1581" s="14" t="s">
        <v>76</v>
      </c>
      <c r="AY1581" s="199" t="s">
        <v>524</v>
      </c>
    </row>
    <row r="1582" spans="2:51" s="13" customFormat="1">
      <c r="B1582" s="189"/>
      <c r="D1582" s="190" t="s">
        <v>532</v>
      </c>
      <c r="E1582" s="191" t="s">
        <v>1</v>
      </c>
      <c r="F1582" s="192" t="s">
        <v>1674</v>
      </c>
      <c r="H1582" s="193">
        <v>193.88399999999999</v>
      </c>
      <c r="I1582" s="194"/>
      <c r="L1582" s="189"/>
      <c r="M1582" s="195"/>
      <c r="N1582" s="196"/>
      <c r="O1582" s="196"/>
      <c r="P1582" s="196"/>
      <c r="Q1582" s="196"/>
      <c r="R1582" s="196"/>
      <c r="S1582" s="196"/>
      <c r="T1582" s="197"/>
      <c r="AT1582" s="191" t="s">
        <v>532</v>
      </c>
      <c r="AU1582" s="191" t="s">
        <v>89</v>
      </c>
      <c r="AV1582" s="13" t="s">
        <v>89</v>
      </c>
      <c r="AW1582" s="13" t="s">
        <v>30</v>
      </c>
      <c r="AX1582" s="13" t="s">
        <v>76</v>
      </c>
      <c r="AY1582" s="191" t="s">
        <v>524</v>
      </c>
    </row>
    <row r="1583" spans="2:51" s="13" customFormat="1">
      <c r="B1583" s="189"/>
      <c r="D1583" s="190" t="s">
        <v>532</v>
      </c>
      <c r="E1583" s="191" t="s">
        <v>1</v>
      </c>
      <c r="F1583" s="192" t="s">
        <v>1675</v>
      </c>
      <c r="H1583" s="193">
        <v>162.61099999999999</v>
      </c>
      <c r="I1583" s="194"/>
      <c r="L1583" s="189"/>
      <c r="M1583" s="195"/>
      <c r="N1583" s="196"/>
      <c r="O1583" s="196"/>
      <c r="P1583" s="196"/>
      <c r="Q1583" s="196"/>
      <c r="R1583" s="196"/>
      <c r="S1583" s="196"/>
      <c r="T1583" s="197"/>
      <c r="AT1583" s="191" t="s">
        <v>532</v>
      </c>
      <c r="AU1583" s="191" t="s">
        <v>89</v>
      </c>
      <c r="AV1583" s="13" t="s">
        <v>89</v>
      </c>
      <c r="AW1583" s="13" t="s">
        <v>30</v>
      </c>
      <c r="AX1583" s="13" t="s">
        <v>76</v>
      </c>
      <c r="AY1583" s="191" t="s">
        <v>524</v>
      </c>
    </row>
    <row r="1584" spans="2:51" s="13" customFormat="1">
      <c r="B1584" s="189"/>
      <c r="D1584" s="190" t="s">
        <v>532</v>
      </c>
      <c r="E1584" s="191" t="s">
        <v>1</v>
      </c>
      <c r="F1584" s="192" t="s">
        <v>1676</v>
      </c>
      <c r="H1584" s="193">
        <v>0.82699999999999996</v>
      </c>
      <c r="I1584" s="194"/>
      <c r="L1584" s="189"/>
      <c r="M1584" s="195"/>
      <c r="N1584" s="196"/>
      <c r="O1584" s="196"/>
      <c r="P1584" s="196"/>
      <c r="Q1584" s="196"/>
      <c r="R1584" s="196"/>
      <c r="S1584" s="196"/>
      <c r="T1584" s="197"/>
      <c r="AT1584" s="191" t="s">
        <v>532</v>
      </c>
      <c r="AU1584" s="191" t="s">
        <v>89</v>
      </c>
      <c r="AV1584" s="13" t="s">
        <v>89</v>
      </c>
      <c r="AW1584" s="13" t="s">
        <v>30</v>
      </c>
      <c r="AX1584" s="13" t="s">
        <v>76</v>
      </c>
      <c r="AY1584" s="191" t="s">
        <v>524</v>
      </c>
    </row>
    <row r="1585" spans="2:51" s="13" customFormat="1">
      <c r="B1585" s="189"/>
      <c r="D1585" s="190" t="s">
        <v>532</v>
      </c>
      <c r="E1585" s="191" t="s">
        <v>1</v>
      </c>
      <c r="F1585" s="192" t="s">
        <v>1677</v>
      </c>
      <c r="H1585" s="193">
        <v>20.09</v>
      </c>
      <c r="I1585" s="194"/>
      <c r="L1585" s="189"/>
      <c r="M1585" s="195"/>
      <c r="N1585" s="196"/>
      <c r="O1585" s="196"/>
      <c r="P1585" s="196"/>
      <c r="Q1585" s="196"/>
      <c r="R1585" s="196"/>
      <c r="S1585" s="196"/>
      <c r="T1585" s="197"/>
      <c r="AT1585" s="191" t="s">
        <v>532</v>
      </c>
      <c r="AU1585" s="191" t="s">
        <v>89</v>
      </c>
      <c r="AV1585" s="13" t="s">
        <v>89</v>
      </c>
      <c r="AW1585" s="13" t="s">
        <v>30</v>
      </c>
      <c r="AX1585" s="13" t="s">
        <v>76</v>
      </c>
      <c r="AY1585" s="191" t="s">
        <v>524</v>
      </c>
    </row>
    <row r="1586" spans="2:51" s="13" customFormat="1">
      <c r="B1586" s="189"/>
      <c r="D1586" s="190" t="s">
        <v>532</v>
      </c>
      <c r="E1586" s="191" t="s">
        <v>1</v>
      </c>
      <c r="F1586" s="192" t="s">
        <v>1678</v>
      </c>
      <c r="H1586" s="193">
        <v>18.702999999999999</v>
      </c>
      <c r="I1586" s="194"/>
      <c r="L1586" s="189"/>
      <c r="M1586" s="195"/>
      <c r="N1586" s="196"/>
      <c r="O1586" s="196"/>
      <c r="P1586" s="196"/>
      <c r="Q1586" s="196"/>
      <c r="R1586" s="196"/>
      <c r="S1586" s="196"/>
      <c r="T1586" s="197"/>
      <c r="AT1586" s="191" t="s">
        <v>532</v>
      </c>
      <c r="AU1586" s="191" t="s">
        <v>89</v>
      </c>
      <c r="AV1586" s="13" t="s">
        <v>89</v>
      </c>
      <c r="AW1586" s="13" t="s">
        <v>30</v>
      </c>
      <c r="AX1586" s="13" t="s">
        <v>76</v>
      </c>
      <c r="AY1586" s="191" t="s">
        <v>524</v>
      </c>
    </row>
    <row r="1587" spans="2:51" s="13" customFormat="1">
      <c r="B1587" s="189"/>
      <c r="D1587" s="190" t="s">
        <v>532</v>
      </c>
      <c r="E1587" s="191" t="s">
        <v>1</v>
      </c>
      <c r="F1587" s="192" t="s">
        <v>1679</v>
      </c>
      <c r="H1587" s="193">
        <v>10.127000000000001</v>
      </c>
      <c r="I1587" s="194"/>
      <c r="L1587" s="189"/>
      <c r="M1587" s="195"/>
      <c r="N1587" s="196"/>
      <c r="O1587" s="196"/>
      <c r="P1587" s="196"/>
      <c r="Q1587" s="196"/>
      <c r="R1587" s="196"/>
      <c r="S1587" s="196"/>
      <c r="T1587" s="197"/>
      <c r="AT1587" s="191" t="s">
        <v>532</v>
      </c>
      <c r="AU1587" s="191" t="s">
        <v>89</v>
      </c>
      <c r="AV1587" s="13" t="s">
        <v>89</v>
      </c>
      <c r="AW1587" s="13" t="s">
        <v>30</v>
      </c>
      <c r="AX1587" s="13" t="s">
        <v>76</v>
      </c>
      <c r="AY1587" s="191" t="s">
        <v>524</v>
      </c>
    </row>
    <row r="1588" spans="2:51" s="13" customFormat="1">
      <c r="B1588" s="189"/>
      <c r="D1588" s="190" t="s">
        <v>532</v>
      </c>
      <c r="E1588" s="191" t="s">
        <v>1</v>
      </c>
      <c r="F1588" s="192" t="s">
        <v>1680</v>
      </c>
      <c r="H1588" s="193">
        <v>10.1</v>
      </c>
      <c r="I1588" s="194"/>
      <c r="L1588" s="189"/>
      <c r="M1588" s="195"/>
      <c r="N1588" s="196"/>
      <c r="O1588" s="196"/>
      <c r="P1588" s="196"/>
      <c r="Q1588" s="196"/>
      <c r="R1588" s="196"/>
      <c r="S1588" s="196"/>
      <c r="T1588" s="197"/>
      <c r="AT1588" s="191" t="s">
        <v>532</v>
      </c>
      <c r="AU1588" s="191" t="s">
        <v>89</v>
      </c>
      <c r="AV1588" s="13" t="s">
        <v>89</v>
      </c>
      <c r="AW1588" s="13" t="s">
        <v>30</v>
      </c>
      <c r="AX1588" s="13" t="s">
        <v>76</v>
      </c>
      <c r="AY1588" s="191" t="s">
        <v>524</v>
      </c>
    </row>
    <row r="1589" spans="2:51" s="13" customFormat="1">
      <c r="B1589" s="189"/>
      <c r="D1589" s="190" t="s">
        <v>532</v>
      </c>
      <c r="E1589" s="191" t="s">
        <v>1</v>
      </c>
      <c r="F1589" s="192" t="s">
        <v>1663</v>
      </c>
      <c r="H1589" s="193">
        <v>34.892000000000003</v>
      </c>
      <c r="I1589" s="194"/>
      <c r="L1589" s="189"/>
      <c r="M1589" s="195"/>
      <c r="N1589" s="196"/>
      <c r="O1589" s="196"/>
      <c r="P1589" s="196"/>
      <c r="Q1589" s="196"/>
      <c r="R1589" s="196"/>
      <c r="S1589" s="196"/>
      <c r="T1589" s="197"/>
      <c r="AT1589" s="191" t="s">
        <v>532</v>
      </c>
      <c r="AU1589" s="191" t="s">
        <v>89</v>
      </c>
      <c r="AV1589" s="13" t="s">
        <v>89</v>
      </c>
      <c r="AW1589" s="13" t="s">
        <v>30</v>
      </c>
      <c r="AX1589" s="13" t="s">
        <v>76</v>
      </c>
      <c r="AY1589" s="191" t="s">
        <v>524</v>
      </c>
    </row>
    <row r="1590" spans="2:51" s="13" customFormat="1">
      <c r="B1590" s="189"/>
      <c r="D1590" s="190" t="s">
        <v>532</v>
      </c>
      <c r="E1590" s="191" t="s">
        <v>1</v>
      </c>
      <c r="F1590" s="192" t="s">
        <v>1681</v>
      </c>
      <c r="H1590" s="193">
        <v>39.654000000000003</v>
      </c>
      <c r="I1590" s="194"/>
      <c r="L1590" s="189"/>
      <c r="M1590" s="195"/>
      <c r="N1590" s="196"/>
      <c r="O1590" s="196"/>
      <c r="P1590" s="196"/>
      <c r="Q1590" s="196"/>
      <c r="R1590" s="196"/>
      <c r="S1590" s="196"/>
      <c r="T1590" s="197"/>
      <c r="AT1590" s="191" t="s">
        <v>532</v>
      </c>
      <c r="AU1590" s="191" t="s">
        <v>89</v>
      </c>
      <c r="AV1590" s="13" t="s">
        <v>89</v>
      </c>
      <c r="AW1590" s="13" t="s">
        <v>30</v>
      </c>
      <c r="AX1590" s="13" t="s">
        <v>76</v>
      </c>
      <c r="AY1590" s="191" t="s">
        <v>524</v>
      </c>
    </row>
    <row r="1591" spans="2:51" s="13" customFormat="1">
      <c r="B1591" s="189"/>
      <c r="D1591" s="190" t="s">
        <v>532</v>
      </c>
      <c r="E1591" s="191" t="s">
        <v>1</v>
      </c>
      <c r="F1591" s="192" t="s">
        <v>1682</v>
      </c>
      <c r="H1591" s="193">
        <v>26.462</v>
      </c>
      <c r="I1591" s="194"/>
      <c r="L1591" s="189"/>
      <c r="M1591" s="195"/>
      <c r="N1591" s="196"/>
      <c r="O1591" s="196"/>
      <c r="P1591" s="196"/>
      <c r="Q1591" s="196"/>
      <c r="R1591" s="196"/>
      <c r="S1591" s="196"/>
      <c r="T1591" s="197"/>
      <c r="AT1591" s="191" t="s">
        <v>532</v>
      </c>
      <c r="AU1591" s="191" t="s">
        <v>89</v>
      </c>
      <c r="AV1591" s="13" t="s">
        <v>89</v>
      </c>
      <c r="AW1591" s="13" t="s">
        <v>30</v>
      </c>
      <c r="AX1591" s="13" t="s">
        <v>76</v>
      </c>
      <c r="AY1591" s="191" t="s">
        <v>524</v>
      </c>
    </row>
    <row r="1592" spans="2:51" s="14" customFormat="1">
      <c r="B1592" s="198"/>
      <c r="D1592" s="190" t="s">
        <v>532</v>
      </c>
      <c r="E1592" s="199" t="s">
        <v>1</v>
      </c>
      <c r="F1592" s="200" t="s">
        <v>1683</v>
      </c>
      <c r="H1592" s="199" t="s">
        <v>1</v>
      </c>
      <c r="I1592" s="201"/>
      <c r="L1592" s="198"/>
      <c r="M1592" s="202"/>
      <c r="N1592" s="203"/>
      <c r="O1592" s="203"/>
      <c r="P1592" s="203"/>
      <c r="Q1592" s="203"/>
      <c r="R1592" s="203"/>
      <c r="S1592" s="203"/>
      <c r="T1592" s="204"/>
      <c r="AT1592" s="199" t="s">
        <v>532</v>
      </c>
      <c r="AU1592" s="199" t="s">
        <v>89</v>
      </c>
      <c r="AV1592" s="14" t="s">
        <v>83</v>
      </c>
      <c r="AW1592" s="14" t="s">
        <v>30</v>
      </c>
      <c r="AX1592" s="14" t="s">
        <v>76</v>
      </c>
      <c r="AY1592" s="199" t="s">
        <v>524</v>
      </c>
    </row>
    <row r="1593" spans="2:51" s="13" customFormat="1">
      <c r="B1593" s="189"/>
      <c r="D1593" s="190" t="s">
        <v>532</v>
      </c>
      <c r="E1593" s="191" t="s">
        <v>1</v>
      </c>
      <c r="F1593" s="192" t="s">
        <v>1684</v>
      </c>
      <c r="H1593" s="193">
        <v>2.29</v>
      </c>
      <c r="I1593" s="194"/>
      <c r="L1593" s="189"/>
      <c r="M1593" s="195"/>
      <c r="N1593" s="196"/>
      <c r="O1593" s="196"/>
      <c r="P1593" s="196"/>
      <c r="Q1593" s="196"/>
      <c r="R1593" s="196"/>
      <c r="S1593" s="196"/>
      <c r="T1593" s="197"/>
      <c r="AT1593" s="191" t="s">
        <v>532</v>
      </c>
      <c r="AU1593" s="191" t="s">
        <v>89</v>
      </c>
      <c r="AV1593" s="13" t="s">
        <v>89</v>
      </c>
      <c r="AW1593" s="13" t="s">
        <v>30</v>
      </c>
      <c r="AX1593" s="13" t="s">
        <v>76</v>
      </c>
      <c r="AY1593" s="191" t="s">
        <v>524</v>
      </c>
    </row>
    <row r="1594" spans="2:51" s="13" customFormat="1">
      <c r="B1594" s="189"/>
      <c r="D1594" s="190" t="s">
        <v>532</v>
      </c>
      <c r="E1594" s="191" t="s">
        <v>1</v>
      </c>
      <c r="F1594" s="192" t="s">
        <v>1685</v>
      </c>
      <c r="H1594" s="193">
        <v>2.0350000000000001</v>
      </c>
      <c r="I1594" s="194"/>
      <c r="L1594" s="189"/>
      <c r="M1594" s="195"/>
      <c r="N1594" s="196"/>
      <c r="O1594" s="196"/>
      <c r="P1594" s="196"/>
      <c r="Q1594" s="196"/>
      <c r="R1594" s="196"/>
      <c r="S1594" s="196"/>
      <c r="T1594" s="197"/>
      <c r="AT1594" s="191" t="s">
        <v>532</v>
      </c>
      <c r="AU1594" s="191" t="s">
        <v>89</v>
      </c>
      <c r="AV1594" s="13" t="s">
        <v>89</v>
      </c>
      <c r="AW1594" s="13" t="s">
        <v>30</v>
      </c>
      <c r="AX1594" s="13" t="s">
        <v>76</v>
      </c>
      <c r="AY1594" s="191" t="s">
        <v>524</v>
      </c>
    </row>
    <row r="1595" spans="2:51" s="13" customFormat="1">
      <c r="B1595" s="189"/>
      <c r="D1595" s="190" t="s">
        <v>532</v>
      </c>
      <c r="E1595" s="191" t="s">
        <v>1</v>
      </c>
      <c r="F1595" s="192" t="s">
        <v>1686</v>
      </c>
      <c r="H1595" s="193">
        <v>76.945999999999998</v>
      </c>
      <c r="I1595" s="194"/>
      <c r="L1595" s="189"/>
      <c r="M1595" s="195"/>
      <c r="N1595" s="196"/>
      <c r="O1595" s="196"/>
      <c r="P1595" s="196"/>
      <c r="Q1595" s="196"/>
      <c r="R1595" s="196"/>
      <c r="S1595" s="196"/>
      <c r="T1595" s="197"/>
      <c r="AT1595" s="191" t="s">
        <v>532</v>
      </c>
      <c r="AU1595" s="191" t="s">
        <v>89</v>
      </c>
      <c r="AV1595" s="13" t="s">
        <v>89</v>
      </c>
      <c r="AW1595" s="13" t="s">
        <v>30</v>
      </c>
      <c r="AX1595" s="13" t="s">
        <v>76</v>
      </c>
      <c r="AY1595" s="191" t="s">
        <v>524</v>
      </c>
    </row>
    <row r="1596" spans="2:51" s="13" customFormat="1">
      <c r="B1596" s="189"/>
      <c r="D1596" s="190" t="s">
        <v>532</v>
      </c>
      <c r="E1596" s="191" t="s">
        <v>1</v>
      </c>
      <c r="F1596" s="192" t="s">
        <v>1687</v>
      </c>
      <c r="H1596" s="193">
        <v>2.4380000000000002</v>
      </c>
      <c r="I1596" s="194"/>
      <c r="L1596" s="189"/>
      <c r="M1596" s="195"/>
      <c r="N1596" s="196"/>
      <c r="O1596" s="196"/>
      <c r="P1596" s="196"/>
      <c r="Q1596" s="196"/>
      <c r="R1596" s="196"/>
      <c r="S1596" s="196"/>
      <c r="T1596" s="197"/>
      <c r="AT1596" s="191" t="s">
        <v>532</v>
      </c>
      <c r="AU1596" s="191" t="s">
        <v>89</v>
      </c>
      <c r="AV1596" s="13" t="s">
        <v>89</v>
      </c>
      <c r="AW1596" s="13" t="s">
        <v>30</v>
      </c>
      <c r="AX1596" s="13" t="s">
        <v>76</v>
      </c>
      <c r="AY1596" s="191" t="s">
        <v>524</v>
      </c>
    </row>
    <row r="1597" spans="2:51" s="13" customFormat="1">
      <c r="B1597" s="189"/>
      <c r="D1597" s="190" t="s">
        <v>532</v>
      </c>
      <c r="E1597" s="191" t="s">
        <v>1</v>
      </c>
      <c r="F1597" s="192" t="s">
        <v>1688</v>
      </c>
      <c r="H1597" s="193">
        <v>2.2469999999999999</v>
      </c>
      <c r="I1597" s="194"/>
      <c r="L1597" s="189"/>
      <c r="M1597" s="195"/>
      <c r="N1597" s="196"/>
      <c r="O1597" s="196"/>
      <c r="P1597" s="196"/>
      <c r="Q1597" s="196"/>
      <c r="R1597" s="196"/>
      <c r="S1597" s="196"/>
      <c r="T1597" s="197"/>
      <c r="AT1597" s="191" t="s">
        <v>532</v>
      </c>
      <c r="AU1597" s="191" t="s">
        <v>89</v>
      </c>
      <c r="AV1597" s="13" t="s">
        <v>89</v>
      </c>
      <c r="AW1597" s="13" t="s">
        <v>30</v>
      </c>
      <c r="AX1597" s="13" t="s">
        <v>76</v>
      </c>
      <c r="AY1597" s="191" t="s">
        <v>524</v>
      </c>
    </row>
    <row r="1598" spans="2:51" s="14" customFormat="1">
      <c r="B1598" s="198"/>
      <c r="D1598" s="190" t="s">
        <v>532</v>
      </c>
      <c r="E1598" s="199" t="s">
        <v>1</v>
      </c>
      <c r="F1598" s="200" t="s">
        <v>1689</v>
      </c>
      <c r="H1598" s="199" t="s">
        <v>1</v>
      </c>
      <c r="I1598" s="201"/>
      <c r="L1598" s="198"/>
      <c r="M1598" s="202"/>
      <c r="N1598" s="203"/>
      <c r="O1598" s="203"/>
      <c r="P1598" s="203"/>
      <c r="Q1598" s="203"/>
      <c r="R1598" s="203"/>
      <c r="S1598" s="203"/>
      <c r="T1598" s="204"/>
      <c r="AT1598" s="199" t="s">
        <v>532</v>
      </c>
      <c r="AU1598" s="199" t="s">
        <v>89</v>
      </c>
      <c r="AV1598" s="14" t="s">
        <v>83</v>
      </c>
      <c r="AW1598" s="14" t="s">
        <v>30</v>
      </c>
      <c r="AX1598" s="14" t="s">
        <v>76</v>
      </c>
      <c r="AY1598" s="199" t="s">
        <v>524</v>
      </c>
    </row>
    <row r="1599" spans="2:51" s="14" customFormat="1">
      <c r="B1599" s="198"/>
      <c r="D1599" s="190" t="s">
        <v>532</v>
      </c>
      <c r="E1599" s="199" t="s">
        <v>1</v>
      </c>
      <c r="F1599" s="200" t="s">
        <v>1673</v>
      </c>
      <c r="H1599" s="199" t="s">
        <v>1</v>
      </c>
      <c r="I1599" s="201"/>
      <c r="L1599" s="198"/>
      <c r="M1599" s="202"/>
      <c r="N1599" s="203"/>
      <c r="O1599" s="203"/>
      <c r="P1599" s="203"/>
      <c r="Q1599" s="203"/>
      <c r="R1599" s="203"/>
      <c r="S1599" s="203"/>
      <c r="T1599" s="204"/>
      <c r="AT1599" s="199" t="s">
        <v>532</v>
      </c>
      <c r="AU1599" s="199" t="s">
        <v>89</v>
      </c>
      <c r="AV1599" s="14" t="s">
        <v>83</v>
      </c>
      <c r="AW1599" s="14" t="s">
        <v>30</v>
      </c>
      <c r="AX1599" s="14" t="s">
        <v>76</v>
      </c>
      <c r="AY1599" s="199" t="s">
        <v>524</v>
      </c>
    </row>
    <row r="1600" spans="2:51" s="13" customFormat="1">
      <c r="B1600" s="189"/>
      <c r="D1600" s="190" t="s">
        <v>532</v>
      </c>
      <c r="E1600" s="191" t="s">
        <v>1</v>
      </c>
      <c r="F1600" s="192" t="s">
        <v>1690</v>
      </c>
      <c r="H1600" s="193">
        <v>77.793999999999997</v>
      </c>
      <c r="I1600" s="194"/>
      <c r="L1600" s="189"/>
      <c r="M1600" s="195"/>
      <c r="N1600" s="196"/>
      <c r="O1600" s="196"/>
      <c r="P1600" s="196"/>
      <c r="Q1600" s="196"/>
      <c r="R1600" s="196"/>
      <c r="S1600" s="196"/>
      <c r="T1600" s="197"/>
      <c r="AT1600" s="191" t="s">
        <v>532</v>
      </c>
      <c r="AU1600" s="191" t="s">
        <v>89</v>
      </c>
      <c r="AV1600" s="13" t="s">
        <v>89</v>
      </c>
      <c r="AW1600" s="13" t="s">
        <v>30</v>
      </c>
      <c r="AX1600" s="13" t="s">
        <v>76</v>
      </c>
      <c r="AY1600" s="191" t="s">
        <v>524</v>
      </c>
    </row>
    <row r="1601" spans="1:65" s="14" customFormat="1">
      <c r="B1601" s="198"/>
      <c r="D1601" s="190" t="s">
        <v>532</v>
      </c>
      <c r="E1601" s="199" t="s">
        <v>1</v>
      </c>
      <c r="F1601" s="200" t="s">
        <v>1683</v>
      </c>
      <c r="H1601" s="199" t="s">
        <v>1</v>
      </c>
      <c r="I1601" s="201"/>
      <c r="L1601" s="198"/>
      <c r="M1601" s="202"/>
      <c r="N1601" s="203"/>
      <c r="O1601" s="203"/>
      <c r="P1601" s="203"/>
      <c r="Q1601" s="203"/>
      <c r="R1601" s="203"/>
      <c r="S1601" s="203"/>
      <c r="T1601" s="204"/>
      <c r="AT1601" s="199" t="s">
        <v>532</v>
      </c>
      <c r="AU1601" s="199" t="s">
        <v>89</v>
      </c>
      <c r="AV1601" s="14" t="s">
        <v>83</v>
      </c>
      <c r="AW1601" s="14" t="s">
        <v>30</v>
      </c>
      <c r="AX1601" s="14" t="s">
        <v>76</v>
      </c>
      <c r="AY1601" s="199" t="s">
        <v>524</v>
      </c>
    </row>
    <row r="1602" spans="1:65" s="13" customFormat="1">
      <c r="B1602" s="189"/>
      <c r="D1602" s="190" t="s">
        <v>532</v>
      </c>
      <c r="E1602" s="191" t="s">
        <v>1</v>
      </c>
      <c r="F1602" s="192" t="s">
        <v>1668</v>
      </c>
      <c r="H1602" s="193">
        <v>38.402000000000001</v>
      </c>
      <c r="I1602" s="194"/>
      <c r="L1602" s="189"/>
      <c r="M1602" s="195"/>
      <c r="N1602" s="196"/>
      <c r="O1602" s="196"/>
      <c r="P1602" s="196"/>
      <c r="Q1602" s="196"/>
      <c r="R1602" s="196"/>
      <c r="S1602" s="196"/>
      <c r="T1602" s="197"/>
      <c r="AT1602" s="191" t="s">
        <v>532</v>
      </c>
      <c r="AU1602" s="191" t="s">
        <v>89</v>
      </c>
      <c r="AV1602" s="13" t="s">
        <v>89</v>
      </c>
      <c r="AW1602" s="13" t="s">
        <v>30</v>
      </c>
      <c r="AX1602" s="13" t="s">
        <v>76</v>
      </c>
      <c r="AY1602" s="191" t="s">
        <v>524</v>
      </c>
    </row>
    <row r="1603" spans="1:65" s="13" customFormat="1">
      <c r="B1603" s="189"/>
      <c r="D1603" s="190" t="s">
        <v>532</v>
      </c>
      <c r="E1603" s="191" t="s">
        <v>1</v>
      </c>
      <c r="F1603" s="192" t="s">
        <v>1668</v>
      </c>
      <c r="H1603" s="193">
        <v>38.402000000000001</v>
      </c>
      <c r="I1603" s="194"/>
      <c r="L1603" s="189"/>
      <c r="M1603" s="195"/>
      <c r="N1603" s="196"/>
      <c r="O1603" s="196"/>
      <c r="P1603" s="196"/>
      <c r="Q1603" s="196"/>
      <c r="R1603" s="196"/>
      <c r="S1603" s="196"/>
      <c r="T1603" s="197"/>
      <c r="AT1603" s="191" t="s">
        <v>532</v>
      </c>
      <c r="AU1603" s="191" t="s">
        <v>89</v>
      </c>
      <c r="AV1603" s="13" t="s">
        <v>89</v>
      </c>
      <c r="AW1603" s="13" t="s">
        <v>30</v>
      </c>
      <c r="AX1603" s="13" t="s">
        <v>76</v>
      </c>
      <c r="AY1603" s="191" t="s">
        <v>524</v>
      </c>
    </row>
    <row r="1604" spans="1:65" s="14" customFormat="1">
      <c r="B1604" s="198"/>
      <c r="D1604" s="190" t="s">
        <v>532</v>
      </c>
      <c r="E1604" s="199" t="s">
        <v>1</v>
      </c>
      <c r="F1604" s="200" t="s">
        <v>1691</v>
      </c>
      <c r="H1604" s="199" t="s">
        <v>1</v>
      </c>
      <c r="I1604" s="201"/>
      <c r="L1604" s="198"/>
      <c r="M1604" s="202"/>
      <c r="N1604" s="203"/>
      <c r="O1604" s="203"/>
      <c r="P1604" s="203"/>
      <c r="Q1604" s="203"/>
      <c r="R1604" s="203"/>
      <c r="S1604" s="203"/>
      <c r="T1604" s="204"/>
      <c r="AT1604" s="199" t="s">
        <v>532</v>
      </c>
      <c r="AU1604" s="199" t="s">
        <v>89</v>
      </c>
      <c r="AV1604" s="14" t="s">
        <v>83</v>
      </c>
      <c r="AW1604" s="14" t="s">
        <v>30</v>
      </c>
      <c r="AX1604" s="14" t="s">
        <v>76</v>
      </c>
      <c r="AY1604" s="199" t="s">
        <v>524</v>
      </c>
    </row>
    <row r="1605" spans="1:65" s="13" customFormat="1">
      <c r="B1605" s="189"/>
      <c r="D1605" s="190" t="s">
        <v>532</v>
      </c>
      <c r="E1605" s="191" t="s">
        <v>1</v>
      </c>
      <c r="F1605" s="192" t="s">
        <v>1692</v>
      </c>
      <c r="H1605" s="193">
        <v>68.715000000000003</v>
      </c>
      <c r="I1605" s="194"/>
      <c r="L1605" s="189"/>
      <c r="M1605" s="195"/>
      <c r="N1605" s="196"/>
      <c r="O1605" s="196"/>
      <c r="P1605" s="196"/>
      <c r="Q1605" s="196"/>
      <c r="R1605" s="196"/>
      <c r="S1605" s="196"/>
      <c r="T1605" s="197"/>
      <c r="AT1605" s="191" t="s">
        <v>532</v>
      </c>
      <c r="AU1605" s="191" t="s">
        <v>89</v>
      </c>
      <c r="AV1605" s="13" t="s">
        <v>89</v>
      </c>
      <c r="AW1605" s="13" t="s">
        <v>30</v>
      </c>
      <c r="AX1605" s="13" t="s">
        <v>76</v>
      </c>
      <c r="AY1605" s="191" t="s">
        <v>524</v>
      </c>
    </row>
    <row r="1606" spans="1:65" s="14" customFormat="1">
      <c r="B1606" s="198"/>
      <c r="D1606" s="190" t="s">
        <v>532</v>
      </c>
      <c r="E1606" s="199" t="s">
        <v>1</v>
      </c>
      <c r="F1606" s="200" t="s">
        <v>1693</v>
      </c>
      <c r="H1606" s="199" t="s">
        <v>1</v>
      </c>
      <c r="I1606" s="201"/>
      <c r="L1606" s="198"/>
      <c r="M1606" s="202"/>
      <c r="N1606" s="203"/>
      <c r="O1606" s="203"/>
      <c r="P1606" s="203"/>
      <c r="Q1606" s="203"/>
      <c r="R1606" s="203"/>
      <c r="S1606" s="203"/>
      <c r="T1606" s="204"/>
      <c r="AT1606" s="199" t="s">
        <v>532</v>
      </c>
      <c r="AU1606" s="199" t="s">
        <v>89</v>
      </c>
      <c r="AV1606" s="14" t="s">
        <v>83</v>
      </c>
      <c r="AW1606" s="14" t="s">
        <v>30</v>
      </c>
      <c r="AX1606" s="14" t="s">
        <v>76</v>
      </c>
      <c r="AY1606" s="199" t="s">
        <v>524</v>
      </c>
    </row>
    <row r="1607" spans="1:65" s="13" customFormat="1">
      <c r="B1607" s="189"/>
      <c r="D1607" s="190" t="s">
        <v>532</v>
      </c>
      <c r="E1607" s="191" t="s">
        <v>1</v>
      </c>
      <c r="F1607" s="192" t="s">
        <v>1694</v>
      </c>
      <c r="H1607" s="193">
        <v>34.939</v>
      </c>
      <c r="I1607" s="194"/>
      <c r="L1607" s="189"/>
      <c r="M1607" s="195"/>
      <c r="N1607" s="196"/>
      <c r="O1607" s="196"/>
      <c r="P1607" s="196"/>
      <c r="Q1607" s="196"/>
      <c r="R1607" s="196"/>
      <c r="S1607" s="196"/>
      <c r="T1607" s="197"/>
      <c r="AT1607" s="191" t="s">
        <v>532</v>
      </c>
      <c r="AU1607" s="191" t="s">
        <v>89</v>
      </c>
      <c r="AV1607" s="13" t="s">
        <v>89</v>
      </c>
      <c r="AW1607" s="13" t="s">
        <v>30</v>
      </c>
      <c r="AX1607" s="13" t="s">
        <v>76</v>
      </c>
      <c r="AY1607" s="191" t="s">
        <v>524</v>
      </c>
    </row>
    <row r="1608" spans="1:65" s="13" customFormat="1">
      <c r="B1608" s="189"/>
      <c r="D1608" s="190" t="s">
        <v>532</v>
      </c>
      <c r="E1608" s="191" t="s">
        <v>1</v>
      </c>
      <c r="F1608" s="192" t="s">
        <v>1695</v>
      </c>
      <c r="H1608" s="193">
        <v>30.414999999999999</v>
      </c>
      <c r="I1608" s="194"/>
      <c r="L1608" s="189"/>
      <c r="M1608" s="195"/>
      <c r="N1608" s="196"/>
      <c r="O1608" s="196"/>
      <c r="P1608" s="196"/>
      <c r="Q1608" s="196"/>
      <c r="R1608" s="196"/>
      <c r="S1608" s="196"/>
      <c r="T1608" s="197"/>
      <c r="AT1608" s="191" t="s">
        <v>532</v>
      </c>
      <c r="AU1608" s="191" t="s">
        <v>89</v>
      </c>
      <c r="AV1608" s="13" t="s">
        <v>89</v>
      </c>
      <c r="AW1608" s="13" t="s">
        <v>30</v>
      </c>
      <c r="AX1608" s="13" t="s">
        <v>76</v>
      </c>
      <c r="AY1608" s="191" t="s">
        <v>524</v>
      </c>
    </row>
    <row r="1609" spans="1:65" s="13" customFormat="1">
      <c r="B1609" s="189"/>
      <c r="D1609" s="190" t="s">
        <v>532</v>
      </c>
      <c r="E1609" s="191" t="s">
        <v>1</v>
      </c>
      <c r="F1609" s="192" t="s">
        <v>1696</v>
      </c>
      <c r="H1609" s="193">
        <v>30.937000000000001</v>
      </c>
      <c r="I1609" s="194"/>
      <c r="L1609" s="189"/>
      <c r="M1609" s="195"/>
      <c r="N1609" s="196"/>
      <c r="O1609" s="196"/>
      <c r="P1609" s="196"/>
      <c r="Q1609" s="196"/>
      <c r="R1609" s="196"/>
      <c r="S1609" s="196"/>
      <c r="T1609" s="197"/>
      <c r="AT1609" s="191" t="s">
        <v>532</v>
      </c>
      <c r="AU1609" s="191" t="s">
        <v>89</v>
      </c>
      <c r="AV1609" s="13" t="s">
        <v>89</v>
      </c>
      <c r="AW1609" s="13" t="s">
        <v>30</v>
      </c>
      <c r="AX1609" s="13" t="s">
        <v>76</v>
      </c>
      <c r="AY1609" s="191" t="s">
        <v>524</v>
      </c>
    </row>
    <row r="1610" spans="1:65" s="13" customFormat="1">
      <c r="B1610" s="189"/>
      <c r="D1610" s="190" t="s">
        <v>532</v>
      </c>
      <c r="E1610" s="191" t="s">
        <v>1</v>
      </c>
      <c r="F1610" s="192" t="s">
        <v>1697</v>
      </c>
      <c r="H1610" s="193">
        <v>4.3680000000000003</v>
      </c>
      <c r="I1610" s="194"/>
      <c r="L1610" s="189"/>
      <c r="M1610" s="195"/>
      <c r="N1610" s="196"/>
      <c r="O1610" s="196"/>
      <c r="P1610" s="196"/>
      <c r="Q1610" s="196"/>
      <c r="R1610" s="196"/>
      <c r="S1610" s="196"/>
      <c r="T1610" s="197"/>
      <c r="AT1610" s="191" t="s">
        <v>532</v>
      </c>
      <c r="AU1610" s="191" t="s">
        <v>89</v>
      </c>
      <c r="AV1610" s="13" t="s">
        <v>89</v>
      </c>
      <c r="AW1610" s="13" t="s">
        <v>30</v>
      </c>
      <c r="AX1610" s="13" t="s">
        <v>76</v>
      </c>
      <c r="AY1610" s="191" t="s">
        <v>524</v>
      </c>
    </row>
    <row r="1611" spans="1:65" s="13" customFormat="1">
      <c r="B1611" s="189"/>
      <c r="D1611" s="190" t="s">
        <v>532</v>
      </c>
      <c r="E1611" s="191" t="s">
        <v>1</v>
      </c>
      <c r="F1611" s="192" t="s">
        <v>1698</v>
      </c>
      <c r="H1611" s="193">
        <v>7.226</v>
      </c>
      <c r="I1611" s="194"/>
      <c r="L1611" s="189"/>
      <c r="M1611" s="195"/>
      <c r="N1611" s="196"/>
      <c r="O1611" s="196"/>
      <c r="P1611" s="196"/>
      <c r="Q1611" s="196"/>
      <c r="R1611" s="196"/>
      <c r="S1611" s="196"/>
      <c r="T1611" s="197"/>
      <c r="AT1611" s="191" t="s">
        <v>532</v>
      </c>
      <c r="AU1611" s="191" t="s">
        <v>89</v>
      </c>
      <c r="AV1611" s="13" t="s">
        <v>89</v>
      </c>
      <c r="AW1611" s="13" t="s">
        <v>30</v>
      </c>
      <c r="AX1611" s="13" t="s">
        <v>76</v>
      </c>
      <c r="AY1611" s="191" t="s">
        <v>524</v>
      </c>
    </row>
    <row r="1612" spans="1:65" s="15" customFormat="1">
      <c r="B1612" s="205"/>
      <c r="D1612" s="190" t="s">
        <v>532</v>
      </c>
      <c r="E1612" s="206" t="s">
        <v>1</v>
      </c>
      <c r="F1612" s="207" t="s">
        <v>589</v>
      </c>
      <c r="H1612" s="208">
        <v>1536.261</v>
      </c>
      <c r="I1612" s="209"/>
      <c r="L1612" s="205"/>
      <c r="M1612" s="210"/>
      <c r="N1612" s="211"/>
      <c r="O1612" s="211"/>
      <c r="P1612" s="211"/>
      <c r="Q1612" s="211"/>
      <c r="R1612" s="211"/>
      <c r="S1612" s="211"/>
      <c r="T1612" s="212"/>
      <c r="AT1612" s="206" t="s">
        <v>532</v>
      </c>
      <c r="AU1612" s="206" t="s">
        <v>89</v>
      </c>
      <c r="AV1612" s="15" t="s">
        <v>537</v>
      </c>
      <c r="AW1612" s="15" t="s">
        <v>30</v>
      </c>
      <c r="AX1612" s="15" t="s">
        <v>76</v>
      </c>
      <c r="AY1612" s="206" t="s">
        <v>524</v>
      </c>
    </row>
    <row r="1613" spans="1:65" s="16" customFormat="1">
      <c r="B1613" s="213"/>
      <c r="D1613" s="190" t="s">
        <v>532</v>
      </c>
      <c r="E1613" s="214" t="s">
        <v>1</v>
      </c>
      <c r="F1613" s="215" t="s">
        <v>590</v>
      </c>
      <c r="H1613" s="216">
        <v>1536.261</v>
      </c>
      <c r="I1613" s="217"/>
      <c r="L1613" s="213"/>
      <c r="M1613" s="218"/>
      <c r="N1613" s="219"/>
      <c r="O1613" s="219"/>
      <c r="P1613" s="219"/>
      <c r="Q1613" s="219"/>
      <c r="R1613" s="219"/>
      <c r="S1613" s="219"/>
      <c r="T1613" s="220"/>
      <c r="AT1613" s="214" t="s">
        <v>532</v>
      </c>
      <c r="AU1613" s="214" t="s">
        <v>89</v>
      </c>
      <c r="AV1613" s="16" t="s">
        <v>530</v>
      </c>
      <c r="AW1613" s="16" t="s">
        <v>30</v>
      </c>
      <c r="AX1613" s="16" t="s">
        <v>83</v>
      </c>
      <c r="AY1613" s="214" t="s">
        <v>524</v>
      </c>
    </row>
    <row r="1614" spans="1:65" s="2" customFormat="1" ht="44.25" customHeight="1">
      <c r="A1614" s="35"/>
      <c r="B1614" s="144"/>
      <c r="C1614" s="176" t="s">
        <v>1699</v>
      </c>
      <c r="D1614" s="176" t="s">
        <v>526</v>
      </c>
      <c r="E1614" s="177" t="s">
        <v>1700</v>
      </c>
      <c r="F1614" s="178" t="s">
        <v>1701</v>
      </c>
      <c r="G1614" s="179" t="s">
        <v>529</v>
      </c>
      <c r="H1614" s="180">
        <v>44</v>
      </c>
      <c r="I1614" s="181"/>
      <c r="J1614" s="180">
        <f>ROUND(I1614*H1614,3)</f>
        <v>0</v>
      </c>
      <c r="K1614" s="182"/>
      <c r="L1614" s="36"/>
      <c r="M1614" s="183" t="s">
        <v>1</v>
      </c>
      <c r="N1614" s="184" t="s">
        <v>42</v>
      </c>
      <c r="O1614" s="61"/>
      <c r="P1614" s="185">
        <f>O1614*H1614</f>
        <v>0</v>
      </c>
      <c r="Q1614" s="185">
        <v>1.34E-2</v>
      </c>
      <c r="R1614" s="185">
        <f>Q1614*H1614</f>
        <v>0.58960000000000001</v>
      </c>
      <c r="S1614" s="185">
        <v>0</v>
      </c>
      <c r="T1614" s="186">
        <f>S1614*H1614</f>
        <v>0</v>
      </c>
      <c r="U1614" s="35"/>
      <c r="V1614" s="35"/>
      <c r="W1614" s="35"/>
      <c r="X1614" s="35"/>
      <c r="Y1614" s="35"/>
      <c r="Z1614" s="35"/>
      <c r="AA1614" s="35"/>
      <c r="AB1614" s="35"/>
      <c r="AC1614" s="35"/>
      <c r="AD1614" s="35"/>
      <c r="AE1614" s="35"/>
      <c r="AR1614" s="187" t="s">
        <v>530</v>
      </c>
      <c r="AT1614" s="187" t="s">
        <v>526</v>
      </c>
      <c r="AU1614" s="187" t="s">
        <v>89</v>
      </c>
      <c r="AY1614" s="18" t="s">
        <v>524</v>
      </c>
      <c r="BE1614" s="105">
        <f>IF(N1614="základná",J1614,0)</f>
        <v>0</v>
      </c>
      <c r="BF1614" s="105">
        <f>IF(N1614="znížená",J1614,0)</f>
        <v>0</v>
      </c>
      <c r="BG1614" s="105">
        <f>IF(N1614="zákl. prenesená",J1614,0)</f>
        <v>0</v>
      </c>
      <c r="BH1614" s="105">
        <f>IF(N1614="zníž. prenesená",J1614,0)</f>
        <v>0</v>
      </c>
      <c r="BI1614" s="105">
        <f>IF(N1614="nulová",J1614,0)</f>
        <v>0</v>
      </c>
      <c r="BJ1614" s="18" t="s">
        <v>89</v>
      </c>
      <c r="BK1614" s="188">
        <f>ROUND(I1614*H1614,3)</f>
        <v>0</v>
      </c>
      <c r="BL1614" s="18" t="s">
        <v>530</v>
      </c>
      <c r="BM1614" s="187" t="s">
        <v>1702</v>
      </c>
    </row>
    <row r="1615" spans="1:65" s="14" customFormat="1">
      <c r="B1615" s="198"/>
      <c r="D1615" s="190" t="s">
        <v>532</v>
      </c>
      <c r="E1615" s="199" t="s">
        <v>1</v>
      </c>
      <c r="F1615" s="200" t="s">
        <v>577</v>
      </c>
      <c r="H1615" s="199" t="s">
        <v>1</v>
      </c>
      <c r="I1615" s="201"/>
      <c r="L1615" s="198"/>
      <c r="M1615" s="202"/>
      <c r="N1615" s="203"/>
      <c r="O1615" s="203"/>
      <c r="P1615" s="203"/>
      <c r="Q1615" s="203"/>
      <c r="R1615" s="203"/>
      <c r="S1615" s="203"/>
      <c r="T1615" s="204"/>
      <c r="AT1615" s="199" t="s">
        <v>532</v>
      </c>
      <c r="AU1615" s="199" t="s">
        <v>89</v>
      </c>
      <c r="AV1615" s="14" t="s">
        <v>83</v>
      </c>
      <c r="AW1615" s="14" t="s">
        <v>30</v>
      </c>
      <c r="AX1615" s="14" t="s">
        <v>76</v>
      </c>
      <c r="AY1615" s="199" t="s">
        <v>524</v>
      </c>
    </row>
    <row r="1616" spans="1:65" s="13" customFormat="1">
      <c r="B1616" s="189"/>
      <c r="D1616" s="190" t="s">
        <v>532</v>
      </c>
      <c r="E1616" s="191" t="s">
        <v>1</v>
      </c>
      <c r="F1616" s="192" t="s">
        <v>1703</v>
      </c>
      <c r="H1616" s="193">
        <v>44</v>
      </c>
      <c r="I1616" s="194"/>
      <c r="L1616" s="189"/>
      <c r="M1616" s="195"/>
      <c r="N1616" s="196"/>
      <c r="O1616" s="196"/>
      <c r="P1616" s="196"/>
      <c r="Q1616" s="196"/>
      <c r="R1616" s="196"/>
      <c r="S1616" s="196"/>
      <c r="T1616" s="197"/>
      <c r="AT1616" s="191" t="s">
        <v>532</v>
      </c>
      <c r="AU1616" s="191" t="s">
        <v>89</v>
      </c>
      <c r="AV1616" s="13" t="s">
        <v>89</v>
      </c>
      <c r="AW1616" s="13" t="s">
        <v>30</v>
      </c>
      <c r="AX1616" s="13" t="s">
        <v>76</v>
      </c>
      <c r="AY1616" s="191" t="s">
        <v>524</v>
      </c>
    </row>
    <row r="1617" spans="1:65" s="16" customFormat="1">
      <c r="B1617" s="213"/>
      <c r="D1617" s="190" t="s">
        <v>532</v>
      </c>
      <c r="E1617" s="214" t="s">
        <v>1</v>
      </c>
      <c r="F1617" s="215" t="s">
        <v>590</v>
      </c>
      <c r="H1617" s="216">
        <v>44</v>
      </c>
      <c r="I1617" s="217"/>
      <c r="L1617" s="213"/>
      <c r="M1617" s="218"/>
      <c r="N1617" s="219"/>
      <c r="O1617" s="219"/>
      <c r="P1617" s="219"/>
      <c r="Q1617" s="219"/>
      <c r="R1617" s="219"/>
      <c r="S1617" s="219"/>
      <c r="T1617" s="220"/>
      <c r="AT1617" s="214" t="s">
        <v>532</v>
      </c>
      <c r="AU1617" s="214" t="s">
        <v>89</v>
      </c>
      <c r="AV1617" s="16" t="s">
        <v>530</v>
      </c>
      <c r="AW1617" s="16" t="s">
        <v>30</v>
      </c>
      <c r="AX1617" s="16" t="s">
        <v>83</v>
      </c>
      <c r="AY1617" s="214" t="s">
        <v>524</v>
      </c>
    </row>
    <row r="1618" spans="1:65" s="2" customFormat="1" ht="44.25" customHeight="1">
      <c r="A1618" s="35"/>
      <c r="B1618" s="144"/>
      <c r="C1618" s="176" t="s">
        <v>1704</v>
      </c>
      <c r="D1618" s="176" t="s">
        <v>526</v>
      </c>
      <c r="E1618" s="177" t="s">
        <v>1705</v>
      </c>
      <c r="F1618" s="178" t="s">
        <v>1706</v>
      </c>
      <c r="G1618" s="179" t="s">
        <v>529</v>
      </c>
      <c r="H1618" s="180">
        <v>2476.7950000000001</v>
      </c>
      <c r="I1618" s="181"/>
      <c r="J1618" s="180">
        <f>ROUND(I1618*H1618,3)</f>
        <v>0</v>
      </c>
      <c r="K1618" s="182"/>
      <c r="L1618" s="36"/>
      <c r="M1618" s="183" t="s">
        <v>1</v>
      </c>
      <c r="N1618" s="184" t="s">
        <v>42</v>
      </c>
      <c r="O1618" s="61"/>
      <c r="P1618" s="185">
        <f>O1618*H1618</f>
        <v>0</v>
      </c>
      <c r="Q1618" s="185">
        <v>2.8999999999999998E-3</v>
      </c>
      <c r="R1618" s="185">
        <f>Q1618*H1618</f>
        <v>7.1827055</v>
      </c>
      <c r="S1618" s="185">
        <v>0</v>
      </c>
      <c r="T1618" s="186">
        <f>S1618*H1618</f>
        <v>0</v>
      </c>
      <c r="U1618" s="35"/>
      <c r="V1618" s="35"/>
      <c r="W1618" s="35"/>
      <c r="X1618" s="35"/>
      <c r="Y1618" s="35"/>
      <c r="Z1618" s="35"/>
      <c r="AA1618" s="35"/>
      <c r="AB1618" s="35"/>
      <c r="AC1618" s="35"/>
      <c r="AD1618" s="35"/>
      <c r="AE1618" s="35"/>
      <c r="AR1618" s="187" t="s">
        <v>530</v>
      </c>
      <c r="AT1618" s="187" t="s">
        <v>526</v>
      </c>
      <c r="AU1618" s="187" t="s">
        <v>89</v>
      </c>
      <c r="AY1618" s="18" t="s">
        <v>524</v>
      </c>
      <c r="BE1618" s="105">
        <f>IF(N1618="základná",J1618,0)</f>
        <v>0</v>
      </c>
      <c r="BF1618" s="105">
        <f>IF(N1618="znížená",J1618,0)</f>
        <v>0</v>
      </c>
      <c r="BG1618" s="105">
        <f>IF(N1618="zákl. prenesená",J1618,0)</f>
        <v>0</v>
      </c>
      <c r="BH1618" s="105">
        <f>IF(N1618="zníž. prenesená",J1618,0)</f>
        <v>0</v>
      </c>
      <c r="BI1618" s="105">
        <f>IF(N1618="nulová",J1618,0)</f>
        <v>0</v>
      </c>
      <c r="BJ1618" s="18" t="s">
        <v>89</v>
      </c>
      <c r="BK1618" s="188">
        <f>ROUND(I1618*H1618,3)</f>
        <v>0</v>
      </c>
      <c r="BL1618" s="18" t="s">
        <v>530</v>
      </c>
      <c r="BM1618" s="187" t="s">
        <v>1707</v>
      </c>
    </row>
    <row r="1619" spans="1:65" s="13" customFormat="1" ht="20.399999999999999">
      <c r="B1619" s="189"/>
      <c r="D1619" s="190" t="s">
        <v>532</v>
      </c>
      <c r="E1619" s="191" t="s">
        <v>1</v>
      </c>
      <c r="F1619" s="192" t="s">
        <v>1708</v>
      </c>
      <c r="H1619" s="193">
        <v>2300.355</v>
      </c>
      <c r="I1619" s="194"/>
      <c r="L1619" s="189"/>
      <c r="M1619" s="195"/>
      <c r="N1619" s="196"/>
      <c r="O1619" s="196"/>
      <c r="P1619" s="196"/>
      <c r="Q1619" s="196"/>
      <c r="R1619" s="196"/>
      <c r="S1619" s="196"/>
      <c r="T1619" s="197"/>
      <c r="AT1619" s="191" t="s">
        <v>532</v>
      </c>
      <c r="AU1619" s="191" t="s">
        <v>89</v>
      </c>
      <c r="AV1619" s="13" t="s">
        <v>89</v>
      </c>
      <c r="AW1619" s="13" t="s">
        <v>30</v>
      </c>
      <c r="AX1619" s="13" t="s">
        <v>76</v>
      </c>
      <c r="AY1619" s="191" t="s">
        <v>524</v>
      </c>
    </row>
    <row r="1620" spans="1:65" s="13" customFormat="1">
      <c r="B1620" s="189"/>
      <c r="D1620" s="190" t="s">
        <v>532</v>
      </c>
      <c r="E1620" s="191" t="s">
        <v>1</v>
      </c>
      <c r="F1620" s="192" t="s">
        <v>433</v>
      </c>
      <c r="H1620" s="193">
        <v>176.44</v>
      </c>
      <c r="I1620" s="194"/>
      <c r="L1620" s="189"/>
      <c r="M1620" s="195"/>
      <c r="N1620" s="196"/>
      <c r="O1620" s="196"/>
      <c r="P1620" s="196"/>
      <c r="Q1620" s="196"/>
      <c r="R1620" s="196"/>
      <c r="S1620" s="196"/>
      <c r="T1620" s="197"/>
      <c r="AT1620" s="191" t="s">
        <v>532</v>
      </c>
      <c r="AU1620" s="191" t="s">
        <v>89</v>
      </c>
      <c r="AV1620" s="13" t="s">
        <v>89</v>
      </c>
      <c r="AW1620" s="13" t="s">
        <v>30</v>
      </c>
      <c r="AX1620" s="13" t="s">
        <v>76</v>
      </c>
      <c r="AY1620" s="191" t="s">
        <v>524</v>
      </c>
    </row>
    <row r="1621" spans="1:65" s="16" customFormat="1">
      <c r="B1621" s="213"/>
      <c r="D1621" s="190" t="s">
        <v>532</v>
      </c>
      <c r="E1621" s="214" t="s">
        <v>1</v>
      </c>
      <c r="F1621" s="215" t="s">
        <v>590</v>
      </c>
      <c r="H1621" s="216">
        <v>2476.7950000000001</v>
      </c>
      <c r="I1621" s="217"/>
      <c r="L1621" s="213"/>
      <c r="M1621" s="218"/>
      <c r="N1621" s="219"/>
      <c r="O1621" s="219"/>
      <c r="P1621" s="219"/>
      <c r="Q1621" s="219"/>
      <c r="R1621" s="219"/>
      <c r="S1621" s="219"/>
      <c r="T1621" s="220"/>
      <c r="AT1621" s="214" t="s">
        <v>532</v>
      </c>
      <c r="AU1621" s="214" t="s">
        <v>89</v>
      </c>
      <c r="AV1621" s="16" t="s">
        <v>530</v>
      </c>
      <c r="AW1621" s="16" t="s">
        <v>30</v>
      </c>
      <c r="AX1621" s="16" t="s">
        <v>83</v>
      </c>
      <c r="AY1621" s="214" t="s">
        <v>524</v>
      </c>
    </row>
    <row r="1622" spans="1:65" s="2" customFormat="1" ht="21.75" customHeight="1">
      <c r="A1622" s="35"/>
      <c r="B1622" s="144"/>
      <c r="C1622" s="176" t="s">
        <v>1709</v>
      </c>
      <c r="D1622" s="176" t="s">
        <v>526</v>
      </c>
      <c r="E1622" s="177" t="s">
        <v>1710</v>
      </c>
      <c r="F1622" s="178" t="s">
        <v>1711</v>
      </c>
      <c r="G1622" s="179" t="s">
        <v>529</v>
      </c>
      <c r="H1622" s="180">
        <v>176.44</v>
      </c>
      <c r="I1622" s="181"/>
      <c r="J1622" s="180">
        <f>ROUND(I1622*H1622,3)</f>
        <v>0</v>
      </c>
      <c r="K1622" s="182"/>
      <c r="L1622" s="36"/>
      <c r="M1622" s="183" t="s">
        <v>1</v>
      </c>
      <c r="N1622" s="184" t="s">
        <v>42</v>
      </c>
      <c r="O1622" s="61"/>
      <c r="P1622" s="185">
        <f>O1622*H1622</f>
        <v>0</v>
      </c>
      <c r="Q1622" s="185">
        <v>4.15E-3</v>
      </c>
      <c r="R1622" s="185">
        <f>Q1622*H1622</f>
        <v>0.73222600000000004</v>
      </c>
      <c r="S1622" s="185">
        <v>0</v>
      </c>
      <c r="T1622" s="186">
        <f>S1622*H1622</f>
        <v>0</v>
      </c>
      <c r="U1622" s="35"/>
      <c r="V1622" s="35"/>
      <c r="W1622" s="35"/>
      <c r="X1622" s="35"/>
      <c r="Y1622" s="35"/>
      <c r="Z1622" s="35"/>
      <c r="AA1622" s="35"/>
      <c r="AB1622" s="35"/>
      <c r="AC1622" s="35"/>
      <c r="AD1622" s="35"/>
      <c r="AE1622" s="35"/>
      <c r="AR1622" s="187" t="s">
        <v>530</v>
      </c>
      <c r="AT1622" s="187" t="s">
        <v>526</v>
      </c>
      <c r="AU1622" s="187" t="s">
        <v>89</v>
      </c>
      <c r="AY1622" s="18" t="s">
        <v>524</v>
      </c>
      <c r="BE1622" s="105">
        <f>IF(N1622="základná",J1622,0)</f>
        <v>0</v>
      </c>
      <c r="BF1622" s="105">
        <f>IF(N1622="znížená",J1622,0)</f>
        <v>0</v>
      </c>
      <c r="BG1622" s="105">
        <f>IF(N1622="zákl. prenesená",J1622,0)</f>
        <v>0</v>
      </c>
      <c r="BH1622" s="105">
        <f>IF(N1622="zníž. prenesená",J1622,0)</f>
        <v>0</v>
      </c>
      <c r="BI1622" s="105">
        <f>IF(N1622="nulová",J1622,0)</f>
        <v>0</v>
      </c>
      <c r="BJ1622" s="18" t="s">
        <v>89</v>
      </c>
      <c r="BK1622" s="188">
        <f>ROUND(I1622*H1622,3)</f>
        <v>0</v>
      </c>
      <c r="BL1622" s="18" t="s">
        <v>530</v>
      </c>
      <c r="BM1622" s="187" t="s">
        <v>1712</v>
      </c>
    </row>
    <row r="1623" spans="1:65" s="14" customFormat="1">
      <c r="B1623" s="198"/>
      <c r="D1623" s="190" t="s">
        <v>532</v>
      </c>
      <c r="E1623" s="199" t="s">
        <v>1</v>
      </c>
      <c r="F1623" s="200" t="s">
        <v>1713</v>
      </c>
      <c r="H1623" s="199" t="s">
        <v>1</v>
      </c>
      <c r="I1623" s="201"/>
      <c r="L1623" s="198"/>
      <c r="M1623" s="202"/>
      <c r="N1623" s="203"/>
      <c r="O1623" s="203"/>
      <c r="P1623" s="203"/>
      <c r="Q1623" s="203"/>
      <c r="R1623" s="203"/>
      <c r="S1623" s="203"/>
      <c r="T1623" s="204"/>
      <c r="AT1623" s="199" t="s">
        <v>532</v>
      </c>
      <c r="AU1623" s="199" t="s">
        <v>89</v>
      </c>
      <c r="AV1623" s="14" t="s">
        <v>83</v>
      </c>
      <c r="AW1623" s="14" t="s">
        <v>30</v>
      </c>
      <c r="AX1623" s="14" t="s">
        <v>76</v>
      </c>
      <c r="AY1623" s="199" t="s">
        <v>524</v>
      </c>
    </row>
    <row r="1624" spans="1:65" s="14" customFormat="1">
      <c r="B1624" s="198"/>
      <c r="D1624" s="190" t="s">
        <v>532</v>
      </c>
      <c r="E1624" s="199" t="s">
        <v>1</v>
      </c>
      <c r="F1624" s="200" t="s">
        <v>577</v>
      </c>
      <c r="H1624" s="199" t="s">
        <v>1</v>
      </c>
      <c r="I1624" s="201"/>
      <c r="L1624" s="198"/>
      <c r="M1624" s="202"/>
      <c r="N1624" s="203"/>
      <c r="O1624" s="203"/>
      <c r="P1624" s="203"/>
      <c r="Q1624" s="203"/>
      <c r="R1624" s="203"/>
      <c r="S1624" s="203"/>
      <c r="T1624" s="204"/>
      <c r="AT1624" s="199" t="s">
        <v>532</v>
      </c>
      <c r="AU1624" s="199" t="s">
        <v>89</v>
      </c>
      <c r="AV1624" s="14" t="s">
        <v>83</v>
      </c>
      <c r="AW1624" s="14" t="s">
        <v>30</v>
      </c>
      <c r="AX1624" s="14" t="s">
        <v>76</v>
      </c>
      <c r="AY1624" s="199" t="s">
        <v>524</v>
      </c>
    </row>
    <row r="1625" spans="1:65" s="14" customFormat="1">
      <c r="B1625" s="198"/>
      <c r="D1625" s="190" t="s">
        <v>532</v>
      </c>
      <c r="E1625" s="199" t="s">
        <v>1</v>
      </c>
      <c r="F1625" s="200" t="s">
        <v>1652</v>
      </c>
      <c r="H1625" s="199" t="s">
        <v>1</v>
      </c>
      <c r="I1625" s="201"/>
      <c r="L1625" s="198"/>
      <c r="M1625" s="202"/>
      <c r="N1625" s="203"/>
      <c r="O1625" s="203"/>
      <c r="P1625" s="203"/>
      <c r="Q1625" s="203"/>
      <c r="R1625" s="203"/>
      <c r="S1625" s="203"/>
      <c r="T1625" s="204"/>
      <c r="AT1625" s="199" t="s">
        <v>532</v>
      </c>
      <c r="AU1625" s="199" t="s">
        <v>89</v>
      </c>
      <c r="AV1625" s="14" t="s">
        <v>83</v>
      </c>
      <c r="AW1625" s="14" t="s">
        <v>30</v>
      </c>
      <c r="AX1625" s="14" t="s">
        <v>76</v>
      </c>
      <c r="AY1625" s="199" t="s">
        <v>524</v>
      </c>
    </row>
    <row r="1626" spans="1:65" s="13" customFormat="1">
      <c r="B1626" s="189"/>
      <c r="D1626" s="190" t="s">
        <v>532</v>
      </c>
      <c r="E1626" s="191" t="s">
        <v>1</v>
      </c>
      <c r="F1626" s="192" t="s">
        <v>1714</v>
      </c>
      <c r="H1626" s="193">
        <v>13.46</v>
      </c>
      <c r="I1626" s="194"/>
      <c r="L1626" s="189"/>
      <c r="M1626" s="195"/>
      <c r="N1626" s="196"/>
      <c r="O1626" s="196"/>
      <c r="P1626" s="196"/>
      <c r="Q1626" s="196"/>
      <c r="R1626" s="196"/>
      <c r="S1626" s="196"/>
      <c r="T1626" s="197"/>
      <c r="AT1626" s="191" t="s">
        <v>532</v>
      </c>
      <c r="AU1626" s="191" t="s">
        <v>89</v>
      </c>
      <c r="AV1626" s="13" t="s">
        <v>89</v>
      </c>
      <c r="AW1626" s="13" t="s">
        <v>30</v>
      </c>
      <c r="AX1626" s="13" t="s">
        <v>76</v>
      </c>
      <c r="AY1626" s="191" t="s">
        <v>524</v>
      </c>
    </row>
    <row r="1627" spans="1:65" s="13" customFormat="1">
      <c r="B1627" s="189"/>
      <c r="D1627" s="190" t="s">
        <v>532</v>
      </c>
      <c r="E1627" s="191" t="s">
        <v>1</v>
      </c>
      <c r="F1627" s="192" t="s">
        <v>1715</v>
      </c>
      <c r="H1627" s="193">
        <v>2.1739999999999999</v>
      </c>
      <c r="I1627" s="194"/>
      <c r="L1627" s="189"/>
      <c r="M1627" s="195"/>
      <c r="N1627" s="196"/>
      <c r="O1627" s="196"/>
      <c r="P1627" s="196"/>
      <c r="Q1627" s="196"/>
      <c r="R1627" s="196"/>
      <c r="S1627" s="196"/>
      <c r="T1627" s="197"/>
      <c r="AT1627" s="191" t="s">
        <v>532</v>
      </c>
      <c r="AU1627" s="191" t="s">
        <v>89</v>
      </c>
      <c r="AV1627" s="13" t="s">
        <v>89</v>
      </c>
      <c r="AW1627" s="13" t="s">
        <v>30</v>
      </c>
      <c r="AX1627" s="13" t="s">
        <v>76</v>
      </c>
      <c r="AY1627" s="191" t="s">
        <v>524</v>
      </c>
    </row>
    <row r="1628" spans="1:65" s="13" customFormat="1">
      <c r="B1628" s="189"/>
      <c r="D1628" s="190" t="s">
        <v>532</v>
      </c>
      <c r="E1628" s="191" t="s">
        <v>1</v>
      </c>
      <c r="F1628" s="192" t="s">
        <v>1716</v>
      </c>
      <c r="H1628" s="193">
        <v>5.7460000000000004</v>
      </c>
      <c r="I1628" s="194"/>
      <c r="L1628" s="189"/>
      <c r="M1628" s="195"/>
      <c r="N1628" s="196"/>
      <c r="O1628" s="196"/>
      <c r="P1628" s="196"/>
      <c r="Q1628" s="196"/>
      <c r="R1628" s="196"/>
      <c r="S1628" s="196"/>
      <c r="T1628" s="197"/>
      <c r="AT1628" s="191" t="s">
        <v>532</v>
      </c>
      <c r="AU1628" s="191" t="s">
        <v>89</v>
      </c>
      <c r="AV1628" s="13" t="s">
        <v>89</v>
      </c>
      <c r="AW1628" s="13" t="s">
        <v>30</v>
      </c>
      <c r="AX1628" s="13" t="s">
        <v>76</v>
      </c>
      <c r="AY1628" s="191" t="s">
        <v>524</v>
      </c>
    </row>
    <row r="1629" spans="1:65" s="13" customFormat="1">
      <c r="B1629" s="189"/>
      <c r="D1629" s="190" t="s">
        <v>532</v>
      </c>
      <c r="E1629" s="191" t="s">
        <v>1</v>
      </c>
      <c r="F1629" s="192" t="s">
        <v>1717</v>
      </c>
      <c r="H1629" s="193">
        <v>2.4700000000000002</v>
      </c>
      <c r="I1629" s="194"/>
      <c r="L1629" s="189"/>
      <c r="M1629" s="195"/>
      <c r="N1629" s="196"/>
      <c r="O1629" s="196"/>
      <c r="P1629" s="196"/>
      <c r="Q1629" s="196"/>
      <c r="R1629" s="196"/>
      <c r="S1629" s="196"/>
      <c r="T1629" s="197"/>
      <c r="AT1629" s="191" t="s">
        <v>532</v>
      </c>
      <c r="AU1629" s="191" t="s">
        <v>89</v>
      </c>
      <c r="AV1629" s="13" t="s">
        <v>89</v>
      </c>
      <c r="AW1629" s="13" t="s">
        <v>30</v>
      </c>
      <c r="AX1629" s="13" t="s">
        <v>76</v>
      </c>
      <c r="AY1629" s="191" t="s">
        <v>524</v>
      </c>
    </row>
    <row r="1630" spans="1:65" s="13" customFormat="1">
      <c r="B1630" s="189"/>
      <c r="D1630" s="190" t="s">
        <v>532</v>
      </c>
      <c r="E1630" s="191" t="s">
        <v>1</v>
      </c>
      <c r="F1630" s="192" t="s">
        <v>1718</v>
      </c>
      <c r="H1630" s="193">
        <v>3.379</v>
      </c>
      <c r="I1630" s="194"/>
      <c r="L1630" s="189"/>
      <c r="M1630" s="195"/>
      <c r="N1630" s="196"/>
      <c r="O1630" s="196"/>
      <c r="P1630" s="196"/>
      <c r="Q1630" s="196"/>
      <c r="R1630" s="196"/>
      <c r="S1630" s="196"/>
      <c r="T1630" s="197"/>
      <c r="AT1630" s="191" t="s">
        <v>532</v>
      </c>
      <c r="AU1630" s="191" t="s">
        <v>89</v>
      </c>
      <c r="AV1630" s="13" t="s">
        <v>89</v>
      </c>
      <c r="AW1630" s="13" t="s">
        <v>30</v>
      </c>
      <c r="AX1630" s="13" t="s">
        <v>76</v>
      </c>
      <c r="AY1630" s="191" t="s">
        <v>524</v>
      </c>
    </row>
    <row r="1631" spans="1:65" s="13" customFormat="1">
      <c r="B1631" s="189"/>
      <c r="D1631" s="190" t="s">
        <v>532</v>
      </c>
      <c r="E1631" s="191" t="s">
        <v>1</v>
      </c>
      <c r="F1631" s="192" t="s">
        <v>1719</v>
      </c>
      <c r="H1631" s="193">
        <v>1.829</v>
      </c>
      <c r="I1631" s="194"/>
      <c r="L1631" s="189"/>
      <c r="M1631" s="195"/>
      <c r="N1631" s="196"/>
      <c r="O1631" s="196"/>
      <c r="P1631" s="196"/>
      <c r="Q1631" s="196"/>
      <c r="R1631" s="196"/>
      <c r="S1631" s="196"/>
      <c r="T1631" s="197"/>
      <c r="AT1631" s="191" t="s">
        <v>532</v>
      </c>
      <c r="AU1631" s="191" t="s">
        <v>89</v>
      </c>
      <c r="AV1631" s="13" t="s">
        <v>89</v>
      </c>
      <c r="AW1631" s="13" t="s">
        <v>30</v>
      </c>
      <c r="AX1631" s="13" t="s">
        <v>76</v>
      </c>
      <c r="AY1631" s="191" t="s">
        <v>524</v>
      </c>
    </row>
    <row r="1632" spans="1:65" s="13" customFormat="1">
      <c r="B1632" s="189"/>
      <c r="D1632" s="190" t="s">
        <v>532</v>
      </c>
      <c r="E1632" s="191" t="s">
        <v>1</v>
      </c>
      <c r="F1632" s="192" t="s">
        <v>1720</v>
      </c>
      <c r="H1632" s="193">
        <v>2.4649999999999999</v>
      </c>
      <c r="I1632" s="194"/>
      <c r="L1632" s="189"/>
      <c r="M1632" s="195"/>
      <c r="N1632" s="196"/>
      <c r="O1632" s="196"/>
      <c r="P1632" s="196"/>
      <c r="Q1632" s="196"/>
      <c r="R1632" s="196"/>
      <c r="S1632" s="196"/>
      <c r="T1632" s="197"/>
      <c r="AT1632" s="191" t="s">
        <v>532</v>
      </c>
      <c r="AU1632" s="191" t="s">
        <v>89</v>
      </c>
      <c r="AV1632" s="13" t="s">
        <v>89</v>
      </c>
      <c r="AW1632" s="13" t="s">
        <v>30</v>
      </c>
      <c r="AX1632" s="13" t="s">
        <v>76</v>
      </c>
      <c r="AY1632" s="191" t="s">
        <v>524</v>
      </c>
    </row>
    <row r="1633" spans="2:51" s="13" customFormat="1">
      <c r="B1633" s="189"/>
      <c r="D1633" s="190" t="s">
        <v>532</v>
      </c>
      <c r="E1633" s="191" t="s">
        <v>1</v>
      </c>
      <c r="F1633" s="192" t="s">
        <v>1721</v>
      </c>
      <c r="H1633" s="193">
        <v>1.3180000000000001</v>
      </c>
      <c r="I1633" s="194"/>
      <c r="L1633" s="189"/>
      <c r="M1633" s="195"/>
      <c r="N1633" s="196"/>
      <c r="O1633" s="196"/>
      <c r="P1633" s="196"/>
      <c r="Q1633" s="196"/>
      <c r="R1633" s="196"/>
      <c r="S1633" s="196"/>
      <c r="T1633" s="197"/>
      <c r="AT1633" s="191" t="s">
        <v>532</v>
      </c>
      <c r="AU1633" s="191" t="s">
        <v>89</v>
      </c>
      <c r="AV1633" s="13" t="s">
        <v>89</v>
      </c>
      <c r="AW1633" s="13" t="s">
        <v>30</v>
      </c>
      <c r="AX1633" s="13" t="s">
        <v>76</v>
      </c>
      <c r="AY1633" s="191" t="s">
        <v>524</v>
      </c>
    </row>
    <row r="1634" spans="2:51" s="13" customFormat="1">
      <c r="B1634" s="189"/>
      <c r="D1634" s="190" t="s">
        <v>532</v>
      </c>
      <c r="E1634" s="191" t="s">
        <v>1</v>
      </c>
      <c r="F1634" s="192" t="s">
        <v>1722</v>
      </c>
      <c r="H1634" s="193">
        <v>1.6080000000000001</v>
      </c>
      <c r="I1634" s="194"/>
      <c r="L1634" s="189"/>
      <c r="M1634" s="195"/>
      <c r="N1634" s="196"/>
      <c r="O1634" s="196"/>
      <c r="P1634" s="196"/>
      <c r="Q1634" s="196"/>
      <c r="R1634" s="196"/>
      <c r="S1634" s="196"/>
      <c r="T1634" s="197"/>
      <c r="AT1634" s="191" t="s">
        <v>532</v>
      </c>
      <c r="AU1634" s="191" t="s">
        <v>89</v>
      </c>
      <c r="AV1634" s="13" t="s">
        <v>89</v>
      </c>
      <c r="AW1634" s="13" t="s">
        <v>30</v>
      </c>
      <c r="AX1634" s="13" t="s">
        <v>76</v>
      </c>
      <c r="AY1634" s="191" t="s">
        <v>524</v>
      </c>
    </row>
    <row r="1635" spans="2:51" s="13" customFormat="1">
      <c r="B1635" s="189"/>
      <c r="D1635" s="190" t="s">
        <v>532</v>
      </c>
      <c r="E1635" s="191" t="s">
        <v>1</v>
      </c>
      <c r="F1635" s="192" t="s">
        <v>1723</v>
      </c>
      <c r="H1635" s="193">
        <v>11.327999999999999</v>
      </c>
      <c r="I1635" s="194"/>
      <c r="L1635" s="189"/>
      <c r="M1635" s="195"/>
      <c r="N1635" s="196"/>
      <c r="O1635" s="196"/>
      <c r="P1635" s="196"/>
      <c r="Q1635" s="196"/>
      <c r="R1635" s="196"/>
      <c r="S1635" s="196"/>
      <c r="T1635" s="197"/>
      <c r="AT1635" s="191" t="s">
        <v>532</v>
      </c>
      <c r="AU1635" s="191" t="s">
        <v>89</v>
      </c>
      <c r="AV1635" s="13" t="s">
        <v>89</v>
      </c>
      <c r="AW1635" s="13" t="s">
        <v>30</v>
      </c>
      <c r="AX1635" s="13" t="s">
        <v>76</v>
      </c>
      <c r="AY1635" s="191" t="s">
        <v>524</v>
      </c>
    </row>
    <row r="1636" spans="2:51" s="13" customFormat="1">
      <c r="B1636" s="189"/>
      <c r="D1636" s="190" t="s">
        <v>532</v>
      </c>
      <c r="E1636" s="191" t="s">
        <v>1</v>
      </c>
      <c r="F1636" s="192" t="s">
        <v>1724</v>
      </c>
      <c r="H1636" s="193">
        <v>3.044</v>
      </c>
      <c r="I1636" s="194"/>
      <c r="L1636" s="189"/>
      <c r="M1636" s="195"/>
      <c r="N1636" s="196"/>
      <c r="O1636" s="196"/>
      <c r="P1636" s="196"/>
      <c r="Q1636" s="196"/>
      <c r="R1636" s="196"/>
      <c r="S1636" s="196"/>
      <c r="T1636" s="197"/>
      <c r="AT1636" s="191" t="s">
        <v>532</v>
      </c>
      <c r="AU1636" s="191" t="s">
        <v>89</v>
      </c>
      <c r="AV1636" s="13" t="s">
        <v>89</v>
      </c>
      <c r="AW1636" s="13" t="s">
        <v>30</v>
      </c>
      <c r="AX1636" s="13" t="s">
        <v>76</v>
      </c>
      <c r="AY1636" s="191" t="s">
        <v>524</v>
      </c>
    </row>
    <row r="1637" spans="2:51" s="13" customFormat="1">
      <c r="B1637" s="189"/>
      <c r="D1637" s="190" t="s">
        <v>532</v>
      </c>
      <c r="E1637" s="191" t="s">
        <v>1</v>
      </c>
      <c r="F1637" s="192" t="s">
        <v>1725</v>
      </c>
      <c r="H1637" s="193">
        <v>3.0910000000000002</v>
      </c>
      <c r="I1637" s="194"/>
      <c r="L1637" s="189"/>
      <c r="M1637" s="195"/>
      <c r="N1637" s="196"/>
      <c r="O1637" s="196"/>
      <c r="P1637" s="196"/>
      <c r="Q1637" s="196"/>
      <c r="R1637" s="196"/>
      <c r="S1637" s="196"/>
      <c r="T1637" s="197"/>
      <c r="AT1637" s="191" t="s">
        <v>532</v>
      </c>
      <c r="AU1637" s="191" t="s">
        <v>89</v>
      </c>
      <c r="AV1637" s="13" t="s">
        <v>89</v>
      </c>
      <c r="AW1637" s="13" t="s">
        <v>30</v>
      </c>
      <c r="AX1637" s="13" t="s">
        <v>76</v>
      </c>
      <c r="AY1637" s="191" t="s">
        <v>524</v>
      </c>
    </row>
    <row r="1638" spans="2:51" s="13" customFormat="1">
      <c r="B1638" s="189"/>
      <c r="D1638" s="190" t="s">
        <v>532</v>
      </c>
      <c r="E1638" s="191" t="s">
        <v>1</v>
      </c>
      <c r="F1638" s="192" t="s">
        <v>1726</v>
      </c>
      <c r="H1638" s="193">
        <v>1.786</v>
      </c>
      <c r="I1638" s="194"/>
      <c r="L1638" s="189"/>
      <c r="M1638" s="195"/>
      <c r="N1638" s="196"/>
      <c r="O1638" s="196"/>
      <c r="P1638" s="196"/>
      <c r="Q1638" s="196"/>
      <c r="R1638" s="196"/>
      <c r="S1638" s="196"/>
      <c r="T1638" s="197"/>
      <c r="AT1638" s="191" t="s">
        <v>532</v>
      </c>
      <c r="AU1638" s="191" t="s">
        <v>89</v>
      </c>
      <c r="AV1638" s="13" t="s">
        <v>89</v>
      </c>
      <c r="AW1638" s="13" t="s">
        <v>30</v>
      </c>
      <c r="AX1638" s="13" t="s">
        <v>76</v>
      </c>
      <c r="AY1638" s="191" t="s">
        <v>524</v>
      </c>
    </row>
    <row r="1639" spans="2:51" s="13" customFormat="1">
      <c r="B1639" s="189"/>
      <c r="D1639" s="190" t="s">
        <v>532</v>
      </c>
      <c r="E1639" s="191" t="s">
        <v>1</v>
      </c>
      <c r="F1639" s="192" t="s">
        <v>1727</v>
      </c>
      <c r="H1639" s="193">
        <v>3.0870000000000002</v>
      </c>
      <c r="I1639" s="194"/>
      <c r="L1639" s="189"/>
      <c r="M1639" s="195"/>
      <c r="N1639" s="196"/>
      <c r="O1639" s="196"/>
      <c r="P1639" s="196"/>
      <c r="Q1639" s="196"/>
      <c r="R1639" s="196"/>
      <c r="S1639" s="196"/>
      <c r="T1639" s="197"/>
      <c r="AT1639" s="191" t="s">
        <v>532</v>
      </c>
      <c r="AU1639" s="191" t="s">
        <v>89</v>
      </c>
      <c r="AV1639" s="13" t="s">
        <v>89</v>
      </c>
      <c r="AW1639" s="13" t="s">
        <v>30</v>
      </c>
      <c r="AX1639" s="13" t="s">
        <v>76</v>
      </c>
      <c r="AY1639" s="191" t="s">
        <v>524</v>
      </c>
    </row>
    <row r="1640" spans="2:51" s="14" customFormat="1">
      <c r="B1640" s="198"/>
      <c r="D1640" s="190" t="s">
        <v>532</v>
      </c>
      <c r="E1640" s="199" t="s">
        <v>1</v>
      </c>
      <c r="F1640" s="200" t="s">
        <v>1667</v>
      </c>
      <c r="H1640" s="199" t="s">
        <v>1</v>
      </c>
      <c r="I1640" s="201"/>
      <c r="L1640" s="198"/>
      <c r="M1640" s="202"/>
      <c r="N1640" s="203"/>
      <c r="O1640" s="203"/>
      <c r="P1640" s="203"/>
      <c r="Q1640" s="203"/>
      <c r="R1640" s="203"/>
      <c r="S1640" s="203"/>
      <c r="T1640" s="204"/>
      <c r="AT1640" s="199" t="s">
        <v>532</v>
      </c>
      <c r="AU1640" s="199" t="s">
        <v>89</v>
      </c>
      <c r="AV1640" s="14" t="s">
        <v>83</v>
      </c>
      <c r="AW1640" s="14" t="s">
        <v>30</v>
      </c>
      <c r="AX1640" s="14" t="s">
        <v>76</v>
      </c>
      <c r="AY1640" s="199" t="s">
        <v>524</v>
      </c>
    </row>
    <row r="1641" spans="2:51" s="13" customFormat="1">
      <c r="B1641" s="189"/>
      <c r="D1641" s="190" t="s">
        <v>532</v>
      </c>
      <c r="E1641" s="191" t="s">
        <v>1</v>
      </c>
      <c r="F1641" s="192" t="s">
        <v>1728</v>
      </c>
      <c r="H1641" s="193">
        <v>4.5990000000000002</v>
      </c>
      <c r="I1641" s="194"/>
      <c r="L1641" s="189"/>
      <c r="M1641" s="195"/>
      <c r="N1641" s="196"/>
      <c r="O1641" s="196"/>
      <c r="P1641" s="196"/>
      <c r="Q1641" s="196"/>
      <c r="R1641" s="196"/>
      <c r="S1641" s="196"/>
      <c r="T1641" s="197"/>
      <c r="AT1641" s="191" t="s">
        <v>532</v>
      </c>
      <c r="AU1641" s="191" t="s">
        <v>89</v>
      </c>
      <c r="AV1641" s="13" t="s">
        <v>89</v>
      </c>
      <c r="AW1641" s="13" t="s">
        <v>30</v>
      </c>
      <c r="AX1641" s="13" t="s">
        <v>76</v>
      </c>
      <c r="AY1641" s="191" t="s">
        <v>524</v>
      </c>
    </row>
    <row r="1642" spans="2:51" s="13" customFormat="1">
      <c r="B1642" s="189"/>
      <c r="D1642" s="190" t="s">
        <v>532</v>
      </c>
      <c r="E1642" s="191" t="s">
        <v>1</v>
      </c>
      <c r="F1642" s="192" t="s">
        <v>1729</v>
      </c>
      <c r="H1642" s="193">
        <v>4.0780000000000003</v>
      </c>
      <c r="I1642" s="194"/>
      <c r="L1642" s="189"/>
      <c r="M1642" s="195"/>
      <c r="N1642" s="196"/>
      <c r="O1642" s="196"/>
      <c r="P1642" s="196"/>
      <c r="Q1642" s="196"/>
      <c r="R1642" s="196"/>
      <c r="S1642" s="196"/>
      <c r="T1642" s="197"/>
      <c r="AT1642" s="191" t="s">
        <v>532</v>
      </c>
      <c r="AU1642" s="191" t="s">
        <v>89</v>
      </c>
      <c r="AV1642" s="13" t="s">
        <v>89</v>
      </c>
      <c r="AW1642" s="13" t="s">
        <v>30</v>
      </c>
      <c r="AX1642" s="13" t="s">
        <v>76</v>
      </c>
      <c r="AY1642" s="191" t="s">
        <v>524</v>
      </c>
    </row>
    <row r="1643" spans="2:51" s="13" customFormat="1">
      <c r="B1643" s="189"/>
      <c r="D1643" s="190" t="s">
        <v>532</v>
      </c>
      <c r="E1643" s="191" t="s">
        <v>1</v>
      </c>
      <c r="F1643" s="192" t="s">
        <v>1730</v>
      </c>
      <c r="H1643" s="193">
        <v>1.2709999999999999</v>
      </c>
      <c r="I1643" s="194"/>
      <c r="L1643" s="189"/>
      <c r="M1643" s="195"/>
      <c r="N1643" s="196"/>
      <c r="O1643" s="196"/>
      <c r="P1643" s="196"/>
      <c r="Q1643" s="196"/>
      <c r="R1643" s="196"/>
      <c r="S1643" s="196"/>
      <c r="T1643" s="197"/>
      <c r="AT1643" s="191" t="s">
        <v>532</v>
      </c>
      <c r="AU1643" s="191" t="s">
        <v>89</v>
      </c>
      <c r="AV1643" s="13" t="s">
        <v>89</v>
      </c>
      <c r="AW1643" s="13" t="s">
        <v>30</v>
      </c>
      <c r="AX1643" s="13" t="s">
        <v>76</v>
      </c>
      <c r="AY1643" s="191" t="s">
        <v>524</v>
      </c>
    </row>
    <row r="1644" spans="2:51" s="13" customFormat="1">
      <c r="B1644" s="189"/>
      <c r="D1644" s="190" t="s">
        <v>532</v>
      </c>
      <c r="E1644" s="191" t="s">
        <v>1</v>
      </c>
      <c r="F1644" s="192" t="s">
        <v>1731</v>
      </c>
      <c r="H1644" s="193">
        <v>1.079</v>
      </c>
      <c r="I1644" s="194"/>
      <c r="L1644" s="189"/>
      <c r="M1644" s="195"/>
      <c r="N1644" s="196"/>
      <c r="O1644" s="196"/>
      <c r="P1644" s="196"/>
      <c r="Q1644" s="196"/>
      <c r="R1644" s="196"/>
      <c r="S1644" s="196"/>
      <c r="T1644" s="197"/>
      <c r="AT1644" s="191" t="s">
        <v>532</v>
      </c>
      <c r="AU1644" s="191" t="s">
        <v>89</v>
      </c>
      <c r="AV1644" s="13" t="s">
        <v>89</v>
      </c>
      <c r="AW1644" s="13" t="s">
        <v>30</v>
      </c>
      <c r="AX1644" s="13" t="s">
        <v>76</v>
      </c>
      <c r="AY1644" s="191" t="s">
        <v>524</v>
      </c>
    </row>
    <row r="1645" spans="2:51" s="13" customFormat="1">
      <c r="B1645" s="189"/>
      <c r="D1645" s="190" t="s">
        <v>532</v>
      </c>
      <c r="E1645" s="191" t="s">
        <v>1</v>
      </c>
      <c r="F1645" s="192" t="s">
        <v>1732</v>
      </c>
      <c r="H1645" s="193">
        <v>0.97199999999999998</v>
      </c>
      <c r="I1645" s="194"/>
      <c r="L1645" s="189"/>
      <c r="M1645" s="195"/>
      <c r="N1645" s="196"/>
      <c r="O1645" s="196"/>
      <c r="P1645" s="196"/>
      <c r="Q1645" s="196"/>
      <c r="R1645" s="196"/>
      <c r="S1645" s="196"/>
      <c r="T1645" s="197"/>
      <c r="AT1645" s="191" t="s">
        <v>532</v>
      </c>
      <c r="AU1645" s="191" t="s">
        <v>89</v>
      </c>
      <c r="AV1645" s="13" t="s">
        <v>89</v>
      </c>
      <c r="AW1645" s="13" t="s">
        <v>30</v>
      </c>
      <c r="AX1645" s="13" t="s">
        <v>76</v>
      </c>
      <c r="AY1645" s="191" t="s">
        <v>524</v>
      </c>
    </row>
    <row r="1646" spans="2:51" s="14" customFormat="1">
      <c r="B1646" s="198"/>
      <c r="D1646" s="190" t="s">
        <v>532</v>
      </c>
      <c r="E1646" s="199" t="s">
        <v>1</v>
      </c>
      <c r="F1646" s="200" t="s">
        <v>1673</v>
      </c>
      <c r="H1646" s="199" t="s">
        <v>1</v>
      </c>
      <c r="I1646" s="201"/>
      <c r="L1646" s="198"/>
      <c r="M1646" s="202"/>
      <c r="N1646" s="203"/>
      <c r="O1646" s="203"/>
      <c r="P1646" s="203"/>
      <c r="Q1646" s="203"/>
      <c r="R1646" s="203"/>
      <c r="S1646" s="203"/>
      <c r="T1646" s="204"/>
      <c r="AT1646" s="199" t="s">
        <v>532</v>
      </c>
      <c r="AU1646" s="199" t="s">
        <v>89</v>
      </c>
      <c r="AV1646" s="14" t="s">
        <v>83</v>
      </c>
      <c r="AW1646" s="14" t="s">
        <v>30</v>
      </c>
      <c r="AX1646" s="14" t="s">
        <v>76</v>
      </c>
      <c r="AY1646" s="199" t="s">
        <v>524</v>
      </c>
    </row>
    <row r="1647" spans="2:51" s="13" customFormat="1">
      <c r="B1647" s="189"/>
      <c r="D1647" s="190" t="s">
        <v>532</v>
      </c>
      <c r="E1647" s="191" t="s">
        <v>1</v>
      </c>
      <c r="F1647" s="192" t="s">
        <v>1733</v>
      </c>
      <c r="H1647" s="193">
        <v>18.687999999999999</v>
      </c>
      <c r="I1647" s="194"/>
      <c r="L1647" s="189"/>
      <c r="M1647" s="195"/>
      <c r="N1647" s="196"/>
      <c r="O1647" s="196"/>
      <c r="P1647" s="196"/>
      <c r="Q1647" s="196"/>
      <c r="R1647" s="196"/>
      <c r="S1647" s="196"/>
      <c r="T1647" s="197"/>
      <c r="AT1647" s="191" t="s">
        <v>532</v>
      </c>
      <c r="AU1647" s="191" t="s">
        <v>89</v>
      </c>
      <c r="AV1647" s="13" t="s">
        <v>89</v>
      </c>
      <c r="AW1647" s="13" t="s">
        <v>30</v>
      </c>
      <c r="AX1647" s="13" t="s">
        <v>76</v>
      </c>
      <c r="AY1647" s="191" t="s">
        <v>524</v>
      </c>
    </row>
    <row r="1648" spans="2:51" s="13" customFormat="1">
      <c r="B1648" s="189"/>
      <c r="D1648" s="190" t="s">
        <v>532</v>
      </c>
      <c r="E1648" s="191" t="s">
        <v>1</v>
      </c>
      <c r="F1648" s="192" t="s">
        <v>1734</v>
      </c>
      <c r="H1648" s="193">
        <v>17.183</v>
      </c>
      <c r="I1648" s="194"/>
      <c r="L1648" s="189"/>
      <c r="M1648" s="195"/>
      <c r="N1648" s="196"/>
      <c r="O1648" s="196"/>
      <c r="P1648" s="196"/>
      <c r="Q1648" s="196"/>
      <c r="R1648" s="196"/>
      <c r="S1648" s="196"/>
      <c r="T1648" s="197"/>
      <c r="AT1648" s="191" t="s">
        <v>532</v>
      </c>
      <c r="AU1648" s="191" t="s">
        <v>89</v>
      </c>
      <c r="AV1648" s="13" t="s">
        <v>89</v>
      </c>
      <c r="AW1648" s="13" t="s">
        <v>30</v>
      </c>
      <c r="AX1648" s="13" t="s">
        <v>76</v>
      </c>
      <c r="AY1648" s="191" t="s">
        <v>524</v>
      </c>
    </row>
    <row r="1649" spans="2:51" s="13" customFormat="1">
      <c r="B1649" s="189"/>
      <c r="D1649" s="190" t="s">
        <v>532</v>
      </c>
      <c r="E1649" s="191" t="s">
        <v>1</v>
      </c>
      <c r="F1649" s="192" t="s">
        <v>1735</v>
      </c>
      <c r="H1649" s="193">
        <v>0.48599999999999999</v>
      </c>
      <c r="I1649" s="194"/>
      <c r="L1649" s="189"/>
      <c r="M1649" s="195"/>
      <c r="N1649" s="196"/>
      <c r="O1649" s="196"/>
      <c r="P1649" s="196"/>
      <c r="Q1649" s="196"/>
      <c r="R1649" s="196"/>
      <c r="S1649" s="196"/>
      <c r="T1649" s="197"/>
      <c r="AT1649" s="191" t="s">
        <v>532</v>
      </c>
      <c r="AU1649" s="191" t="s">
        <v>89</v>
      </c>
      <c r="AV1649" s="13" t="s">
        <v>89</v>
      </c>
      <c r="AW1649" s="13" t="s">
        <v>30</v>
      </c>
      <c r="AX1649" s="13" t="s">
        <v>76</v>
      </c>
      <c r="AY1649" s="191" t="s">
        <v>524</v>
      </c>
    </row>
    <row r="1650" spans="2:51" s="13" customFormat="1">
      <c r="B1650" s="189"/>
      <c r="D1650" s="190" t="s">
        <v>532</v>
      </c>
      <c r="E1650" s="191" t="s">
        <v>1</v>
      </c>
      <c r="F1650" s="192" t="s">
        <v>1736</v>
      </c>
      <c r="H1650" s="193">
        <v>2.2879999999999998</v>
      </c>
      <c r="I1650" s="194"/>
      <c r="L1650" s="189"/>
      <c r="M1650" s="195"/>
      <c r="N1650" s="196"/>
      <c r="O1650" s="196"/>
      <c r="P1650" s="196"/>
      <c r="Q1650" s="196"/>
      <c r="R1650" s="196"/>
      <c r="S1650" s="196"/>
      <c r="T1650" s="197"/>
      <c r="AT1650" s="191" t="s">
        <v>532</v>
      </c>
      <c r="AU1650" s="191" t="s">
        <v>89</v>
      </c>
      <c r="AV1650" s="13" t="s">
        <v>89</v>
      </c>
      <c r="AW1650" s="13" t="s">
        <v>30</v>
      </c>
      <c r="AX1650" s="13" t="s">
        <v>76</v>
      </c>
      <c r="AY1650" s="191" t="s">
        <v>524</v>
      </c>
    </row>
    <row r="1651" spans="2:51" s="13" customFormat="1">
      <c r="B1651" s="189"/>
      <c r="D1651" s="190" t="s">
        <v>532</v>
      </c>
      <c r="E1651" s="191" t="s">
        <v>1</v>
      </c>
      <c r="F1651" s="192" t="s">
        <v>1737</v>
      </c>
      <c r="H1651" s="193">
        <v>2.2029999999999998</v>
      </c>
      <c r="I1651" s="194"/>
      <c r="L1651" s="189"/>
      <c r="M1651" s="195"/>
      <c r="N1651" s="196"/>
      <c r="O1651" s="196"/>
      <c r="P1651" s="196"/>
      <c r="Q1651" s="196"/>
      <c r="R1651" s="196"/>
      <c r="S1651" s="196"/>
      <c r="T1651" s="197"/>
      <c r="AT1651" s="191" t="s">
        <v>532</v>
      </c>
      <c r="AU1651" s="191" t="s">
        <v>89</v>
      </c>
      <c r="AV1651" s="13" t="s">
        <v>89</v>
      </c>
      <c r="AW1651" s="13" t="s">
        <v>30</v>
      </c>
      <c r="AX1651" s="13" t="s">
        <v>76</v>
      </c>
      <c r="AY1651" s="191" t="s">
        <v>524</v>
      </c>
    </row>
    <row r="1652" spans="2:51" s="13" customFormat="1">
      <c r="B1652" s="189"/>
      <c r="D1652" s="190" t="s">
        <v>532</v>
      </c>
      <c r="E1652" s="191" t="s">
        <v>1</v>
      </c>
      <c r="F1652" s="192" t="s">
        <v>1738</v>
      </c>
      <c r="H1652" s="193">
        <v>1.6379999999999999</v>
      </c>
      <c r="I1652" s="194"/>
      <c r="L1652" s="189"/>
      <c r="M1652" s="195"/>
      <c r="N1652" s="196"/>
      <c r="O1652" s="196"/>
      <c r="P1652" s="196"/>
      <c r="Q1652" s="196"/>
      <c r="R1652" s="196"/>
      <c r="S1652" s="196"/>
      <c r="T1652" s="197"/>
      <c r="AT1652" s="191" t="s">
        <v>532</v>
      </c>
      <c r="AU1652" s="191" t="s">
        <v>89</v>
      </c>
      <c r="AV1652" s="13" t="s">
        <v>89</v>
      </c>
      <c r="AW1652" s="13" t="s">
        <v>30</v>
      </c>
      <c r="AX1652" s="13" t="s">
        <v>76</v>
      </c>
      <c r="AY1652" s="191" t="s">
        <v>524</v>
      </c>
    </row>
    <row r="1653" spans="2:51" s="13" customFormat="1">
      <c r="B1653" s="189"/>
      <c r="D1653" s="190" t="s">
        <v>532</v>
      </c>
      <c r="E1653" s="191" t="s">
        <v>1</v>
      </c>
      <c r="F1653" s="192" t="s">
        <v>1739</v>
      </c>
      <c r="H1653" s="193">
        <v>1.629</v>
      </c>
      <c r="I1653" s="194"/>
      <c r="L1653" s="189"/>
      <c r="M1653" s="195"/>
      <c r="N1653" s="196"/>
      <c r="O1653" s="196"/>
      <c r="P1653" s="196"/>
      <c r="Q1653" s="196"/>
      <c r="R1653" s="196"/>
      <c r="S1653" s="196"/>
      <c r="T1653" s="197"/>
      <c r="AT1653" s="191" t="s">
        <v>532</v>
      </c>
      <c r="AU1653" s="191" t="s">
        <v>89</v>
      </c>
      <c r="AV1653" s="13" t="s">
        <v>89</v>
      </c>
      <c r="AW1653" s="13" t="s">
        <v>30</v>
      </c>
      <c r="AX1653" s="13" t="s">
        <v>76</v>
      </c>
      <c r="AY1653" s="191" t="s">
        <v>524</v>
      </c>
    </row>
    <row r="1654" spans="2:51" s="13" customFormat="1">
      <c r="B1654" s="189"/>
      <c r="D1654" s="190" t="s">
        <v>532</v>
      </c>
      <c r="E1654" s="191" t="s">
        <v>1</v>
      </c>
      <c r="F1654" s="192" t="s">
        <v>1724</v>
      </c>
      <c r="H1654" s="193">
        <v>3.044</v>
      </c>
      <c r="I1654" s="194"/>
      <c r="L1654" s="189"/>
      <c r="M1654" s="195"/>
      <c r="N1654" s="196"/>
      <c r="O1654" s="196"/>
      <c r="P1654" s="196"/>
      <c r="Q1654" s="196"/>
      <c r="R1654" s="196"/>
      <c r="S1654" s="196"/>
      <c r="T1654" s="197"/>
      <c r="AT1654" s="191" t="s">
        <v>532</v>
      </c>
      <c r="AU1654" s="191" t="s">
        <v>89</v>
      </c>
      <c r="AV1654" s="13" t="s">
        <v>89</v>
      </c>
      <c r="AW1654" s="13" t="s">
        <v>30</v>
      </c>
      <c r="AX1654" s="13" t="s">
        <v>76</v>
      </c>
      <c r="AY1654" s="191" t="s">
        <v>524</v>
      </c>
    </row>
    <row r="1655" spans="2:51" s="13" customFormat="1">
      <c r="B1655" s="189"/>
      <c r="D1655" s="190" t="s">
        <v>532</v>
      </c>
      <c r="E1655" s="191" t="s">
        <v>1</v>
      </c>
      <c r="F1655" s="192" t="s">
        <v>1740</v>
      </c>
      <c r="H1655" s="193">
        <v>4.3780000000000001</v>
      </c>
      <c r="I1655" s="194"/>
      <c r="L1655" s="189"/>
      <c r="M1655" s="195"/>
      <c r="N1655" s="196"/>
      <c r="O1655" s="196"/>
      <c r="P1655" s="196"/>
      <c r="Q1655" s="196"/>
      <c r="R1655" s="196"/>
      <c r="S1655" s="196"/>
      <c r="T1655" s="197"/>
      <c r="AT1655" s="191" t="s">
        <v>532</v>
      </c>
      <c r="AU1655" s="191" t="s">
        <v>89</v>
      </c>
      <c r="AV1655" s="13" t="s">
        <v>89</v>
      </c>
      <c r="AW1655" s="13" t="s">
        <v>30</v>
      </c>
      <c r="AX1655" s="13" t="s">
        <v>76</v>
      </c>
      <c r="AY1655" s="191" t="s">
        <v>524</v>
      </c>
    </row>
    <row r="1656" spans="2:51" s="13" customFormat="1">
      <c r="B1656" s="189"/>
      <c r="D1656" s="190" t="s">
        <v>532</v>
      </c>
      <c r="E1656" s="191" t="s">
        <v>1</v>
      </c>
      <c r="F1656" s="192" t="s">
        <v>1741</v>
      </c>
      <c r="H1656" s="193">
        <v>3.1539999999999999</v>
      </c>
      <c r="I1656" s="194"/>
      <c r="L1656" s="189"/>
      <c r="M1656" s="195"/>
      <c r="N1656" s="196"/>
      <c r="O1656" s="196"/>
      <c r="P1656" s="196"/>
      <c r="Q1656" s="196"/>
      <c r="R1656" s="196"/>
      <c r="S1656" s="196"/>
      <c r="T1656" s="197"/>
      <c r="AT1656" s="191" t="s">
        <v>532</v>
      </c>
      <c r="AU1656" s="191" t="s">
        <v>89</v>
      </c>
      <c r="AV1656" s="13" t="s">
        <v>89</v>
      </c>
      <c r="AW1656" s="13" t="s">
        <v>30</v>
      </c>
      <c r="AX1656" s="13" t="s">
        <v>76</v>
      </c>
      <c r="AY1656" s="191" t="s">
        <v>524</v>
      </c>
    </row>
    <row r="1657" spans="2:51" s="14" customFormat="1">
      <c r="B1657" s="198"/>
      <c r="D1657" s="190" t="s">
        <v>532</v>
      </c>
      <c r="E1657" s="199" t="s">
        <v>1</v>
      </c>
      <c r="F1657" s="200" t="s">
        <v>1683</v>
      </c>
      <c r="H1657" s="199" t="s">
        <v>1</v>
      </c>
      <c r="I1657" s="201"/>
      <c r="L1657" s="198"/>
      <c r="M1657" s="202"/>
      <c r="N1657" s="203"/>
      <c r="O1657" s="203"/>
      <c r="P1657" s="203"/>
      <c r="Q1657" s="203"/>
      <c r="R1657" s="203"/>
      <c r="S1657" s="203"/>
      <c r="T1657" s="204"/>
      <c r="AT1657" s="199" t="s">
        <v>532</v>
      </c>
      <c r="AU1657" s="199" t="s">
        <v>89</v>
      </c>
      <c r="AV1657" s="14" t="s">
        <v>83</v>
      </c>
      <c r="AW1657" s="14" t="s">
        <v>30</v>
      </c>
      <c r="AX1657" s="14" t="s">
        <v>76</v>
      </c>
      <c r="AY1657" s="199" t="s">
        <v>524</v>
      </c>
    </row>
    <row r="1658" spans="2:51" s="13" customFormat="1">
      <c r="B1658" s="189"/>
      <c r="D1658" s="190" t="s">
        <v>532</v>
      </c>
      <c r="E1658" s="191" t="s">
        <v>1</v>
      </c>
      <c r="F1658" s="192" t="s">
        <v>1742</v>
      </c>
      <c r="H1658" s="193">
        <v>0.95799999999999996</v>
      </c>
      <c r="I1658" s="194"/>
      <c r="L1658" s="189"/>
      <c r="M1658" s="195"/>
      <c r="N1658" s="196"/>
      <c r="O1658" s="196"/>
      <c r="P1658" s="196"/>
      <c r="Q1658" s="196"/>
      <c r="R1658" s="196"/>
      <c r="S1658" s="196"/>
      <c r="T1658" s="197"/>
      <c r="AT1658" s="191" t="s">
        <v>532</v>
      </c>
      <c r="AU1658" s="191" t="s">
        <v>89</v>
      </c>
      <c r="AV1658" s="13" t="s">
        <v>89</v>
      </c>
      <c r="AW1658" s="13" t="s">
        <v>30</v>
      </c>
      <c r="AX1658" s="13" t="s">
        <v>76</v>
      </c>
      <c r="AY1658" s="191" t="s">
        <v>524</v>
      </c>
    </row>
    <row r="1659" spans="2:51" s="13" customFormat="1">
      <c r="B1659" s="189"/>
      <c r="D1659" s="190" t="s">
        <v>532</v>
      </c>
      <c r="E1659" s="191" t="s">
        <v>1</v>
      </c>
      <c r="F1659" s="192" t="s">
        <v>1743</v>
      </c>
      <c r="H1659" s="193">
        <v>0.93600000000000005</v>
      </c>
      <c r="I1659" s="194"/>
      <c r="L1659" s="189"/>
      <c r="M1659" s="195"/>
      <c r="N1659" s="196"/>
      <c r="O1659" s="196"/>
      <c r="P1659" s="196"/>
      <c r="Q1659" s="196"/>
      <c r="R1659" s="196"/>
      <c r="S1659" s="196"/>
      <c r="T1659" s="197"/>
      <c r="AT1659" s="191" t="s">
        <v>532</v>
      </c>
      <c r="AU1659" s="191" t="s">
        <v>89</v>
      </c>
      <c r="AV1659" s="13" t="s">
        <v>89</v>
      </c>
      <c r="AW1659" s="13" t="s">
        <v>30</v>
      </c>
      <c r="AX1659" s="13" t="s">
        <v>76</v>
      </c>
      <c r="AY1659" s="191" t="s">
        <v>524</v>
      </c>
    </row>
    <row r="1660" spans="2:51" s="13" customFormat="1">
      <c r="B1660" s="189"/>
      <c r="D1660" s="190" t="s">
        <v>532</v>
      </c>
      <c r="E1660" s="191" t="s">
        <v>1</v>
      </c>
      <c r="F1660" s="192" t="s">
        <v>1744</v>
      </c>
      <c r="H1660" s="193">
        <v>9.2129999999999992</v>
      </c>
      <c r="I1660" s="194"/>
      <c r="L1660" s="189"/>
      <c r="M1660" s="195"/>
      <c r="N1660" s="196"/>
      <c r="O1660" s="196"/>
      <c r="P1660" s="196"/>
      <c r="Q1660" s="196"/>
      <c r="R1660" s="196"/>
      <c r="S1660" s="196"/>
      <c r="T1660" s="197"/>
      <c r="AT1660" s="191" t="s">
        <v>532</v>
      </c>
      <c r="AU1660" s="191" t="s">
        <v>89</v>
      </c>
      <c r="AV1660" s="13" t="s">
        <v>89</v>
      </c>
      <c r="AW1660" s="13" t="s">
        <v>30</v>
      </c>
      <c r="AX1660" s="13" t="s">
        <v>76</v>
      </c>
      <c r="AY1660" s="191" t="s">
        <v>524</v>
      </c>
    </row>
    <row r="1661" spans="2:51" s="13" customFormat="1">
      <c r="B1661" s="189"/>
      <c r="D1661" s="190" t="s">
        <v>532</v>
      </c>
      <c r="E1661" s="191" t="s">
        <v>1</v>
      </c>
      <c r="F1661" s="192" t="s">
        <v>1745</v>
      </c>
      <c r="H1661" s="193">
        <v>0.97</v>
      </c>
      <c r="I1661" s="194"/>
      <c r="L1661" s="189"/>
      <c r="M1661" s="195"/>
      <c r="N1661" s="196"/>
      <c r="O1661" s="196"/>
      <c r="P1661" s="196"/>
      <c r="Q1661" s="196"/>
      <c r="R1661" s="196"/>
      <c r="S1661" s="196"/>
      <c r="T1661" s="197"/>
      <c r="AT1661" s="191" t="s">
        <v>532</v>
      </c>
      <c r="AU1661" s="191" t="s">
        <v>89</v>
      </c>
      <c r="AV1661" s="13" t="s">
        <v>89</v>
      </c>
      <c r="AW1661" s="13" t="s">
        <v>30</v>
      </c>
      <c r="AX1661" s="13" t="s">
        <v>76</v>
      </c>
      <c r="AY1661" s="191" t="s">
        <v>524</v>
      </c>
    </row>
    <row r="1662" spans="2:51" s="13" customFormat="1">
      <c r="B1662" s="189"/>
      <c r="D1662" s="190" t="s">
        <v>532</v>
      </c>
      <c r="E1662" s="191" t="s">
        <v>1</v>
      </c>
      <c r="F1662" s="192" t="s">
        <v>1746</v>
      </c>
      <c r="H1662" s="193">
        <v>0.95399999999999996</v>
      </c>
      <c r="I1662" s="194"/>
      <c r="L1662" s="189"/>
      <c r="M1662" s="195"/>
      <c r="N1662" s="196"/>
      <c r="O1662" s="196"/>
      <c r="P1662" s="196"/>
      <c r="Q1662" s="196"/>
      <c r="R1662" s="196"/>
      <c r="S1662" s="196"/>
      <c r="T1662" s="197"/>
      <c r="AT1662" s="191" t="s">
        <v>532</v>
      </c>
      <c r="AU1662" s="191" t="s">
        <v>89</v>
      </c>
      <c r="AV1662" s="13" t="s">
        <v>89</v>
      </c>
      <c r="AW1662" s="13" t="s">
        <v>30</v>
      </c>
      <c r="AX1662" s="13" t="s">
        <v>76</v>
      </c>
      <c r="AY1662" s="191" t="s">
        <v>524</v>
      </c>
    </row>
    <row r="1663" spans="2:51" s="14" customFormat="1">
      <c r="B1663" s="198"/>
      <c r="D1663" s="190" t="s">
        <v>532</v>
      </c>
      <c r="E1663" s="199" t="s">
        <v>1</v>
      </c>
      <c r="F1663" s="200" t="s">
        <v>1747</v>
      </c>
      <c r="H1663" s="199" t="s">
        <v>1</v>
      </c>
      <c r="I1663" s="201"/>
      <c r="L1663" s="198"/>
      <c r="M1663" s="202"/>
      <c r="N1663" s="203"/>
      <c r="O1663" s="203"/>
      <c r="P1663" s="203"/>
      <c r="Q1663" s="203"/>
      <c r="R1663" s="203"/>
      <c r="S1663" s="203"/>
      <c r="T1663" s="204"/>
      <c r="AT1663" s="199" t="s">
        <v>532</v>
      </c>
      <c r="AU1663" s="199" t="s">
        <v>89</v>
      </c>
      <c r="AV1663" s="14" t="s">
        <v>83</v>
      </c>
      <c r="AW1663" s="14" t="s">
        <v>30</v>
      </c>
      <c r="AX1663" s="14" t="s">
        <v>76</v>
      </c>
      <c r="AY1663" s="199" t="s">
        <v>524</v>
      </c>
    </row>
    <row r="1664" spans="2:51" s="14" customFormat="1">
      <c r="B1664" s="198"/>
      <c r="D1664" s="190" t="s">
        <v>532</v>
      </c>
      <c r="E1664" s="199" t="s">
        <v>1</v>
      </c>
      <c r="F1664" s="200" t="s">
        <v>1748</v>
      </c>
      <c r="H1664" s="199" t="s">
        <v>1</v>
      </c>
      <c r="I1664" s="201"/>
      <c r="L1664" s="198"/>
      <c r="M1664" s="202"/>
      <c r="N1664" s="203"/>
      <c r="O1664" s="203"/>
      <c r="P1664" s="203"/>
      <c r="Q1664" s="203"/>
      <c r="R1664" s="203"/>
      <c r="S1664" s="203"/>
      <c r="T1664" s="204"/>
      <c r="AT1664" s="199" t="s">
        <v>532</v>
      </c>
      <c r="AU1664" s="199" t="s">
        <v>89</v>
      </c>
      <c r="AV1664" s="14" t="s">
        <v>83</v>
      </c>
      <c r="AW1664" s="14" t="s">
        <v>30</v>
      </c>
      <c r="AX1664" s="14" t="s">
        <v>76</v>
      </c>
      <c r="AY1664" s="199" t="s">
        <v>524</v>
      </c>
    </row>
    <row r="1665" spans="1:65" s="13" customFormat="1">
      <c r="B1665" s="189"/>
      <c r="D1665" s="190" t="s">
        <v>532</v>
      </c>
      <c r="E1665" s="191" t="s">
        <v>1</v>
      </c>
      <c r="F1665" s="192" t="s">
        <v>1749</v>
      </c>
      <c r="H1665" s="193">
        <v>8.6150000000000002</v>
      </c>
      <c r="I1665" s="194"/>
      <c r="L1665" s="189"/>
      <c r="M1665" s="195"/>
      <c r="N1665" s="196"/>
      <c r="O1665" s="196"/>
      <c r="P1665" s="196"/>
      <c r="Q1665" s="196"/>
      <c r="R1665" s="196"/>
      <c r="S1665" s="196"/>
      <c r="T1665" s="197"/>
      <c r="AT1665" s="191" t="s">
        <v>532</v>
      </c>
      <c r="AU1665" s="191" t="s">
        <v>89</v>
      </c>
      <c r="AV1665" s="13" t="s">
        <v>89</v>
      </c>
      <c r="AW1665" s="13" t="s">
        <v>30</v>
      </c>
      <c r="AX1665" s="13" t="s">
        <v>76</v>
      </c>
      <c r="AY1665" s="191" t="s">
        <v>524</v>
      </c>
    </row>
    <row r="1666" spans="1:65" s="14" customFormat="1">
      <c r="B1666" s="198"/>
      <c r="D1666" s="190" t="s">
        <v>532</v>
      </c>
      <c r="E1666" s="199" t="s">
        <v>1</v>
      </c>
      <c r="F1666" s="200" t="s">
        <v>1750</v>
      </c>
      <c r="H1666" s="199" t="s">
        <v>1</v>
      </c>
      <c r="I1666" s="201"/>
      <c r="L1666" s="198"/>
      <c r="M1666" s="202"/>
      <c r="N1666" s="203"/>
      <c r="O1666" s="203"/>
      <c r="P1666" s="203"/>
      <c r="Q1666" s="203"/>
      <c r="R1666" s="203"/>
      <c r="S1666" s="203"/>
      <c r="T1666" s="204"/>
      <c r="AT1666" s="199" t="s">
        <v>532</v>
      </c>
      <c r="AU1666" s="199" t="s">
        <v>89</v>
      </c>
      <c r="AV1666" s="14" t="s">
        <v>83</v>
      </c>
      <c r="AW1666" s="14" t="s">
        <v>30</v>
      </c>
      <c r="AX1666" s="14" t="s">
        <v>76</v>
      </c>
      <c r="AY1666" s="199" t="s">
        <v>524</v>
      </c>
    </row>
    <row r="1667" spans="1:65" s="13" customFormat="1">
      <c r="B1667" s="189"/>
      <c r="D1667" s="190" t="s">
        <v>532</v>
      </c>
      <c r="E1667" s="191" t="s">
        <v>1</v>
      </c>
      <c r="F1667" s="192" t="s">
        <v>1728</v>
      </c>
      <c r="H1667" s="193">
        <v>4.5990000000000002</v>
      </c>
      <c r="I1667" s="194"/>
      <c r="L1667" s="189"/>
      <c r="M1667" s="195"/>
      <c r="N1667" s="196"/>
      <c r="O1667" s="196"/>
      <c r="P1667" s="196"/>
      <c r="Q1667" s="196"/>
      <c r="R1667" s="196"/>
      <c r="S1667" s="196"/>
      <c r="T1667" s="197"/>
      <c r="AT1667" s="191" t="s">
        <v>532</v>
      </c>
      <c r="AU1667" s="191" t="s">
        <v>89</v>
      </c>
      <c r="AV1667" s="13" t="s">
        <v>89</v>
      </c>
      <c r="AW1667" s="13" t="s">
        <v>30</v>
      </c>
      <c r="AX1667" s="13" t="s">
        <v>76</v>
      </c>
      <c r="AY1667" s="191" t="s">
        <v>524</v>
      </c>
    </row>
    <row r="1668" spans="1:65" s="13" customFormat="1">
      <c r="B1668" s="189"/>
      <c r="D1668" s="190" t="s">
        <v>532</v>
      </c>
      <c r="E1668" s="191" t="s">
        <v>1</v>
      </c>
      <c r="F1668" s="192" t="s">
        <v>1728</v>
      </c>
      <c r="H1668" s="193">
        <v>4.5990000000000002</v>
      </c>
      <c r="I1668" s="194"/>
      <c r="L1668" s="189"/>
      <c r="M1668" s="195"/>
      <c r="N1668" s="196"/>
      <c r="O1668" s="196"/>
      <c r="P1668" s="196"/>
      <c r="Q1668" s="196"/>
      <c r="R1668" s="196"/>
      <c r="S1668" s="196"/>
      <c r="T1668" s="197"/>
      <c r="AT1668" s="191" t="s">
        <v>532</v>
      </c>
      <c r="AU1668" s="191" t="s">
        <v>89</v>
      </c>
      <c r="AV1668" s="13" t="s">
        <v>89</v>
      </c>
      <c r="AW1668" s="13" t="s">
        <v>30</v>
      </c>
      <c r="AX1668" s="13" t="s">
        <v>76</v>
      </c>
      <c r="AY1668" s="191" t="s">
        <v>524</v>
      </c>
    </row>
    <row r="1669" spans="1:65" s="14" customFormat="1">
      <c r="B1669" s="198"/>
      <c r="D1669" s="190" t="s">
        <v>532</v>
      </c>
      <c r="E1669" s="199" t="s">
        <v>1</v>
      </c>
      <c r="F1669" s="200" t="s">
        <v>1751</v>
      </c>
      <c r="H1669" s="199" t="s">
        <v>1</v>
      </c>
      <c r="I1669" s="201"/>
      <c r="L1669" s="198"/>
      <c r="M1669" s="202"/>
      <c r="N1669" s="203"/>
      <c r="O1669" s="203"/>
      <c r="P1669" s="203"/>
      <c r="Q1669" s="203"/>
      <c r="R1669" s="203"/>
      <c r="S1669" s="203"/>
      <c r="T1669" s="204"/>
      <c r="AT1669" s="199" t="s">
        <v>532</v>
      </c>
      <c r="AU1669" s="199" t="s">
        <v>89</v>
      </c>
      <c r="AV1669" s="14" t="s">
        <v>83</v>
      </c>
      <c r="AW1669" s="14" t="s">
        <v>30</v>
      </c>
      <c r="AX1669" s="14" t="s">
        <v>76</v>
      </c>
      <c r="AY1669" s="199" t="s">
        <v>524</v>
      </c>
    </row>
    <row r="1670" spans="1:65" s="13" customFormat="1">
      <c r="B1670" s="189"/>
      <c r="D1670" s="190" t="s">
        <v>532</v>
      </c>
      <c r="E1670" s="191" t="s">
        <v>1</v>
      </c>
      <c r="F1670" s="192" t="s">
        <v>1752</v>
      </c>
      <c r="H1670" s="193">
        <v>7.7720000000000002</v>
      </c>
      <c r="I1670" s="194"/>
      <c r="L1670" s="189"/>
      <c r="M1670" s="195"/>
      <c r="N1670" s="196"/>
      <c r="O1670" s="196"/>
      <c r="P1670" s="196"/>
      <c r="Q1670" s="196"/>
      <c r="R1670" s="196"/>
      <c r="S1670" s="196"/>
      <c r="T1670" s="197"/>
      <c r="AT1670" s="191" t="s">
        <v>532</v>
      </c>
      <c r="AU1670" s="191" t="s">
        <v>89</v>
      </c>
      <c r="AV1670" s="13" t="s">
        <v>89</v>
      </c>
      <c r="AW1670" s="13" t="s">
        <v>30</v>
      </c>
      <c r="AX1670" s="13" t="s">
        <v>76</v>
      </c>
      <c r="AY1670" s="191" t="s">
        <v>524</v>
      </c>
    </row>
    <row r="1671" spans="1:65" s="14" customFormat="1">
      <c r="B1671" s="198"/>
      <c r="D1671" s="190" t="s">
        <v>532</v>
      </c>
      <c r="E1671" s="199" t="s">
        <v>1</v>
      </c>
      <c r="F1671" s="200" t="s">
        <v>1753</v>
      </c>
      <c r="H1671" s="199" t="s">
        <v>1</v>
      </c>
      <c r="I1671" s="201"/>
      <c r="L1671" s="198"/>
      <c r="M1671" s="202"/>
      <c r="N1671" s="203"/>
      <c r="O1671" s="203"/>
      <c r="P1671" s="203"/>
      <c r="Q1671" s="203"/>
      <c r="R1671" s="203"/>
      <c r="S1671" s="203"/>
      <c r="T1671" s="204"/>
      <c r="AT1671" s="199" t="s">
        <v>532</v>
      </c>
      <c r="AU1671" s="199" t="s">
        <v>89</v>
      </c>
      <c r="AV1671" s="14" t="s">
        <v>83</v>
      </c>
      <c r="AW1671" s="14" t="s">
        <v>30</v>
      </c>
      <c r="AX1671" s="14" t="s">
        <v>76</v>
      </c>
      <c r="AY1671" s="199" t="s">
        <v>524</v>
      </c>
    </row>
    <row r="1672" spans="1:65" s="13" customFormat="1">
      <c r="B1672" s="189"/>
      <c r="D1672" s="190" t="s">
        <v>532</v>
      </c>
      <c r="E1672" s="191" t="s">
        <v>1</v>
      </c>
      <c r="F1672" s="192" t="s">
        <v>1754</v>
      </c>
      <c r="H1672" s="193">
        <v>4.2409999999999997</v>
      </c>
      <c r="I1672" s="194"/>
      <c r="L1672" s="189"/>
      <c r="M1672" s="195"/>
      <c r="N1672" s="196"/>
      <c r="O1672" s="196"/>
      <c r="P1672" s="196"/>
      <c r="Q1672" s="196"/>
      <c r="R1672" s="196"/>
      <c r="S1672" s="196"/>
      <c r="T1672" s="197"/>
      <c r="AT1672" s="191" t="s">
        <v>532</v>
      </c>
      <c r="AU1672" s="191" t="s">
        <v>89</v>
      </c>
      <c r="AV1672" s="13" t="s">
        <v>89</v>
      </c>
      <c r="AW1672" s="13" t="s">
        <v>30</v>
      </c>
      <c r="AX1672" s="13" t="s">
        <v>76</v>
      </c>
      <c r="AY1672" s="191" t="s">
        <v>524</v>
      </c>
    </row>
    <row r="1673" spans="1:65" s="13" customFormat="1">
      <c r="B1673" s="189"/>
      <c r="D1673" s="190" t="s">
        <v>532</v>
      </c>
      <c r="E1673" s="191" t="s">
        <v>1</v>
      </c>
      <c r="F1673" s="192" t="s">
        <v>1755</v>
      </c>
      <c r="H1673" s="193">
        <v>3.7730000000000001</v>
      </c>
      <c r="I1673" s="194"/>
      <c r="L1673" s="189"/>
      <c r="M1673" s="195"/>
      <c r="N1673" s="196"/>
      <c r="O1673" s="196"/>
      <c r="P1673" s="196"/>
      <c r="Q1673" s="196"/>
      <c r="R1673" s="196"/>
      <c r="S1673" s="196"/>
      <c r="T1673" s="197"/>
      <c r="AT1673" s="191" t="s">
        <v>532</v>
      </c>
      <c r="AU1673" s="191" t="s">
        <v>89</v>
      </c>
      <c r="AV1673" s="13" t="s">
        <v>89</v>
      </c>
      <c r="AW1673" s="13" t="s">
        <v>30</v>
      </c>
      <c r="AX1673" s="13" t="s">
        <v>76</v>
      </c>
      <c r="AY1673" s="191" t="s">
        <v>524</v>
      </c>
    </row>
    <row r="1674" spans="1:65" s="13" customFormat="1">
      <c r="B1674" s="189"/>
      <c r="D1674" s="190" t="s">
        <v>532</v>
      </c>
      <c r="E1674" s="191" t="s">
        <v>1</v>
      </c>
      <c r="F1674" s="192" t="s">
        <v>1756</v>
      </c>
      <c r="H1674" s="193">
        <v>3.827</v>
      </c>
      <c r="I1674" s="194"/>
      <c r="L1674" s="189"/>
      <c r="M1674" s="195"/>
      <c r="N1674" s="196"/>
      <c r="O1674" s="196"/>
      <c r="P1674" s="196"/>
      <c r="Q1674" s="196"/>
      <c r="R1674" s="196"/>
      <c r="S1674" s="196"/>
      <c r="T1674" s="197"/>
      <c r="AT1674" s="191" t="s">
        <v>532</v>
      </c>
      <c r="AU1674" s="191" t="s">
        <v>89</v>
      </c>
      <c r="AV1674" s="13" t="s">
        <v>89</v>
      </c>
      <c r="AW1674" s="13" t="s">
        <v>30</v>
      </c>
      <c r="AX1674" s="13" t="s">
        <v>76</v>
      </c>
      <c r="AY1674" s="191" t="s">
        <v>524</v>
      </c>
    </row>
    <row r="1675" spans="1:65" s="13" customFormat="1">
      <c r="B1675" s="189"/>
      <c r="D1675" s="190" t="s">
        <v>532</v>
      </c>
      <c r="E1675" s="191" t="s">
        <v>1</v>
      </c>
      <c r="F1675" s="192" t="s">
        <v>1757</v>
      </c>
      <c r="H1675" s="193">
        <v>1.073</v>
      </c>
      <c r="I1675" s="194"/>
      <c r="L1675" s="189"/>
      <c r="M1675" s="195"/>
      <c r="N1675" s="196"/>
      <c r="O1675" s="196"/>
      <c r="P1675" s="196"/>
      <c r="Q1675" s="196"/>
      <c r="R1675" s="196"/>
      <c r="S1675" s="196"/>
      <c r="T1675" s="197"/>
      <c r="AT1675" s="191" t="s">
        <v>532</v>
      </c>
      <c r="AU1675" s="191" t="s">
        <v>89</v>
      </c>
      <c r="AV1675" s="13" t="s">
        <v>89</v>
      </c>
      <c r="AW1675" s="13" t="s">
        <v>30</v>
      </c>
      <c r="AX1675" s="13" t="s">
        <v>76</v>
      </c>
      <c r="AY1675" s="191" t="s">
        <v>524</v>
      </c>
    </row>
    <row r="1676" spans="1:65" s="13" customFormat="1">
      <c r="B1676" s="189"/>
      <c r="D1676" s="190" t="s">
        <v>532</v>
      </c>
      <c r="E1676" s="191" t="s">
        <v>1</v>
      </c>
      <c r="F1676" s="192" t="s">
        <v>1758</v>
      </c>
      <c r="H1676" s="193">
        <v>1.4350000000000001</v>
      </c>
      <c r="I1676" s="194"/>
      <c r="L1676" s="189"/>
      <c r="M1676" s="195"/>
      <c r="N1676" s="196"/>
      <c r="O1676" s="196"/>
      <c r="P1676" s="196"/>
      <c r="Q1676" s="196"/>
      <c r="R1676" s="196"/>
      <c r="S1676" s="196"/>
      <c r="T1676" s="197"/>
      <c r="AT1676" s="191" t="s">
        <v>532</v>
      </c>
      <c r="AU1676" s="191" t="s">
        <v>89</v>
      </c>
      <c r="AV1676" s="13" t="s">
        <v>89</v>
      </c>
      <c r="AW1676" s="13" t="s">
        <v>30</v>
      </c>
      <c r="AX1676" s="13" t="s">
        <v>76</v>
      </c>
      <c r="AY1676" s="191" t="s">
        <v>524</v>
      </c>
    </row>
    <row r="1677" spans="1:65" s="15" customFormat="1">
      <c r="B1677" s="205"/>
      <c r="D1677" s="190" t="s">
        <v>532</v>
      </c>
      <c r="E1677" s="206" t="s">
        <v>1</v>
      </c>
      <c r="F1677" s="207" t="s">
        <v>589</v>
      </c>
      <c r="H1677" s="208">
        <v>176.44</v>
      </c>
      <c r="I1677" s="209"/>
      <c r="L1677" s="205"/>
      <c r="M1677" s="210"/>
      <c r="N1677" s="211"/>
      <c r="O1677" s="211"/>
      <c r="P1677" s="211"/>
      <c r="Q1677" s="211"/>
      <c r="R1677" s="211"/>
      <c r="S1677" s="211"/>
      <c r="T1677" s="212"/>
      <c r="AT1677" s="206" t="s">
        <v>532</v>
      </c>
      <c r="AU1677" s="206" t="s">
        <v>89</v>
      </c>
      <c r="AV1677" s="15" t="s">
        <v>537</v>
      </c>
      <c r="AW1677" s="15" t="s">
        <v>30</v>
      </c>
      <c r="AX1677" s="15" t="s">
        <v>76</v>
      </c>
      <c r="AY1677" s="206" t="s">
        <v>524</v>
      </c>
    </row>
    <row r="1678" spans="1:65" s="16" customFormat="1">
      <c r="B1678" s="213"/>
      <c r="D1678" s="190" t="s">
        <v>532</v>
      </c>
      <c r="E1678" s="214" t="s">
        <v>433</v>
      </c>
      <c r="F1678" s="215" t="s">
        <v>590</v>
      </c>
      <c r="H1678" s="216">
        <v>176.44</v>
      </c>
      <c r="I1678" s="217"/>
      <c r="L1678" s="213"/>
      <c r="M1678" s="218"/>
      <c r="N1678" s="219"/>
      <c r="O1678" s="219"/>
      <c r="P1678" s="219"/>
      <c r="Q1678" s="219"/>
      <c r="R1678" s="219"/>
      <c r="S1678" s="219"/>
      <c r="T1678" s="220"/>
      <c r="AT1678" s="214" t="s">
        <v>532</v>
      </c>
      <c r="AU1678" s="214" t="s">
        <v>89</v>
      </c>
      <c r="AV1678" s="16" t="s">
        <v>530</v>
      </c>
      <c r="AW1678" s="16" t="s">
        <v>30</v>
      </c>
      <c r="AX1678" s="16" t="s">
        <v>83</v>
      </c>
      <c r="AY1678" s="214" t="s">
        <v>524</v>
      </c>
    </row>
    <row r="1679" spans="1:65" s="2" customFormat="1" ht="55.5" customHeight="1">
      <c r="A1679" s="35"/>
      <c r="B1679" s="144"/>
      <c r="C1679" s="176" t="s">
        <v>1759</v>
      </c>
      <c r="D1679" s="176" t="s">
        <v>526</v>
      </c>
      <c r="E1679" s="177" t="s">
        <v>1760</v>
      </c>
      <c r="F1679" s="178" t="s">
        <v>1761</v>
      </c>
      <c r="G1679" s="179" t="s">
        <v>529</v>
      </c>
      <c r="H1679" s="180">
        <v>53.430999999999997</v>
      </c>
      <c r="I1679" s="181"/>
      <c r="J1679" s="180">
        <f>ROUND(I1679*H1679,3)</f>
        <v>0</v>
      </c>
      <c r="K1679" s="182"/>
      <c r="L1679" s="36"/>
      <c r="M1679" s="183" t="s">
        <v>1</v>
      </c>
      <c r="N1679" s="184" t="s">
        <v>42</v>
      </c>
      <c r="O1679" s="61"/>
      <c r="P1679" s="185">
        <f>O1679*H1679</f>
        <v>0</v>
      </c>
      <c r="Q1679" s="185">
        <v>2.2700000000000001E-2</v>
      </c>
      <c r="R1679" s="185">
        <f>Q1679*H1679</f>
        <v>1.2128837000000001</v>
      </c>
      <c r="S1679" s="185">
        <v>0</v>
      </c>
      <c r="T1679" s="186">
        <f>S1679*H1679</f>
        <v>0</v>
      </c>
      <c r="U1679" s="35"/>
      <c r="V1679" s="35"/>
      <c r="W1679" s="35"/>
      <c r="X1679" s="35"/>
      <c r="Y1679" s="35"/>
      <c r="Z1679" s="35"/>
      <c r="AA1679" s="35"/>
      <c r="AB1679" s="35"/>
      <c r="AC1679" s="35"/>
      <c r="AD1679" s="35"/>
      <c r="AE1679" s="35"/>
      <c r="AR1679" s="187" t="s">
        <v>530</v>
      </c>
      <c r="AT1679" s="187" t="s">
        <v>526</v>
      </c>
      <c r="AU1679" s="187" t="s">
        <v>89</v>
      </c>
      <c r="AY1679" s="18" t="s">
        <v>524</v>
      </c>
      <c r="BE1679" s="105">
        <f>IF(N1679="základná",J1679,0)</f>
        <v>0</v>
      </c>
      <c r="BF1679" s="105">
        <f>IF(N1679="znížená",J1679,0)</f>
        <v>0</v>
      </c>
      <c r="BG1679" s="105">
        <f>IF(N1679="zákl. prenesená",J1679,0)</f>
        <v>0</v>
      </c>
      <c r="BH1679" s="105">
        <f>IF(N1679="zníž. prenesená",J1679,0)</f>
        <v>0</v>
      </c>
      <c r="BI1679" s="105">
        <f>IF(N1679="nulová",J1679,0)</f>
        <v>0</v>
      </c>
      <c r="BJ1679" s="18" t="s">
        <v>89</v>
      </c>
      <c r="BK1679" s="188">
        <f>ROUND(I1679*H1679,3)</f>
        <v>0</v>
      </c>
      <c r="BL1679" s="18" t="s">
        <v>530</v>
      </c>
      <c r="BM1679" s="187" t="s">
        <v>1762</v>
      </c>
    </row>
    <row r="1680" spans="1:65" s="14" customFormat="1">
      <c r="B1680" s="198"/>
      <c r="D1680" s="190" t="s">
        <v>532</v>
      </c>
      <c r="E1680" s="199" t="s">
        <v>1</v>
      </c>
      <c r="F1680" s="200" t="s">
        <v>577</v>
      </c>
      <c r="H1680" s="199" t="s">
        <v>1</v>
      </c>
      <c r="I1680" s="201"/>
      <c r="L1680" s="198"/>
      <c r="M1680" s="202"/>
      <c r="N1680" s="203"/>
      <c r="O1680" s="203"/>
      <c r="P1680" s="203"/>
      <c r="Q1680" s="203"/>
      <c r="R1680" s="203"/>
      <c r="S1680" s="203"/>
      <c r="T1680" s="204"/>
      <c r="AT1680" s="199" t="s">
        <v>532</v>
      </c>
      <c r="AU1680" s="199" t="s">
        <v>89</v>
      </c>
      <c r="AV1680" s="14" t="s">
        <v>83</v>
      </c>
      <c r="AW1680" s="14" t="s">
        <v>30</v>
      </c>
      <c r="AX1680" s="14" t="s">
        <v>76</v>
      </c>
      <c r="AY1680" s="199" t="s">
        <v>524</v>
      </c>
    </row>
    <row r="1681" spans="2:51" s="14" customFormat="1">
      <c r="B1681" s="198"/>
      <c r="D1681" s="190" t="s">
        <v>532</v>
      </c>
      <c r="E1681" s="199" t="s">
        <v>1</v>
      </c>
      <c r="F1681" s="200" t="s">
        <v>1652</v>
      </c>
      <c r="H1681" s="199" t="s">
        <v>1</v>
      </c>
      <c r="I1681" s="201"/>
      <c r="L1681" s="198"/>
      <c r="M1681" s="202"/>
      <c r="N1681" s="203"/>
      <c r="O1681" s="203"/>
      <c r="P1681" s="203"/>
      <c r="Q1681" s="203"/>
      <c r="R1681" s="203"/>
      <c r="S1681" s="203"/>
      <c r="T1681" s="204"/>
      <c r="AT1681" s="199" t="s">
        <v>532</v>
      </c>
      <c r="AU1681" s="199" t="s">
        <v>89</v>
      </c>
      <c r="AV1681" s="14" t="s">
        <v>83</v>
      </c>
      <c r="AW1681" s="14" t="s">
        <v>30</v>
      </c>
      <c r="AX1681" s="14" t="s">
        <v>76</v>
      </c>
      <c r="AY1681" s="199" t="s">
        <v>524</v>
      </c>
    </row>
    <row r="1682" spans="2:51" s="13" customFormat="1">
      <c r="B1682" s="189"/>
      <c r="D1682" s="190" t="s">
        <v>532</v>
      </c>
      <c r="E1682" s="191" t="s">
        <v>1</v>
      </c>
      <c r="F1682" s="192" t="s">
        <v>1763</v>
      </c>
      <c r="H1682" s="193">
        <v>6.649</v>
      </c>
      <c r="I1682" s="194"/>
      <c r="L1682" s="189"/>
      <c r="M1682" s="195"/>
      <c r="N1682" s="196"/>
      <c r="O1682" s="196"/>
      <c r="P1682" s="196"/>
      <c r="Q1682" s="196"/>
      <c r="R1682" s="196"/>
      <c r="S1682" s="196"/>
      <c r="T1682" s="197"/>
      <c r="AT1682" s="191" t="s">
        <v>532</v>
      </c>
      <c r="AU1682" s="191" t="s">
        <v>89</v>
      </c>
      <c r="AV1682" s="13" t="s">
        <v>89</v>
      </c>
      <c r="AW1682" s="13" t="s">
        <v>30</v>
      </c>
      <c r="AX1682" s="13" t="s">
        <v>76</v>
      </c>
      <c r="AY1682" s="191" t="s">
        <v>524</v>
      </c>
    </row>
    <row r="1683" spans="2:51" s="13" customFormat="1">
      <c r="B1683" s="189"/>
      <c r="D1683" s="190" t="s">
        <v>532</v>
      </c>
      <c r="E1683" s="191" t="s">
        <v>1</v>
      </c>
      <c r="F1683" s="192" t="s">
        <v>1764</v>
      </c>
      <c r="H1683" s="193">
        <v>6.4429999999999996</v>
      </c>
      <c r="I1683" s="194"/>
      <c r="L1683" s="189"/>
      <c r="M1683" s="195"/>
      <c r="N1683" s="196"/>
      <c r="O1683" s="196"/>
      <c r="P1683" s="196"/>
      <c r="Q1683" s="196"/>
      <c r="R1683" s="196"/>
      <c r="S1683" s="196"/>
      <c r="T1683" s="197"/>
      <c r="AT1683" s="191" t="s">
        <v>532</v>
      </c>
      <c r="AU1683" s="191" t="s">
        <v>89</v>
      </c>
      <c r="AV1683" s="13" t="s">
        <v>89</v>
      </c>
      <c r="AW1683" s="13" t="s">
        <v>30</v>
      </c>
      <c r="AX1683" s="13" t="s">
        <v>76</v>
      </c>
      <c r="AY1683" s="191" t="s">
        <v>524</v>
      </c>
    </row>
    <row r="1684" spans="2:51" s="13" customFormat="1">
      <c r="B1684" s="189"/>
      <c r="D1684" s="190" t="s">
        <v>532</v>
      </c>
      <c r="E1684" s="191" t="s">
        <v>1</v>
      </c>
      <c r="F1684" s="192" t="s">
        <v>1765</v>
      </c>
      <c r="H1684" s="193">
        <v>6.657</v>
      </c>
      <c r="I1684" s="194"/>
      <c r="L1684" s="189"/>
      <c r="M1684" s="195"/>
      <c r="N1684" s="196"/>
      <c r="O1684" s="196"/>
      <c r="P1684" s="196"/>
      <c r="Q1684" s="196"/>
      <c r="R1684" s="196"/>
      <c r="S1684" s="196"/>
      <c r="T1684" s="197"/>
      <c r="AT1684" s="191" t="s">
        <v>532</v>
      </c>
      <c r="AU1684" s="191" t="s">
        <v>89</v>
      </c>
      <c r="AV1684" s="13" t="s">
        <v>89</v>
      </c>
      <c r="AW1684" s="13" t="s">
        <v>30</v>
      </c>
      <c r="AX1684" s="13" t="s">
        <v>76</v>
      </c>
      <c r="AY1684" s="191" t="s">
        <v>524</v>
      </c>
    </row>
    <row r="1685" spans="2:51" s="14" customFormat="1">
      <c r="B1685" s="198"/>
      <c r="D1685" s="190" t="s">
        <v>532</v>
      </c>
      <c r="E1685" s="199" t="s">
        <v>1</v>
      </c>
      <c r="F1685" s="200" t="s">
        <v>1667</v>
      </c>
      <c r="H1685" s="199" t="s">
        <v>1</v>
      </c>
      <c r="I1685" s="201"/>
      <c r="L1685" s="198"/>
      <c r="M1685" s="202"/>
      <c r="N1685" s="203"/>
      <c r="O1685" s="203"/>
      <c r="P1685" s="203"/>
      <c r="Q1685" s="203"/>
      <c r="R1685" s="203"/>
      <c r="S1685" s="203"/>
      <c r="T1685" s="204"/>
      <c r="AT1685" s="199" t="s">
        <v>532</v>
      </c>
      <c r="AU1685" s="199" t="s">
        <v>89</v>
      </c>
      <c r="AV1685" s="14" t="s">
        <v>83</v>
      </c>
      <c r="AW1685" s="14" t="s">
        <v>30</v>
      </c>
      <c r="AX1685" s="14" t="s">
        <v>76</v>
      </c>
      <c r="AY1685" s="199" t="s">
        <v>524</v>
      </c>
    </row>
    <row r="1686" spans="2:51" s="13" customFormat="1">
      <c r="B1686" s="189"/>
      <c r="D1686" s="190" t="s">
        <v>532</v>
      </c>
      <c r="E1686" s="191" t="s">
        <v>1</v>
      </c>
      <c r="F1686" s="192" t="s">
        <v>1766</v>
      </c>
      <c r="H1686" s="193">
        <v>1.0660000000000001</v>
      </c>
      <c r="I1686" s="194"/>
      <c r="L1686" s="189"/>
      <c r="M1686" s="195"/>
      <c r="N1686" s="196"/>
      <c r="O1686" s="196"/>
      <c r="P1686" s="196"/>
      <c r="Q1686" s="196"/>
      <c r="R1686" s="196"/>
      <c r="S1686" s="196"/>
      <c r="T1686" s="197"/>
      <c r="AT1686" s="191" t="s">
        <v>532</v>
      </c>
      <c r="AU1686" s="191" t="s">
        <v>89</v>
      </c>
      <c r="AV1686" s="13" t="s">
        <v>89</v>
      </c>
      <c r="AW1686" s="13" t="s">
        <v>30</v>
      </c>
      <c r="AX1686" s="13" t="s">
        <v>76</v>
      </c>
      <c r="AY1686" s="191" t="s">
        <v>524</v>
      </c>
    </row>
    <row r="1687" spans="2:51" s="14" customFormat="1">
      <c r="B1687" s="198"/>
      <c r="D1687" s="190" t="s">
        <v>532</v>
      </c>
      <c r="E1687" s="199" t="s">
        <v>1</v>
      </c>
      <c r="F1687" s="200" t="s">
        <v>1673</v>
      </c>
      <c r="H1687" s="199" t="s">
        <v>1</v>
      </c>
      <c r="I1687" s="201"/>
      <c r="L1687" s="198"/>
      <c r="M1687" s="202"/>
      <c r="N1687" s="203"/>
      <c r="O1687" s="203"/>
      <c r="P1687" s="203"/>
      <c r="Q1687" s="203"/>
      <c r="R1687" s="203"/>
      <c r="S1687" s="203"/>
      <c r="T1687" s="204"/>
      <c r="AT1687" s="199" t="s">
        <v>532</v>
      </c>
      <c r="AU1687" s="199" t="s">
        <v>89</v>
      </c>
      <c r="AV1687" s="14" t="s">
        <v>83</v>
      </c>
      <c r="AW1687" s="14" t="s">
        <v>30</v>
      </c>
      <c r="AX1687" s="14" t="s">
        <v>76</v>
      </c>
      <c r="AY1687" s="199" t="s">
        <v>524</v>
      </c>
    </row>
    <row r="1688" spans="2:51" s="13" customFormat="1">
      <c r="B1688" s="189"/>
      <c r="D1688" s="190" t="s">
        <v>532</v>
      </c>
      <c r="E1688" s="191" t="s">
        <v>1</v>
      </c>
      <c r="F1688" s="192" t="s">
        <v>1767</v>
      </c>
      <c r="H1688" s="193">
        <v>6.694</v>
      </c>
      <c r="I1688" s="194"/>
      <c r="L1688" s="189"/>
      <c r="M1688" s="195"/>
      <c r="N1688" s="196"/>
      <c r="O1688" s="196"/>
      <c r="P1688" s="196"/>
      <c r="Q1688" s="196"/>
      <c r="R1688" s="196"/>
      <c r="S1688" s="196"/>
      <c r="T1688" s="197"/>
      <c r="AT1688" s="191" t="s">
        <v>532</v>
      </c>
      <c r="AU1688" s="191" t="s">
        <v>89</v>
      </c>
      <c r="AV1688" s="13" t="s">
        <v>89</v>
      </c>
      <c r="AW1688" s="13" t="s">
        <v>30</v>
      </c>
      <c r="AX1688" s="13" t="s">
        <v>76</v>
      </c>
      <c r="AY1688" s="191" t="s">
        <v>524</v>
      </c>
    </row>
    <row r="1689" spans="2:51" s="13" customFormat="1">
      <c r="B1689" s="189"/>
      <c r="D1689" s="190" t="s">
        <v>532</v>
      </c>
      <c r="E1689" s="191" t="s">
        <v>1</v>
      </c>
      <c r="F1689" s="192" t="s">
        <v>1768</v>
      </c>
      <c r="H1689" s="193">
        <v>6.109</v>
      </c>
      <c r="I1689" s="194"/>
      <c r="L1689" s="189"/>
      <c r="M1689" s="195"/>
      <c r="N1689" s="196"/>
      <c r="O1689" s="196"/>
      <c r="P1689" s="196"/>
      <c r="Q1689" s="196"/>
      <c r="R1689" s="196"/>
      <c r="S1689" s="196"/>
      <c r="T1689" s="197"/>
      <c r="AT1689" s="191" t="s">
        <v>532</v>
      </c>
      <c r="AU1689" s="191" t="s">
        <v>89</v>
      </c>
      <c r="AV1689" s="13" t="s">
        <v>89</v>
      </c>
      <c r="AW1689" s="13" t="s">
        <v>30</v>
      </c>
      <c r="AX1689" s="13" t="s">
        <v>76</v>
      </c>
      <c r="AY1689" s="191" t="s">
        <v>524</v>
      </c>
    </row>
    <row r="1690" spans="2:51" s="13" customFormat="1">
      <c r="B1690" s="189"/>
      <c r="D1690" s="190" t="s">
        <v>532</v>
      </c>
      <c r="E1690" s="191" t="s">
        <v>1</v>
      </c>
      <c r="F1690" s="192" t="s">
        <v>1769</v>
      </c>
      <c r="H1690" s="193">
        <v>6.5049999999999999</v>
      </c>
      <c r="I1690" s="194"/>
      <c r="L1690" s="189"/>
      <c r="M1690" s="195"/>
      <c r="N1690" s="196"/>
      <c r="O1690" s="196"/>
      <c r="P1690" s="196"/>
      <c r="Q1690" s="196"/>
      <c r="R1690" s="196"/>
      <c r="S1690" s="196"/>
      <c r="T1690" s="197"/>
      <c r="AT1690" s="191" t="s">
        <v>532</v>
      </c>
      <c r="AU1690" s="191" t="s">
        <v>89</v>
      </c>
      <c r="AV1690" s="13" t="s">
        <v>89</v>
      </c>
      <c r="AW1690" s="13" t="s">
        <v>30</v>
      </c>
      <c r="AX1690" s="13" t="s">
        <v>76</v>
      </c>
      <c r="AY1690" s="191" t="s">
        <v>524</v>
      </c>
    </row>
    <row r="1691" spans="2:51" s="14" customFormat="1">
      <c r="B1691" s="198"/>
      <c r="D1691" s="190" t="s">
        <v>532</v>
      </c>
      <c r="E1691" s="199" t="s">
        <v>1</v>
      </c>
      <c r="F1691" s="200" t="s">
        <v>1683</v>
      </c>
      <c r="H1691" s="199" t="s">
        <v>1</v>
      </c>
      <c r="I1691" s="201"/>
      <c r="L1691" s="198"/>
      <c r="M1691" s="202"/>
      <c r="N1691" s="203"/>
      <c r="O1691" s="203"/>
      <c r="P1691" s="203"/>
      <c r="Q1691" s="203"/>
      <c r="R1691" s="203"/>
      <c r="S1691" s="203"/>
      <c r="T1691" s="204"/>
      <c r="AT1691" s="199" t="s">
        <v>532</v>
      </c>
      <c r="AU1691" s="199" t="s">
        <v>89</v>
      </c>
      <c r="AV1691" s="14" t="s">
        <v>83</v>
      </c>
      <c r="AW1691" s="14" t="s">
        <v>30</v>
      </c>
      <c r="AX1691" s="14" t="s">
        <v>76</v>
      </c>
      <c r="AY1691" s="199" t="s">
        <v>524</v>
      </c>
    </row>
    <row r="1692" spans="2:51" s="13" customFormat="1">
      <c r="B1692" s="189"/>
      <c r="D1692" s="190" t="s">
        <v>532</v>
      </c>
      <c r="E1692" s="191" t="s">
        <v>1</v>
      </c>
      <c r="F1692" s="192" t="s">
        <v>1770</v>
      </c>
      <c r="H1692" s="193">
        <v>3.7010000000000001</v>
      </c>
      <c r="I1692" s="194"/>
      <c r="L1692" s="189"/>
      <c r="M1692" s="195"/>
      <c r="N1692" s="196"/>
      <c r="O1692" s="196"/>
      <c r="P1692" s="196"/>
      <c r="Q1692" s="196"/>
      <c r="R1692" s="196"/>
      <c r="S1692" s="196"/>
      <c r="T1692" s="197"/>
      <c r="AT1692" s="191" t="s">
        <v>532</v>
      </c>
      <c r="AU1692" s="191" t="s">
        <v>89</v>
      </c>
      <c r="AV1692" s="13" t="s">
        <v>89</v>
      </c>
      <c r="AW1692" s="13" t="s">
        <v>30</v>
      </c>
      <c r="AX1692" s="13" t="s">
        <v>76</v>
      </c>
      <c r="AY1692" s="191" t="s">
        <v>524</v>
      </c>
    </row>
    <row r="1693" spans="2:51" s="13" customFormat="1">
      <c r="B1693" s="189"/>
      <c r="D1693" s="190" t="s">
        <v>532</v>
      </c>
      <c r="E1693" s="191" t="s">
        <v>1</v>
      </c>
      <c r="F1693" s="192" t="s">
        <v>1771</v>
      </c>
      <c r="H1693" s="193">
        <v>2.1309999999999998</v>
      </c>
      <c r="I1693" s="194"/>
      <c r="L1693" s="189"/>
      <c r="M1693" s="195"/>
      <c r="N1693" s="196"/>
      <c r="O1693" s="196"/>
      <c r="P1693" s="196"/>
      <c r="Q1693" s="196"/>
      <c r="R1693" s="196"/>
      <c r="S1693" s="196"/>
      <c r="T1693" s="197"/>
      <c r="AT1693" s="191" t="s">
        <v>532</v>
      </c>
      <c r="AU1693" s="191" t="s">
        <v>89</v>
      </c>
      <c r="AV1693" s="13" t="s">
        <v>89</v>
      </c>
      <c r="AW1693" s="13" t="s">
        <v>30</v>
      </c>
      <c r="AX1693" s="13" t="s">
        <v>76</v>
      </c>
      <c r="AY1693" s="191" t="s">
        <v>524</v>
      </c>
    </row>
    <row r="1694" spans="2:51" s="14" customFormat="1">
      <c r="B1694" s="198"/>
      <c r="D1694" s="190" t="s">
        <v>532</v>
      </c>
      <c r="E1694" s="199" t="s">
        <v>1</v>
      </c>
      <c r="F1694" s="200" t="s">
        <v>1689</v>
      </c>
      <c r="H1694" s="199" t="s">
        <v>1</v>
      </c>
      <c r="I1694" s="201"/>
      <c r="L1694" s="198"/>
      <c r="M1694" s="202"/>
      <c r="N1694" s="203"/>
      <c r="O1694" s="203"/>
      <c r="P1694" s="203"/>
      <c r="Q1694" s="203"/>
      <c r="R1694" s="203"/>
      <c r="S1694" s="203"/>
      <c r="T1694" s="204"/>
      <c r="AT1694" s="199" t="s">
        <v>532</v>
      </c>
      <c r="AU1694" s="199" t="s">
        <v>89</v>
      </c>
      <c r="AV1694" s="14" t="s">
        <v>83</v>
      </c>
      <c r="AW1694" s="14" t="s">
        <v>30</v>
      </c>
      <c r="AX1694" s="14" t="s">
        <v>76</v>
      </c>
      <c r="AY1694" s="199" t="s">
        <v>524</v>
      </c>
    </row>
    <row r="1695" spans="2:51" s="14" customFormat="1">
      <c r="B1695" s="198"/>
      <c r="D1695" s="190" t="s">
        <v>532</v>
      </c>
      <c r="E1695" s="199" t="s">
        <v>1</v>
      </c>
      <c r="F1695" s="200" t="s">
        <v>1772</v>
      </c>
      <c r="H1695" s="199" t="s">
        <v>1</v>
      </c>
      <c r="I1695" s="201"/>
      <c r="L1695" s="198"/>
      <c r="M1695" s="202"/>
      <c r="N1695" s="203"/>
      <c r="O1695" s="203"/>
      <c r="P1695" s="203"/>
      <c r="Q1695" s="203"/>
      <c r="R1695" s="203"/>
      <c r="S1695" s="203"/>
      <c r="T1695" s="204"/>
      <c r="AT1695" s="199" t="s">
        <v>532</v>
      </c>
      <c r="AU1695" s="199" t="s">
        <v>89</v>
      </c>
      <c r="AV1695" s="14" t="s">
        <v>83</v>
      </c>
      <c r="AW1695" s="14" t="s">
        <v>30</v>
      </c>
      <c r="AX1695" s="14" t="s">
        <v>76</v>
      </c>
      <c r="AY1695" s="199" t="s">
        <v>524</v>
      </c>
    </row>
    <row r="1696" spans="2:51" s="13" customFormat="1">
      <c r="B1696" s="189"/>
      <c r="D1696" s="190" t="s">
        <v>532</v>
      </c>
      <c r="E1696" s="191" t="s">
        <v>1</v>
      </c>
      <c r="F1696" s="192" t="s">
        <v>1773</v>
      </c>
      <c r="H1696" s="193">
        <v>0.83299999999999996</v>
      </c>
      <c r="I1696" s="194"/>
      <c r="L1696" s="189"/>
      <c r="M1696" s="195"/>
      <c r="N1696" s="196"/>
      <c r="O1696" s="196"/>
      <c r="P1696" s="196"/>
      <c r="Q1696" s="196"/>
      <c r="R1696" s="196"/>
      <c r="S1696" s="196"/>
      <c r="T1696" s="197"/>
      <c r="AT1696" s="191" t="s">
        <v>532</v>
      </c>
      <c r="AU1696" s="191" t="s">
        <v>89</v>
      </c>
      <c r="AV1696" s="13" t="s">
        <v>89</v>
      </c>
      <c r="AW1696" s="13" t="s">
        <v>30</v>
      </c>
      <c r="AX1696" s="13" t="s">
        <v>76</v>
      </c>
      <c r="AY1696" s="191" t="s">
        <v>524</v>
      </c>
    </row>
    <row r="1697" spans="1:65" s="14" customFormat="1">
      <c r="B1697" s="198"/>
      <c r="D1697" s="190" t="s">
        <v>532</v>
      </c>
      <c r="E1697" s="199" t="s">
        <v>1</v>
      </c>
      <c r="F1697" s="200" t="s">
        <v>1693</v>
      </c>
      <c r="H1697" s="199" t="s">
        <v>1</v>
      </c>
      <c r="I1697" s="201"/>
      <c r="L1697" s="198"/>
      <c r="M1697" s="202"/>
      <c r="N1697" s="203"/>
      <c r="O1697" s="203"/>
      <c r="P1697" s="203"/>
      <c r="Q1697" s="203"/>
      <c r="R1697" s="203"/>
      <c r="S1697" s="203"/>
      <c r="T1697" s="204"/>
      <c r="AT1697" s="199" t="s">
        <v>532</v>
      </c>
      <c r="AU1697" s="199" t="s">
        <v>89</v>
      </c>
      <c r="AV1697" s="14" t="s">
        <v>83</v>
      </c>
      <c r="AW1697" s="14" t="s">
        <v>30</v>
      </c>
      <c r="AX1697" s="14" t="s">
        <v>76</v>
      </c>
      <c r="AY1697" s="199" t="s">
        <v>524</v>
      </c>
    </row>
    <row r="1698" spans="1:65" s="13" customFormat="1">
      <c r="B1698" s="189"/>
      <c r="D1698" s="190" t="s">
        <v>532</v>
      </c>
      <c r="E1698" s="191" t="s">
        <v>1</v>
      </c>
      <c r="F1698" s="192" t="s">
        <v>1774</v>
      </c>
      <c r="H1698" s="193">
        <v>2.5030000000000001</v>
      </c>
      <c r="I1698" s="194"/>
      <c r="L1698" s="189"/>
      <c r="M1698" s="195"/>
      <c r="N1698" s="196"/>
      <c r="O1698" s="196"/>
      <c r="P1698" s="196"/>
      <c r="Q1698" s="196"/>
      <c r="R1698" s="196"/>
      <c r="S1698" s="196"/>
      <c r="T1698" s="197"/>
      <c r="AT1698" s="191" t="s">
        <v>532</v>
      </c>
      <c r="AU1698" s="191" t="s">
        <v>89</v>
      </c>
      <c r="AV1698" s="13" t="s">
        <v>89</v>
      </c>
      <c r="AW1698" s="13" t="s">
        <v>30</v>
      </c>
      <c r="AX1698" s="13" t="s">
        <v>76</v>
      </c>
      <c r="AY1698" s="191" t="s">
        <v>524</v>
      </c>
    </row>
    <row r="1699" spans="1:65" s="13" customFormat="1">
      <c r="B1699" s="189"/>
      <c r="D1699" s="190" t="s">
        <v>532</v>
      </c>
      <c r="E1699" s="191" t="s">
        <v>1</v>
      </c>
      <c r="F1699" s="192" t="s">
        <v>1775</v>
      </c>
      <c r="H1699" s="193">
        <v>4.1399999999999997</v>
      </c>
      <c r="I1699" s="194"/>
      <c r="L1699" s="189"/>
      <c r="M1699" s="195"/>
      <c r="N1699" s="196"/>
      <c r="O1699" s="196"/>
      <c r="P1699" s="196"/>
      <c r="Q1699" s="196"/>
      <c r="R1699" s="196"/>
      <c r="S1699" s="196"/>
      <c r="T1699" s="197"/>
      <c r="AT1699" s="191" t="s">
        <v>532</v>
      </c>
      <c r="AU1699" s="191" t="s">
        <v>89</v>
      </c>
      <c r="AV1699" s="13" t="s">
        <v>89</v>
      </c>
      <c r="AW1699" s="13" t="s">
        <v>30</v>
      </c>
      <c r="AX1699" s="13" t="s">
        <v>76</v>
      </c>
      <c r="AY1699" s="191" t="s">
        <v>524</v>
      </c>
    </row>
    <row r="1700" spans="1:65" s="15" customFormat="1">
      <c r="B1700" s="205"/>
      <c r="D1700" s="190" t="s">
        <v>532</v>
      </c>
      <c r="E1700" s="206" t="s">
        <v>1</v>
      </c>
      <c r="F1700" s="207" t="s">
        <v>589</v>
      </c>
      <c r="H1700" s="208">
        <v>53.430999999999997</v>
      </c>
      <c r="I1700" s="209"/>
      <c r="L1700" s="205"/>
      <c r="M1700" s="210"/>
      <c r="N1700" s="211"/>
      <c r="O1700" s="211"/>
      <c r="P1700" s="211"/>
      <c r="Q1700" s="211"/>
      <c r="R1700" s="211"/>
      <c r="S1700" s="211"/>
      <c r="T1700" s="212"/>
      <c r="AT1700" s="206" t="s">
        <v>532</v>
      </c>
      <c r="AU1700" s="206" t="s">
        <v>89</v>
      </c>
      <c r="AV1700" s="15" t="s">
        <v>537</v>
      </c>
      <c r="AW1700" s="15" t="s">
        <v>30</v>
      </c>
      <c r="AX1700" s="15" t="s">
        <v>76</v>
      </c>
      <c r="AY1700" s="206" t="s">
        <v>524</v>
      </c>
    </row>
    <row r="1701" spans="1:65" s="16" customFormat="1">
      <c r="B1701" s="213"/>
      <c r="D1701" s="190" t="s">
        <v>532</v>
      </c>
      <c r="E1701" s="214" t="s">
        <v>271</v>
      </c>
      <c r="F1701" s="215" t="s">
        <v>590</v>
      </c>
      <c r="H1701" s="216">
        <v>53.430999999999997</v>
      </c>
      <c r="I1701" s="217"/>
      <c r="L1701" s="213"/>
      <c r="M1701" s="218"/>
      <c r="N1701" s="219"/>
      <c r="O1701" s="219"/>
      <c r="P1701" s="219"/>
      <c r="Q1701" s="219"/>
      <c r="R1701" s="219"/>
      <c r="S1701" s="219"/>
      <c r="T1701" s="220"/>
      <c r="AT1701" s="214" t="s">
        <v>532</v>
      </c>
      <c r="AU1701" s="214" t="s">
        <v>89</v>
      </c>
      <c r="AV1701" s="16" t="s">
        <v>530</v>
      </c>
      <c r="AW1701" s="16" t="s">
        <v>30</v>
      </c>
      <c r="AX1701" s="16" t="s">
        <v>83</v>
      </c>
      <c r="AY1701" s="214" t="s">
        <v>524</v>
      </c>
    </row>
    <row r="1702" spans="1:65" s="2" customFormat="1" ht="66.75" customHeight="1">
      <c r="A1702" s="35"/>
      <c r="B1702" s="144"/>
      <c r="C1702" s="176" t="s">
        <v>1776</v>
      </c>
      <c r="D1702" s="176" t="s">
        <v>526</v>
      </c>
      <c r="E1702" s="177" t="s">
        <v>1777</v>
      </c>
      <c r="F1702" s="178" t="s">
        <v>1778</v>
      </c>
      <c r="G1702" s="179" t="s">
        <v>529</v>
      </c>
      <c r="H1702" s="180">
        <v>3.137</v>
      </c>
      <c r="I1702" s="181"/>
      <c r="J1702" s="180">
        <f>ROUND(I1702*H1702,3)</f>
        <v>0</v>
      </c>
      <c r="K1702" s="182"/>
      <c r="L1702" s="36"/>
      <c r="M1702" s="183" t="s">
        <v>1</v>
      </c>
      <c r="N1702" s="184" t="s">
        <v>42</v>
      </c>
      <c r="O1702" s="61"/>
      <c r="P1702" s="185">
        <f>O1702*H1702</f>
        <v>0</v>
      </c>
      <c r="Q1702" s="185">
        <v>2.759E-2</v>
      </c>
      <c r="R1702" s="185">
        <f>Q1702*H1702</f>
        <v>8.6549829999999994E-2</v>
      </c>
      <c r="S1702" s="185">
        <v>0</v>
      </c>
      <c r="T1702" s="186">
        <f>S1702*H1702</f>
        <v>0</v>
      </c>
      <c r="U1702" s="35"/>
      <c r="V1702" s="35"/>
      <c r="W1702" s="35"/>
      <c r="X1702" s="35"/>
      <c r="Y1702" s="35"/>
      <c r="Z1702" s="35"/>
      <c r="AA1702" s="35"/>
      <c r="AB1702" s="35"/>
      <c r="AC1702" s="35"/>
      <c r="AD1702" s="35"/>
      <c r="AE1702" s="35"/>
      <c r="AR1702" s="187" t="s">
        <v>530</v>
      </c>
      <c r="AT1702" s="187" t="s">
        <v>526</v>
      </c>
      <c r="AU1702" s="187" t="s">
        <v>89</v>
      </c>
      <c r="AY1702" s="18" t="s">
        <v>524</v>
      </c>
      <c r="BE1702" s="105">
        <f>IF(N1702="základná",J1702,0)</f>
        <v>0</v>
      </c>
      <c r="BF1702" s="105">
        <f>IF(N1702="znížená",J1702,0)</f>
        <v>0</v>
      </c>
      <c r="BG1702" s="105">
        <f>IF(N1702="zákl. prenesená",J1702,0)</f>
        <v>0</v>
      </c>
      <c r="BH1702" s="105">
        <f>IF(N1702="zníž. prenesená",J1702,0)</f>
        <v>0</v>
      </c>
      <c r="BI1702" s="105">
        <f>IF(N1702="nulová",J1702,0)</f>
        <v>0</v>
      </c>
      <c r="BJ1702" s="18" t="s">
        <v>89</v>
      </c>
      <c r="BK1702" s="188">
        <f>ROUND(I1702*H1702,3)</f>
        <v>0</v>
      </c>
      <c r="BL1702" s="18" t="s">
        <v>530</v>
      </c>
      <c r="BM1702" s="187" t="s">
        <v>1779</v>
      </c>
    </row>
    <row r="1703" spans="1:65" s="14" customFormat="1">
      <c r="B1703" s="198"/>
      <c r="D1703" s="190" t="s">
        <v>532</v>
      </c>
      <c r="E1703" s="199" t="s">
        <v>1</v>
      </c>
      <c r="F1703" s="200" t="s">
        <v>577</v>
      </c>
      <c r="H1703" s="199" t="s">
        <v>1</v>
      </c>
      <c r="I1703" s="201"/>
      <c r="L1703" s="198"/>
      <c r="M1703" s="202"/>
      <c r="N1703" s="203"/>
      <c r="O1703" s="203"/>
      <c r="P1703" s="203"/>
      <c r="Q1703" s="203"/>
      <c r="R1703" s="203"/>
      <c r="S1703" s="203"/>
      <c r="T1703" s="204"/>
      <c r="AT1703" s="199" t="s">
        <v>532</v>
      </c>
      <c r="AU1703" s="199" t="s">
        <v>89</v>
      </c>
      <c r="AV1703" s="14" t="s">
        <v>83</v>
      </c>
      <c r="AW1703" s="14" t="s">
        <v>30</v>
      </c>
      <c r="AX1703" s="14" t="s">
        <v>76</v>
      </c>
      <c r="AY1703" s="199" t="s">
        <v>524</v>
      </c>
    </row>
    <row r="1704" spans="1:65" s="14" customFormat="1">
      <c r="B1704" s="198"/>
      <c r="D1704" s="190" t="s">
        <v>532</v>
      </c>
      <c r="E1704" s="199" t="s">
        <v>1</v>
      </c>
      <c r="F1704" s="200" t="s">
        <v>1780</v>
      </c>
      <c r="H1704" s="199" t="s">
        <v>1</v>
      </c>
      <c r="I1704" s="201"/>
      <c r="L1704" s="198"/>
      <c r="M1704" s="202"/>
      <c r="N1704" s="203"/>
      <c r="O1704" s="203"/>
      <c r="P1704" s="203"/>
      <c r="Q1704" s="203"/>
      <c r="R1704" s="203"/>
      <c r="S1704" s="203"/>
      <c r="T1704" s="204"/>
      <c r="AT1704" s="199" t="s">
        <v>532</v>
      </c>
      <c r="AU1704" s="199" t="s">
        <v>89</v>
      </c>
      <c r="AV1704" s="14" t="s">
        <v>83</v>
      </c>
      <c r="AW1704" s="14" t="s">
        <v>30</v>
      </c>
      <c r="AX1704" s="14" t="s">
        <v>76</v>
      </c>
      <c r="AY1704" s="199" t="s">
        <v>524</v>
      </c>
    </row>
    <row r="1705" spans="1:65" s="13" customFormat="1">
      <c r="B1705" s="189"/>
      <c r="D1705" s="190" t="s">
        <v>532</v>
      </c>
      <c r="E1705" s="191" t="s">
        <v>1</v>
      </c>
      <c r="F1705" s="192" t="s">
        <v>1781</v>
      </c>
      <c r="H1705" s="193">
        <v>3.137</v>
      </c>
      <c r="I1705" s="194"/>
      <c r="L1705" s="189"/>
      <c r="M1705" s="195"/>
      <c r="N1705" s="196"/>
      <c r="O1705" s="196"/>
      <c r="P1705" s="196"/>
      <c r="Q1705" s="196"/>
      <c r="R1705" s="196"/>
      <c r="S1705" s="196"/>
      <c r="T1705" s="197"/>
      <c r="AT1705" s="191" t="s">
        <v>532</v>
      </c>
      <c r="AU1705" s="191" t="s">
        <v>89</v>
      </c>
      <c r="AV1705" s="13" t="s">
        <v>89</v>
      </c>
      <c r="AW1705" s="13" t="s">
        <v>30</v>
      </c>
      <c r="AX1705" s="13" t="s">
        <v>76</v>
      </c>
      <c r="AY1705" s="191" t="s">
        <v>524</v>
      </c>
    </row>
    <row r="1706" spans="1:65" s="16" customFormat="1">
      <c r="B1706" s="213"/>
      <c r="D1706" s="190" t="s">
        <v>532</v>
      </c>
      <c r="E1706" s="214" t="s">
        <v>280</v>
      </c>
      <c r="F1706" s="215" t="s">
        <v>590</v>
      </c>
      <c r="H1706" s="216">
        <v>3.137</v>
      </c>
      <c r="I1706" s="217"/>
      <c r="L1706" s="213"/>
      <c r="M1706" s="218"/>
      <c r="N1706" s="219"/>
      <c r="O1706" s="219"/>
      <c r="P1706" s="219"/>
      <c r="Q1706" s="219"/>
      <c r="R1706" s="219"/>
      <c r="S1706" s="219"/>
      <c r="T1706" s="220"/>
      <c r="AT1706" s="214" t="s">
        <v>532</v>
      </c>
      <c r="AU1706" s="214" t="s">
        <v>89</v>
      </c>
      <c r="AV1706" s="16" t="s">
        <v>530</v>
      </c>
      <c r="AW1706" s="16" t="s">
        <v>30</v>
      </c>
      <c r="AX1706" s="16" t="s">
        <v>83</v>
      </c>
      <c r="AY1706" s="214" t="s">
        <v>524</v>
      </c>
    </row>
    <row r="1707" spans="1:65" s="2" customFormat="1" ht="55.5" customHeight="1">
      <c r="A1707" s="35"/>
      <c r="B1707" s="144"/>
      <c r="C1707" s="176" t="s">
        <v>1782</v>
      </c>
      <c r="D1707" s="176" t="s">
        <v>526</v>
      </c>
      <c r="E1707" s="177" t="s">
        <v>1783</v>
      </c>
      <c r="F1707" s="178" t="s">
        <v>1784</v>
      </c>
      <c r="G1707" s="179" t="s">
        <v>529</v>
      </c>
      <c r="H1707" s="180">
        <v>2.7269999999999999</v>
      </c>
      <c r="I1707" s="181"/>
      <c r="J1707" s="180">
        <f>ROUND(I1707*H1707,3)</f>
        <v>0</v>
      </c>
      <c r="K1707" s="182"/>
      <c r="L1707" s="36"/>
      <c r="M1707" s="183" t="s">
        <v>1</v>
      </c>
      <c r="N1707" s="184" t="s">
        <v>42</v>
      </c>
      <c r="O1707" s="61"/>
      <c r="P1707" s="185">
        <f>O1707*H1707</f>
        <v>0</v>
      </c>
      <c r="Q1707" s="185">
        <v>3.006E-2</v>
      </c>
      <c r="R1707" s="185">
        <f>Q1707*H1707</f>
        <v>8.1973619999999997E-2</v>
      </c>
      <c r="S1707" s="185">
        <v>0</v>
      </c>
      <c r="T1707" s="186">
        <f>S1707*H1707</f>
        <v>0</v>
      </c>
      <c r="U1707" s="35"/>
      <c r="V1707" s="35"/>
      <c r="W1707" s="35"/>
      <c r="X1707" s="35"/>
      <c r="Y1707" s="35"/>
      <c r="Z1707" s="35"/>
      <c r="AA1707" s="35"/>
      <c r="AB1707" s="35"/>
      <c r="AC1707" s="35"/>
      <c r="AD1707" s="35"/>
      <c r="AE1707" s="35"/>
      <c r="AR1707" s="187" t="s">
        <v>530</v>
      </c>
      <c r="AT1707" s="187" t="s">
        <v>526</v>
      </c>
      <c r="AU1707" s="187" t="s">
        <v>89</v>
      </c>
      <c r="AY1707" s="18" t="s">
        <v>524</v>
      </c>
      <c r="BE1707" s="105">
        <f>IF(N1707="základná",J1707,0)</f>
        <v>0</v>
      </c>
      <c r="BF1707" s="105">
        <f>IF(N1707="znížená",J1707,0)</f>
        <v>0</v>
      </c>
      <c r="BG1707" s="105">
        <f>IF(N1707="zákl. prenesená",J1707,0)</f>
        <v>0</v>
      </c>
      <c r="BH1707" s="105">
        <f>IF(N1707="zníž. prenesená",J1707,0)</f>
        <v>0</v>
      </c>
      <c r="BI1707" s="105">
        <f>IF(N1707="nulová",J1707,0)</f>
        <v>0</v>
      </c>
      <c r="BJ1707" s="18" t="s">
        <v>89</v>
      </c>
      <c r="BK1707" s="188">
        <f>ROUND(I1707*H1707,3)</f>
        <v>0</v>
      </c>
      <c r="BL1707" s="18" t="s">
        <v>530</v>
      </c>
      <c r="BM1707" s="187" t="s">
        <v>1785</v>
      </c>
    </row>
    <row r="1708" spans="1:65" s="14" customFormat="1">
      <c r="B1708" s="198"/>
      <c r="D1708" s="190" t="s">
        <v>532</v>
      </c>
      <c r="E1708" s="199" t="s">
        <v>1</v>
      </c>
      <c r="F1708" s="200" t="s">
        <v>577</v>
      </c>
      <c r="H1708" s="199" t="s">
        <v>1</v>
      </c>
      <c r="I1708" s="201"/>
      <c r="L1708" s="198"/>
      <c r="M1708" s="202"/>
      <c r="N1708" s="203"/>
      <c r="O1708" s="203"/>
      <c r="P1708" s="203"/>
      <c r="Q1708" s="203"/>
      <c r="R1708" s="203"/>
      <c r="S1708" s="203"/>
      <c r="T1708" s="204"/>
      <c r="AT1708" s="199" t="s">
        <v>532</v>
      </c>
      <c r="AU1708" s="199" t="s">
        <v>89</v>
      </c>
      <c r="AV1708" s="14" t="s">
        <v>83</v>
      </c>
      <c r="AW1708" s="14" t="s">
        <v>30</v>
      </c>
      <c r="AX1708" s="14" t="s">
        <v>76</v>
      </c>
      <c r="AY1708" s="199" t="s">
        <v>524</v>
      </c>
    </row>
    <row r="1709" spans="1:65" s="14" customFormat="1">
      <c r="B1709" s="198"/>
      <c r="D1709" s="190" t="s">
        <v>532</v>
      </c>
      <c r="E1709" s="199" t="s">
        <v>1</v>
      </c>
      <c r="F1709" s="200" t="s">
        <v>1780</v>
      </c>
      <c r="H1709" s="199" t="s">
        <v>1</v>
      </c>
      <c r="I1709" s="201"/>
      <c r="L1709" s="198"/>
      <c r="M1709" s="202"/>
      <c r="N1709" s="203"/>
      <c r="O1709" s="203"/>
      <c r="P1709" s="203"/>
      <c r="Q1709" s="203"/>
      <c r="R1709" s="203"/>
      <c r="S1709" s="203"/>
      <c r="T1709" s="204"/>
      <c r="AT1709" s="199" t="s">
        <v>532</v>
      </c>
      <c r="AU1709" s="199" t="s">
        <v>89</v>
      </c>
      <c r="AV1709" s="14" t="s">
        <v>83</v>
      </c>
      <c r="AW1709" s="14" t="s">
        <v>30</v>
      </c>
      <c r="AX1709" s="14" t="s">
        <v>76</v>
      </c>
      <c r="AY1709" s="199" t="s">
        <v>524</v>
      </c>
    </row>
    <row r="1710" spans="1:65" s="13" customFormat="1">
      <c r="B1710" s="189"/>
      <c r="D1710" s="190" t="s">
        <v>532</v>
      </c>
      <c r="E1710" s="191" t="s">
        <v>1</v>
      </c>
      <c r="F1710" s="192" t="s">
        <v>1786</v>
      </c>
      <c r="H1710" s="193">
        <v>2.7269999999999999</v>
      </c>
      <c r="I1710" s="194"/>
      <c r="L1710" s="189"/>
      <c r="M1710" s="195"/>
      <c r="N1710" s="196"/>
      <c r="O1710" s="196"/>
      <c r="P1710" s="196"/>
      <c r="Q1710" s="196"/>
      <c r="R1710" s="196"/>
      <c r="S1710" s="196"/>
      <c r="T1710" s="197"/>
      <c r="AT1710" s="191" t="s">
        <v>532</v>
      </c>
      <c r="AU1710" s="191" t="s">
        <v>89</v>
      </c>
      <c r="AV1710" s="13" t="s">
        <v>89</v>
      </c>
      <c r="AW1710" s="13" t="s">
        <v>30</v>
      </c>
      <c r="AX1710" s="13" t="s">
        <v>76</v>
      </c>
      <c r="AY1710" s="191" t="s">
        <v>524</v>
      </c>
    </row>
    <row r="1711" spans="1:65" s="15" customFormat="1">
      <c r="B1711" s="205"/>
      <c r="D1711" s="190" t="s">
        <v>532</v>
      </c>
      <c r="E1711" s="206" t="s">
        <v>1</v>
      </c>
      <c r="F1711" s="207" t="s">
        <v>589</v>
      </c>
      <c r="H1711" s="208">
        <v>2.7269999999999999</v>
      </c>
      <c r="I1711" s="209"/>
      <c r="L1711" s="205"/>
      <c r="M1711" s="210"/>
      <c r="N1711" s="211"/>
      <c r="O1711" s="211"/>
      <c r="P1711" s="211"/>
      <c r="Q1711" s="211"/>
      <c r="R1711" s="211"/>
      <c r="S1711" s="211"/>
      <c r="T1711" s="212"/>
      <c r="AT1711" s="206" t="s">
        <v>532</v>
      </c>
      <c r="AU1711" s="206" t="s">
        <v>89</v>
      </c>
      <c r="AV1711" s="15" t="s">
        <v>537</v>
      </c>
      <c r="AW1711" s="15" t="s">
        <v>30</v>
      </c>
      <c r="AX1711" s="15" t="s">
        <v>76</v>
      </c>
      <c r="AY1711" s="206" t="s">
        <v>524</v>
      </c>
    </row>
    <row r="1712" spans="1:65" s="16" customFormat="1">
      <c r="B1712" s="213"/>
      <c r="D1712" s="190" t="s">
        <v>532</v>
      </c>
      <c r="E1712" s="214" t="s">
        <v>283</v>
      </c>
      <c r="F1712" s="215" t="s">
        <v>590</v>
      </c>
      <c r="H1712" s="216">
        <v>2.7269999999999999</v>
      </c>
      <c r="I1712" s="217"/>
      <c r="L1712" s="213"/>
      <c r="M1712" s="218"/>
      <c r="N1712" s="219"/>
      <c r="O1712" s="219"/>
      <c r="P1712" s="219"/>
      <c r="Q1712" s="219"/>
      <c r="R1712" s="219"/>
      <c r="S1712" s="219"/>
      <c r="T1712" s="220"/>
      <c r="AT1712" s="214" t="s">
        <v>532</v>
      </c>
      <c r="AU1712" s="214" t="s">
        <v>89</v>
      </c>
      <c r="AV1712" s="16" t="s">
        <v>530</v>
      </c>
      <c r="AW1712" s="16" t="s">
        <v>30</v>
      </c>
      <c r="AX1712" s="16" t="s">
        <v>83</v>
      </c>
      <c r="AY1712" s="214" t="s">
        <v>524</v>
      </c>
    </row>
    <row r="1713" spans="1:65" s="2" customFormat="1" ht="66.75" customHeight="1">
      <c r="A1713" s="35"/>
      <c r="B1713" s="144"/>
      <c r="C1713" s="176" t="s">
        <v>1787</v>
      </c>
      <c r="D1713" s="176" t="s">
        <v>526</v>
      </c>
      <c r="E1713" s="177" t="s">
        <v>1788</v>
      </c>
      <c r="F1713" s="178" t="s">
        <v>1789</v>
      </c>
      <c r="G1713" s="179" t="s">
        <v>529</v>
      </c>
      <c r="H1713" s="180">
        <v>2138.52</v>
      </c>
      <c r="I1713" s="181"/>
      <c r="J1713" s="180">
        <f>ROUND(I1713*H1713,3)</f>
        <v>0</v>
      </c>
      <c r="K1713" s="182"/>
      <c r="L1713" s="36"/>
      <c r="M1713" s="183" t="s">
        <v>1</v>
      </c>
      <c r="N1713" s="184" t="s">
        <v>42</v>
      </c>
      <c r="O1713" s="61"/>
      <c r="P1713" s="185">
        <f>O1713*H1713</f>
        <v>0</v>
      </c>
      <c r="Q1713" s="185">
        <v>3.737E-2</v>
      </c>
      <c r="R1713" s="185">
        <f>Q1713*H1713</f>
        <v>79.916492399999996</v>
      </c>
      <c r="S1713" s="185">
        <v>0</v>
      </c>
      <c r="T1713" s="186">
        <f>S1713*H1713</f>
        <v>0</v>
      </c>
      <c r="U1713" s="35"/>
      <c r="V1713" s="35"/>
      <c r="W1713" s="35"/>
      <c r="X1713" s="35"/>
      <c r="Y1713" s="35"/>
      <c r="Z1713" s="35"/>
      <c r="AA1713" s="35"/>
      <c r="AB1713" s="35"/>
      <c r="AC1713" s="35"/>
      <c r="AD1713" s="35"/>
      <c r="AE1713" s="35"/>
      <c r="AR1713" s="187" t="s">
        <v>530</v>
      </c>
      <c r="AT1713" s="187" t="s">
        <v>526</v>
      </c>
      <c r="AU1713" s="187" t="s">
        <v>89</v>
      </c>
      <c r="AY1713" s="18" t="s">
        <v>524</v>
      </c>
      <c r="BE1713" s="105">
        <f>IF(N1713="základná",J1713,0)</f>
        <v>0</v>
      </c>
      <c r="BF1713" s="105">
        <f>IF(N1713="znížená",J1713,0)</f>
        <v>0</v>
      </c>
      <c r="BG1713" s="105">
        <f>IF(N1713="zákl. prenesená",J1713,0)</f>
        <v>0</v>
      </c>
      <c r="BH1713" s="105">
        <f>IF(N1713="zníž. prenesená",J1713,0)</f>
        <v>0</v>
      </c>
      <c r="BI1713" s="105">
        <f>IF(N1713="nulová",J1713,0)</f>
        <v>0</v>
      </c>
      <c r="BJ1713" s="18" t="s">
        <v>89</v>
      </c>
      <c r="BK1713" s="188">
        <f>ROUND(I1713*H1713,3)</f>
        <v>0</v>
      </c>
      <c r="BL1713" s="18" t="s">
        <v>530</v>
      </c>
      <c r="BM1713" s="187" t="s">
        <v>1790</v>
      </c>
    </row>
    <row r="1714" spans="1:65" s="14" customFormat="1">
      <c r="B1714" s="198"/>
      <c r="D1714" s="190" t="s">
        <v>532</v>
      </c>
      <c r="E1714" s="199" t="s">
        <v>1</v>
      </c>
      <c r="F1714" s="200" t="s">
        <v>577</v>
      </c>
      <c r="H1714" s="199" t="s">
        <v>1</v>
      </c>
      <c r="I1714" s="201"/>
      <c r="L1714" s="198"/>
      <c r="M1714" s="202"/>
      <c r="N1714" s="203"/>
      <c r="O1714" s="203"/>
      <c r="P1714" s="203"/>
      <c r="Q1714" s="203"/>
      <c r="R1714" s="203"/>
      <c r="S1714" s="203"/>
      <c r="T1714" s="204"/>
      <c r="AT1714" s="199" t="s">
        <v>532</v>
      </c>
      <c r="AU1714" s="199" t="s">
        <v>89</v>
      </c>
      <c r="AV1714" s="14" t="s">
        <v>83</v>
      </c>
      <c r="AW1714" s="14" t="s">
        <v>30</v>
      </c>
      <c r="AX1714" s="14" t="s">
        <v>76</v>
      </c>
      <c r="AY1714" s="199" t="s">
        <v>524</v>
      </c>
    </row>
    <row r="1715" spans="1:65" s="14" customFormat="1">
      <c r="B1715" s="198"/>
      <c r="D1715" s="190" t="s">
        <v>532</v>
      </c>
      <c r="E1715" s="199" t="s">
        <v>1</v>
      </c>
      <c r="F1715" s="200" t="s">
        <v>1652</v>
      </c>
      <c r="H1715" s="199" t="s">
        <v>1</v>
      </c>
      <c r="I1715" s="201"/>
      <c r="L1715" s="198"/>
      <c r="M1715" s="202"/>
      <c r="N1715" s="203"/>
      <c r="O1715" s="203"/>
      <c r="P1715" s="203"/>
      <c r="Q1715" s="203"/>
      <c r="R1715" s="203"/>
      <c r="S1715" s="203"/>
      <c r="T1715" s="204"/>
      <c r="AT1715" s="199" t="s">
        <v>532</v>
      </c>
      <c r="AU1715" s="199" t="s">
        <v>89</v>
      </c>
      <c r="AV1715" s="14" t="s">
        <v>83</v>
      </c>
      <c r="AW1715" s="14" t="s">
        <v>30</v>
      </c>
      <c r="AX1715" s="14" t="s">
        <v>76</v>
      </c>
      <c r="AY1715" s="199" t="s">
        <v>524</v>
      </c>
    </row>
    <row r="1716" spans="1:65" s="13" customFormat="1">
      <c r="B1716" s="189"/>
      <c r="D1716" s="190" t="s">
        <v>532</v>
      </c>
      <c r="E1716" s="191" t="s">
        <v>1</v>
      </c>
      <c r="F1716" s="192" t="s">
        <v>1791</v>
      </c>
      <c r="H1716" s="193">
        <v>606.62400000000002</v>
      </c>
      <c r="I1716" s="194"/>
      <c r="L1716" s="189"/>
      <c r="M1716" s="195"/>
      <c r="N1716" s="196"/>
      <c r="O1716" s="196"/>
      <c r="P1716" s="196"/>
      <c r="Q1716" s="196"/>
      <c r="R1716" s="196"/>
      <c r="S1716" s="196"/>
      <c r="T1716" s="197"/>
      <c r="AT1716" s="191" t="s">
        <v>532</v>
      </c>
      <c r="AU1716" s="191" t="s">
        <v>89</v>
      </c>
      <c r="AV1716" s="13" t="s">
        <v>89</v>
      </c>
      <c r="AW1716" s="13" t="s">
        <v>30</v>
      </c>
      <c r="AX1716" s="13" t="s">
        <v>76</v>
      </c>
      <c r="AY1716" s="191" t="s">
        <v>524</v>
      </c>
    </row>
    <row r="1717" spans="1:65" s="13" customFormat="1">
      <c r="B1717" s="189"/>
      <c r="D1717" s="190" t="s">
        <v>532</v>
      </c>
      <c r="E1717" s="191" t="s">
        <v>1</v>
      </c>
      <c r="F1717" s="192" t="s">
        <v>1792</v>
      </c>
      <c r="H1717" s="193">
        <v>67.963999999999999</v>
      </c>
      <c r="I1717" s="194"/>
      <c r="L1717" s="189"/>
      <c r="M1717" s="195"/>
      <c r="N1717" s="196"/>
      <c r="O1717" s="196"/>
      <c r="P1717" s="196"/>
      <c r="Q1717" s="196"/>
      <c r="R1717" s="196"/>
      <c r="S1717" s="196"/>
      <c r="T1717" s="197"/>
      <c r="AT1717" s="191" t="s">
        <v>532</v>
      </c>
      <c r="AU1717" s="191" t="s">
        <v>89</v>
      </c>
      <c r="AV1717" s="13" t="s">
        <v>89</v>
      </c>
      <c r="AW1717" s="13" t="s">
        <v>30</v>
      </c>
      <c r="AX1717" s="13" t="s">
        <v>76</v>
      </c>
      <c r="AY1717" s="191" t="s">
        <v>524</v>
      </c>
    </row>
    <row r="1718" spans="1:65" s="13" customFormat="1">
      <c r="B1718" s="189"/>
      <c r="D1718" s="190" t="s">
        <v>532</v>
      </c>
      <c r="E1718" s="191" t="s">
        <v>1</v>
      </c>
      <c r="F1718" s="192" t="s">
        <v>1793</v>
      </c>
      <c r="H1718" s="193">
        <v>-1.5620000000000001</v>
      </c>
      <c r="I1718" s="194"/>
      <c r="L1718" s="189"/>
      <c r="M1718" s="195"/>
      <c r="N1718" s="196"/>
      <c r="O1718" s="196"/>
      <c r="P1718" s="196"/>
      <c r="Q1718" s="196"/>
      <c r="R1718" s="196"/>
      <c r="S1718" s="196"/>
      <c r="T1718" s="197"/>
      <c r="AT1718" s="191" t="s">
        <v>532</v>
      </c>
      <c r="AU1718" s="191" t="s">
        <v>89</v>
      </c>
      <c r="AV1718" s="13" t="s">
        <v>89</v>
      </c>
      <c r="AW1718" s="13" t="s">
        <v>30</v>
      </c>
      <c r="AX1718" s="13" t="s">
        <v>76</v>
      </c>
      <c r="AY1718" s="191" t="s">
        <v>524</v>
      </c>
    </row>
    <row r="1719" spans="1:65" s="13" customFormat="1">
      <c r="B1719" s="189"/>
      <c r="D1719" s="190" t="s">
        <v>532</v>
      </c>
      <c r="E1719" s="191" t="s">
        <v>1</v>
      </c>
      <c r="F1719" s="192" t="s">
        <v>1794</v>
      </c>
      <c r="H1719" s="193">
        <v>-19.140999999999998</v>
      </c>
      <c r="I1719" s="194"/>
      <c r="L1719" s="189"/>
      <c r="M1719" s="195"/>
      <c r="N1719" s="196"/>
      <c r="O1719" s="196"/>
      <c r="P1719" s="196"/>
      <c r="Q1719" s="196"/>
      <c r="R1719" s="196"/>
      <c r="S1719" s="196"/>
      <c r="T1719" s="197"/>
      <c r="AT1719" s="191" t="s">
        <v>532</v>
      </c>
      <c r="AU1719" s="191" t="s">
        <v>89</v>
      </c>
      <c r="AV1719" s="13" t="s">
        <v>89</v>
      </c>
      <c r="AW1719" s="13" t="s">
        <v>30</v>
      </c>
      <c r="AX1719" s="13" t="s">
        <v>76</v>
      </c>
      <c r="AY1719" s="191" t="s">
        <v>524</v>
      </c>
    </row>
    <row r="1720" spans="1:65" s="13" customFormat="1">
      <c r="B1720" s="189"/>
      <c r="D1720" s="190" t="s">
        <v>532</v>
      </c>
      <c r="E1720" s="191" t="s">
        <v>1</v>
      </c>
      <c r="F1720" s="192" t="s">
        <v>1795</v>
      </c>
      <c r="H1720" s="193">
        <v>227.42599999999999</v>
      </c>
      <c r="I1720" s="194"/>
      <c r="L1720" s="189"/>
      <c r="M1720" s="195"/>
      <c r="N1720" s="196"/>
      <c r="O1720" s="196"/>
      <c r="P1720" s="196"/>
      <c r="Q1720" s="196"/>
      <c r="R1720" s="196"/>
      <c r="S1720" s="196"/>
      <c r="T1720" s="197"/>
      <c r="AT1720" s="191" t="s">
        <v>532</v>
      </c>
      <c r="AU1720" s="191" t="s">
        <v>89</v>
      </c>
      <c r="AV1720" s="13" t="s">
        <v>89</v>
      </c>
      <c r="AW1720" s="13" t="s">
        <v>30</v>
      </c>
      <c r="AX1720" s="13" t="s">
        <v>76</v>
      </c>
      <c r="AY1720" s="191" t="s">
        <v>524</v>
      </c>
    </row>
    <row r="1721" spans="1:65" s="13" customFormat="1">
      <c r="B1721" s="189"/>
      <c r="D1721" s="190" t="s">
        <v>532</v>
      </c>
      <c r="E1721" s="191" t="s">
        <v>1</v>
      </c>
      <c r="F1721" s="192" t="s">
        <v>1796</v>
      </c>
      <c r="H1721" s="193">
        <v>166.19300000000001</v>
      </c>
      <c r="I1721" s="194"/>
      <c r="L1721" s="189"/>
      <c r="M1721" s="195"/>
      <c r="N1721" s="196"/>
      <c r="O1721" s="196"/>
      <c r="P1721" s="196"/>
      <c r="Q1721" s="196"/>
      <c r="R1721" s="196"/>
      <c r="S1721" s="196"/>
      <c r="T1721" s="197"/>
      <c r="AT1721" s="191" t="s">
        <v>532</v>
      </c>
      <c r="AU1721" s="191" t="s">
        <v>89</v>
      </c>
      <c r="AV1721" s="13" t="s">
        <v>89</v>
      </c>
      <c r="AW1721" s="13" t="s">
        <v>30</v>
      </c>
      <c r="AX1721" s="13" t="s">
        <v>76</v>
      </c>
      <c r="AY1721" s="191" t="s">
        <v>524</v>
      </c>
    </row>
    <row r="1722" spans="1:65" s="14" customFormat="1">
      <c r="B1722" s="198"/>
      <c r="D1722" s="190" t="s">
        <v>532</v>
      </c>
      <c r="E1722" s="199" t="s">
        <v>1</v>
      </c>
      <c r="F1722" s="200" t="s">
        <v>1797</v>
      </c>
      <c r="H1722" s="199" t="s">
        <v>1</v>
      </c>
      <c r="I1722" s="201"/>
      <c r="L1722" s="198"/>
      <c r="M1722" s="202"/>
      <c r="N1722" s="203"/>
      <c r="O1722" s="203"/>
      <c r="P1722" s="203"/>
      <c r="Q1722" s="203"/>
      <c r="R1722" s="203"/>
      <c r="S1722" s="203"/>
      <c r="T1722" s="204"/>
      <c r="AT1722" s="199" t="s">
        <v>532</v>
      </c>
      <c r="AU1722" s="199" t="s">
        <v>89</v>
      </c>
      <c r="AV1722" s="14" t="s">
        <v>83</v>
      </c>
      <c r="AW1722" s="14" t="s">
        <v>30</v>
      </c>
      <c r="AX1722" s="14" t="s">
        <v>76</v>
      </c>
      <c r="AY1722" s="199" t="s">
        <v>524</v>
      </c>
    </row>
    <row r="1723" spans="1:65" s="13" customFormat="1">
      <c r="B1723" s="189"/>
      <c r="D1723" s="190" t="s">
        <v>532</v>
      </c>
      <c r="E1723" s="191" t="s">
        <v>1</v>
      </c>
      <c r="F1723" s="192" t="s">
        <v>1798</v>
      </c>
      <c r="H1723" s="193">
        <v>-137.54599999999999</v>
      </c>
      <c r="I1723" s="194"/>
      <c r="L1723" s="189"/>
      <c r="M1723" s="195"/>
      <c r="N1723" s="196"/>
      <c r="O1723" s="196"/>
      <c r="P1723" s="196"/>
      <c r="Q1723" s="196"/>
      <c r="R1723" s="196"/>
      <c r="S1723" s="196"/>
      <c r="T1723" s="197"/>
      <c r="AT1723" s="191" t="s">
        <v>532</v>
      </c>
      <c r="AU1723" s="191" t="s">
        <v>89</v>
      </c>
      <c r="AV1723" s="13" t="s">
        <v>89</v>
      </c>
      <c r="AW1723" s="13" t="s">
        <v>30</v>
      </c>
      <c r="AX1723" s="13" t="s">
        <v>76</v>
      </c>
      <c r="AY1723" s="191" t="s">
        <v>524</v>
      </c>
    </row>
    <row r="1724" spans="1:65" s="13" customFormat="1">
      <c r="B1724" s="189"/>
      <c r="D1724" s="190" t="s">
        <v>532</v>
      </c>
      <c r="E1724" s="191" t="s">
        <v>1</v>
      </c>
      <c r="F1724" s="192" t="s">
        <v>1799</v>
      </c>
      <c r="H1724" s="193">
        <v>-18.135000000000002</v>
      </c>
      <c r="I1724" s="194"/>
      <c r="L1724" s="189"/>
      <c r="M1724" s="195"/>
      <c r="N1724" s="196"/>
      <c r="O1724" s="196"/>
      <c r="P1724" s="196"/>
      <c r="Q1724" s="196"/>
      <c r="R1724" s="196"/>
      <c r="S1724" s="196"/>
      <c r="T1724" s="197"/>
      <c r="AT1724" s="191" t="s">
        <v>532</v>
      </c>
      <c r="AU1724" s="191" t="s">
        <v>89</v>
      </c>
      <c r="AV1724" s="13" t="s">
        <v>89</v>
      </c>
      <c r="AW1724" s="13" t="s">
        <v>30</v>
      </c>
      <c r="AX1724" s="13" t="s">
        <v>76</v>
      </c>
      <c r="AY1724" s="191" t="s">
        <v>524</v>
      </c>
    </row>
    <row r="1725" spans="1:65" s="13" customFormat="1">
      <c r="B1725" s="189"/>
      <c r="D1725" s="190" t="s">
        <v>532</v>
      </c>
      <c r="E1725" s="191" t="s">
        <v>1</v>
      </c>
      <c r="F1725" s="192" t="s">
        <v>1800</v>
      </c>
      <c r="H1725" s="193">
        <v>-54.398000000000003</v>
      </c>
      <c r="I1725" s="194"/>
      <c r="L1725" s="189"/>
      <c r="M1725" s="195"/>
      <c r="N1725" s="196"/>
      <c r="O1725" s="196"/>
      <c r="P1725" s="196"/>
      <c r="Q1725" s="196"/>
      <c r="R1725" s="196"/>
      <c r="S1725" s="196"/>
      <c r="T1725" s="197"/>
      <c r="AT1725" s="191" t="s">
        <v>532</v>
      </c>
      <c r="AU1725" s="191" t="s">
        <v>89</v>
      </c>
      <c r="AV1725" s="13" t="s">
        <v>89</v>
      </c>
      <c r="AW1725" s="13" t="s">
        <v>30</v>
      </c>
      <c r="AX1725" s="13" t="s">
        <v>76</v>
      </c>
      <c r="AY1725" s="191" t="s">
        <v>524</v>
      </c>
    </row>
    <row r="1726" spans="1:65" s="13" customFormat="1">
      <c r="B1726" s="189"/>
      <c r="D1726" s="190" t="s">
        <v>532</v>
      </c>
      <c r="E1726" s="191" t="s">
        <v>1</v>
      </c>
      <c r="F1726" s="192" t="s">
        <v>1801</v>
      </c>
      <c r="H1726" s="193">
        <v>-23.495999999999999</v>
      </c>
      <c r="I1726" s="194"/>
      <c r="L1726" s="189"/>
      <c r="M1726" s="195"/>
      <c r="N1726" s="196"/>
      <c r="O1726" s="196"/>
      <c r="P1726" s="196"/>
      <c r="Q1726" s="196"/>
      <c r="R1726" s="196"/>
      <c r="S1726" s="196"/>
      <c r="T1726" s="197"/>
      <c r="AT1726" s="191" t="s">
        <v>532</v>
      </c>
      <c r="AU1726" s="191" t="s">
        <v>89</v>
      </c>
      <c r="AV1726" s="13" t="s">
        <v>89</v>
      </c>
      <c r="AW1726" s="13" t="s">
        <v>30</v>
      </c>
      <c r="AX1726" s="13" t="s">
        <v>76</v>
      </c>
      <c r="AY1726" s="191" t="s">
        <v>524</v>
      </c>
    </row>
    <row r="1727" spans="1:65" s="13" customFormat="1">
      <c r="B1727" s="189"/>
      <c r="D1727" s="190" t="s">
        <v>532</v>
      </c>
      <c r="E1727" s="191" t="s">
        <v>1</v>
      </c>
      <c r="F1727" s="192" t="s">
        <v>1802</v>
      </c>
      <c r="H1727" s="193">
        <v>-34.643000000000001</v>
      </c>
      <c r="I1727" s="194"/>
      <c r="L1727" s="189"/>
      <c r="M1727" s="195"/>
      <c r="N1727" s="196"/>
      <c r="O1727" s="196"/>
      <c r="P1727" s="196"/>
      <c r="Q1727" s="196"/>
      <c r="R1727" s="196"/>
      <c r="S1727" s="196"/>
      <c r="T1727" s="197"/>
      <c r="AT1727" s="191" t="s">
        <v>532</v>
      </c>
      <c r="AU1727" s="191" t="s">
        <v>89</v>
      </c>
      <c r="AV1727" s="13" t="s">
        <v>89</v>
      </c>
      <c r="AW1727" s="13" t="s">
        <v>30</v>
      </c>
      <c r="AX1727" s="13" t="s">
        <v>76</v>
      </c>
      <c r="AY1727" s="191" t="s">
        <v>524</v>
      </c>
    </row>
    <row r="1728" spans="1:65" s="13" customFormat="1">
      <c r="B1728" s="189"/>
      <c r="D1728" s="190" t="s">
        <v>532</v>
      </c>
      <c r="E1728" s="191" t="s">
        <v>1</v>
      </c>
      <c r="F1728" s="192" t="s">
        <v>1803</v>
      </c>
      <c r="H1728" s="193">
        <v>-10.821999999999999</v>
      </c>
      <c r="I1728" s="194"/>
      <c r="L1728" s="189"/>
      <c r="M1728" s="195"/>
      <c r="N1728" s="196"/>
      <c r="O1728" s="196"/>
      <c r="P1728" s="196"/>
      <c r="Q1728" s="196"/>
      <c r="R1728" s="196"/>
      <c r="S1728" s="196"/>
      <c r="T1728" s="197"/>
      <c r="AT1728" s="191" t="s">
        <v>532</v>
      </c>
      <c r="AU1728" s="191" t="s">
        <v>89</v>
      </c>
      <c r="AV1728" s="13" t="s">
        <v>89</v>
      </c>
      <c r="AW1728" s="13" t="s">
        <v>30</v>
      </c>
      <c r="AX1728" s="13" t="s">
        <v>76</v>
      </c>
      <c r="AY1728" s="191" t="s">
        <v>524</v>
      </c>
    </row>
    <row r="1729" spans="2:51" s="13" customFormat="1">
      <c r="B1729" s="189"/>
      <c r="D1729" s="190" t="s">
        <v>532</v>
      </c>
      <c r="E1729" s="191" t="s">
        <v>1</v>
      </c>
      <c r="F1729" s="192" t="s">
        <v>1804</v>
      </c>
      <c r="H1729" s="193">
        <v>-19.041</v>
      </c>
      <c r="I1729" s="194"/>
      <c r="L1729" s="189"/>
      <c r="M1729" s="195"/>
      <c r="N1729" s="196"/>
      <c r="O1729" s="196"/>
      <c r="P1729" s="196"/>
      <c r="Q1729" s="196"/>
      <c r="R1729" s="196"/>
      <c r="S1729" s="196"/>
      <c r="T1729" s="197"/>
      <c r="AT1729" s="191" t="s">
        <v>532</v>
      </c>
      <c r="AU1729" s="191" t="s">
        <v>89</v>
      </c>
      <c r="AV1729" s="13" t="s">
        <v>89</v>
      </c>
      <c r="AW1729" s="13" t="s">
        <v>30</v>
      </c>
      <c r="AX1729" s="13" t="s">
        <v>76</v>
      </c>
      <c r="AY1729" s="191" t="s">
        <v>524</v>
      </c>
    </row>
    <row r="1730" spans="2:51" s="13" customFormat="1">
      <c r="B1730" s="189"/>
      <c r="D1730" s="190" t="s">
        <v>532</v>
      </c>
      <c r="E1730" s="191" t="s">
        <v>1</v>
      </c>
      <c r="F1730" s="192" t="s">
        <v>1805</v>
      </c>
      <c r="H1730" s="193">
        <v>-5.4809999999999999</v>
      </c>
      <c r="I1730" s="194"/>
      <c r="L1730" s="189"/>
      <c r="M1730" s="195"/>
      <c r="N1730" s="196"/>
      <c r="O1730" s="196"/>
      <c r="P1730" s="196"/>
      <c r="Q1730" s="196"/>
      <c r="R1730" s="196"/>
      <c r="S1730" s="196"/>
      <c r="T1730" s="197"/>
      <c r="AT1730" s="191" t="s">
        <v>532</v>
      </c>
      <c r="AU1730" s="191" t="s">
        <v>89</v>
      </c>
      <c r="AV1730" s="13" t="s">
        <v>89</v>
      </c>
      <c r="AW1730" s="13" t="s">
        <v>30</v>
      </c>
      <c r="AX1730" s="13" t="s">
        <v>76</v>
      </c>
      <c r="AY1730" s="191" t="s">
        <v>524</v>
      </c>
    </row>
    <row r="1731" spans="2:51" s="13" customFormat="1">
      <c r="B1731" s="189"/>
      <c r="D1731" s="190" t="s">
        <v>532</v>
      </c>
      <c r="E1731" s="191" t="s">
        <v>1</v>
      </c>
      <c r="F1731" s="192" t="s">
        <v>1806</v>
      </c>
      <c r="H1731" s="193">
        <v>-9.782</v>
      </c>
      <c r="I1731" s="194"/>
      <c r="L1731" s="189"/>
      <c r="M1731" s="195"/>
      <c r="N1731" s="196"/>
      <c r="O1731" s="196"/>
      <c r="P1731" s="196"/>
      <c r="Q1731" s="196"/>
      <c r="R1731" s="196"/>
      <c r="S1731" s="196"/>
      <c r="T1731" s="197"/>
      <c r="AT1731" s="191" t="s">
        <v>532</v>
      </c>
      <c r="AU1731" s="191" t="s">
        <v>89</v>
      </c>
      <c r="AV1731" s="13" t="s">
        <v>89</v>
      </c>
      <c r="AW1731" s="13" t="s">
        <v>30</v>
      </c>
      <c r="AX1731" s="13" t="s">
        <v>76</v>
      </c>
      <c r="AY1731" s="191" t="s">
        <v>524</v>
      </c>
    </row>
    <row r="1732" spans="2:51" s="13" customFormat="1">
      <c r="B1732" s="189"/>
      <c r="D1732" s="190" t="s">
        <v>532</v>
      </c>
      <c r="E1732" s="191" t="s">
        <v>1</v>
      </c>
      <c r="F1732" s="192" t="s">
        <v>1807</v>
      </c>
      <c r="H1732" s="193">
        <v>-107.03400000000001</v>
      </c>
      <c r="I1732" s="194"/>
      <c r="L1732" s="189"/>
      <c r="M1732" s="195"/>
      <c r="N1732" s="196"/>
      <c r="O1732" s="196"/>
      <c r="P1732" s="196"/>
      <c r="Q1732" s="196"/>
      <c r="R1732" s="196"/>
      <c r="S1732" s="196"/>
      <c r="T1732" s="197"/>
      <c r="AT1732" s="191" t="s">
        <v>532</v>
      </c>
      <c r="AU1732" s="191" t="s">
        <v>89</v>
      </c>
      <c r="AV1732" s="13" t="s">
        <v>89</v>
      </c>
      <c r="AW1732" s="13" t="s">
        <v>30</v>
      </c>
      <c r="AX1732" s="13" t="s">
        <v>76</v>
      </c>
      <c r="AY1732" s="191" t="s">
        <v>524</v>
      </c>
    </row>
    <row r="1733" spans="2:51" s="13" customFormat="1">
      <c r="B1733" s="189"/>
      <c r="D1733" s="190" t="s">
        <v>532</v>
      </c>
      <c r="E1733" s="191" t="s">
        <v>1</v>
      </c>
      <c r="F1733" s="192" t="s">
        <v>1808</v>
      </c>
      <c r="H1733" s="193">
        <v>-34.892000000000003</v>
      </c>
      <c r="I1733" s="194"/>
      <c r="L1733" s="189"/>
      <c r="M1733" s="195"/>
      <c r="N1733" s="196"/>
      <c r="O1733" s="196"/>
      <c r="P1733" s="196"/>
      <c r="Q1733" s="196"/>
      <c r="R1733" s="196"/>
      <c r="S1733" s="196"/>
      <c r="T1733" s="197"/>
      <c r="AT1733" s="191" t="s">
        <v>532</v>
      </c>
      <c r="AU1733" s="191" t="s">
        <v>89</v>
      </c>
      <c r="AV1733" s="13" t="s">
        <v>89</v>
      </c>
      <c r="AW1733" s="13" t="s">
        <v>30</v>
      </c>
      <c r="AX1733" s="13" t="s">
        <v>76</v>
      </c>
      <c r="AY1733" s="191" t="s">
        <v>524</v>
      </c>
    </row>
    <row r="1734" spans="2:51" s="13" customFormat="1">
      <c r="B1734" s="189"/>
      <c r="D1734" s="190" t="s">
        <v>532</v>
      </c>
      <c r="E1734" s="191" t="s">
        <v>1</v>
      </c>
      <c r="F1734" s="192" t="s">
        <v>1809</v>
      </c>
      <c r="H1734" s="193">
        <v>-25.783000000000001</v>
      </c>
      <c r="I1734" s="194"/>
      <c r="L1734" s="189"/>
      <c r="M1734" s="195"/>
      <c r="N1734" s="196"/>
      <c r="O1734" s="196"/>
      <c r="P1734" s="196"/>
      <c r="Q1734" s="196"/>
      <c r="R1734" s="196"/>
      <c r="S1734" s="196"/>
      <c r="T1734" s="197"/>
      <c r="AT1734" s="191" t="s">
        <v>532</v>
      </c>
      <c r="AU1734" s="191" t="s">
        <v>89</v>
      </c>
      <c r="AV1734" s="13" t="s">
        <v>89</v>
      </c>
      <c r="AW1734" s="13" t="s">
        <v>30</v>
      </c>
      <c r="AX1734" s="13" t="s">
        <v>76</v>
      </c>
      <c r="AY1734" s="191" t="s">
        <v>524</v>
      </c>
    </row>
    <row r="1735" spans="2:51" s="13" customFormat="1">
      <c r="B1735" s="189"/>
      <c r="D1735" s="190" t="s">
        <v>532</v>
      </c>
      <c r="E1735" s="191" t="s">
        <v>1</v>
      </c>
      <c r="F1735" s="192" t="s">
        <v>1810</v>
      </c>
      <c r="H1735" s="193">
        <v>-11.718</v>
      </c>
      <c r="I1735" s="194"/>
      <c r="L1735" s="189"/>
      <c r="M1735" s="195"/>
      <c r="N1735" s="196"/>
      <c r="O1735" s="196"/>
      <c r="P1735" s="196"/>
      <c r="Q1735" s="196"/>
      <c r="R1735" s="196"/>
      <c r="S1735" s="196"/>
      <c r="T1735" s="197"/>
      <c r="AT1735" s="191" t="s">
        <v>532</v>
      </c>
      <c r="AU1735" s="191" t="s">
        <v>89</v>
      </c>
      <c r="AV1735" s="13" t="s">
        <v>89</v>
      </c>
      <c r="AW1735" s="13" t="s">
        <v>30</v>
      </c>
      <c r="AX1735" s="13" t="s">
        <v>76</v>
      </c>
      <c r="AY1735" s="191" t="s">
        <v>524</v>
      </c>
    </row>
    <row r="1736" spans="2:51" s="13" customFormat="1">
      <c r="B1736" s="189"/>
      <c r="D1736" s="190" t="s">
        <v>532</v>
      </c>
      <c r="E1736" s="191" t="s">
        <v>1</v>
      </c>
      <c r="F1736" s="192" t="s">
        <v>1811</v>
      </c>
      <c r="H1736" s="193">
        <v>-25.744</v>
      </c>
      <c r="I1736" s="194"/>
      <c r="L1736" s="189"/>
      <c r="M1736" s="195"/>
      <c r="N1736" s="196"/>
      <c r="O1736" s="196"/>
      <c r="P1736" s="196"/>
      <c r="Q1736" s="196"/>
      <c r="R1736" s="196"/>
      <c r="S1736" s="196"/>
      <c r="T1736" s="197"/>
      <c r="AT1736" s="191" t="s">
        <v>532</v>
      </c>
      <c r="AU1736" s="191" t="s">
        <v>89</v>
      </c>
      <c r="AV1736" s="13" t="s">
        <v>89</v>
      </c>
      <c r="AW1736" s="13" t="s">
        <v>30</v>
      </c>
      <c r="AX1736" s="13" t="s">
        <v>76</v>
      </c>
      <c r="AY1736" s="191" t="s">
        <v>524</v>
      </c>
    </row>
    <row r="1737" spans="2:51" s="14" customFormat="1">
      <c r="B1737" s="198"/>
      <c r="D1737" s="190" t="s">
        <v>532</v>
      </c>
      <c r="E1737" s="199" t="s">
        <v>1</v>
      </c>
      <c r="F1737" s="200" t="s">
        <v>1667</v>
      </c>
      <c r="H1737" s="199" t="s">
        <v>1</v>
      </c>
      <c r="I1737" s="201"/>
      <c r="L1737" s="198"/>
      <c r="M1737" s="202"/>
      <c r="N1737" s="203"/>
      <c r="O1737" s="203"/>
      <c r="P1737" s="203"/>
      <c r="Q1737" s="203"/>
      <c r="R1737" s="203"/>
      <c r="S1737" s="203"/>
      <c r="T1737" s="204"/>
      <c r="AT1737" s="199" t="s">
        <v>532</v>
      </c>
      <c r="AU1737" s="199" t="s">
        <v>89</v>
      </c>
      <c r="AV1737" s="14" t="s">
        <v>83</v>
      </c>
      <c r="AW1737" s="14" t="s">
        <v>30</v>
      </c>
      <c r="AX1737" s="14" t="s">
        <v>76</v>
      </c>
      <c r="AY1737" s="199" t="s">
        <v>524</v>
      </c>
    </row>
    <row r="1738" spans="2:51" s="13" customFormat="1">
      <c r="B1738" s="189"/>
      <c r="D1738" s="190" t="s">
        <v>532</v>
      </c>
      <c r="E1738" s="191" t="s">
        <v>1</v>
      </c>
      <c r="F1738" s="192" t="s">
        <v>1812</v>
      </c>
      <c r="H1738" s="193">
        <v>88.358000000000004</v>
      </c>
      <c r="I1738" s="194"/>
      <c r="L1738" s="189"/>
      <c r="M1738" s="195"/>
      <c r="N1738" s="196"/>
      <c r="O1738" s="196"/>
      <c r="P1738" s="196"/>
      <c r="Q1738" s="196"/>
      <c r="R1738" s="196"/>
      <c r="S1738" s="196"/>
      <c r="T1738" s="197"/>
      <c r="AT1738" s="191" t="s">
        <v>532</v>
      </c>
      <c r="AU1738" s="191" t="s">
        <v>89</v>
      </c>
      <c r="AV1738" s="13" t="s">
        <v>89</v>
      </c>
      <c r="AW1738" s="13" t="s">
        <v>30</v>
      </c>
      <c r="AX1738" s="13" t="s">
        <v>76</v>
      </c>
      <c r="AY1738" s="191" t="s">
        <v>524</v>
      </c>
    </row>
    <row r="1739" spans="2:51" s="13" customFormat="1">
      <c r="B1739" s="189"/>
      <c r="D1739" s="190" t="s">
        <v>532</v>
      </c>
      <c r="E1739" s="191" t="s">
        <v>1</v>
      </c>
      <c r="F1739" s="192" t="s">
        <v>1813</v>
      </c>
      <c r="H1739" s="193">
        <v>2.4</v>
      </c>
      <c r="I1739" s="194"/>
      <c r="L1739" s="189"/>
      <c r="M1739" s="195"/>
      <c r="N1739" s="196"/>
      <c r="O1739" s="196"/>
      <c r="P1739" s="196"/>
      <c r="Q1739" s="196"/>
      <c r="R1739" s="196"/>
      <c r="S1739" s="196"/>
      <c r="T1739" s="197"/>
      <c r="AT1739" s="191" t="s">
        <v>532</v>
      </c>
      <c r="AU1739" s="191" t="s">
        <v>89</v>
      </c>
      <c r="AV1739" s="13" t="s">
        <v>89</v>
      </c>
      <c r="AW1739" s="13" t="s">
        <v>30</v>
      </c>
      <c r="AX1739" s="13" t="s">
        <v>76</v>
      </c>
      <c r="AY1739" s="191" t="s">
        <v>524</v>
      </c>
    </row>
    <row r="1740" spans="2:51" s="13" customFormat="1">
      <c r="B1740" s="189"/>
      <c r="D1740" s="190" t="s">
        <v>532</v>
      </c>
      <c r="E1740" s="191" t="s">
        <v>1</v>
      </c>
      <c r="F1740" s="192" t="s">
        <v>1814</v>
      </c>
      <c r="H1740" s="193">
        <v>2.3820000000000001</v>
      </c>
      <c r="I1740" s="194"/>
      <c r="L1740" s="189"/>
      <c r="M1740" s="195"/>
      <c r="N1740" s="196"/>
      <c r="O1740" s="196"/>
      <c r="P1740" s="196"/>
      <c r="Q1740" s="196"/>
      <c r="R1740" s="196"/>
      <c r="S1740" s="196"/>
      <c r="T1740" s="197"/>
      <c r="AT1740" s="191" t="s">
        <v>532</v>
      </c>
      <c r="AU1740" s="191" t="s">
        <v>89</v>
      </c>
      <c r="AV1740" s="13" t="s">
        <v>89</v>
      </c>
      <c r="AW1740" s="13" t="s">
        <v>30</v>
      </c>
      <c r="AX1740" s="13" t="s">
        <v>76</v>
      </c>
      <c r="AY1740" s="191" t="s">
        <v>524</v>
      </c>
    </row>
    <row r="1741" spans="2:51" s="13" customFormat="1">
      <c r="B1741" s="189"/>
      <c r="D1741" s="190" t="s">
        <v>532</v>
      </c>
      <c r="E1741" s="191" t="s">
        <v>1</v>
      </c>
      <c r="F1741" s="192" t="s">
        <v>1815</v>
      </c>
      <c r="H1741" s="193">
        <v>188.17400000000001</v>
      </c>
      <c r="I1741" s="194"/>
      <c r="L1741" s="189"/>
      <c r="M1741" s="195"/>
      <c r="N1741" s="196"/>
      <c r="O1741" s="196"/>
      <c r="P1741" s="196"/>
      <c r="Q1741" s="196"/>
      <c r="R1741" s="196"/>
      <c r="S1741" s="196"/>
      <c r="T1741" s="197"/>
      <c r="AT1741" s="191" t="s">
        <v>532</v>
      </c>
      <c r="AU1741" s="191" t="s">
        <v>89</v>
      </c>
      <c r="AV1741" s="13" t="s">
        <v>89</v>
      </c>
      <c r="AW1741" s="13" t="s">
        <v>30</v>
      </c>
      <c r="AX1741" s="13" t="s">
        <v>76</v>
      </c>
      <c r="AY1741" s="191" t="s">
        <v>524</v>
      </c>
    </row>
    <row r="1742" spans="2:51" s="13" customFormat="1">
      <c r="B1742" s="189"/>
      <c r="D1742" s="190" t="s">
        <v>532</v>
      </c>
      <c r="E1742" s="191" t="s">
        <v>1</v>
      </c>
      <c r="F1742" s="192" t="s">
        <v>1816</v>
      </c>
      <c r="H1742" s="193">
        <v>-0.72199999999999998</v>
      </c>
      <c r="I1742" s="194"/>
      <c r="L1742" s="189"/>
      <c r="M1742" s="195"/>
      <c r="N1742" s="196"/>
      <c r="O1742" s="196"/>
      <c r="P1742" s="196"/>
      <c r="Q1742" s="196"/>
      <c r="R1742" s="196"/>
      <c r="S1742" s="196"/>
      <c r="T1742" s="197"/>
      <c r="AT1742" s="191" t="s">
        <v>532</v>
      </c>
      <c r="AU1742" s="191" t="s">
        <v>89</v>
      </c>
      <c r="AV1742" s="13" t="s">
        <v>89</v>
      </c>
      <c r="AW1742" s="13" t="s">
        <v>30</v>
      </c>
      <c r="AX1742" s="13" t="s">
        <v>76</v>
      </c>
      <c r="AY1742" s="191" t="s">
        <v>524</v>
      </c>
    </row>
    <row r="1743" spans="2:51" s="13" customFormat="1">
      <c r="B1743" s="189"/>
      <c r="D1743" s="190" t="s">
        <v>532</v>
      </c>
      <c r="E1743" s="191" t="s">
        <v>1</v>
      </c>
      <c r="F1743" s="192" t="s">
        <v>1817</v>
      </c>
      <c r="H1743" s="193">
        <v>104.303</v>
      </c>
      <c r="I1743" s="194"/>
      <c r="L1743" s="189"/>
      <c r="M1743" s="195"/>
      <c r="N1743" s="196"/>
      <c r="O1743" s="196"/>
      <c r="P1743" s="196"/>
      <c r="Q1743" s="196"/>
      <c r="R1743" s="196"/>
      <c r="S1743" s="196"/>
      <c r="T1743" s="197"/>
      <c r="AT1743" s="191" t="s">
        <v>532</v>
      </c>
      <c r="AU1743" s="191" t="s">
        <v>89</v>
      </c>
      <c r="AV1743" s="13" t="s">
        <v>89</v>
      </c>
      <c r="AW1743" s="13" t="s">
        <v>30</v>
      </c>
      <c r="AX1743" s="13" t="s">
        <v>76</v>
      </c>
      <c r="AY1743" s="191" t="s">
        <v>524</v>
      </c>
    </row>
    <row r="1744" spans="2:51" s="14" customFormat="1">
      <c r="B1744" s="198"/>
      <c r="D1744" s="190" t="s">
        <v>532</v>
      </c>
      <c r="E1744" s="199" t="s">
        <v>1</v>
      </c>
      <c r="F1744" s="200" t="s">
        <v>1797</v>
      </c>
      <c r="H1744" s="199" t="s">
        <v>1</v>
      </c>
      <c r="I1744" s="201"/>
      <c r="L1744" s="198"/>
      <c r="M1744" s="202"/>
      <c r="N1744" s="203"/>
      <c r="O1744" s="203"/>
      <c r="P1744" s="203"/>
      <c r="Q1744" s="203"/>
      <c r="R1744" s="203"/>
      <c r="S1744" s="203"/>
      <c r="T1744" s="204"/>
      <c r="AT1744" s="199" t="s">
        <v>532</v>
      </c>
      <c r="AU1744" s="199" t="s">
        <v>89</v>
      </c>
      <c r="AV1744" s="14" t="s">
        <v>83</v>
      </c>
      <c r="AW1744" s="14" t="s">
        <v>30</v>
      </c>
      <c r="AX1744" s="14" t="s">
        <v>76</v>
      </c>
      <c r="AY1744" s="199" t="s">
        <v>524</v>
      </c>
    </row>
    <row r="1745" spans="2:51" s="13" customFormat="1">
      <c r="B1745" s="189"/>
      <c r="D1745" s="190" t="s">
        <v>532</v>
      </c>
      <c r="E1745" s="191" t="s">
        <v>1</v>
      </c>
      <c r="F1745" s="192" t="s">
        <v>1818</v>
      </c>
      <c r="H1745" s="193">
        <v>-38.402000000000001</v>
      </c>
      <c r="I1745" s="194"/>
      <c r="L1745" s="189"/>
      <c r="M1745" s="195"/>
      <c r="N1745" s="196"/>
      <c r="O1745" s="196"/>
      <c r="P1745" s="196"/>
      <c r="Q1745" s="196"/>
      <c r="R1745" s="196"/>
      <c r="S1745" s="196"/>
      <c r="T1745" s="197"/>
      <c r="AT1745" s="191" t="s">
        <v>532</v>
      </c>
      <c r="AU1745" s="191" t="s">
        <v>89</v>
      </c>
      <c r="AV1745" s="13" t="s">
        <v>89</v>
      </c>
      <c r="AW1745" s="13" t="s">
        <v>30</v>
      </c>
      <c r="AX1745" s="13" t="s">
        <v>76</v>
      </c>
      <c r="AY1745" s="191" t="s">
        <v>524</v>
      </c>
    </row>
    <row r="1746" spans="2:51" s="13" customFormat="1">
      <c r="B1746" s="189"/>
      <c r="D1746" s="190" t="s">
        <v>532</v>
      </c>
      <c r="E1746" s="191" t="s">
        <v>1</v>
      </c>
      <c r="F1746" s="192" t="s">
        <v>1819</v>
      </c>
      <c r="H1746" s="193">
        <v>-33.365000000000002</v>
      </c>
      <c r="I1746" s="194"/>
      <c r="L1746" s="189"/>
      <c r="M1746" s="195"/>
      <c r="N1746" s="196"/>
      <c r="O1746" s="196"/>
      <c r="P1746" s="196"/>
      <c r="Q1746" s="196"/>
      <c r="R1746" s="196"/>
      <c r="S1746" s="196"/>
      <c r="T1746" s="197"/>
      <c r="AT1746" s="191" t="s">
        <v>532</v>
      </c>
      <c r="AU1746" s="191" t="s">
        <v>89</v>
      </c>
      <c r="AV1746" s="13" t="s">
        <v>89</v>
      </c>
      <c r="AW1746" s="13" t="s">
        <v>30</v>
      </c>
      <c r="AX1746" s="13" t="s">
        <v>76</v>
      </c>
      <c r="AY1746" s="191" t="s">
        <v>524</v>
      </c>
    </row>
    <row r="1747" spans="2:51" s="13" customFormat="1">
      <c r="B1747" s="189"/>
      <c r="D1747" s="190" t="s">
        <v>532</v>
      </c>
      <c r="E1747" s="191" t="s">
        <v>1</v>
      </c>
      <c r="F1747" s="192" t="s">
        <v>1820</v>
      </c>
      <c r="H1747" s="193">
        <v>-4.734</v>
      </c>
      <c r="I1747" s="194"/>
      <c r="L1747" s="189"/>
      <c r="M1747" s="195"/>
      <c r="N1747" s="196"/>
      <c r="O1747" s="196"/>
      <c r="P1747" s="196"/>
      <c r="Q1747" s="196"/>
      <c r="R1747" s="196"/>
      <c r="S1747" s="196"/>
      <c r="T1747" s="197"/>
      <c r="AT1747" s="191" t="s">
        <v>532</v>
      </c>
      <c r="AU1747" s="191" t="s">
        <v>89</v>
      </c>
      <c r="AV1747" s="13" t="s">
        <v>89</v>
      </c>
      <c r="AW1747" s="13" t="s">
        <v>30</v>
      </c>
      <c r="AX1747" s="13" t="s">
        <v>76</v>
      </c>
      <c r="AY1747" s="191" t="s">
        <v>524</v>
      </c>
    </row>
    <row r="1748" spans="2:51" s="13" customFormat="1">
      <c r="B1748" s="189"/>
      <c r="D1748" s="190" t="s">
        <v>532</v>
      </c>
      <c r="E1748" s="191" t="s">
        <v>1</v>
      </c>
      <c r="F1748" s="192" t="s">
        <v>1821</v>
      </c>
      <c r="H1748" s="193">
        <v>-4.3760000000000003</v>
      </c>
      <c r="I1748" s="194"/>
      <c r="L1748" s="189"/>
      <c r="M1748" s="195"/>
      <c r="N1748" s="196"/>
      <c r="O1748" s="196"/>
      <c r="P1748" s="196"/>
      <c r="Q1748" s="196"/>
      <c r="R1748" s="196"/>
      <c r="S1748" s="196"/>
      <c r="T1748" s="197"/>
      <c r="AT1748" s="191" t="s">
        <v>532</v>
      </c>
      <c r="AU1748" s="191" t="s">
        <v>89</v>
      </c>
      <c r="AV1748" s="13" t="s">
        <v>89</v>
      </c>
      <c r="AW1748" s="13" t="s">
        <v>30</v>
      </c>
      <c r="AX1748" s="13" t="s">
        <v>76</v>
      </c>
      <c r="AY1748" s="191" t="s">
        <v>524</v>
      </c>
    </row>
    <row r="1749" spans="2:51" s="13" customFormat="1">
      <c r="B1749" s="189"/>
      <c r="D1749" s="190" t="s">
        <v>532</v>
      </c>
      <c r="E1749" s="191" t="s">
        <v>1</v>
      </c>
      <c r="F1749" s="192" t="s">
        <v>1621</v>
      </c>
      <c r="H1749" s="193">
        <v>-2.3650000000000002</v>
      </c>
      <c r="I1749" s="194"/>
      <c r="L1749" s="189"/>
      <c r="M1749" s="195"/>
      <c r="N1749" s="196"/>
      <c r="O1749" s="196"/>
      <c r="P1749" s="196"/>
      <c r="Q1749" s="196"/>
      <c r="R1749" s="196"/>
      <c r="S1749" s="196"/>
      <c r="T1749" s="197"/>
      <c r="AT1749" s="191" t="s">
        <v>532</v>
      </c>
      <c r="AU1749" s="191" t="s">
        <v>89</v>
      </c>
      <c r="AV1749" s="13" t="s">
        <v>89</v>
      </c>
      <c r="AW1749" s="13" t="s">
        <v>30</v>
      </c>
      <c r="AX1749" s="13" t="s">
        <v>76</v>
      </c>
      <c r="AY1749" s="191" t="s">
        <v>524</v>
      </c>
    </row>
    <row r="1750" spans="2:51" s="14" customFormat="1">
      <c r="B1750" s="198"/>
      <c r="D1750" s="190" t="s">
        <v>532</v>
      </c>
      <c r="E1750" s="199" t="s">
        <v>1</v>
      </c>
      <c r="F1750" s="200" t="s">
        <v>1673</v>
      </c>
      <c r="H1750" s="199" t="s">
        <v>1</v>
      </c>
      <c r="I1750" s="201"/>
      <c r="L1750" s="198"/>
      <c r="M1750" s="202"/>
      <c r="N1750" s="203"/>
      <c r="O1750" s="203"/>
      <c r="P1750" s="203"/>
      <c r="Q1750" s="203"/>
      <c r="R1750" s="203"/>
      <c r="S1750" s="203"/>
      <c r="T1750" s="204"/>
      <c r="AT1750" s="199" t="s">
        <v>532</v>
      </c>
      <c r="AU1750" s="199" t="s">
        <v>89</v>
      </c>
      <c r="AV1750" s="14" t="s">
        <v>83</v>
      </c>
      <c r="AW1750" s="14" t="s">
        <v>30</v>
      </c>
      <c r="AX1750" s="14" t="s">
        <v>76</v>
      </c>
      <c r="AY1750" s="199" t="s">
        <v>524</v>
      </c>
    </row>
    <row r="1751" spans="2:51" s="13" customFormat="1">
      <c r="B1751" s="189"/>
      <c r="D1751" s="190" t="s">
        <v>532</v>
      </c>
      <c r="E1751" s="191" t="s">
        <v>1</v>
      </c>
      <c r="F1751" s="192" t="s">
        <v>1822</v>
      </c>
      <c r="H1751" s="193">
        <v>791.96299999999997</v>
      </c>
      <c r="I1751" s="194"/>
      <c r="L1751" s="189"/>
      <c r="M1751" s="195"/>
      <c r="N1751" s="196"/>
      <c r="O1751" s="196"/>
      <c r="P1751" s="196"/>
      <c r="Q1751" s="196"/>
      <c r="R1751" s="196"/>
      <c r="S1751" s="196"/>
      <c r="T1751" s="197"/>
      <c r="AT1751" s="191" t="s">
        <v>532</v>
      </c>
      <c r="AU1751" s="191" t="s">
        <v>89</v>
      </c>
      <c r="AV1751" s="13" t="s">
        <v>89</v>
      </c>
      <c r="AW1751" s="13" t="s">
        <v>30</v>
      </c>
      <c r="AX1751" s="13" t="s">
        <v>76</v>
      </c>
      <c r="AY1751" s="191" t="s">
        <v>524</v>
      </c>
    </row>
    <row r="1752" spans="2:51" s="13" customFormat="1">
      <c r="B1752" s="189"/>
      <c r="D1752" s="190" t="s">
        <v>532</v>
      </c>
      <c r="E1752" s="191" t="s">
        <v>1</v>
      </c>
      <c r="F1752" s="192" t="s">
        <v>1823</v>
      </c>
      <c r="H1752" s="193">
        <v>-3.22</v>
      </c>
      <c r="I1752" s="194"/>
      <c r="L1752" s="189"/>
      <c r="M1752" s="195"/>
      <c r="N1752" s="196"/>
      <c r="O1752" s="196"/>
      <c r="P1752" s="196"/>
      <c r="Q1752" s="196"/>
      <c r="R1752" s="196"/>
      <c r="S1752" s="196"/>
      <c r="T1752" s="197"/>
      <c r="AT1752" s="191" t="s">
        <v>532</v>
      </c>
      <c r="AU1752" s="191" t="s">
        <v>89</v>
      </c>
      <c r="AV1752" s="13" t="s">
        <v>89</v>
      </c>
      <c r="AW1752" s="13" t="s">
        <v>30</v>
      </c>
      <c r="AX1752" s="13" t="s">
        <v>76</v>
      </c>
      <c r="AY1752" s="191" t="s">
        <v>524</v>
      </c>
    </row>
    <row r="1753" spans="2:51" s="13" customFormat="1">
      <c r="B1753" s="189"/>
      <c r="D1753" s="190" t="s">
        <v>532</v>
      </c>
      <c r="E1753" s="191" t="s">
        <v>1</v>
      </c>
      <c r="F1753" s="192" t="s">
        <v>1824</v>
      </c>
      <c r="H1753" s="193">
        <v>106.449</v>
      </c>
      <c r="I1753" s="194"/>
      <c r="L1753" s="189"/>
      <c r="M1753" s="195"/>
      <c r="N1753" s="196"/>
      <c r="O1753" s="196"/>
      <c r="P1753" s="196"/>
      <c r="Q1753" s="196"/>
      <c r="R1753" s="196"/>
      <c r="S1753" s="196"/>
      <c r="T1753" s="197"/>
      <c r="AT1753" s="191" t="s">
        <v>532</v>
      </c>
      <c r="AU1753" s="191" t="s">
        <v>89</v>
      </c>
      <c r="AV1753" s="13" t="s">
        <v>89</v>
      </c>
      <c r="AW1753" s="13" t="s">
        <v>30</v>
      </c>
      <c r="AX1753" s="13" t="s">
        <v>76</v>
      </c>
      <c r="AY1753" s="191" t="s">
        <v>524</v>
      </c>
    </row>
    <row r="1754" spans="2:51" s="13" customFormat="1">
      <c r="B1754" s="189"/>
      <c r="D1754" s="190" t="s">
        <v>532</v>
      </c>
      <c r="E1754" s="191" t="s">
        <v>1</v>
      </c>
      <c r="F1754" s="192" t="s">
        <v>1825</v>
      </c>
      <c r="H1754" s="193">
        <v>8.8019999999999996</v>
      </c>
      <c r="I1754" s="194"/>
      <c r="L1754" s="189"/>
      <c r="M1754" s="195"/>
      <c r="N1754" s="196"/>
      <c r="O1754" s="196"/>
      <c r="P1754" s="196"/>
      <c r="Q1754" s="196"/>
      <c r="R1754" s="196"/>
      <c r="S1754" s="196"/>
      <c r="T1754" s="197"/>
      <c r="AT1754" s="191" t="s">
        <v>532</v>
      </c>
      <c r="AU1754" s="191" t="s">
        <v>89</v>
      </c>
      <c r="AV1754" s="13" t="s">
        <v>89</v>
      </c>
      <c r="AW1754" s="13" t="s">
        <v>30</v>
      </c>
      <c r="AX1754" s="13" t="s">
        <v>76</v>
      </c>
      <c r="AY1754" s="191" t="s">
        <v>524</v>
      </c>
    </row>
    <row r="1755" spans="2:51" s="13" customFormat="1">
      <c r="B1755" s="189"/>
      <c r="D1755" s="190" t="s">
        <v>532</v>
      </c>
      <c r="E1755" s="191" t="s">
        <v>1</v>
      </c>
      <c r="F1755" s="192" t="s">
        <v>1826</v>
      </c>
      <c r="H1755" s="193">
        <v>182.68600000000001</v>
      </c>
      <c r="I1755" s="194"/>
      <c r="L1755" s="189"/>
      <c r="M1755" s="195"/>
      <c r="N1755" s="196"/>
      <c r="O1755" s="196"/>
      <c r="P1755" s="196"/>
      <c r="Q1755" s="196"/>
      <c r="R1755" s="196"/>
      <c r="S1755" s="196"/>
      <c r="T1755" s="197"/>
      <c r="AT1755" s="191" t="s">
        <v>532</v>
      </c>
      <c r="AU1755" s="191" t="s">
        <v>89</v>
      </c>
      <c r="AV1755" s="13" t="s">
        <v>89</v>
      </c>
      <c r="AW1755" s="13" t="s">
        <v>30</v>
      </c>
      <c r="AX1755" s="13" t="s">
        <v>76</v>
      </c>
      <c r="AY1755" s="191" t="s">
        <v>524</v>
      </c>
    </row>
    <row r="1756" spans="2:51" s="14" customFormat="1">
      <c r="B1756" s="198"/>
      <c r="D1756" s="190" t="s">
        <v>532</v>
      </c>
      <c r="E1756" s="199" t="s">
        <v>1</v>
      </c>
      <c r="F1756" s="200" t="s">
        <v>1797</v>
      </c>
      <c r="H1756" s="199" t="s">
        <v>1</v>
      </c>
      <c r="I1756" s="201"/>
      <c r="L1756" s="198"/>
      <c r="M1756" s="202"/>
      <c r="N1756" s="203"/>
      <c r="O1756" s="203"/>
      <c r="P1756" s="203"/>
      <c r="Q1756" s="203"/>
      <c r="R1756" s="203"/>
      <c r="S1756" s="203"/>
      <c r="T1756" s="204"/>
      <c r="AT1756" s="199" t="s">
        <v>532</v>
      </c>
      <c r="AU1756" s="199" t="s">
        <v>89</v>
      </c>
      <c r="AV1756" s="14" t="s">
        <v>83</v>
      </c>
      <c r="AW1756" s="14" t="s">
        <v>30</v>
      </c>
      <c r="AX1756" s="14" t="s">
        <v>76</v>
      </c>
      <c r="AY1756" s="199" t="s">
        <v>524</v>
      </c>
    </row>
    <row r="1757" spans="2:51" s="13" customFormat="1">
      <c r="B1757" s="189"/>
      <c r="D1757" s="190" t="s">
        <v>532</v>
      </c>
      <c r="E1757" s="191" t="s">
        <v>1</v>
      </c>
      <c r="F1757" s="192" t="s">
        <v>1827</v>
      </c>
      <c r="H1757" s="193">
        <v>-193.88399999999999</v>
      </c>
      <c r="I1757" s="194"/>
      <c r="L1757" s="189"/>
      <c r="M1757" s="195"/>
      <c r="N1757" s="196"/>
      <c r="O1757" s="196"/>
      <c r="P1757" s="196"/>
      <c r="Q1757" s="196"/>
      <c r="R1757" s="196"/>
      <c r="S1757" s="196"/>
      <c r="T1757" s="197"/>
      <c r="AT1757" s="191" t="s">
        <v>532</v>
      </c>
      <c r="AU1757" s="191" t="s">
        <v>89</v>
      </c>
      <c r="AV1757" s="13" t="s">
        <v>89</v>
      </c>
      <c r="AW1757" s="13" t="s">
        <v>30</v>
      </c>
      <c r="AX1757" s="13" t="s">
        <v>76</v>
      </c>
      <c r="AY1757" s="191" t="s">
        <v>524</v>
      </c>
    </row>
    <row r="1758" spans="2:51" s="13" customFormat="1">
      <c r="B1758" s="189"/>
      <c r="D1758" s="190" t="s">
        <v>532</v>
      </c>
      <c r="E1758" s="191" t="s">
        <v>1</v>
      </c>
      <c r="F1758" s="192" t="s">
        <v>1828</v>
      </c>
      <c r="H1758" s="193">
        <v>-162.61099999999999</v>
      </c>
      <c r="I1758" s="194"/>
      <c r="L1758" s="189"/>
      <c r="M1758" s="195"/>
      <c r="N1758" s="196"/>
      <c r="O1758" s="196"/>
      <c r="P1758" s="196"/>
      <c r="Q1758" s="196"/>
      <c r="R1758" s="196"/>
      <c r="S1758" s="196"/>
      <c r="T1758" s="197"/>
      <c r="AT1758" s="191" t="s">
        <v>532</v>
      </c>
      <c r="AU1758" s="191" t="s">
        <v>89</v>
      </c>
      <c r="AV1758" s="13" t="s">
        <v>89</v>
      </c>
      <c r="AW1758" s="13" t="s">
        <v>30</v>
      </c>
      <c r="AX1758" s="13" t="s">
        <v>76</v>
      </c>
      <c r="AY1758" s="191" t="s">
        <v>524</v>
      </c>
    </row>
    <row r="1759" spans="2:51" s="13" customFormat="1">
      <c r="B1759" s="189"/>
      <c r="D1759" s="190" t="s">
        <v>532</v>
      </c>
      <c r="E1759" s="191" t="s">
        <v>1</v>
      </c>
      <c r="F1759" s="192" t="s">
        <v>1829</v>
      </c>
      <c r="H1759" s="193">
        <v>-0.82699999999999996</v>
      </c>
      <c r="I1759" s="194"/>
      <c r="L1759" s="189"/>
      <c r="M1759" s="195"/>
      <c r="N1759" s="196"/>
      <c r="O1759" s="196"/>
      <c r="P1759" s="196"/>
      <c r="Q1759" s="196"/>
      <c r="R1759" s="196"/>
      <c r="S1759" s="196"/>
      <c r="T1759" s="197"/>
      <c r="AT1759" s="191" t="s">
        <v>532</v>
      </c>
      <c r="AU1759" s="191" t="s">
        <v>89</v>
      </c>
      <c r="AV1759" s="13" t="s">
        <v>89</v>
      </c>
      <c r="AW1759" s="13" t="s">
        <v>30</v>
      </c>
      <c r="AX1759" s="13" t="s">
        <v>76</v>
      </c>
      <c r="AY1759" s="191" t="s">
        <v>524</v>
      </c>
    </row>
    <row r="1760" spans="2:51" s="13" customFormat="1">
      <c r="B1760" s="189"/>
      <c r="D1760" s="190" t="s">
        <v>532</v>
      </c>
      <c r="E1760" s="191" t="s">
        <v>1</v>
      </c>
      <c r="F1760" s="192" t="s">
        <v>1830</v>
      </c>
      <c r="H1760" s="193">
        <v>-20.09</v>
      </c>
      <c r="I1760" s="194"/>
      <c r="L1760" s="189"/>
      <c r="M1760" s="195"/>
      <c r="N1760" s="196"/>
      <c r="O1760" s="196"/>
      <c r="P1760" s="196"/>
      <c r="Q1760" s="196"/>
      <c r="R1760" s="196"/>
      <c r="S1760" s="196"/>
      <c r="T1760" s="197"/>
      <c r="AT1760" s="191" t="s">
        <v>532</v>
      </c>
      <c r="AU1760" s="191" t="s">
        <v>89</v>
      </c>
      <c r="AV1760" s="13" t="s">
        <v>89</v>
      </c>
      <c r="AW1760" s="13" t="s">
        <v>30</v>
      </c>
      <c r="AX1760" s="13" t="s">
        <v>76</v>
      </c>
      <c r="AY1760" s="191" t="s">
        <v>524</v>
      </c>
    </row>
    <row r="1761" spans="2:51" s="13" customFormat="1">
      <c r="B1761" s="189"/>
      <c r="D1761" s="190" t="s">
        <v>532</v>
      </c>
      <c r="E1761" s="191" t="s">
        <v>1</v>
      </c>
      <c r="F1761" s="192" t="s">
        <v>1831</v>
      </c>
      <c r="H1761" s="193">
        <v>-18.702999999999999</v>
      </c>
      <c r="I1761" s="194"/>
      <c r="L1761" s="189"/>
      <c r="M1761" s="195"/>
      <c r="N1761" s="196"/>
      <c r="O1761" s="196"/>
      <c r="P1761" s="196"/>
      <c r="Q1761" s="196"/>
      <c r="R1761" s="196"/>
      <c r="S1761" s="196"/>
      <c r="T1761" s="197"/>
      <c r="AT1761" s="191" t="s">
        <v>532</v>
      </c>
      <c r="AU1761" s="191" t="s">
        <v>89</v>
      </c>
      <c r="AV1761" s="13" t="s">
        <v>89</v>
      </c>
      <c r="AW1761" s="13" t="s">
        <v>30</v>
      </c>
      <c r="AX1761" s="13" t="s">
        <v>76</v>
      </c>
      <c r="AY1761" s="191" t="s">
        <v>524</v>
      </c>
    </row>
    <row r="1762" spans="2:51" s="13" customFormat="1">
      <c r="B1762" s="189"/>
      <c r="D1762" s="190" t="s">
        <v>532</v>
      </c>
      <c r="E1762" s="191" t="s">
        <v>1</v>
      </c>
      <c r="F1762" s="192" t="s">
        <v>1832</v>
      </c>
      <c r="H1762" s="193">
        <v>-10.127000000000001</v>
      </c>
      <c r="I1762" s="194"/>
      <c r="L1762" s="189"/>
      <c r="M1762" s="195"/>
      <c r="N1762" s="196"/>
      <c r="O1762" s="196"/>
      <c r="P1762" s="196"/>
      <c r="Q1762" s="196"/>
      <c r="R1762" s="196"/>
      <c r="S1762" s="196"/>
      <c r="T1762" s="197"/>
      <c r="AT1762" s="191" t="s">
        <v>532</v>
      </c>
      <c r="AU1762" s="191" t="s">
        <v>89</v>
      </c>
      <c r="AV1762" s="13" t="s">
        <v>89</v>
      </c>
      <c r="AW1762" s="13" t="s">
        <v>30</v>
      </c>
      <c r="AX1762" s="13" t="s">
        <v>76</v>
      </c>
      <c r="AY1762" s="191" t="s">
        <v>524</v>
      </c>
    </row>
    <row r="1763" spans="2:51" s="13" customFormat="1">
      <c r="B1763" s="189"/>
      <c r="D1763" s="190" t="s">
        <v>532</v>
      </c>
      <c r="E1763" s="191" t="s">
        <v>1</v>
      </c>
      <c r="F1763" s="192" t="s">
        <v>1833</v>
      </c>
      <c r="H1763" s="193">
        <v>-10.1</v>
      </c>
      <c r="I1763" s="194"/>
      <c r="L1763" s="189"/>
      <c r="M1763" s="195"/>
      <c r="N1763" s="196"/>
      <c r="O1763" s="196"/>
      <c r="P1763" s="196"/>
      <c r="Q1763" s="196"/>
      <c r="R1763" s="196"/>
      <c r="S1763" s="196"/>
      <c r="T1763" s="197"/>
      <c r="AT1763" s="191" t="s">
        <v>532</v>
      </c>
      <c r="AU1763" s="191" t="s">
        <v>89</v>
      </c>
      <c r="AV1763" s="13" t="s">
        <v>89</v>
      </c>
      <c r="AW1763" s="13" t="s">
        <v>30</v>
      </c>
      <c r="AX1763" s="13" t="s">
        <v>76</v>
      </c>
      <c r="AY1763" s="191" t="s">
        <v>524</v>
      </c>
    </row>
    <row r="1764" spans="2:51" s="13" customFormat="1">
      <c r="B1764" s="189"/>
      <c r="D1764" s="190" t="s">
        <v>532</v>
      </c>
      <c r="E1764" s="191" t="s">
        <v>1</v>
      </c>
      <c r="F1764" s="192" t="s">
        <v>1808</v>
      </c>
      <c r="H1764" s="193">
        <v>-34.892000000000003</v>
      </c>
      <c r="I1764" s="194"/>
      <c r="L1764" s="189"/>
      <c r="M1764" s="195"/>
      <c r="N1764" s="196"/>
      <c r="O1764" s="196"/>
      <c r="P1764" s="196"/>
      <c r="Q1764" s="196"/>
      <c r="R1764" s="196"/>
      <c r="S1764" s="196"/>
      <c r="T1764" s="197"/>
      <c r="AT1764" s="191" t="s">
        <v>532</v>
      </c>
      <c r="AU1764" s="191" t="s">
        <v>89</v>
      </c>
      <c r="AV1764" s="13" t="s">
        <v>89</v>
      </c>
      <c r="AW1764" s="13" t="s">
        <v>30</v>
      </c>
      <c r="AX1764" s="13" t="s">
        <v>76</v>
      </c>
      <c r="AY1764" s="191" t="s">
        <v>524</v>
      </c>
    </row>
    <row r="1765" spans="2:51" s="13" customFormat="1">
      <c r="B1765" s="189"/>
      <c r="D1765" s="190" t="s">
        <v>532</v>
      </c>
      <c r="E1765" s="191" t="s">
        <v>1</v>
      </c>
      <c r="F1765" s="192" t="s">
        <v>1834</v>
      </c>
      <c r="H1765" s="193">
        <v>-39.654000000000003</v>
      </c>
      <c r="I1765" s="194"/>
      <c r="L1765" s="189"/>
      <c r="M1765" s="195"/>
      <c r="N1765" s="196"/>
      <c r="O1765" s="196"/>
      <c r="P1765" s="196"/>
      <c r="Q1765" s="196"/>
      <c r="R1765" s="196"/>
      <c r="S1765" s="196"/>
      <c r="T1765" s="197"/>
      <c r="AT1765" s="191" t="s">
        <v>532</v>
      </c>
      <c r="AU1765" s="191" t="s">
        <v>89</v>
      </c>
      <c r="AV1765" s="13" t="s">
        <v>89</v>
      </c>
      <c r="AW1765" s="13" t="s">
        <v>30</v>
      </c>
      <c r="AX1765" s="13" t="s">
        <v>76</v>
      </c>
      <c r="AY1765" s="191" t="s">
        <v>524</v>
      </c>
    </row>
    <row r="1766" spans="2:51" s="13" customFormat="1">
      <c r="B1766" s="189"/>
      <c r="D1766" s="190" t="s">
        <v>532</v>
      </c>
      <c r="E1766" s="191" t="s">
        <v>1</v>
      </c>
      <c r="F1766" s="192" t="s">
        <v>1835</v>
      </c>
      <c r="H1766" s="193">
        <v>-26.462</v>
      </c>
      <c r="I1766" s="194"/>
      <c r="L1766" s="189"/>
      <c r="M1766" s="195"/>
      <c r="N1766" s="196"/>
      <c r="O1766" s="196"/>
      <c r="P1766" s="196"/>
      <c r="Q1766" s="196"/>
      <c r="R1766" s="196"/>
      <c r="S1766" s="196"/>
      <c r="T1766" s="197"/>
      <c r="AT1766" s="191" t="s">
        <v>532</v>
      </c>
      <c r="AU1766" s="191" t="s">
        <v>89</v>
      </c>
      <c r="AV1766" s="13" t="s">
        <v>89</v>
      </c>
      <c r="AW1766" s="13" t="s">
        <v>30</v>
      </c>
      <c r="AX1766" s="13" t="s">
        <v>76</v>
      </c>
      <c r="AY1766" s="191" t="s">
        <v>524</v>
      </c>
    </row>
    <row r="1767" spans="2:51" s="14" customFormat="1">
      <c r="B1767" s="198"/>
      <c r="D1767" s="190" t="s">
        <v>532</v>
      </c>
      <c r="E1767" s="199" t="s">
        <v>1</v>
      </c>
      <c r="F1767" s="200" t="s">
        <v>1683</v>
      </c>
      <c r="H1767" s="199" t="s">
        <v>1</v>
      </c>
      <c r="I1767" s="201"/>
      <c r="L1767" s="198"/>
      <c r="M1767" s="202"/>
      <c r="N1767" s="203"/>
      <c r="O1767" s="203"/>
      <c r="P1767" s="203"/>
      <c r="Q1767" s="203"/>
      <c r="R1767" s="203"/>
      <c r="S1767" s="203"/>
      <c r="T1767" s="204"/>
      <c r="AT1767" s="199" t="s">
        <v>532</v>
      </c>
      <c r="AU1767" s="199" t="s">
        <v>89</v>
      </c>
      <c r="AV1767" s="14" t="s">
        <v>83</v>
      </c>
      <c r="AW1767" s="14" t="s">
        <v>30</v>
      </c>
      <c r="AX1767" s="14" t="s">
        <v>76</v>
      </c>
      <c r="AY1767" s="199" t="s">
        <v>524</v>
      </c>
    </row>
    <row r="1768" spans="2:51" s="13" customFormat="1">
      <c r="B1768" s="189"/>
      <c r="D1768" s="190" t="s">
        <v>532</v>
      </c>
      <c r="E1768" s="191" t="s">
        <v>1</v>
      </c>
      <c r="F1768" s="192" t="s">
        <v>1836</v>
      </c>
      <c r="H1768" s="193">
        <v>100.21299999999999</v>
      </c>
      <c r="I1768" s="194"/>
      <c r="L1768" s="189"/>
      <c r="M1768" s="195"/>
      <c r="N1768" s="196"/>
      <c r="O1768" s="196"/>
      <c r="P1768" s="196"/>
      <c r="Q1768" s="196"/>
      <c r="R1768" s="196"/>
      <c r="S1768" s="196"/>
      <c r="T1768" s="197"/>
      <c r="AT1768" s="191" t="s">
        <v>532</v>
      </c>
      <c r="AU1768" s="191" t="s">
        <v>89</v>
      </c>
      <c r="AV1768" s="13" t="s">
        <v>89</v>
      </c>
      <c r="AW1768" s="13" t="s">
        <v>30</v>
      </c>
      <c r="AX1768" s="13" t="s">
        <v>76</v>
      </c>
      <c r="AY1768" s="191" t="s">
        <v>524</v>
      </c>
    </row>
    <row r="1769" spans="2:51" s="13" customFormat="1">
      <c r="B1769" s="189"/>
      <c r="D1769" s="190" t="s">
        <v>532</v>
      </c>
      <c r="E1769" s="191" t="s">
        <v>1</v>
      </c>
      <c r="F1769" s="192" t="s">
        <v>1837</v>
      </c>
      <c r="H1769" s="193">
        <v>162.02600000000001</v>
      </c>
      <c r="I1769" s="194"/>
      <c r="L1769" s="189"/>
      <c r="M1769" s="195"/>
      <c r="N1769" s="196"/>
      <c r="O1769" s="196"/>
      <c r="P1769" s="196"/>
      <c r="Q1769" s="196"/>
      <c r="R1769" s="196"/>
      <c r="S1769" s="196"/>
      <c r="T1769" s="197"/>
      <c r="AT1769" s="191" t="s">
        <v>532</v>
      </c>
      <c r="AU1769" s="191" t="s">
        <v>89</v>
      </c>
      <c r="AV1769" s="13" t="s">
        <v>89</v>
      </c>
      <c r="AW1769" s="13" t="s">
        <v>30</v>
      </c>
      <c r="AX1769" s="13" t="s">
        <v>76</v>
      </c>
      <c r="AY1769" s="191" t="s">
        <v>524</v>
      </c>
    </row>
    <row r="1770" spans="2:51" s="13" customFormat="1">
      <c r="B1770" s="189"/>
      <c r="D1770" s="190" t="s">
        <v>532</v>
      </c>
      <c r="E1770" s="191" t="s">
        <v>1</v>
      </c>
      <c r="F1770" s="192" t="s">
        <v>1838</v>
      </c>
      <c r="H1770" s="193">
        <v>1.2350000000000001</v>
      </c>
      <c r="I1770" s="194"/>
      <c r="L1770" s="189"/>
      <c r="M1770" s="195"/>
      <c r="N1770" s="196"/>
      <c r="O1770" s="196"/>
      <c r="P1770" s="196"/>
      <c r="Q1770" s="196"/>
      <c r="R1770" s="196"/>
      <c r="S1770" s="196"/>
      <c r="T1770" s="197"/>
      <c r="AT1770" s="191" t="s">
        <v>532</v>
      </c>
      <c r="AU1770" s="191" t="s">
        <v>89</v>
      </c>
      <c r="AV1770" s="13" t="s">
        <v>89</v>
      </c>
      <c r="AW1770" s="13" t="s">
        <v>30</v>
      </c>
      <c r="AX1770" s="13" t="s">
        <v>76</v>
      </c>
      <c r="AY1770" s="191" t="s">
        <v>524</v>
      </c>
    </row>
    <row r="1771" spans="2:51" s="13" customFormat="1">
      <c r="B1771" s="189"/>
      <c r="D1771" s="190" t="s">
        <v>532</v>
      </c>
      <c r="E1771" s="191" t="s">
        <v>1</v>
      </c>
      <c r="F1771" s="192" t="s">
        <v>1839</v>
      </c>
      <c r="H1771" s="193">
        <v>0.57299999999999995</v>
      </c>
      <c r="I1771" s="194"/>
      <c r="L1771" s="189"/>
      <c r="M1771" s="195"/>
      <c r="N1771" s="196"/>
      <c r="O1771" s="196"/>
      <c r="P1771" s="196"/>
      <c r="Q1771" s="196"/>
      <c r="R1771" s="196"/>
      <c r="S1771" s="196"/>
      <c r="T1771" s="197"/>
      <c r="AT1771" s="191" t="s">
        <v>532</v>
      </c>
      <c r="AU1771" s="191" t="s">
        <v>89</v>
      </c>
      <c r="AV1771" s="13" t="s">
        <v>89</v>
      </c>
      <c r="AW1771" s="13" t="s">
        <v>30</v>
      </c>
      <c r="AX1771" s="13" t="s">
        <v>76</v>
      </c>
      <c r="AY1771" s="191" t="s">
        <v>524</v>
      </c>
    </row>
    <row r="1772" spans="2:51" s="13" customFormat="1">
      <c r="B1772" s="189"/>
      <c r="D1772" s="190" t="s">
        <v>532</v>
      </c>
      <c r="E1772" s="191" t="s">
        <v>1</v>
      </c>
      <c r="F1772" s="192" t="s">
        <v>1840</v>
      </c>
      <c r="H1772" s="193">
        <v>111.343</v>
      </c>
      <c r="I1772" s="194"/>
      <c r="L1772" s="189"/>
      <c r="M1772" s="195"/>
      <c r="N1772" s="196"/>
      <c r="O1772" s="196"/>
      <c r="P1772" s="196"/>
      <c r="Q1772" s="196"/>
      <c r="R1772" s="196"/>
      <c r="S1772" s="196"/>
      <c r="T1772" s="197"/>
      <c r="AT1772" s="191" t="s">
        <v>532</v>
      </c>
      <c r="AU1772" s="191" t="s">
        <v>89</v>
      </c>
      <c r="AV1772" s="13" t="s">
        <v>89</v>
      </c>
      <c r="AW1772" s="13" t="s">
        <v>30</v>
      </c>
      <c r="AX1772" s="13" t="s">
        <v>76</v>
      </c>
      <c r="AY1772" s="191" t="s">
        <v>524</v>
      </c>
    </row>
    <row r="1773" spans="2:51" s="14" customFormat="1">
      <c r="B1773" s="198"/>
      <c r="D1773" s="190" t="s">
        <v>532</v>
      </c>
      <c r="E1773" s="199" t="s">
        <v>1</v>
      </c>
      <c r="F1773" s="200" t="s">
        <v>1841</v>
      </c>
      <c r="H1773" s="199" t="s">
        <v>1</v>
      </c>
      <c r="I1773" s="201"/>
      <c r="L1773" s="198"/>
      <c r="M1773" s="202"/>
      <c r="N1773" s="203"/>
      <c r="O1773" s="203"/>
      <c r="P1773" s="203"/>
      <c r="Q1773" s="203"/>
      <c r="R1773" s="203"/>
      <c r="S1773" s="203"/>
      <c r="T1773" s="204"/>
      <c r="AT1773" s="199" t="s">
        <v>532</v>
      </c>
      <c r="AU1773" s="199" t="s">
        <v>89</v>
      </c>
      <c r="AV1773" s="14" t="s">
        <v>83</v>
      </c>
      <c r="AW1773" s="14" t="s">
        <v>30</v>
      </c>
      <c r="AX1773" s="14" t="s">
        <v>76</v>
      </c>
      <c r="AY1773" s="199" t="s">
        <v>524</v>
      </c>
    </row>
    <row r="1774" spans="2:51" s="13" customFormat="1">
      <c r="B1774" s="189"/>
      <c r="D1774" s="190" t="s">
        <v>532</v>
      </c>
      <c r="E1774" s="191" t="s">
        <v>1</v>
      </c>
      <c r="F1774" s="192" t="s">
        <v>1842</v>
      </c>
      <c r="H1774" s="193">
        <v>-2.29</v>
      </c>
      <c r="I1774" s="194"/>
      <c r="L1774" s="189"/>
      <c r="M1774" s="195"/>
      <c r="N1774" s="196"/>
      <c r="O1774" s="196"/>
      <c r="P1774" s="196"/>
      <c r="Q1774" s="196"/>
      <c r="R1774" s="196"/>
      <c r="S1774" s="196"/>
      <c r="T1774" s="197"/>
      <c r="AT1774" s="191" t="s">
        <v>532</v>
      </c>
      <c r="AU1774" s="191" t="s">
        <v>89</v>
      </c>
      <c r="AV1774" s="13" t="s">
        <v>89</v>
      </c>
      <c r="AW1774" s="13" t="s">
        <v>30</v>
      </c>
      <c r="AX1774" s="13" t="s">
        <v>76</v>
      </c>
      <c r="AY1774" s="191" t="s">
        <v>524</v>
      </c>
    </row>
    <row r="1775" spans="2:51" s="13" customFormat="1">
      <c r="B1775" s="189"/>
      <c r="D1775" s="190" t="s">
        <v>532</v>
      </c>
      <c r="E1775" s="191" t="s">
        <v>1</v>
      </c>
      <c r="F1775" s="192" t="s">
        <v>1843</v>
      </c>
      <c r="H1775" s="193">
        <v>-2.0350000000000001</v>
      </c>
      <c r="I1775" s="194"/>
      <c r="L1775" s="189"/>
      <c r="M1775" s="195"/>
      <c r="N1775" s="196"/>
      <c r="O1775" s="196"/>
      <c r="P1775" s="196"/>
      <c r="Q1775" s="196"/>
      <c r="R1775" s="196"/>
      <c r="S1775" s="196"/>
      <c r="T1775" s="197"/>
      <c r="AT1775" s="191" t="s">
        <v>532</v>
      </c>
      <c r="AU1775" s="191" t="s">
        <v>89</v>
      </c>
      <c r="AV1775" s="13" t="s">
        <v>89</v>
      </c>
      <c r="AW1775" s="13" t="s">
        <v>30</v>
      </c>
      <c r="AX1775" s="13" t="s">
        <v>76</v>
      </c>
      <c r="AY1775" s="191" t="s">
        <v>524</v>
      </c>
    </row>
    <row r="1776" spans="2:51" s="13" customFormat="1">
      <c r="B1776" s="189"/>
      <c r="D1776" s="190" t="s">
        <v>532</v>
      </c>
      <c r="E1776" s="191" t="s">
        <v>1</v>
      </c>
      <c r="F1776" s="192" t="s">
        <v>1844</v>
      </c>
      <c r="H1776" s="193">
        <v>-76.945999999999998</v>
      </c>
      <c r="I1776" s="194"/>
      <c r="L1776" s="189"/>
      <c r="M1776" s="195"/>
      <c r="N1776" s="196"/>
      <c r="O1776" s="196"/>
      <c r="P1776" s="196"/>
      <c r="Q1776" s="196"/>
      <c r="R1776" s="196"/>
      <c r="S1776" s="196"/>
      <c r="T1776" s="197"/>
      <c r="AT1776" s="191" t="s">
        <v>532</v>
      </c>
      <c r="AU1776" s="191" t="s">
        <v>89</v>
      </c>
      <c r="AV1776" s="13" t="s">
        <v>89</v>
      </c>
      <c r="AW1776" s="13" t="s">
        <v>30</v>
      </c>
      <c r="AX1776" s="13" t="s">
        <v>76</v>
      </c>
      <c r="AY1776" s="191" t="s">
        <v>524</v>
      </c>
    </row>
    <row r="1777" spans="2:51" s="13" customFormat="1">
      <c r="B1777" s="189"/>
      <c r="D1777" s="190" t="s">
        <v>532</v>
      </c>
      <c r="E1777" s="191" t="s">
        <v>1</v>
      </c>
      <c r="F1777" s="192" t="s">
        <v>1845</v>
      </c>
      <c r="H1777" s="193">
        <v>-2.4380000000000002</v>
      </c>
      <c r="I1777" s="194"/>
      <c r="L1777" s="189"/>
      <c r="M1777" s="195"/>
      <c r="N1777" s="196"/>
      <c r="O1777" s="196"/>
      <c r="P1777" s="196"/>
      <c r="Q1777" s="196"/>
      <c r="R1777" s="196"/>
      <c r="S1777" s="196"/>
      <c r="T1777" s="197"/>
      <c r="AT1777" s="191" t="s">
        <v>532</v>
      </c>
      <c r="AU1777" s="191" t="s">
        <v>89</v>
      </c>
      <c r="AV1777" s="13" t="s">
        <v>89</v>
      </c>
      <c r="AW1777" s="13" t="s">
        <v>30</v>
      </c>
      <c r="AX1777" s="13" t="s">
        <v>76</v>
      </c>
      <c r="AY1777" s="191" t="s">
        <v>524</v>
      </c>
    </row>
    <row r="1778" spans="2:51" s="13" customFormat="1">
      <c r="B1778" s="189"/>
      <c r="D1778" s="190" t="s">
        <v>532</v>
      </c>
      <c r="E1778" s="191" t="s">
        <v>1</v>
      </c>
      <c r="F1778" s="192" t="s">
        <v>1846</v>
      </c>
      <c r="H1778" s="193">
        <v>-2.2469999999999999</v>
      </c>
      <c r="I1778" s="194"/>
      <c r="L1778" s="189"/>
      <c r="M1778" s="195"/>
      <c r="N1778" s="196"/>
      <c r="O1778" s="196"/>
      <c r="P1778" s="196"/>
      <c r="Q1778" s="196"/>
      <c r="R1778" s="196"/>
      <c r="S1778" s="196"/>
      <c r="T1778" s="197"/>
      <c r="AT1778" s="191" t="s">
        <v>532</v>
      </c>
      <c r="AU1778" s="191" t="s">
        <v>89</v>
      </c>
      <c r="AV1778" s="13" t="s">
        <v>89</v>
      </c>
      <c r="AW1778" s="13" t="s">
        <v>30</v>
      </c>
      <c r="AX1778" s="13" t="s">
        <v>76</v>
      </c>
      <c r="AY1778" s="191" t="s">
        <v>524</v>
      </c>
    </row>
    <row r="1779" spans="2:51" s="14" customFormat="1">
      <c r="B1779" s="198"/>
      <c r="D1779" s="190" t="s">
        <v>532</v>
      </c>
      <c r="E1779" s="199" t="s">
        <v>1</v>
      </c>
      <c r="F1779" s="200" t="s">
        <v>1689</v>
      </c>
      <c r="H1779" s="199" t="s">
        <v>1</v>
      </c>
      <c r="I1779" s="201"/>
      <c r="L1779" s="198"/>
      <c r="M1779" s="202"/>
      <c r="N1779" s="203"/>
      <c r="O1779" s="203"/>
      <c r="P1779" s="203"/>
      <c r="Q1779" s="203"/>
      <c r="R1779" s="203"/>
      <c r="S1779" s="203"/>
      <c r="T1779" s="204"/>
      <c r="AT1779" s="199" t="s">
        <v>532</v>
      </c>
      <c r="AU1779" s="199" t="s">
        <v>89</v>
      </c>
      <c r="AV1779" s="14" t="s">
        <v>83</v>
      </c>
      <c r="AW1779" s="14" t="s">
        <v>30</v>
      </c>
      <c r="AX1779" s="14" t="s">
        <v>76</v>
      </c>
      <c r="AY1779" s="199" t="s">
        <v>524</v>
      </c>
    </row>
    <row r="1780" spans="2:51" s="14" customFormat="1">
      <c r="B1780" s="198"/>
      <c r="D1780" s="190" t="s">
        <v>532</v>
      </c>
      <c r="E1780" s="199" t="s">
        <v>1</v>
      </c>
      <c r="F1780" s="200" t="s">
        <v>1673</v>
      </c>
      <c r="H1780" s="199" t="s">
        <v>1</v>
      </c>
      <c r="I1780" s="201"/>
      <c r="L1780" s="198"/>
      <c r="M1780" s="202"/>
      <c r="N1780" s="203"/>
      <c r="O1780" s="203"/>
      <c r="P1780" s="203"/>
      <c r="Q1780" s="203"/>
      <c r="R1780" s="203"/>
      <c r="S1780" s="203"/>
      <c r="T1780" s="204"/>
      <c r="AT1780" s="199" t="s">
        <v>532</v>
      </c>
      <c r="AU1780" s="199" t="s">
        <v>89</v>
      </c>
      <c r="AV1780" s="14" t="s">
        <v>83</v>
      </c>
      <c r="AW1780" s="14" t="s">
        <v>30</v>
      </c>
      <c r="AX1780" s="14" t="s">
        <v>76</v>
      </c>
      <c r="AY1780" s="199" t="s">
        <v>524</v>
      </c>
    </row>
    <row r="1781" spans="2:51" s="13" customFormat="1">
      <c r="B1781" s="189"/>
      <c r="D1781" s="190" t="s">
        <v>532</v>
      </c>
      <c r="E1781" s="191" t="s">
        <v>1</v>
      </c>
      <c r="F1781" s="192" t="s">
        <v>1847</v>
      </c>
      <c r="H1781" s="193">
        <v>166.852</v>
      </c>
      <c r="I1781" s="194"/>
      <c r="L1781" s="189"/>
      <c r="M1781" s="195"/>
      <c r="N1781" s="196"/>
      <c r="O1781" s="196"/>
      <c r="P1781" s="196"/>
      <c r="Q1781" s="196"/>
      <c r="R1781" s="196"/>
      <c r="S1781" s="196"/>
      <c r="T1781" s="197"/>
      <c r="AT1781" s="191" t="s">
        <v>532</v>
      </c>
      <c r="AU1781" s="191" t="s">
        <v>89</v>
      </c>
      <c r="AV1781" s="13" t="s">
        <v>89</v>
      </c>
      <c r="AW1781" s="13" t="s">
        <v>30</v>
      </c>
      <c r="AX1781" s="13" t="s">
        <v>76</v>
      </c>
      <c r="AY1781" s="191" t="s">
        <v>524</v>
      </c>
    </row>
    <row r="1782" spans="2:51" s="13" customFormat="1">
      <c r="B1782" s="189"/>
      <c r="D1782" s="190" t="s">
        <v>532</v>
      </c>
      <c r="E1782" s="191" t="s">
        <v>1</v>
      </c>
      <c r="F1782" s="192" t="s">
        <v>1848</v>
      </c>
      <c r="H1782" s="193">
        <v>7.54</v>
      </c>
      <c r="I1782" s="194"/>
      <c r="L1782" s="189"/>
      <c r="M1782" s="195"/>
      <c r="N1782" s="196"/>
      <c r="O1782" s="196"/>
      <c r="P1782" s="196"/>
      <c r="Q1782" s="196"/>
      <c r="R1782" s="196"/>
      <c r="S1782" s="196"/>
      <c r="T1782" s="197"/>
      <c r="AT1782" s="191" t="s">
        <v>532</v>
      </c>
      <c r="AU1782" s="191" t="s">
        <v>89</v>
      </c>
      <c r="AV1782" s="13" t="s">
        <v>89</v>
      </c>
      <c r="AW1782" s="13" t="s">
        <v>30</v>
      </c>
      <c r="AX1782" s="13" t="s">
        <v>76</v>
      </c>
      <c r="AY1782" s="191" t="s">
        <v>524</v>
      </c>
    </row>
    <row r="1783" spans="2:51" s="13" customFormat="1">
      <c r="B1783" s="189"/>
      <c r="D1783" s="190" t="s">
        <v>532</v>
      </c>
      <c r="E1783" s="191" t="s">
        <v>1</v>
      </c>
      <c r="F1783" s="192" t="s">
        <v>1849</v>
      </c>
      <c r="H1783" s="193">
        <v>-77.793999999999997</v>
      </c>
      <c r="I1783" s="194"/>
      <c r="L1783" s="189"/>
      <c r="M1783" s="195"/>
      <c r="N1783" s="196"/>
      <c r="O1783" s="196"/>
      <c r="P1783" s="196"/>
      <c r="Q1783" s="196"/>
      <c r="R1783" s="196"/>
      <c r="S1783" s="196"/>
      <c r="T1783" s="197"/>
      <c r="AT1783" s="191" t="s">
        <v>532</v>
      </c>
      <c r="AU1783" s="191" t="s">
        <v>89</v>
      </c>
      <c r="AV1783" s="13" t="s">
        <v>89</v>
      </c>
      <c r="AW1783" s="13" t="s">
        <v>30</v>
      </c>
      <c r="AX1783" s="13" t="s">
        <v>76</v>
      </c>
      <c r="AY1783" s="191" t="s">
        <v>524</v>
      </c>
    </row>
    <row r="1784" spans="2:51" s="14" customFormat="1">
      <c r="B1784" s="198"/>
      <c r="D1784" s="190" t="s">
        <v>532</v>
      </c>
      <c r="E1784" s="199" t="s">
        <v>1</v>
      </c>
      <c r="F1784" s="200" t="s">
        <v>1683</v>
      </c>
      <c r="H1784" s="199" t="s">
        <v>1</v>
      </c>
      <c r="I1784" s="201"/>
      <c r="L1784" s="198"/>
      <c r="M1784" s="202"/>
      <c r="N1784" s="203"/>
      <c r="O1784" s="203"/>
      <c r="P1784" s="203"/>
      <c r="Q1784" s="203"/>
      <c r="R1784" s="203"/>
      <c r="S1784" s="203"/>
      <c r="T1784" s="204"/>
      <c r="AT1784" s="199" t="s">
        <v>532</v>
      </c>
      <c r="AU1784" s="199" t="s">
        <v>89</v>
      </c>
      <c r="AV1784" s="14" t="s">
        <v>83</v>
      </c>
      <c r="AW1784" s="14" t="s">
        <v>30</v>
      </c>
      <c r="AX1784" s="14" t="s">
        <v>76</v>
      </c>
      <c r="AY1784" s="199" t="s">
        <v>524</v>
      </c>
    </row>
    <row r="1785" spans="2:51" s="13" customFormat="1">
      <c r="B1785" s="189"/>
      <c r="D1785" s="190" t="s">
        <v>532</v>
      </c>
      <c r="E1785" s="191" t="s">
        <v>1</v>
      </c>
      <c r="F1785" s="192" t="s">
        <v>1850</v>
      </c>
      <c r="H1785" s="193">
        <v>188.28399999999999</v>
      </c>
      <c r="I1785" s="194"/>
      <c r="L1785" s="189"/>
      <c r="M1785" s="195"/>
      <c r="N1785" s="196"/>
      <c r="O1785" s="196"/>
      <c r="P1785" s="196"/>
      <c r="Q1785" s="196"/>
      <c r="R1785" s="196"/>
      <c r="S1785" s="196"/>
      <c r="T1785" s="197"/>
      <c r="AT1785" s="191" t="s">
        <v>532</v>
      </c>
      <c r="AU1785" s="191" t="s">
        <v>89</v>
      </c>
      <c r="AV1785" s="13" t="s">
        <v>89</v>
      </c>
      <c r="AW1785" s="13" t="s">
        <v>30</v>
      </c>
      <c r="AX1785" s="13" t="s">
        <v>76</v>
      </c>
      <c r="AY1785" s="191" t="s">
        <v>524</v>
      </c>
    </row>
    <row r="1786" spans="2:51" s="13" customFormat="1">
      <c r="B1786" s="189"/>
      <c r="D1786" s="190" t="s">
        <v>532</v>
      </c>
      <c r="E1786" s="191" t="s">
        <v>1</v>
      </c>
      <c r="F1786" s="192" t="s">
        <v>1851</v>
      </c>
      <c r="H1786" s="193">
        <v>0.51100000000000001</v>
      </c>
      <c r="I1786" s="194"/>
      <c r="L1786" s="189"/>
      <c r="M1786" s="195"/>
      <c r="N1786" s="196"/>
      <c r="O1786" s="196"/>
      <c r="P1786" s="196"/>
      <c r="Q1786" s="196"/>
      <c r="R1786" s="196"/>
      <c r="S1786" s="196"/>
      <c r="T1786" s="197"/>
      <c r="AT1786" s="191" t="s">
        <v>532</v>
      </c>
      <c r="AU1786" s="191" t="s">
        <v>89</v>
      </c>
      <c r="AV1786" s="13" t="s">
        <v>89</v>
      </c>
      <c r="AW1786" s="13" t="s">
        <v>30</v>
      </c>
      <c r="AX1786" s="13" t="s">
        <v>76</v>
      </c>
      <c r="AY1786" s="191" t="s">
        <v>524</v>
      </c>
    </row>
    <row r="1787" spans="2:51" s="14" customFormat="1">
      <c r="B1787" s="198"/>
      <c r="D1787" s="190" t="s">
        <v>532</v>
      </c>
      <c r="E1787" s="199" t="s">
        <v>1</v>
      </c>
      <c r="F1787" s="200" t="s">
        <v>1852</v>
      </c>
      <c r="H1787" s="199" t="s">
        <v>1</v>
      </c>
      <c r="I1787" s="201"/>
      <c r="L1787" s="198"/>
      <c r="M1787" s="202"/>
      <c r="N1787" s="203"/>
      <c r="O1787" s="203"/>
      <c r="P1787" s="203"/>
      <c r="Q1787" s="203"/>
      <c r="R1787" s="203"/>
      <c r="S1787" s="203"/>
      <c r="T1787" s="204"/>
      <c r="AT1787" s="199" t="s">
        <v>532</v>
      </c>
      <c r="AU1787" s="199" t="s">
        <v>89</v>
      </c>
      <c r="AV1787" s="14" t="s">
        <v>83</v>
      </c>
      <c r="AW1787" s="14" t="s">
        <v>30</v>
      </c>
      <c r="AX1787" s="14" t="s">
        <v>76</v>
      </c>
      <c r="AY1787" s="199" t="s">
        <v>524</v>
      </c>
    </row>
    <row r="1788" spans="2:51" s="13" customFormat="1">
      <c r="B1788" s="189"/>
      <c r="D1788" s="190" t="s">
        <v>532</v>
      </c>
      <c r="E1788" s="191" t="s">
        <v>1</v>
      </c>
      <c r="F1788" s="192" t="s">
        <v>1818</v>
      </c>
      <c r="H1788" s="193">
        <v>-38.402000000000001</v>
      </c>
      <c r="I1788" s="194"/>
      <c r="L1788" s="189"/>
      <c r="M1788" s="195"/>
      <c r="N1788" s="196"/>
      <c r="O1788" s="196"/>
      <c r="P1788" s="196"/>
      <c r="Q1788" s="196"/>
      <c r="R1788" s="196"/>
      <c r="S1788" s="196"/>
      <c r="T1788" s="197"/>
      <c r="AT1788" s="191" t="s">
        <v>532</v>
      </c>
      <c r="AU1788" s="191" t="s">
        <v>89</v>
      </c>
      <c r="AV1788" s="13" t="s">
        <v>89</v>
      </c>
      <c r="AW1788" s="13" t="s">
        <v>30</v>
      </c>
      <c r="AX1788" s="13" t="s">
        <v>76</v>
      </c>
      <c r="AY1788" s="191" t="s">
        <v>524</v>
      </c>
    </row>
    <row r="1789" spans="2:51" s="13" customFormat="1">
      <c r="B1789" s="189"/>
      <c r="D1789" s="190" t="s">
        <v>532</v>
      </c>
      <c r="E1789" s="191" t="s">
        <v>1</v>
      </c>
      <c r="F1789" s="192" t="s">
        <v>1818</v>
      </c>
      <c r="H1789" s="193">
        <v>-38.402000000000001</v>
      </c>
      <c r="I1789" s="194"/>
      <c r="L1789" s="189"/>
      <c r="M1789" s="195"/>
      <c r="N1789" s="196"/>
      <c r="O1789" s="196"/>
      <c r="P1789" s="196"/>
      <c r="Q1789" s="196"/>
      <c r="R1789" s="196"/>
      <c r="S1789" s="196"/>
      <c r="T1789" s="197"/>
      <c r="AT1789" s="191" t="s">
        <v>532</v>
      </c>
      <c r="AU1789" s="191" t="s">
        <v>89</v>
      </c>
      <c r="AV1789" s="13" t="s">
        <v>89</v>
      </c>
      <c r="AW1789" s="13" t="s">
        <v>30</v>
      </c>
      <c r="AX1789" s="13" t="s">
        <v>76</v>
      </c>
      <c r="AY1789" s="191" t="s">
        <v>524</v>
      </c>
    </row>
    <row r="1790" spans="2:51" s="14" customFormat="1">
      <c r="B1790" s="198"/>
      <c r="D1790" s="190" t="s">
        <v>532</v>
      </c>
      <c r="E1790" s="199" t="s">
        <v>1</v>
      </c>
      <c r="F1790" s="200" t="s">
        <v>1691</v>
      </c>
      <c r="H1790" s="199" t="s">
        <v>1</v>
      </c>
      <c r="I1790" s="201"/>
      <c r="L1790" s="198"/>
      <c r="M1790" s="202"/>
      <c r="N1790" s="203"/>
      <c r="O1790" s="203"/>
      <c r="P1790" s="203"/>
      <c r="Q1790" s="203"/>
      <c r="R1790" s="203"/>
      <c r="S1790" s="203"/>
      <c r="T1790" s="204"/>
      <c r="AT1790" s="199" t="s">
        <v>532</v>
      </c>
      <c r="AU1790" s="199" t="s">
        <v>89</v>
      </c>
      <c r="AV1790" s="14" t="s">
        <v>83</v>
      </c>
      <c r="AW1790" s="14" t="s">
        <v>30</v>
      </c>
      <c r="AX1790" s="14" t="s">
        <v>76</v>
      </c>
      <c r="AY1790" s="199" t="s">
        <v>524</v>
      </c>
    </row>
    <row r="1791" spans="2:51" s="13" customFormat="1">
      <c r="B1791" s="189"/>
      <c r="D1791" s="190" t="s">
        <v>532</v>
      </c>
      <c r="E1791" s="191" t="s">
        <v>1</v>
      </c>
      <c r="F1791" s="192" t="s">
        <v>1853</v>
      </c>
      <c r="H1791" s="193">
        <v>151.04400000000001</v>
      </c>
      <c r="I1791" s="194"/>
      <c r="L1791" s="189"/>
      <c r="M1791" s="195"/>
      <c r="N1791" s="196"/>
      <c r="O1791" s="196"/>
      <c r="P1791" s="196"/>
      <c r="Q1791" s="196"/>
      <c r="R1791" s="196"/>
      <c r="S1791" s="196"/>
      <c r="T1791" s="197"/>
      <c r="AT1791" s="191" t="s">
        <v>532</v>
      </c>
      <c r="AU1791" s="191" t="s">
        <v>89</v>
      </c>
      <c r="AV1791" s="13" t="s">
        <v>89</v>
      </c>
      <c r="AW1791" s="13" t="s">
        <v>30</v>
      </c>
      <c r="AX1791" s="13" t="s">
        <v>76</v>
      </c>
      <c r="AY1791" s="191" t="s">
        <v>524</v>
      </c>
    </row>
    <row r="1792" spans="2:51" s="13" customFormat="1">
      <c r="B1792" s="189"/>
      <c r="D1792" s="190" t="s">
        <v>532</v>
      </c>
      <c r="E1792" s="191" t="s">
        <v>1</v>
      </c>
      <c r="F1792" s="192" t="s">
        <v>1854</v>
      </c>
      <c r="H1792" s="193">
        <v>-68.715000000000003</v>
      </c>
      <c r="I1792" s="194"/>
      <c r="L1792" s="189"/>
      <c r="M1792" s="195"/>
      <c r="N1792" s="196"/>
      <c r="O1792" s="196"/>
      <c r="P1792" s="196"/>
      <c r="Q1792" s="196"/>
      <c r="R1792" s="196"/>
      <c r="S1792" s="196"/>
      <c r="T1792" s="197"/>
      <c r="AT1792" s="191" t="s">
        <v>532</v>
      </c>
      <c r="AU1792" s="191" t="s">
        <v>89</v>
      </c>
      <c r="AV1792" s="13" t="s">
        <v>89</v>
      </c>
      <c r="AW1792" s="13" t="s">
        <v>30</v>
      </c>
      <c r="AX1792" s="13" t="s">
        <v>76</v>
      </c>
      <c r="AY1792" s="191" t="s">
        <v>524</v>
      </c>
    </row>
    <row r="1793" spans="1:65" s="14" customFormat="1">
      <c r="B1793" s="198"/>
      <c r="D1793" s="190" t="s">
        <v>532</v>
      </c>
      <c r="E1793" s="199" t="s">
        <v>1</v>
      </c>
      <c r="F1793" s="200" t="s">
        <v>1693</v>
      </c>
      <c r="H1793" s="199" t="s">
        <v>1</v>
      </c>
      <c r="I1793" s="201"/>
      <c r="L1793" s="198"/>
      <c r="M1793" s="202"/>
      <c r="N1793" s="203"/>
      <c r="O1793" s="203"/>
      <c r="P1793" s="203"/>
      <c r="Q1793" s="203"/>
      <c r="R1793" s="203"/>
      <c r="S1793" s="203"/>
      <c r="T1793" s="204"/>
      <c r="AT1793" s="199" t="s">
        <v>532</v>
      </c>
      <c r="AU1793" s="199" t="s">
        <v>89</v>
      </c>
      <c r="AV1793" s="14" t="s">
        <v>83</v>
      </c>
      <c r="AW1793" s="14" t="s">
        <v>30</v>
      </c>
      <c r="AX1793" s="14" t="s">
        <v>76</v>
      </c>
      <c r="AY1793" s="199" t="s">
        <v>524</v>
      </c>
    </row>
    <row r="1794" spans="1:65" s="13" customFormat="1">
      <c r="B1794" s="189"/>
      <c r="D1794" s="190" t="s">
        <v>532</v>
      </c>
      <c r="E1794" s="191" t="s">
        <v>1</v>
      </c>
      <c r="F1794" s="192" t="s">
        <v>1855</v>
      </c>
      <c r="H1794" s="193">
        <v>236.482</v>
      </c>
      <c r="I1794" s="194"/>
      <c r="L1794" s="189"/>
      <c r="M1794" s="195"/>
      <c r="N1794" s="196"/>
      <c r="O1794" s="196"/>
      <c r="P1794" s="196"/>
      <c r="Q1794" s="196"/>
      <c r="R1794" s="196"/>
      <c r="S1794" s="196"/>
      <c r="T1794" s="197"/>
      <c r="AT1794" s="191" t="s">
        <v>532</v>
      </c>
      <c r="AU1794" s="191" t="s">
        <v>89</v>
      </c>
      <c r="AV1794" s="13" t="s">
        <v>89</v>
      </c>
      <c r="AW1794" s="13" t="s">
        <v>30</v>
      </c>
      <c r="AX1794" s="13" t="s">
        <v>76</v>
      </c>
      <c r="AY1794" s="191" t="s">
        <v>524</v>
      </c>
    </row>
    <row r="1795" spans="1:65" s="13" customFormat="1">
      <c r="B1795" s="189"/>
      <c r="D1795" s="190" t="s">
        <v>532</v>
      </c>
      <c r="E1795" s="191" t="s">
        <v>1</v>
      </c>
      <c r="F1795" s="192" t="s">
        <v>1856</v>
      </c>
      <c r="H1795" s="193">
        <v>0.71899999999999997</v>
      </c>
      <c r="I1795" s="194"/>
      <c r="L1795" s="189"/>
      <c r="M1795" s="195"/>
      <c r="N1795" s="196"/>
      <c r="O1795" s="196"/>
      <c r="P1795" s="196"/>
      <c r="Q1795" s="196"/>
      <c r="R1795" s="196"/>
      <c r="S1795" s="196"/>
      <c r="T1795" s="197"/>
      <c r="AT1795" s="191" t="s">
        <v>532</v>
      </c>
      <c r="AU1795" s="191" t="s">
        <v>89</v>
      </c>
      <c r="AV1795" s="13" t="s">
        <v>89</v>
      </c>
      <c r="AW1795" s="13" t="s">
        <v>30</v>
      </c>
      <c r="AX1795" s="13" t="s">
        <v>76</v>
      </c>
      <c r="AY1795" s="191" t="s">
        <v>524</v>
      </c>
    </row>
    <row r="1796" spans="1:65" s="13" customFormat="1">
      <c r="B1796" s="189"/>
      <c r="D1796" s="190" t="s">
        <v>532</v>
      </c>
      <c r="E1796" s="191" t="s">
        <v>1</v>
      </c>
      <c r="F1796" s="192" t="s">
        <v>1857</v>
      </c>
      <c r="H1796" s="193">
        <v>1.323</v>
      </c>
      <c r="I1796" s="194"/>
      <c r="L1796" s="189"/>
      <c r="M1796" s="195"/>
      <c r="N1796" s="196"/>
      <c r="O1796" s="196"/>
      <c r="P1796" s="196"/>
      <c r="Q1796" s="196"/>
      <c r="R1796" s="196"/>
      <c r="S1796" s="196"/>
      <c r="T1796" s="197"/>
      <c r="AT1796" s="191" t="s">
        <v>532</v>
      </c>
      <c r="AU1796" s="191" t="s">
        <v>89</v>
      </c>
      <c r="AV1796" s="13" t="s">
        <v>89</v>
      </c>
      <c r="AW1796" s="13" t="s">
        <v>30</v>
      </c>
      <c r="AX1796" s="13" t="s">
        <v>76</v>
      </c>
      <c r="AY1796" s="191" t="s">
        <v>524</v>
      </c>
    </row>
    <row r="1797" spans="1:65" s="14" customFormat="1">
      <c r="B1797" s="198"/>
      <c r="D1797" s="190" t="s">
        <v>532</v>
      </c>
      <c r="E1797" s="199" t="s">
        <v>1</v>
      </c>
      <c r="F1797" s="200" t="s">
        <v>1852</v>
      </c>
      <c r="H1797" s="199" t="s">
        <v>1</v>
      </c>
      <c r="I1797" s="201"/>
      <c r="L1797" s="198"/>
      <c r="M1797" s="202"/>
      <c r="N1797" s="203"/>
      <c r="O1797" s="203"/>
      <c r="P1797" s="203"/>
      <c r="Q1797" s="203"/>
      <c r="R1797" s="203"/>
      <c r="S1797" s="203"/>
      <c r="T1797" s="204"/>
      <c r="AT1797" s="199" t="s">
        <v>532</v>
      </c>
      <c r="AU1797" s="199" t="s">
        <v>89</v>
      </c>
      <c r="AV1797" s="14" t="s">
        <v>83</v>
      </c>
      <c r="AW1797" s="14" t="s">
        <v>30</v>
      </c>
      <c r="AX1797" s="14" t="s">
        <v>76</v>
      </c>
      <c r="AY1797" s="199" t="s">
        <v>524</v>
      </c>
    </row>
    <row r="1798" spans="1:65" s="13" customFormat="1">
      <c r="B1798" s="189"/>
      <c r="D1798" s="190" t="s">
        <v>532</v>
      </c>
      <c r="E1798" s="191" t="s">
        <v>1</v>
      </c>
      <c r="F1798" s="192" t="s">
        <v>1858</v>
      </c>
      <c r="H1798" s="193">
        <v>-34.939</v>
      </c>
      <c r="I1798" s="194"/>
      <c r="L1798" s="189"/>
      <c r="M1798" s="195"/>
      <c r="N1798" s="196"/>
      <c r="O1798" s="196"/>
      <c r="P1798" s="196"/>
      <c r="Q1798" s="196"/>
      <c r="R1798" s="196"/>
      <c r="S1798" s="196"/>
      <c r="T1798" s="197"/>
      <c r="AT1798" s="191" t="s">
        <v>532</v>
      </c>
      <c r="AU1798" s="191" t="s">
        <v>89</v>
      </c>
      <c r="AV1798" s="13" t="s">
        <v>89</v>
      </c>
      <c r="AW1798" s="13" t="s">
        <v>30</v>
      </c>
      <c r="AX1798" s="13" t="s">
        <v>76</v>
      </c>
      <c r="AY1798" s="191" t="s">
        <v>524</v>
      </c>
    </row>
    <row r="1799" spans="1:65" s="13" customFormat="1">
      <c r="B1799" s="189"/>
      <c r="D1799" s="190" t="s">
        <v>532</v>
      </c>
      <c r="E1799" s="191" t="s">
        <v>1</v>
      </c>
      <c r="F1799" s="192" t="s">
        <v>1859</v>
      </c>
      <c r="H1799" s="193">
        <v>-30.414999999999999</v>
      </c>
      <c r="I1799" s="194"/>
      <c r="L1799" s="189"/>
      <c r="M1799" s="195"/>
      <c r="N1799" s="196"/>
      <c r="O1799" s="196"/>
      <c r="P1799" s="196"/>
      <c r="Q1799" s="196"/>
      <c r="R1799" s="196"/>
      <c r="S1799" s="196"/>
      <c r="T1799" s="197"/>
      <c r="AT1799" s="191" t="s">
        <v>532</v>
      </c>
      <c r="AU1799" s="191" t="s">
        <v>89</v>
      </c>
      <c r="AV1799" s="13" t="s">
        <v>89</v>
      </c>
      <c r="AW1799" s="13" t="s">
        <v>30</v>
      </c>
      <c r="AX1799" s="13" t="s">
        <v>76</v>
      </c>
      <c r="AY1799" s="191" t="s">
        <v>524</v>
      </c>
    </row>
    <row r="1800" spans="1:65" s="13" customFormat="1">
      <c r="B1800" s="189"/>
      <c r="D1800" s="190" t="s">
        <v>532</v>
      </c>
      <c r="E1800" s="191" t="s">
        <v>1</v>
      </c>
      <c r="F1800" s="192" t="s">
        <v>1860</v>
      </c>
      <c r="H1800" s="193">
        <v>-30.937000000000001</v>
      </c>
      <c r="I1800" s="194"/>
      <c r="L1800" s="189"/>
      <c r="M1800" s="195"/>
      <c r="N1800" s="196"/>
      <c r="O1800" s="196"/>
      <c r="P1800" s="196"/>
      <c r="Q1800" s="196"/>
      <c r="R1800" s="196"/>
      <c r="S1800" s="196"/>
      <c r="T1800" s="197"/>
      <c r="AT1800" s="191" t="s">
        <v>532</v>
      </c>
      <c r="AU1800" s="191" t="s">
        <v>89</v>
      </c>
      <c r="AV1800" s="13" t="s">
        <v>89</v>
      </c>
      <c r="AW1800" s="13" t="s">
        <v>30</v>
      </c>
      <c r="AX1800" s="13" t="s">
        <v>76</v>
      </c>
      <c r="AY1800" s="191" t="s">
        <v>524</v>
      </c>
    </row>
    <row r="1801" spans="1:65" s="13" customFormat="1">
      <c r="B1801" s="189"/>
      <c r="D1801" s="190" t="s">
        <v>532</v>
      </c>
      <c r="E1801" s="191" t="s">
        <v>1</v>
      </c>
      <c r="F1801" s="192" t="s">
        <v>1861</v>
      </c>
      <c r="H1801" s="193">
        <v>-4.3680000000000003</v>
      </c>
      <c r="I1801" s="194"/>
      <c r="L1801" s="189"/>
      <c r="M1801" s="195"/>
      <c r="N1801" s="196"/>
      <c r="O1801" s="196"/>
      <c r="P1801" s="196"/>
      <c r="Q1801" s="196"/>
      <c r="R1801" s="196"/>
      <c r="S1801" s="196"/>
      <c r="T1801" s="197"/>
      <c r="AT1801" s="191" t="s">
        <v>532</v>
      </c>
      <c r="AU1801" s="191" t="s">
        <v>89</v>
      </c>
      <c r="AV1801" s="13" t="s">
        <v>89</v>
      </c>
      <c r="AW1801" s="13" t="s">
        <v>30</v>
      </c>
      <c r="AX1801" s="13" t="s">
        <v>76</v>
      </c>
      <c r="AY1801" s="191" t="s">
        <v>524</v>
      </c>
    </row>
    <row r="1802" spans="1:65" s="13" customFormat="1">
      <c r="B1802" s="189"/>
      <c r="D1802" s="190" t="s">
        <v>532</v>
      </c>
      <c r="E1802" s="191" t="s">
        <v>1</v>
      </c>
      <c r="F1802" s="192" t="s">
        <v>1862</v>
      </c>
      <c r="H1802" s="193">
        <v>-7.226</v>
      </c>
      <c r="I1802" s="194"/>
      <c r="L1802" s="189"/>
      <c r="M1802" s="195"/>
      <c r="N1802" s="196"/>
      <c r="O1802" s="196"/>
      <c r="P1802" s="196"/>
      <c r="Q1802" s="196"/>
      <c r="R1802" s="196"/>
      <c r="S1802" s="196"/>
      <c r="T1802" s="197"/>
      <c r="AT1802" s="191" t="s">
        <v>532</v>
      </c>
      <c r="AU1802" s="191" t="s">
        <v>89</v>
      </c>
      <c r="AV1802" s="13" t="s">
        <v>89</v>
      </c>
      <c r="AW1802" s="13" t="s">
        <v>30</v>
      </c>
      <c r="AX1802" s="13" t="s">
        <v>76</v>
      </c>
      <c r="AY1802" s="191" t="s">
        <v>524</v>
      </c>
    </row>
    <row r="1803" spans="1:65" s="14" customFormat="1">
      <c r="B1803" s="198"/>
      <c r="D1803" s="190" t="s">
        <v>532</v>
      </c>
      <c r="E1803" s="199" t="s">
        <v>1</v>
      </c>
      <c r="F1803" s="200" t="s">
        <v>1780</v>
      </c>
      <c r="H1803" s="199" t="s">
        <v>1</v>
      </c>
      <c r="I1803" s="201"/>
      <c r="L1803" s="198"/>
      <c r="M1803" s="202"/>
      <c r="N1803" s="203"/>
      <c r="O1803" s="203"/>
      <c r="P1803" s="203"/>
      <c r="Q1803" s="203"/>
      <c r="R1803" s="203"/>
      <c r="S1803" s="203"/>
      <c r="T1803" s="204"/>
      <c r="AT1803" s="199" t="s">
        <v>532</v>
      </c>
      <c r="AU1803" s="199" t="s">
        <v>89</v>
      </c>
      <c r="AV1803" s="14" t="s">
        <v>83</v>
      </c>
      <c r="AW1803" s="14" t="s">
        <v>30</v>
      </c>
      <c r="AX1803" s="14" t="s">
        <v>76</v>
      </c>
      <c r="AY1803" s="199" t="s">
        <v>524</v>
      </c>
    </row>
    <row r="1804" spans="1:65" s="13" customFormat="1">
      <c r="B1804" s="189"/>
      <c r="D1804" s="190" t="s">
        <v>532</v>
      </c>
      <c r="E1804" s="191" t="s">
        <v>1</v>
      </c>
      <c r="F1804" s="192" t="s">
        <v>1863</v>
      </c>
      <c r="H1804" s="193">
        <v>17.343</v>
      </c>
      <c r="I1804" s="194"/>
      <c r="L1804" s="189"/>
      <c r="M1804" s="195"/>
      <c r="N1804" s="196"/>
      <c r="O1804" s="196"/>
      <c r="P1804" s="196"/>
      <c r="Q1804" s="196"/>
      <c r="R1804" s="196"/>
      <c r="S1804" s="196"/>
      <c r="T1804" s="197"/>
      <c r="AT1804" s="191" t="s">
        <v>532</v>
      </c>
      <c r="AU1804" s="191" t="s">
        <v>89</v>
      </c>
      <c r="AV1804" s="13" t="s">
        <v>89</v>
      </c>
      <c r="AW1804" s="13" t="s">
        <v>30</v>
      </c>
      <c r="AX1804" s="13" t="s">
        <v>76</v>
      </c>
      <c r="AY1804" s="191" t="s">
        <v>524</v>
      </c>
    </row>
    <row r="1805" spans="1:65" s="13" customFormat="1">
      <c r="B1805" s="189"/>
      <c r="D1805" s="190" t="s">
        <v>532</v>
      </c>
      <c r="E1805" s="191" t="s">
        <v>1</v>
      </c>
      <c r="F1805" s="192" t="s">
        <v>1864</v>
      </c>
      <c r="H1805" s="193">
        <v>10.214</v>
      </c>
      <c r="I1805" s="194"/>
      <c r="L1805" s="189"/>
      <c r="M1805" s="195"/>
      <c r="N1805" s="196"/>
      <c r="O1805" s="196"/>
      <c r="P1805" s="196"/>
      <c r="Q1805" s="196"/>
      <c r="R1805" s="196"/>
      <c r="S1805" s="196"/>
      <c r="T1805" s="197"/>
      <c r="AT1805" s="191" t="s">
        <v>532</v>
      </c>
      <c r="AU1805" s="191" t="s">
        <v>89</v>
      </c>
      <c r="AV1805" s="13" t="s">
        <v>89</v>
      </c>
      <c r="AW1805" s="13" t="s">
        <v>30</v>
      </c>
      <c r="AX1805" s="13" t="s">
        <v>76</v>
      </c>
      <c r="AY1805" s="191" t="s">
        <v>524</v>
      </c>
    </row>
    <row r="1806" spans="1:65" s="16" customFormat="1">
      <c r="B1806" s="213"/>
      <c r="D1806" s="190" t="s">
        <v>532</v>
      </c>
      <c r="E1806" s="214" t="s">
        <v>286</v>
      </c>
      <c r="F1806" s="215" t="s">
        <v>590</v>
      </c>
      <c r="H1806" s="216">
        <v>2138.52</v>
      </c>
      <c r="I1806" s="217"/>
      <c r="L1806" s="213"/>
      <c r="M1806" s="218"/>
      <c r="N1806" s="219"/>
      <c r="O1806" s="219"/>
      <c r="P1806" s="219"/>
      <c r="Q1806" s="219"/>
      <c r="R1806" s="219"/>
      <c r="S1806" s="219"/>
      <c r="T1806" s="220"/>
      <c r="AT1806" s="214" t="s">
        <v>532</v>
      </c>
      <c r="AU1806" s="214" t="s">
        <v>89</v>
      </c>
      <c r="AV1806" s="16" t="s">
        <v>530</v>
      </c>
      <c r="AW1806" s="16" t="s">
        <v>30</v>
      </c>
      <c r="AX1806" s="16" t="s">
        <v>83</v>
      </c>
      <c r="AY1806" s="214" t="s">
        <v>524</v>
      </c>
    </row>
    <row r="1807" spans="1:65" s="2" customFormat="1" ht="66.75" customHeight="1">
      <c r="A1807" s="35"/>
      <c r="B1807" s="144"/>
      <c r="C1807" s="176" t="s">
        <v>1865</v>
      </c>
      <c r="D1807" s="176" t="s">
        <v>526</v>
      </c>
      <c r="E1807" s="177" t="s">
        <v>1866</v>
      </c>
      <c r="F1807" s="178" t="s">
        <v>1867</v>
      </c>
      <c r="G1807" s="179" t="s">
        <v>529</v>
      </c>
      <c r="H1807" s="180">
        <v>18.544</v>
      </c>
      <c r="I1807" s="181"/>
      <c r="J1807" s="180">
        <f>ROUND(I1807*H1807,3)</f>
        <v>0</v>
      </c>
      <c r="K1807" s="182"/>
      <c r="L1807" s="36"/>
      <c r="M1807" s="183" t="s">
        <v>1</v>
      </c>
      <c r="N1807" s="184" t="s">
        <v>42</v>
      </c>
      <c r="O1807" s="61"/>
      <c r="P1807" s="185">
        <f>O1807*H1807</f>
        <v>0</v>
      </c>
      <c r="Q1807" s="185">
        <v>4.2049999999999997E-2</v>
      </c>
      <c r="R1807" s="185">
        <f>Q1807*H1807</f>
        <v>0.7797752</v>
      </c>
      <c r="S1807" s="185">
        <v>0</v>
      </c>
      <c r="T1807" s="186">
        <f>S1807*H1807</f>
        <v>0</v>
      </c>
      <c r="U1807" s="35"/>
      <c r="V1807" s="35"/>
      <c r="W1807" s="35"/>
      <c r="X1807" s="35"/>
      <c r="Y1807" s="35"/>
      <c r="Z1807" s="35"/>
      <c r="AA1807" s="35"/>
      <c r="AB1807" s="35"/>
      <c r="AC1807" s="35"/>
      <c r="AD1807" s="35"/>
      <c r="AE1807" s="35"/>
      <c r="AR1807" s="187" t="s">
        <v>530</v>
      </c>
      <c r="AT1807" s="187" t="s">
        <v>526</v>
      </c>
      <c r="AU1807" s="187" t="s">
        <v>89</v>
      </c>
      <c r="AY1807" s="18" t="s">
        <v>524</v>
      </c>
      <c r="BE1807" s="105">
        <f>IF(N1807="základná",J1807,0)</f>
        <v>0</v>
      </c>
      <c r="BF1807" s="105">
        <f>IF(N1807="znížená",J1807,0)</f>
        <v>0</v>
      </c>
      <c r="BG1807" s="105">
        <f>IF(N1807="zákl. prenesená",J1807,0)</f>
        <v>0</v>
      </c>
      <c r="BH1807" s="105">
        <f>IF(N1807="zníž. prenesená",J1807,0)</f>
        <v>0</v>
      </c>
      <c r="BI1807" s="105">
        <f>IF(N1807="nulová",J1807,0)</f>
        <v>0</v>
      </c>
      <c r="BJ1807" s="18" t="s">
        <v>89</v>
      </c>
      <c r="BK1807" s="188">
        <f>ROUND(I1807*H1807,3)</f>
        <v>0</v>
      </c>
      <c r="BL1807" s="18" t="s">
        <v>530</v>
      </c>
      <c r="BM1807" s="187" t="s">
        <v>1868</v>
      </c>
    </row>
    <row r="1808" spans="1:65" s="14" customFormat="1">
      <c r="B1808" s="198"/>
      <c r="D1808" s="190" t="s">
        <v>532</v>
      </c>
      <c r="E1808" s="199" t="s">
        <v>1</v>
      </c>
      <c r="F1808" s="200" t="s">
        <v>577</v>
      </c>
      <c r="H1808" s="199" t="s">
        <v>1</v>
      </c>
      <c r="I1808" s="201"/>
      <c r="L1808" s="198"/>
      <c r="M1808" s="202"/>
      <c r="N1808" s="203"/>
      <c r="O1808" s="203"/>
      <c r="P1808" s="203"/>
      <c r="Q1808" s="203"/>
      <c r="R1808" s="203"/>
      <c r="S1808" s="203"/>
      <c r="T1808" s="204"/>
      <c r="AT1808" s="199" t="s">
        <v>532</v>
      </c>
      <c r="AU1808" s="199" t="s">
        <v>89</v>
      </c>
      <c r="AV1808" s="14" t="s">
        <v>83</v>
      </c>
      <c r="AW1808" s="14" t="s">
        <v>30</v>
      </c>
      <c r="AX1808" s="14" t="s">
        <v>76</v>
      </c>
      <c r="AY1808" s="199" t="s">
        <v>524</v>
      </c>
    </row>
    <row r="1809" spans="1:65" s="14" customFormat="1">
      <c r="B1809" s="198"/>
      <c r="D1809" s="190" t="s">
        <v>532</v>
      </c>
      <c r="E1809" s="199" t="s">
        <v>1</v>
      </c>
      <c r="F1809" s="200" t="s">
        <v>1780</v>
      </c>
      <c r="H1809" s="199" t="s">
        <v>1</v>
      </c>
      <c r="I1809" s="201"/>
      <c r="L1809" s="198"/>
      <c r="M1809" s="202"/>
      <c r="N1809" s="203"/>
      <c r="O1809" s="203"/>
      <c r="P1809" s="203"/>
      <c r="Q1809" s="203"/>
      <c r="R1809" s="203"/>
      <c r="S1809" s="203"/>
      <c r="T1809" s="204"/>
      <c r="AT1809" s="199" t="s">
        <v>532</v>
      </c>
      <c r="AU1809" s="199" t="s">
        <v>89</v>
      </c>
      <c r="AV1809" s="14" t="s">
        <v>83</v>
      </c>
      <c r="AW1809" s="14" t="s">
        <v>30</v>
      </c>
      <c r="AX1809" s="14" t="s">
        <v>76</v>
      </c>
      <c r="AY1809" s="199" t="s">
        <v>524</v>
      </c>
    </row>
    <row r="1810" spans="1:65" s="13" customFormat="1">
      <c r="B1810" s="189"/>
      <c r="D1810" s="190" t="s">
        <v>532</v>
      </c>
      <c r="E1810" s="191" t="s">
        <v>1</v>
      </c>
      <c r="F1810" s="192" t="s">
        <v>1869</v>
      </c>
      <c r="H1810" s="193">
        <v>18.544</v>
      </c>
      <c r="I1810" s="194"/>
      <c r="L1810" s="189"/>
      <c r="M1810" s="195"/>
      <c r="N1810" s="196"/>
      <c r="O1810" s="196"/>
      <c r="P1810" s="196"/>
      <c r="Q1810" s="196"/>
      <c r="R1810" s="196"/>
      <c r="S1810" s="196"/>
      <c r="T1810" s="197"/>
      <c r="AT1810" s="191" t="s">
        <v>532</v>
      </c>
      <c r="AU1810" s="191" t="s">
        <v>89</v>
      </c>
      <c r="AV1810" s="13" t="s">
        <v>89</v>
      </c>
      <c r="AW1810" s="13" t="s">
        <v>30</v>
      </c>
      <c r="AX1810" s="13" t="s">
        <v>76</v>
      </c>
      <c r="AY1810" s="191" t="s">
        <v>524</v>
      </c>
    </row>
    <row r="1811" spans="1:65" s="16" customFormat="1">
      <c r="B1811" s="213"/>
      <c r="D1811" s="190" t="s">
        <v>532</v>
      </c>
      <c r="E1811" s="214" t="s">
        <v>289</v>
      </c>
      <c r="F1811" s="215" t="s">
        <v>590</v>
      </c>
      <c r="H1811" s="216">
        <v>18.544</v>
      </c>
      <c r="I1811" s="217"/>
      <c r="L1811" s="213"/>
      <c r="M1811" s="218"/>
      <c r="N1811" s="219"/>
      <c r="O1811" s="219"/>
      <c r="P1811" s="219"/>
      <c r="Q1811" s="219"/>
      <c r="R1811" s="219"/>
      <c r="S1811" s="219"/>
      <c r="T1811" s="220"/>
      <c r="AT1811" s="214" t="s">
        <v>532</v>
      </c>
      <c r="AU1811" s="214" t="s">
        <v>89</v>
      </c>
      <c r="AV1811" s="16" t="s">
        <v>530</v>
      </c>
      <c r="AW1811" s="16" t="s">
        <v>30</v>
      </c>
      <c r="AX1811" s="16" t="s">
        <v>83</v>
      </c>
      <c r="AY1811" s="214" t="s">
        <v>524</v>
      </c>
    </row>
    <row r="1812" spans="1:65" s="2" customFormat="1" ht="66.75" customHeight="1">
      <c r="A1812" s="35"/>
      <c r="B1812" s="144"/>
      <c r="C1812" s="176" t="s">
        <v>1870</v>
      </c>
      <c r="D1812" s="176" t="s">
        <v>526</v>
      </c>
      <c r="E1812" s="177" t="s">
        <v>1871</v>
      </c>
      <c r="F1812" s="178" t="s">
        <v>1872</v>
      </c>
      <c r="G1812" s="179" t="s">
        <v>529</v>
      </c>
      <c r="H1812" s="180">
        <v>21.193999999999999</v>
      </c>
      <c r="I1812" s="181"/>
      <c r="J1812" s="180">
        <f>ROUND(I1812*H1812,3)</f>
        <v>0</v>
      </c>
      <c r="K1812" s="182"/>
      <c r="L1812" s="36"/>
      <c r="M1812" s="183" t="s">
        <v>1</v>
      </c>
      <c r="N1812" s="184" t="s">
        <v>42</v>
      </c>
      <c r="O1812" s="61"/>
      <c r="P1812" s="185">
        <f>O1812*H1812</f>
        <v>0</v>
      </c>
      <c r="Q1812" s="185">
        <v>4.4729999999999999E-2</v>
      </c>
      <c r="R1812" s="185">
        <f>Q1812*H1812</f>
        <v>0.94800761999999994</v>
      </c>
      <c r="S1812" s="185">
        <v>0</v>
      </c>
      <c r="T1812" s="186">
        <f>S1812*H1812</f>
        <v>0</v>
      </c>
      <c r="U1812" s="35"/>
      <c r="V1812" s="35"/>
      <c r="W1812" s="35"/>
      <c r="X1812" s="35"/>
      <c r="Y1812" s="35"/>
      <c r="Z1812" s="35"/>
      <c r="AA1812" s="35"/>
      <c r="AB1812" s="35"/>
      <c r="AC1812" s="35"/>
      <c r="AD1812" s="35"/>
      <c r="AE1812" s="35"/>
      <c r="AR1812" s="187" t="s">
        <v>530</v>
      </c>
      <c r="AT1812" s="187" t="s">
        <v>526</v>
      </c>
      <c r="AU1812" s="187" t="s">
        <v>89</v>
      </c>
      <c r="AY1812" s="18" t="s">
        <v>524</v>
      </c>
      <c r="BE1812" s="105">
        <f>IF(N1812="základná",J1812,0)</f>
        <v>0</v>
      </c>
      <c r="BF1812" s="105">
        <f>IF(N1812="znížená",J1812,0)</f>
        <v>0</v>
      </c>
      <c r="BG1812" s="105">
        <f>IF(N1812="zákl. prenesená",J1812,0)</f>
        <v>0</v>
      </c>
      <c r="BH1812" s="105">
        <f>IF(N1812="zníž. prenesená",J1812,0)</f>
        <v>0</v>
      </c>
      <c r="BI1812" s="105">
        <f>IF(N1812="nulová",J1812,0)</f>
        <v>0</v>
      </c>
      <c r="BJ1812" s="18" t="s">
        <v>89</v>
      </c>
      <c r="BK1812" s="188">
        <f>ROUND(I1812*H1812,3)</f>
        <v>0</v>
      </c>
      <c r="BL1812" s="18" t="s">
        <v>530</v>
      </c>
      <c r="BM1812" s="187" t="s">
        <v>1873</v>
      </c>
    </row>
    <row r="1813" spans="1:65" s="14" customFormat="1">
      <c r="B1813" s="198"/>
      <c r="D1813" s="190" t="s">
        <v>532</v>
      </c>
      <c r="E1813" s="199" t="s">
        <v>1</v>
      </c>
      <c r="F1813" s="200" t="s">
        <v>577</v>
      </c>
      <c r="H1813" s="199" t="s">
        <v>1</v>
      </c>
      <c r="I1813" s="201"/>
      <c r="L1813" s="198"/>
      <c r="M1813" s="202"/>
      <c r="N1813" s="203"/>
      <c r="O1813" s="203"/>
      <c r="P1813" s="203"/>
      <c r="Q1813" s="203"/>
      <c r="R1813" s="203"/>
      <c r="S1813" s="203"/>
      <c r="T1813" s="204"/>
      <c r="AT1813" s="199" t="s">
        <v>532</v>
      </c>
      <c r="AU1813" s="199" t="s">
        <v>89</v>
      </c>
      <c r="AV1813" s="14" t="s">
        <v>83</v>
      </c>
      <c r="AW1813" s="14" t="s">
        <v>30</v>
      </c>
      <c r="AX1813" s="14" t="s">
        <v>76</v>
      </c>
      <c r="AY1813" s="199" t="s">
        <v>524</v>
      </c>
    </row>
    <row r="1814" spans="1:65" s="14" customFormat="1">
      <c r="B1814" s="198"/>
      <c r="D1814" s="190" t="s">
        <v>532</v>
      </c>
      <c r="E1814" s="199" t="s">
        <v>1</v>
      </c>
      <c r="F1814" s="200" t="s">
        <v>1874</v>
      </c>
      <c r="H1814" s="199" t="s">
        <v>1</v>
      </c>
      <c r="I1814" s="201"/>
      <c r="L1814" s="198"/>
      <c r="M1814" s="202"/>
      <c r="N1814" s="203"/>
      <c r="O1814" s="203"/>
      <c r="P1814" s="203"/>
      <c r="Q1814" s="203"/>
      <c r="R1814" s="203"/>
      <c r="S1814" s="203"/>
      <c r="T1814" s="204"/>
      <c r="AT1814" s="199" t="s">
        <v>532</v>
      </c>
      <c r="AU1814" s="199" t="s">
        <v>89</v>
      </c>
      <c r="AV1814" s="14" t="s">
        <v>83</v>
      </c>
      <c r="AW1814" s="14" t="s">
        <v>30</v>
      </c>
      <c r="AX1814" s="14" t="s">
        <v>76</v>
      </c>
      <c r="AY1814" s="199" t="s">
        <v>524</v>
      </c>
    </row>
    <row r="1815" spans="1:65" s="13" customFormat="1">
      <c r="B1815" s="189"/>
      <c r="D1815" s="190" t="s">
        <v>532</v>
      </c>
      <c r="E1815" s="191" t="s">
        <v>1</v>
      </c>
      <c r="F1815" s="192" t="s">
        <v>1875</v>
      </c>
      <c r="H1815" s="193">
        <v>10.464</v>
      </c>
      <c r="I1815" s="194"/>
      <c r="L1815" s="189"/>
      <c r="M1815" s="195"/>
      <c r="N1815" s="196"/>
      <c r="O1815" s="196"/>
      <c r="P1815" s="196"/>
      <c r="Q1815" s="196"/>
      <c r="R1815" s="196"/>
      <c r="S1815" s="196"/>
      <c r="T1815" s="197"/>
      <c r="AT1815" s="191" t="s">
        <v>532</v>
      </c>
      <c r="AU1815" s="191" t="s">
        <v>89</v>
      </c>
      <c r="AV1815" s="13" t="s">
        <v>89</v>
      </c>
      <c r="AW1815" s="13" t="s">
        <v>30</v>
      </c>
      <c r="AX1815" s="13" t="s">
        <v>76</v>
      </c>
      <c r="AY1815" s="191" t="s">
        <v>524</v>
      </c>
    </row>
    <row r="1816" spans="1:65" s="14" customFormat="1">
      <c r="B1816" s="198"/>
      <c r="D1816" s="190" t="s">
        <v>532</v>
      </c>
      <c r="E1816" s="199" t="s">
        <v>1</v>
      </c>
      <c r="F1816" s="200" t="s">
        <v>1673</v>
      </c>
      <c r="H1816" s="199" t="s">
        <v>1</v>
      </c>
      <c r="I1816" s="201"/>
      <c r="L1816" s="198"/>
      <c r="M1816" s="202"/>
      <c r="N1816" s="203"/>
      <c r="O1816" s="203"/>
      <c r="P1816" s="203"/>
      <c r="Q1816" s="203"/>
      <c r="R1816" s="203"/>
      <c r="S1816" s="203"/>
      <c r="T1816" s="204"/>
      <c r="AT1816" s="199" t="s">
        <v>532</v>
      </c>
      <c r="AU1816" s="199" t="s">
        <v>89</v>
      </c>
      <c r="AV1816" s="14" t="s">
        <v>83</v>
      </c>
      <c r="AW1816" s="14" t="s">
        <v>30</v>
      </c>
      <c r="AX1816" s="14" t="s">
        <v>76</v>
      </c>
      <c r="AY1816" s="199" t="s">
        <v>524</v>
      </c>
    </row>
    <row r="1817" spans="1:65" s="13" customFormat="1">
      <c r="B1817" s="189"/>
      <c r="D1817" s="190" t="s">
        <v>532</v>
      </c>
      <c r="E1817" s="191" t="s">
        <v>1</v>
      </c>
      <c r="F1817" s="192" t="s">
        <v>1876</v>
      </c>
      <c r="H1817" s="193">
        <v>10.73</v>
      </c>
      <c r="I1817" s="194"/>
      <c r="L1817" s="189"/>
      <c r="M1817" s="195"/>
      <c r="N1817" s="196"/>
      <c r="O1817" s="196"/>
      <c r="P1817" s="196"/>
      <c r="Q1817" s="196"/>
      <c r="R1817" s="196"/>
      <c r="S1817" s="196"/>
      <c r="T1817" s="197"/>
      <c r="AT1817" s="191" t="s">
        <v>532</v>
      </c>
      <c r="AU1817" s="191" t="s">
        <v>89</v>
      </c>
      <c r="AV1817" s="13" t="s">
        <v>89</v>
      </c>
      <c r="AW1817" s="13" t="s">
        <v>30</v>
      </c>
      <c r="AX1817" s="13" t="s">
        <v>76</v>
      </c>
      <c r="AY1817" s="191" t="s">
        <v>524</v>
      </c>
    </row>
    <row r="1818" spans="1:65" s="16" customFormat="1">
      <c r="B1818" s="213"/>
      <c r="D1818" s="190" t="s">
        <v>532</v>
      </c>
      <c r="E1818" s="214" t="s">
        <v>292</v>
      </c>
      <c r="F1818" s="215" t="s">
        <v>590</v>
      </c>
      <c r="H1818" s="216">
        <v>21.193999999999999</v>
      </c>
      <c r="I1818" s="217"/>
      <c r="L1818" s="213"/>
      <c r="M1818" s="218"/>
      <c r="N1818" s="219"/>
      <c r="O1818" s="219"/>
      <c r="P1818" s="219"/>
      <c r="Q1818" s="219"/>
      <c r="R1818" s="219"/>
      <c r="S1818" s="219"/>
      <c r="T1818" s="220"/>
      <c r="AT1818" s="214" t="s">
        <v>532</v>
      </c>
      <c r="AU1818" s="214" t="s">
        <v>89</v>
      </c>
      <c r="AV1818" s="16" t="s">
        <v>530</v>
      </c>
      <c r="AW1818" s="16" t="s">
        <v>30</v>
      </c>
      <c r="AX1818" s="16" t="s">
        <v>83</v>
      </c>
      <c r="AY1818" s="214" t="s">
        <v>524</v>
      </c>
    </row>
    <row r="1819" spans="1:65" s="2" customFormat="1" ht="44.25" customHeight="1">
      <c r="A1819" s="35"/>
      <c r="B1819" s="144"/>
      <c r="C1819" s="176" t="s">
        <v>1877</v>
      </c>
      <c r="D1819" s="176" t="s">
        <v>526</v>
      </c>
      <c r="E1819" s="177" t="s">
        <v>1878</v>
      </c>
      <c r="F1819" s="178" t="s">
        <v>1879</v>
      </c>
      <c r="G1819" s="179" t="s">
        <v>529</v>
      </c>
      <c r="H1819" s="180">
        <v>2.6</v>
      </c>
      <c r="I1819" s="181"/>
      <c r="J1819" s="180">
        <f>ROUND(I1819*H1819,3)</f>
        <v>0</v>
      </c>
      <c r="K1819" s="182"/>
      <c r="L1819" s="36"/>
      <c r="M1819" s="183" t="s">
        <v>1</v>
      </c>
      <c r="N1819" s="184" t="s">
        <v>42</v>
      </c>
      <c r="O1819" s="61"/>
      <c r="P1819" s="185">
        <f>O1819*H1819</f>
        <v>0</v>
      </c>
      <c r="Q1819" s="185">
        <v>1.167E-2</v>
      </c>
      <c r="R1819" s="185">
        <f>Q1819*H1819</f>
        <v>3.0342000000000001E-2</v>
      </c>
      <c r="S1819" s="185">
        <v>0</v>
      </c>
      <c r="T1819" s="186">
        <f>S1819*H1819</f>
        <v>0</v>
      </c>
      <c r="U1819" s="35"/>
      <c r="V1819" s="35"/>
      <c r="W1819" s="35"/>
      <c r="X1819" s="35"/>
      <c r="Y1819" s="35"/>
      <c r="Z1819" s="35"/>
      <c r="AA1819" s="35"/>
      <c r="AB1819" s="35"/>
      <c r="AC1819" s="35"/>
      <c r="AD1819" s="35"/>
      <c r="AE1819" s="35"/>
      <c r="AR1819" s="187" t="s">
        <v>530</v>
      </c>
      <c r="AT1819" s="187" t="s">
        <v>526</v>
      </c>
      <c r="AU1819" s="187" t="s">
        <v>89</v>
      </c>
      <c r="AY1819" s="18" t="s">
        <v>524</v>
      </c>
      <c r="BE1819" s="105">
        <f>IF(N1819="základná",J1819,0)</f>
        <v>0</v>
      </c>
      <c r="BF1819" s="105">
        <f>IF(N1819="znížená",J1819,0)</f>
        <v>0</v>
      </c>
      <c r="BG1819" s="105">
        <f>IF(N1819="zákl. prenesená",J1819,0)</f>
        <v>0</v>
      </c>
      <c r="BH1819" s="105">
        <f>IF(N1819="zníž. prenesená",J1819,0)</f>
        <v>0</v>
      </c>
      <c r="BI1819" s="105">
        <f>IF(N1819="nulová",J1819,0)</f>
        <v>0</v>
      </c>
      <c r="BJ1819" s="18" t="s">
        <v>89</v>
      </c>
      <c r="BK1819" s="188">
        <f>ROUND(I1819*H1819,3)</f>
        <v>0</v>
      </c>
      <c r="BL1819" s="18" t="s">
        <v>530</v>
      </c>
      <c r="BM1819" s="187" t="s">
        <v>1880</v>
      </c>
    </row>
    <row r="1820" spans="1:65" s="14" customFormat="1">
      <c r="B1820" s="198"/>
      <c r="D1820" s="190" t="s">
        <v>532</v>
      </c>
      <c r="E1820" s="199" t="s">
        <v>1</v>
      </c>
      <c r="F1820" s="200" t="s">
        <v>577</v>
      </c>
      <c r="H1820" s="199" t="s">
        <v>1</v>
      </c>
      <c r="I1820" s="201"/>
      <c r="L1820" s="198"/>
      <c r="M1820" s="202"/>
      <c r="N1820" s="203"/>
      <c r="O1820" s="203"/>
      <c r="P1820" s="203"/>
      <c r="Q1820" s="203"/>
      <c r="R1820" s="203"/>
      <c r="S1820" s="203"/>
      <c r="T1820" s="204"/>
      <c r="AT1820" s="199" t="s">
        <v>532</v>
      </c>
      <c r="AU1820" s="199" t="s">
        <v>89</v>
      </c>
      <c r="AV1820" s="14" t="s">
        <v>83</v>
      </c>
      <c r="AW1820" s="14" t="s">
        <v>30</v>
      </c>
      <c r="AX1820" s="14" t="s">
        <v>76</v>
      </c>
      <c r="AY1820" s="199" t="s">
        <v>524</v>
      </c>
    </row>
    <row r="1821" spans="1:65" s="14" customFormat="1">
      <c r="B1821" s="198"/>
      <c r="D1821" s="190" t="s">
        <v>532</v>
      </c>
      <c r="E1821" s="199" t="s">
        <v>1</v>
      </c>
      <c r="F1821" s="200" t="s">
        <v>1881</v>
      </c>
      <c r="H1821" s="199" t="s">
        <v>1</v>
      </c>
      <c r="I1821" s="201"/>
      <c r="L1821" s="198"/>
      <c r="M1821" s="202"/>
      <c r="N1821" s="203"/>
      <c r="O1821" s="203"/>
      <c r="P1821" s="203"/>
      <c r="Q1821" s="203"/>
      <c r="R1821" s="203"/>
      <c r="S1821" s="203"/>
      <c r="T1821" s="204"/>
      <c r="AT1821" s="199" t="s">
        <v>532</v>
      </c>
      <c r="AU1821" s="199" t="s">
        <v>89</v>
      </c>
      <c r="AV1821" s="14" t="s">
        <v>83</v>
      </c>
      <c r="AW1821" s="14" t="s">
        <v>30</v>
      </c>
      <c r="AX1821" s="14" t="s">
        <v>76</v>
      </c>
      <c r="AY1821" s="199" t="s">
        <v>524</v>
      </c>
    </row>
    <row r="1822" spans="1:65" s="13" customFormat="1">
      <c r="B1822" s="189"/>
      <c r="D1822" s="190" t="s">
        <v>532</v>
      </c>
      <c r="E1822" s="191" t="s">
        <v>1</v>
      </c>
      <c r="F1822" s="192" t="s">
        <v>1882</v>
      </c>
      <c r="H1822" s="193">
        <v>2.6</v>
      </c>
      <c r="I1822" s="194"/>
      <c r="L1822" s="189"/>
      <c r="M1822" s="195"/>
      <c r="N1822" s="196"/>
      <c r="O1822" s="196"/>
      <c r="P1822" s="196"/>
      <c r="Q1822" s="196"/>
      <c r="R1822" s="196"/>
      <c r="S1822" s="196"/>
      <c r="T1822" s="197"/>
      <c r="AT1822" s="191" t="s">
        <v>532</v>
      </c>
      <c r="AU1822" s="191" t="s">
        <v>89</v>
      </c>
      <c r="AV1822" s="13" t="s">
        <v>89</v>
      </c>
      <c r="AW1822" s="13" t="s">
        <v>30</v>
      </c>
      <c r="AX1822" s="13" t="s">
        <v>76</v>
      </c>
      <c r="AY1822" s="191" t="s">
        <v>524</v>
      </c>
    </row>
    <row r="1823" spans="1:65" s="16" customFormat="1">
      <c r="B1823" s="213"/>
      <c r="D1823" s="190" t="s">
        <v>532</v>
      </c>
      <c r="E1823" s="214" t="s">
        <v>295</v>
      </c>
      <c r="F1823" s="215" t="s">
        <v>590</v>
      </c>
      <c r="H1823" s="216">
        <v>2.6</v>
      </c>
      <c r="I1823" s="217"/>
      <c r="L1823" s="213"/>
      <c r="M1823" s="218"/>
      <c r="N1823" s="219"/>
      <c r="O1823" s="219"/>
      <c r="P1823" s="219"/>
      <c r="Q1823" s="219"/>
      <c r="R1823" s="219"/>
      <c r="S1823" s="219"/>
      <c r="T1823" s="220"/>
      <c r="AT1823" s="214" t="s">
        <v>532</v>
      </c>
      <c r="AU1823" s="214" t="s">
        <v>89</v>
      </c>
      <c r="AV1823" s="16" t="s">
        <v>530</v>
      </c>
      <c r="AW1823" s="16" t="s">
        <v>30</v>
      </c>
      <c r="AX1823" s="16" t="s">
        <v>83</v>
      </c>
      <c r="AY1823" s="214" t="s">
        <v>524</v>
      </c>
    </row>
    <row r="1824" spans="1:65" s="2" customFormat="1" ht="44.25" customHeight="1">
      <c r="A1824" s="35"/>
      <c r="B1824" s="144"/>
      <c r="C1824" s="176" t="s">
        <v>1883</v>
      </c>
      <c r="D1824" s="176" t="s">
        <v>526</v>
      </c>
      <c r="E1824" s="177" t="s">
        <v>1884</v>
      </c>
      <c r="F1824" s="178" t="s">
        <v>1885</v>
      </c>
      <c r="G1824" s="179" t="s">
        <v>529</v>
      </c>
      <c r="H1824" s="180">
        <v>42.981000000000002</v>
      </c>
      <c r="I1824" s="181"/>
      <c r="J1824" s="180">
        <f>ROUND(I1824*H1824,3)</f>
        <v>0</v>
      </c>
      <c r="K1824" s="182"/>
      <c r="L1824" s="36"/>
      <c r="M1824" s="183" t="s">
        <v>1</v>
      </c>
      <c r="N1824" s="184" t="s">
        <v>42</v>
      </c>
      <c r="O1824" s="61"/>
      <c r="P1824" s="185">
        <f>O1824*H1824</f>
        <v>0</v>
      </c>
      <c r="Q1824" s="185">
        <v>1.167E-2</v>
      </c>
      <c r="R1824" s="185">
        <f>Q1824*H1824</f>
        <v>0.50158827000000006</v>
      </c>
      <c r="S1824" s="185">
        <v>0</v>
      </c>
      <c r="T1824" s="186">
        <f>S1824*H1824</f>
        <v>0</v>
      </c>
      <c r="U1824" s="35"/>
      <c r="V1824" s="35"/>
      <c r="W1824" s="35"/>
      <c r="X1824" s="35"/>
      <c r="Y1824" s="35"/>
      <c r="Z1824" s="35"/>
      <c r="AA1824" s="35"/>
      <c r="AB1824" s="35"/>
      <c r="AC1824" s="35"/>
      <c r="AD1824" s="35"/>
      <c r="AE1824" s="35"/>
      <c r="AR1824" s="187" t="s">
        <v>530</v>
      </c>
      <c r="AT1824" s="187" t="s">
        <v>526</v>
      </c>
      <c r="AU1824" s="187" t="s">
        <v>89</v>
      </c>
      <c r="AY1824" s="18" t="s">
        <v>524</v>
      </c>
      <c r="BE1824" s="105">
        <f>IF(N1824="základná",J1824,0)</f>
        <v>0</v>
      </c>
      <c r="BF1824" s="105">
        <f>IF(N1824="znížená",J1824,0)</f>
        <v>0</v>
      </c>
      <c r="BG1824" s="105">
        <f>IF(N1824="zákl. prenesená",J1824,0)</f>
        <v>0</v>
      </c>
      <c r="BH1824" s="105">
        <f>IF(N1824="zníž. prenesená",J1824,0)</f>
        <v>0</v>
      </c>
      <c r="BI1824" s="105">
        <f>IF(N1824="nulová",J1824,0)</f>
        <v>0</v>
      </c>
      <c r="BJ1824" s="18" t="s">
        <v>89</v>
      </c>
      <c r="BK1824" s="188">
        <f>ROUND(I1824*H1824,3)</f>
        <v>0</v>
      </c>
      <c r="BL1824" s="18" t="s">
        <v>530</v>
      </c>
      <c r="BM1824" s="187" t="s">
        <v>1886</v>
      </c>
    </row>
    <row r="1825" spans="1:65" s="14" customFormat="1">
      <c r="B1825" s="198"/>
      <c r="D1825" s="190" t="s">
        <v>532</v>
      </c>
      <c r="E1825" s="199" t="s">
        <v>1</v>
      </c>
      <c r="F1825" s="200" t="s">
        <v>577</v>
      </c>
      <c r="H1825" s="199" t="s">
        <v>1</v>
      </c>
      <c r="I1825" s="201"/>
      <c r="L1825" s="198"/>
      <c r="M1825" s="202"/>
      <c r="N1825" s="203"/>
      <c r="O1825" s="203"/>
      <c r="P1825" s="203"/>
      <c r="Q1825" s="203"/>
      <c r="R1825" s="203"/>
      <c r="S1825" s="203"/>
      <c r="T1825" s="204"/>
      <c r="AT1825" s="199" t="s">
        <v>532</v>
      </c>
      <c r="AU1825" s="199" t="s">
        <v>89</v>
      </c>
      <c r="AV1825" s="14" t="s">
        <v>83</v>
      </c>
      <c r="AW1825" s="14" t="s">
        <v>30</v>
      </c>
      <c r="AX1825" s="14" t="s">
        <v>76</v>
      </c>
      <c r="AY1825" s="199" t="s">
        <v>524</v>
      </c>
    </row>
    <row r="1826" spans="1:65" s="14" customFormat="1">
      <c r="B1826" s="198"/>
      <c r="D1826" s="190" t="s">
        <v>532</v>
      </c>
      <c r="E1826" s="199" t="s">
        <v>1</v>
      </c>
      <c r="F1826" s="200" t="s">
        <v>1887</v>
      </c>
      <c r="H1826" s="199" t="s">
        <v>1</v>
      </c>
      <c r="I1826" s="201"/>
      <c r="L1826" s="198"/>
      <c r="M1826" s="202"/>
      <c r="N1826" s="203"/>
      <c r="O1826" s="203"/>
      <c r="P1826" s="203"/>
      <c r="Q1826" s="203"/>
      <c r="R1826" s="203"/>
      <c r="S1826" s="203"/>
      <c r="T1826" s="204"/>
      <c r="AT1826" s="199" t="s">
        <v>532</v>
      </c>
      <c r="AU1826" s="199" t="s">
        <v>89</v>
      </c>
      <c r="AV1826" s="14" t="s">
        <v>83</v>
      </c>
      <c r="AW1826" s="14" t="s">
        <v>30</v>
      </c>
      <c r="AX1826" s="14" t="s">
        <v>76</v>
      </c>
      <c r="AY1826" s="199" t="s">
        <v>524</v>
      </c>
    </row>
    <row r="1827" spans="1:65" s="13" customFormat="1">
      <c r="B1827" s="189"/>
      <c r="D1827" s="190" t="s">
        <v>532</v>
      </c>
      <c r="E1827" s="191" t="s">
        <v>1</v>
      </c>
      <c r="F1827" s="192" t="s">
        <v>1888</v>
      </c>
      <c r="H1827" s="193">
        <v>24.34</v>
      </c>
      <c r="I1827" s="194"/>
      <c r="L1827" s="189"/>
      <c r="M1827" s="195"/>
      <c r="N1827" s="196"/>
      <c r="O1827" s="196"/>
      <c r="P1827" s="196"/>
      <c r="Q1827" s="196"/>
      <c r="R1827" s="196"/>
      <c r="S1827" s="196"/>
      <c r="T1827" s="197"/>
      <c r="AT1827" s="191" t="s">
        <v>532</v>
      </c>
      <c r="AU1827" s="191" t="s">
        <v>89</v>
      </c>
      <c r="AV1827" s="13" t="s">
        <v>89</v>
      </c>
      <c r="AW1827" s="13" t="s">
        <v>30</v>
      </c>
      <c r="AX1827" s="13" t="s">
        <v>76</v>
      </c>
      <c r="AY1827" s="191" t="s">
        <v>524</v>
      </c>
    </row>
    <row r="1828" spans="1:65" s="15" customFormat="1">
      <c r="B1828" s="205"/>
      <c r="D1828" s="190" t="s">
        <v>532</v>
      </c>
      <c r="E1828" s="206" t="s">
        <v>304</v>
      </c>
      <c r="F1828" s="207" t="s">
        <v>589</v>
      </c>
      <c r="H1828" s="208">
        <v>24.34</v>
      </c>
      <c r="I1828" s="209"/>
      <c r="L1828" s="205"/>
      <c r="M1828" s="210"/>
      <c r="N1828" s="211"/>
      <c r="O1828" s="211"/>
      <c r="P1828" s="211"/>
      <c r="Q1828" s="211"/>
      <c r="R1828" s="211"/>
      <c r="S1828" s="211"/>
      <c r="T1828" s="212"/>
      <c r="AT1828" s="206" t="s">
        <v>532</v>
      </c>
      <c r="AU1828" s="206" t="s">
        <v>89</v>
      </c>
      <c r="AV1828" s="15" t="s">
        <v>537</v>
      </c>
      <c r="AW1828" s="15" t="s">
        <v>30</v>
      </c>
      <c r="AX1828" s="15" t="s">
        <v>76</v>
      </c>
      <c r="AY1828" s="206" t="s">
        <v>524</v>
      </c>
    </row>
    <row r="1829" spans="1:65" s="14" customFormat="1">
      <c r="B1829" s="198"/>
      <c r="D1829" s="190" t="s">
        <v>532</v>
      </c>
      <c r="E1829" s="199" t="s">
        <v>1</v>
      </c>
      <c r="F1829" s="200" t="s">
        <v>1889</v>
      </c>
      <c r="H1829" s="199" t="s">
        <v>1</v>
      </c>
      <c r="I1829" s="201"/>
      <c r="L1829" s="198"/>
      <c r="M1829" s="202"/>
      <c r="N1829" s="203"/>
      <c r="O1829" s="203"/>
      <c r="P1829" s="203"/>
      <c r="Q1829" s="203"/>
      <c r="R1829" s="203"/>
      <c r="S1829" s="203"/>
      <c r="T1829" s="204"/>
      <c r="AT1829" s="199" t="s">
        <v>532</v>
      </c>
      <c r="AU1829" s="199" t="s">
        <v>89</v>
      </c>
      <c r="AV1829" s="14" t="s">
        <v>83</v>
      </c>
      <c r="AW1829" s="14" t="s">
        <v>30</v>
      </c>
      <c r="AX1829" s="14" t="s">
        <v>76</v>
      </c>
      <c r="AY1829" s="199" t="s">
        <v>524</v>
      </c>
    </row>
    <row r="1830" spans="1:65" s="13" customFormat="1">
      <c r="B1830" s="189"/>
      <c r="D1830" s="190" t="s">
        <v>532</v>
      </c>
      <c r="E1830" s="191" t="s">
        <v>1</v>
      </c>
      <c r="F1830" s="192" t="s">
        <v>1890</v>
      </c>
      <c r="H1830" s="193">
        <v>18.640999999999998</v>
      </c>
      <c r="I1830" s="194"/>
      <c r="L1830" s="189"/>
      <c r="M1830" s="195"/>
      <c r="N1830" s="196"/>
      <c r="O1830" s="196"/>
      <c r="P1830" s="196"/>
      <c r="Q1830" s="196"/>
      <c r="R1830" s="196"/>
      <c r="S1830" s="196"/>
      <c r="T1830" s="197"/>
      <c r="AT1830" s="191" t="s">
        <v>532</v>
      </c>
      <c r="AU1830" s="191" t="s">
        <v>89</v>
      </c>
      <c r="AV1830" s="13" t="s">
        <v>89</v>
      </c>
      <c r="AW1830" s="13" t="s">
        <v>30</v>
      </c>
      <c r="AX1830" s="13" t="s">
        <v>76</v>
      </c>
      <c r="AY1830" s="191" t="s">
        <v>524</v>
      </c>
    </row>
    <row r="1831" spans="1:65" s="15" customFormat="1">
      <c r="B1831" s="205"/>
      <c r="D1831" s="190" t="s">
        <v>532</v>
      </c>
      <c r="E1831" s="206" t="s">
        <v>1</v>
      </c>
      <c r="F1831" s="207" t="s">
        <v>589</v>
      </c>
      <c r="H1831" s="208">
        <v>18.640999999999998</v>
      </c>
      <c r="I1831" s="209"/>
      <c r="L1831" s="205"/>
      <c r="M1831" s="210"/>
      <c r="N1831" s="211"/>
      <c r="O1831" s="211"/>
      <c r="P1831" s="211"/>
      <c r="Q1831" s="211"/>
      <c r="R1831" s="211"/>
      <c r="S1831" s="211"/>
      <c r="T1831" s="212"/>
      <c r="AT1831" s="206" t="s">
        <v>532</v>
      </c>
      <c r="AU1831" s="206" t="s">
        <v>89</v>
      </c>
      <c r="AV1831" s="15" t="s">
        <v>537</v>
      </c>
      <c r="AW1831" s="15" t="s">
        <v>30</v>
      </c>
      <c r="AX1831" s="15" t="s">
        <v>76</v>
      </c>
      <c r="AY1831" s="206" t="s">
        <v>524</v>
      </c>
    </row>
    <row r="1832" spans="1:65" s="16" customFormat="1">
      <c r="B1832" s="213"/>
      <c r="D1832" s="190" t="s">
        <v>532</v>
      </c>
      <c r="E1832" s="214" t="s">
        <v>1</v>
      </c>
      <c r="F1832" s="215" t="s">
        <v>590</v>
      </c>
      <c r="H1832" s="216">
        <v>42.981000000000002</v>
      </c>
      <c r="I1832" s="217"/>
      <c r="L1832" s="213"/>
      <c r="M1832" s="218"/>
      <c r="N1832" s="219"/>
      <c r="O1832" s="219"/>
      <c r="P1832" s="219"/>
      <c r="Q1832" s="219"/>
      <c r="R1832" s="219"/>
      <c r="S1832" s="219"/>
      <c r="T1832" s="220"/>
      <c r="AT1832" s="214" t="s">
        <v>532</v>
      </c>
      <c r="AU1832" s="214" t="s">
        <v>89</v>
      </c>
      <c r="AV1832" s="16" t="s">
        <v>530</v>
      </c>
      <c r="AW1832" s="16" t="s">
        <v>30</v>
      </c>
      <c r="AX1832" s="16" t="s">
        <v>83</v>
      </c>
      <c r="AY1832" s="214" t="s">
        <v>524</v>
      </c>
    </row>
    <row r="1833" spans="1:65" s="2" customFormat="1" ht="44.25" customHeight="1">
      <c r="A1833" s="35"/>
      <c r="B1833" s="144"/>
      <c r="C1833" s="176" t="s">
        <v>1891</v>
      </c>
      <c r="D1833" s="176" t="s">
        <v>526</v>
      </c>
      <c r="E1833" s="177" t="s">
        <v>1892</v>
      </c>
      <c r="F1833" s="178" t="s">
        <v>1893</v>
      </c>
      <c r="G1833" s="179" t="s">
        <v>529</v>
      </c>
      <c r="H1833" s="180">
        <v>22.103000000000002</v>
      </c>
      <c r="I1833" s="181"/>
      <c r="J1833" s="180">
        <f>ROUND(I1833*H1833,3)</f>
        <v>0</v>
      </c>
      <c r="K1833" s="182"/>
      <c r="L1833" s="36"/>
      <c r="M1833" s="183" t="s">
        <v>1</v>
      </c>
      <c r="N1833" s="184" t="s">
        <v>42</v>
      </c>
      <c r="O1833" s="61"/>
      <c r="P1833" s="185">
        <f>O1833*H1833</f>
        <v>0</v>
      </c>
      <c r="Q1833" s="185">
        <v>1.2359999999999999E-2</v>
      </c>
      <c r="R1833" s="185">
        <f>Q1833*H1833</f>
        <v>0.27319308000000003</v>
      </c>
      <c r="S1833" s="185">
        <v>0</v>
      </c>
      <c r="T1833" s="186">
        <f>S1833*H1833</f>
        <v>0</v>
      </c>
      <c r="U1833" s="35"/>
      <c r="V1833" s="35"/>
      <c r="W1833" s="35"/>
      <c r="X1833" s="35"/>
      <c r="Y1833" s="35"/>
      <c r="Z1833" s="35"/>
      <c r="AA1833" s="35"/>
      <c r="AB1833" s="35"/>
      <c r="AC1833" s="35"/>
      <c r="AD1833" s="35"/>
      <c r="AE1833" s="35"/>
      <c r="AR1833" s="187" t="s">
        <v>530</v>
      </c>
      <c r="AT1833" s="187" t="s">
        <v>526</v>
      </c>
      <c r="AU1833" s="187" t="s">
        <v>89</v>
      </c>
      <c r="AY1833" s="18" t="s">
        <v>524</v>
      </c>
      <c r="BE1833" s="105">
        <f>IF(N1833="základná",J1833,0)</f>
        <v>0</v>
      </c>
      <c r="BF1833" s="105">
        <f>IF(N1833="znížená",J1833,0)</f>
        <v>0</v>
      </c>
      <c r="BG1833" s="105">
        <f>IF(N1833="zákl. prenesená",J1833,0)</f>
        <v>0</v>
      </c>
      <c r="BH1833" s="105">
        <f>IF(N1833="zníž. prenesená",J1833,0)</f>
        <v>0</v>
      </c>
      <c r="BI1833" s="105">
        <f>IF(N1833="nulová",J1833,0)</f>
        <v>0</v>
      </c>
      <c r="BJ1833" s="18" t="s">
        <v>89</v>
      </c>
      <c r="BK1833" s="188">
        <f>ROUND(I1833*H1833,3)</f>
        <v>0</v>
      </c>
      <c r="BL1833" s="18" t="s">
        <v>530</v>
      </c>
      <c r="BM1833" s="187" t="s">
        <v>1894</v>
      </c>
    </row>
    <row r="1834" spans="1:65" s="14" customFormat="1">
      <c r="B1834" s="198"/>
      <c r="D1834" s="190" t="s">
        <v>532</v>
      </c>
      <c r="E1834" s="199" t="s">
        <v>1</v>
      </c>
      <c r="F1834" s="200" t="s">
        <v>1895</v>
      </c>
      <c r="H1834" s="199" t="s">
        <v>1</v>
      </c>
      <c r="I1834" s="201"/>
      <c r="L1834" s="198"/>
      <c r="M1834" s="202"/>
      <c r="N1834" s="203"/>
      <c r="O1834" s="203"/>
      <c r="P1834" s="203"/>
      <c r="Q1834" s="203"/>
      <c r="R1834" s="203"/>
      <c r="S1834" s="203"/>
      <c r="T1834" s="204"/>
      <c r="AT1834" s="199" t="s">
        <v>532</v>
      </c>
      <c r="AU1834" s="199" t="s">
        <v>89</v>
      </c>
      <c r="AV1834" s="14" t="s">
        <v>83</v>
      </c>
      <c r="AW1834" s="14" t="s">
        <v>30</v>
      </c>
      <c r="AX1834" s="14" t="s">
        <v>76</v>
      </c>
      <c r="AY1834" s="199" t="s">
        <v>524</v>
      </c>
    </row>
    <row r="1835" spans="1:65" s="14" customFormat="1">
      <c r="B1835" s="198"/>
      <c r="D1835" s="190" t="s">
        <v>532</v>
      </c>
      <c r="E1835" s="199" t="s">
        <v>1</v>
      </c>
      <c r="F1835" s="200" t="s">
        <v>1896</v>
      </c>
      <c r="H1835" s="199" t="s">
        <v>1</v>
      </c>
      <c r="I1835" s="201"/>
      <c r="L1835" s="198"/>
      <c r="M1835" s="202"/>
      <c r="N1835" s="203"/>
      <c r="O1835" s="203"/>
      <c r="P1835" s="203"/>
      <c r="Q1835" s="203"/>
      <c r="R1835" s="203"/>
      <c r="S1835" s="203"/>
      <c r="T1835" s="204"/>
      <c r="AT1835" s="199" t="s">
        <v>532</v>
      </c>
      <c r="AU1835" s="199" t="s">
        <v>89</v>
      </c>
      <c r="AV1835" s="14" t="s">
        <v>83</v>
      </c>
      <c r="AW1835" s="14" t="s">
        <v>30</v>
      </c>
      <c r="AX1835" s="14" t="s">
        <v>76</v>
      </c>
      <c r="AY1835" s="199" t="s">
        <v>524</v>
      </c>
    </row>
    <row r="1836" spans="1:65" s="13" customFormat="1">
      <c r="B1836" s="189"/>
      <c r="D1836" s="190" t="s">
        <v>532</v>
      </c>
      <c r="E1836" s="191" t="s">
        <v>1</v>
      </c>
      <c r="F1836" s="192" t="s">
        <v>1897</v>
      </c>
      <c r="H1836" s="193">
        <v>22.103000000000002</v>
      </c>
      <c r="I1836" s="194"/>
      <c r="L1836" s="189"/>
      <c r="M1836" s="195"/>
      <c r="N1836" s="196"/>
      <c r="O1836" s="196"/>
      <c r="P1836" s="196"/>
      <c r="Q1836" s="196"/>
      <c r="R1836" s="196"/>
      <c r="S1836" s="196"/>
      <c r="T1836" s="197"/>
      <c r="AT1836" s="191" t="s">
        <v>532</v>
      </c>
      <c r="AU1836" s="191" t="s">
        <v>89</v>
      </c>
      <c r="AV1836" s="13" t="s">
        <v>89</v>
      </c>
      <c r="AW1836" s="13" t="s">
        <v>30</v>
      </c>
      <c r="AX1836" s="13" t="s">
        <v>76</v>
      </c>
      <c r="AY1836" s="191" t="s">
        <v>524</v>
      </c>
    </row>
    <row r="1837" spans="1:65" s="16" customFormat="1">
      <c r="B1837" s="213"/>
      <c r="D1837" s="190" t="s">
        <v>532</v>
      </c>
      <c r="E1837" s="214" t="s">
        <v>277</v>
      </c>
      <c r="F1837" s="215" t="s">
        <v>590</v>
      </c>
      <c r="H1837" s="216">
        <v>22.103000000000002</v>
      </c>
      <c r="I1837" s="217"/>
      <c r="L1837" s="213"/>
      <c r="M1837" s="218"/>
      <c r="N1837" s="219"/>
      <c r="O1837" s="219"/>
      <c r="P1837" s="219"/>
      <c r="Q1837" s="219"/>
      <c r="R1837" s="219"/>
      <c r="S1837" s="219"/>
      <c r="T1837" s="220"/>
      <c r="AT1837" s="214" t="s">
        <v>532</v>
      </c>
      <c r="AU1837" s="214" t="s">
        <v>89</v>
      </c>
      <c r="AV1837" s="16" t="s">
        <v>530</v>
      </c>
      <c r="AW1837" s="16" t="s">
        <v>30</v>
      </c>
      <c r="AX1837" s="16" t="s">
        <v>83</v>
      </c>
      <c r="AY1837" s="214" t="s">
        <v>524</v>
      </c>
    </row>
    <row r="1838" spans="1:65" s="2" customFormat="1" ht="44.25" customHeight="1">
      <c r="A1838" s="35"/>
      <c r="B1838" s="144"/>
      <c r="C1838" s="176" t="s">
        <v>1898</v>
      </c>
      <c r="D1838" s="176" t="s">
        <v>526</v>
      </c>
      <c r="E1838" s="177" t="s">
        <v>1899</v>
      </c>
      <c r="F1838" s="178" t="s">
        <v>1900</v>
      </c>
      <c r="G1838" s="179" t="s">
        <v>529</v>
      </c>
      <c r="H1838" s="180">
        <v>37.369</v>
      </c>
      <c r="I1838" s="181"/>
      <c r="J1838" s="180">
        <f>ROUND(I1838*H1838,3)</f>
        <v>0</v>
      </c>
      <c r="K1838" s="182"/>
      <c r="L1838" s="36"/>
      <c r="M1838" s="183" t="s">
        <v>1</v>
      </c>
      <c r="N1838" s="184" t="s">
        <v>42</v>
      </c>
      <c r="O1838" s="61"/>
      <c r="P1838" s="185">
        <f>O1838*H1838</f>
        <v>0</v>
      </c>
      <c r="Q1838" s="185">
        <v>1.299E-2</v>
      </c>
      <c r="R1838" s="185">
        <f>Q1838*H1838</f>
        <v>0.48542331</v>
      </c>
      <c r="S1838" s="185">
        <v>0</v>
      </c>
      <c r="T1838" s="186">
        <f>S1838*H1838</f>
        <v>0</v>
      </c>
      <c r="U1838" s="35"/>
      <c r="V1838" s="35"/>
      <c r="W1838" s="35"/>
      <c r="X1838" s="35"/>
      <c r="Y1838" s="35"/>
      <c r="Z1838" s="35"/>
      <c r="AA1838" s="35"/>
      <c r="AB1838" s="35"/>
      <c r="AC1838" s="35"/>
      <c r="AD1838" s="35"/>
      <c r="AE1838" s="35"/>
      <c r="AR1838" s="187" t="s">
        <v>530</v>
      </c>
      <c r="AT1838" s="187" t="s">
        <v>526</v>
      </c>
      <c r="AU1838" s="187" t="s">
        <v>89</v>
      </c>
      <c r="AY1838" s="18" t="s">
        <v>524</v>
      </c>
      <c r="BE1838" s="105">
        <f>IF(N1838="základná",J1838,0)</f>
        <v>0</v>
      </c>
      <c r="BF1838" s="105">
        <f>IF(N1838="znížená",J1838,0)</f>
        <v>0</v>
      </c>
      <c r="BG1838" s="105">
        <f>IF(N1838="zákl. prenesená",J1838,0)</f>
        <v>0</v>
      </c>
      <c r="BH1838" s="105">
        <f>IF(N1838="zníž. prenesená",J1838,0)</f>
        <v>0</v>
      </c>
      <c r="BI1838" s="105">
        <f>IF(N1838="nulová",J1838,0)</f>
        <v>0</v>
      </c>
      <c r="BJ1838" s="18" t="s">
        <v>89</v>
      </c>
      <c r="BK1838" s="188">
        <f>ROUND(I1838*H1838,3)</f>
        <v>0</v>
      </c>
      <c r="BL1838" s="18" t="s">
        <v>530</v>
      </c>
      <c r="BM1838" s="187" t="s">
        <v>1901</v>
      </c>
    </row>
    <row r="1839" spans="1:65" s="14" customFormat="1">
      <c r="B1839" s="198"/>
      <c r="D1839" s="190" t="s">
        <v>532</v>
      </c>
      <c r="E1839" s="199" t="s">
        <v>1</v>
      </c>
      <c r="F1839" s="200" t="s">
        <v>577</v>
      </c>
      <c r="H1839" s="199" t="s">
        <v>1</v>
      </c>
      <c r="I1839" s="201"/>
      <c r="L1839" s="198"/>
      <c r="M1839" s="202"/>
      <c r="N1839" s="203"/>
      <c r="O1839" s="203"/>
      <c r="P1839" s="203"/>
      <c r="Q1839" s="203"/>
      <c r="R1839" s="203"/>
      <c r="S1839" s="203"/>
      <c r="T1839" s="204"/>
      <c r="AT1839" s="199" t="s">
        <v>532</v>
      </c>
      <c r="AU1839" s="199" t="s">
        <v>89</v>
      </c>
      <c r="AV1839" s="14" t="s">
        <v>83</v>
      </c>
      <c r="AW1839" s="14" t="s">
        <v>30</v>
      </c>
      <c r="AX1839" s="14" t="s">
        <v>76</v>
      </c>
      <c r="AY1839" s="199" t="s">
        <v>524</v>
      </c>
    </row>
    <row r="1840" spans="1:65" s="13" customFormat="1">
      <c r="B1840" s="189"/>
      <c r="D1840" s="190" t="s">
        <v>532</v>
      </c>
      <c r="E1840" s="191" t="s">
        <v>1</v>
      </c>
      <c r="F1840" s="192" t="s">
        <v>1902</v>
      </c>
      <c r="H1840" s="193">
        <v>37.369</v>
      </c>
      <c r="I1840" s="194"/>
      <c r="L1840" s="189"/>
      <c r="M1840" s="195"/>
      <c r="N1840" s="196"/>
      <c r="O1840" s="196"/>
      <c r="P1840" s="196"/>
      <c r="Q1840" s="196"/>
      <c r="R1840" s="196"/>
      <c r="S1840" s="196"/>
      <c r="T1840" s="197"/>
      <c r="AT1840" s="191" t="s">
        <v>532</v>
      </c>
      <c r="AU1840" s="191" t="s">
        <v>89</v>
      </c>
      <c r="AV1840" s="13" t="s">
        <v>89</v>
      </c>
      <c r="AW1840" s="13" t="s">
        <v>30</v>
      </c>
      <c r="AX1840" s="13" t="s">
        <v>76</v>
      </c>
      <c r="AY1840" s="191" t="s">
        <v>524</v>
      </c>
    </row>
    <row r="1841" spans="1:65" s="16" customFormat="1">
      <c r="B1841" s="213"/>
      <c r="D1841" s="190" t="s">
        <v>532</v>
      </c>
      <c r="E1841" s="214" t="s">
        <v>1</v>
      </c>
      <c r="F1841" s="215" t="s">
        <v>590</v>
      </c>
      <c r="H1841" s="216">
        <v>37.369</v>
      </c>
      <c r="I1841" s="217"/>
      <c r="L1841" s="213"/>
      <c r="M1841" s="218"/>
      <c r="N1841" s="219"/>
      <c r="O1841" s="219"/>
      <c r="P1841" s="219"/>
      <c r="Q1841" s="219"/>
      <c r="R1841" s="219"/>
      <c r="S1841" s="219"/>
      <c r="T1841" s="220"/>
      <c r="AT1841" s="214" t="s">
        <v>532</v>
      </c>
      <c r="AU1841" s="214" t="s">
        <v>89</v>
      </c>
      <c r="AV1841" s="16" t="s">
        <v>530</v>
      </c>
      <c r="AW1841" s="16" t="s">
        <v>30</v>
      </c>
      <c r="AX1841" s="16" t="s">
        <v>83</v>
      </c>
      <c r="AY1841" s="214" t="s">
        <v>524</v>
      </c>
    </row>
    <row r="1842" spans="1:65" s="2" customFormat="1" ht="44.25" customHeight="1">
      <c r="A1842" s="35"/>
      <c r="B1842" s="144"/>
      <c r="C1842" s="176" t="s">
        <v>1903</v>
      </c>
      <c r="D1842" s="176" t="s">
        <v>526</v>
      </c>
      <c r="E1842" s="177" t="s">
        <v>1904</v>
      </c>
      <c r="F1842" s="178" t="s">
        <v>1905</v>
      </c>
      <c r="G1842" s="179" t="s">
        <v>529</v>
      </c>
      <c r="H1842" s="180">
        <v>37.481000000000002</v>
      </c>
      <c r="I1842" s="181"/>
      <c r="J1842" s="180">
        <f>ROUND(I1842*H1842,3)</f>
        <v>0</v>
      </c>
      <c r="K1842" s="182"/>
      <c r="L1842" s="36"/>
      <c r="M1842" s="183" t="s">
        <v>1</v>
      </c>
      <c r="N1842" s="184" t="s">
        <v>42</v>
      </c>
      <c r="O1842" s="61"/>
      <c r="P1842" s="185">
        <f>O1842*H1842</f>
        <v>0</v>
      </c>
      <c r="Q1842" s="185">
        <v>1.431E-2</v>
      </c>
      <c r="R1842" s="185">
        <f>Q1842*H1842</f>
        <v>0.53635310999999997</v>
      </c>
      <c r="S1842" s="185">
        <v>0</v>
      </c>
      <c r="T1842" s="186">
        <f>S1842*H1842</f>
        <v>0</v>
      </c>
      <c r="U1842" s="35"/>
      <c r="V1842" s="35"/>
      <c r="W1842" s="35"/>
      <c r="X1842" s="35"/>
      <c r="Y1842" s="35"/>
      <c r="Z1842" s="35"/>
      <c r="AA1842" s="35"/>
      <c r="AB1842" s="35"/>
      <c r="AC1842" s="35"/>
      <c r="AD1842" s="35"/>
      <c r="AE1842" s="35"/>
      <c r="AR1842" s="187" t="s">
        <v>530</v>
      </c>
      <c r="AT1842" s="187" t="s">
        <v>526</v>
      </c>
      <c r="AU1842" s="187" t="s">
        <v>89</v>
      </c>
      <c r="AY1842" s="18" t="s">
        <v>524</v>
      </c>
      <c r="BE1842" s="105">
        <f>IF(N1842="základná",J1842,0)</f>
        <v>0</v>
      </c>
      <c r="BF1842" s="105">
        <f>IF(N1842="znížená",J1842,0)</f>
        <v>0</v>
      </c>
      <c r="BG1842" s="105">
        <f>IF(N1842="zákl. prenesená",J1842,0)</f>
        <v>0</v>
      </c>
      <c r="BH1842" s="105">
        <f>IF(N1842="zníž. prenesená",J1842,0)</f>
        <v>0</v>
      </c>
      <c r="BI1842" s="105">
        <f>IF(N1842="nulová",J1842,0)</f>
        <v>0</v>
      </c>
      <c r="BJ1842" s="18" t="s">
        <v>89</v>
      </c>
      <c r="BK1842" s="188">
        <f>ROUND(I1842*H1842,3)</f>
        <v>0</v>
      </c>
      <c r="BL1842" s="18" t="s">
        <v>530</v>
      </c>
      <c r="BM1842" s="187" t="s">
        <v>1906</v>
      </c>
    </row>
    <row r="1843" spans="1:65" s="14" customFormat="1">
      <c r="B1843" s="198"/>
      <c r="D1843" s="190" t="s">
        <v>532</v>
      </c>
      <c r="E1843" s="199" t="s">
        <v>1</v>
      </c>
      <c r="F1843" s="200" t="s">
        <v>577</v>
      </c>
      <c r="H1843" s="199" t="s">
        <v>1</v>
      </c>
      <c r="I1843" s="201"/>
      <c r="L1843" s="198"/>
      <c r="M1843" s="202"/>
      <c r="N1843" s="203"/>
      <c r="O1843" s="203"/>
      <c r="P1843" s="203"/>
      <c r="Q1843" s="203"/>
      <c r="R1843" s="203"/>
      <c r="S1843" s="203"/>
      <c r="T1843" s="204"/>
      <c r="AT1843" s="199" t="s">
        <v>532</v>
      </c>
      <c r="AU1843" s="199" t="s">
        <v>89</v>
      </c>
      <c r="AV1843" s="14" t="s">
        <v>83</v>
      </c>
      <c r="AW1843" s="14" t="s">
        <v>30</v>
      </c>
      <c r="AX1843" s="14" t="s">
        <v>76</v>
      </c>
      <c r="AY1843" s="199" t="s">
        <v>524</v>
      </c>
    </row>
    <row r="1844" spans="1:65" s="14" customFormat="1">
      <c r="B1844" s="198"/>
      <c r="D1844" s="190" t="s">
        <v>532</v>
      </c>
      <c r="E1844" s="199" t="s">
        <v>1</v>
      </c>
      <c r="F1844" s="200" t="s">
        <v>1907</v>
      </c>
      <c r="H1844" s="199" t="s">
        <v>1</v>
      </c>
      <c r="I1844" s="201"/>
      <c r="L1844" s="198"/>
      <c r="M1844" s="202"/>
      <c r="N1844" s="203"/>
      <c r="O1844" s="203"/>
      <c r="P1844" s="203"/>
      <c r="Q1844" s="203"/>
      <c r="R1844" s="203"/>
      <c r="S1844" s="203"/>
      <c r="T1844" s="204"/>
      <c r="AT1844" s="199" t="s">
        <v>532</v>
      </c>
      <c r="AU1844" s="199" t="s">
        <v>89</v>
      </c>
      <c r="AV1844" s="14" t="s">
        <v>83</v>
      </c>
      <c r="AW1844" s="14" t="s">
        <v>30</v>
      </c>
      <c r="AX1844" s="14" t="s">
        <v>76</v>
      </c>
      <c r="AY1844" s="199" t="s">
        <v>524</v>
      </c>
    </row>
    <row r="1845" spans="1:65" s="13" customFormat="1">
      <c r="B1845" s="189"/>
      <c r="D1845" s="190" t="s">
        <v>532</v>
      </c>
      <c r="E1845" s="191" t="s">
        <v>1</v>
      </c>
      <c r="F1845" s="192" t="s">
        <v>1908</v>
      </c>
      <c r="H1845" s="193">
        <v>19.247</v>
      </c>
      <c r="I1845" s="194"/>
      <c r="L1845" s="189"/>
      <c r="M1845" s="195"/>
      <c r="N1845" s="196"/>
      <c r="O1845" s="196"/>
      <c r="P1845" s="196"/>
      <c r="Q1845" s="196"/>
      <c r="R1845" s="196"/>
      <c r="S1845" s="196"/>
      <c r="T1845" s="197"/>
      <c r="AT1845" s="191" t="s">
        <v>532</v>
      </c>
      <c r="AU1845" s="191" t="s">
        <v>89</v>
      </c>
      <c r="AV1845" s="13" t="s">
        <v>89</v>
      </c>
      <c r="AW1845" s="13" t="s">
        <v>30</v>
      </c>
      <c r="AX1845" s="13" t="s">
        <v>76</v>
      </c>
      <c r="AY1845" s="191" t="s">
        <v>524</v>
      </c>
    </row>
    <row r="1846" spans="1:65" s="13" customFormat="1">
      <c r="B1846" s="189"/>
      <c r="D1846" s="190" t="s">
        <v>532</v>
      </c>
      <c r="E1846" s="191" t="s">
        <v>1</v>
      </c>
      <c r="F1846" s="192" t="s">
        <v>1909</v>
      </c>
      <c r="H1846" s="193">
        <v>0.18</v>
      </c>
      <c r="I1846" s="194"/>
      <c r="L1846" s="189"/>
      <c r="M1846" s="195"/>
      <c r="N1846" s="196"/>
      <c r="O1846" s="196"/>
      <c r="P1846" s="196"/>
      <c r="Q1846" s="196"/>
      <c r="R1846" s="196"/>
      <c r="S1846" s="196"/>
      <c r="T1846" s="197"/>
      <c r="AT1846" s="191" t="s">
        <v>532</v>
      </c>
      <c r="AU1846" s="191" t="s">
        <v>89</v>
      </c>
      <c r="AV1846" s="13" t="s">
        <v>89</v>
      </c>
      <c r="AW1846" s="13" t="s">
        <v>30</v>
      </c>
      <c r="AX1846" s="13" t="s">
        <v>76</v>
      </c>
      <c r="AY1846" s="191" t="s">
        <v>524</v>
      </c>
    </row>
    <row r="1847" spans="1:65" s="13" customFormat="1">
      <c r="B1847" s="189"/>
      <c r="D1847" s="190" t="s">
        <v>532</v>
      </c>
      <c r="E1847" s="191" t="s">
        <v>1</v>
      </c>
      <c r="F1847" s="192" t="s">
        <v>1910</v>
      </c>
      <c r="H1847" s="193">
        <v>3.3079999999999998</v>
      </c>
      <c r="I1847" s="194"/>
      <c r="L1847" s="189"/>
      <c r="M1847" s="195"/>
      <c r="N1847" s="196"/>
      <c r="O1847" s="196"/>
      <c r="P1847" s="196"/>
      <c r="Q1847" s="196"/>
      <c r="R1847" s="196"/>
      <c r="S1847" s="196"/>
      <c r="T1847" s="197"/>
      <c r="AT1847" s="191" t="s">
        <v>532</v>
      </c>
      <c r="AU1847" s="191" t="s">
        <v>89</v>
      </c>
      <c r="AV1847" s="13" t="s">
        <v>89</v>
      </c>
      <c r="AW1847" s="13" t="s">
        <v>30</v>
      </c>
      <c r="AX1847" s="13" t="s">
        <v>76</v>
      </c>
      <c r="AY1847" s="191" t="s">
        <v>524</v>
      </c>
    </row>
    <row r="1848" spans="1:65" s="15" customFormat="1">
      <c r="B1848" s="205"/>
      <c r="D1848" s="190" t="s">
        <v>532</v>
      </c>
      <c r="E1848" s="206" t="s">
        <v>307</v>
      </c>
      <c r="F1848" s="207" t="s">
        <v>589</v>
      </c>
      <c r="H1848" s="208">
        <v>22.734999999999999</v>
      </c>
      <c r="I1848" s="209"/>
      <c r="L1848" s="205"/>
      <c r="M1848" s="210"/>
      <c r="N1848" s="211"/>
      <c r="O1848" s="211"/>
      <c r="P1848" s="211"/>
      <c r="Q1848" s="211"/>
      <c r="R1848" s="211"/>
      <c r="S1848" s="211"/>
      <c r="T1848" s="212"/>
      <c r="AT1848" s="206" t="s">
        <v>532</v>
      </c>
      <c r="AU1848" s="206" t="s">
        <v>89</v>
      </c>
      <c r="AV1848" s="15" t="s">
        <v>537</v>
      </c>
      <c r="AW1848" s="15" t="s">
        <v>30</v>
      </c>
      <c r="AX1848" s="15" t="s">
        <v>76</v>
      </c>
      <c r="AY1848" s="206" t="s">
        <v>524</v>
      </c>
    </row>
    <row r="1849" spans="1:65" s="14" customFormat="1">
      <c r="B1849" s="198"/>
      <c r="D1849" s="190" t="s">
        <v>532</v>
      </c>
      <c r="E1849" s="199" t="s">
        <v>1</v>
      </c>
      <c r="F1849" s="200" t="s">
        <v>1889</v>
      </c>
      <c r="H1849" s="199" t="s">
        <v>1</v>
      </c>
      <c r="I1849" s="201"/>
      <c r="L1849" s="198"/>
      <c r="M1849" s="202"/>
      <c r="N1849" s="203"/>
      <c r="O1849" s="203"/>
      <c r="P1849" s="203"/>
      <c r="Q1849" s="203"/>
      <c r="R1849" s="203"/>
      <c r="S1849" s="203"/>
      <c r="T1849" s="204"/>
      <c r="AT1849" s="199" t="s">
        <v>532</v>
      </c>
      <c r="AU1849" s="199" t="s">
        <v>89</v>
      </c>
      <c r="AV1849" s="14" t="s">
        <v>83</v>
      </c>
      <c r="AW1849" s="14" t="s">
        <v>30</v>
      </c>
      <c r="AX1849" s="14" t="s">
        <v>76</v>
      </c>
      <c r="AY1849" s="199" t="s">
        <v>524</v>
      </c>
    </row>
    <row r="1850" spans="1:65" s="13" customFormat="1">
      <c r="B1850" s="189"/>
      <c r="D1850" s="190" t="s">
        <v>532</v>
      </c>
      <c r="E1850" s="191" t="s">
        <v>1</v>
      </c>
      <c r="F1850" s="192" t="s">
        <v>1911</v>
      </c>
      <c r="H1850" s="193">
        <v>14.336</v>
      </c>
      <c r="I1850" s="194"/>
      <c r="L1850" s="189"/>
      <c r="M1850" s="195"/>
      <c r="N1850" s="196"/>
      <c r="O1850" s="196"/>
      <c r="P1850" s="196"/>
      <c r="Q1850" s="196"/>
      <c r="R1850" s="196"/>
      <c r="S1850" s="196"/>
      <c r="T1850" s="197"/>
      <c r="AT1850" s="191" t="s">
        <v>532</v>
      </c>
      <c r="AU1850" s="191" t="s">
        <v>89</v>
      </c>
      <c r="AV1850" s="13" t="s">
        <v>89</v>
      </c>
      <c r="AW1850" s="13" t="s">
        <v>30</v>
      </c>
      <c r="AX1850" s="13" t="s">
        <v>76</v>
      </c>
      <c r="AY1850" s="191" t="s">
        <v>524</v>
      </c>
    </row>
    <row r="1851" spans="1:65" s="13" customFormat="1">
      <c r="B1851" s="189"/>
      <c r="D1851" s="190" t="s">
        <v>532</v>
      </c>
      <c r="E1851" s="191" t="s">
        <v>1</v>
      </c>
      <c r="F1851" s="192" t="s">
        <v>1912</v>
      </c>
      <c r="H1851" s="193">
        <v>0.41</v>
      </c>
      <c r="I1851" s="194"/>
      <c r="L1851" s="189"/>
      <c r="M1851" s="195"/>
      <c r="N1851" s="196"/>
      <c r="O1851" s="196"/>
      <c r="P1851" s="196"/>
      <c r="Q1851" s="196"/>
      <c r="R1851" s="196"/>
      <c r="S1851" s="196"/>
      <c r="T1851" s="197"/>
      <c r="AT1851" s="191" t="s">
        <v>532</v>
      </c>
      <c r="AU1851" s="191" t="s">
        <v>89</v>
      </c>
      <c r="AV1851" s="13" t="s">
        <v>89</v>
      </c>
      <c r="AW1851" s="13" t="s">
        <v>30</v>
      </c>
      <c r="AX1851" s="13" t="s">
        <v>76</v>
      </c>
      <c r="AY1851" s="191" t="s">
        <v>524</v>
      </c>
    </row>
    <row r="1852" spans="1:65" s="15" customFormat="1">
      <c r="B1852" s="205"/>
      <c r="D1852" s="190" t="s">
        <v>532</v>
      </c>
      <c r="E1852" s="206" t="s">
        <v>1</v>
      </c>
      <c r="F1852" s="207" t="s">
        <v>589</v>
      </c>
      <c r="H1852" s="208">
        <v>14.746</v>
      </c>
      <c r="I1852" s="209"/>
      <c r="L1852" s="205"/>
      <c r="M1852" s="210"/>
      <c r="N1852" s="211"/>
      <c r="O1852" s="211"/>
      <c r="P1852" s="211"/>
      <c r="Q1852" s="211"/>
      <c r="R1852" s="211"/>
      <c r="S1852" s="211"/>
      <c r="T1852" s="212"/>
      <c r="AT1852" s="206" t="s">
        <v>532</v>
      </c>
      <c r="AU1852" s="206" t="s">
        <v>89</v>
      </c>
      <c r="AV1852" s="15" t="s">
        <v>537</v>
      </c>
      <c r="AW1852" s="15" t="s">
        <v>30</v>
      </c>
      <c r="AX1852" s="15" t="s">
        <v>76</v>
      </c>
      <c r="AY1852" s="206" t="s">
        <v>524</v>
      </c>
    </row>
    <row r="1853" spans="1:65" s="16" customFormat="1">
      <c r="B1853" s="213"/>
      <c r="D1853" s="190" t="s">
        <v>532</v>
      </c>
      <c r="E1853" s="214" t="s">
        <v>1</v>
      </c>
      <c r="F1853" s="215" t="s">
        <v>590</v>
      </c>
      <c r="H1853" s="216">
        <v>37.481000000000002</v>
      </c>
      <c r="I1853" s="217"/>
      <c r="L1853" s="213"/>
      <c r="M1853" s="218"/>
      <c r="N1853" s="219"/>
      <c r="O1853" s="219"/>
      <c r="P1853" s="219"/>
      <c r="Q1853" s="219"/>
      <c r="R1853" s="219"/>
      <c r="S1853" s="219"/>
      <c r="T1853" s="220"/>
      <c r="AT1853" s="214" t="s">
        <v>532</v>
      </c>
      <c r="AU1853" s="214" t="s">
        <v>89</v>
      </c>
      <c r="AV1853" s="16" t="s">
        <v>530</v>
      </c>
      <c r="AW1853" s="16" t="s">
        <v>30</v>
      </c>
      <c r="AX1853" s="16" t="s">
        <v>83</v>
      </c>
      <c r="AY1853" s="214" t="s">
        <v>524</v>
      </c>
    </row>
    <row r="1854" spans="1:65" s="2" customFormat="1" ht="44.25" customHeight="1">
      <c r="A1854" s="35"/>
      <c r="B1854" s="144"/>
      <c r="C1854" s="176" t="s">
        <v>1913</v>
      </c>
      <c r="D1854" s="176" t="s">
        <v>526</v>
      </c>
      <c r="E1854" s="177" t="s">
        <v>1914</v>
      </c>
      <c r="F1854" s="178" t="s">
        <v>1915</v>
      </c>
      <c r="G1854" s="179" t="s">
        <v>529</v>
      </c>
      <c r="H1854" s="180">
        <v>217.75299999999999</v>
      </c>
      <c r="I1854" s="181"/>
      <c r="J1854" s="180">
        <f>ROUND(I1854*H1854,3)</f>
        <v>0</v>
      </c>
      <c r="K1854" s="182"/>
      <c r="L1854" s="36"/>
      <c r="M1854" s="183" t="s">
        <v>1</v>
      </c>
      <c r="N1854" s="184" t="s">
        <v>42</v>
      </c>
      <c r="O1854" s="61"/>
      <c r="P1854" s="185">
        <f>O1854*H1854</f>
        <v>0</v>
      </c>
      <c r="Q1854" s="185">
        <v>1.494E-2</v>
      </c>
      <c r="R1854" s="185">
        <f>Q1854*H1854</f>
        <v>3.2532298199999996</v>
      </c>
      <c r="S1854" s="185">
        <v>0</v>
      </c>
      <c r="T1854" s="186">
        <f>S1854*H1854</f>
        <v>0</v>
      </c>
      <c r="U1854" s="35"/>
      <c r="V1854" s="35"/>
      <c r="W1854" s="35"/>
      <c r="X1854" s="35"/>
      <c r="Y1854" s="35"/>
      <c r="Z1854" s="35"/>
      <c r="AA1854" s="35"/>
      <c r="AB1854" s="35"/>
      <c r="AC1854" s="35"/>
      <c r="AD1854" s="35"/>
      <c r="AE1854" s="35"/>
      <c r="AR1854" s="187" t="s">
        <v>530</v>
      </c>
      <c r="AT1854" s="187" t="s">
        <v>526</v>
      </c>
      <c r="AU1854" s="187" t="s">
        <v>89</v>
      </c>
      <c r="AY1854" s="18" t="s">
        <v>524</v>
      </c>
      <c r="BE1854" s="105">
        <f>IF(N1854="základná",J1854,0)</f>
        <v>0</v>
      </c>
      <c r="BF1854" s="105">
        <f>IF(N1854="znížená",J1854,0)</f>
        <v>0</v>
      </c>
      <c r="BG1854" s="105">
        <f>IF(N1854="zákl. prenesená",J1854,0)</f>
        <v>0</v>
      </c>
      <c r="BH1854" s="105">
        <f>IF(N1854="zníž. prenesená",J1854,0)</f>
        <v>0</v>
      </c>
      <c r="BI1854" s="105">
        <f>IF(N1854="nulová",J1854,0)</f>
        <v>0</v>
      </c>
      <c r="BJ1854" s="18" t="s">
        <v>89</v>
      </c>
      <c r="BK1854" s="188">
        <f>ROUND(I1854*H1854,3)</f>
        <v>0</v>
      </c>
      <c r="BL1854" s="18" t="s">
        <v>530</v>
      </c>
      <c r="BM1854" s="187" t="s">
        <v>1916</v>
      </c>
    </row>
    <row r="1855" spans="1:65" s="14" customFormat="1">
      <c r="B1855" s="198"/>
      <c r="D1855" s="190" t="s">
        <v>532</v>
      </c>
      <c r="E1855" s="199" t="s">
        <v>1</v>
      </c>
      <c r="F1855" s="200" t="s">
        <v>577</v>
      </c>
      <c r="H1855" s="199" t="s">
        <v>1</v>
      </c>
      <c r="I1855" s="201"/>
      <c r="L1855" s="198"/>
      <c r="M1855" s="202"/>
      <c r="N1855" s="203"/>
      <c r="O1855" s="203"/>
      <c r="P1855" s="203"/>
      <c r="Q1855" s="203"/>
      <c r="R1855" s="203"/>
      <c r="S1855" s="203"/>
      <c r="T1855" s="204"/>
      <c r="AT1855" s="199" t="s">
        <v>532</v>
      </c>
      <c r="AU1855" s="199" t="s">
        <v>89</v>
      </c>
      <c r="AV1855" s="14" t="s">
        <v>83</v>
      </c>
      <c r="AW1855" s="14" t="s">
        <v>30</v>
      </c>
      <c r="AX1855" s="14" t="s">
        <v>76</v>
      </c>
      <c r="AY1855" s="199" t="s">
        <v>524</v>
      </c>
    </row>
    <row r="1856" spans="1:65" s="14" customFormat="1">
      <c r="B1856" s="198"/>
      <c r="D1856" s="190" t="s">
        <v>532</v>
      </c>
      <c r="E1856" s="199" t="s">
        <v>1</v>
      </c>
      <c r="F1856" s="200" t="s">
        <v>1887</v>
      </c>
      <c r="H1856" s="199" t="s">
        <v>1</v>
      </c>
      <c r="I1856" s="201"/>
      <c r="L1856" s="198"/>
      <c r="M1856" s="202"/>
      <c r="N1856" s="203"/>
      <c r="O1856" s="203"/>
      <c r="P1856" s="203"/>
      <c r="Q1856" s="203"/>
      <c r="R1856" s="203"/>
      <c r="S1856" s="203"/>
      <c r="T1856" s="204"/>
      <c r="AT1856" s="199" t="s">
        <v>532</v>
      </c>
      <c r="AU1856" s="199" t="s">
        <v>89</v>
      </c>
      <c r="AV1856" s="14" t="s">
        <v>83</v>
      </c>
      <c r="AW1856" s="14" t="s">
        <v>30</v>
      </c>
      <c r="AX1856" s="14" t="s">
        <v>76</v>
      </c>
      <c r="AY1856" s="199" t="s">
        <v>524</v>
      </c>
    </row>
    <row r="1857" spans="2:51" s="13" customFormat="1">
      <c r="B1857" s="189"/>
      <c r="D1857" s="190" t="s">
        <v>532</v>
      </c>
      <c r="E1857" s="191" t="s">
        <v>1</v>
      </c>
      <c r="F1857" s="192" t="s">
        <v>1917</v>
      </c>
      <c r="H1857" s="193">
        <v>15.118</v>
      </c>
      <c r="I1857" s="194"/>
      <c r="L1857" s="189"/>
      <c r="M1857" s="195"/>
      <c r="N1857" s="196"/>
      <c r="O1857" s="196"/>
      <c r="P1857" s="196"/>
      <c r="Q1857" s="196"/>
      <c r="R1857" s="196"/>
      <c r="S1857" s="196"/>
      <c r="T1857" s="197"/>
      <c r="AT1857" s="191" t="s">
        <v>532</v>
      </c>
      <c r="AU1857" s="191" t="s">
        <v>89</v>
      </c>
      <c r="AV1857" s="13" t="s">
        <v>89</v>
      </c>
      <c r="AW1857" s="13" t="s">
        <v>30</v>
      </c>
      <c r="AX1857" s="13" t="s">
        <v>76</v>
      </c>
      <c r="AY1857" s="191" t="s">
        <v>524</v>
      </c>
    </row>
    <row r="1858" spans="2:51" s="13" customFormat="1">
      <c r="B1858" s="189"/>
      <c r="D1858" s="190" t="s">
        <v>532</v>
      </c>
      <c r="E1858" s="191" t="s">
        <v>1</v>
      </c>
      <c r="F1858" s="192" t="s">
        <v>1918</v>
      </c>
      <c r="H1858" s="193">
        <v>8.9879999999999995</v>
      </c>
      <c r="I1858" s="194"/>
      <c r="L1858" s="189"/>
      <c r="M1858" s="195"/>
      <c r="N1858" s="196"/>
      <c r="O1858" s="196"/>
      <c r="P1858" s="196"/>
      <c r="Q1858" s="196"/>
      <c r="R1858" s="196"/>
      <c r="S1858" s="196"/>
      <c r="T1858" s="197"/>
      <c r="AT1858" s="191" t="s">
        <v>532</v>
      </c>
      <c r="AU1858" s="191" t="s">
        <v>89</v>
      </c>
      <c r="AV1858" s="13" t="s">
        <v>89</v>
      </c>
      <c r="AW1858" s="13" t="s">
        <v>30</v>
      </c>
      <c r="AX1858" s="13" t="s">
        <v>76</v>
      </c>
      <c r="AY1858" s="191" t="s">
        <v>524</v>
      </c>
    </row>
    <row r="1859" spans="2:51" s="13" customFormat="1">
      <c r="B1859" s="189"/>
      <c r="D1859" s="190" t="s">
        <v>532</v>
      </c>
      <c r="E1859" s="191" t="s">
        <v>1</v>
      </c>
      <c r="F1859" s="192" t="s">
        <v>1919</v>
      </c>
      <c r="H1859" s="193">
        <v>3.7519999999999998</v>
      </c>
      <c r="I1859" s="194"/>
      <c r="L1859" s="189"/>
      <c r="M1859" s="195"/>
      <c r="N1859" s="196"/>
      <c r="O1859" s="196"/>
      <c r="P1859" s="196"/>
      <c r="Q1859" s="196"/>
      <c r="R1859" s="196"/>
      <c r="S1859" s="196"/>
      <c r="T1859" s="197"/>
      <c r="AT1859" s="191" t="s">
        <v>532</v>
      </c>
      <c r="AU1859" s="191" t="s">
        <v>89</v>
      </c>
      <c r="AV1859" s="13" t="s">
        <v>89</v>
      </c>
      <c r="AW1859" s="13" t="s">
        <v>30</v>
      </c>
      <c r="AX1859" s="13" t="s">
        <v>76</v>
      </c>
      <c r="AY1859" s="191" t="s">
        <v>524</v>
      </c>
    </row>
    <row r="1860" spans="2:51" s="14" customFormat="1">
      <c r="B1860" s="198"/>
      <c r="D1860" s="190" t="s">
        <v>532</v>
      </c>
      <c r="E1860" s="199" t="s">
        <v>1</v>
      </c>
      <c r="F1860" s="200" t="s">
        <v>1920</v>
      </c>
      <c r="H1860" s="199" t="s">
        <v>1</v>
      </c>
      <c r="I1860" s="201"/>
      <c r="L1860" s="198"/>
      <c r="M1860" s="202"/>
      <c r="N1860" s="203"/>
      <c r="O1860" s="203"/>
      <c r="P1860" s="203"/>
      <c r="Q1860" s="203"/>
      <c r="R1860" s="203"/>
      <c r="S1860" s="203"/>
      <c r="T1860" s="204"/>
      <c r="AT1860" s="199" t="s">
        <v>532</v>
      </c>
      <c r="AU1860" s="199" t="s">
        <v>89</v>
      </c>
      <c r="AV1860" s="14" t="s">
        <v>83</v>
      </c>
      <c r="AW1860" s="14" t="s">
        <v>30</v>
      </c>
      <c r="AX1860" s="14" t="s">
        <v>76</v>
      </c>
      <c r="AY1860" s="199" t="s">
        <v>524</v>
      </c>
    </row>
    <row r="1861" spans="2:51" s="13" customFormat="1">
      <c r="B1861" s="189"/>
      <c r="D1861" s="190" t="s">
        <v>532</v>
      </c>
      <c r="E1861" s="191" t="s">
        <v>1</v>
      </c>
      <c r="F1861" s="192" t="s">
        <v>1921</v>
      </c>
      <c r="H1861" s="193">
        <v>9.032</v>
      </c>
      <c r="I1861" s="194"/>
      <c r="L1861" s="189"/>
      <c r="M1861" s="195"/>
      <c r="N1861" s="196"/>
      <c r="O1861" s="196"/>
      <c r="P1861" s="196"/>
      <c r="Q1861" s="196"/>
      <c r="R1861" s="196"/>
      <c r="S1861" s="196"/>
      <c r="T1861" s="197"/>
      <c r="AT1861" s="191" t="s">
        <v>532</v>
      </c>
      <c r="AU1861" s="191" t="s">
        <v>89</v>
      </c>
      <c r="AV1861" s="13" t="s">
        <v>89</v>
      </c>
      <c r="AW1861" s="13" t="s">
        <v>30</v>
      </c>
      <c r="AX1861" s="13" t="s">
        <v>76</v>
      </c>
      <c r="AY1861" s="191" t="s">
        <v>524</v>
      </c>
    </row>
    <row r="1862" spans="2:51" s="13" customFormat="1">
      <c r="B1862" s="189"/>
      <c r="D1862" s="190" t="s">
        <v>532</v>
      </c>
      <c r="E1862" s="191" t="s">
        <v>1</v>
      </c>
      <c r="F1862" s="192" t="s">
        <v>1922</v>
      </c>
      <c r="H1862" s="193">
        <v>0.38400000000000001</v>
      </c>
      <c r="I1862" s="194"/>
      <c r="L1862" s="189"/>
      <c r="M1862" s="195"/>
      <c r="N1862" s="196"/>
      <c r="O1862" s="196"/>
      <c r="P1862" s="196"/>
      <c r="Q1862" s="196"/>
      <c r="R1862" s="196"/>
      <c r="S1862" s="196"/>
      <c r="T1862" s="197"/>
      <c r="AT1862" s="191" t="s">
        <v>532</v>
      </c>
      <c r="AU1862" s="191" t="s">
        <v>89</v>
      </c>
      <c r="AV1862" s="13" t="s">
        <v>89</v>
      </c>
      <c r="AW1862" s="13" t="s">
        <v>30</v>
      </c>
      <c r="AX1862" s="13" t="s">
        <v>76</v>
      </c>
      <c r="AY1862" s="191" t="s">
        <v>524</v>
      </c>
    </row>
    <row r="1863" spans="2:51" s="13" customFormat="1">
      <c r="B1863" s="189"/>
      <c r="D1863" s="190" t="s">
        <v>532</v>
      </c>
      <c r="E1863" s="191" t="s">
        <v>1</v>
      </c>
      <c r="F1863" s="192" t="s">
        <v>1923</v>
      </c>
      <c r="H1863" s="193">
        <v>8.7140000000000004</v>
      </c>
      <c r="I1863" s="194"/>
      <c r="L1863" s="189"/>
      <c r="M1863" s="195"/>
      <c r="N1863" s="196"/>
      <c r="O1863" s="196"/>
      <c r="P1863" s="196"/>
      <c r="Q1863" s="196"/>
      <c r="R1863" s="196"/>
      <c r="S1863" s="196"/>
      <c r="T1863" s="197"/>
      <c r="AT1863" s="191" t="s">
        <v>532</v>
      </c>
      <c r="AU1863" s="191" t="s">
        <v>89</v>
      </c>
      <c r="AV1863" s="13" t="s">
        <v>89</v>
      </c>
      <c r="AW1863" s="13" t="s">
        <v>30</v>
      </c>
      <c r="AX1863" s="13" t="s">
        <v>76</v>
      </c>
      <c r="AY1863" s="191" t="s">
        <v>524</v>
      </c>
    </row>
    <row r="1864" spans="2:51" s="13" customFormat="1">
      <c r="B1864" s="189"/>
      <c r="D1864" s="190" t="s">
        <v>532</v>
      </c>
      <c r="E1864" s="191" t="s">
        <v>1</v>
      </c>
      <c r="F1864" s="192" t="s">
        <v>1924</v>
      </c>
      <c r="H1864" s="193">
        <v>8.8699999999999992</v>
      </c>
      <c r="I1864" s="194"/>
      <c r="L1864" s="189"/>
      <c r="M1864" s="195"/>
      <c r="N1864" s="196"/>
      <c r="O1864" s="196"/>
      <c r="P1864" s="196"/>
      <c r="Q1864" s="196"/>
      <c r="R1864" s="196"/>
      <c r="S1864" s="196"/>
      <c r="T1864" s="197"/>
      <c r="AT1864" s="191" t="s">
        <v>532</v>
      </c>
      <c r="AU1864" s="191" t="s">
        <v>89</v>
      </c>
      <c r="AV1864" s="13" t="s">
        <v>89</v>
      </c>
      <c r="AW1864" s="13" t="s">
        <v>30</v>
      </c>
      <c r="AX1864" s="13" t="s">
        <v>76</v>
      </c>
      <c r="AY1864" s="191" t="s">
        <v>524</v>
      </c>
    </row>
    <row r="1865" spans="2:51" s="13" customFormat="1">
      <c r="B1865" s="189"/>
      <c r="D1865" s="190" t="s">
        <v>532</v>
      </c>
      <c r="E1865" s="191" t="s">
        <v>1</v>
      </c>
      <c r="F1865" s="192" t="s">
        <v>1925</v>
      </c>
      <c r="H1865" s="193">
        <v>0.18</v>
      </c>
      <c r="I1865" s="194"/>
      <c r="L1865" s="189"/>
      <c r="M1865" s="195"/>
      <c r="N1865" s="196"/>
      <c r="O1865" s="196"/>
      <c r="P1865" s="196"/>
      <c r="Q1865" s="196"/>
      <c r="R1865" s="196"/>
      <c r="S1865" s="196"/>
      <c r="T1865" s="197"/>
      <c r="AT1865" s="191" t="s">
        <v>532</v>
      </c>
      <c r="AU1865" s="191" t="s">
        <v>89</v>
      </c>
      <c r="AV1865" s="13" t="s">
        <v>89</v>
      </c>
      <c r="AW1865" s="13" t="s">
        <v>30</v>
      </c>
      <c r="AX1865" s="13" t="s">
        <v>76</v>
      </c>
      <c r="AY1865" s="191" t="s">
        <v>524</v>
      </c>
    </row>
    <row r="1866" spans="2:51" s="13" customFormat="1">
      <c r="B1866" s="189"/>
      <c r="D1866" s="190" t="s">
        <v>532</v>
      </c>
      <c r="E1866" s="191" t="s">
        <v>1</v>
      </c>
      <c r="F1866" s="192" t="s">
        <v>1926</v>
      </c>
      <c r="H1866" s="193">
        <v>3.4580000000000002</v>
      </c>
      <c r="I1866" s="194"/>
      <c r="L1866" s="189"/>
      <c r="M1866" s="195"/>
      <c r="N1866" s="196"/>
      <c r="O1866" s="196"/>
      <c r="P1866" s="196"/>
      <c r="Q1866" s="196"/>
      <c r="R1866" s="196"/>
      <c r="S1866" s="196"/>
      <c r="T1866" s="197"/>
      <c r="AT1866" s="191" t="s">
        <v>532</v>
      </c>
      <c r="AU1866" s="191" t="s">
        <v>89</v>
      </c>
      <c r="AV1866" s="13" t="s">
        <v>89</v>
      </c>
      <c r="AW1866" s="13" t="s">
        <v>30</v>
      </c>
      <c r="AX1866" s="13" t="s">
        <v>76</v>
      </c>
      <c r="AY1866" s="191" t="s">
        <v>524</v>
      </c>
    </row>
    <row r="1867" spans="2:51" s="13" customFormat="1">
      <c r="B1867" s="189"/>
      <c r="D1867" s="190" t="s">
        <v>532</v>
      </c>
      <c r="E1867" s="191" t="s">
        <v>1</v>
      </c>
      <c r="F1867" s="192" t="s">
        <v>1927</v>
      </c>
      <c r="H1867" s="193">
        <v>19.247</v>
      </c>
      <c r="I1867" s="194"/>
      <c r="L1867" s="189"/>
      <c r="M1867" s="195"/>
      <c r="N1867" s="196"/>
      <c r="O1867" s="196"/>
      <c r="P1867" s="196"/>
      <c r="Q1867" s="196"/>
      <c r="R1867" s="196"/>
      <c r="S1867" s="196"/>
      <c r="T1867" s="197"/>
      <c r="AT1867" s="191" t="s">
        <v>532</v>
      </c>
      <c r="AU1867" s="191" t="s">
        <v>89</v>
      </c>
      <c r="AV1867" s="13" t="s">
        <v>89</v>
      </c>
      <c r="AW1867" s="13" t="s">
        <v>30</v>
      </c>
      <c r="AX1867" s="13" t="s">
        <v>76</v>
      </c>
      <c r="AY1867" s="191" t="s">
        <v>524</v>
      </c>
    </row>
    <row r="1868" spans="2:51" s="13" customFormat="1">
      <c r="B1868" s="189"/>
      <c r="D1868" s="190" t="s">
        <v>532</v>
      </c>
      <c r="E1868" s="191" t="s">
        <v>1</v>
      </c>
      <c r="F1868" s="192" t="s">
        <v>1928</v>
      </c>
      <c r="H1868" s="193">
        <v>10.532</v>
      </c>
      <c r="I1868" s="194"/>
      <c r="L1868" s="189"/>
      <c r="M1868" s="195"/>
      <c r="N1868" s="196"/>
      <c r="O1868" s="196"/>
      <c r="P1868" s="196"/>
      <c r="Q1868" s="196"/>
      <c r="R1868" s="196"/>
      <c r="S1868" s="196"/>
      <c r="T1868" s="197"/>
      <c r="AT1868" s="191" t="s">
        <v>532</v>
      </c>
      <c r="AU1868" s="191" t="s">
        <v>89</v>
      </c>
      <c r="AV1868" s="13" t="s">
        <v>89</v>
      </c>
      <c r="AW1868" s="13" t="s">
        <v>30</v>
      </c>
      <c r="AX1868" s="13" t="s">
        <v>76</v>
      </c>
      <c r="AY1868" s="191" t="s">
        <v>524</v>
      </c>
    </row>
    <row r="1869" spans="2:51" s="13" customFormat="1">
      <c r="B1869" s="189"/>
      <c r="D1869" s="190" t="s">
        <v>532</v>
      </c>
      <c r="E1869" s="191" t="s">
        <v>1</v>
      </c>
      <c r="F1869" s="192" t="s">
        <v>1929</v>
      </c>
      <c r="H1869" s="193">
        <v>6.0049999999999999</v>
      </c>
      <c r="I1869" s="194"/>
      <c r="L1869" s="189"/>
      <c r="M1869" s="195"/>
      <c r="N1869" s="196"/>
      <c r="O1869" s="196"/>
      <c r="P1869" s="196"/>
      <c r="Q1869" s="196"/>
      <c r="R1869" s="196"/>
      <c r="S1869" s="196"/>
      <c r="T1869" s="197"/>
      <c r="AT1869" s="191" t="s">
        <v>532</v>
      </c>
      <c r="AU1869" s="191" t="s">
        <v>89</v>
      </c>
      <c r="AV1869" s="13" t="s">
        <v>89</v>
      </c>
      <c r="AW1869" s="13" t="s">
        <v>30</v>
      </c>
      <c r="AX1869" s="13" t="s">
        <v>76</v>
      </c>
      <c r="AY1869" s="191" t="s">
        <v>524</v>
      </c>
    </row>
    <row r="1870" spans="2:51" s="14" customFormat="1">
      <c r="B1870" s="198"/>
      <c r="D1870" s="190" t="s">
        <v>532</v>
      </c>
      <c r="E1870" s="199" t="s">
        <v>1</v>
      </c>
      <c r="F1870" s="200" t="s">
        <v>1930</v>
      </c>
      <c r="H1870" s="199" t="s">
        <v>1</v>
      </c>
      <c r="I1870" s="201"/>
      <c r="L1870" s="198"/>
      <c r="M1870" s="202"/>
      <c r="N1870" s="203"/>
      <c r="O1870" s="203"/>
      <c r="P1870" s="203"/>
      <c r="Q1870" s="203"/>
      <c r="R1870" s="203"/>
      <c r="S1870" s="203"/>
      <c r="T1870" s="204"/>
      <c r="AT1870" s="199" t="s">
        <v>532</v>
      </c>
      <c r="AU1870" s="199" t="s">
        <v>89</v>
      </c>
      <c r="AV1870" s="14" t="s">
        <v>83</v>
      </c>
      <c r="AW1870" s="14" t="s">
        <v>30</v>
      </c>
      <c r="AX1870" s="14" t="s">
        <v>76</v>
      </c>
      <c r="AY1870" s="199" t="s">
        <v>524</v>
      </c>
    </row>
    <row r="1871" spans="2:51" s="13" customFormat="1">
      <c r="B1871" s="189"/>
      <c r="D1871" s="190" t="s">
        <v>532</v>
      </c>
      <c r="E1871" s="191" t="s">
        <v>1</v>
      </c>
      <c r="F1871" s="192" t="s">
        <v>1931</v>
      </c>
      <c r="H1871" s="193">
        <v>7.17</v>
      </c>
      <c r="I1871" s="194"/>
      <c r="L1871" s="189"/>
      <c r="M1871" s="195"/>
      <c r="N1871" s="196"/>
      <c r="O1871" s="196"/>
      <c r="P1871" s="196"/>
      <c r="Q1871" s="196"/>
      <c r="R1871" s="196"/>
      <c r="S1871" s="196"/>
      <c r="T1871" s="197"/>
      <c r="AT1871" s="191" t="s">
        <v>532</v>
      </c>
      <c r="AU1871" s="191" t="s">
        <v>89</v>
      </c>
      <c r="AV1871" s="13" t="s">
        <v>89</v>
      </c>
      <c r="AW1871" s="13" t="s">
        <v>30</v>
      </c>
      <c r="AX1871" s="13" t="s">
        <v>76</v>
      </c>
      <c r="AY1871" s="191" t="s">
        <v>524</v>
      </c>
    </row>
    <row r="1872" spans="2:51" s="13" customFormat="1">
      <c r="B1872" s="189"/>
      <c r="D1872" s="190" t="s">
        <v>532</v>
      </c>
      <c r="E1872" s="191" t="s">
        <v>1</v>
      </c>
      <c r="F1872" s="192" t="s">
        <v>1932</v>
      </c>
      <c r="H1872" s="193">
        <v>6.5629999999999997</v>
      </c>
      <c r="I1872" s="194"/>
      <c r="L1872" s="189"/>
      <c r="M1872" s="195"/>
      <c r="N1872" s="196"/>
      <c r="O1872" s="196"/>
      <c r="P1872" s="196"/>
      <c r="Q1872" s="196"/>
      <c r="R1872" s="196"/>
      <c r="S1872" s="196"/>
      <c r="T1872" s="197"/>
      <c r="AT1872" s="191" t="s">
        <v>532</v>
      </c>
      <c r="AU1872" s="191" t="s">
        <v>89</v>
      </c>
      <c r="AV1872" s="13" t="s">
        <v>89</v>
      </c>
      <c r="AW1872" s="13" t="s">
        <v>30</v>
      </c>
      <c r="AX1872" s="13" t="s">
        <v>76</v>
      </c>
      <c r="AY1872" s="191" t="s">
        <v>524</v>
      </c>
    </row>
    <row r="1873" spans="2:51" s="15" customFormat="1">
      <c r="B1873" s="205"/>
      <c r="D1873" s="190" t="s">
        <v>532</v>
      </c>
      <c r="E1873" s="206" t="s">
        <v>310</v>
      </c>
      <c r="F1873" s="207" t="s">
        <v>589</v>
      </c>
      <c r="H1873" s="208">
        <v>108.01300000000001</v>
      </c>
      <c r="I1873" s="209"/>
      <c r="L1873" s="205"/>
      <c r="M1873" s="210"/>
      <c r="N1873" s="211"/>
      <c r="O1873" s="211"/>
      <c r="P1873" s="211"/>
      <c r="Q1873" s="211"/>
      <c r="R1873" s="211"/>
      <c r="S1873" s="211"/>
      <c r="T1873" s="212"/>
      <c r="AT1873" s="206" t="s">
        <v>532</v>
      </c>
      <c r="AU1873" s="206" t="s">
        <v>89</v>
      </c>
      <c r="AV1873" s="15" t="s">
        <v>537</v>
      </c>
      <c r="AW1873" s="15" t="s">
        <v>30</v>
      </c>
      <c r="AX1873" s="15" t="s">
        <v>76</v>
      </c>
      <c r="AY1873" s="206" t="s">
        <v>524</v>
      </c>
    </row>
    <row r="1874" spans="2:51" s="14" customFormat="1">
      <c r="B1874" s="198"/>
      <c r="D1874" s="190" t="s">
        <v>532</v>
      </c>
      <c r="E1874" s="199" t="s">
        <v>1</v>
      </c>
      <c r="F1874" s="200" t="s">
        <v>1933</v>
      </c>
      <c r="H1874" s="199" t="s">
        <v>1</v>
      </c>
      <c r="I1874" s="201"/>
      <c r="L1874" s="198"/>
      <c r="M1874" s="202"/>
      <c r="N1874" s="203"/>
      <c r="O1874" s="203"/>
      <c r="P1874" s="203"/>
      <c r="Q1874" s="203"/>
      <c r="R1874" s="203"/>
      <c r="S1874" s="203"/>
      <c r="T1874" s="204"/>
      <c r="AT1874" s="199" t="s">
        <v>532</v>
      </c>
      <c r="AU1874" s="199" t="s">
        <v>89</v>
      </c>
      <c r="AV1874" s="14" t="s">
        <v>83</v>
      </c>
      <c r="AW1874" s="14" t="s">
        <v>30</v>
      </c>
      <c r="AX1874" s="14" t="s">
        <v>76</v>
      </c>
      <c r="AY1874" s="199" t="s">
        <v>524</v>
      </c>
    </row>
    <row r="1875" spans="2:51" s="13" customFormat="1">
      <c r="B1875" s="189"/>
      <c r="D1875" s="190" t="s">
        <v>532</v>
      </c>
      <c r="E1875" s="191" t="s">
        <v>1</v>
      </c>
      <c r="F1875" s="192" t="s">
        <v>1934</v>
      </c>
      <c r="H1875" s="193">
        <v>4.9359999999999999</v>
      </c>
      <c r="I1875" s="194"/>
      <c r="L1875" s="189"/>
      <c r="M1875" s="195"/>
      <c r="N1875" s="196"/>
      <c r="O1875" s="196"/>
      <c r="P1875" s="196"/>
      <c r="Q1875" s="196"/>
      <c r="R1875" s="196"/>
      <c r="S1875" s="196"/>
      <c r="T1875" s="197"/>
      <c r="AT1875" s="191" t="s">
        <v>532</v>
      </c>
      <c r="AU1875" s="191" t="s">
        <v>89</v>
      </c>
      <c r="AV1875" s="13" t="s">
        <v>89</v>
      </c>
      <c r="AW1875" s="13" t="s">
        <v>30</v>
      </c>
      <c r="AX1875" s="13" t="s">
        <v>76</v>
      </c>
      <c r="AY1875" s="191" t="s">
        <v>524</v>
      </c>
    </row>
    <row r="1876" spans="2:51" s="13" customFormat="1">
      <c r="B1876" s="189"/>
      <c r="D1876" s="190" t="s">
        <v>532</v>
      </c>
      <c r="E1876" s="191" t="s">
        <v>1</v>
      </c>
      <c r="F1876" s="192" t="s">
        <v>1935</v>
      </c>
      <c r="H1876" s="193">
        <v>7.524</v>
      </c>
      <c r="I1876" s="194"/>
      <c r="L1876" s="189"/>
      <c r="M1876" s="195"/>
      <c r="N1876" s="196"/>
      <c r="O1876" s="196"/>
      <c r="P1876" s="196"/>
      <c r="Q1876" s="196"/>
      <c r="R1876" s="196"/>
      <c r="S1876" s="196"/>
      <c r="T1876" s="197"/>
      <c r="AT1876" s="191" t="s">
        <v>532</v>
      </c>
      <c r="AU1876" s="191" t="s">
        <v>89</v>
      </c>
      <c r="AV1876" s="13" t="s">
        <v>89</v>
      </c>
      <c r="AW1876" s="13" t="s">
        <v>30</v>
      </c>
      <c r="AX1876" s="13" t="s">
        <v>76</v>
      </c>
      <c r="AY1876" s="191" t="s">
        <v>524</v>
      </c>
    </row>
    <row r="1877" spans="2:51" s="13" customFormat="1">
      <c r="B1877" s="189"/>
      <c r="D1877" s="190" t="s">
        <v>532</v>
      </c>
      <c r="E1877" s="191" t="s">
        <v>1</v>
      </c>
      <c r="F1877" s="192" t="s">
        <v>1918</v>
      </c>
      <c r="H1877" s="193">
        <v>8.9879999999999995</v>
      </c>
      <c r="I1877" s="194"/>
      <c r="L1877" s="189"/>
      <c r="M1877" s="195"/>
      <c r="N1877" s="196"/>
      <c r="O1877" s="196"/>
      <c r="P1877" s="196"/>
      <c r="Q1877" s="196"/>
      <c r="R1877" s="196"/>
      <c r="S1877" s="196"/>
      <c r="T1877" s="197"/>
      <c r="AT1877" s="191" t="s">
        <v>532</v>
      </c>
      <c r="AU1877" s="191" t="s">
        <v>89</v>
      </c>
      <c r="AV1877" s="13" t="s">
        <v>89</v>
      </c>
      <c r="AW1877" s="13" t="s">
        <v>30</v>
      </c>
      <c r="AX1877" s="13" t="s">
        <v>76</v>
      </c>
      <c r="AY1877" s="191" t="s">
        <v>524</v>
      </c>
    </row>
    <row r="1878" spans="2:51" s="13" customFormat="1">
      <c r="B1878" s="189"/>
      <c r="D1878" s="190" t="s">
        <v>532</v>
      </c>
      <c r="E1878" s="191" t="s">
        <v>1</v>
      </c>
      <c r="F1878" s="192" t="s">
        <v>1936</v>
      </c>
      <c r="H1878" s="193">
        <v>3.75</v>
      </c>
      <c r="I1878" s="194"/>
      <c r="L1878" s="189"/>
      <c r="M1878" s="195"/>
      <c r="N1878" s="196"/>
      <c r="O1878" s="196"/>
      <c r="P1878" s="196"/>
      <c r="Q1878" s="196"/>
      <c r="R1878" s="196"/>
      <c r="S1878" s="196"/>
      <c r="T1878" s="197"/>
      <c r="AT1878" s="191" t="s">
        <v>532</v>
      </c>
      <c r="AU1878" s="191" t="s">
        <v>89</v>
      </c>
      <c r="AV1878" s="13" t="s">
        <v>89</v>
      </c>
      <c r="AW1878" s="13" t="s">
        <v>30</v>
      </c>
      <c r="AX1878" s="13" t="s">
        <v>76</v>
      </c>
      <c r="AY1878" s="191" t="s">
        <v>524</v>
      </c>
    </row>
    <row r="1879" spans="2:51" s="13" customFormat="1">
      <c r="B1879" s="189"/>
      <c r="D1879" s="190" t="s">
        <v>532</v>
      </c>
      <c r="E1879" s="191" t="s">
        <v>1</v>
      </c>
      <c r="F1879" s="192" t="s">
        <v>1937</v>
      </c>
      <c r="H1879" s="193">
        <v>26.454999999999998</v>
      </c>
      <c r="I1879" s="194"/>
      <c r="L1879" s="189"/>
      <c r="M1879" s="195"/>
      <c r="N1879" s="196"/>
      <c r="O1879" s="196"/>
      <c r="P1879" s="196"/>
      <c r="Q1879" s="196"/>
      <c r="R1879" s="196"/>
      <c r="S1879" s="196"/>
      <c r="T1879" s="197"/>
      <c r="AT1879" s="191" t="s">
        <v>532</v>
      </c>
      <c r="AU1879" s="191" t="s">
        <v>89</v>
      </c>
      <c r="AV1879" s="13" t="s">
        <v>89</v>
      </c>
      <c r="AW1879" s="13" t="s">
        <v>30</v>
      </c>
      <c r="AX1879" s="13" t="s">
        <v>76</v>
      </c>
      <c r="AY1879" s="191" t="s">
        <v>524</v>
      </c>
    </row>
    <row r="1880" spans="2:51" s="13" customFormat="1">
      <c r="B1880" s="189"/>
      <c r="D1880" s="190" t="s">
        <v>532</v>
      </c>
      <c r="E1880" s="191" t="s">
        <v>1</v>
      </c>
      <c r="F1880" s="192" t="s">
        <v>1938</v>
      </c>
      <c r="H1880" s="193">
        <v>11.318</v>
      </c>
      <c r="I1880" s="194"/>
      <c r="L1880" s="189"/>
      <c r="M1880" s="195"/>
      <c r="N1880" s="196"/>
      <c r="O1880" s="196"/>
      <c r="P1880" s="196"/>
      <c r="Q1880" s="196"/>
      <c r="R1880" s="196"/>
      <c r="S1880" s="196"/>
      <c r="T1880" s="197"/>
      <c r="AT1880" s="191" t="s">
        <v>532</v>
      </c>
      <c r="AU1880" s="191" t="s">
        <v>89</v>
      </c>
      <c r="AV1880" s="13" t="s">
        <v>89</v>
      </c>
      <c r="AW1880" s="13" t="s">
        <v>30</v>
      </c>
      <c r="AX1880" s="13" t="s">
        <v>76</v>
      </c>
      <c r="AY1880" s="191" t="s">
        <v>524</v>
      </c>
    </row>
    <row r="1881" spans="2:51" s="13" customFormat="1">
      <c r="B1881" s="189"/>
      <c r="D1881" s="190" t="s">
        <v>532</v>
      </c>
      <c r="E1881" s="191" t="s">
        <v>1</v>
      </c>
      <c r="F1881" s="192" t="s">
        <v>1939</v>
      </c>
      <c r="H1881" s="193">
        <v>9.0809999999999995</v>
      </c>
      <c r="I1881" s="194"/>
      <c r="L1881" s="189"/>
      <c r="M1881" s="195"/>
      <c r="N1881" s="196"/>
      <c r="O1881" s="196"/>
      <c r="P1881" s="196"/>
      <c r="Q1881" s="196"/>
      <c r="R1881" s="196"/>
      <c r="S1881" s="196"/>
      <c r="T1881" s="197"/>
      <c r="AT1881" s="191" t="s">
        <v>532</v>
      </c>
      <c r="AU1881" s="191" t="s">
        <v>89</v>
      </c>
      <c r="AV1881" s="13" t="s">
        <v>89</v>
      </c>
      <c r="AW1881" s="13" t="s">
        <v>30</v>
      </c>
      <c r="AX1881" s="13" t="s">
        <v>76</v>
      </c>
      <c r="AY1881" s="191" t="s">
        <v>524</v>
      </c>
    </row>
    <row r="1882" spans="2:51" s="13" customFormat="1">
      <c r="B1882" s="189"/>
      <c r="D1882" s="190" t="s">
        <v>532</v>
      </c>
      <c r="E1882" s="191" t="s">
        <v>1</v>
      </c>
      <c r="F1882" s="192" t="s">
        <v>1940</v>
      </c>
      <c r="H1882" s="193">
        <v>5.1879999999999997</v>
      </c>
      <c r="I1882" s="194"/>
      <c r="L1882" s="189"/>
      <c r="M1882" s="195"/>
      <c r="N1882" s="196"/>
      <c r="O1882" s="196"/>
      <c r="P1882" s="196"/>
      <c r="Q1882" s="196"/>
      <c r="R1882" s="196"/>
      <c r="S1882" s="196"/>
      <c r="T1882" s="197"/>
      <c r="AT1882" s="191" t="s">
        <v>532</v>
      </c>
      <c r="AU1882" s="191" t="s">
        <v>89</v>
      </c>
      <c r="AV1882" s="13" t="s">
        <v>89</v>
      </c>
      <c r="AW1882" s="13" t="s">
        <v>30</v>
      </c>
      <c r="AX1882" s="13" t="s">
        <v>76</v>
      </c>
      <c r="AY1882" s="191" t="s">
        <v>524</v>
      </c>
    </row>
    <row r="1883" spans="2:51" s="13" customFormat="1">
      <c r="B1883" s="189"/>
      <c r="D1883" s="190" t="s">
        <v>532</v>
      </c>
      <c r="E1883" s="191" t="s">
        <v>1</v>
      </c>
      <c r="F1883" s="192" t="s">
        <v>1941</v>
      </c>
      <c r="H1883" s="193">
        <v>4.4390000000000001</v>
      </c>
      <c r="I1883" s="194"/>
      <c r="L1883" s="189"/>
      <c r="M1883" s="195"/>
      <c r="N1883" s="196"/>
      <c r="O1883" s="196"/>
      <c r="P1883" s="196"/>
      <c r="Q1883" s="196"/>
      <c r="R1883" s="196"/>
      <c r="S1883" s="196"/>
      <c r="T1883" s="197"/>
      <c r="AT1883" s="191" t="s">
        <v>532</v>
      </c>
      <c r="AU1883" s="191" t="s">
        <v>89</v>
      </c>
      <c r="AV1883" s="13" t="s">
        <v>89</v>
      </c>
      <c r="AW1883" s="13" t="s">
        <v>30</v>
      </c>
      <c r="AX1883" s="13" t="s">
        <v>76</v>
      </c>
      <c r="AY1883" s="191" t="s">
        <v>524</v>
      </c>
    </row>
    <row r="1884" spans="2:51" s="14" customFormat="1">
      <c r="B1884" s="198"/>
      <c r="D1884" s="190" t="s">
        <v>532</v>
      </c>
      <c r="E1884" s="199" t="s">
        <v>1</v>
      </c>
      <c r="F1884" s="200" t="s">
        <v>1942</v>
      </c>
      <c r="H1884" s="199" t="s">
        <v>1</v>
      </c>
      <c r="I1884" s="201"/>
      <c r="L1884" s="198"/>
      <c r="M1884" s="202"/>
      <c r="N1884" s="203"/>
      <c r="O1884" s="203"/>
      <c r="P1884" s="203"/>
      <c r="Q1884" s="203"/>
      <c r="R1884" s="203"/>
      <c r="S1884" s="203"/>
      <c r="T1884" s="204"/>
      <c r="AT1884" s="199" t="s">
        <v>532</v>
      </c>
      <c r="AU1884" s="199" t="s">
        <v>89</v>
      </c>
      <c r="AV1884" s="14" t="s">
        <v>83</v>
      </c>
      <c r="AW1884" s="14" t="s">
        <v>30</v>
      </c>
      <c r="AX1884" s="14" t="s">
        <v>76</v>
      </c>
      <c r="AY1884" s="199" t="s">
        <v>524</v>
      </c>
    </row>
    <row r="1885" spans="2:51" s="13" customFormat="1">
      <c r="B1885" s="189"/>
      <c r="D1885" s="190" t="s">
        <v>532</v>
      </c>
      <c r="E1885" s="191" t="s">
        <v>1</v>
      </c>
      <c r="F1885" s="192" t="s">
        <v>1931</v>
      </c>
      <c r="H1885" s="193">
        <v>7.17</v>
      </c>
      <c r="I1885" s="194"/>
      <c r="L1885" s="189"/>
      <c r="M1885" s="195"/>
      <c r="N1885" s="196"/>
      <c r="O1885" s="196"/>
      <c r="P1885" s="196"/>
      <c r="Q1885" s="196"/>
      <c r="R1885" s="196"/>
      <c r="S1885" s="196"/>
      <c r="T1885" s="197"/>
      <c r="AT1885" s="191" t="s">
        <v>532</v>
      </c>
      <c r="AU1885" s="191" t="s">
        <v>89</v>
      </c>
      <c r="AV1885" s="13" t="s">
        <v>89</v>
      </c>
      <c r="AW1885" s="13" t="s">
        <v>30</v>
      </c>
      <c r="AX1885" s="13" t="s">
        <v>76</v>
      </c>
      <c r="AY1885" s="191" t="s">
        <v>524</v>
      </c>
    </row>
    <row r="1886" spans="2:51" s="13" customFormat="1">
      <c r="B1886" s="189"/>
      <c r="D1886" s="190" t="s">
        <v>532</v>
      </c>
      <c r="E1886" s="191" t="s">
        <v>1</v>
      </c>
      <c r="F1886" s="192" t="s">
        <v>1932</v>
      </c>
      <c r="H1886" s="193">
        <v>6.5629999999999997</v>
      </c>
      <c r="I1886" s="194"/>
      <c r="L1886" s="189"/>
      <c r="M1886" s="195"/>
      <c r="N1886" s="196"/>
      <c r="O1886" s="196"/>
      <c r="P1886" s="196"/>
      <c r="Q1886" s="196"/>
      <c r="R1886" s="196"/>
      <c r="S1886" s="196"/>
      <c r="T1886" s="197"/>
      <c r="AT1886" s="191" t="s">
        <v>532</v>
      </c>
      <c r="AU1886" s="191" t="s">
        <v>89</v>
      </c>
      <c r="AV1886" s="13" t="s">
        <v>89</v>
      </c>
      <c r="AW1886" s="13" t="s">
        <v>30</v>
      </c>
      <c r="AX1886" s="13" t="s">
        <v>76</v>
      </c>
      <c r="AY1886" s="191" t="s">
        <v>524</v>
      </c>
    </row>
    <row r="1887" spans="2:51" s="13" customFormat="1">
      <c r="B1887" s="189"/>
      <c r="D1887" s="190" t="s">
        <v>532</v>
      </c>
      <c r="E1887" s="191" t="s">
        <v>1</v>
      </c>
      <c r="F1887" s="192" t="s">
        <v>1943</v>
      </c>
      <c r="H1887" s="193">
        <v>14.327999999999999</v>
      </c>
      <c r="I1887" s="194"/>
      <c r="L1887" s="189"/>
      <c r="M1887" s="195"/>
      <c r="N1887" s="196"/>
      <c r="O1887" s="196"/>
      <c r="P1887" s="196"/>
      <c r="Q1887" s="196"/>
      <c r="R1887" s="196"/>
      <c r="S1887" s="196"/>
      <c r="T1887" s="197"/>
      <c r="AT1887" s="191" t="s">
        <v>532</v>
      </c>
      <c r="AU1887" s="191" t="s">
        <v>89</v>
      </c>
      <c r="AV1887" s="13" t="s">
        <v>89</v>
      </c>
      <c r="AW1887" s="13" t="s">
        <v>30</v>
      </c>
      <c r="AX1887" s="13" t="s">
        <v>76</v>
      </c>
      <c r="AY1887" s="191" t="s">
        <v>524</v>
      </c>
    </row>
    <row r="1888" spans="2:51" s="15" customFormat="1">
      <c r="B1888" s="205"/>
      <c r="D1888" s="190" t="s">
        <v>532</v>
      </c>
      <c r="E1888" s="206" t="s">
        <v>1</v>
      </c>
      <c r="F1888" s="207" t="s">
        <v>589</v>
      </c>
      <c r="H1888" s="208">
        <v>109.74</v>
      </c>
      <c r="I1888" s="209"/>
      <c r="L1888" s="205"/>
      <c r="M1888" s="210"/>
      <c r="N1888" s="211"/>
      <c r="O1888" s="211"/>
      <c r="P1888" s="211"/>
      <c r="Q1888" s="211"/>
      <c r="R1888" s="211"/>
      <c r="S1888" s="211"/>
      <c r="T1888" s="212"/>
      <c r="AT1888" s="206" t="s">
        <v>532</v>
      </c>
      <c r="AU1888" s="206" t="s">
        <v>89</v>
      </c>
      <c r="AV1888" s="15" t="s">
        <v>537</v>
      </c>
      <c r="AW1888" s="15" t="s">
        <v>30</v>
      </c>
      <c r="AX1888" s="15" t="s">
        <v>76</v>
      </c>
      <c r="AY1888" s="206" t="s">
        <v>524</v>
      </c>
    </row>
    <row r="1889" spans="1:65" s="16" customFormat="1">
      <c r="B1889" s="213"/>
      <c r="D1889" s="190" t="s">
        <v>532</v>
      </c>
      <c r="E1889" s="214" t="s">
        <v>1</v>
      </c>
      <c r="F1889" s="215" t="s">
        <v>590</v>
      </c>
      <c r="H1889" s="216">
        <v>217.75299999999999</v>
      </c>
      <c r="I1889" s="217"/>
      <c r="L1889" s="213"/>
      <c r="M1889" s="218"/>
      <c r="N1889" s="219"/>
      <c r="O1889" s="219"/>
      <c r="P1889" s="219"/>
      <c r="Q1889" s="219"/>
      <c r="R1889" s="219"/>
      <c r="S1889" s="219"/>
      <c r="T1889" s="220"/>
      <c r="AT1889" s="214" t="s">
        <v>532</v>
      </c>
      <c r="AU1889" s="214" t="s">
        <v>89</v>
      </c>
      <c r="AV1889" s="16" t="s">
        <v>530</v>
      </c>
      <c r="AW1889" s="16" t="s">
        <v>30</v>
      </c>
      <c r="AX1889" s="16" t="s">
        <v>83</v>
      </c>
      <c r="AY1889" s="214" t="s">
        <v>524</v>
      </c>
    </row>
    <row r="1890" spans="1:65" s="2" customFormat="1" ht="44.25" customHeight="1">
      <c r="A1890" s="35"/>
      <c r="B1890" s="144"/>
      <c r="C1890" s="176" t="s">
        <v>1944</v>
      </c>
      <c r="D1890" s="176" t="s">
        <v>526</v>
      </c>
      <c r="E1890" s="177" t="s">
        <v>1945</v>
      </c>
      <c r="F1890" s="178" t="s">
        <v>1946</v>
      </c>
      <c r="G1890" s="179" t="s">
        <v>529</v>
      </c>
      <c r="H1890" s="180">
        <v>6.5629999999999997</v>
      </c>
      <c r="I1890" s="181"/>
      <c r="J1890" s="180">
        <f>ROUND(I1890*H1890,3)</f>
        <v>0</v>
      </c>
      <c r="K1890" s="182"/>
      <c r="L1890" s="36"/>
      <c r="M1890" s="183" t="s">
        <v>1</v>
      </c>
      <c r="N1890" s="184" t="s">
        <v>42</v>
      </c>
      <c r="O1890" s="61"/>
      <c r="P1890" s="185">
        <f>O1890*H1890</f>
        <v>0</v>
      </c>
      <c r="Q1890" s="185">
        <v>1.5630000000000002E-2</v>
      </c>
      <c r="R1890" s="185">
        <f>Q1890*H1890</f>
        <v>0.10257969</v>
      </c>
      <c r="S1890" s="185">
        <v>0</v>
      </c>
      <c r="T1890" s="186">
        <f>S1890*H1890</f>
        <v>0</v>
      </c>
      <c r="U1890" s="35"/>
      <c r="V1890" s="35"/>
      <c r="W1890" s="35"/>
      <c r="X1890" s="35"/>
      <c r="Y1890" s="35"/>
      <c r="Z1890" s="35"/>
      <c r="AA1890" s="35"/>
      <c r="AB1890" s="35"/>
      <c r="AC1890" s="35"/>
      <c r="AD1890" s="35"/>
      <c r="AE1890" s="35"/>
      <c r="AR1890" s="187" t="s">
        <v>530</v>
      </c>
      <c r="AT1890" s="187" t="s">
        <v>526</v>
      </c>
      <c r="AU1890" s="187" t="s">
        <v>89</v>
      </c>
      <c r="AY1890" s="18" t="s">
        <v>524</v>
      </c>
      <c r="BE1890" s="105">
        <f>IF(N1890="základná",J1890,0)</f>
        <v>0</v>
      </c>
      <c r="BF1890" s="105">
        <f>IF(N1890="znížená",J1890,0)</f>
        <v>0</v>
      </c>
      <c r="BG1890" s="105">
        <f>IF(N1890="zákl. prenesená",J1890,0)</f>
        <v>0</v>
      </c>
      <c r="BH1890" s="105">
        <f>IF(N1890="zníž. prenesená",J1890,0)</f>
        <v>0</v>
      </c>
      <c r="BI1890" s="105">
        <f>IF(N1890="nulová",J1890,0)</f>
        <v>0</v>
      </c>
      <c r="BJ1890" s="18" t="s">
        <v>89</v>
      </c>
      <c r="BK1890" s="188">
        <f>ROUND(I1890*H1890,3)</f>
        <v>0</v>
      </c>
      <c r="BL1890" s="18" t="s">
        <v>530</v>
      </c>
      <c r="BM1890" s="187" t="s">
        <v>1947</v>
      </c>
    </row>
    <row r="1891" spans="1:65" s="14" customFormat="1">
      <c r="B1891" s="198"/>
      <c r="D1891" s="190" t="s">
        <v>532</v>
      </c>
      <c r="E1891" s="199" t="s">
        <v>1</v>
      </c>
      <c r="F1891" s="200" t="s">
        <v>577</v>
      </c>
      <c r="H1891" s="199" t="s">
        <v>1</v>
      </c>
      <c r="I1891" s="201"/>
      <c r="L1891" s="198"/>
      <c r="M1891" s="202"/>
      <c r="N1891" s="203"/>
      <c r="O1891" s="203"/>
      <c r="P1891" s="203"/>
      <c r="Q1891" s="203"/>
      <c r="R1891" s="203"/>
      <c r="S1891" s="203"/>
      <c r="T1891" s="204"/>
      <c r="AT1891" s="199" t="s">
        <v>532</v>
      </c>
      <c r="AU1891" s="199" t="s">
        <v>89</v>
      </c>
      <c r="AV1891" s="14" t="s">
        <v>83</v>
      </c>
      <c r="AW1891" s="14" t="s">
        <v>30</v>
      </c>
      <c r="AX1891" s="14" t="s">
        <v>76</v>
      </c>
      <c r="AY1891" s="199" t="s">
        <v>524</v>
      </c>
    </row>
    <row r="1892" spans="1:65" s="14" customFormat="1">
      <c r="B1892" s="198"/>
      <c r="D1892" s="190" t="s">
        <v>532</v>
      </c>
      <c r="E1892" s="199" t="s">
        <v>1</v>
      </c>
      <c r="F1892" s="200" t="s">
        <v>1887</v>
      </c>
      <c r="H1892" s="199" t="s">
        <v>1</v>
      </c>
      <c r="I1892" s="201"/>
      <c r="L1892" s="198"/>
      <c r="M1892" s="202"/>
      <c r="N1892" s="203"/>
      <c r="O1892" s="203"/>
      <c r="P1892" s="203"/>
      <c r="Q1892" s="203"/>
      <c r="R1892" s="203"/>
      <c r="S1892" s="203"/>
      <c r="T1892" s="204"/>
      <c r="AT1892" s="199" t="s">
        <v>532</v>
      </c>
      <c r="AU1892" s="199" t="s">
        <v>89</v>
      </c>
      <c r="AV1892" s="14" t="s">
        <v>83</v>
      </c>
      <c r="AW1892" s="14" t="s">
        <v>30</v>
      </c>
      <c r="AX1892" s="14" t="s">
        <v>76</v>
      </c>
      <c r="AY1892" s="199" t="s">
        <v>524</v>
      </c>
    </row>
    <row r="1893" spans="1:65" s="13" customFormat="1">
      <c r="B1893" s="189"/>
      <c r="D1893" s="190" t="s">
        <v>532</v>
      </c>
      <c r="E1893" s="191" t="s">
        <v>1</v>
      </c>
      <c r="F1893" s="192" t="s">
        <v>1948</v>
      </c>
      <c r="H1893" s="193">
        <v>0.86899999999999999</v>
      </c>
      <c r="I1893" s="194"/>
      <c r="L1893" s="189"/>
      <c r="M1893" s="195"/>
      <c r="N1893" s="196"/>
      <c r="O1893" s="196"/>
      <c r="P1893" s="196"/>
      <c r="Q1893" s="196"/>
      <c r="R1893" s="196"/>
      <c r="S1893" s="196"/>
      <c r="T1893" s="197"/>
      <c r="AT1893" s="191" t="s">
        <v>532</v>
      </c>
      <c r="AU1893" s="191" t="s">
        <v>89</v>
      </c>
      <c r="AV1893" s="13" t="s">
        <v>89</v>
      </c>
      <c r="AW1893" s="13" t="s">
        <v>30</v>
      </c>
      <c r="AX1893" s="13" t="s">
        <v>76</v>
      </c>
      <c r="AY1893" s="191" t="s">
        <v>524</v>
      </c>
    </row>
    <row r="1894" spans="1:65" s="15" customFormat="1">
      <c r="B1894" s="205"/>
      <c r="D1894" s="190" t="s">
        <v>532</v>
      </c>
      <c r="E1894" s="206" t="s">
        <v>316</v>
      </c>
      <c r="F1894" s="207" t="s">
        <v>589</v>
      </c>
      <c r="H1894" s="208">
        <v>0.86899999999999999</v>
      </c>
      <c r="I1894" s="209"/>
      <c r="L1894" s="205"/>
      <c r="M1894" s="210"/>
      <c r="N1894" s="211"/>
      <c r="O1894" s="211"/>
      <c r="P1894" s="211"/>
      <c r="Q1894" s="211"/>
      <c r="R1894" s="211"/>
      <c r="S1894" s="211"/>
      <c r="T1894" s="212"/>
      <c r="AT1894" s="206" t="s">
        <v>532</v>
      </c>
      <c r="AU1894" s="206" t="s">
        <v>89</v>
      </c>
      <c r="AV1894" s="15" t="s">
        <v>537</v>
      </c>
      <c r="AW1894" s="15" t="s">
        <v>30</v>
      </c>
      <c r="AX1894" s="15" t="s">
        <v>76</v>
      </c>
      <c r="AY1894" s="206" t="s">
        <v>524</v>
      </c>
    </row>
    <row r="1895" spans="1:65" s="14" customFormat="1">
      <c r="B1895" s="198"/>
      <c r="D1895" s="190" t="s">
        <v>532</v>
      </c>
      <c r="E1895" s="199" t="s">
        <v>1</v>
      </c>
      <c r="F1895" s="200" t="s">
        <v>1889</v>
      </c>
      <c r="H1895" s="199" t="s">
        <v>1</v>
      </c>
      <c r="I1895" s="201"/>
      <c r="L1895" s="198"/>
      <c r="M1895" s="202"/>
      <c r="N1895" s="203"/>
      <c r="O1895" s="203"/>
      <c r="P1895" s="203"/>
      <c r="Q1895" s="203"/>
      <c r="R1895" s="203"/>
      <c r="S1895" s="203"/>
      <c r="T1895" s="204"/>
      <c r="AT1895" s="199" t="s">
        <v>532</v>
      </c>
      <c r="AU1895" s="199" t="s">
        <v>89</v>
      </c>
      <c r="AV1895" s="14" t="s">
        <v>83</v>
      </c>
      <c r="AW1895" s="14" t="s">
        <v>30</v>
      </c>
      <c r="AX1895" s="14" t="s">
        <v>76</v>
      </c>
      <c r="AY1895" s="199" t="s">
        <v>524</v>
      </c>
    </row>
    <row r="1896" spans="1:65" s="13" customFormat="1">
      <c r="B1896" s="189"/>
      <c r="D1896" s="190" t="s">
        <v>532</v>
      </c>
      <c r="E1896" s="191" t="s">
        <v>1</v>
      </c>
      <c r="F1896" s="192" t="s">
        <v>1949</v>
      </c>
      <c r="H1896" s="193">
        <v>5.694</v>
      </c>
      <c r="I1896" s="194"/>
      <c r="L1896" s="189"/>
      <c r="M1896" s="195"/>
      <c r="N1896" s="196"/>
      <c r="O1896" s="196"/>
      <c r="P1896" s="196"/>
      <c r="Q1896" s="196"/>
      <c r="R1896" s="196"/>
      <c r="S1896" s="196"/>
      <c r="T1896" s="197"/>
      <c r="AT1896" s="191" t="s">
        <v>532</v>
      </c>
      <c r="AU1896" s="191" t="s">
        <v>89</v>
      </c>
      <c r="AV1896" s="13" t="s">
        <v>89</v>
      </c>
      <c r="AW1896" s="13" t="s">
        <v>30</v>
      </c>
      <c r="AX1896" s="13" t="s">
        <v>76</v>
      </c>
      <c r="AY1896" s="191" t="s">
        <v>524</v>
      </c>
    </row>
    <row r="1897" spans="1:65" s="15" customFormat="1">
      <c r="B1897" s="205"/>
      <c r="D1897" s="190" t="s">
        <v>532</v>
      </c>
      <c r="E1897" s="206" t="s">
        <v>1</v>
      </c>
      <c r="F1897" s="207" t="s">
        <v>589</v>
      </c>
      <c r="H1897" s="208">
        <v>5.694</v>
      </c>
      <c r="I1897" s="209"/>
      <c r="L1897" s="205"/>
      <c r="M1897" s="210"/>
      <c r="N1897" s="211"/>
      <c r="O1897" s="211"/>
      <c r="P1897" s="211"/>
      <c r="Q1897" s="211"/>
      <c r="R1897" s="211"/>
      <c r="S1897" s="211"/>
      <c r="T1897" s="212"/>
      <c r="AT1897" s="206" t="s">
        <v>532</v>
      </c>
      <c r="AU1897" s="206" t="s">
        <v>89</v>
      </c>
      <c r="AV1897" s="15" t="s">
        <v>537</v>
      </c>
      <c r="AW1897" s="15" t="s">
        <v>30</v>
      </c>
      <c r="AX1897" s="15" t="s">
        <v>76</v>
      </c>
      <c r="AY1897" s="206" t="s">
        <v>524</v>
      </c>
    </row>
    <row r="1898" spans="1:65" s="16" customFormat="1">
      <c r="B1898" s="213"/>
      <c r="D1898" s="190" t="s">
        <v>532</v>
      </c>
      <c r="E1898" s="214" t="s">
        <v>1</v>
      </c>
      <c r="F1898" s="215" t="s">
        <v>590</v>
      </c>
      <c r="H1898" s="216">
        <v>6.5629999999999997</v>
      </c>
      <c r="I1898" s="217"/>
      <c r="L1898" s="213"/>
      <c r="M1898" s="218"/>
      <c r="N1898" s="219"/>
      <c r="O1898" s="219"/>
      <c r="P1898" s="219"/>
      <c r="Q1898" s="219"/>
      <c r="R1898" s="219"/>
      <c r="S1898" s="219"/>
      <c r="T1898" s="220"/>
      <c r="AT1898" s="214" t="s">
        <v>532</v>
      </c>
      <c r="AU1898" s="214" t="s">
        <v>89</v>
      </c>
      <c r="AV1898" s="16" t="s">
        <v>530</v>
      </c>
      <c r="AW1898" s="16" t="s">
        <v>30</v>
      </c>
      <c r="AX1898" s="16" t="s">
        <v>83</v>
      </c>
      <c r="AY1898" s="214" t="s">
        <v>524</v>
      </c>
    </row>
    <row r="1899" spans="1:65" s="2" customFormat="1" ht="44.25" customHeight="1">
      <c r="A1899" s="35"/>
      <c r="B1899" s="144"/>
      <c r="C1899" s="176" t="s">
        <v>1950</v>
      </c>
      <c r="D1899" s="176" t="s">
        <v>526</v>
      </c>
      <c r="E1899" s="177" t="s">
        <v>1951</v>
      </c>
      <c r="F1899" s="178" t="s">
        <v>1952</v>
      </c>
      <c r="G1899" s="179" t="s">
        <v>529</v>
      </c>
      <c r="H1899" s="180">
        <v>0.378</v>
      </c>
      <c r="I1899" s="181"/>
      <c r="J1899" s="180">
        <f>ROUND(I1899*H1899,3)</f>
        <v>0</v>
      </c>
      <c r="K1899" s="182"/>
      <c r="L1899" s="36"/>
      <c r="M1899" s="183" t="s">
        <v>1</v>
      </c>
      <c r="N1899" s="184" t="s">
        <v>42</v>
      </c>
      <c r="O1899" s="61"/>
      <c r="P1899" s="185">
        <f>O1899*H1899</f>
        <v>0</v>
      </c>
      <c r="Q1899" s="185">
        <v>1.17E-2</v>
      </c>
      <c r="R1899" s="185">
        <f>Q1899*H1899</f>
        <v>4.4226000000000005E-3</v>
      </c>
      <c r="S1899" s="185">
        <v>0</v>
      </c>
      <c r="T1899" s="186">
        <f>S1899*H1899</f>
        <v>0</v>
      </c>
      <c r="U1899" s="35"/>
      <c r="V1899" s="35"/>
      <c r="W1899" s="35"/>
      <c r="X1899" s="35"/>
      <c r="Y1899" s="35"/>
      <c r="Z1899" s="35"/>
      <c r="AA1899" s="35"/>
      <c r="AB1899" s="35"/>
      <c r="AC1899" s="35"/>
      <c r="AD1899" s="35"/>
      <c r="AE1899" s="35"/>
      <c r="AR1899" s="187" t="s">
        <v>530</v>
      </c>
      <c r="AT1899" s="187" t="s">
        <v>526</v>
      </c>
      <c r="AU1899" s="187" t="s">
        <v>89</v>
      </c>
      <c r="AY1899" s="18" t="s">
        <v>524</v>
      </c>
      <c r="BE1899" s="105">
        <f>IF(N1899="základná",J1899,0)</f>
        <v>0</v>
      </c>
      <c r="BF1899" s="105">
        <f>IF(N1899="znížená",J1899,0)</f>
        <v>0</v>
      </c>
      <c r="BG1899" s="105">
        <f>IF(N1899="zákl. prenesená",J1899,0)</f>
        <v>0</v>
      </c>
      <c r="BH1899" s="105">
        <f>IF(N1899="zníž. prenesená",J1899,0)</f>
        <v>0</v>
      </c>
      <c r="BI1899" s="105">
        <f>IF(N1899="nulová",J1899,0)</f>
        <v>0</v>
      </c>
      <c r="BJ1899" s="18" t="s">
        <v>89</v>
      </c>
      <c r="BK1899" s="188">
        <f>ROUND(I1899*H1899,3)</f>
        <v>0</v>
      </c>
      <c r="BL1899" s="18" t="s">
        <v>530</v>
      </c>
      <c r="BM1899" s="187" t="s">
        <v>1953</v>
      </c>
    </row>
    <row r="1900" spans="1:65" s="14" customFormat="1">
      <c r="B1900" s="198"/>
      <c r="D1900" s="190" t="s">
        <v>532</v>
      </c>
      <c r="E1900" s="199" t="s">
        <v>1</v>
      </c>
      <c r="F1900" s="200" t="s">
        <v>577</v>
      </c>
      <c r="H1900" s="199" t="s">
        <v>1</v>
      </c>
      <c r="I1900" s="201"/>
      <c r="L1900" s="198"/>
      <c r="M1900" s="202"/>
      <c r="N1900" s="203"/>
      <c r="O1900" s="203"/>
      <c r="P1900" s="203"/>
      <c r="Q1900" s="203"/>
      <c r="R1900" s="203"/>
      <c r="S1900" s="203"/>
      <c r="T1900" s="204"/>
      <c r="AT1900" s="199" t="s">
        <v>532</v>
      </c>
      <c r="AU1900" s="199" t="s">
        <v>89</v>
      </c>
      <c r="AV1900" s="14" t="s">
        <v>83</v>
      </c>
      <c r="AW1900" s="14" t="s">
        <v>30</v>
      </c>
      <c r="AX1900" s="14" t="s">
        <v>76</v>
      </c>
      <c r="AY1900" s="199" t="s">
        <v>524</v>
      </c>
    </row>
    <row r="1901" spans="1:65" s="14" customFormat="1">
      <c r="B1901" s="198"/>
      <c r="D1901" s="190" t="s">
        <v>532</v>
      </c>
      <c r="E1901" s="199" t="s">
        <v>1</v>
      </c>
      <c r="F1901" s="200" t="s">
        <v>1652</v>
      </c>
      <c r="H1901" s="199" t="s">
        <v>1</v>
      </c>
      <c r="I1901" s="201"/>
      <c r="L1901" s="198"/>
      <c r="M1901" s="202"/>
      <c r="N1901" s="203"/>
      <c r="O1901" s="203"/>
      <c r="P1901" s="203"/>
      <c r="Q1901" s="203"/>
      <c r="R1901" s="203"/>
      <c r="S1901" s="203"/>
      <c r="T1901" s="204"/>
      <c r="AT1901" s="199" t="s">
        <v>532</v>
      </c>
      <c r="AU1901" s="199" t="s">
        <v>89</v>
      </c>
      <c r="AV1901" s="14" t="s">
        <v>83</v>
      </c>
      <c r="AW1901" s="14" t="s">
        <v>30</v>
      </c>
      <c r="AX1901" s="14" t="s">
        <v>76</v>
      </c>
      <c r="AY1901" s="199" t="s">
        <v>524</v>
      </c>
    </row>
    <row r="1902" spans="1:65" s="13" customFormat="1">
      <c r="B1902" s="189"/>
      <c r="D1902" s="190" t="s">
        <v>532</v>
      </c>
      <c r="E1902" s="191" t="s">
        <v>1</v>
      </c>
      <c r="F1902" s="192" t="s">
        <v>1954</v>
      </c>
      <c r="H1902" s="193">
        <v>7.4999999999999997E-2</v>
      </c>
      <c r="I1902" s="194"/>
      <c r="L1902" s="189"/>
      <c r="M1902" s="195"/>
      <c r="N1902" s="196"/>
      <c r="O1902" s="196"/>
      <c r="P1902" s="196"/>
      <c r="Q1902" s="196"/>
      <c r="R1902" s="196"/>
      <c r="S1902" s="196"/>
      <c r="T1902" s="197"/>
      <c r="AT1902" s="191" t="s">
        <v>532</v>
      </c>
      <c r="AU1902" s="191" t="s">
        <v>89</v>
      </c>
      <c r="AV1902" s="13" t="s">
        <v>89</v>
      </c>
      <c r="AW1902" s="13" t="s">
        <v>30</v>
      </c>
      <c r="AX1902" s="13" t="s">
        <v>76</v>
      </c>
      <c r="AY1902" s="191" t="s">
        <v>524</v>
      </c>
    </row>
    <row r="1903" spans="1:65" s="13" customFormat="1">
      <c r="B1903" s="189"/>
      <c r="D1903" s="190" t="s">
        <v>532</v>
      </c>
      <c r="E1903" s="191" t="s">
        <v>1</v>
      </c>
      <c r="F1903" s="192" t="s">
        <v>1955</v>
      </c>
      <c r="H1903" s="193">
        <v>7.6999999999999999E-2</v>
      </c>
      <c r="I1903" s="194"/>
      <c r="L1903" s="189"/>
      <c r="M1903" s="195"/>
      <c r="N1903" s="196"/>
      <c r="O1903" s="196"/>
      <c r="P1903" s="196"/>
      <c r="Q1903" s="196"/>
      <c r="R1903" s="196"/>
      <c r="S1903" s="196"/>
      <c r="T1903" s="197"/>
      <c r="AT1903" s="191" t="s">
        <v>532</v>
      </c>
      <c r="AU1903" s="191" t="s">
        <v>89</v>
      </c>
      <c r="AV1903" s="13" t="s">
        <v>89</v>
      </c>
      <c r="AW1903" s="13" t="s">
        <v>30</v>
      </c>
      <c r="AX1903" s="13" t="s">
        <v>76</v>
      </c>
      <c r="AY1903" s="191" t="s">
        <v>524</v>
      </c>
    </row>
    <row r="1904" spans="1:65" s="14" customFormat="1">
      <c r="B1904" s="198"/>
      <c r="D1904" s="190" t="s">
        <v>532</v>
      </c>
      <c r="E1904" s="199" t="s">
        <v>1</v>
      </c>
      <c r="F1904" s="200" t="s">
        <v>1673</v>
      </c>
      <c r="H1904" s="199" t="s">
        <v>1</v>
      </c>
      <c r="I1904" s="201"/>
      <c r="L1904" s="198"/>
      <c r="M1904" s="202"/>
      <c r="N1904" s="203"/>
      <c r="O1904" s="203"/>
      <c r="P1904" s="203"/>
      <c r="Q1904" s="203"/>
      <c r="R1904" s="203"/>
      <c r="S1904" s="203"/>
      <c r="T1904" s="204"/>
      <c r="AT1904" s="199" t="s">
        <v>532</v>
      </c>
      <c r="AU1904" s="199" t="s">
        <v>89</v>
      </c>
      <c r="AV1904" s="14" t="s">
        <v>83</v>
      </c>
      <c r="AW1904" s="14" t="s">
        <v>30</v>
      </c>
      <c r="AX1904" s="14" t="s">
        <v>76</v>
      </c>
      <c r="AY1904" s="199" t="s">
        <v>524</v>
      </c>
    </row>
    <row r="1905" spans="1:65" s="13" customFormat="1">
      <c r="B1905" s="189"/>
      <c r="D1905" s="190" t="s">
        <v>532</v>
      </c>
      <c r="E1905" s="191" t="s">
        <v>1</v>
      </c>
      <c r="F1905" s="192" t="s">
        <v>1956</v>
      </c>
      <c r="H1905" s="193">
        <v>0.08</v>
      </c>
      <c r="I1905" s="194"/>
      <c r="L1905" s="189"/>
      <c r="M1905" s="195"/>
      <c r="N1905" s="196"/>
      <c r="O1905" s="196"/>
      <c r="P1905" s="196"/>
      <c r="Q1905" s="196"/>
      <c r="R1905" s="196"/>
      <c r="S1905" s="196"/>
      <c r="T1905" s="197"/>
      <c r="AT1905" s="191" t="s">
        <v>532</v>
      </c>
      <c r="AU1905" s="191" t="s">
        <v>89</v>
      </c>
      <c r="AV1905" s="13" t="s">
        <v>89</v>
      </c>
      <c r="AW1905" s="13" t="s">
        <v>30</v>
      </c>
      <c r="AX1905" s="13" t="s">
        <v>76</v>
      </c>
      <c r="AY1905" s="191" t="s">
        <v>524</v>
      </c>
    </row>
    <row r="1906" spans="1:65" s="13" customFormat="1">
      <c r="B1906" s="189"/>
      <c r="D1906" s="190" t="s">
        <v>532</v>
      </c>
      <c r="E1906" s="191" t="s">
        <v>1</v>
      </c>
      <c r="F1906" s="192" t="s">
        <v>1957</v>
      </c>
      <c r="H1906" s="193">
        <v>7.2999999999999995E-2</v>
      </c>
      <c r="I1906" s="194"/>
      <c r="L1906" s="189"/>
      <c r="M1906" s="195"/>
      <c r="N1906" s="196"/>
      <c r="O1906" s="196"/>
      <c r="P1906" s="196"/>
      <c r="Q1906" s="196"/>
      <c r="R1906" s="196"/>
      <c r="S1906" s="196"/>
      <c r="T1906" s="197"/>
      <c r="AT1906" s="191" t="s">
        <v>532</v>
      </c>
      <c r="AU1906" s="191" t="s">
        <v>89</v>
      </c>
      <c r="AV1906" s="13" t="s">
        <v>89</v>
      </c>
      <c r="AW1906" s="13" t="s">
        <v>30</v>
      </c>
      <c r="AX1906" s="13" t="s">
        <v>76</v>
      </c>
      <c r="AY1906" s="191" t="s">
        <v>524</v>
      </c>
    </row>
    <row r="1907" spans="1:65" s="13" customFormat="1">
      <c r="B1907" s="189"/>
      <c r="D1907" s="190" t="s">
        <v>532</v>
      </c>
      <c r="E1907" s="191" t="s">
        <v>1</v>
      </c>
      <c r="F1907" s="192" t="s">
        <v>1958</v>
      </c>
      <c r="H1907" s="193">
        <v>7.2999999999999995E-2</v>
      </c>
      <c r="I1907" s="194"/>
      <c r="L1907" s="189"/>
      <c r="M1907" s="195"/>
      <c r="N1907" s="196"/>
      <c r="O1907" s="196"/>
      <c r="P1907" s="196"/>
      <c r="Q1907" s="196"/>
      <c r="R1907" s="196"/>
      <c r="S1907" s="196"/>
      <c r="T1907" s="197"/>
      <c r="AT1907" s="191" t="s">
        <v>532</v>
      </c>
      <c r="AU1907" s="191" t="s">
        <v>89</v>
      </c>
      <c r="AV1907" s="13" t="s">
        <v>89</v>
      </c>
      <c r="AW1907" s="13" t="s">
        <v>30</v>
      </c>
      <c r="AX1907" s="13" t="s">
        <v>76</v>
      </c>
      <c r="AY1907" s="191" t="s">
        <v>524</v>
      </c>
    </row>
    <row r="1908" spans="1:65" s="16" customFormat="1">
      <c r="B1908" s="213"/>
      <c r="D1908" s="190" t="s">
        <v>532</v>
      </c>
      <c r="E1908" s="214" t="s">
        <v>298</v>
      </c>
      <c r="F1908" s="215" t="s">
        <v>590</v>
      </c>
      <c r="H1908" s="216">
        <v>0.378</v>
      </c>
      <c r="I1908" s="217"/>
      <c r="L1908" s="213"/>
      <c r="M1908" s="218"/>
      <c r="N1908" s="219"/>
      <c r="O1908" s="219"/>
      <c r="P1908" s="219"/>
      <c r="Q1908" s="219"/>
      <c r="R1908" s="219"/>
      <c r="S1908" s="219"/>
      <c r="T1908" s="220"/>
      <c r="AT1908" s="214" t="s">
        <v>532</v>
      </c>
      <c r="AU1908" s="214" t="s">
        <v>89</v>
      </c>
      <c r="AV1908" s="16" t="s">
        <v>530</v>
      </c>
      <c r="AW1908" s="16" t="s">
        <v>30</v>
      </c>
      <c r="AX1908" s="16" t="s">
        <v>83</v>
      </c>
      <c r="AY1908" s="214" t="s">
        <v>524</v>
      </c>
    </row>
    <row r="1909" spans="1:65" s="2" customFormat="1" ht="44.25" customHeight="1">
      <c r="A1909" s="35"/>
      <c r="B1909" s="144"/>
      <c r="C1909" s="176" t="s">
        <v>1959</v>
      </c>
      <c r="D1909" s="176" t="s">
        <v>526</v>
      </c>
      <c r="E1909" s="177" t="s">
        <v>1960</v>
      </c>
      <c r="F1909" s="178" t="s">
        <v>1961</v>
      </c>
      <c r="G1909" s="179" t="s">
        <v>529</v>
      </c>
      <c r="H1909" s="180">
        <v>59.823999999999998</v>
      </c>
      <c r="I1909" s="181"/>
      <c r="J1909" s="180">
        <f>ROUND(I1909*H1909,3)</f>
        <v>0</v>
      </c>
      <c r="K1909" s="182"/>
      <c r="L1909" s="36"/>
      <c r="M1909" s="183" t="s">
        <v>1</v>
      </c>
      <c r="N1909" s="184" t="s">
        <v>42</v>
      </c>
      <c r="O1909" s="61"/>
      <c r="P1909" s="185">
        <f>O1909*H1909</f>
        <v>0</v>
      </c>
      <c r="Q1909" s="185">
        <v>1.5720000000000001E-2</v>
      </c>
      <c r="R1909" s="185">
        <f>Q1909*H1909</f>
        <v>0.94043328000000004</v>
      </c>
      <c r="S1909" s="185">
        <v>0</v>
      </c>
      <c r="T1909" s="186">
        <f>S1909*H1909</f>
        <v>0</v>
      </c>
      <c r="U1909" s="35"/>
      <c r="V1909" s="35"/>
      <c r="W1909" s="35"/>
      <c r="X1909" s="35"/>
      <c r="Y1909" s="35"/>
      <c r="Z1909" s="35"/>
      <c r="AA1909" s="35"/>
      <c r="AB1909" s="35"/>
      <c r="AC1909" s="35"/>
      <c r="AD1909" s="35"/>
      <c r="AE1909" s="35"/>
      <c r="AR1909" s="187" t="s">
        <v>530</v>
      </c>
      <c r="AT1909" s="187" t="s">
        <v>526</v>
      </c>
      <c r="AU1909" s="187" t="s">
        <v>89</v>
      </c>
      <c r="AY1909" s="18" t="s">
        <v>524</v>
      </c>
      <c r="BE1909" s="105">
        <f>IF(N1909="základná",J1909,0)</f>
        <v>0</v>
      </c>
      <c r="BF1909" s="105">
        <f>IF(N1909="znížená",J1909,0)</f>
        <v>0</v>
      </c>
      <c r="BG1909" s="105">
        <f>IF(N1909="zákl. prenesená",J1909,0)</f>
        <v>0</v>
      </c>
      <c r="BH1909" s="105">
        <f>IF(N1909="zníž. prenesená",J1909,0)</f>
        <v>0</v>
      </c>
      <c r="BI1909" s="105">
        <f>IF(N1909="nulová",J1909,0)</f>
        <v>0</v>
      </c>
      <c r="BJ1909" s="18" t="s">
        <v>89</v>
      </c>
      <c r="BK1909" s="188">
        <f>ROUND(I1909*H1909,3)</f>
        <v>0</v>
      </c>
      <c r="BL1909" s="18" t="s">
        <v>530</v>
      </c>
      <c r="BM1909" s="187" t="s">
        <v>1962</v>
      </c>
    </row>
    <row r="1910" spans="1:65" s="14" customFormat="1">
      <c r="B1910" s="198"/>
      <c r="D1910" s="190" t="s">
        <v>532</v>
      </c>
      <c r="E1910" s="199" t="s">
        <v>1</v>
      </c>
      <c r="F1910" s="200" t="s">
        <v>577</v>
      </c>
      <c r="H1910" s="199" t="s">
        <v>1</v>
      </c>
      <c r="I1910" s="201"/>
      <c r="L1910" s="198"/>
      <c r="M1910" s="202"/>
      <c r="N1910" s="203"/>
      <c r="O1910" s="203"/>
      <c r="P1910" s="203"/>
      <c r="Q1910" s="203"/>
      <c r="R1910" s="203"/>
      <c r="S1910" s="203"/>
      <c r="T1910" s="204"/>
      <c r="AT1910" s="199" t="s">
        <v>532</v>
      </c>
      <c r="AU1910" s="199" t="s">
        <v>89</v>
      </c>
      <c r="AV1910" s="14" t="s">
        <v>83</v>
      </c>
      <c r="AW1910" s="14" t="s">
        <v>30</v>
      </c>
      <c r="AX1910" s="14" t="s">
        <v>76</v>
      </c>
      <c r="AY1910" s="199" t="s">
        <v>524</v>
      </c>
    </row>
    <row r="1911" spans="1:65" s="14" customFormat="1">
      <c r="B1911" s="198"/>
      <c r="D1911" s="190" t="s">
        <v>532</v>
      </c>
      <c r="E1911" s="199" t="s">
        <v>1</v>
      </c>
      <c r="F1911" s="200" t="s">
        <v>1652</v>
      </c>
      <c r="H1911" s="199" t="s">
        <v>1</v>
      </c>
      <c r="I1911" s="201"/>
      <c r="L1911" s="198"/>
      <c r="M1911" s="202"/>
      <c r="N1911" s="203"/>
      <c r="O1911" s="203"/>
      <c r="P1911" s="203"/>
      <c r="Q1911" s="203"/>
      <c r="R1911" s="203"/>
      <c r="S1911" s="203"/>
      <c r="T1911" s="204"/>
      <c r="AT1911" s="199" t="s">
        <v>532</v>
      </c>
      <c r="AU1911" s="199" t="s">
        <v>89</v>
      </c>
      <c r="AV1911" s="14" t="s">
        <v>83</v>
      </c>
      <c r="AW1911" s="14" t="s">
        <v>30</v>
      </c>
      <c r="AX1911" s="14" t="s">
        <v>76</v>
      </c>
      <c r="AY1911" s="199" t="s">
        <v>524</v>
      </c>
    </row>
    <row r="1912" spans="1:65" s="13" customFormat="1">
      <c r="B1912" s="189"/>
      <c r="D1912" s="190" t="s">
        <v>532</v>
      </c>
      <c r="E1912" s="191" t="s">
        <v>1</v>
      </c>
      <c r="F1912" s="192" t="s">
        <v>1963</v>
      </c>
      <c r="H1912" s="193">
        <v>5.57</v>
      </c>
      <c r="I1912" s="194"/>
      <c r="L1912" s="189"/>
      <c r="M1912" s="195"/>
      <c r="N1912" s="196"/>
      <c r="O1912" s="196"/>
      <c r="P1912" s="196"/>
      <c r="Q1912" s="196"/>
      <c r="R1912" s="196"/>
      <c r="S1912" s="196"/>
      <c r="T1912" s="197"/>
      <c r="AT1912" s="191" t="s">
        <v>532</v>
      </c>
      <c r="AU1912" s="191" t="s">
        <v>89</v>
      </c>
      <c r="AV1912" s="13" t="s">
        <v>89</v>
      </c>
      <c r="AW1912" s="13" t="s">
        <v>30</v>
      </c>
      <c r="AX1912" s="13" t="s">
        <v>76</v>
      </c>
      <c r="AY1912" s="191" t="s">
        <v>524</v>
      </c>
    </row>
    <row r="1913" spans="1:65" s="13" customFormat="1">
      <c r="B1913" s="189"/>
      <c r="D1913" s="190" t="s">
        <v>532</v>
      </c>
      <c r="E1913" s="191" t="s">
        <v>1</v>
      </c>
      <c r="F1913" s="192" t="s">
        <v>1964</v>
      </c>
      <c r="H1913" s="193">
        <v>2.9089999999999998</v>
      </c>
      <c r="I1913" s="194"/>
      <c r="L1913" s="189"/>
      <c r="M1913" s="195"/>
      <c r="N1913" s="196"/>
      <c r="O1913" s="196"/>
      <c r="P1913" s="196"/>
      <c r="Q1913" s="196"/>
      <c r="R1913" s="196"/>
      <c r="S1913" s="196"/>
      <c r="T1913" s="197"/>
      <c r="AT1913" s="191" t="s">
        <v>532</v>
      </c>
      <c r="AU1913" s="191" t="s">
        <v>89</v>
      </c>
      <c r="AV1913" s="13" t="s">
        <v>89</v>
      </c>
      <c r="AW1913" s="13" t="s">
        <v>30</v>
      </c>
      <c r="AX1913" s="13" t="s">
        <v>76</v>
      </c>
      <c r="AY1913" s="191" t="s">
        <v>524</v>
      </c>
    </row>
    <row r="1914" spans="1:65" s="14" customFormat="1">
      <c r="B1914" s="198"/>
      <c r="D1914" s="190" t="s">
        <v>532</v>
      </c>
      <c r="E1914" s="199" t="s">
        <v>1</v>
      </c>
      <c r="F1914" s="200" t="s">
        <v>1667</v>
      </c>
      <c r="H1914" s="199" t="s">
        <v>1</v>
      </c>
      <c r="I1914" s="201"/>
      <c r="L1914" s="198"/>
      <c r="M1914" s="202"/>
      <c r="N1914" s="203"/>
      <c r="O1914" s="203"/>
      <c r="P1914" s="203"/>
      <c r="Q1914" s="203"/>
      <c r="R1914" s="203"/>
      <c r="S1914" s="203"/>
      <c r="T1914" s="204"/>
      <c r="AT1914" s="199" t="s">
        <v>532</v>
      </c>
      <c r="AU1914" s="199" t="s">
        <v>89</v>
      </c>
      <c r="AV1914" s="14" t="s">
        <v>83</v>
      </c>
      <c r="AW1914" s="14" t="s">
        <v>30</v>
      </c>
      <c r="AX1914" s="14" t="s">
        <v>76</v>
      </c>
      <c r="AY1914" s="199" t="s">
        <v>524</v>
      </c>
    </row>
    <row r="1915" spans="1:65" s="13" customFormat="1">
      <c r="B1915" s="189"/>
      <c r="D1915" s="190" t="s">
        <v>532</v>
      </c>
      <c r="E1915" s="191" t="s">
        <v>1</v>
      </c>
      <c r="F1915" s="192" t="s">
        <v>1965</v>
      </c>
      <c r="H1915" s="193">
        <v>2.0139999999999998</v>
      </c>
      <c r="I1915" s="194"/>
      <c r="L1915" s="189"/>
      <c r="M1915" s="195"/>
      <c r="N1915" s="196"/>
      <c r="O1915" s="196"/>
      <c r="P1915" s="196"/>
      <c r="Q1915" s="196"/>
      <c r="R1915" s="196"/>
      <c r="S1915" s="196"/>
      <c r="T1915" s="197"/>
      <c r="AT1915" s="191" t="s">
        <v>532</v>
      </c>
      <c r="AU1915" s="191" t="s">
        <v>89</v>
      </c>
      <c r="AV1915" s="13" t="s">
        <v>89</v>
      </c>
      <c r="AW1915" s="13" t="s">
        <v>30</v>
      </c>
      <c r="AX1915" s="13" t="s">
        <v>76</v>
      </c>
      <c r="AY1915" s="191" t="s">
        <v>524</v>
      </c>
    </row>
    <row r="1916" spans="1:65" s="13" customFormat="1">
      <c r="B1916" s="189"/>
      <c r="D1916" s="190" t="s">
        <v>532</v>
      </c>
      <c r="E1916" s="191" t="s">
        <v>1</v>
      </c>
      <c r="F1916" s="192" t="s">
        <v>1966</v>
      </c>
      <c r="H1916" s="193">
        <v>1.246</v>
      </c>
      <c r="I1916" s="194"/>
      <c r="L1916" s="189"/>
      <c r="M1916" s="195"/>
      <c r="N1916" s="196"/>
      <c r="O1916" s="196"/>
      <c r="P1916" s="196"/>
      <c r="Q1916" s="196"/>
      <c r="R1916" s="196"/>
      <c r="S1916" s="196"/>
      <c r="T1916" s="197"/>
      <c r="AT1916" s="191" t="s">
        <v>532</v>
      </c>
      <c r="AU1916" s="191" t="s">
        <v>89</v>
      </c>
      <c r="AV1916" s="13" t="s">
        <v>89</v>
      </c>
      <c r="AW1916" s="13" t="s">
        <v>30</v>
      </c>
      <c r="AX1916" s="13" t="s">
        <v>76</v>
      </c>
      <c r="AY1916" s="191" t="s">
        <v>524</v>
      </c>
    </row>
    <row r="1917" spans="1:65" s="14" customFormat="1">
      <c r="B1917" s="198"/>
      <c r="D1917" s="190" t="s">
        <v>532</v>
      </c>
      <c r="E1917" s="199" t="s">
        <v>1</v>
      </c>
      <c r="F1917" s="200" t="s">
        <v>1673</v>
      </c>
      <c r="H1917" s="199" t="s">
        <v>1</v>
      </c>
      <c r="I1917" s="201"/>
      <c r="L1917" s="198"/>
      <c r="M1917" s="202"/>
      <c r="N1917" s="203"/>
      <c r="O1917" s="203"/>
      <c r="P1917" s="203"/>
      <c r="Q1917" s="203"/>
      <c r="R1917" s="203"/>
      <c r="S1917" s="203"/>
      <c r="T1917" s="204"/>
      <c r="AT1917" s="199" t="s">
        <v>532</v>
      </c>
      <c r="AU1917" s="199" t="s">
        <v>89</v>
      </c>
      <c r="AV1917" s="14" t="s">
        <v>83</v>
      </c>
      <c r="AW1917" s="14" t="s">
        <v>30</v>
      </c>
      <c r="AX1917" s="14" t="s">
        <v>76</v>
      </c>
      <c r="AY1917" s="199" t="s">
        <v>524</v>
      </c>
    </row>
    <row r="1918" spans="1:65" s="13" customFormat="1">
      <c r="B1918" s="189"/>
      <c r="D1918" s="190" t="s">
        <v>532</v>
      </c>
      <c r="E1918" s="191" t="s">
        <v>1</v>
      </c>
      <c r="F1918" s="192" t="s">
        <v>1967</v>
      </c>
      <c r="H1918" s="193">
        <v>8.73</v>
      </c>
      <c r="I1918" s="194"/>
      <c r="L1918" s="189"/>
      <c r="M1918" s="195"/>
      <c r="N1918" s="196"/>
      <c r="O1918" s="196"/>
      <c r="P1918" s="196"/>
      <c r="Q1918" s="196"/>
      <c r="R1918" s="196"/>
      <c r="S1918" s="196"/>
      <c r="T1918" s="197"/>
      <c r="AT1918" s="191" t="s">
        <v>532</v>
      </c>
      <c r="AU1918" s="191" t="s">
        <v>89</v>
      </c>
      <c r="AV1918" s="13" t="s">
        <v>89</v>
      </c>
      <c r="AW1918" s="13" t="s">
        <v>30</v>
      </c>
      <c r="AX1918" s="13" t="s">
        <v>76</v>
      </c>
      <c r="AY1918" s="191" t="s">
        <v>524</v>
      </c>
    </row>
    <row r="1919" spans="1:65" s="13" customFormat="1">
      <c r="B1919" s="189"/>
      <c r="D1919" s="190" t="s">
        <v>532</v>
      </c>
      <c r="E1919" s="191" t="s">
        <v>1</v>
      </c>
      <c r="F1919" s="192" t="s">
        <v>1968</v>
      </c>
      <c r="H1919" s="193">
        <v>1.478</v>
      </c>
      <c r="I1919" s="194"/>
      <c r="L1919" s="189"/>
      <c r="M1919" s="195"/>
      <c r="N1919" s="196"/>
      <c r="O1919" s="196"/>
      <c r="P1919" s="196"/>
      <c r="Q1919" s="196"/>
      <c r="R1919" s="196"/>
      <c r="S1919" s="196"/>
      <c r="T1919" s="197"/>
      <c r="AT1919" s="191" t="s">
        <v>532</v>
      </c>
      <c r="AU1919" s="191" t="s">
        <v>89</v>
      </c>
      <c r="AV1919" s="13" t="s">
        <v>89</v>
      </c>
      <c r="AW1919" s="13" t="s">
        <v>30</v>
      </c>
      <c r="AX1919" s="13" t="s">
        <v>76</v>
      </c>
      <c r="AY1919" s="191" t="s">
        <v>524</v>
      </c>
    </row>
    <row r="1920" spans="1:65" s="14" customFormat="1">
      <c r="B1920" s="198"/>
      <c r="D1920" s="190" t="s">
        <v>532</v>
      </c>
      <c r="E1920" s="199" t="s">
        <v>1</v>
      </c>
      <c r="F1920" s="200" t="s">
        <v>1683</v>
      </c>
      <c r="H1920" s="199" t="s">
        <v>1</v>
      </c>
      <c r="I1920" s="201"/>
      <c r="L1920" s="198"/>
      <c r="M1920" s="202"/>
      <c r="N1920" s="203"/>
      <c r="O1920" s="203"/>
      <c r="P1920" s="203"/>
      <c r="Q1920" s="203"/>
      <c r="R1920" s="203"/>
      <c r="S1920" s="203"/>
      <c r="T1920" s="204"/>
      <c r="AT1920" s="199" t="s">
        <v>532</v>
      </c>
      <c r="AU1920" s="199" t="s">
        <v>89</v>
      </c>
      <c r="AV1920" s="14" t="s">
        <v>83</v>
      </c>
      <c r="AW1920" s="14" t="s">
        <v>30</v>
      </c>
      <c r="AX1920" s="14" t="s">
        <v>76</v>
      </c>
      <c r="AY1920" s="199" t="s">
        <v>524</v>
      </c>
    </row>
    <row r="1921" spans="1:65" s="13" customFormat="1">
      <c r="B1921" s="189"/>
      <c r="D1921" s="190" t="s">
        <v>532</v>
      </c>
      <c r="E1921" s="191" t="s">
        <v>1</v>
      </c>
      <c r="F1921" s="192" t="s">
        <v>1969</v>
      </c>
      <c r="H1921" s="193">
        <v>1.25</v>
      </c>
      <c r="I1921" s="194"/>
      <c r="L1921" s="189"/>
      <c r="M1921" s="195"/>
      <c r="N1921" s="196"/>
      <c r="O1921" s="196"/>
      <c r="P1921" s="196"/>
      <c r="Q1921" s="196"/>
      <c r="R1921" s="196"/>
      <c r="S1921" s="196"/>
      <c r="T1921" s="197"/>
      <c r="AT1921" s="191" t="s">
        <v>532</v>
      </c>
      <c r="AU1921" s="191" t="s">
        <v>89</v>
      </c>
      <c r="AV1921" s="13" t="s">
        <v>89</v>
      </c>
      <c r="AW1921" s="13" t="s">
        <v>30</v>
      </c>
      <c r="AX1921" s="13" t="s">
        <v>76</v>
      </c>
      <c r="AY1921" s="191" t="s">
        <v>524</v>
      </c>
    </row>
    <row r="1922" spans="1:65" s="14" customFormat="1">
      <c r="B1922" s="198"/>
      <c r="D1922" s="190" t="s">
        <v>532</v>
      </c>
      <c r="E1922" s="199" t="s">
        <v>1</v>
      </c>
      <c r="F1922" s="200" t="s">
        <v>1689</v>
      </c>
      <c r="H1922" s="199" t="s">
        <v>1</v>
      </c>
      <c r="I1922" s="201"/>
      <c r="L1922" s="198"/>
      <c r="M1922" s="202"/>
      <c r="N1922" s="203"/>
      <c r="O1922" s="203"/>
      <c r="P1922" s="203"/>
      <c r="Q1922" s="203"/>
      <c r="R1922" s="203"/>
      <c r="S1922" s="203"/>
      <c r="T1922" s="204"/>
      <c r="AT1922" s="199" t="s">
        <v>532</v>
      </c>
      <c r="AU1922" s="199" t="s">
        <v>89</v>
      </c>
      <c r="AV1922" s="14" t="s">
        <v>83</v>
      </c>
      <c r="AW1922" s="14" t="s">
        <v>30</v>
      </c>
      <c r="AX1922" s="14" t="s">
        <v>76</v>
      </c>
      <c r="AY1922" s="199" t="s">
        <v>524</v>
      </c>
    </row>
    <row r="1923" spans="1:65" s="14" customFormat="1">
      <c r="B1923" s="198"/>
      <c r="D1923" s="190" t="s">
        <v>532</v>
      </c>
      <c r="E1923" s="199" t="s">
        <v>1</v>
      </c>
      <c r="F1923" s="200" t="s">
        <v>1673</v>
      </c>
      <c r="H1923" s="199" t="s">
        <v>1</v>
      </c>
      <c r="I1923" s="201"/>
      <c r="L1923" s="198"/>
      <c r="M1923" s="202"/>
      <c r="N1923" s="203"/>
      <c r="O1923" s="203"/>
      <c r="P1923" s="203"/>
      <c r="Q1923" s="203"/>
      <c r="R1923" s="203"/>
      <c r="S1923" s="203"/>
      <c r="T1923" s="204"/>
      <c r="AT1923" s="199" t="s">
        <v>532</v>
      </c>
      <c r="AU1923" s="199" t="s">
        <v>89</v>
      </c>
      <c r="AV1923" s="14" t="s">
        <v>83</v>
      </c>
      <c r="AW1923" s="14" t="s">
        <v>30</v>
      </c>
      <c r="AX1923" s="14" t="s">
        <v>76</v>
      </c>
      <c r="AY1923" s="199" t="s">
        <v>524</v>
      </c>
    </row>
    <row r="1924" spans="1:65" s="13" customFormat="1">
      <c r="B1924" s="189"/>
      <c r="D1924" s="190" t="s">
        <v>532</v>
      </c>
      <c r="E1924" s="191" t="s">
        <v>1</v>
      </c>
      <c r="F1924" s="192" t="s">
        <v>1970</v>
      </c>
      <c r="H1924" s="193">
        <v>22.145</v>
      </c>
      <c r="I1924" s="194"/>
      <c r="L1924" s="189"/>
      <c r="M1924" s="195"/>
      <c r="N1924" s="196"/>
      <c r="O1924" s="196"/>
      <c r="P1924" s="196"/>
      <c r="Q1924" s="196"/>
      <c r="R1924" s="196"/>
      <c r="S1924" s="196"/>
      <c r="T1924" s="197"/>
      <c r="AT1924" s="191" t="s">
        <v>532</v>
      </c>
      <c r="AU1924" s="191" t="s">
        <v>89</v>
      </c>
      <c r="AV1924" s="13" t="s">
        <v>89</v>
      </c>
      <c r="AW1924" s="13" t="s">
        <v>30</v>
      </c>
      <c r="AX1924" s="13" t="s">
        <v>76</v>
      </c>
      <c r="AY1924" s="191" t="s">
        <v>524</v>
      </c>
    </row>
    <row r="1925" spans="1:65" s="14" customFormat="1">
      <c r="B1925" s="198"/>
      <c r="D1925" s="190" t="s">
        <v>532</v>
      </c>
      <c r="E1925" s="199" t="s">
        <v>1</v>
      </c>
      <c r="F1925" s="200" t="s">
        <v>1772</v>
      </c>
      <c r="H1925" s="199" t="s">
        <v>1</v>
      </c>
      <c r="I1925" s="201"/>
      <c r="L1925" s="198"/>
      <c r="M1925" s="202"/>
      <c r="N1925" s="203"/>
      <c r="O1925" s="203"/>
      <c r="P1925" s="203"/>
      <c r="Q1925" s="203"/>
      <c r="R1925" s="203"/>
      <c r="S1925" s="203"/>
      <c r="T1925" s="204"/>
      <c r="AT1925" s="199" t="s">
        <v>532</v>
      </c>
      <c r="AU1925" s="199" t="s">
        <v>89</v>
      </c>
      <c r="AV1925" s="14" t="s">
        <v>83</v>
      </c>
      <c r="AW1925" s="14" t="s">
        <v>30</v>
      </c>
      <c r="AX1925" s="14" t="s">
        <v>76</v>
      </c>
      <c r="AY1925" s="199" t="s">
        <v>524</v>
      </c>
    </row>
    <row r="1926" spans="1:65" s="13" customFormat="1">
      <c r="B1926" s="189"/>
      <c r="D1926" s="190" t="s">
        <v>532</v>
      </c>
      <c r="E1926" s="191" t="s">
        <v>1</v>
      </c>
      <c r="F1926" s="192" t="s">
        <v>1969</v>
      </c>
      <c r="H1926" s="193">
        <v>1.25</v>
      </c>
      <c r="I1926" s="194"/>
      <c r="L1926" s="189"/>
      <c r="M1926" s="195"/>
      <c r="N1926" s="196"/>
      <c r="O1926" s="196"/>
      <c r="P1926" s="196"/>
      <c r="Q1926" s="196"/>
      <c r="R1926" s="196"/>
      <c r="S1926" s="196"/>
      <c r="T1926" s="197"/>
      <c r="AT1926" s="191" t="s">
        <v>532</v>
      </c>
      <c r="AU1926" s="191" t="s">
        <v>89</v>
      </c>
      <c r="AV1926" s="13" t="s">
        <v>89</v>
      </c>
      <c r="AW1926" s="13" t="s">
        <v>30</v>
      </c>
      <c r="AX1926" s="13" t="s">
        <v>76</v>
      </c>
      <c r="AY1926" s="191" t="s">
        <v>524</v>
      </c>
    </row>
    <row r="1927" spans="1:65" s="14" customFormat="1">
      <c r="B1927" s="198"/>
      <c r="D1927" s="190" t="s">
        <v>532</v>
      </c>
      <c r="E1927" s="199" t="s">
        <v>1</v>
      </c>
      <c r="F1927" s="200" t="s">
        <v>1691</v>
      </c>
      <c r="H1927" s="199" t="s">
        <v>1</v>
      </c>
      <c r="I1927" s="201"/>
      <c r="L1927" s="198"/>
      <c r="M1927" s="202"/>
      <c r="N1927" s="203"/>
      <c r="O1927" s="203"/>
      <c r="P1927" s="203"/>
      <c r="Q1927" s="203"/>
      <c r="R1927" s="203"/>
      <c r="S1927" s="203"/>
      <c r="T1927" s="204"/>
      <c r="AT1927" s="199" t="s">
        <v>532</v>
      </c>
      <c r="AU1927" s="199" t="s">
        <v>89</v>
      </c>
      <c r="AV1927" s="14" t="s">
        <v>83</v>
      </c>
      <c r="AW1927" s="14" t="s">
        <v>30</v>
      </c>
      <c r="AX1927" s="14" t="s">
        <v>76</v>
      </c>
      <c r="AY1927" s="199" t="s">
        <v>524</v>
      </c>
    </row>
    <row r="1928" spans="1:65" s="13" customFormat="1">
      <c r="B1928" s="189"/>
      <c r="D1928" s="190" t="s">
        <v>532</v>
      </c>
      <c r="E1928" s="191" t="s">
        <v>1</v>
      </c>
      <c r="F1928" s="192" t="s">
        <v>1971</v>
      </c>
      <c r="H1928" s="193">
        <v>1.9319999999999999</v>
      </c>
      <c r="I1928" s="194"/>
      <c r="L1928" s="189"/>
      <c r="M1928" s="195"/>
      <c r="N1928" s="196"/>
      <c r="O1928" s="196"/>
      <c r="P1928" s="196"/>
      <c r="Q1928" s="196"/>
      <c r="R1928" s="196"/>
      <c r="S1928" s="196"/>
      <c r="T1928" s="197"/>
      <c r="AT1928" s="191" t="s">
        <v>532</v>
      </c>
      <c r="AU1928" s="191" t="s">
        <v>89</v>
      </c>
      <c r="AV1928" s="13" t="s">
        <v>89</v>
      </c>
      <c r="AW1928" s="13" t="s">
        <v>30</v>
      </c>
      <c r="AX1928" s="13" t="s">
        <v>76</v>
      </c>
      <c r="AY1928" s="191" t="s">
        <v>524</v>
      </c>
    </row>
    <row r="1929" spans="1:65" s="14" customFormat="1">
      <c r="B1929" s="198"/>
      <c r="D1929" s="190" t="s">
        <v>532</v>
      </c>
      <c r="E1929" s="199" t="s">
        <v>1</v>
      </c>
      <c r="F1929" s="200" t="s">
        <v>1693</v>
      </c>
      <c r="H1929" s="199" t="s">
        <v>1</v>
      </c>
      <c r="I1929" s="201"/>
      <c r="L1929" s="198"/>
      <c r="M1929" s="202"/>
      <c r="N1929" s="203"/>
      <c r="O1929" s="203"/>
      <c r="P1929" s="203"/>
      <c r="Q1929" s="203"/>
      <c r="R1929" s="203"/>
      <c r="S1929" s="203"/>
      <c r="T1929" s="204"/>
      <c r="AT1929" s="199" t="s">
        <v>532</v>
      </c>
      <c r="AU1929" s="199" t="s">
        <v>89</v>
      </c>
      <c r="AV1929" s="14" t="s">
        <v>83</v>
      </c>
      <c r="AW1929" s="14" t="s">
        <v>30</v>
      </c>
      <c r="AX1929" s="14" t="s">
        <v>76</v>
      </c>
      <c r="AY1929" s="199" t="s">
        <v>524</v>
      </c>
    </row>
    <row r="1930" spans="1:65" s="13" customFormat="1">
      <c r="B1930" s="189"/>
      <c r="D1930" s="190" t="s">
        <v>532</v>
      </c>
      <c r="E1930" s="191" t="s">
        <v>1</v>
      </c>
      <c r="F1930" s="192" t="s">
        <v>1972</v>
      </c>
      <c r="H1930" s="193">
        <v>11.3</v>
      </c>
      <c r="I1930" s="194"/>
      <c r="L1930" s="189"/>
      <c r="M1930" s="195"/>
      <c r="N1930" s="196"/>
      <c r="O1930" s="196"/>
      <c r="P1930" s="196"/>
      <c r="Q1930" s="196"/>
      <c r="R1930" s="196"/>
      <c r="S1930" s="196"/>
      <c r="T1930" s="197"/>
      <c r="AT1930" s="191" t="s">
        <v>532</v>
      </c>
      <c r="AU1930" s="191" t="s">
        <v>89</v>
      </c>
      <c r="AV1930" s="13" t="s">
        <v>89</v>
      </c>
      <c r="AW1930" s="13" t="s">
        <v>30</v>
      </c>
      <c r="AX1930" s="13" t="s">
        <v>76</v>
      </c>
      <c r="AY1930" s="191" t="s">
        <v>524</v>
      </c>
    </row>
    <row r="1931" spans="1:65" s="15" customFormat="1">
      <c r="B1931" s="205"/>
      <c r="D1931" s="190" t="s">
        <v>532</v>
      </c>
      <c r="E1931" s="206" t="s">
        <v>1</v>
      </c>
      <c r="F1931" s="207" t="s">
        <v>589</v>
      </c>
      <c r="H1931" s="208">
        <v>59.823999999999998</v>
      </c>
      <c r="I1931" s="209"/>
      <c r="L1931" s="205"/>
      <c r="M1931" s="210"/>
      <c r="N1931" s="211"/>
      <c r="O1931" s="211"/>
      <c r="P1931" s="211"/>
      <c r="Q1931" s="211"/>
      <c r="R1931" s="211"/>
      <c r="S1931" s="211"/>
      <c r="T1931" s="212"/>
      <c r="AT1931" s="206" t="s">
        <v>532</v>
      </c>
      <c r="AU1931" s="206" t="s">
        <v>89</v>
      </c>
      <c r="AV1931" s="15" t="s">
        <v>537</v>
      </c>
      <c r="AW1931" s="15" t="s">
        <v>30</v>
      </c>
      <c r="AX1931" s="15" t="s">
        <v>76</v>
      </c>
      <c r="AY1931" s="206" t="s">
        <v>524</v>
      </c>
    </row>
    <row r="1932" spans="1:65" s="16" customFormat="1">
      <c r="B1932" s="213"/>
      <c r="D1932" s="190" t="s">
        <v>532</v>
      </c>
      <c r="E1932" s="214" t="s">
        <v>301</v>
      </c>
      <c r="F1932" s="215" t="s">
        <v>590</v>
      </c>
      <c r="H1932" s="216">
        <v>59.823999999999998</v>
      </c>
      <c r="I1932" s="217"/>
      <c r="L1932" s="213"/>
      <c r="M1932" s="218"/>
      <c r="N1932" s="219"/>
      <c r="O1932" s="219"/>
      <c r="P1932" s="219"/>
      <c r="Q1932" s="219"/>
      <c r="R1932" s="219"/>
      <c r="S1932" s="219"/>
      <c r="T1932" s="220"/>
      <c r="AT1932" s="214" t="s">
        <v>532</v>
      </c>
      <c r="AU1932" s="214" t="s">
        <v>89</v>
      </c>
      <c r="AV1932" s="16" t="s">
        <v>530</v>
      </c>
      <c r="AW1932" s="16" t="s">
        <v>30</v>
      </c>
      <c r="AX1932" s="16" t="s">
        <v>83</v>
      </c>
      <c r="AY1932" s="214" t="s">
        <v>524</v>
      </c>
    </row>
    <row r="1933" spans="1:65" s="2" customFormat="1" ht="44.25" customHeight="1">
      <c r="A1933" s="35"/>
      <c r="B1933" s="144"/>
      <c r="C1933" s="176" t="s">
        <v>1973</v>
      </c>
      <c r="D1933" s="176" t="s">
        <v>526</v>
      </c>
      <c r="E1933" s="177" t="s">
        <v>1974</v>
      </c>
      <c r="F1933" s="178" t="s">
        <v>1975</v>
      </c>
      <c r="G1933" s="179" t="s">
        <v>529</v>
      </c>
      <c r="H1933" s="180">
        <v>12.909000000000001</v>
      </c>
      <c r="I1933" s="181"/>
      <c r="J1933" s="180">
        <f>ROUND(I1933*H1933,3)</f>
        <v>0</v>
      </c>
      <c r="K1933" s="182"/>
      <c r="L1933" s="36"/>
      <c r="M1933" s="183" t="s">
        <v>1</v>
      </c>
      <c r="N1933" s="184" t="s">
        <v>42</v>
      </c>
      <c r="O1933" s="61"/>
      <c r="P1933" s="185">
        <f>O1933*H1933</f>
        <v>0</v>
      </c>
      <c r="Q1933" s="185">
        <v>1.7999999999999999E-2</v>
      </c>
      <c r="R1933" s="185">
        <f>Q1933*H1933</f>
        <v>0.23236199999999999</v>
      </c>
      <c r="S1933" s="185">
        <v>0</v>
      </c>
      <c r="T1933" s="186">
        <f>S1933*H1933</f>
        <v>0</v>
      </c>
      <c r="U1933" s="35"/>
      <c r="V1933" s="35"/>
      <c r="W1933" s="35"/>
      <c r="X1933" s="35"/>
      <c r="Y1933" s="35"/>
      <c r="Z1933" s="35"/>
      <c r="AA1933" s="35"/>
      <c r="AB1933" s="35"/>
      <c r="AC1933" s="35"/>
      <c r="AD1933" s="35"/>
      <c r="AE1933" s="35"/>
      <c r="AR1933" s="187" t="s">
        <v>530</v>
      </c>
      <c r="AT1933" s="187" t="s">
        <v>526</v>
      </c>
      <c r="AU1933" s="187" t="s">
        <v>89</v>
      </c>
      <c r="AY1933" s="18" t="s">
        <v>524</v>
      </c>
      <c r="BE1933" s="105">
        <f>IF(N1933="základná",J1933,0)</f>
        <v>0</v>
      </c>
      <c r="BF1933" s="105">
        <f>IF(N1933="znížená",J1933,0)</f>
        <v>0</v>
      </c>
      <c r="BG1933" s="105">
        <f>IF(N1933="zákl. prenesená",J1933,0)</f>
        <v>0</v>
      </c>
      <c r="BH1933" s="105">
        <f>IF(N1933="zníž. prenesená",J1933,0)</f>
        <v>0</v>
      </c>
      <c r="BI1933" s="105">
        <f>IF(N1933="nulová",J1933,0)</f>
        <v>0</v>
      </c>
      <c r="BJ1933" s="18" t="s">
        <v>89</v>
      </c>
      <c r="BK1933" s="188">
        <f>ROUND(I1933*H1933,3)</f>
        <v>0</v>
      </c>
      <c r="BL1933" s="18" t="s">
        <v>530</v>
      </c>
      <c r="BM1933" s="187" t="s">
        <v>1976</v>
      </c>
    </row>
    <row r="1934" spans="1:65" s="14" customFormat="1">
      <c r="B1934" s="198"/>
      <c r="D1934" s="190" t="s">
        <v>532</v>
      </c>
      <c r="E1934" s="199" t="s">
        <v>1</v>
      </c>
      <c r="F1934" s="200" t="s">
        <v>1977</v>
      </c>
      <c r="H1934" s="199" t="s">
        <v>1</v>
      </c>
      <c r="I1934" s="201"/>
      <c r="L1934" s="198"/>
      <c r="M1934" s="202"/>
      <c r="N1934" s="203"/>
      <c r="O1934" s="203"/>
      <c r="P1934" s="203"/>
      <c r="Q1934" s="203"/>
      <c r="R1934" s="203"/>
      <c r="S1934" s="203"/>
      <c r="T1934" s="204"/>
      <c r="AT1934" s="199" t="s">
        <v>532</v>
      </c>
      <c r="AU1934" s="199" t="s">
        <v>89</v>
      </c>
      <c r="AV1934" s="14" t="s">
        <v>83</v>
      </c>
      <c r="AW1934" s="14" t="s">
        <v>30</v>
      </c>
      <c r="AX1934" s="14" t="s">
        <v>76</v>
      </c>
      <c r="AY1934" s="199" t="s">
        <v>524</v>
      </c>
    </row>
    <row r="1935" spans="1:65" s="13" customFormat="1">
      <c r="B1935" s="189"/>
      <c r="D1935" s="190" t="s">
        <v>532</v>
      </c>
      <c r="E1935" s="191" t="s">
        <v>1</v>
      </c>
      <c r="F1935" s="192" t="s">
        <v>1978</v>
      </c>
      <c r="H1935" s="193">
        <v>12.909000000000001</v>
      </c>
      <c r="I1935" s="194"/>
      <c r="L1935" s="189"/>
      <c r="M1935" s="195"/>
      <c r="N1935" s="196"/>
      <c r="O1935" s="196"/>
      <c r="P1935" s="196"/>
      <c r="Q1935" s="196"/>
      <c r="R1935" s="196"/>
      <c r="S1935" s="196"/>
      <c r="T1935" s="197"/>
      <c r="AT1935" s="191" t="s">
        <v>532</v>
      </c>
      <c r="AU1935" s="191" t="s">
        <v>89</v>
      </c>
      <c r="AV1935" s="13" t="s">
        <v>89</v>
      </c>
      <c r="AW1935" s="13" t="s">
        <v>30</v>
      </c>
      <c r="AX1935" s="13" t="s">
        <v>76</v>
      </c>
      <c r="AY1935" s="191" t="s">
        <v>524</v>
      </c>
    </row>
    <row r="1936" spans="1:65" s="16" customFormat="1">
      <c r="B1936" s="213"/>
      <c r="D1936" s="190" t="s">
        <v>532</v>
      </c>
      <c r="E1936" s="214" t="s">
        <v>274</v>
      </c>
      <c r="F1936" s="215" t="s">
        <v>590</v>
      </c>
      <c r="H1936" s="216">
        <v>12.909000000000001</v>
      </c>
      <c r="I1936" s="217"/>
      <c r="L1936" s="213"/>
      <c r="M1936" s="218"/>
      <c r="N1936" s="219"/>
      <c r="O1936" s="219"/>
      <c r="P1936" s="219"/>
      <c r="Q1936" s="219"/>
      <c r="R1936" s="219"/>
      <c r="S1936" s="219"/>
      <c r="T1936" s="220"/>
      <c r="AT1936" s="214" t="s">
        <v>532</v>
      </c>
      <c r="AU1936" s="214" t="s">
        <v>89</v>
      </c>
      <c r="AV1936" s="16" t="s">
        <v>530</v>
      </c>
      <c r="AW1936" s="16" t="s">
        <v>30</v>
      </c>
      <c r="AX1936" s="16" t="s">
        <v>83</v>
      </c>
      <c r="AY1936" s="214" t="s">
        <v>524</v>
      </c>
    </row>
    <row r="1937" spans="1:65" s="2" customFormat="1" ht="33" customHeight="1">
      <c r="A1937" s="35"/>
      <c r="B1937" s="144"/>
      <c r="C1937" s="176" t="s">
        <v>1979</v>
      </c>
      <c r="D1937" s="176" t="s">
        <v>526</v>
      </c>
      <c r="E1937" s="177" t="s">
        <v>1980</v>
      </c>
      <c r="F1937" s="178" t="s">
        <v>1981</v>
      </c>
      <c r="G1937" s="179" t="s">
        <v>879</v>
      </c>
      <c r="H1937" s="180">
        <v>16</v>
      </c>
      <c r="I1937" s="181"/>
      <c r="J1937" s="180">
        <f>ROUND(I1937*H1937,3)</f>
        <v>0</v>
      </c>
      <c r="K1937" s="182"/>
      <c r="L1937" s="36"/>
      <c r="M1937" s="183" t="s">
        <v>1</v>
      </c>
      <c r="N1937" s="184" t="s">
        <v>42</v>
      </c>
      <c r="O1937" s="61"/>
      <c r="P1937" s="185">
        <f>O1937*H1937</f>
        <v>0</v>
      </c>
      <c r="Q1937" s="185">
        <v>0.01</v>
      </c>
      <c r="R1937" s="185">
        <f>Q1937*H1937</f>
        <v>0.16</v>
      </c>
      <c r="S1937" s="185">
        <v>0</v>
      </c>
      <c r="T1937" s="186">
        <f>S1937*H1937</f>
        <v>0</v>
      </c>
      <c r="U1937" s="35"/>
      <c r="V1937" s="35"/>
      <c r="W1937" s="35"/>
      <c r="X1937" s="35"/>
      <c r="Y1937" s="35"/>
      <c r="Z1937" s="35"/>
      <c r="AA1937" s="35"/>
      <c r="AB1937" s="35"/>
      <c r="AC1937" s="35"/>
      <c r="AD1937" s="35"/>
      <c r="AE1937" s="35"/>
      <c r="AR1937" s="187" t="s">
        <v>530</v>
      </c>
      <c r="AT1937" s="187" t="s">
        <v>526</v>
      </c>
      <c r="AU1937" s="187" t="s">
        <v>89</v>
      </c>
      <c r="AY1937" s="18" t="s">
        <v>524</v>
      </c>
      <c r="BE1937" s="105">
        <f>IF(N1937="základná",J1937,0)</f>
        <v>0</v>
      </c>
      <c r="BF1937" s="105">
        <f>IF(N1937="znížená",J1937,0)</f>
        <v>0</v>
      </c>
      <c r="BG1937" s="105">
        <f>IF(N1937="zákl. prenesená",J1937,0)</f>
        <v>0</v>
      </c>
      <c r="BH1937" s="105">
        <f>IF(N1937="zníž. prenesená",J1937,0)</f>
        <v>0</v>
      </c>
      <c r="BI1937" s="105">
        <f>IF(N1937="nulová",J1937,0)</f>
        <v>0</v>
      </c>
      <c r="BJ1937" s="18" t="s">
        <v>89</v>
      </c>
      <c r="BK1937" s="188">
        <f>ROUND(I1937*H1937,3)</f>
        <v>0</v>
      </c>
      <c r="BL1937" s="18" t="s">
        <v>530</v>
      </c>
      <c r="BM1937" s="187" t="s">
        <v>1982</v>
      </c>
    </row>
    <row r="1938" spans="1:65" s="14" customFormat="1">
      <c r="B1938" s="198"/>
      <c r="D1938" s="190" t="s">
        <v>532</v>
      </c>
      <c r="E1938" s="199" t="s">
        <v>1</v>
      </c>
      <c r="F1938" s="200" t="s">
        <v>577</v>
      </c>
      <c r="H1938" s="199" t="s">
        <v>1</v>
      </c>
      <c r="I1938" s="201"/>
      <c r="L1938" s="198"/>
      <c r="M1938" s="202"/>
      <c r="N1938" s="203"/>
      <c r="O1938" s="203"/>
      <c r="P1938" s="203"/>
      <c r="Q1938" s="203"/>
      <c r="R1938" s="203"/>
      <c r="S1938" s="203"/>
      <c r="T1938" s="204"/>
      <c r="AT1938" s="199" t="s">
        <v>532</v>
      </c>
      <c r="AU1938" s="199" t="s">
        <v>89</v>
      </c>
      <c r="AV1938" s="14" t="s">
        <v>83</v>
      </c>
      <c r="AW1938" s="14" t="s">
        <v>30</v>
      </c>
      <c r="AX1938" s="14" t="s">
        <v>76</v>
      </c>
      <c r="AY1938" s="199" t="s">
        <v>524</v>
      </c>
    </row>
    <row r="1939" spans="1:65" s="13" customFormat="1">
      <c r="B1939" s="189"/>
      <c r="D1939" s="190" t="s">
        <v>532</v>
      </c>
      <c r="E1939" s="191" t="s">
        <v>1</v>
      </c>
      <c r="F1939" s="192" t="s">
        <v>1983</v>
      </c>
      <c r="H1939" s="193">
        <v>16</v>
      </c>
      <c r="I1939" s="194"/>
      <c r="L1939" s="189"/>
      <c r="M1939" s="195"/>
      <c r="N1939" s="196"/>
      <c r="O1939" s="196"/>
      <c r="P1939" s="196"/>
      <c r="Q1939" s="196"/>
      <c r="R1939" s="196"/>
      <c r="S1939" s="196"/>
      <c r="T1939" s="197"/>
      <c r="AT1939" s="191" t="s">
        <v>532</v>
      </c>
      <c r="AU1939" s="191" t="s">
        <v>89</v>
      </c>
      <c r="AV1939" s="13" t="s">
        <v>89</v>
      </c>
      <c r="AW1939" s="13" t="s">
        <v>30</v>
      </c>
      <c r="AX1939" s="13" t="s">
        <v>76</v>
      </c>
      <c r="AY1939" s="191" t="s">
        <v>524</v>
      </c>
    </row>
    <row r="1940" spans="1:65" s="16" customFormat="1">
      <c r="B1940" s="213"/>
      <c r="D1940" s="190" t="s">
        <v>532</v>
      </c>
      <c r="E1940" s="214" t="s">
        <v>1</v>
      </c>
      <c r="F1940" s="215" t="s">
        <v>590</v>
      </c>
      <c r="H1940" s="216">
        <v>16</v>
      </c>
      <c r="I1940" s="217"/>
      <c r="L1940" s="213"/>
      <c r="M1940" s="218"/>
      <c r="N1940" s="219"/>
      <c r="O1940" s="219"/>
      <c r="P1940" s="219"/>
      <c r="Q1940" s="219"/>
      <c r="R1940" s="219"/>
      <c r="S1940" s="219"/>
      <c r="T1940" s="220"/>
      <c r="AT1940" s="214" t="s">
        <v>532</v>
      </c>
      <c r="AU1940" s="214" t="s">
        <v>89</v>
      </c>
      <c r="AV1940" s="16" t="s">
        <v>530</v>
      </c>
      <c r="AW1940" s="16" t="s">
        <v>30</v>
      </c>
      <c r="AX1940" s="16" t="s">
        <v>83</v>
      </c>
      <c r="AY1940" s="214" t="s">
        <v>524</v>
      </c>
    </row>
    <row r="1941" spans="1:65" s="2" customFormat="1" ht="33" customHeight="1">
      <c r="A1941" s="35"/>
      <c r="B1941" s="144"/>
      <c r="C1941" s="176" t="s">
        <v>1984</v>
      </c>
      <c r="D1941" s="176" t="s">
        <v>526</v>
      </c>
      <c r="E1941" s="177" t="s">
        <v>1985</v>
      </c>
      <c r="F1941" s="178" t="s">
        <v>1986</v>
      </c>
      <c r="G1941" s="179" t="s">
        <v>879</v>
      </c>
      <c r="H1941" s="180">
        <v>19</v>
      </c>
      <c r="I1941" s="181"/>
      <c r="J1941" s="180">
        <f>ROUND(I1941*H1941,3)</f>
        <v>0</v>
      </c>
      <c r="K1941" s="182"/>
      <c r="L1941" s="36"/>
      <c r="M1941" s="183" t="s">
        <v>1</v>
      </c>
      <c r="N1941" s="184" t="s">
        <v>42</v>
      </c>
      <c r="O1941" s="61"/>
      <c r="P1941" s="185">
        <f>O1941*H1941</f>
        <v>0</v>
      </c>
      <c r="Q1941" s="185">
        <v>0.01</v>
      </c>
      <c r="R1941" s="185">
        <f>Q1941*H1941</f>
        <v>0.19</v>
      </c>
      <c r="S1941" s="185">
        <v>0</v>
      </c>
      <c r="T1941" s="186">
        <f>S1941*H1941</f>
        <v>0</v>
      </c>
      <c r="U1941" s="35"/>
      <c r="V1941" s="35"/>
      <c r="W1941" s="35"/>
      <c r="X1941" s="35"/>
      <c r="Y1941" s="35"/>
      <c r="Z1941" s="35"/>
      <c r="AA1941" s="35"/>
      <c r="AB1941" s="35"/>
      <c r="AC1941" s="35"/>
      <c r="AD1941" s="35"/>
      <c r="AE1941" s="35"/>
      <c r="AR1941" s="187" t="s">
        <v>530</v>
      </c>
      <c r="AT1941" s="187" t="s">
        <v>526</v>
      </c>
      <c r="AU1941" s="187" t="s">
        <v>89</v>
      </c>
      <c r="AY1941" s="18" t="s">
        <v>524</v>
      </c>
      <c r="BE1941" s="105">
        <f>IF(N1941="základná",J1941,0)</f>
        <v>0</v>
      </c>
      <c r="BF1941" s="105">
        <f>IF(N1941="znížená",J1941,0)</f>
        <v>0</v>
      </c>
      <c r="BG1941" s="105">
        <f>IF(N1941="zákl. prenesená",J1941,0)</f>
        <v>0</v>
      </c>
      <c r="BH1941" s="105">
        <f>IF(N1941="zníž. prenesená",J1941,0)</f>
        <v>0</v>
      </c>
      <c r="BI1941" s="105">
        <f>IF(N1941="nulová",J1941,0)</f>
        <v>0</v>
      </c>
      <c r="BJ1941" s="18" t="s">
        <v>89</v>
      </c>
      <c r="BK1941" s="188">
        <f>ROUND(I1941*H1941,3)</f>
        <v>0</v>
      </c>
      <c r="BL1941" s="18" t="s">
        <v>530</v>
      </c>
      <c r="BM1941" s="187" t="s">
        <v>1987</v>
      </c>
    </row>
    <row r="1942" spans="1:65" s="14" customFormat="1">
      <c r="B1942" s="198"/>
      <c r="D1942" s="190" t="s">
        <v>532</v>
      </c>
      <c r="E1942" s="199" t="s">
        <v>1</v>
      </c>
      <c r="F1942" s="200" t="s">
        <v>577</v>
      </c>
      <c r="H1942" s="199" t="s">
        <v>1</v>
      </c>
      <c r="I1942" s="201"/>
      <c r="L1942" s="198"/>
      <c r="M1942" s="202"/>
      <c r="N1942" s="203"/>
      <c r="O1942" s="203"/>
      <c r="P1942" s="203"/>
      <c r="Q1942" s="203"/>
      <c r="R1942" s="203"/>
      <c r="S1942" s="203"/>
      <c r="T1942" s="204"/>
      <c r="AT1942" s="199" t="s">
        <v>532</v>
      </c>
      <c r="AU1942" s="199" t="s">
        <v>89</v>
      </c>
      <c r="AV1942" s="14" t="s">
        <v>83</v>
      </c>
      <c r="AW1942" s="14" t="s">
        <v>30</v>
      </c>
      <c r="AX1942" s="14" t="s">
        <v>76</v>
      </c>
      <c r="AY1942" s="199" t="s">
        <v>524</v>
      </c>
    </row>
    <row r="1943" spans="1:65" s="13" customFormat="1">
      <c r="B1943" s="189"/>
      <c r="D1943" s="190" t="s">
        <v>532</v>
      </c>
      <c r="E1943" s="191" t="s">
        <v>1</v>
      </c>
      <c r="F1943" s="192" t="s">
        <v>1988</v>
      </c>
      <c r="H1943" s="193">
        <v>19</v>
      </c>
      <c r="I1943" s="194"/>
      <c r="L1943" s="189"/>
      <c r="M1943" s="195"/>
      <c r="N1943" s="196"/>
      <c r="O1943" s="196"/>
      <c r="P1943" s="196"/>
      <c r="Q1943" s="196"/>
      <c r="R1943" s="196"/>
      <c r="S1943" s="196"/>
      <c r="T1943" s="197"/>
      <c r="AT1943" s="191" t="s">
        <v>532</v>
      </c>
      <c r="AU1943" s="191" t="s">
        <v>89</v>
      </c>
      <c r="AV1943" s="13" t="s">
        <v>89</v>
      </c>
      <c r="AW1943" s="13" t="s">
        <v>30</v>
      </c>
      <c r="AX1943" s="13" t="s">
        <v>76</v>
      </c>
      <c r="AY1943" s="191" t="s">
        <v>524</v>
      </c>
    </row>
    <row r="1944" spans="1:65" s="16" customFormat="1">
      <c r="B1944" s="213"/>
      <c r="D1944" s="190" t="s">
        <v>532</v>
      </c>
      <c r="E1944" s="214" t="s">
        <v>1</v>
      </c>
      <c r="F1944" s="215" t="s">
        <v>590</v>
      </c>
      <c r="H1944" s="216">
        <v>19</v>
      </c>
      <c r="I1944" s="217"/>
      <c r="L1944" s="213"/>
      <c r="M1944" s="218"/>
      <c r="N1944" s="219"/>
      <c r="O1944" s="219"/>
      <c r="P1944" s="219"/>
      <c r="Q1944" s="219"/>
      <c r="R1944" s="219"/>
      <c r="S1944" s="219"/>
      <c r="T1944" s="220"/>
      <c r="AT1944" s="214" t="s">
        <v>532</v>
      </c>
      <c r="AU1944" s="214" t="s">
        <v>89</v>
      </c>
      <c r="AV1944" s="16" t="s">
        <v>530</v>
      </c>
      <c r="AW1944" s="16" t="s">
        <v>30</v>
      </c>
      <c r="AX1944" s="16" t="s">
        <v>83</v>
      </c>
      <c r="AY1944" s="214" t="s">
        <v>524</v>
      </c>
    </row>
    <row r="1945" spans="1:65" s="2" customFormat="1" ht="33" customHeight="1">
      <c r="A1945" s="35"/>
      <c r="B1945" s="144"/>
      <c r="C1945" s="176" t="s">
        <v>1989</v>
      </c>
      <c r="D1945" s="176" t="s">
        <v>526</v>
      </c>
      <c r="E1945" s="177" t="s">
        <v>1990</v>
      </c>
      <c r="F1945" s="178" t="s">
        <v>1991</v>
      </c>
      <c r="G1945" s="179" t="s">
        <v>879</v>
      </c>
      <c r="H1945" s="180">
        <v>4</v>
      </c>
      <c r="I1945" s="181"/>
      <c r="J1945" s="180">
        <f>ROUND(I1945*H1945,3)</f>
        <v>0</v>
      </c>
      <c r="K1945" s="182"/>
      <c r="L1945" s="36"/>
      <c r="M1945" s="183" t="s">
        <v>1</v>
      </c>
      <c r="N1945" s="184" t="s">
        <v>42</v>
      </c>
      <c r="O1945" s="61"/>
      <c r="P1945" s="185">
        <f>O1945*H1945</f>
        <v>0</v>
      </c>
      <c r="Q1945" s="185">
        <v>0.01</v>
      </c>
      <c r="R1945" s="185">
        <f>Q1945*H1945</f>
        <v>0.04</v>
      </c>
      <c r="S1945" s="185">
        <v>0</v>
      </c>
      <c r="T1945" s="186">
        <f>S1945*H1945</f>
        <v>0</v>
      </c>
      <c r="U1945" s="35"/>
      <c r="V1945" s="35"/>
      <c r="W1945" s="35"/>
      <c r="X1945" s="35"/>
      <c r="Y1945" s="35"/>
      <c r="Z1945" s="35"/>
      <c r="AA1945" s="35"/>
      <c r="AB1945" s="35"/>
      <c r="AC1945" s="35"/>
      <c r="AD1945" s="35"/>
      <c r="AE1945" s="35"/>
      <c r="AR1945" s="187" t="s">
        <v>530</v>
      </c>
      <c r="AT1945" s="187" t="s">
        <v>526</v>
      </c>
      <c r="AU1945" s="187" t="s">
        <v>89</v>
      </c>
      <c r="AY1945" s="18" t="s">
        <v>524</v>
      </c>
      <c r="BE1945" s="105">
        <f>IF(N1945="základná",J1945,0)</f>
        <v>0</v>
      </c>
      <c r="BF1945" s="105">
        <f>IF(N1945="znížená",J1945,0)</f>
        <v>0</v>
      </c>
      <c r="BG1945" s="105">
        <f>IF(N1945="zákl. prenesená",J1945,0)</f>
        <v>0</v>
      </c>
      <c r="BH1945" s="105">
        <f>IF(N1945="zníž. prenesená",J1945,0)</f>
        <v>0</v>
      </c>
      <c r="BI1945" s="105">
        <f>IF(N1945="nulová",J1945,0)</f>
        <v>0</v>
      </c>
      <c r="BJ1945" s="18" t="s">
        <v>89</v>
      </c>
      <c r="BK1945" s="188">
        <f>ROUND(I1945*H1945,3)</f>
        <v>0</v>
      </c>
      <c r="BL1945" s="18" t="s">
        <v>530</v>
      </c>
      <c r="BM1945" s="187" t="s">
        <v>1992</v>
      </c>
    </row>
    <row r="1946" spans="1:65" s="14" customFormat="1">
      <c r="B1946" s="198"/>
      <c r="D1946" s="190" t="s">
        <v>532</v>
      </c>
      <c r="E1946" s="199" t="s">
        <v>1</v>
      </c>
      <c r="F1946" s="200" t="s">
        <v>577</v>
      </c>
      <c r="H1946" s="199" t="s">
        <v>1</v>
      </c>
      <c r="I1946" s="201"/>
      <c r="L1946" s="198"/>
      <c r="M1946" s="202"/>
      <c r="N1946" s="203"/>
      <c r="O1946" s="203"/>
      <c r="P1946" s="203"/>
      <c r="Q1946" s="203"/>
      <c r="R1946" s="203"/>
      <c r="S1946" s="203"/>
      <c r="T1946" s="204"/>
      <c r="AT1946" s="199" t="s">
        <v>532</v>
      </c>
      <c r="AU1946" s="199" t="s">
        <v>89</v>
      </c>
      <c r="AV1946" s="14" t="s">
        <v>83</v>
      </c>
      <c r="AW1946" s="14" t="s">
        <v>30</v>
      </c>
      <c r="AX1946" s="14" t="s">
        <v>76</v>
      </c>
      <c r="AY1946" s="199" t="s">
        <v>524</v>
      </c>
    </row>
    <row r="1947" spans="1:65" s="13" customFormat="1">
      <c r="B1947" s="189"/>
      <c r="D1947" s="190" t="s">
        <v>532</v>
      </c>
      <c r="E1947" s="191" t="s">
        <v>1</v>
      </c>
      <c r="F1947" s="192" t="s">
        <v>1993</v>
      </c>
      <c r="H1947" s="193">
        <v>4</v>
      </c>
      <c r="I1947" s="194"/>
      <c r="L1947" s="189"/>
      <c r="M1947" s="195"/>
      <c r="N1947" s="196"/>
      <c r="O1947" s="196"/>
      <c r="P1947" s="196"/>
      <c r="Q1947" s="196"/>
      <c r="R1947" s="196"/>
      <c r="S1947" s="196"/>
      <c r="T1947" s="197"/>
      <c r="AT1947" s="191" t="s">
        <v>532</v>
      </c>
      <c r="AU1947" s="191" t="s">
        <v>89</v>
      </c>
      <c r="AV1947" s="13" t="s">
        <v>89</v>
      </c>
      <c r="AW1947" s="13" t="s">
        <v>30</v>
      </c>
      <c r="AX1947" s="13" t="s">
        <v>76</v>
      </c>
      <c r="AY1947" s="191" t="s">
        <v>524</v>
      </c>
    </row>
    <row r="1948" spans="1:65" s="16" customFormat="1">
      <c r="B1948" s="213"/>
      <c r="D1948" s="190" t="s">
        <v>532</v>
      </c>
      <c r="E1948" s="214" t="s">
        <v>1</v>
      </c>
      <c r="F1948" s="215" t="s">
        <v>590</v>
      </c>
      <c r="H1948" s="216">
        <v>4</v>
      </c>
      <c r="I1948" s="217"/>
      <c r="L1948" s="213"/>
      <c r="M1948" s="218"/>
      <c r="N1948" s="219"/>
      <c r="O1948" s="219"/>
      <c r="P1948" s="219"/>
      <c r="Q1948" s="219"/>
      <c r="R1948" s="219"/>
      <c r="S1948" s="219"/>
      <c r="T1948" s="220"/>
      <c r="AT1948" s="214" t="s">
        <v>532</v>
      </c>
      <c r="AU1948" s="214" t="s">
        <v>89</v>
      </c>
      <c r="AV1948" s="16" t="s">
        <v>530</v>
      </c>
      <c r="AW1948" s="16" t="s">
        <v>30</v>
      </c>
      <c r="AX1948" s="16" t="s">
        <v>83</v>
      </c>
      <c r="AY1948" s="214" t="s">
        <v>524</v>
      </c>
    </row>
    <row r="1949" spans="1:65" s="2" customFormat="1" ht="33" customHeight="1">
      <c r="A1949" s="35"/>
      <c r="B1949" s="144"/>
      <c r="C1949" s="176" t="s">
        <v>1994</v>
      </c>
      <c r="D1949" s="176" t="s">
        <v>526</v>
      </c>
      <c r="E1949" s="177" t="s">
        <v>1995</v>
      </c>
      <c r="F1949" s="178" t="s">
        <v>1996</v>
      </c>
      <c r="G1949" s="179" t="s">
        <v>574</v>
      </c>
      <c r="H1949" s="180">
        <v>14.272</v>
      </c>
      <c r="I1949" s="181"/>
      <c r="J1949" s="180">
        <f>ROUND(I1949*H1949,3)</f>
        <v>0</v>
      </c>
      <c r="K1949" s="182"/>
      <c r="L1949" s="36"/>
      <c r="M1949" s="183" t="s">
        <v>1</v>
      </c>
      <c r="N1949" s="184" t="s">
        <v>42</v>
      </c>
      <c r="O1949" s="61"/>
      <c r="P1949" s="185">
        <f>O1949*H1949</f>
        <v>0</v>
      </c>
      <c r="Q1949" s="185">
        <v>2.0952500000000001</v>
      </c>
      <c r="R1949" s="185">
        <f>Q1949*H1949</f>
        <v>29.903408000000002</v>
      </c>
      <c r="S1949" s="185">
        <v>0</v>
      </c>
      <c r="T1949" s="186">
        <f>S1949*H1949</f>
        <v>0</v>
      </c>
      <c r="U1949" s="35"/>
      <c r="V1949" s="35"/>
      <c r="W1949" s="35"/>
      <c r="X1949" s="35"/>
      <c r="Y1949" s="35"/>
      <c r="Z1949" s="35"/>
      <c r="AA1949" s="35"/>
      <c r="AB1949" s="35"/>
      <c r="AC1949" s="35"/>
      <c r="AD1949" s="35"/>
      <c r="AE1949" s="35"/>
      <c r="AR1949" s="187" t="s">
        <v>530</v>
      </c>
      <c r="AT1949" s="187" t="s">
        <v>526</v>
      </c>
      <c r="AU1949" s="187" t="s">
        <v>89</v>
      </c>
      <c r="AY1949" s="18" t="s">
        <v>524</v>
      </c>
      <c r="BE1949" s="105">
        <f>IF(N1949="základná",J1949,0)</f>
        <v>0</v>
      </c>
      <c r="BF1949" s="105">
        <f>IF(N1949="znížená",J1949,0)</f>
        <v>0</v>
      </c>
      <c r="BG1949" s="105">
        <f>IF(N1949="zákl. prenesená",J1949,0)</f>
        <v>0</v>
      </c>
      <c r="BH1949" s="105">
        <f>IF(N1949="zníž. prenesená",J1949,0)</f>
        <v>0</v>
      </c>
      <c r="BI1949" s="105">
        <f>IF(N1949="nulová",J1949,0)</f>
        <v>0</v>
      </c>
      <c r="BJ1949" s="18" t="s">
        <v>89</v>
      </c>
      <c r="BK1949" s="188">
        <f>ROUND(I1949*H1949,3)</f>
        <v>0</v>
      </c>
      <c r="BL1949" s="18" t="s">
        <v>530</v>
      </c>
      <c r="BM1949" s="187" t="s">
        <v>1997</v>
      </c>
    </row>
    <row r="1950" spans="1:65" s="14" customFormat="1">
      <c r="B1950" s="198"/>
      <c r="D1950" s="190" t="s">
        <v>532</v>
      </c>
      <c r="E1950" s="199" t="s">
        <v>1</v>
      </c>
      <c r="F1950" s="200" t="s">
        <v>1998</v>
      </c>
      <c r="H1950" s="199" t="s">
        <v>1</v>
      </c>
      <c r="I1950" s="201"/>
      <c r="L1950" s="198"/>
      <c r="M1950" s="202"/>
      <c r="N1950" s="203"/>
      <c r="O1950" s="203"/>
      <c r="P1950" s="203"/>
      <c r="Q1950" s="203"/>
      <c r="R1950" s="203"/>
      <c r="S1950" s="203"/>
      <c r="T1950" s="204"/>
      <c r="AT1950" s="199" t="s">
        <v>532</v>
      </c>
      <c r="AU1950" s="199" t="s">
        <v>89</v>
      </c>
      <c r="AV1950" s="14" t="s">
        <v>83</v>
      </c>
      <c r="AW1950" s="14" t="s">
        <v>30</v>
      </c>
      <c r="AX1950" s="14" t="s">
        <v>76</v>
      </c>
      <c r="AY1950" s="199" t="s">
        <v>524</v>
      </c>
    </row>
    <row r="1951" spans="1:65" s="13" customFormat="1">
      <c r="B1951" s="189"/>
      <c r="D1951" s="190" t="s">
        <v>532</v>
      </c>
      <c r="E1951" s="191" t="s">
        <v>1</v>
      </c>
      <c r="F1951" s="192" t="s">
        <v>1999</v>
      </c>
      <c r="H1951" s="193">
        <v>1.0209999999999999</v>
      </c>
      <c r="I1951" s="194"/>
      <c r="L1951" s="189"/>
      <c r="M1951" s="195"/>
      <c r="N1951" s="196"/>
      <c r="O1951" s="196"/>
      <c r="P1951" s="196"/>
      <c r="Q1951" s="196"/>
      <c r="R1951" s="196"/>
      <c r="S1951" s="196"/>
      <c r="T1951" s="197"/>
      <c r="AT1951" s="191" t="s">
        <v>532</v>
      </c>
      <c r="AU1951" s="191" t="s">
        <v>89</v>
      </c>
      <c r="AV1951" s="13" t="s">
        <v>89</v>
      </c>
      <c r="AW1951" s="13" t="s">
        <v>30</v>
      </c>
      <c r="AX1951" s="13" t="s">
        <v>76</v>
      </c>
      <c r="AY1951" s="191" t="s">
        <v>524</v>
      </c>
    </row>
    <row r="1952" spans="1:65" s="13" customFormat="1">
      <c r="B1952" s="189"/>
      <c r="D1952" s="190" t="s">
        <v>532</v>
      </c>
      <c r="E1952" s="191" t="s">
        <v>1</v>
      </c>
      <c r="F1952" s="192" t="s">
        <v>2000</v>
      </c>
      <c r="H1952" s="193">
        <v>3.14</v>
      </c>
      <c r="I1952" s="194"/>
      <c r="L1952" s="189"/>
      <c r="M1952" s="195"/>
      <c r="N1952" s="196"/>
      <c r="O1952" s="196"/>
      <c r="P1952" s="196"/>
      <c r="Q1952" s="196"/>
      <c r="R1952" s="196"/>
      <c r="S1952" s="196"/>
      <c r="T1952" s="197"/>
      <c r="AT1952" s="191" t="s">
        <v>532</v>
      </c>
      <c r="AU1952" s="191" t="s">
        <v>89</v>
      </c>
      <c r="AV1952" s="13" t="s">
        <v>89</v>
      </c>
      <c r="AW1952" s="13" t="s">
        <v>30</v>
      </c>
      <c r="AX1952" s="13" t="s">
        <v>76</v>
      </c>
      <c r="AY1952" s="191" t="s">
        <v>524</v>
      </c>
    </row>
    <row r="1953" spans="1:65" s="13" customFormat="1">
      <c r="B1953" s="189"/>
      <c r="D1953" s="190" t="s">
        <v>532</v>
      </c>
      <c r="E1953" s="191" t="s">
        <v>1</v>
      </c>
      <c r="F1953" s="192" t="s">
        <v>2001</v>
      </c>
      <c r="H1953" s="193">
        <v>5.47</v>
      </c>
      <c r="I1953" s="194"/>
      <c r="L1953" s="189"/>
      <c r="M1953" s="195"/>
      <c r="N1953" s="196"/>
      <c r="O1953" s="196"/>
      <c r="P1953" s="196"/>
      <c r="Q1953" s="196"/>
      <c r="R1953" s="196"/>
      <c r="S1953" s="196"/>
      <c r="T1953" s="197"/>
      <c r="AT1953" s="191" t="s">
        <v>532</v>
      </c>
      <c r="AU1953" s="191" t="s">
        <v>89</v>
      </c>
      <c r="AV1953" s="13" t="s">
        <v>89</v>
      </c>
      <c r="AW1953" s="13" t="s">
        <v>30</v>
      </c>
      <c r="AX1953" s="13" t="s">
        <v>76</v>
      </c>
      <c r="AY1953" s="191" t="s">
        <v>524</v>
      </c>
    </row>
    <row r="1954" spans="1:65" s="13" customFormat="1">
      <c r="B1954" s="189"/>
      <c r="D1954" s="190" t="s">
        <v>532</v>
      </c>
      <c r="E1954" s="191" t="s">
        <v>1</v>
      </c>
      <c r="F1954" s="192" t="s">
        <v>2002</v>
      </c>
      <c r="H1954" s="193">
        <v>1.1579999999999999</v>
      </c>
      <c r="I1954" s="194"/>
      <c r="L1954" s="189"/>
      <c r="M1954" s="195"/>
      <c r="N1954" s="196"/>
      <c r="O1954" s="196"/>
      <c r="P1954" s="196"/>
      <c r="Q1954" s="196"/>
      <c r="R1954" s="196"/>
      <c r="S1954" s="196"/>
      <c r="T1954" s="197"/>
      <c r="AT1954" s="191" t="s">
        <v>532</v>
      </c>
      <c r="AU1954" s="191" t="s">
        <v>89</v>
      </c>
      <c r="AV1954" s="13" t="s">
        <v>89</v>
      </c>
      <c r="AW1954" s="13" t="s">
        <v>30</v>
      </c>
      <c r="AX1954" s="13" t="s">
        <v>76</v>
      </c>
      <c r="AY1954" s="191" t="s">
        <v>524</v>
      </c>
    </row>
    <row r="1955" spans="1:65" s="13" customFormat="1">
      <c r="B1955" s="189"/>
      <c r="D1955" s="190" t="s">
        <v>532</v>
      </c>
      <c r="E1955" s="191" t="s">
        <v>1</v>
      </c>
      <c r="F1955" s="192" t="s">
        <v>2003</v>
      </c>
      <c r="H1955" s="193">
        <v>8.7999999999999995E-2</v>
      </c>
      <c r="I1955" s="194"/>
      <c r="L1955" s="189"/>
      <c r="M1955" s="195"/>
      <c r="N1955" s="196"/>
      <c r="O1955" s="196"/>
      <c r="P1955" s="196"/>
      <c r="Q1955" s="196"/>
      <c r="R1955" s="196"/>
      <c r="S1955" s="196"/>
      <c r="T1955" s="197"/>
      <c r="AT1955" s="191" t="s">
        <v>532</v>
      </c>
      <c r="AU1955" s="191" t="s">
        <v>89</v>
      </c>
      <c r="AV1955" s="13" t="s">
        <v>89</v>
      </c>
      <c r="AW1955" s="13" t="s">
        <v>30</v>
      </c>
      <c r="AX1955" s="13" t="s">
        <v>76</v>
      </c>
      <c r="AY1955" s="191" t="s">
        <v>524</v>
      </c>
    </row>
    <row r="1956" spans="1:65" s="13" customFormat="1">
      <c r="B1956" s="189"/>
      <c r="D1956" s="190" t="s">
        <v>532</v>
      </c>
      <c r="E1956" s="191" t="s">
        <v>1</v>
      </c>
      <c r="F1956" s="192" t="s">
        <v>2004</v>
      </c>
      <c r="H1956" s="193">
        <v>2.8000000000000001E-2</v>
      </c>
      <c r="I1956" s="194"/>
      <c r="L1956" s="189"/>
      <c r="M1956" s="195"/>
      <c r="N1956" s="196"/>
      <c r="O1956" s="196"/>
      <c r="P1956" s="196"/>
      <c r="Q1956" s="196"/>
      <c r="R1956" s="196"/>
      <c r="S1956" s="196"/>
      <c r="T1956" s="197"/>
      <c r="AT1956" s="191" t="s">
        <v>532</v>
      </c>
      <c r="AU1956" s="191" t="s">
        <v>89</v>
      </c>
      <c r="AV1956" s="13" t="s">
        <v>89</v>
      </c>
      <c r="AW1956" s="13" t="s">
        <v>30</v>
      </c>
      <c r="AX1956" s="13" t="s">
        <v>76</v>
      </c>
      <c r="AY1956" s="191" t="s">
        <v>524</v>
      </c>
    </row>
    <row r="1957" spans="1:65" s="13" customFormat="1">
      <c r="B1957" s="189"/>
      <c r="D1957" s="190" t="s">
        <v>532</v>
      </c>
      <c r="E1957" s="191" t="s">
        <v>1</v>
      </c>
      <c r="F1957" s="192" t="s">
        <v>2005</v>
      </c>
      <c r="H1957" s="193">
        <v>0.44900000000000001</v>
      </c>
      <c r="I1957" s="194"/>
      <c r="L1957" s="189"/>
      <c r="M1957" s="195"/>
      <c r="N1957" s="196"/>
      <c r="O1957" s="196"/>
      <c r="P1957" s="196"/>
      <c r="Q1957" s="196"/>
      <c r="R1957" s="196"/>
      <c r="S1957" s="196"/>
      <c r="T1957" s="197"/>
      <c r="AT1957" s="191" t="s">
        <v>532</v>
      </c>
      <c r="AU1957" s="191" t="s">
        <v>89</v>
      </c>
      <c r="AV1957" s="13" t="s">
        <v>89</v>
      </c>
      <c r="AW1957" s="13" t="s">
        <v>30</v>
      </c>
      <c r="AX1957" s="13" t="s">
        <v>76</v>
      </c>
      <c r="AY1957" s="191" t="s">
        <v>524</v>
      </c>
    </row>
    <row r="1958" spans="1:65" s="13" customFormat="1">
      <c r="B1958" s="189"/>
      <c r="D1958" s="190" t="s">
        <v>532</v>
      </c>
      <c r="E1958" s="191" t="s">
        <v>1</v>
      </c>
      <c r="F1958" s="192" t="s">
        <v>2006</v>
      </c>
      <c r="H1958" s="193">
        <v>0.34899999999999998</v>
      </c>
      <c r="I1958" s="194"/>
      <c r="L1958" s="189"/>
      <c r="M1958" s="195"/>
      <c r="N1958" s="196"/>
      <c r="O1958" s="196"/>
      <c r="P1958" s="196"/>
      <c r="Q1958" s="196"/>
      <c r="R1958" s="196"/>
      <c r="S1958" s="196"/>
      <c r="T1958" s="197"/>
      <c r="AT1958" s="191" t="s">
        <v>532</v>
      </c>
      <c r="AU1958" s="191" t="s">
        <v>89</v>
      </c>
      <c r="AV1958" s="13" t="s">
        <v>89</v>
      </c>
      <c r="AW1958" s="13" t="s">
        <v>30</v>
      </c>
      <c r="AX1958" s="13" t="s">
        <v>76</v>
      </c>
      <c r="AY1958" s="191" t="s">
        <v>524</v>
      </c>
    </row>
    <row r="1959" spans="1:65" s="13" customFormat="1">
      <c r="B1959" s="189"/>
      <c r="D1959" s="190" t="s">
        <v>532</v>
      </c>
      <c r="E1959" s="191" t="s">
        <v>1</v>
      </c>
      <c r="F1959" s="192" t="s">
        <v>2007</v>
      </c>
      <c r="H1959" s="193">
        <v>0.51400000000000001</v>
      </c>
      <c r="I1959" s="194"/>
      <c r="L1959" s="189"/>
      <c r="M1959" s="195"/>
      <c r="N1959" s="196"/>
      <c r="O1959" s="196"/>
      <c r="P1959" s="196"/>
      <c r="Q1959" s="196"/>
      <c r="R1959" s="196"/>
      <c r="S1959" s="196"/>
      <c r="T1959" s="197"/>
      <c r="AT1959" s="191" t="s">
        <v>532</v>
      </c>
      <c r="AU1959" s="191" t="s">
        <v>89</v>
      </c>
      <c r="AV1959" s="13" t="s">
        <v>89</v>
      </c>
      <c r="AW1959" s="13" t="s">
        <v>30</v>
      </c>
      <c r="AX1959" s="13" t="s">
        <v>76</v>
      </c>
      <c r="AY1959" s="191" t="s">
        <v>524</v>
      </c>
    </row>
    <row r="1960" spans="1:65" s="13" customFormat="1">
      <c r="B1960" s="189"/>
      <c r="D1960" s="190" t="s">
        <v>532</v>
      </c>
      <c r="E1960" s="191" t="s">
        <v>1</v>
      </c>
      <c r="F1960" s="192" t="s">
        <v>2008</v>
      </c>
      <c r="H1960" s="193">
        <v>7.9000000000000001E-2</v>
      </c>
      <c r="I1960" s="194"/>
      <c r="L1960" s="189"/>
      <c r="M1960" s="195"/>
      <c r="N1960" s="196"/>
      <c r="O1960" s="196"/>
      <c r="P1960" s="196"/>
      <c r="Q1960" s="196"/>
      <c r="R1960" s="196"/>
      <c r="S1960" s="196"/>
      <c r="T1960" s="197"/>
      <c r="AT1960" s="191" t="s">
        <v>532</v>
      </c>
      <c r="AU1960" s="191" t="s">
        <v>89</v>
      </c>
      <c r="AV1960" s="13" t="s">
        <v>89</v>
      </c>
      <c r="AW1960" s="13" t="s">
        <v>30</v>
      </c>
      <c r="AX1960" s="13" t="s">
        <v>76</v>
      </c>
      <c r="AY1960" s="191" t="s">
        <v>524</v>
      </c>
    </row>
    <row r="1961" spans="1:65" s="13" customFormat="1">
      <c r="B1961" s="189"/>
      <c r="D1961" s="190" t="s">
        <v>532</v>
      </c>
      <c r="E1961" s="191" t="s">
        <v>1</v>
      </c>
      <c r="F1961" s="192" t="s">
        <v>2009</v>
      </c>
      <c r="H1961" s="193">
        <v>0.28100000000000003</v>
      </c>
      <c r="I1961" s="194"/>
      <c r="L1961" s="189"/>
      <c r="M1961" s="195"/>
      <c r="N1961" s="196"/>
      <c r="O1961" s="196"/>
      <c r="P1961" s="196"/>
      <c r="Q1961" s="196"/>
      <c r="R1961" s="196"/>
      <c r="S1961" s="196"/>
      <c r="T1961" s="197"/>
      <c r="AT1961" s="191" t="s">
        <v>532</v>
      </c>
      <c r="AU1961" s="191" t="s">
        <v>89</v>
      </c>
      <c r="AV1961" s="13" t="s">
        <v>89</v>
      </c>
      <c r="AW1961" s="13" t="s">
        <v>30</v>
      </c>
      <c r="AX1961" s="13" t="s">
        <v>76</v>
      </c>
      <c r="AY1961" s="191" t="s">
        <v>524</v>
      </c>
    </row>
    <row r="1962" spans="1:65" s="13" customFormat="1">
      <c r="B1962" s="189"/>
      <c r="D1962" s="190" t="s">
        <v>532</v>
      </c>
      <c r="E1962" s="191" t="s">
        <v>1</v>
      </c>
      <c r="F1962" s="192" t="s">
        <v>2010</v>
      </c>
      <c r="H1962" s="193">
        <v>0.876</v>
      </c>
      <c r="I1962" s="194"/>
      <c r="L1962" s="189"/>
      <c r="M1962" s="195"/>
      <c r="N1962" s="196"/>
      <c r="O1962" s="196"/>
      <c r="P1962" s="196"/>
      <c r="Q1962" s="196"/>
      <c r="R1962" s="196"/>
      <c r="S1962" s="196"/>
      <c r="T1962" s="197"/>
      <c r="AT1962" s="191" t="s">
        <v>532</v>
      </c>
      <c r="AU1962" s="191" t="s">
        <v>89</v>
      </c>
      <c r="AV1962" s="13" t="s">
        <v>89</v>
      </c>
      <c r="AW1962" s="13" t="s">
        <v>30</v>
      </c>
      <c r="AX1962" s="13" t="s">
        <v>76</v>
      </c>
      <c r="AY1962" s="191" t="s">
        <v>524</v>
      </c>
    </row>
    <row r="1963" spans="1:65" s="13" customFormat="1">
      <c r="B1963" s="189"/>
      <c r="D1963" s="190" t="s">
        <v>532</v>
      </c>
      <c r="E1963" s="191" t="s">
        <v>1</v>
      </c>
      <c r="F1963" s="192" t="s">
        <v>2011</v>
      </c>
      <c r="H1963" s="193">
        <v>0</v>
      </c>
      <c r="I1963" s="194"/>
      <c r="L1963" s="189"/>
      <c r="M1963" s="195"/>
      <c r="N1963" s="196"/>
      <c r="O1963" s="196"/>
      <c r="P1963" s="196"/>
      <c r="Q1963" s="196"/>
      <c r="R1963" s="196"/>
      <c r="S1963" s="196"/>
      <c r="T1963" s="197"/>
      <c r="AT1963" s="191" t="s">
        <v>532</v>
      </c>
      <c r="AU1963" s="191" t="s">
        <v>89</v>
      </c>
      <c r="AV1963" s="13" t="s">
        <v>89</v>
      </c>
      <c r="AW1963" s="13" t="s">
        <v>30</v>
      </c>
      <c r="AX1963" s="13" t="s">
        <v>76</v>
      </c>
      <c r="AY1963" s="191" t="s">
        <v>524</v>
      </c>
    </row>
    <row r="1964" spans="1:65" s="16" customFormat="1">
      <c r="B1964" s="213"/>
      <c r="D1964" s="190" t="s">
        <v>532</v>
      </c>
      <c r="E1964" s="214" t="s">
        <v>1</v>
      </c>
      <c r="F1964" s="215" t="s">
        <v>590</v>
      </c>
      <c r="H1964" s="216">
        <v>13.452999999999999</v>
      </c>
      <c r="I1964" s="217"/>
      <c r="L1964" s="213"/>
      <c r="M1964" s="218"/>
      <c r="N1964" s="219"/>
      <c r="O1964" s="219"/>
      <c r="P1964" s="219"/>
      <c r="Q1964" s="219"/>
      <c r="R1964" s="219"/>
      <c r="S1964" s="219"/>
      <c r="T1964" s="220"/>
      <c r="AT1964" s="214" t="s">
        <v>532</v>
      </c>
      <c r="AU1964" s="214" t="s">
        <v>89</v>
      </c>
      <c r="AV1964" s="16" t="s">
        <v>530</v>
      </c>
      <c r="AW1964" s="16" t="s">
        <v>30</v>
      </c>
      <c r="AX1964" s="16" t="s">
        <v>76</v>
      </c>
      <c r="AY1964" s="214" t="s">
        <v>524</v>
      </c>
    </row>
    <row r="1965" spans="1:65" s="13" customFormat="1">
      <c r="B1965" s="189"/>
      <c r="D1965" s="190" t="s">
        <v>532</v>
      </c>
      <c r="E1965" s="191" t="s">
        <v>1</v>
      </c>
      <c r="F1965" s="192" t="s">
        <v>2012</v>
      </c>
      <c r="H1965" s="193">
        <v>14.272</v>
      </c>
      <c r="I1965" s="194"/>
      <c r="L1965" s="189"/>
      <c r="M1965" s="195"/>
      <c r="N1965" s="196"/>
      <c r="O1965" s="196"/>
      <c r="P1965" s="196"/>
      <c r="Q1965" s="196"/>
      <c r="R1965" s="196"/>
      <c r="S1965" s="196"/>
      <c r="T1965" s="197"/>
      <c r="AT1965" s="191" t="s">
        <v>532</v>
      </c>
      <c r="AU1965" s="191" t="s">
        <v>89</v>
      </c>
      <c r="AV1965" s="13" t="s">
        <v>89</v>
      </c>
      <c r="AW1965" s="13" t="s">
        <v>30</v>
      </c>
      <c r="AX1965" s="13" t="s">
        <v>83</v>
      </c>
      <c r="AY1965" s="191" t="s">
        <v>524</v>
      </c>
    </row>
    <row r="1966" spans="1:65" s="2" customFormat="1" ht="21.75" customHeight="1">
      <c r="A1966" s="35"/>
      <c r="B1966" s="144"/>
      <c r="C1966" s="176" t="s">
        <v>2013</v>
      </c>
      <c r="D1966" s="176" t="s">
        <v>526</v>
      </c>
      <c r="E1966" s="177" t="s">
        <v>2014</v>
      </c>
      <c r="F1966" s="178" t="s">
        <v>2015</v>
      </c>
      <c r="G1966" s="179" t="s">
        <v>574</v>
      </c>
      <c r="H1966" s="180">
        <v>9.6660000000000004</v>
      </c>
      <c r="I1966" s="181"/>
      <c r="J1966" s="180">
        <f>ROUND(I1966*H1966,3)</f>
        <v>0</v>
      </c>
      <c r="K1966" s="182"/>
      <c r="L1966" s="36"/>
      <c r="M1966" s="183" t="s">
        <v>1</v>
      </c>
      <c r="N1966" s="184" t="s">
        <v>42</v>
      </c>
      <c r="O1966" s="61"/>
      <c r="P1966" s="185">
        <f>O1966*H1966</f>
        <v>0</v>
      </c>
      <c r="Q1966" s="185">
        <v>2.2404799999999998</v>
      </c>
      <c r="R1966" s="185">
        <f>Q1966*H1966</f>
        <v>21.65647968</v>
      </c>
      <c r="S1966" s="185">
        <v>0</v>
      </c>
      <c r="T1966" s="186">
        <f>S1966*H1966</f>
        <v>0</v>
      </c>
      <c r="U1966" s="35"/>
      <c r="V1966" s="35"/>
      <c r="W1966" s="35"/>
      <c r="X1966" s="35"/>
      <c r="Y1966" s="35"/>
      <c r="Z1966" s="35"/>
      <c r="AA1966" s="35"/>
      <c r="AB1966" s="35"/>
      <c r="AC1966" s="35"/>
      <c r="AD1966" s="35"/>
      <c r="AE1966" s="35"/>
      <c r="AR1966" s="187" t="s">
        <v>530</v>
      </c>
      <c r="AT1966" s="187" t="s">
        <v>526</v>
      </c>
      <c r="AU1966" s="187" t="s">
        <v>89</v>
      </c>
      <c r="AY1966" s="18" t="s">
        <v>524</v>
      </c>
      <c r="BE1966" s="105">
        <f>IF(N1966="základná",J1966,0)</f>
        <v>0</v>
      </c>
      <c r="BF1966" s="105">
        <f>IF(N1966="znížená",J1966,0)</f>
        <v>0</v>
      </c>
      <c r="BG1966" s="105">
        <f>IF(N1966="zákl. prenesená",J1966,0)</f>
        <v>0</v>
      </c>
      <c r="BH1966" s="105">
        <f>IF(N1966="zníž. prenesená",J1966,0)</f>
        <v>0</v>
      </c>
      <c r="BI1966" s="105">
        <f>IF(N1966="nulová",J1966,0)</f>
        <v>0</v>
      </c>
      <c r="BJ1966" s="18" t="s">
        <v>89</v>
      </c>
      <c r="BK1966" s="188">
        <f>ROUND(I1966*H1966,3)</f>
        <v>0</v>
      </c>
      <c r="BL1966" s="18" t="s">
        <v>530</v>
      </c>
      <c r="BM1966" s="187" t="s">
        <v>2016</v>
      </c>
    </row>
    <row r="1967" spans="1:65" s="14" customFormat="1">
      <c r="B1967" s="198"/>
      <c r="D1967" s="190" t="s">
        <v>532</v>
      </c>
      <c r="E1967" s="199" t="s">
        <v>1</v>
      </c>
      <c r="F1967" s="200" t="s">
        <v>577</v>
      </c>
      <c r="H1967" s="199" t="s">
        <v>1</v>
      </c>
      <c r="I1967" s="201"/>
      <c r="L1967" s="198"/>
      <c r="M1967" s="202"/>
      <c r="N1967" s="203"/>
      <c r="O1967" s="203"/>
      <c r="P1967" s="203"/>
      <c r="Q1967" s="203"/>
      <c r="R1967" s="203"/>
      <c r="S1967" s="203"/>
      <c r="T1967" s="204"/>
      <c r="AT1967" s="199" t="s">
        <v>532</v>
      </c>
      <c r="AU1967" s="199" t="s">
        <v>89</v>
      </c>
      <c r="AV1967" s="14" t="s">
        <v>83</v>
      </c>
      <c r="AW1967" s="14" t="s">
        <v>30</v>
      </c>
      <c r="AX1967" s="14" t="s">
        <v>76</v>
      </c>
      <c r="AY1967" s="199" t="s">
        <v>524</v>
      </c>
    </row>
    <row r="1968" spans="1:65" s="13" customFormat="1">
      <c r="B1968" s="189"/>
      <c r="D1968" s="190" t="s">
        <v>532</v>
      </c>
      <c r="E1968" s="191" t="s">
        <v>1</v>
      </c>
      <c r="F1968" s="192" t="s">
        <v>2017</v>
      </c>
      <c r="H1968" s="193">
        <v>3.2850000000000001</v>
      </c>
      <c r="I1968" s="194"/>
      <c r="L1968" s="189"/>
      <c r="M1968" s="195"/>
      <c r="N1968" s="196"/>
      <c r="O1968" s="196"/>
      <c r="P1968" s="196"/>
      <c r="Q1968" s="196"/>
      <c r="R1968" s="196"/>
      <c r="S1968" s="196"/>
      <c r="T1968" s="197"/>
      <c r="AT1968" s="191" t="s">
        <v>532</v>
      </c>
      <c r="AU1968" s="191" t="s">
        <v>89</v>
      </c>
      <c r="AV1968" s="13" t="s">
        <v>89</v>
      </c>
      <c r="AW1968" s="13" t="s">
        <v>30</v>
      </c>
      <c r="AX1968" s="13" t="s">
        <v>76</v>
      </c>
      <c r="AY1968" s="191" t="s">
        <v>524</v>
      </c>
    </row>
    <row r="1969" spans="1:65" s="13" customFormat="1">
      <c r="B1969" s="189"/>
      <c r="D1969" s="190" t="s">
        <v>532</v>
      </c>
      <c r="E1969" s="191" t="s">
        <v>1</v>
      </c>
      <c r="F1969" s="192" t="s">
        <v>2018</v>
      </c>
      <c r="H1969" s="193">
        <v>6.3810000000000002</v>
      </c>
      <c r="I1969" s="194"/>
      <c r="L1969" s="189"/>
      <c r="M1969" s="195"/>
      <c r="N1969" s="196"/>
      <c r="O1969" s="196"/>
      <c r="P1969" s="196"/>
      <c r="Q1969" s="196"/>
      <c r="R1969" s="196"/>
      <c r="S1969" s="196"/>
      <c r="T1969" s="197"/>
      <c r="AT1969" s="191" t="s">
        <v>532</v>
      </c>
      <c r="AU1969" s="191" t="s">
        <v>89</v>
      </c>
      <c r="AV1969" s="13" t="s">
        <v>89</v>
      </c>
      <c r="AW1969" s="13" t="s">
        <v>30</v>
      </c>
      <c r="AX1969" s="13" t="s">
        <v>76</v>
      </c>
      <c r="AY1969" s="191" t="s">
        <v>524</v>
      </c>
    </row>
    <row r="1970" spans="1:65" s="15" customFormat="1">
      <c r="B1970" s="205"/>
      <c r="D1970" s="190" t="s">
        <v>532</v>
      </c>
      <c r="E1970" s="206" t="s">
        <v>1</v>
      </c>
      <c r="F1970" s="207" t="s">
        <v>589</v>
      </c>
      <c r="H1970" s="208">
        <v>9.6660000000000004</v>
      </c>
      <c r="I1970" s="209"/>
      <c r="L1970" s="205"/>
      <c r="M1970" s="210"/>
      <c r="N1970" s="211"/>
      <c r="O1970" s="211"/>
      <c r="P1970" s="211"/>
      <c r="Q1970" s="211"/>
      <c r="R1970" s="211"/>
      <c r="S1970" s="211"/>
      <c r="T1970" s="212"/>
      <c r="AT1970" s="206" t="s">
        <v>532</v>
      </c>
      <c r="AU1970" s="206" t="s">
        <v>89</v>
      </c>
      <c r="AV1970" s="15" t="s">
        <v>537</v>
      </c>
      <c r="AW1970" s="15" t="s">
        <v>30</v>
      </c>
      <c r="AX1970" s="15" t="s">
        <v>76</v>
      </c>
      <c r="AY1970" s="206" t="s">
        <v>524</v>
      </c>
    </row>
    <row r="1971" spans="1:65" s="16" customFormat="1">
      <c r="B1971" s="213"/>
      <c r="D1971" s="190" t="s">
        <v>532</v>
      </c>
      <c r="E1971" s="214" t="s">
        <v>1</v>
      </c>
      <c r="F1971" s="215" t="s">
        <v>590</v>
      </c>
      <c r="H1971" s="216">
        <v>9.6660000000000004</v>
      </c>
      <c r="I1971" s="217"/>
      <c r="L1971" s="213"/>
      <c r="M1971" s="218"/>
      <c r="N1971" s="219"/>
      <c r="O1971" s="219"/>
      <c r="P1971" s="219"/>
      <c r="Q1971" s="219"/>
      <c r="R1971" s="219"/>
      <c r="S1971" s="219"/>
      <c r="T1971" s="220"/>
      <c r="AT1971" s="214" t="s">
        <v>532</v>
      </c>
      <c r="AU1971" s="214" t="s">
        <v>89</v>
      </c>
      <c r="AV1971" s="16" t="s">
        <v>530</v>
      </c>
      <c r="AW1971" s="16" t="s">
        <v>30</v>
      </c>
      <c r="AX1971" s="16" t="s">
        <v>83</v>
      </c>
      <c r="AY1971" s="214" t="s">
        <v>524</v>
      </c>
    </row>
    <row r="1972" spans="1:65" s="2" customFormat="1" ht="21.75" customHeight="1">
      <c r="A1972" s="35"/>
      <c r="B1972" s="144"/>
      <c r="C1972" s="176" t="s">
        <v>2019</v>
      </c>
      <c r="D1972" s="176" t="s">
        <v>526</v>
      </c>
      <c r="E1972" s="177" t="s">
        <v>2020</v>
      </c>
      <c r="F1972" s="178" t="s">
        <v>2021</v>
      </c>
      <c r="G1972" s="179" t="s">
        <v>574</v>
      </c>
      <c r="H1972" s="180">
        <v>9.5340000000000007</v>
      </c>
      <c r="I1972" s="181"/>
      <c r="J1972" s="180">
        <f>ROUND(I1972*H1972,3)</f>
        <v>0</v>
      </c>
      <c r="K1972" s="182"/>
      <c r="L1972" s="36"/>
      <c r="M1972" s="183" t="s">
        <v>1</v>
      </c>
      <c r="N1972" s="184" t="s">
        <v>42</v>
      </c>
      <c r="O1972" s="61"/>
      <c r="P1972" s="185">
        <f>O1972*H1972</f>
        <v>0</v>
      </c>
      <c r="Q1972" s="185">
        <v>2.4157199999999999</v>
      </c>
      <c r="R1972" s="185">
        <f>Q1972*H1972</f>
        <v>23.03147448</v>
      </c>
      <c r="S1972" s="185">
        <v>0</v>
      </c>
      <c r="T1972" s="186">
        <f>S1972*H1972</f>
        <v>0</v>
      </c>
      <c r="U1972" s="35"/>
      <c r="V1972" s="35"/>
      <c r="W1972" s="35"/>
      <c r="X1972" s="35"/>
      <c r="Y1972" s="35"/>
      <c r="Z1972" s="35"/>
      <c r="AA1972" s="35"/>
      <c r="AB1972" s="35"/>
      <c r="AC1972" s="35"/>
      <c r="AD1972" s="35"/>
      <c r="AE1972" s="35"/>
      <c r="AR1972" s="187" t="s">
        <v>530</v>
      </c>
      <c r="AT1972" s="187" t="s">
        <v>526</v>
      </c>
      <c r="AU1972" s="187" t="s">
        <v>89</v>
      </c>
      <c r="AY1972" s="18" t="s">
        <v>524</v>
      </c>
      <c r="BE1972" s="105">
        <f>IF(N1972="základná",J1972,0)</f>
        <v>0</v>
      </c>
      <c r="BF1972" s="105">
        <f>IF(N1972="znížená",J1972,0)</f>
        <v>0</v>
      </c>
      <c r="BG1972" s="105">
        <f>IF(N1972="zákl. prenesená",J1972,0)</f>
        <v>0</v>
      </c>
      <c r="BH1972" s="105">
        <f>IF(N1972="zníž. prenesená",J1972,0)</f>
        <v>0</v>
      </c>
      <c r="BI1972" s="105">
        <f>IF(N1972="nulová",J1972,0)</f>
        <v>0</v>
      </c>
      <c r="BJ1972" s="18" t="s">
        <v>89</v>
      </c>
      <c r="BK1972" s="188">
        <f>ROUND(I1972*H1972,3)</f>
        <v>0</v>
      </c>
      <c r="BL1972" s="18" t="s">
        <v>530</v>
      </c>
      <c r="BM1972" s="187" t="s">
        <v>2022</v>
      </c>
    </row>
    <row r="1973" spans="1:65" s="14" customFormat="1">
      <c r="B1973" s="198"/>
      <c r="D1973" s="190" t="s">
        <v>532</v>
      </c>
      <c r="E1973" s="199" t="s">
        <v>1</v>
      </c>
      <c r="F1973" s="200" t="s">
        <v>577</v>
      </c>
      <c r="H1973" s="199" t="s">
        <v>1</v>
      </c>
      <c r="I1973" s="201"/>
      <c r="L1973" s="198"/>
      <c r="M1973" s="202"/>
      <c r="N1973" s="203"/>
      <c r="O1973" s="203"/>
      <c r="P1973" s="203"/>
      <c r="Q1973" s="203"/>
      <c r="R1973" s="203"/>
      <c r="S1973" s="203"/>
      <c r="T1973" s="204"/>
      <c r="AT1973" s="199" t="s">
        <v>532</v>
      </c>
      <c r="AU1973" s="199" t="s">
        <v>89</v>
      </c>
      <c r="AV1973" s="14" t="s">
        <v>83</v>
      </c>
      <c r="AW1973" s="14" t="s">
        <v>30</v>
      </c>
      <c r="AX1973" s="14" t="s">
        <v>76</v>
      </c>
      <c r="AY1973" s="199" t="s">
        <v>524</v>
      </c>
    </row>
    <row r="1974" spans="1:65" s="14" customFormat="1">
      <c r="B1974" s="198"/>
      <c r="D1974" s="190" t="s">
        <v>532</v>
      </c>
      <c r="E1974" s="199" t="s">
        <v>1</v>
      </c>
      <c r="F1974" s="200" t="s">
        <v>730</v>
      </c>
      <c r="H1974" s="199" t="s">
        <v>1</v>
      </c>
      <c r="I1974" s="201"/>
      <c r="L1974" s="198"/>
      <c r="M1974" s="202"/>
      <c r="N1974" s="203"/>
      <c r="O1974" s="203"/>
      <c r="P1974" s="203"/>
      <c r="Q1974" s="203"/>
      <c r="R1974" s="203"/>
      <c r="S1974" s="203"/>
      <c r="T1974" s="204"/>
      <c r="AT1974" s="199" t="s">
        <v>532</v>
      </c>
      <c r="AU1974" s="199" t="s">
        <v>89</v>
      </c>
      <c r="AV1974" s="14" t="s">
        <v>83</v>
      </c>
      <c r="AW1974" s="14" t="s">
        <v>30</v>
      </c>
      <c r="AX1974" s="14" t="s">
        <v>76</v>
      </c>
      <c r="AY1974" s="199" t="s">
        <v>524</v>
      </c>
    </row>
    <row r="1975" spans="1:65" s="13" customFormat="1">
      <c r="B1975" s="189"/>
      <c r="D1975" s="190" t="s">
        <v>532</v>
      </c>
      <c r="E1975" s="191" t="s">
        <v>1</v>
      </c>
      <c r="F1975" s="192" t="s">
        <v>2023</v>
      </c>
      <c r="H1975" s="193">
        <v>9.5340000000000007</v>
      </c>
      <c r="I1975" s="194"/>
      <c r="L1975" s="189"/>
      <c r="M1975" s="195"/>
      <c r="N1975" s="196"/>
      <c r="O1975" s="196"/>
      <c r="P1975" s="196"/>
      <c r="Q1975" s="196"/>
      <c r="R1975" s="196"/>
      <c r="S1975" s="196"/>
      <c r="T1975" s="197"/>
      <c r="AT1975" s="191" t="s">
        <v>532</v>
      </c>
      <c r="AU1975" s="191" t="s">
        <v>89</v>
      </c>
      <c r="AV1975" s="13" t="s">
        <v>89</v>
      </c>
      <c r="AW1975" s="13" t="s">
        <v>30</v>
      </c>
      <c r="AX1975" s="13" t="s">
        <v>76</v>
      </c>
      <c r="AY1975" s="191" t="s">
        <v>524</v>
      </c>
    </row>
    <row r="1976" spans="1:65" s="16" customFormat="1">
      <c r="B1976" s="213"/>
      <c r="D1976" s="190" t="s">
        <v>532</v>
      </c>
      <c r="E1976" s="214" t="s">
        <v>1</v>
      </c>
      <c r="F1976" s="215" t="s">
        <v>590</v>
      </c>
      <c r="H1976" s="216">
        <v>9.5340000000000007</v>
      </c>
      <c r="I1976" s="217"/>
      <c r="L1976" s="213"/>
      <c r="M1976" s="218"/>
      <c r="N1976" s="219"/>
      <c r="O1976" s="219"/>
      <c r="P1976" s="219"/>
      <c r="Q1976" s="219"/>
      <c r="R1976" s="219"/>
      <c r="S1976" s="219"/>
      <c r="T1976" s="220"/>
      <c r="AT1976" s="214" t="s">
        <v>532</v>
      </c>
      <c r="AU1976" s="214" t="s">
        <v>89</v>
      </c>
      <c r="AV1976" s="16" t="s">
        <v>530</v>
      </c>
      <c r="AW1976" s="16" t="s">
        <v>30</v>
      </c>
      <c r="AX1976" s="16" t="s">
        <v>83</v>
      </c>
      <c r="AY1976" s="214" t="s">
        <v>524</v>
      </c>
    </row>
    <row r="1977" spans="1:65" s="2" customFormat="1" ht="44.25" customHeight="1">
      <c r="A1977" s="35"/>
      <c r="B1977" s="144"/>
      <c r="C1977" s="176" t="s">
        <v>2024</v>
      </c>
      <c r="D1977" s="176" t="s">
        <v>526</v>
      </c>
      <c r="E1977" s="177" t="s">
        <v>2025</v>
      </c>
      <c r="F1977" s="178" t="s">
        <v>2026</v>
      </c>
      <c r="G1977" s="179" t="s">
        <v>574</v>
      </c>
      <c r="H1977" s="180">
        <v>174.578</v>
      </c>
      <c r="I1977" s="181"/>
      <c r="J1977" s="180">
        <f>ROUND(I1977*H1977,3)</f>
        <v>0</v>
      </c>
      <c r="K1977" s="182"/>
      <c r="L1977" s="36"/>
      <c r="M1977" s="183" t="s">
        <v>1</v>
      </c>
      <c r="N1977" s="184" t="s">
        <v>42</v>
      </c>
      <c r="O1977" s="61"/>
      <c r="P1977" s="185">
        <f>O1977*H1977</f>
        <v>0</v>
      </c>
      <c r="Q1977" s="185">
        <v>2.2412399999999999</v>
      </c>
      <c r="R1977" s="185">
        <f>Q1977*H1977</f>
        <v>391.27119671999998</v>
      </c>
      <c r="S1977" s="185">
        <v>0</v>
      </c>
      <c r="T1977" s="186">
        <f>S1977*H1977</f>
        <v>0</v>
      </c>
      <c r="U1977" s="35"/>
      <c r="V1977" s="35"/>
      <c r="W1977" s="35"/>
      <c r="X1977" s="35"/>
      <c r="Y1977" s="35"/>
      <c r="Z1977" s="35"/>
      <c r="AA1977" s="35"/>
      <c r="AB1977" s="35"/>
      <c r="AC1977" s="35"/>
      <c r="AD1977" s="35"/>
      <c r="AE1977" s="35"/>
      <c r="AR1977" s="187" t="s">
        <v>530</v>
      </c>
      <c r="AT1977" s="187" t="s">
        <v>526</v>
      </c>
      <c r="AU1977" s="187" t="s">
        <v>89</v>
      </c>
      <c r="AY1977" s="18" t="s">
        <v>524</v>
      </c>
      <c r="BE1977" s="105">
        <f>IF(N1977="základná",J1977,0)</f>
        <v>0</v>
      </c>
      <c r="BF1977" s="105">
        <f>IF(N1977="znížená",J1977,0)</f>
        <v>0</v>
      </c>
      <c r="BG1977" s="105">
        <f>IF(N1977="zákl. prenesená",J1977,0)</f>
        <v>0</v>
      </c>
      <c r="BH1977" s="105">
        <f>IF(N1977="zníž. prenesená",J1977,0)</f>
        <v>0</v>
      </c>
      <c r="BI1977" s="105">
        <f>IF(N1977="nulová",J1977,0)</f>
        <v>0</v>
      </c>
      <c r="BJ1977" s="18" t="s">
        <v>89</v>
      </c>
      <c r="BK1977" s="188">
        <f>ROUND(I1977*H1977,3)</f>
        <v>0</v>
      </c>
      <c r="BL1977" s="18" t="s">
        <v>530</v>
      </c>
      <c r="BM1977" s="187" t="s">
        <v>2027</v>
      </c>
    </row>
    <row r="1978" spans="1:65" s="13" customFormat="1">
      <c r="B1978" s="189"/>
      <c r="D1978" s="190" t="s">
        <v>532</v>
      </c>
      <c r="E1978" s="191" t="s">
        <v>1</v>
      </c>
      <c r="F1978" s="192" t="s">
        <v>2028</v>
      </c>
      <c r="H1978" s="193">
        <v>174.578</v>
      </c>
      <c r="I1978" s="194"/>
      <c r="L1978" s="189"/>
      <c r="M1978" s="195"/>
      <c r="N1978" s="196"/>
      <c r="O1978" s="196"/>
      <c r="P1978" s="196"/>
      <c r="Q1978" s="196"/>
      <c r="R1978" s="196"/>
      <c r="S1978" s="196"/>
      <c r="T1978" s="197"/>
      <c r="AT1978" s="191" t="s">
        <v>532</v>
      </c>
      <c r="AU1978" s="191" t="s">
        <v>89</v>
      </c>
      <c r="AV1978" s="13" t="s">
        <v>89</v>
      </c>
      <c r="AW1978" s="13" t="s">
        <v>30</v>
      </c>
      <c r="AX1978" s="13" t="s">
        <v>76</v>
      </c>
      <c r="AY1978" s="191" t="s">
        <v>524</v>
      </c>
    </row>
    <row r="1979" spans="1:65" s="16" customFormat="1">
      <c r="B1979" s="213"/>
      <c r="D1979" s="190" t="s">
        <v>532</v>
      </c>
      <c r="E1979" s="214" t="s">
        <v>1</v>
      </c>
      <c r="F1979" s="215" t="s">
        <v>590</v>
      </c>
      <c r="H1979" s="216">
        <v>174.578</v>
      </c>
      <c r="I1979" s="217"/>
      <c r="L1979" s="213"/>
      <c r="M1979" s="218"/>
      <c r="N1979" s="219"/>
      <c r="O1979" s="219"/>
      <c r="P1979" s="219"/>
      <c r="Q1979" s="219"/>
      <c r="R1979" s="219"/>
      <c r="S1979" s="219"/>
      <c r="T1979" s="220"/>
      <c r="AT1979" s="214" t="s">
        <v>532</v>
      </c>
      <c r="AU1979" s="214" t="s">
        <v>89</v>
      </c>
      <c r="AV1979" s="16" t="s">
        <v>530</v>
      </c>
      <c r="AW1979" s="16" t="s">
        <v>30</v>
      </c>
      <c r="AX1979" s="16" t="s">
        <v>83</v>
      </c>
      <c r="AY1979" s="214" t="s">
        <v>524</v>
      </c>
    </row>
    <row r="1980" spans="1:65" s="2" customFormat="1" ht="33" customHeight="1">
      <c r="A1980" s="35"/>
      <c r="B1980" s="144"/>
      <c r="C1980" s="176" t="s">
        <v>2029</v>
      </c>
      <c r="D1980" s="176" t="s">
        <v>526</v>
      </c>
      <c r="E1980" s="177" t="s">
        <v>2030</v>
      </c>
      <c r="F1980" s="178" t="s">
        <v>2031</v>
      </c>
      <c r="G1980" s="179" t="s">
        <v>574</v>
      </c>
      <c r="H1980" s="180">
        <v>9.5340000000000007</v>
      </c>
      <c r="I1980" s="181"/>
      <c r="J1980" s="180">
        <f>ROUND(I1980*H1980,3)</f>
        <v>0</v>
      </c>
      <c r="K1980" s="182"/>
      <c r="L1980" s="36"/>
      <c r="M1980" s="183" t="s">
        <v>1</v>
      </c>
      <c r="N1980" s="184" t="s">
        <v>42</v>
      </c>
      <c r="O1980" s="61"/>
      <c r="P1980" s="185">
        <f>O1980*H1980</f>
        <v>0</v>
      </c>
      <c r="Q1980" s="185">
        <v>0</v>
      </c>
      <c r="R1980" s="185">
        <f>Q1980*H1980</f>
        <v>0</v>
      </c>
      <c r="S1980" s="185">
        <v>0</v>
      </c>
      <c r="T1980" s="186">
        <f>S1980*H1980</f>
        <v>0</v>
      </c>
      <c r="U1980" s="35"/>
      <c r="V1980" s="35"/>
      <c r="W1980" s="35"/>
      <c r="X1980" s="35"/>
      <c r="Y1980" s="35"/>
      <c r="Z1980" s="35"/>
      <c r="AA1980" s="35"/>
      <c r="AB1980" s="35"/>
      <c r="AC1980" s="35"/>
      <c r="AD1980" s="35"/>
      <c r="AE1980" s="35"/>
      <c r="AR1980" s="187" t="s">
        <v>530</v>
      </c>
      <c r="AT1980" s="187" t="s">
        <v>526</v>
      </c>
      <c r="AU1980" s="187" t="s">
        <v>89</v>
      </c>
      <c r="AY1980" s="18" t="s">
        <v>524</v>
      </c>
      <c r="BE1980" s="105">
        <f>IF(N1980="základná",J1980,0)</f>
        <v>0</v>
      </c>
      <c r="BF1980" s="105">
        <f>IF(N1980="znížená",J1980,0)</f>
        <v>0</v>
      </c>
      <c r="BG1980" s="105">
        <f>IF(N1980="zákl. prenesená",J1980,0)</f>
        <v>0</v>
      </c>
      <c r="BH1980" s="105">
        <f>IF(N1980="zníž. prenesená",J1980,0)</f>
        <v>0</v>
      </c>
      <c r="BI1980" s="105">
        <f>IF(N1980="nulová",J1980,0)</f>
        <v>0</v>
      </c>
      <c r="BJ1980" s="18" t="s">
        <v>89</v>
      </c>
      <c r="BK1980" s="188">
        <f>ROUND(I1980*H1980,3)</f>
        <v>0</v>
      </c>
      <c r="BL1980" s="18" t="s">
        <v>530</v>
      </c>
      <c r="BM1980" s="187" t="s">
        <v>2032</v>
      </c>
    </row>
    <row r="1981" spans="1:65" s="14" customFormat="1">
      <c r="B1981" s="198"/>
      <c r="D1981" s="190" t="s">
        <v>532</v>
      </c>
      <c r="E1981" s="199" t="s">
        <v>1</v>
      </c>
      <c r="F1981" s="200" t="s">
        <v>577</v>
      </c>
      <c r="H1981" s="199" t="s">
        <v>1</v>
      </c>
      <c r="I1981" s="201"/>
      <c r="L1981" s="198"/>
      <c r="M1981" s="202"/>
      <c r="N1981" s="203"/>
      <c r="O1981" s="203"/>
      <c r="P1981" s="203"/>
      <c r="Q1981" s="203"/>
      <c r="R1981" s="203"/>
      <c r="S1981" s="203"/>
      <c r="T1981" s="204"/>
      <c r="AT1981" s="199" t="s">
        <v>532</v>
      </c>
      <c r="AU1981" s="199" t="s">
        <v>89</v>
      </c>
      <c r="AV1981" s="14" t="s">
        <v>83</v>
      </c>
      <c r="AW1981" s="14" t="s">
        <v>30</v>
      </c>
      <c r="AX1981" s="14" t="s">
        <v>76</v>
      </c>
      <c r="AY1981" s="199" t="s">
        <v>524</v>
      </c>
    </row>
    <row r="1982" spans="1:65" s="14" customFormat="1">
      <c r="B1982" s="198"/>
      <c r="D1982" s="190" t="s">
        <v>532</v>
      </c>
      <c r="E1982" s="199" t="s">
        <v>1</v>
      </c>
      <c r="F1982" s="200" t="s">
        <v>730</v>
      </c>
      <c r="H1982" s="199" t="s">
        <v>1</v>
      </c>
      <c r="I1982" s="201"/>
      <c r="L1982" s="198"/>
      <c r="M1982" s="202"/>
      <c r="N1982" s="203"/>
      <c r="O1982" s="203"/>
      <c r="P1982" s="203"/>
      <c r="Q1982" s="203"/>
      <c r="R1982" s="203"/>
      <c r="S1982" s="203"/>
      <c r="T1982" s="204"/>
      <c r="AT1982" s="199" t="s">
        <v>532</v>
      </c>
      <c r="AU1982" s="199" t="s">
        <v>89</v>
      </c>
      <c r="AV1982" s="14" t="s">
        <v>83</v>
      </c>
      <c r="AW1982" s="14" t="s">
        <v>30</v>
      </c>
      <c r="AX1982" s="14" t="s">
        <v>76</v>
      </c>
      <c r="AY1982" s="199" t="s">
        <v>524</v>
      </c>
    </row>
    <row r="1983" spans="1:65" s="13" customFormat="1">
      <c r="B1983" s="189"/>
      <c r="D1983" s="190" t="s">
        <v>532</v>
      </c>
      <c r="E1983" s="191" t="s">
        <v>1</v>
      </c>
      <c r="F1983" s="192" t="s">
        <v>2023</v>
      </c>
      <c r="H1983" s="193">
        <v>9.5340000000000007</v>
      </c>
      <c r="I1983" s="194"/>
      <c r="L1983" s="189"/>
      <c r="M1983" s="195"/>
      <c r="N1983" s="196"/>
      <c r="O1983" s="196"/>
      <c r="P1983" s="196"/>
      <c r="Q1983" s="196"/>
      <c r="R1983" s="196"/>
      <c r="S1983" s="196"/>
      <c r="T1983" s="197"/>
      <c r="AT1983" s="191" t="s">
        <v>532</v>
      </c>
      <c r="AU1983" s="191" t="s">
        <v>89</v>
      </c>
      <c r="AV1983" s="13" t="s">
        <v>89</v>
      </c>
      <c r="AW1983" s="13" t="s">
        <v>30</v>
      </c>
      <c r="AX1983" s="13" t="s">
        <v>76</v>
      </c>
      <c r="AY1983" s="191" t="s">
        <v>524</v>
      </c>
    </row>
    <row r="1984" spans="1:65" s="16" customFormat="1">
      <c r="B1984" s="213"/>
      <c r="D1984" s="190" t="s">
        <v>532</v>
      </c>
      <c r="E1984" s="214" t="s">
        <v>1</v>
      </c>
      <c r="F1984" s="215" t="s">
        <v>590</v>
      </c>
      <c r="H1984" s="216">
        <v>9.5340000000000007</v>
      </c>
      <c r="I1984" s="217"/>
      <c r="L1984" s="213"/>
      <c r="M1984" s="218"/>
      <c r="N1984" s="219"/>
      <c r="O1984" s="219"/>
      <c r="P1984" s="219"/>
      <c r="Q1984" s="219"/>
      <c r="R1984" s="219"/>
      <c r="S1984" s="219"/>
      <c r="T1984" s="220"/>
      <c r="AT1984" s="214" t="s">
        <v>532</v>
      </c>
      <c r="AU1984" s="214" t="s">
        <v>89</v>
      </c>
      <c r="AV1984" s="16" t="s">
        <v>530</v>
      </c>
      <c r="AW1984" s="16" t="s">
        <v>30</v>
      </c>
      <c r="AX1984" s="16" t="s">
        <v>83</v>
      </c>
      <c r="AY1984" s="214" t="s">
        <v>524</v>
      </c>
    </row>
    <row r="1985" spans="1:65" s="2" customFormat="1" ht="21.75" customHeight="1">
      <c r="A1985" s="35"/>
      <c r="B1985" s="144"/>
      <c r="C1985" s="176" t="s">
        <v>2033</v>
      </c>
      <c r="D1985" s="176" t="s">
        <v>526</v>
      </c>
      <c r="E1985" s="177" t="s">
        <v>2034</v>
      </c>
      <c r="F1985" s="178" t="s">
        <v>212</v>
      </c>
      <c r="G1985" s="179" t="s">
        <v>529</v>
      </c>
      <c r="H1985" s="180">
        <v>20.95</v>
      </c>
      <c r="I1985" s="181"/>
      <c r="J1985" s="180">
        <f>ROUND(I1985*H1985,3)</f>
        <v>0</v>
      </c>
      <c r="K1985" s="182"/>
      <c r="L1985" s="36"/>
      <c r="M1985" s="183" t="s">
        <v>1</v>
      </c>
      <c r="N1985" s="184" t="s">
        <v>42</v>
      </c>
      <c r="O1985" s="61"/>
      <c r="P1985" s="185">
        <f>O1985*H1985</f>
        <v>0</v>
      </c>
      <c r="Q1985" s="185">
        <v>8.6099999999999996E-3</v>
      </c>
      <c r="R1985" s="185">
        <f>Q1985*H1985</f>
        <v>0.1803795</v>
      </c>
      <c r="S1985" s="185">
        <v>0</v>
      </c>
      <c r="T1985" s="186">
        <f>S1985*H1985</f>
        <v>0</v>
      </c>
      <c r="U1985" s="35"/>
      <c r="V1985" s="35"/>
      <c r="W1985" s="35"/>
      <c r="X1985" s="35"/>
      <c r="Y1985" s="35"/>
      <c r="Z1985" s="35"/>
      <c r="AA1985" s="35"/>
      <c r="AB1985" s="35"/>
      <c r="AC1985" s="35"/>
      <c r="AD1985" s="35"/>
      <c r="AE1985" s="35"/>
      <c r="AR1985" s="187" t="s">
        <v>530</v>
      </c>
      <c r="AT1985" s="187" t="s">
        <v>526</v>
      </c>
      <c r="AU1985" s="187" t="s">
        <v>89</v>
      </c>
      <c r="AY1985" s="18" t="s">
        <v>524</v>
      </c>
      <c r="BE1985" s="105">
        <f>IF(N1985="základná",J1985,0)</f>
        <v>0</v>
      </c>
      <c r="BF1985" s="105">
        <f>IF(N1985="znížená",J1985,0)</f>
        <v>0</v>
      </c>
      <c r="BG1985" s="105">
        <f>IF(N1985="zákl. prenesená",J1985,0)</f>
        <v>0</v>
      </c>
      <c r="BH1985" s="105">
        <f>IF(N1985="zníž. prenesená",J1985,0)</f>
        <v>0</v>
      </c>
      <c r="BI1985" s="105">
        <f>IF(N1985="nulová",J1985,0)</f>
        <v>0</v>
      </c>
      <c r="BJ1985" s="18" t="s">
        <v>89</v>
      </c>
      <c r="BK1985" s="188">
        <f>ROUND(I1985*H1985,3)</f>
        <v>0</v>
      </c>
      <c r="BL1985" s="18" t="s">
        <v>530</v>
      </c>
      <c r="BM1985" s="187" t="s">
        <v>2035</v>
      </c>
    </row>
    <row r="1986" spans="1:65" s="14" customFormat="1">
      <c r="B1986" s="198"/>
      <c r="D1986" s="190" t="s">
        <v>532</v>
      </c>
      <c r="E1986" s="199" t="s">
        <v>1</v>
      </c>
      <c r="F1986" s="200" t="s">
        <v>577</v>
      </c>
      <c r="H1986" s="199" t="s">
        <v>1</v>
      </c>
      <c r="I1986" s="201"/>
      <c r="L1986" s="198"/>
      <c r="M1986" s="202"/>
      <c r="N1986" s="203"/>
      <c r="O1986" s="203"/>
      <c r="P1986" s="203"/>
      <c r="Q1986" s="203"/>
      <c r="R1986" s="203"/>
      <c r="S1986" s="203"/>
      <c r="T1986" s="204"/>
      <c r="AT1986" s="199" t="s">
        <v>532</v>
      </c>
      <c r="AU1986" s="199" t="s">
        <v>89</v>
      </c>
      <c r="AV1986" s="14" t="s">
        <v>83</v>
      </c>
      <c r="AW1986" s="14" t="s">
        <v>30</v>
      </c>
      <c r="AX1986" s="14" t="s">
        <v>76</v>
      </c>
      <c r="AY1986" s="199" t="s">
        <v>524</v>
      </c>
    </row>
    <row r="1987" spans="1:65" s="14" customFormat="1">
      <c r="B1987" s="198"/>
      <c r="D1987" s="190" t="s">
        <v>532</v>
      </c>
      <c r="E1987" s="199" t="s">
        <v>1</v>
      </c>
      <c r="F1987" s="200" t="s">
        <v>730</v>
      </c>
      <c r="H1987" s="199" t="s">
        <v>1</v>
      </c>
      <c r="I1987" s="201"/>
      <c r="L1987" s="198"/>
      <c r="M1987" s="202"/>
      <c r="N1987" s="203"/>
      <c r="O1987" s="203"/>
      <c r="P1987" s="203"/>
      <c r="Q1987" s="203"/>
      <c r="R1987" s="203"/>
      <c r="S1987" s="203"/>
      <c r="T1987" s="204"/>
      <c r="AT1987" s="199" t="s">
        <v>532</v>
      </c>
      <c r="AU1987" s="199" t="s">
        <v>89</v>
      </c>
      <c r="AV1987" s="14" t="s">
        <v>83</v>
      </c>
      <c r="AW1987" s="14" t="s">
        <v>30</v>
      </c>
      <c r="AX1987" s="14" t="s">
        <v>76</v>
      </c>
      <c r="AY1987" s="199" t="s">
        <v>524</v>
      </c>
    </row>
    <row r="1988" spans="1:65" s="13" customFormat="1">
      <c r="B1988" s="189"/>
      <c r="D1988" s="190" t="s">
        <v>532</v>
      </c>
      <c r="E1988" s="191" t="s">
        <v>1</v>
      </c>
      <c r="F1988" s="192" t="s">
        <v>2036</v>
      </c>
      <c r="H1988" s="193">
        <v>5.95</v>
      </c>
      <c r="I1988" s="194"/>
      <c r="L1988" s="189"/>
      <c r="M1988" s="195"/>
      <c r="N1988" s="196"/>
      <c r="O1988" s="196"/>
      <c r="P1988" s="196"/>
      <c r="Q1988" s="196"/>
      <c r="R1988" s="196"/>
      <c r="S1988" s="196"/>
      <c r="T1988" s="197"/>
      <c r="AT1988" s="191" t="s">
        <v>532</v>
      </c>
      <c r="AU1988" s="191" t="s">
        <v>89</v>
      </c>
      <c r="AV1988" s="13" t="s">
        <v>89</v>
      </c>
      <c r="AW1988" s="13" t="s">
        <v>30</v>
      </c>
      <c r="AX1988" s="13" t="s">
        <v>76</v>
      </c>
      <c r="AY1988" s="191" t="s">
        <v>524</v>
      </c>
    </row>
    <row r="1989" spans="1:65" s="14" customFormat="1">
      <c r="B1989" s="198"/>
      <c r="D1989" s="190" t="s">
        <v>532</v>
      </c>
      <c r="E1989" s="199" t="s">
        <v>1</v>
      </c>
      <c r="F1989" s="200" t="s">
        <v>2037</v>
      </c>
      <c r="H1989" s="199" t="s">
        <v>1</v>
      </c>
      <c r="I1989" s="201"/>
      <c r="L1989" s="198"/>
      <c r="M1989" s="202"/>
      <c r="N1989" s="203"/>
      <c r="O1989" s="203"/>
      <c r="P1989" s="203"/>
      <c r="Q1989" s="203"/>
      <c r="R1989" s="203"/>
      <c r="S1989" s="203"/>
      <c r="T1989" s="204"/>
      <c r="AT1989" s="199" t="s">
        <v>532</v>
      </c>
      <c r="AU1989" s="199" t="s">
        <v>89</v>
      </c>
      <c r="AV1989" s="14" t="s">
        <v>83</v>
      </c>
      <c r="AW1989" s="14" t="s">
        <v>30</v>
      </c>
      <c r="AX1989" s="14" t="s">
        <v>76</v>
      </c>
      <c r="AY1989" s="199" t="s">
        <v>524</v>
      </c>
    </row>
    <row r="1990" spans="1:65" s="13" customFormat="1">
      <c r="B1990" s="189"/>
      <c r="D1990" s="190" t="s">
        <v>532</v>
      </c>
      <c r="E1990" s="191" t="s">
        <v>1</v>
      </c>
      <c r="F1990" s="192" t="s">
        <v>2038</v>
      </c>
      <c r="H1990" s="193">
        <v>15</v>
      </c>
      <c r="I1990" s="194"/>
      <c r="L1990" s="189"/>
      <c r="M1990" s="195"/>
      <c r="N1990" s="196"/>
      <c r="O1990" s="196"/>
      <c r="P1990" s="196"/>
      <c r="Q1990" s="196"/>
      <c r="R1990" s="196"/>
      <c r="S1990" s="196"/>
      <c r="T1990" s="197"/>
      <c r="AT1990" s="191" t="s">
        <v>532</v>
      </c>
      <c r="AU1990" s="191" t="s">
        <v>89</v>
      </c>
      <c r="AV1990" s="13" t="s">
        <v>89</v>
      </c>
      <c r="AW1990" s="13" t="s">
        <v>30</v>
      </c>
      <c r="AX1990" s="13" t="s">
        <v>76</v>
      </c>
      <c r="AY1990" s="191" t="s">
        <v>524</v>
      </c>
    </row>
    <row r="1991" spans="1:65" s="16" customFormat="1">
      <c r="B1991" s="213"/>
      <c r="D1991" s="190" t="s">
        <v>532</v>
      </c>
      <c r="E1991" s="214" t="s">
        <v>211</v>
      </c>
      <c r="F1991" s="215" t="s">
        <v>590</v>
      </c>
      <c r="H1991" s="216">
        <v>20.95</v>
      </c>
      <c r="I1991" s="217"/>
      <c r="L1991" s="213"/>
      <c r="M1991" s="218"/>
      <c r="N1991" s="219"/>
      <c r="O1991" s="219"/>
      <c r="P1991" s="219"/>
      <c r="Q1991" s="219"/>
      <c r="R1991" s="219"/>
      <c r="S1991" s="219"/>
      <c r="T1991" s="220"/>
      <c r="AT1991" s="214" t="s">
        <v>532</v>
      </c>
      <c r="AU1991" s="214" t="s">
        <v>89</v>
      </c>
      <c r="AV1991" s="16" t="s">
        <v>530</v>
      </c>
      <c r="AW1991" s="16" t="s">
        <v>30</v>
      </c>
      <c r="AX1991" s="16" t="s">
        <v>83</v>
      </c>
      <c r="AY1991" s="214" t="s">
        <v>524</v>
      </c>
    </row>
    <row r="1992" spans="1:65" s="2" customFormat="1" ht="21.75" customHeight="1">
      <c r="A1992" s="35"/>
      <c r="B1992" s="144"/>
      <c r="C1992" s="176" t="s">
        <v>2039</v>
      </c>
      <c r="D1992" s="176" t="s">
        <v>526</v>
      </c>
      <c r="E1992" s="177" t="s">
        <v>2040</v>
      </c>
      <c r="F1992" s="178" t="s">
        <v>2041</v>
      </c>
      <c r="G1992" s="179" t="s">
        <v>529</v>
      </c>
      <c r="H1992" s="180">
        <v>20.95</v>
      </c>
      <c r="I1992" s="181"/>
      <c r="J1992" s="180">
        <f>ROUND(I1992*H1992,3)</f>
        <v>0</v>
      </c>
      <c r="K1992" s="182"/>
      <c r="L1992" s="36"/>
      <c r="M1992" s="183" t="s">
        <v>1</v>
      </c>
      <c r="N1992" s="184" t="s">
        <v>42</v>
      </c>
      <c r="O1992" s="61"/>
      <c r="P1992" s="185">
        <f>O1992*H1992</f>
        <v>0</v>
      </c>
      <c r="Q1992" s="185">
        <v>0</v>
      </c>
      <c r="R1992" s="185">
        <f>Q1992*H1992</f>
        <v>0</v>
      </c>
      <c r="S1992" s="185">
        <v>0</v>
      </c>
      <c r="T1992" s="186">
        <f>S1992*H1992</f>
        <v>0</v>
      </c>
      <c r="U1992" s="35"/>
      <c r="V1992" s="35"/>
      <c r="W1992" s="35"/>
      <c r="X1992" s="35"/>
      <c r="Y1992" s="35"/>
      <c r="Z1992" s="35"/>
      <c r="AA1992" s="35"/>
      <c r="AB1992" s="35"/>
      <c r="AC1992" s="35"/>
      <c r="AD1992" s="35"/>
      <c r="AE1992" s="35"/>
      <c r="AR1992" s="187" t="s">
        <v>530</v>
      </c>
      <c r="AT1992" s="187" t="s">
        <v>526</v>
      </c>
      <c r="AU1992" s="187" t="s">
        <v>89</v>
      </c>
      <c r="AY1992" s="18" t="s">
        <v>524</v>
      </c>
      <c r="BE1992" s="105">
        <f>IF(N1992="základná",J1992,0)</f>
        <v>0</v>
      </c>
      <c r="BF1992" s="105">
        <f>IF(N1992="znížená",J1992,0)</f>
        <v>0</v>
      </c>
      <c r="BG1992" s="105">
        <f>IF(N1992="zákl. prenesená",J1992,0)</f>
        <v>0</v>
      </c>
      <c r="BH1992" s="105">
        <f>IF(N1992="zníž. prenesená",J1992,0)</f>
        <v>0</v>
      </c>
      <c r="BI1992" s="105">
        <f>IF(N1992="nulová",J1992,0)</f>
        <v>0</v>
      </c>
      <c r="BJ1992" s="18" t="s">
        <v>89</v>
      </c>
      <c r="BK1992" s="188">
        <f>ROUND(I1992*H1992,3)</f>
        <v>0</v>
      </c>
      <c r="BL1992" s="18" t="s">
        <v>530</v>
      </c>
      <c r="BM1992" s="187" t="s">
        <v>2042</v>
      </c>
    </row>
    <row r="1993" spans="1:65" s="13" customFormat="1">
      <c r="B1993" s="189"/>
      <c r="D1993" s="190" t="s">
        <v>532</v>
      </c>
      <c r="E1993" s="191" t="s">
        <v>1</v>
      </c>
      <c r="F1993" s="192" t="s">
        <v>211</v>
      </c>
      <c r="H1993" s="193">
        <v>20.95</v>
      </c>
      <c r="I1993" s="194"/>
      <c r="L1993" s="189"/>
      <c r="M1993" s="195"/>
      <c r="N1993" s="196"/>
      <c r="O1993" s="196"/>
      <c r="P1993" s="196"/>
      <c r="Q1993" s="196"/>
      <c r="R1993" s="196"/>
      <c r="S1993" s="196"/>
      <c r="T1993" s="197"/>
      <c r="AT1993" s="191" t="s">
        <v>532</v>
      </c>
      <c r="AU1993" s="191" t="s">
        <v>89</v>
      </c>
      <c r="AV1993" s="13" t="s">
        <v>89</v>
      </c>
      <c r="AW1993" s="13" t="s">
        <v>30</v>
      </c>
      <c r="AX1993" s="13" t="s">
        <v>83</v>
      </c>
      <c r="AY1993" s="191" t="s">
        <v>524</v>
      </c>
    </row>
    <row r="1994" spans="1:65" s="2" customFormat="1" ht="33" customHeight="1">
      <c r="A1994" s="35"/>
      <c r="B1994" s="144"/>
      <c r="C1994" s="176" t="s">
        <v>2043</v>
      </c>
      <c r="D1994" s="176" t="s">
        <v>526</v>
      </c>
      <c r="E1994" s="177" t="s">
        <v>2044</v>
      </c>
      <c r="F1994" s="178" t="s">
        <v>2045</v>
      </c>
      <c r="G1994" s="179" t="s">
        <v>677</v>
      </c>
      <c r="H1994" s="180">
        <v>1.897</v>
      </c>
      <c r="I1994" s="181"/>
      <c r="J1994" s="180">
        <f>ROUND(I1994*H1994,3)</f>
        <v>0</v>
      </c>
      <c r="K1994" s="182"/>
      <c r="L1994" s="36"/>
      <c r="M1994" s="183" t="s">
        <v>1</v>
      </c>
      <c r="N1994" s="184" t="s">
        <v>42</v>
      </c>
      <c r="O1994" s="61"/>
      <c r="P1994" s="185">
        <f>O1994*H1994</f>
        <v>0</v>
      </c>
      <c r="Q1994" s="185">
        <v>1.20296</v>
      </c>
      <c r="R1994" s="185">
        <f>Q1994*H1994</f>
        <v>2.2820151200000001</v>
      </c>
      <c r="S1994" s="185">
        <v>0</v>
      </c>
      <c r="T1994" s="186">
        <f>S1994*H1994</f>
        <v>0</v>
      </c>
      <c r="U1994" s="35"/>
      <c r="V1994" s="35"/>
      <c r="W1994" s="35"/>
      <c r="X1994" s="35"/>
      <c r="Y1994" s="35"/>
      <c r="Z1994" s="35"/>
      <c r="AA1994" s="35"/>
      <c r="AB1994" s="35"/>
      <c r="AC1994" s="35"/>
      <c r="AD1994" s="35"/>
      <c r="AE1994" s="35"/>
      <c r="AR1994" s="187" t="s">
        <v>530</v>
      </c>
      <c r="AT1994" s="187" t="s">
        <v>526</v>
      </c>
      <c r="AU1994" s="187" t="s">
        <v>89</v>
      </c>
      <c r="AY1994" s="18" t="s">
        <v>524</v>
      </c>
      <c r="BE1994" s="105">
        <f>IF(N1994="základná",J1994,0)</f>
        <v>0</v>
      </c>
      <c r="BF1994" s="105">
        <f>IF(N1994="znížená",J1994,0)</f>
        <v>0</v>
      </c>
      <c r="BG1994" s="105">
        <f>IF(N1994="zákl. prenesená",J1994,0)</f>
        <v>0</v>
      </c>
      <c r="BH1994" s="105">
        <f>IF(N1994="zníž. prenesená",J1994,0)</f>
        <v>0</v>
      </c>
      <c r="BI1994" s="105">
        <f>IF(N1994="nulová",J1994,0)</f>
        <v>0</v>
      </c>
      <c r="BJ1994" s="18" t="s">
        <v>89</v>
      </c>
      <c r="BK1994" s="188">
        <f>ROUND(I1994*H1994,3)</f>
        <v>0</v>
      </c>
      <c r="BL1994" s="18" t="s">
        <v>530</v>
      </c>
      <c r="BM1994" s="187" t="s">
        <v>2046</v>
      </c>
    </row>
    <row r="1995" spans="1:65" s="14" customFormat="1">
      <c r="B1995" s="198"/>
      <c r="D1995" s="190" t="s">
        <v>532</v>
      </c>
      <c r="E1995" s="199" t="s">
        <v>1</v>
      </c>
      <c r="F1995" s="200" t="s">
        <v>577</v>
      </c>
      <c r="H1995" s="199" t="s">
        <v>1</v>
      </c>
      <c r="I1995" s="201"/>
      <c r="L1995" s="198"/>
      <c r="M1995" s="202"/>
      <c r="N1995" s="203"/>
      <c r="O1995" s="203"/>
      <c r="P1995" s="203"/>
      <c r="Q1995" s="203"/>
      <c r="R1995" s="203"/>
      <c r="S1995" s="203"/>
      <c r="T1995" s="204"/>
      <c r="AT1995" s="199" t="s">
        <v>532</v>
      </c>
      <c r="AU1995" s="199" t="s">
        <v>89</v>
      </c>
      <c r="AV1995" s="14" t="s">
        <v>83</v>
      </c>
      <c r="AW1995" s="14" t="s">
        <v>30</v>
      </c>
      <c r="AX1995" s="14" t="s">
        <v>76</v>
      </c>
      <c r="AY1995" s="199" t="s">
        <v>524</v>
      </c>
    </row>
    <row r="1996" spans="1:65" s="14" customFormat="1">
      <c r="B1996" s="198"/>
      <c r="D1996" s="190" t="s">
        <v>532</v>
      </c>
      <c r="E1996" s="199" t="s">
        <v>1</v>
      </c>
      <c r="F1996" s="200" t="s">
        <v>730</v>
      </c>
      <c r="H1996" s="199" t="s">
        <v>1</v>
      </c>
      <c r="I1996" s="201"/>
      <c r="L1996" s="198"/>
      <c r="M1996" s="202"/>
      <c r="N1996" s="203"/>
      <c r="O1996" s="203"/>
      <c r="P1996" s="203"/>
      <c r="Q1996" s="203"/>
      <c r="R1996" s="203"/>
      <c r="S1996" s="203"/>
      <c r="T1996" s="204"/>
      <c r="AT1996" s="199" t="s">
        <v>532</v>
      </c>
      <c r="AU1996" s="199" t="s">
        <v>89</v>
      </c>
      <c r="AV1996" s="14" t="s">
        <v>83</v>
      </c>
      <c r="AW1996" s="14" t="s">
        <v>30</v>
      </c>
      <c r="AX1996" s="14" t="s">
        <v>76</v>
      </c>
      <c r="AY1996" s="199" t="s">
        <v>524</v>
      </c>
    </row>
    <row r="1997" spans="1:65" s="13" customFormat="1">
      <c r="B1997" s="189"/>
      <c r="D1997" s="190" t="s">
        <v>532</v>
      </c>
      <c r="E1997" s="191" t="s">
        <v>1</v>
      </c>
      <c r="F1997" s="192" t="s">
        <v>2047</v>
      </c>
      <c r="H1997" s="193">
        <v>0.53100000000000003</v>
      </c>
      <c r="I1997" s="194"/>
      <c r="L1997" s="189"/>
      <c r="M1997" s="195"/>
      <c r="N1997" s="196"/>
      <c r="O1997" s="196"/>
      <c r="P1997" s="196"/>
      <c r="Q1997" s="196"/>
      <c r="R1997" s="196"/>
      <c r="S1997" s="196"/>
      <c r="T1997" s="197"/>
      <c r="AT1997" s="191" t="s">
        <v>532</v>
      </c>
      <c r="AU1997" s="191" t="s">
        <v>89</v>
      </c>
      <c r="AV1997" s="13" t="s">
        <v>89</v>
      </c>
      <c r="AW1997" s="13" t="s">
        <v>30</v>
      </c>
      <c r="AX1997" s="13" t="s">
        <v>76</v>
      </c>
      <c r="AY1997" s="191" t="s">
        <v>524</v>
      </c>
    </row>
    <row r="1998" spans="1:65" s="13" customFormat="1">
      <c r="B1998" s="189"/>
      <c r="D1998" s="190" t="s">
        <v>532</v>
      </c>
      <c r="E1998" s="191" t="s">
        <v>1</v>
      </c>
      <c r="F1998" s="192" t="s">
        <v>2048</v>
      </c>
      <c r="H1998" s="193">
        <v>1.3660000000000001</v>
      </c>
      <c r="I1998" s="194"/>
      <c r="L1998" s="189"/>
      <c r="M1998" s="195"/>
      <c r="N1998" s="196"/>
      <c r="O1998" s="196"/>
      <c r="P1998" s="196"/>
      <c r="Q1998" s="196"/>
      <c r="R1998" s="196"/>
      <c r="S1998" s="196"/>
      <c r="T1998" s="197"/>
      <c r="AT1998" s="191" t="s">
        <v>532</v>
      </c>
      <c r="AU1998" s="191" t="s">
        <v>89</v>
      </c>
      <c r="AV1998" s="13" t="s">
        <v>89</v>
      </c>
      <c r="AW1998" s="13" t="s">
        <v>30</v>
      </c>
      <c r="AX1998" s="13" t="s">
        <v>76</v>
      </c>
      <c r="AY1998" s="191" t="s">
        <v>524</v>
      </c>
    </row>
    <row r="1999" spans="1:65" s="16" customFormat="1">
      <c r="B1999" s="213"/>
      <c r="D1999" s="190" t="s">
        <v>532</v>
      </c>
      <c r="E1999" s="214" t="s">
        <v>1</v>
      </c>
      <c r="F1999" s="215" t="s">
        <v>590</v>
      </c>
      <c r="H1999" s="216">
        <v>1.897</v>
      </c>
      <c r="I1999" s="217"/>
      <c r="L1999" s="213"/>
      <c r="M1999" s="218"/>
      <c r="N1999" s="219"/>
      <c r="O1999" s="219"/>
      <c r="P1999" s="219"/>
      <c r="Q1999" s="219"/>
      <c r="R1999" s="219"/>
      <c r="S1999" s="219"/>
      <c r="T1999" s="220"/>
      <c r="AT1999" s="214" t="s">
        <v>532</v>
      </c>
      <c r="AU1999" s="214" t="s">
        <v>89</v>
      </c>
      <c r="AV1999" s="16" t="s">
        <v>530</v>
      </c>
      <c r="AW1999" s="16" t="s">
        <v>30</v>
      </c>
      <c r="AX1999" s="16" t="s">
        <v>83</v>
      </c>
      <c r="AY1999" s="214" t="s">
        <v>524</v>
      </c>
    </row>
    <row r="2000" spans="1:65" s="2" customFormat="1" ht="33" customHeight="1">
      <c r="A2000" s="35"/>
      <c r="B2000" s="144"/>
      <c r="C2000" s="176" t="s">
        <v>2049</v>
      </c>
      <c r="D2000" s="176" t="s">
        <v>526</v>
      </c>
      <c r="E2000" s="177" t="s">
        <v>2050</v>
      </c>
      <c r="F2000" s="178" t="s">
        <v>2051</v>
      </c>
      <c r="G2000" s="179" t="s">
        <v>529</v>
      </c>
      <c r="H2000" s="180">
        <v>39</v>
      </c>
      <c r="I2000" s="181"/>
      <c r="J2000" s="180">
        <f>ROUND(I2000*H2000,3)</f>
        <v>0</v>
      </c>
      <c r="K2000" s="182"/>
      <c r="L2000" s="36"/>
      <c r="M2000" s="183" t="s">
        <v>1</v>
      </c>
      <c r="N2000" s="184" t="s">
        <v>42</v>
      </c>
      <c r="O2000" s="61"/>
      <c r="P2000" s="185">
        <f>O2000*H2000</f>
        <v>0</v>
      </c>
      <c r="Q2000" s="185">
        <v>3.4299999999999999E-3</v>
      </c>
      <c r="R2000" s="185">
        <f>Q2000*H2000</f>
        <v>0.13377</v>
      </c>
      <c r="S2000" s="185">
        <v>0</v>
      </c>
      <c r="T2000" s="186">
        <f>S2000*H2000</f>
        <v>0</v>
      </c>
      <c r="U2000" s="35"/>
      <c r="V2000" s="35"/>
      <c r="W2000" s="35"/>
      <c r="X2000" s="35"/>
      <c r="Y2000" s="35"/>
      <c r="Z2000" s="35"/>
      <c r="AA2000" s="35"/>
      <c r="AB2000" s="35"/>
      <c r="AC2000" s="35"/>
      <c r="AD2000" s="35"/>
      <c r="AE2000" s="35"/>
      <c r="AR2000" s="187" t="s">
        <v>530</v>
      </c>
      <c r="AT2000" s="187" t="s">
        <v>526</v>
      </c>
      <c r="AU2000" s="187" t="s">
        <v>89</v>
      </c>
      <c r="AY2000" s="18" t="s">
        <v>524</v>
      </c>
      <c r="BE2000" s="105">
        <f>IF(N2000="základná",J2000,0)</f>
        <v>0</v>
      </c>
      <c r="BF2000" s="105">
        <f>IF(N2000="znížená",J2000,0)</f>
        <v>0</v>
      </c>
      <c r="BG2000" s="105">
        <f>IF(N2000="zákl. prenesená",J2000,0)</f>
        <v>0</v>
      </c>
      <c r="BH2000" s="105">
        <f>IF(N2000="zníž. prenesená",J2000,0)</f>
        <v>0</v>
      </c>
      <c r="BI2000" s="105">
        <f>IF(N2000="nulová",J2000,0)</f>
        <v>0</v>
      </c>
      <c r="BJ2000" s="18" t="s">
        <v>89</v>
      </c>
      <c r="BK2000" s="188">
        <f>ROUND(I2000*H2000,3)</f>
        <v>0</v>
      </c>
      <c r="BL2000" s="18" t="s">
        <v>530</v>
      </c>
      <c r="BM2000" s="187" t="s">
        <v>2052</v>
      </c>
    </row>
    <row r="2001" spans="1:65" s="14" customFormat="1">
      <c r="B2001" s="198"/>
      <c r="D2001" s="190" t="s">
        <v>532</v>
      </c>
      <c r="E2001" s="199" t="s">
        <v>1</v>
      </c>
      <c r="F2001" s="200" t="s">
        <v>577</v>
      </c>
      <c r="H2001" s="199" t="s">
        <v>1</v>
      </c>
      <c r="I2001" s="201"/>
      <c r="L2001" s="198"/>
      <c r="M2001" s="202"/>
      <c r="N2001" s="203"/>
      <c r="O2001" s="203"/>
      <c r="P2001" s="203"/>
      <c r="Q2001" s="203"/>
      <c r="R2001" s="203"/>
      <c r="S2001" s="203"/>
      <c r="T2001" s="204"/>
      <c r="AT2001" s="199" t="s">
        <v>532</v>
      </c>
      <c r="AU2001" s="199" t="s">
        <v>89</v>
      </c>
      <c r="AV2001" s="14" t="s">
        <v>83</v>
      </c>
      <c r="AW2001" s="14" t="s">
        <v>30</v>
      </c>
      <c r="AX2001" s="14" t="s">
        <v>76</v>
      </c>
      <c r="AY2001" s="199" t="s">
        <v>524</v>
      </c>
    </row>
    <row r="2002" spans="1:65" s="14" customFormat="1">
      <c r="B2002" s="198"/>
      <c r="D2002" s="190" t="s">
        <v>532</v>
      </c>
      <c r="E2002" s="199" t="s">
        <v>1</v>
      </c>
      <c r="F2002" s="200" t="s">
        <v>2037</v>
      </c>
      <c r="H2002" s="199" t="s">
        <v>1</v>
      </c>
      <c r="I2002" s="201"/>
      <c r="L2002" s="198"/>
      <c r="M2002" s="202"/>
      <c r="N2002" s="203"/>
      <c r="O2002" s="203"/>
      <c r="P2002" s="203"/>
      <c r="Q2002" s="203"/>
      <c r="R2002" s="203"/>
      <c r="S2002" s="203"/>
      <c r="T2002" s="204"/>
      <c r="AT2002" s="199" t="s">
        <v>532</v>
      </c>
      <c r="AU2002" s="199" t="s">
        <v>89</v>
      </c>
      <c r="AV2002" s="14" t="s">
        <v>83</v>
      </c>
      <c r="AW2002" s="14" t="s">
        <v>30</v>
      </c>
      <c r="AX2002" s="14" t="s">
        <v>76</v>
      </c>
      <c r="AY2002" s="199" t="s">
        <v>524</v>
      </c>
    </row>
    <row r="2003" spans="1:65" s="13" customFormat="1">
      <c r="B2003" s="189"/>
      <c r="D2003" s="190" t="s">
        <v>532</v>
      </c>
      <c r="E2003" s="191" t="s">
        <v>1</v>
      </c>
      <c r="F2003" s="192" t="s">
        <v>368</v>
      </c>
      <c r="H2003" s="193">
        <v>42.54</v>
      </c>
      <c r="I2003" s="194"/>
      <c r="L2003" s="189"/>
      <c r="M2003" s="195"/>
      <c r="N2003" s="196"/>
      <c r="O2003" s="196"/>
      <c r="P2003" s="196"/>
      <c r="Q2003" s="196"/>
      <c r="R2003" s="196"/>
      <c r="S2003" s="196"/>
      <c r="T2003" s="197"/>
      <c r="AT2003" s="191" t="s">
        <v>532</v>
      </c>
      <c r="AU2003" s="191" t="s">
        <v>89</v>
      </c>
      <c r="AV2003" s="13" t="s">
        <v>89</v>
      </c>
      <c r="AW2003" s="13" t="s">
        <v>30</v>
      </c>
      <c r="AX2003" s="13" t="s">
        <v>76</v>
      </c>
      <c r="AY2003" s="191" t="s">
        <v>524</v>
      </c>
    </row>
    <row r="2004" spans="1:65" s="13" customFormat="1">
      <c r="B2004" s="189"/>
      <c r="D2004" s="190" t="s">
        <v>532</v>
      </c>
      <c r="E2004" s="191" t="s">
        <v>1</v>
      </c>
      <c r="F2004" s="192" t="s">
        <v>2053</v>
      </c>
      <c r="H2004" s="193">
        <v>-3.54</v>
      </c>
      <c r="I2004" s="194"/>
      <c r="L2004" s="189"/>
      <c r="M2004" s="195"/>
      <c r="N2004" s="196"/>
      <c r="O2004" s="196"/>
      <c r="P2004" s="196"/>
      <c r="Q2004" s="196"/>
      <c r="R2004" s="196"/>
      <c r="S2004" s="196"/>
      <c r="T2004" s="197"/>
      <c r="AT2004" s="191" t="s">
        <v>532</v>
      </c>
      <c r="AU2004" s="191" t="s">
        <v>89</v>
      </c>
      <c r="AV2004" s="13" t="s">
        <v>89</v>
      </c>
      <c r="AW2004" s="13" t="s">
        <v>30</v>
      </c>
      <c r="AX2004" s="13" t="s">
        <v>76</v>
      </c>
      <c r="AY2004" s="191" t="s">
        <v>524</v>
      </c>
    </row>
    <row r="2005" spans="1:65" s="15" customFormat="1">
      <c r="B2005" s="205"/>
      <c r="D2005" s="190" t="s">
        <v>532</v>
      </c>
      <c r="E2005" s="206" t="s">
        <v>1</v>
      </c>
      <c r="F2005" s="207" t="s">
        <v>589</v>
      </c>
      <c r="H2005" s="208">
        <v>39</v>
      </c>
      <c r="I2005" s="209"/>
      <c r="L2005" s="205"/>
      <c r="M2005" s="210"/>
      <c r="N2005" s="211"/>
      <c r="O2005" s="211"/>
      <c r="P2005" s="211"/>
      <c r="Q2005" s="211"/>
      <c r="R2005" s="211"/>
      <c r="S2005" s="211"/>
      <c r="T2005" s="212"/>
      <c r="AT2005" s="206" t="s">
        <v>532</v>
      </c>
      <c r="AU2005" s="206" t="s">
        <v>89</v>
      </c>
      <c r="AV2005" s="15" t="s">
        <v>537</v>
      </c>
      <c r="AW2005" s="15" t="s">
        <v>30</v>
      </c>
      <c r="AX2005" s="15" t="s">
        <v>76</v>
      </c>
      <c r="AY2005" s="206" t="s">
        <v>524</v>
      </c>
    </row>
    <row r="2006" spans="1:65" s="16" customFormat="1">
      <c r="B2006" s="213"/>
      <c r="D2006" s="190" t="s">
        <v>532</v>
      </c>
      <c r="E2006" s="214" t="s">
        <v>1</v>
      </c>
      <c r="F2006" s="215" t="s">
        <v>590</v>
      </c>
      <c r="H2006" s="216">
        <v>39</v>
      </c>
      <c r="I2006" s="217"/>
      <c r="L2006" s="213"/>
      <c r="M2006" s="218"/>
      <c r="N2006" s="219"/>
      <c r="O2006" s="219"/>
      <c r="P2006" s="219"/>
      <c r="Q2006" s="219"/>
      <c r="R2006" s="219"/>
      <c r="S2006" s="219"/>
      <c r="T2006" s="220"/>
      <c r="AT2006" s="214" t="s">
        <v>532</v>
      </c>
      <c r="AU2006" s="214" t="s">
        <v>89</v>
      </c>
      <c r="AV2006" s="16" t="s">
        <v>530</v>
      </c>
      <c r="AW2006" s="16" t="s">
        <v>30</v>
      </c>
      <c r="AX2006" s="16" t="s">
        <v>83</v>
      </c>
      <c r="AY2006" s="214" t="s">
        <v>524</v>
      </c>
    </row>
    <row r="2007" spans="1:65" s="2" customFormat="1" ht="21.75" customHeight="1">
      <c r="A2007" s="35"/>
      <c r="B2007" s="144"/>
      <c r="C2007" s="176" t="s">
        <v>2054</v>
      </c>
      <c r="D2007" s="176" t="s">
        <v>526</v>
      </c>
      <c r="E2007" s="177" t="s">
        <v>2055</v>
      </c>
      <c r="F2007" s="178" t="s">
        <v>2056</v>
      </c>
      <c r="G2007" s="179" t="s">
        <v>574</v>
      </c>
      <c r="H2007" s="180">
        <v>27.613</v>
      </c>
      <c r="I2007" s="181"/>
      <c r="J2007" s="180">
        <f>ROUND(I2007*H2007,3)</f>
        <v>0</v>
      </c>
      <c r="K2007" s="182"/>
      <c r="L2007" s="36"/>
      <c r="M2007" s="183" t="s">
        <v>1</v>
      </c>
      <c r="N2007" s="184" t="s">
        <v>42</v>
      </c>
      <c r="O2007" s="61"/>
      <c r="P2007" s="185">
        <f>O2007*H2007</f>
        <v>0</v>
      </c>
      <c r="Q2007" s="185">
        <v>1.837</v>
      </c>
      <c r="R2007" s="185">
        <f>Q2007*H2007</f>
        <v>50.725080999999996</v>
      </c>
      <c r="S2007" s="185">
        <v>0</v>
      </c>
      <c r="T2007" s="186">
        <f>S2007*H2007</f>
        <v>0</v>
      </c>
      <c r="U2007" s="35"/>
      <c r="V2007" s="35"/>
      <c r="W2007" s="35"/>
      <c r="X2007" s="35"/>
      <c r="Y2007" s="35"/>
      <c r="Z2007" s="35"/>
      <c r="AA2007" s="35"/>
      <c r="AB2007" s="35"/>
      <c r="AC2007" s="35"/>
      <c r="AD2007" s="35"/>
      <c r="AE2007" s="35"/>
      <c r="AR2007" s="187" t="s">
        <v>530</v>
      </c>
      <c r="AT2007" s="187" t="s">
        <v>526</v>
      </c>
      <c r="AU2007" s="187" t="s">
        <v>89</v>
      </c>
      <c r="AY2007" s="18" t="s">
        <v>524</v>
      </c>
      <c r="BE2007" s="105">
        <f>IF(N2007="základná",J2007,0)</f>
        <v>0</v>
      </c>
      <c r="BF2007" s="105">
        <f>IF(N2007="znížená",J2007,0)</f>
        <v>0</v>
      </c>
      <c r="BG2007" s="105">
        <f>IF(N2007="zákl. prenesená",J2007,0)</f>
        <v>0</v>
      </c>
      <c r="BH2007" s="105">
        <f>IF(N2007="zníž. prenesená",J2007,0)</f>
        <v>0</v>
      </c>
      <c r="BI2007" s="105">
        <f>IF(N2007="nulová",J2007,0)</f>
        <v>0</v>
      </c>
      <c r="BJ2007" s="18" t="s">
        <v>89</v>
      </c>
      <c r="BK2007" s="188">
        <f>ROUND(I2007*H2007,3)</f>
        <v>0</v>
      </c>
      <c r="BL2007" s="18" t="s">
        <v>530</v>
      </c>
      <c r="BM2007" s="187" t="s">
        <v>2057</v>
      </c>
    </row>
    <row r="2008" spans="1:65" s="14" customFormat="1">
      <c r="B2008" s="198"/>
      <c r="D2008" s="190" t="s">
        <v>532</v>
      </c>
      <c r="E2008" s="199" t="s">
        <v>1</v>
      </c>
      <c r="F2008" s="200" t="s">
        <v>577</v>
      </c>
      <c r="H2008" s="199" t="s">
        <v>1</v>
      </c>
      <c r="I2008" s="201"/>
      <c r="L2008" s="198"/>
      <c r="M2008" s="202"/>
      <c r="N2008" s="203"/>
      <c r="O2008" s="203"/>
      <c r="P2008" s="203"/>
      <c r="Q2008" s="203"/>
      <c r="R2008" s="203"/>
      <c r="S2008" s="203"/>
      <c r="T2008" s="204"/>
      <c r="AT2008" s="199" t="s">
        <v>532</v>
      </c>
      <c r="AU2008" s="199" t="s">
        <v>89</v>
      </c>
      <c r="AV2008" s="14" t="s">
        <v>83</v>
      </c>
      <c r="AW2008" s="14" t="s">
        <v>30</v>
      </c>
      <c r="AX2008" s="14" t="s">
        <v>76</v>
      </c>
      <c r="AY2008" s="199" t="s">
        <v>524</v>
      </c>
    </row>
    <row r="2009" spans="1:65" s="13" customFormat="1">
      <c r="B2009" s="189"/>
      <c r="D2009" s="190" t="s">
        <v>532</v>
      </c>
      <c r="E2009" s="191" t="s">
        <v>1</v>
      </c>
      <c r="F2009" s="192" t="s">
        <v>2058</v>
      </c>
      <c r="H2009" s="193">
        <v>28.321000000000002</v>
      </c>
      <c r="I2009" s="194"/>
      <c r="L2009" s="189"/>
      <c r="M2009" s="195"/>
      <c r="N2009" s="196"/>
      <c r="O2009" s="196"/>
      <c r="P2009" s="196"/>
      <c r="Q2009" s="196"/>
      <c r="R2009" s="196"/>
      <c r="S2009" s="196"/>
      <c r="T2009" s="197"/>
      <c r="AT2009" s="191" t="s">
        <v>532</v>
      </c>
      <c r="AU2009" s="191" t="s">
        <v>89</v>
      </c>
      <c r="AV2009" s="13" t="s">
        <v>89</v>
      </c>
      <c r="AW2009" s="13" t="s">
        <v>30</v>
      </c>
      <c r="AX2009" s="13" t="s">
        <v>76</v>
      </c>
      <c r="AY2009" s="191" t="s">
        <v>524</v>
      </c>
    </row>
    <row r="2010" spans="1:65" s="13" customFormat="1">
      <c r="B2010" s="189"/>
      <c r="D2010" s="190" t="s">
        <v>532</v>
      </c>
      <c r="E2010" s="191" t="s">
        <v>1</v>
      </c>
      <c r="F2010" s="192" t="s">
        <v>2059</v>
      </c>
      <c r="H2010" s="193">
        <v>-0.70799999999999996</v>
      </c>
      <c r="I2010" s="194"/>
      <c r="L2010" s="189"/>
      <c r="M2010" s="195"/>
      <c r="N2010" s="196"/>
      <c r="O2010" s="196"/>
      <c r="P2010" s="196"/>
      <c r="Q2010" s="196"/>
      <c r="R2010" s="196"/>
      <c r="S2010" s="196"/>
      <c r="T2010" s="197"/>
      <c r="AT2010" s="191" t="s">
        <v>532</v>
      </c>
      <c r="AU2010" s="191" t="s">
        <v>89</v>
      </c>
      <c r="AV2010" s="13" t="s">
        <v>89</v>
      </c>
      <c r="AW2010" s="13" t="s">
        <v>30</v>
      </c>
      <c r="AX2010" s="13" t="s">
        <v>76</v>
      </c>
      <c r="AY2010" s="191" t="s">
        <v>524</v>
      </c>
    </row>
    <row r="2011" spans="1:65" s="16" customFormat="1">
      <c r="B2011" s="213"/>
      <c r="D2011" s="190" t="s">
        <v>532</v>
      </c>
      <c r="E2011" s="214" t="s">
        <v>1</v>
      </c>
      <c r="F2011" s="215" t="s">
        <v>590</v>
      </c>
      <c r="H2011" s="216">
        <v>27.613</v>
      </c>
      <c r="I2011" s="217"/>
      <c r="L2011" s="213"/>
      <c r="M2011" s="218"/>
      <c r="N2011" s="219"/>
      <c r="O2011" s="219"/>
      <c r="P2011" s="219"/>
      <c r="Q2011" s="219"/>
      <c r="R2011" s="219"/>
      <c r="S2011" s="219"/>
      <c r="T2011" s="220"/>
      <c r="AT2011" s="214" t="s">
        <v>532</v>
      </c>
      <c r="AU2011" s="214" t="s">
        <v>89</v>
      </c>
      <c r="AV2011" s="16" t="s">
        <v>530</v>
      </c>
      <c r="AW2011" s="16" t="s">
        <v>30</v>
      </c>
      <c r="AX2011" s="16" t="s">
        <v>83</v>
      </c>
      <c r="AY2011" s="214" t="s">
        <v>524</v>
      </c>
    </row>
    <row r="2012" spans="1:65" s="2" customFormat="1" ht="44.25" customHeight="1">
      <c r="A2012" s="35"/>
      <c r="B2012" s="144"/>
      <c r="C2012" s="176" t="s">
        <v>2060</v>
      </c>
      <c r="D2012" s="176" t="s">
        <v>526</v>
      </c>
      <c r="E2012" s="177" t="s">
        <v>2061</v>
      </c>
      <c r="F2012" s="178" t="s">
        <v>2062</v>
      </c>
      <c r="G2012" s="179" t="s">
        <v>529</v>
      </c>
      <c r="H2012" s="180">
        <v>156.577</v>
      </c>
      <c r="I2012" s="181"/>
      <c r="J2012" s="180">
        <f>ROUND(I2012*H2012,3)</f>
        <v>0</v>
      </c>
      <c r="K2012" s="182"/>
      <c r="L2012" s="36"/>
      <c r="M2012" s="183" t="s">
        <v>1</v>
      </c>
      <c r="N2012" s="184" t="s">
        <v>42</v>
      </c>
      <c r="O2012" s="61"/>
      <c r="P2012" s="185">
        <f>O2012*H2012</f>
        <v>0</v>
      </c>
      <c r="Q2012" s="185">
        <v>0.5</v>
      </c>
      <c r="R2012" s="185">
        <f>Q2012*H2012</f>
        <v>78.288499999999999</v>
      </c>
      <c r="S2012" s="185">
        <v>0</v>
      </c>
      <c r="T2012" s="186">
        <f>S2012*H2012</f>
        <v>0</v>
      </c>
      <c r="U2012" s="35"/>
      <c r="V2012" s="35"/>
      <c r="W2012" s="35"/>
      <c r="X2012" s="35"/>
      <c r="Y2012" s="35"/>
      <c r="Z2012" s="35"/>
      <c r="AA2012" s="35"/>
      <c r="AB2012" s="35"/>
      <c r="AC2012" s="35"/>
      <c r="AD2012" s="35"/>
      <c r="AE2012" s="35"/>
      <c r="AR2012" s="187" t="s">
        <v>530</v>
      </c>
      <c r="AT2012" s="187" t="s">
        <v>526</v>
      </c>
      <c r="AU2012" s="187" t="s">
        <v>89</v>
      </c>
      <c r="AY2012" s="18" t="s">
        <v>524</v>
      </c>
      <c r="BE2012" s="105">
        <f>IF(N2012="základná",J2012,0)</f>
        <v>0</v>
      </c>
      <c r="BF2012" s="105">
        <f>IF(N2012="znížená",J2012,0)</f>
        <v>0</v>
      </c>
      <c r="BG2012" s="105">
        <f>IF(N2012="zákl. prenesená",J2012,0)</f>
        <v>0</v>
      </c>
      <c r="BH2012" s="105">
        <f>IF(N2012="zníž. prenesená",J2012,0)</f>
        <v>0</v>
      </c>
      <c r="BI2012" s="105">
        <f>IF(N2012="nulová",J2012,0)</f>
        <v>0</v>
      </c>
      <c r="BJ2012" s="18" t="s">
        <v>89</v>
      </c>
      <c r="BK2012" s="188">
        <f>ROUND(I2012*H2012,3)</f>
        <v>0</v>
      </c>
      <c r="BL2012" s="18" t="s">
        <v>530</v>
      </c>
      <c r="BM2012" s="187" t="s">
        <v>2063</v>
      </c>
    </row>
    <row r="2013" spans="1:65" s="14" customFormat="1">
      <c r="B2013" s="198"/>
      <c r="D2013" s="190" t="s">
        <v>532</v>
      </c>
      <c r="E2013" s="199" t="s">
        <v>1</v>
      </c>
      <c r="F2013" s="200" t="s">
        <v>2064</v>
      </c>
      <c r="H2013" s="199" t="s">
        <v>1</v>
      </c>
      <c r="I2013" s="201"/>
      <c r="L2013" s="198"/>
      <c r="M2013" s="202"/>
      <c r="N2013" s="203"/>
      <c r="O2013" s="203"/>
      <c r="P2013" s="203"/>
      <c r="Q2013" s="203"/>
      <c r="R2013" s="203"/>
      <c r="S2013" s="203"/>
      <c r="T2013" s="204"/>
      <c r="AT2013" s="199" t="s">
        <v>532</v>
      </c>
      <c r="AU2013" s="199" t="s">
        <v>89</v>
      </c>
      <c r="AV2013" s="14" t="s">
        <v>83</v>
      </c>
      <c r="AW2013" s="14" t="s">
        <v>30</v>
      </c>
      <c r="AX2013" s="14" t="s">
        <v>76</v>
      </c>
      <c r="AY2013" s="199" t="s">
        <v>524</v>
      </c>
    </row>
    <row r="2014" spans="1:65" s="14" customFormat="1">
      <c r="B2014" s="198"/>
      <c r="D2014" s="190" t="s">
        <v>532</v>
      </c>
      <c r="E2014" s="199" t="s">
        <v>1</v>
      </c>
      <c r="F2014" s="200" t="s">
        <v>2065</v>
      </c>
      <c r="H2014" s="199" t="s">
        <v>1</v>
      </c>
      <c r="I2014" s="201"/>
      <c r="L2014" s="198"/>
      <c r="M2014" s="202"/>
      <c r="N2014" s="203"/>
      <c r="O2014" s="203"/>
      <c r="P2014" s="203"/>
      <c r="Q2014" s="203"/>
      <c r="R2014" s="203"/>
      <c r="S2014" s="203"/>
      <c r="T2014" s="204"/>
      <c r="AT2014" s="199" t="s">
        <v>532</v>
      </c>
      <c r="AU2014" s="199" t="s">
        <v>89</v>
      </c>
      <c r="AV2014" s="14" t="s">
        <v>83</v>
      </c>
      <c r="AW2014" s="14" t="s">
        <v>30</v>
      </c>
      <c r="AX2014" s="14" t="s">
        <v>76</v>
      </c>
      <c r="AY2014" s="199" t="s">
        <v>524</v>
      </c>
    </row>
    <row r="2015" spans="1:65" s="13" customFormat="1">
      <c r="B2015" s="189"/>
      <c r="D2015" s="190" t="s">
        <v>532</v>
      </c>
      <c r="E2015" s="191" t="s">
        <v>1</v>
      </c>
      <c r="F2015" s="192" t="s">
        <v>2066</v>
      </c>
      <c r="H2015" s="193">
        <v>156.577</v>
      </c>
      <c r="I2015" s="194"/>
      <c r="L2015" s="189"/>
      <c r="M2015" s="195"/>
      <c r="N2015" s="196"/>
      <c r="O2015" s="196"/>
      <c r="P2015" s="196"/>
      <c r="Q2015" s="196"/>
      <c r="R2015" s="196"/>
      <c r="S2015" s="196"/>
      <c r="T2015" s="197"/>
      <c r="AT2015" s="191" t="s">
        <v>532</v>
      </c>
      <c r="AU2015" s="191" t="s">
        <v>89</v>
      </c>
      <c r="AV2015" s="13" t="s">
        <v>89</v>
      </c>
      <c r="AW2015" s="13" t="s">
        <v>30</v>
      </c>
      <c r="AX2015" s="13" t="s">
        <v>76</v>
      </c>
      <c r="AY2015" s="191" t="s">
        <v>524</v>
      </c>
    </row>
    <row r="2016" spans="1:65" s="16" customFormat="1">
      <c r="B2016" s="213"/>
      <c r="D2016" s="190" t="s">
        <v>532</v>
      </c>
      <c r="E2016" s="214" t="s">
        <v>1</v>
      </c>
      <c r="F2016" s="215" t="s">
        <v>590</v>
      </c>
      <c r="H2016" s="216">
        <v>156.577</v>
      </c>
      <c r="I2016" s="217"/>
      <c r="L2016" s="213"/>
      <c r="M2016" s="218"/>
      <c r="N2016" s="219"/>
      <c r="O2016" s="219"/>
      <c r="P2016" s="219"/>
      <c r="Q2016" s="219"/>
      <c r="R2016" s="219"/>
      <c r="S2016" s="219"/>
      <c r="T2016" s="220"/>
      <c r="AT2016" s="214" t="s">
        <v>532</v>
      </c>
      <c r="AU2016" s="214" t="s">
        <v>89</v>
      </c>
      <c r="AV2016" s="16" t="s">
        <v>530</v>
      </c>
      <c r="AW2016" s="16" t="s">
        <v>30</v>
      </c>
      <c r="AX2016" s="16" t="s">
        <v>83</v>
      </c>
      <c r="AY2016" s="214" t="s">
        <v>524</v>
      </c>
    </row>
    <row r="2017" spans="1:65" s="2" customFormat="1" ht="33" customHeight="1">
      <c r="A2017" s="35"/>
      <c r="B2017" s="144"/>
      <c r="C2017" s="176" t="s">
        <v>2067</v>
      </c>
      <c r="D2017" s="176" t="s">
        <v>526</v>
      </c>
      <c r="E2017" s="177" t="s">
        <v>2068</v>
      </c>
      <c r="F2017" s="178" t="s">
        <v>2069</v>
      </c>
      <c r="G2017" s="179" t="s">
        <v>529</v>
      </c>
      <c r="H2017" s="180">
        <v>2229.61</v>
      </c>
      <c r="I2017" s="181"/>
      <c r="J2017" s="180">
        <f>ROUND(I2017*H2017,3)</f>
        <v>0</v>
      </c>
      <c r="K2017" s="182"/>
      <c r="L2017" s="36"/>
      <c r="M2017" s="183" t="s">
        <v>1</v>
      </c>
      <c r="N2017" s="184" t="s">
        <v>42</v>
      </c>
      <c r="O2017" s="61"/>
      <c r="P2017" s="185">
        <f>O2017*H2017</f>
        <v>0</v>
      </c>
      <c r="Q2017" s="185">
        <v>0</v>
      </c>
      <c r="R2017" s="185">
        <f>Q2017*H2017</f>
        <v>0</v>
      </c>
      <c r="S2017" s="185">
        <v>0</v>
      </c>
      <c r="T2017" s="186">
        <f>S2017*H2017</f>
        <v>0</v>
      </c>
      <c r="U2017" s="35"/>
      <c r="V2017" s="35"/>
      <c r="W2017" s="35"/>
      <c r="X2017" s="35"/>
      <c r="Y2017" s="35"/>
      <c r="Z2017" s="35"/>
      <c r="AA2017" s="35"/>
      <c r="AB2017" s="35"/>
      <c r="AC2017" s="35"/>
      <c r="AD2017" s="35"/>
      <c r="AE2017" s="35"/>
      <c r="AR2017" s="187" t="s">
        <v>530</v>
      </c>
      <c r="AT2017" s="187" t="s">
        <v>526</v>
      </c>
      <c r="AU2017" s="187" t="s">
        <v>89</v>
      </c>
      <c r="AY2017" s="18" t="s">
        <v>524</v>
      </c>
      <c r="BE2017" s="105">
        <f>IF(N2017="základná",J2017,0)</f>
        <v>0</v>
      </c>
      <c r="BF2017" s="105">
        <f>IF(N2017="znížená",J2017,0)</f>
        <v>0</v>
      </c>
      <c r="BG2017" s="105">
        <f>IF(N2017="zákl. prenesená",J2017,0)</f>
        <v>0</v>
      </c>
      <c r="BH2017" s="105">
        <f>IF(N2017="zníž. prenesená",J2017,0)</f>
        <v>0</v>
      </c>
      <c r="BI2017" s="105">
        <f>IF(N2017="nulová",J2017,0)</f>
        <v>0</v>
      </c>
      <c r="BJ2017" s="18" t="s">
        <v>89</v>
      </c>
      <c r="BK2017" s="188">
        <f>ROUND(I2017*H2017,3)</f>
        <v>0</v>
      </c>
      <c r="BL2017" s="18" t="s">
        <v>530</v>
      </c>
      <c r="BM2017" s="187" t="s">
        <v>2070</v>
      </c>
    </row>
    <row r="2018" spans="1:65" s="14" customFormat="1">
      <c r="B2018" s="198"/>
      <c r="D2018" s="190" t="s">
        <v>532</v>
      </c>
      <c r="E2018" s="199" t="s">
        <v>1</v>
      </c>
      <c r="F2018" s="200" t="s">
        <v>577</v>
      </c>
      <c r="H2018" s="199" t="s">
        <v>1</v>
      </c>
      <c r="I2018" s="201"/>
      <c r="L2018" s="198"/>
      <c r="M2018" s="202"/>
      <c r="N2018" s="203"/>
      <c r="O2018" s="203"/>
      <c r="P2018" s="203"/>
      <c r="Q2018" s="203"/>
      <c r="R2018" s="203"/>
      <c r="S2018" s="203"/>
      <c r="T2018" s="204"/>
      <c r="AT2018" s="199" t="s">
        <v>532</v>
      </c>
      <c r="AU2018" s="199" t="s">
        <v>89</v>
      </c>
      <c r="AV2018" s="14" t="s">
        <v>83</v>
      </c>
      <c r="AW2018" s="14" t="s">
        <v>30</v>
      </c>
      <c r="AX2018" s="14" t="s">
        <v>76</v>
      </c>
      <c r="AY2018" s="199" t="s">
        <v>524</v>
      </c>
    </row>
    <row r="2019" spans="1:65" s="13" customFormat="1">
      <c r="B2019" s="189"/>
      <c r="D2019" s="190" t="s">
        <v>532</v>
      </c>
      <c r="E2019" s="191" t="s">
        <v>1</v>
      </c>
      <c r="F2019" s="192" t="s">
        <v>2071</v>
      </c>
      <c r="H2019" s="193">
        <v>2229.61</v>
      </c>
      <c r="I2019" s="194"/>
      <c r="L2019" s="189"/>
      <c r="M2019" s="195"/>
      <c r="N2019" s="196"/>
      <c r="O2019" s="196"/>
      <c r="P2019" s="196"/>
      <c r="Q2019" s="196"/>
      <c r="R2019" s="196"/>
      <c r="S2019" s="196"/>
      <c r="T2019" s="197"/>
      <c r="AT2019" s="191" t="s">
        <v>532</v>
      </c>
      <c r="AU2019" s="191" t="s">
        <v>89</v>
      </c>
      <c r="AV2019" s="13" t="s">
        <v>89</v>
      </c>
      <c r="AW2019" s="13" t="s">
        <v>30</v>
      </c>
      <c r="AX2019" s="13" t="s">
        <v>76</v>
      </c>
      <c r="AY2019" s="191" t="s">
        <v>524</v>
      </c>
    </row>
    <row r="2020" spans="1:65" s="16" customFormat="1">
      <c r="B2020" s="213"/>
      <c r="D2020" s="190" t="s">
        <v>532</v>
      </c>
      <c r="E2020" s="214" t="s">
        <v>1</v>
      </c>
      <c r="F2020" s="215" t="s">
        <v>590</v>
      </c>
      <c r="H2020" s="216">
        <v>2229.61</v>
      </c>
      <c r="I2020" s="217"/>
      <c r="L2020" s="213"/>
      <c r="M2020" s="218"/>
      <c r="N2020" s="219"/>
      <c r="O2020" s="219"/>
      <c r="P2020" s="219"/>
      <c r="Q2020" s="219"/>
      <c r="R2020" s="219"/>
      <c r="S2020" s="219"/>
      <c r="T2020" s="220"/>
      <c r="AT2020" s="214" t="s">
        <v>532</v>
      </c>
      <c r="AU2020" s="214" t="s">
        <v>89</v>
      </c>
      <c r="AV2020" s="16" t="s">
        <v>530</v>
      </c>
      <c r="AW2020" s="16" t="s">
        <v>30</v>
      </c>
      <c r="AX2020" s="16" t="s">
        <v>83</v>
      </c>
      <c r="AY2020" s="214" t="s">
        <v>524</v>
      </c>
    </row>
    <row r="2021" spans="1:65" s="2" customFormat="1" ht="44.25" customHeight="1">
      <c r="A2021" s="35"/>
      <c r="B2021" s="144"/>
      <c r="C2021" s="176" t="s">
        <v>2072</v>
      </c>
      <c r="D2021" s="176" t="s">
        <v>526</v>
      </c>
      <c r="E2021" s="177" t="s">
        <v>2073</v>
      </c>
      <c r="F2021" s="178" t="s">
        <v>2074</v>
      </c>
      <c r="G2021" s="179" t="s">
        <v>529</v>
      </c>
      <c r="H2021" s="180">
        <v>18.399999999999999</v>
      </c>
      <c r="I2021" s="181"/>
      <c r="J2021" s="180">
        <f>ROUND(I2021*H2021,3)</f>
        <v>0</v>
      </c>
      <c r="K2021" s="182"/>
      <c r="L2021" s="36"/>
      <c r="M2021" s="183" t="s">
        <v>1</v>
      </c>
      <c r="N2021" s="184" t="s">
        <v>42</v>
      </c>
      <c r="O2021" s="61"/>
      <c r="P2021" s="185">
        <f>O2021*H2021</f>
        <v>0</v>
      </c>
      <c r="Q2021" s="185">
        <v>4.4000000000000002E-4</v>
      </c>
      <c r="R2021" s="185">
        <f>Q2021*H2021</f>
        <v>8.095999999999999E-3</v>
      </c>
      <c r="S2021" s="185">
        <v>0</v>
      </c>
      <c r="T2021" s="186">
        <f>S2021*H2021</f>
        <v>0</v>
      </c>
      <c r="U2021" s="35"/>
      <c r="V2021" s="35"/>
      <c r="W2021" s="35"/>
      <c r="X2021" s="35"/>
      <c r="Y2021" s="35"/>
      <c r="Z2021" s="35"/>
      <c r="AA2021" s="35"/>
      <c r="AB2021" s="35"/>
      <c r="AC2021" s="35"/>
      <c r="AD2021" s="35"/>
      <c r="AE2021" s="35"/>
      <c r="AR2021" s="187" t="s">
        <v>530</v>
      </c>
      <c r="AT2021" s="187" t="s">
        <v>526</v>
      </c>
      <c r="AU2021" s="187" t="s">
        <v>89</v>
      </c>
      <c r="AY2021" s="18" t="s">
        <v>524</v>
      </c>
      <c r="BE2021" s="105">
        <f>IF(N2021="základná",J2021,0)</f>
        <v>0</v>
      </c>
      <c r="BF2021" s="105">
        <f>IF(N2021="znížená",J2021,0)</f>
        <v>0</v>
      </c>
      <c r="BG2021" s="105">
        <f>IF(N2021="zákl. prenesená",J2021,0)</f>
        <v>0</v>
      </c>
      <c r="BH2021" s="105">
        <f>IF(N2021="zníž. prenesená",J2021,0)</f>
        <v>0</v>
      </c>
      <c r="BI2021" s="105">
        <f>IF(N2021="nulová",J2021,0)</f>
        <v>0</v>
      </c>
      <c r="BJ2021" s="18" t="s">
        <v>89</v>
      </c>
      <c r="BK2021" s="188">
        <f>ROUND(I2021*H2021,3)</f>
        <v>0</v>
      </c>
      <c r="BL2021" s="18" t="s">
        <v>530</v>
      </c>
      <c r="BM2021" s="187" t="s">
        <v>2075</v>
      </c>
    </row>
    <row r="2022" spans="1:65" s="14" customFormat="1">
      <c r="B2022" s="198"/>
      <c r="D2022" s="190" t="s">
        <v>532</v>
      </c>
      <c r="E2022" s="199" t="s">
        <v>1</v>
      </c>
      <c r="F2022" s="200" t="s">
        <v>577</v>
      </c>
      <c r="H2022" s="199" t="s">
        <v>1</v>
      </c>
      <c r="I2022" s="201"/>
      <c r="L2022" s="198"/>
      <c r="M2022" s="202"/>
      <c r="N2022" s="203"/>
      <c r="O2022" s="203"/>
      <c r="P2022" s="203"/>
      <c r="Q2022" s="203"/>
      <c r="R2022" s="203"/>
      <c r="S2022" s="203"/>
      <c r="T2022" s="204"/>
      <c r="AT2022" s="199" t="s">
        <v>532</v>
      </c>
      <c r="AU2022" s="199" t="s">
        <v>89</v>
      </c>
      <c r="AV2022" s="14" t="s">
        <v>83</v>
      </c>
      <c r="AW2022" s="14" t="s">
        <v>30</v>
      </c>
      <c r="AX2022" s="14" t="s">
        <v>76</v>
      </c>
      <c r="AY2022" s="199" t="s">
        <v>524</v>
      </c>
    </row>
    <row r="2023" spans="1:65" s="13" customFormat="1">
      <c r="B2023" s="189"/>
      <c r="D2023" s="190" t="s">
        <v>532</v>
      </c>
      <c r="E2023" s="191" t="s">
        <v>1</v>
      </c>
      <c r="F2023" s="192" t="s">
        <v>402</v>
      </c>
      <c r="H2023" s="193">
        <v>18.399999999999999</v>
      </c>
      <c r="I2023" s="194"/>
      <c r="L2023" s="189"/>
      <c r="M2023" s="195"/>
      <c r="N2023" s="196"/>
      <c r="O2023" s="196"/>
      <c r="P2023" s="196"/>
      <c r="Q2023" s="196"/>
      <c r="R2023" s="196"/>
      <c r="S2023" s="196"/>
      <c r="T2023" s="197"/>
      <c r="AT2023" s="191" t="s">
        <v>532</v>
      </c>
      <c r="AU2023" s="191" t="s">
        <v>89</v>
      </c>
      <c r="AV2023" s="13" t="s">
        <v>89</v>
      </c>
      <c r="AW2023" s="13" t="s">
        <v>30</v>
      </c>
      <c r="AX2023" s="13" t="s">
        <v>83</v>
      </c>
      <c r="AY2023" s="191" t="s">
        <v>524</v>
      </c>
    </row>
    <row r="2024" spans="1:65" s="2" customFormat="1" ht="21.75" customHeight="1">
      <c r="A2024" s="35"/>
      <c r="B2024" s="144"/>
      <c r="C2024" s="221" t="s">
        <v>2076</v>
      </c>
      <c r="D2024" s="221" t="s">
        <v>697</v>
      </c>
      <c r="E2024" s="222" t="s">
        <v>2077</v>
      </c>
      <c r="F2024" s="223" t="s">
        <v>2078</v>
      </c>
      <c r="G2024" s="224" t="s">
        <v>529</v>
      </c>
      <c r="H2024" s="225">
        <v>18.768000000000001</v>
      </c>
      <c r="I2024" s="226"/>
      <c r="J2024" s="225">
        <f>ROUND(I2024*H2024,3)</f>
        <v>0</v>
      </c>
      <c r="K2024" s="227"/>
      <c r="L2024" s="228"/>
      <c r="M2024" s="229" t="s">
        <v>1</v>
      </c>
      <c r="N2024" s="230" t="s">
        <v>42</v>
      </c>
      <c r="O2024" s="61"/>
      <c r="P2024" s="185">
        <f>O2024*H2024</f>
        <v>0</v>
      </c>
      <c r="Q2024" s="185">
        <v>8.6999999999999994E-2</v>
      </c>
      <c r="R2024" s="185">
        <f>Q2024*H2024</f>
        <v>1.632816</v>
      </c>
      <c r="S2024" s="185">
        <v>0</v>
      </c>
      <c r="T2024" s="186">
        <f>S2024*H2024</f>
        <v>0</v>
      </c>
      <c r="U2024" s="35"/>
      <c r="V2024" s="35"/>
      <c r="W2024" s="35"/>
      <c r="X2024" s="35"/>
      <c r="Y2024" s="35"/>
      <c r="Z2024" s="35"/>
      <c r="AA2024" s="35"/>
      <c r="AB2024" s="35"/>
      <c r="AC2024" s="35"/>
      <c r="AD2024" s="35"/>
      <c r="AE2024" s="35"/>
      <c r="AR2024" s="187" t="s">
        <v>556</v>
      </c>
      <c r="AT2024" s="187" t="s">
        <v>697</v>
      </c>
      <c r="AU2024" s="187" t="s">
        <v>89</v>
      </c>
      <c r="AY2024" s="18" t="s">
        <v>524</v>
      </c>
      <c r="BE2024" s="105">
        <f>IF(N2024="základná",J2024,0)</f>
        <v>0</v>
      </c>
      <c r="BF2024" s="105">
        <f>IF(N2024="znížená",J2024,0)</f>
        <v>0</v>
      </c>
      <c r="BG2024" s="105">
        <f>IF(N2024="zákl. prenesená",J2024,0)</f>
        <v>0</v>
      </c>
      <c r="BH2024" s="105">
        <f>IF(N2024="zníž. prenesená",J2024,0)</f>
        <v>0</v>
      </c>
      <c r="BI2024" s="105">
        <f>IF(N2024="nulová",J2024,0)</f>
        <v>0</v>
      </c>
      <c r="BJ2024" s="18" t="s">
        <v>89</v>
      </c>
      <c r="BK2024" s="188">
        <f>ROUND(I2024*H2024,3)</f>
        <v>0</v>
      </c>
      <c r="BL2024" s="18" t="s">
        <v>530</v>
      </c>
      <c r="BM2024" s="187" t="s">
        <v>2079</v>
      </c>
    </row>
    <row r="2025" spans="1:65" s="13" customFormat="1">
      <c r="B2025" s="189"/>
      <c r="D2025" s="190" t="s">
        <v>532</v>
      </c>
      <c r="E2025" s="191" t="s">
        <v>1</v>
      </c>
      <c r="F2025" s="192" t="s">
        <v>2080</v>
      </c>
      <c r="H2025" s="193">
        <v>18.768000000000001</v>
      </c>
      <c r="I2025" s="194"/>
      <c r="L2025" s="189"/>
      <c r="M2025" s="195"/>
      <c r="N2025" s="196"/>
      <c r="O2025" s="196"/>
      <c r="P2025" s="196"/>
      <c r="Q2025" s="196"/>
      <c r="R2025" s="196"/>
      <c r="S2025" s="196"/>
      <c r="T2025" s="197"/>
      <c r="AT2025" s="191" t="s">
        <v>532</v>
      </c>
      <c r="AU2025" s="191" t="s">
        <v>89</v>
      </c>
      <c r="AV2025" s="13" t="s">
        <v>89</v>
      </c>
      <c r="AW2025" s="13" t="s">
        <v>30</v>
      </c>
      <c r="AX2025" s="13" t="s">
        <v>83</v>
      </c>
      <c r="AY2025" s="191" t="s">
        <v>524</v>
      </c>
    </row>
    <row r="2026" spans="1:65" s="2" customFormat="1" ht="21.75" customHeight="1">
      <c r="A2026" s="35"/>
      <c r="B2026" s="144"/>
      <c r="C2026" s="176" t="s">
        <v>2081</v>
      </c>
      <c r="D2026" s="176" t="s">
        <v>526</v>
      </c>
      <c r="E2026" s="177" t="s">
        <v>2082</v>
      </c>
      <c r="F2026" s="178" t="s">
        <v>2083</v>
      </c>
      <c r="G2026" s="179" t="s">
        <v>529</v>
      </c>
      <c r="H2026" s="180">
        <v>157.49</v>
      </c>
      <c r="I2026" s="181"/>
      <c r="J2026" s="180">
        <f>ROUND(I2026*H2026,3)</f>
        <v>0</v>
      </c>
      <c r="K2026" s="182"/>
      <c r="L2026" s="36"/>
      <c r="M2026" s="183" t="s">
        <v>1</v>
      </c>
      <c r="N2026" s="184" t="s">
        <v>42</v>
      </c>
      <c r="O2026" s="61"/>
      <c r="P2026" s="185">
        <f>O2026*H2026</f>
        <v>0</v>
      </c>
      <c r="Q2026" s="185">
        <v>4.1200000000000001E-2</v>
      </c>
      <c r="R2026" s="185">
        <f>Q2026*H2026</f>
        <v>6.488588</v>
      </c>
      <c r="S2026" s="185">
        <v>0</v>
      </c>
      <c r="T2026" s="186">
        <f>S2026*H2026</f>
        <v>0</v>
      </c>
      <c r="U2026" s="35"/>
      <c r="V2026" s="35"/>
      <c r="W2026" s="35"/>
      <c r="X2026" s="35"/>
      <c r="Y2026" s="35"/>
      <c r="Z2026" s="35"/>
      <c r="AA2026" s="35"/>
      <c r="AB2026" s="35"/>
      <c r="AC2026" s="35"/>
      <c r="AD2026" s="35"/>
      <c r="AE2026" s="35"/>
      <c r="AR2026" s="187" t="s">
        <v>530</v>
      </c>
      <c r="AT2026" s="187" t="s">
        <v>526</v>
      </c>
      <c r="AU2026" s="187" t="s">
        <v>89</v>
      </c>
      <c r="AY2026" s="18" t="s">
        <v>524</v>
      </c>
      <c r="BE2026" s="105">
        <f>IF(N2026="základná",J2026,0)</f>
        <v>0</v>
      </c>
      <c r="BF2026" s="105">
        <f>IF(N2026="znížená",J2026,0)</f>
        <v>0</v>
      </c>
      <c r="BG2026" s="105">
        <f>IF(N2026="zákl. prenesená",J2026,0)</f>
        <v>0</v>
      </c>
      <c r="BH2026" s="105">
        <f>IF(N2026="zníž. prenesená",J2026,0)</f>
        <v>0</v>
      </c>
      <c r="BI2026" s="105">
        <f>IF(N2026="nulová",J2026,0)</f>
        <v>0</v>
      </c>
      <c r="BJ2026" s="18" t="s">
        <v>89</v>
      </c>
      <c r="BK2026" s="188">
        <f>ROUND(I2026*H2026,3)</f>
        <v>0</v>
      </c>
      <c r="BL2026" s="18" t="s">
        <v>530</v>
      </c>
      <c r="BM2026" s="187" t="s">
        <v>2084</v>
      </c>
    </row>
    <row r="2027" spans="1:65" s="14" customFormat="1">
      <c r="B2027" s="198"/>
      <c r="D2027" s="190" t="s">
        <v>532</v>
      </c>
      <c r="E2027" s="199" t="s">
        <v>1</v>
      </c>
      <c r="F2027" s="200" t="s">
        <v>577</v>
      </c>
      <c r="H2027" s="199" t="s">
        <v>1</v>
      </c>
      <c r="I2027" s="201"/>
      <c r="L2027" s="198"/>
      <c r="M2027" s="202"/>
      <c r="N2027" s="203"/>
      <c r="O2027" s="203"/>
      <c r="P2027" s="203"/>
      <c r="Q2027" s="203"/>
      <c r="R2027" s="203"/>
      <c r="S2027" s="203"/>
      <c r="T2027" s="204"/>
      <c r="AT2027" s="199" t="s">
        <v>532</v>
      </c>
      <c r="AU2027" s="199" t="s">
        <v>89</v>
      </c>
      <c r="AV2027" s="14" t="s">
        <v>83</v>
      </c>
      <c r="AW2027" s="14" t="s">
        <v>30</v>
      </c>
      <c r="AX2027" s="14" t="s">
        <v>76</v>
      </c>
      <c r="AY2027" s="199" t="s">
        <v>524</v>
      </c>
    </row>
    <row r="2028" spans="1:65" s="13" customFormat="1">
      <c r="B2028" s="189"/>
      <c r="D2028" s="190" t="s">
        <v>532</v>
      </c>
      <c r="E2028" s="191" t="s">
        <v>1</v>
      </c>
      <c r="F2028" s="192" t="s">
        <v>396</v>
      </c>
      <c r="H2028" s="193">
        <v>157.49</v>
      </c>
      <c r="I2028" s="194"/>
      <c r="L2028" s="189"/>
      <c r="M2028" s="195"/>
      <c r="N2028" s="196"/>
      <c r="O2028" s="196"/>
      <c r="P2028" s="196"/>
      <c r="Q2028" s="196"/>
      <c r="R2028" s="196"/>
      <c r="S2028" s="196"/>
      <c r="T2028" s="197"/>
      <c r="AT2028" s="191" t="s">
        <v>532</v>
      </c>
      <c r="AU2028" s="191" t="s">
        <v>89</v>
      </c>
      <c r="AV2028" s="13" t="s">
        <v>89</v>
      </c>
      <c r="AW2028" s="13" t="s">
        <v>30</v>
      </c>
      <c r="AX2028" s="13" t="s">
        <v>76</v>
      </c>
      <c r="AY2028" s="191" t="s">
        <v>524</v>
      </c>
    </row>
    <row r="2029" spans="1:65" s="16" customFormat="1">
      <c r="B2029" s="213"/>
      <c r="D2029" s="190" t="s">
        <v>532</v>
      </c>
      <c r="E2029" s="214" t="s">
        <v>1</v>
      </c>
      <c r="F2029" s="215" t="s">
        <v>590</v>
      </c>
      <c r="H2029" s="216">
        <v>157.49</v>
      </c>
      <c r="I2029" s="217"/>
      <c r="L2029" s="213"/>
      <c r="M2029" s="218"/>
      <c r="N2029" s="219"/>
      <c r="O2029" s="219"/>
      <c r="P2029" s="219"/>
      <c r="Q2029" s="219"/>
      <c r="R2029" s="219"/>
      <c r="S2029" s="219"/>
      <c r="T2029" s="220"/>
      <c r="AT2029" s="214" t="s">
        <v>532</v>
      </c>
      <c r="AU2029" s="214" t="s">
        <v>89</v>
      </c>
      <c r="AV2029" s="16" t="s">
        <v>530</v>
      </c>
      <c r="AW2029" s="16" t="s">
        <v>30</v>
      </c>
      <c r="AX2029" s="16" t="s">
        <v>83</v>
      </c>
      <c r="AY2029" s="214" t="s">
        <v>524</v>
      </c>
    </row>
    <row r="2030" spans="1:65" s="2" customFormat="1" ht="21.75" customHeight="1">
      <c r="A2030" s="35"/>
      <c r="B2030" s="144"/>
      <c r="C2030" s="176" t="s">
        <v>2085</v>
      </c>
      <c r="D2030" s="176" t="s">
        <v>526</v>
      </c>
      <c r="E2030" s="177" t="s">
        <v>2086</v>
      </c>
      <c r="F2030" s="178" t="s">
        <v>410</v>
      </c>
      <c r="G2030" s="179" t="s">
        <v>529</v>
      </c>
      <c r="H2030" s="180">
        <v>71.28</v>
      </c>
      <c r="I2030" s="181"/>
      <c r="J2030" s="180">
        <f>ROUND(I2030*H2030,3)</f>
        <v>0</v>
      </c>
      <c r="K2030" s="182"/>
      <c r="L2030" s="36"/>
      <c r="M2030" s="183" t="s">
        <v>1</v>
      </c>
      <c r="N2030" s="184" t="s">
        <v>42</v>
      </c>
      <c r="O2030" s="61"/>
      <c r="P2030" s="185">
        <f>O2030*H2030</f>
        <v>0</v>
      </c>
      <c r="Q2030" s="185">
        <v>0.10299999999999999</v>
      </c>
      <c r="R2030" s="185">
        <f>Q2030*H2030</f>
        <v>7.3418399999999995</v>
      </c>
      <c r="S2030" s="185">
        <v>0</v>
      </c>
      <c r="T2030" s="186">
        <f>S2030*H2030</f>
        <v>0</v>
      </c>
      <c r="U2030" s="35"/>
      <c r="V2030" s="35"/>
      <c r="W2030" s="35"/>
      <c r="X2030" s="35"/>
      <c r="Y2030" s="35"/>
      <c r="Z2030" s="35"/>
      <c r="AA2030" s="35"/>
      <c r="AB2030" s="35"/>
      <c r="AC2030" s="35"/>
      <c r="AD2030" s="35"/>
      <c r="AE2030" s="35"/>
      <c r="AR2030" s="187" t="s">
        <v>530</v>
      </c>
      <c r="AT2030" s="187" t="s">
        <v>526</v>
      </c>
      <c r="AU2030" s="187" t="s">
        <v>89</v>
      </c>
      <c r="AY2030" s="18" t="s">
        <v>524</v>
      </c>
      <c r="BE2030" s="105">
        <f>IF(N2030="základná",J2030,0)</f>
        <v>0</v>
      </c>
      <c r="BF2030" s="105">
        <f>IF(N2030="znížená",J2030,0)</f>
        <v>0</v>
      </c>
      <c r="BG2030" s="105">
        <f>IF(N2030="zákl. prenesená",J2030,0)</f>
        <v>0</v>
      </c>
      <c r="BH2030" s="105">
        <f>IF(N2030="zníž. prenesená",J2030,0)</f>
        <v>0</v>
      </c>
      <c r="BI2030" s="105">
        <f>IF(N2030="nulová",J2030,0)</f>
        <v>0</v>
      </c>
      <c r="BJ2030" s="18" t="s">
        <v>89</v>
      </c>
      <c r="BK2030" s="188">
        <f>ROUND(I2030*H2030,3)</f>
        <v>0</v>
      </c>
      <c r="BL2030" s="18" t="s">
        <v>530</v>
      </c>
      <c r="BM2030" s="187" t="s">
        <v>2087</v>
      </c>
    </row>
    <row r="2031" spans="1:65" s="14" customFormat="1">
      <c r="B2031" s="198"/>
      <c r="D2031" s="190" t="s">
        <v>532</v>
      </c>
      <c r="E2031" s="199" t="s">
        <v>1</v>
      </c>
      <c r="F2031" s="200" t="s">
        <v>577</v>
      </c>
      <c r="H2031" s="199" t="s">
        <v>1</v>
      </c>
      <c r="I2031" s="201"/>
      <c r="L2031" s="198"/>
      <c r="M2031" s="202"/>
      <c r="N2031" s="203"/>
      <c r="O2031" s="203"/>
      <c r="P2031" s="203"/>
      <c r="Q2031" s="203"/>
      <c r="R2031" s="203"/>
      <c r="S2031" s="203"/>
      <c r="T2031" s="204"/>
      <c r="AT2031" s="199" t="s">
        <v>532</v>
      </c>
      <c r="AU2031" s="199" t="s">
        <v>89</v>
      </c>
      <c r="AV2031" s="14" t="s">
        <v>83</v>
      </c>
      <c r="AW2031" s="14" t="s">
        <v>30</v>
      </c>
      <c r="AX2031" s="14" t="s">
        <v>76</v>
      </c>
      <c r="AY2031" s="199" t="s">
        <v>524</v>
      </c>
    </row>
    <row r="2032" spans="1:65" s="14" customFormat="1">
      <c r="B2032" s="198"/>
      <c r="D2032" s="190" t="s">
        <v>532</v>
      </c>
      <c r="E2032" s="199" t="s">
        <v>1</v>
      </c>
      <c r="F2032" s="200" t="s">
        <v>2088</v>
      </c>
      <c r="H2032" s="199" t="s">
        <v>1</v>
      </c>
      <c r="I2032" s="201"/>
      <c r="L2032" s="198"/>
      <c r="M2032" s="202"/>
      <c r="N2032" s="203"/>
      <c r="O2032" s="203"/>
      <c r="P2032" s="203"/>
      <c r="Q2032" s="203"/>
      <c r="R2032" s="203"/>
      <c r="S2032" s="203"/>
      <c r="T2032" s="204"/>
      <c r="AT2032" s="199" t="s">
        <v>532</v>
      </c>
      <c r="AU2032" s="199" t="s">
        <v>89</v>
      </c>
      <c r="AV2032" s="14" t="s">
        <v>83</v>
      </c>
      <c r="AW2032" s="14" t="s">
        <v>30</v>
      </c>
      <c r="AX2032" s="14" t="s">
        <v>76</v>
      </c>
      <c r="AY2032" s="199" t="s">
        <v>524</v>
      </c>
    </row>
    <row r="2033" spans="1:65" s="13" customFormat="1">
      <c r="B2033" s="189"/>
      <c r="D2033" s="190" t="s">
        <v>532</v>
      </c>
      <c r="E2033" s="191" t="s">
        <v>1</v>
      </c>
      <c r="F2033" s="192" t="s">
        <v>2089</v>
      </c>
      <c r="H2033" s="193">
        <v>71.28</v>
      </c>
      <c r="I2033" s="194"/>
      <c r="L2033" s="189"/>
      <c r="M2033" s="195"/>
      <c r="N2033" s="196"/>
      <c r="O2033" s="196"/>
      <c r="P2033" s="196"/>
      <c r="Q2033" s="196"/>
      <c r="R2033" s="196"/>
      <c r="S2033" s="196"/>
      <c r="T2033" s="197"/>
      <c r="AT2033" s="191" t="s">
        <v>532</v>
      </c>
      <c r="AU2033" s="191" t="s">
        <v>89</v>
      </c>
      <c r="AV2033" s="13" t="s">
        <v>89</v>
      </c>
      <c r="AW2033" s="13" t="s">
        <v>30</v>
      </c>
      <c r="AX2033" s="13" t="s">
        <v>76</v>
      </c>
      <c r="AY2033" s="191" t="s">
        <v>524</v>
      </c>
    </row>
    <row r="2034" spans="1:65" s="16" customFormat="1">
      <c r="B2034" s="213"/>
      <c r="D2034" s="190" t="s">
        <v>532</v>
      </c>
      <c r="E2034" s="214" t="s">
        <v>409</v>
      </c>
      <c r="F2034" s="215" t="s">
        <v>590</v>
      </c>
      <c r="H2034" s="216">
        <v>71.28</v>
      </c>
      <c r="I2034" s="217"/>
      <c r="L2034" s="213"/>
      <c r="M2034" s="218"/>
      <c r="N2034" s="219"/>
      <c r="O2034" s="219"/>
      <c r="P2034" s="219"/>
      <c r="Q2034" s="219"/>
      <c r="R2034" s="219"/>
      <c r="S2034" s="219"/>
      <c r="T2034" s="220"/>
      <c r="AT2034" s="214" t="s">
        <v>532</v>
      </c>
      <c r="AU2034" s="214" t="s">
        <v>89</v>
      </c>
      <c r="AV2034" s="16" t="s">
        <v>530</v>
      </c>
      <c r="AW2034" s="16" t="s">
        <v>30</v>
      </c>
      <c r="AX2034" s="16" t="s">
        <v>83</v>
      </c>
      <c r="AY2034" s="214" t="s">
        <v>524</v>
      </c>
    </row>
    <row r="2035" spans="1:65" s="12" customFormat="1" ht="22.95" customHeight="1">
      <c r="B2035" s="163"/>
      <c r="D2035" s="164" t="s">
        <v>75</v>
      </c>
      <c r="E2035" s="174" t="s">
        <v>560</v>
      </c>
      <c r="F2035" s="174" t="s">
        <v>2090</v>
      </c>
      <c r="I2035" s="166"/>
      <c r="J2035" s="175">
        <f>BK2035</f>
        <v>0</v>
      </c>
      <c r="L2035" s="163"/>
      <c r="M2035" s="168"/>
      <c r="N2035" s="169"/>
      <c r="O2035" s="169"/>
      <c r="P2035" s="170">
        <f>SUM(P2036:P2908)</f>
        <v>0</v>
      </c>
      <c r="Q2035" s="169"/>
      <c r="R2035" s="170">
        <f>SUM(R2036:R2908)</f>
        <v>146.39577560000004</v>
      </c>
      <c r="S2035" s="169"/>
      <c r="T2035" s="171">
        <f>SUM(T2036:T2908)</f>
        <v>4358.1885348300011</v>
      </c>
      <c r="AR2035" s="164" t="s">
        <v>83</v>
      </c>
      <c r="AT2035" s="172" t="s">
        <v>75</v>
      </c>
      <c r="AU2035" s="172" t="s">
        <v>83</v>
      </c>
      <c r="AY2035" s="164" t="s">
        <v>524</v>
      </c>
      <c r="BK2035" s="173">
        <f>SUM(BK2036:BK2908)</f>
        <v>0</v>
      </c>
    </row>
    <row r="2036" spans="1:65" s="2" customFormat="1" ht="16.5" customHeight="1">
      <c r="A2036" s="35"/>
      <c r="B2036" s="144"/>
      <c r="C2036" s="176" t="s">
        <v>2091</v>
      </c>
      <c r="D2036" s="176" t="s">
        <v>526</v>
      </c>
      <c r="E2036" s="177" t="s">
        <v>2092</v>
      </c>
      <c r="F2036" s="178" t="s">
        <v>2093</v>
      </c>
      <c r="G2036" s="179" t="s">
        <v>529</v>
      </c>
      <c r="H2036" s="180">
        <v>2465</v>
      </c>
      <c r="I2036" s="181"/>
      <c r="J2036" s="180">
        <f>ROUND(I2036*H2036,3)</f>
        <v>0</v>
      </c>
      <c r="K2036" s="182"/>
      <c r="L2036" s="36"/>
      <c r="M2036" s="183" t="s">
        <v>1</v>
      </c>
      <c r="N2036" s="184" t="s">
        <v>42</v>
      </c>
      <c r="O2036" s="61"/>
      <c r="P2036" s="185">
        <f>O2036*H2036</f>
        <v>0</v>
      </c>
      <c r="Q2036" s="185">
        <v>0</v>
      </c>
      <c r="R2036" s="185">
        <f>Q2036*H2036</f>
        <v>0</v>
      </c>
      <c r="S2036" s="185">
        <v>0</v>
      </c>
      <c r="T2036" s="186">
        <f>S2036*H2036</f>
        <v>0</v>
      </c>
      <c r="U2036" s="35"/>
      <c r="V2036" s="35"/>
      <c r="W2036" s="35"/>
      <c r="X2036" s="35"/>
      <c r="Y2036" s="35"/>
      <c r="Z2036" s="35"/>
      <c r="AA2036" s="35"/>
      <c r="AB2036" s="35"/>
      <c r="AC2036" s="35"/>
      <c r="AD2036" s="35"/>
      <c r="AE2036" s="35"/>
      <c r="AR2036" s="187" t="s">
        <v>530</v>
      </c>
      <c r="AT2036" s="187" t="s">
        <v>526</v>
      </c>
      <c r="AU2036" s="187" t="s">
        <v>89</v>
      </c>
      <c r="AY2036" s="18" t="s">
        <v>524</v>
      </c>
      <c r="BE2036" s="105">
        <f>IF(N2036="základná",J2036,0)</f>
        <v>0</v>
      </c>
      <c r="BF2036" s="105">
        <f>IF(N2036="znížená",J2036,0)</f>
        <v>0</v>
      </c>
      <c r="BG2036" s="105">
        <f>IF(N2036="zákl. prenesená",J2036,0)</f>
        <v>0</v>
      </c>
      <c r="BH2036" s="105">
        <f>IF(N2036="zníž. prenesená",J2036,0)</f>
        <v>0</v>
      </c>
      <c r="BI2036" s="105">
        <f>IF(N2036="nulová",J2036,0)</f>
        <v>0</v>
      </c>
      <c r="BJ2036" s="18" t="s">
        <v>89</v>
      </c>
      <c r="BK2036" s="188">
        <f>ROUND(I2036*H2036,3)</f>
        <v>0</v>
      </c>
      <c r="BL2036" s="18" t="s">
        <v>530</v>
      </c>
      <c r="BM2036" s="187" t="s">
        <v>2094</v>
      </c>
    </row>
    <row r="2037" spans="1:65" s="14" customFormat="1">
      <c r="B2037" s="198"/>
      <c r="D2037" s="190" t="s">
        <v>532</v>
      </c>
      <c r="E2037" s="199" t="s">
        <v>1</v>
      </c>
      <c r="F2037" s="200" t="s">
        <v>2095</v>
      </c>
      <c r="H2037" s="199" t="s">
        <v>1</v>
      </c>
      <c r="I2037" s="201"/>
      <c r="L2037" s="198"/>
      <c r="M2037" s="202"/>
      <c r="N2037" s="203"/>
      <c r="O2037" s="203"/>
      <c r="P2037" s="203"/>
      <c r="Q2037" s="203"/>
      <c r="R2037" s="203"/>
      <c r="S2037" s="203"/>
      <c r="T2037" s="204"/>
      <c r="AT2037" s="199" t="s">
        <v>532</v>
      </c>
      <c r="AU2037" s="199" t="s">
        <v>89</v>
      </c>
      <c r="AV2037" s="14" t="s">
        <v>83</v>
      </c>
      <c r="AW2037" s="14" t="s">
        <v>30</v>
      </c>
      <c r="AX2037" s="14" t="s">
        <v>76</v>
      </c>
      <c r="AY2037" s="199" t="s">
        <v>524</v>
      </c>
    </row>
    <row r="2038" spans="1:65" s="14" customFormat="1">
      <c r="B2038" s="198"/>
      <c r="D2038" s="190" t="s">
        <v>532</v>
      </c>
      <c r="E2038" s="199" t="s">
        <v>1</v>
      </c>
      <c r="F2038" s="200" t="s">
        <v>577</v>
      </c>
      <c r="H2038" s="199" t="s">
        <v>1</v>
      </c>
      <c r="I2038" s="201"/>
      <c r="L2038" s="198"/>
      <c r="M2038" s="202"/>
      <c r="N2038" s="203"/>
      <c r="O2038" s="203"/>
      <c r="P2038" s="203"/>
      <c r="Q2038" s="203"/>
      <c r="R2038" s="203"/>
      <c r="S2038" s="203"/>
      <c r="T2038" s="204"/>
      <c r="AT2038" s="199" t="s">
        <v>532</v>
      </c>
      <c r="AU2038" s="199" t="s">
        <v>89</v>
      </c>
      <c r="AV2038" s="14" t="s">
        <v>83</v>
      </c>
      <c r="AW2038" s="14" t="s">
        <v>30</v>
      </c>
      <c r="AX2038" s="14" t="s">
        <v>76</v>
      </c>
      <c r="AY2038" s="199" t="s">
        <v>524</v>
      </c>
    </row>
    <row r="2039" spans="1:65" s="13" customFormat="1">
      <c r="B2039" s="189"/>
      <c r="D2039" s="190" t="s">
        <v>532</v>
      </c>
      <c r="E2039" s="191" t="s">
        <v>1</v>
      </c>
      <c r="F2039" s="192" t="s">
        <v>2096</v>
      </c>
      <c r="H2039" s="193">
        <v>2465</v>
      </c>
      <c r="I2039" s="194"/>
      <c r="L2039" s="189"/>
      <c r="M2039" s="195"/>
      <c r="N2039" s="196"/>
      <c r="O2039" s="196"/>
      <c r="P2039" s="196"/>
      <c r="Q2039" s="196"/>
      <c r="R2039" s="196"/>
      <c r="S2039" s="196"/>
      <c r="T2039" s="197"/>
      <c r="AT2039" s="191" t="s">
        <v>532</v>
      </c>
      <c r="AU2039" s="191" t="s">
        <v>89</v>
      </c>
      <c r="AV2039" s="13" t="s">
        <v>89</v>
      </c>
      <c r="AW2039" s="13" t="s">
        <v>30</v>
      </c>
      <c r="AX2039" s="13" t="s">
        <v>76</v>
      </c>
      <c r="AY2039" s="191" t="s">
        <v>524</v>
      </c>
    </row>
    <row r="2040" spans="1:65" s="16" customFormat="1">
      <c r="B2040" s="213"/>
      <c r="D2040" s="190" t="s">
        <v>532</v>
      </c>
      <c r="E2040" s="214" t="s">
        <v>1</v>
      </c>
      <c r="F2040" s="215" t="s">
        <v>590</v>
      </c>
      <c r="H2040" s="216">
        <v>2465</v>
      </c>
      <c r="I2040" s="217"/>
      <c r="L2040" s="213"/>
      <c r="M2040" s="218"/>
      <c r="N2040" s="219"/>
      <c r="O2040" s="219"/>
      <c r="P2040" s="219"/>
      <c r="Q2040" s="219"/>
      <c r="R2040" s="219"/>
      <c r="S2040" s="219"/>
      <c r="T2040" s="220"/>
      <c r="AT2040" s="214" t="s">
        <v>532</v>
      </c>
      <c r="AU2040" s="214" t="s">
        <v>89</v>
      </c>
      <c r="AV2040" s="16" t="s">
        <v>530</v>
      </c>
      <c r="AW2040" s="16" t="s">
        <v>30</v>
      </c>
      <c r="AX2040" s="16" t="s">
        <v>83</v>
      </c>
      <c r="AY2040" s="214" t="s">
        <v>524</v>
      </c>
    </row>
    <row r="2041" spans="1:65" s="2" customFormat="1" ht="33" customHeight="1">
      <c r="A2041" s="35"/>
      <c r="B2041" s="144"/>
      <c r="C2041" s="176" t="s">
        <v>2097</v>
      </c>
      <c r="D2041" s="176" t="s">
        <v>526</v>
      </c>
      <c r="E2041" s="177" t="s">
        <v>2098</v>
      </c>
      <c r="F2041" s="178" t="s">
        <v>2099</v>
      </c>
      <c r="G2041" s="179" t="s">
        <v>529</v>
      </c>
      <c r="H2041" s="180">
        <v>2810.239</v>
      </c>
      <c r="I2041" s="181"/>
      <c r="J2041" s="180">
        <f>ROUND(I2041*H2041,3)</f>
        <v>0</v>
      </c>
      <c r="K2041" s="182"/>
      <c r="L2041" s="36"/>
      <c r="M2041" s="183" t="s">
        <v>1</v>
      </c>
      <c r="N2041" s="184" t="s">
        <v>42</v>
      </c>
      <c r="O2041" s="61"/>
      <c r="P2041" s="185">
        <f>O2041*H2041</f>
        <v>0</v>
      </c>
      <c r="Q2041" s="185">
        <v>2.3990000000000001E-2</v>
      </c>
      <c r="R2041" s="185">
        <f>Q2041*H2041</f>
        <v>67.41763361000001</v>
      </c>
      <c r="S2041" s="185">
        <v>0</v>
      </c>
      <c r="T2041" s="186">
        <f>S2041*H2041</f>
        <v>0</v>
      </c>
      <c r="U2041" s="35"/>
      <c r="V2041" s="35"/>
      <c r="W2041" s="35"/>
      <c r="X2041" s="35"/>
      <c r="Y2041" s="35"/>
      <c r="Z2041" s="35"/>
      <c r="AA2041" s="35"/>
      <c r="AB2041" s="35"/>
      <c r="AC2041" s="35"/>
      <c r="AD2041" s="35"/>
      <c r="AE2041" s="35"/>
      <c r="AR2041" s="187" t="s">
        <v>530</v>
      </c>
      <c r="AT2041" s="187" t="s">
        <v>526</v>
      </c>
      <c r="AU2041" s="187" t="s">
        <v>89</v>
      </c>
      <c r="AY2041" s="18" t="s">
        <v>524</v>
      </c>
      <c r="BE2041" s="105">
        <f>IF(N2041="základná",J2041,0)</f>
        <v>0</v>
      </c>
      <c r="BF2041" s="105">
        <f>IF(N2041="znížená",J2041,0)</f>
        <v>0</v>
      </c>
      <c r="BG2041" s="105">
        <f>IF(N2041="zákl. prenesená",J2041,0)</f>
        <v>0</v>
      </c>
      <c r="BH2041" s="105">
        <f>IF(N2041="zníž. prenesená",J2041,0)</f>
        <v>0</v>
      </c>
      <c r="BI2041" s="105">
        <f>IF(N2041="nulová",J2041,0)</f>
        <v>0</v>
      </c>
      <c r="BJ2041" s="18" t="s">
        <v>89</v>
      </c>
      <c r="BK2041" s="188">
        <f>ROUND(I2041*H2041,3)</f>
        <v>0</v>
      </c>
      <c r="BL2041" s="18" t="s">
        <v>530</v>
      </c>
      <c r="BM2041" s="187" t="s">
        <v>2100</v>
      </c>
    </row>
    <row r="2042" spans="1:65" s="14" customFormat="1">
      <c r="B2042" s="198"/>
      <c r="D2042" s="190" t="s">
        <v>532</v>
      </c>
      <c r="E2042" s="199" t="s">
        <v>1</v>
      </c>
      <c r="F2042" s="200" t="s">
        <v>577</v>
      </c>
      <c r="H2042" s="199" t="s">
        <v>1</v>
      </c>
      <c r="I2042" s="201"/>
      <c r="L2042" s="198"/>
      <c r="M2042" s="202"/>
      <c r="N2042" s="203"/>
      <c r="O2042" s="203"/>
      <c r="P2042" s="203"/>
      <c r="Q2042" s="203"/>
      <c r="R2042" s="203"/>
      <c r="S2042" s="203"/>
      <c r="T2042" s="204"/>
      <c r="AT2042" s="199" t="s">
        <v>532</v>
      </c>
      <c r="AU2042" s="199" t="s">
        <v>89</v>
      </c>
      <c r="AV2042" s="14" t="s">
        <v>83</v>
      </c>
      <c r="AW2042" s="14" t="s">
        <v>30</v>
      </c>
      <c r="AX2042" s="14" t="s">
        <v>76</v>
      </c>
      <c r="AY2042" s="199" t="s">
        <v>524</v>
      </c>
    </row>
    <row r="2043" spans="1:65" s="14" customFormat="1">
      <c r="B2043" s="198"/>
      <c r="D2043" s="190" t="s">
        <v>532</v>
      </c>
      <c r="E2043" s="199" t="s">
        <v>1</v>
      </c>
      <c r="F2043" s="200" t="s">
        <v>2101</v>
      </c>
      <c r="H2043" s="199" t="s">
        <v>1</v>
      </c>
      <c r="I2043" s="201"/>
      <c r="L2043" s="198"/>
      <c r="M2043" s="202"/>
      <c r="N2043" s="203"/>
      <c r="O2043" s="203"/>
      <c r="P2043" s="203"/>
      <c r="Q2043" s="203"/>
      <c r="R2043" s="203"/>
      <c r="S2043" s="203"/>
      <c r="T2043" s="204"/>
      <c r="AT2043" s="199" t="s">
        <v>532</v>
      </c>
      <c r="AU2043" s="199" t="s">
        <v>89</v>
      </c>
      <c r="AV2043" s="14" t="s">
        <v>83</v>
      </c>
      <c r="AW2043" s="14" t="s">
        <v>30</v>
      </c>
      <c r="AX2043" s="14" t="s">
        <v>76</v>
      </c>
      <c r="AY2043" s="199" t="s">
        <v>524</v>
      </c>
    </row>
    <row r="2044" spans="1:65" s="13" customFormat="1">
      <c r="B2044" s="189"/>
      <c r="D2044" s="190" t="s">
        <v>532</v>
      </c>
      <c r="E2044" s="191" t="s">
        <v>1</v>
      </c>
      <c r="F2044" s="192" t="s">
        <v>2102</v>
      </c>
      <c r="H2044" s="193">
        <v>92.051000000000002</v>
      </c>
      <c r="I2044" s="194"/>
      <c r="L2044" s="189"/>
      <c r="M2044" s="195"/>
      <c r="N2044" s="196"/>
      <c r="O2044" s="196"/>
      <c r="P2044" s="196"/>
      <c r="Q2044" s="196"/>
      <c r="R2044" s="196"/>
      <c r="S2044" s="196"/>
      <c r="T2044" s="197"/>
      <c r="AT2044" s="191" t="s">
        <v>532</v>
      </c>
      <c r="AU2044" s="191" t="s">
        <v>89</v>
      </c>
      <c r="AV2044" s="13" t="s">
        <v>89</v>
      </c>
      <c r="AW2044" s="13" t="s">
        <v>30</v>
      </c>
      <c r="AX2044" s="13" t="s">
        <v>76</v>
      </c>
      <c r="AY2044" s="191" t="s">
        <v>524</v>
      </c>
    </row>
    <row r="2045" spans="1:65" s="13" customFormat="1">
      <c r="B2045" s="189"/>
      <c r="D2045" s="190" t="s">
        <v>532</v>
      </c>
      <c r="E2045" s="191" t="s">
        <v>1</v>
      </c>
      <c r="F2045" s="192" t="s">
        <v>2103</v>
      </c>
      <c r="H2045" s="193">
        <v>822.029</v>
      </c>
      <c r="I2045" s="194"/>
      <c r="L2045" s="189"/>
      <c r="M2045" s="195"/>
      <c r="N2045" s="196"/>
      <c r="O2045" s="196"/>
      <c r="P2045" s="196"/>
      <c r="Q2045" s="196"/>
      <c r="R2045" s="196"/>
      <c r="S2045" s="196"/>
      <c r="T2045" s="197"/>
      <c r="AT2045" s="191" t="s">
        <v>532</v>
      </c>
      <c r="AU2045" s="191" t="s">
        <v>89</v>
      </c>
      <c r="AV2045" s="13" t="s">
        <v>89</v>
      </c>
      <c r="AW2045" s="13" t="s">
        <v>30</v>
      </c>
      <c r="AX2045" s="13" t="s">
        <v>76</v>
      </c>
      <c r="AY2045" s="191" t="s">
        <v>524</v>
      </c>
    </row>
    <row r="2046" spans="1:65" s="13" customFormat="1">
      <c r="B2046" s="189"/>
      <c r="D2046" s="190" t="s">
        <v>532</v>
      </c>
      <c r="E2046" s="191" t="s">
        <v>1</v>
      </c>
      <c r="F2046" s="192" t="s">
        <v>2104</v>
      </c>
      <c r="H2046" s="193">
        <v>65.251000000000005</v>
      </c>
      <c r="I2046" s="194"/>
      <c r="L2046" s="189"/>
      <c r="M2046" s="195"/>
      <c r="N2046" s="196"/>
      <c r="O2046" s="196"/>
      <c r="P2046" s="196"/>
      <c r="Q2046" s="196"/>
      <c r="R2046" s="196"/>
      <c r="S2046" s="196"/>
      <c r="T2046" s="197"/>
      <c r="AT2046" s="191" t="s">
        <v>532</v>
      </c>
      <c r="AU2046" s="191" t="s">
        <v>89</v>
      </c>
      <c r="AV2046" s="13" t="s">
        <v>89</v>
      </c>
      <c r="AW2046" s="13" t="s">
        <v>30</v>
      </c>
      <c r="AX2046" s="13" t="s">
        <v>76</v>
      </c>
      <c r="AY2046" s="191" t="s">
        <v>524</v>
      </c>
    </row>
    <row r="2047" spans="1:65" s="13" customFormat="1">
      <c r="B2047" s="189"/>
      <c r="D2047" s="190" t="s">
        <v>532</v>
      </c>
      <c r="E2047" s="191" t="s">
        <v>1</v>
      </c>
      <c r="F2047" s="192" t="s">
        <v>2105</v>
      </c>
      <c r="H2047" s="193">
        <v>213.31700000000001</v>
      </c>
      <c r="I2047" s="194"/>
      <c r="L2047" s="189"/>
      <c r="M2047" s="195"/>
      <c r="N2047" s="196"/>
      <c r="O2047" s="196"/>
      <c r="P2047" s="196"/>
      <c r="Q2047" s="196"/>
      <c r="R2047" s="196"/>
      <c r="S2047" s="196"/>
      <c r="T2047" s="197"/>
      <c r="AT2047" s="191" t="s">
        <v>532</v>
      </c>
      <c r="AU2047" s="191" t="s">
        <v>89</v>
      </c>
      <c r="AV2047" s="13" t="s">
        <v>89</v>
      </c>
      <c r="AW2047" s="13" t="s">
        <v>30</v>
      </c>
      <c r="AX2047" s="13" t="s">
        <v>76</v>
      </c>
      <c r="AY2047" s="191" t="s">
        <v>524</v>
      </c>
    </row>
    <row r="2048" spans="1:65" s="13" customFormat="1">
      <c r="B2048" s="189"/>
      <c r="D2048" s="190" t="s">
        <v>532</v>
      </c>
      <c r="E2048" s="191" t="s">
        <v>1</v>
      </c>
      <c r="F2048" s="192" t="s">
        <v>2106</v>
      </c>
      <c r="H2048" s="193">
        <v>271.7</v>
      </c>
      <c r="I2048" s="194"/>
      <c r="L2048" s="189"/>
      <c r="M2048" s="195"/>
      <c r="N2048" s="196"/>
      <c r="O2048" s="196"/>
      <c r="P2048" s="196"/>
      <c r="Q2048" s="196"/>
      <c r="R2048" s="196"/>
      <c r="S2048" s="196"/>
      <c r="T2048" s="197"/>
      <c r="AT2048" s="191" t="s">
        <v>532</v>
      </c>
      <c r="AU2048" s="191" t="s">
        <v>89</v>
      </c>
      <c r="AV2048" s="13" t="s">
        <v>89</v>
      </c>
      <c r="AW2048" s="13" t="s">
        <v>30</v>
      </c>
      <c r="AX2048" s="13" t="s">
        <v>76</v>
      </c>
      <c r="AY2048" s="191" t="s">
        <v>524</v>
      </c>
    </row>
    <row r="2049" spans="1:65" s="14" customFormat="1">
      <c r="B2049" s="198"/>
      <c r="D2049" s="190" t="s">
        <v>532</v>
      </c>
      <c r="E2049" s="199" t="s">
        <v>1</v>
      </c>
      <c r="F2049" s="200" t="s">
        <v>2107</v>
      </c>
      <c r="H2049" s="199" t="s">
        <v>1</v>
      </c>
      <c r="I2049" s="201"/>
      <c r="L2049" s="198"/>
      <c r="M2049" s="202"/>
      <c r="N2049" s="203"/>
      <c r="O2049" s="203"/>
      <c r="P2049" s="203"/>
      <c r="Q2049" s="203"/>
      <c r="R2049" s="203"/>
      <c r="S2049" s="203"/>
      <c r="T2049" s="204"/>
      <c r="AT2049" s="199" t="s">
        <v>532</v>
      </c>
      <c r="AU2049" s="199" t="s">
        <v>89</v>
      </c>
      <c r="AV2049" s="14" t="s">
        <v>83</v>
      </c>
      <c r="AW2049" s="14" t="s">
        <v>30</v>
      </c>
      <c r="AX2049" s="14" t="s">
        <v>76</v>
      </c>
      <c r="AY2049" s="199" t="s">
        <v>524</v>
      </c>
    </row>
    <row r="2050" spans="1:65" s="13" customFormat="1">
      <c r="B2050" s="189"/>
      <c r="D2050" s="190" t="s">
        <v>532</v>
      </c>
      <c r="E2050" s="191" t="s">
        <v>1</v>
      </c>
      <c r="F2050" s="192" t="s">
        <v>2108</v>
      </c>
      <c r="H2050" s="193">
        <v>168.04599999999999</v>
      </c>
      <c r="I2050" s="194"/>
      <c r="L2050" s="189"/>
      <c r="M2050" s="195"/>
      <c r="N2050" s="196"/>
      <c r="O2050" s="196"/>
      <c r="P2050" s="196"/>
      <c r="Q2050" s="196"/>
      <c r="R2050" s="196"/>
      <c r="S2050" s="196"/>
      <c r="T2050" s="197"/>
      <c r="AT2050" s="191" t="s">
        <v>532</v>
      </c>
      <c r="AU2050" s="191" t="s">
        <v>89</v>
      </c>
      <c r="AV2050" s="13" t="s">
        <v>89</v>
      </c>
      <c r="AW2050" s="13" t="s">
        <v>30</v>
      </c>
      <c r="AX2050" s="13" t="s">
        <v>76</v>
      </c>
      <c r="AY2050" s="191" t="s">
        <v>524</v>
      </c>
    </row>
    <row r="2051" spans="1:65" s="13" customFormat="1" ht="20.399999999999999">
      <c r="B2051" s="189"/>
      <c r="D2051" s="190" t="s">
        <v>532</v>
      </c>
      <c r="E2051" s="191" t="s">
        <v>1</v>
      </c>
      <c r="F2051" s="192" t="s">
        <v>2109</v>
      </c>
      <c r="H2051" s="193">
        <v>412.28</v>
      </c>
      <c r="I2051" s="194"/>
      <c r="L2051" s="189"/>
      <c r="M2051" s="195"/>
      <c r="N2051" s="196"/>
      <c r="O2051" s="196"/>
      <c r="P2051" s="196"/>
      <c r="Q2051" s="196"/>
      <c r="R2051" s="196"/>
      <c r="S2051" s="196"/>
      <c r="T2051" s="197"/>
      <c r="AT2051" s="191" t="s">
        <v>532</v>
      </c>
      <c r="AU2051" s="191" t="s">
        <v>89</v>
      </c>
      <c r="AV2051" s="13" t="s">
        <v>89</v>
      </c>
      <c r="AW2051" s="13" t="s">
        <v>30</v>
      </c>
      <c r="AX2051" s="13" t="s">
        <v>76</v>
      </c>
      <c r="AY2051" s="191" t="s">
        <v>524</v>
      </c>
    </row>
    <row r="2052" spans="1:65" s="13" customFormat="1">
      <c r="B2052" s="189"/>
      <c r="D2052" s="190" t="s">
        <v>532</v>
      </c>
      <c r="E2052" s="191" t="s">
        <v>1</v>
      </c>
      <c r="F2052" s="192" t="s">
        <v>2110</v>
      </c>
      <c r="H2052" s="193">
        <v>640.13900000000001</v>
      </c>
      <c r="I2052" s="194"/>
      <c r="L2052" s="189"/>
      <c r="M2052" s="195"/>
      <c r="N2052" s="196"/>
      <c r="O2052" s="196"/>
      <c r="P2052" s="196"/>
      <c r="Q2052" s="196"/>
      <c r="R2052" s="196"/>
      <c r="S2052" s="196"/>
      <c r="T2052" s="197"/>
      <c r="AT2052" s="191" t="s">
        <v>532</v>
      </c>
      <c r="AU2052" s="191" t="s">
        <v>89</v>
      </c>
      <c r="AV2052" s="13" t="s">
        <v>89</v>
      </c>
      <c r="AW2052" s="13" t="s">
        <v>30</v>
      </c>
      <c r="AX2052" s="13" t="s">
        <v>76</v>
      </c>
      <c r="AY2052" s="191" t="s">
        <v>524</v>
      </c>
    </row>
    <row r="2053" spans="1:65" s="13" customFormat="1">
      <c r="B2053" s="189"/>
      <c r="D2053" s="190" t="s">
        <v>532</v>
      </c>
      <c r="E2053" s="191" t="s">
        <v>1</v>
      </c>
      <c r="F2053" s="192" t="s">
        <v>2111</v>
      </c>
      <c r="H2053" s="193">
        <v>125.426</v>
      </c>
      <c r="I2053" s="194"/>
      <c r="L2053" s="189"/>
      <c r="M2053" s="195"/>
      <c r="N2053" s="196"/>
      <c r="O2053" s="196"/>
      <c r="P2053" s="196"/>
      <c r="Q2053" s="196"/>
      <c r="R2053" s="196"/>
      <c r="S2053" s="196"/>
      <c r="T2053" s="197"/>
      <c r="AT2053" s="191" t="s">
        <v>532</v>
      </c>
      <c r="AU2053" s="191" t="s">
        <v>89</v>
      </c>
      <c r="AV2053" s="13" t="s">
        <v>89</v>
      </c>
      <c r="AW2053" s="13" t="s">
        <v>30</v>
      </c>
      <c r="AX2053" s="13" t="s">
        <v>76</v>
      </c>
      <c r="AY2053" s="191" t="s">
        <v>524</v>
      </c>
    </row>
    <row r="2054" spans="1:65" s="16" customFormat="1">
      <c r="B2054" s="213"/>
      <c r="D2054" s="190" t="s">
        <v>532</v>
      </c>
      <c r="E2054" s="214" t="s">
        <v>319</v>
      </c>
      <c r="F2054" s="215" t="s">
        <v>590</v>
      </c>
      <c r="H2054" s="216">
        <v>2810.239</v>
      </c>
      <c r="I2054" s="217"/>
      <c r="L2054" s="213"/>
      <c r="M2054" s="218"/>
      <c r="N2054" s="219"/>
      <c r="O2054" s="219"/>
      <c r="P2054" s="219"/>
      <c r="Q2054" s="219"/>
      <c r="R2054" s="219"/>
      <c r="S2054" s="219"/>
      <c r="T2054" s="220"/>
      <c r="AT2054" s="214" t="s">
        <v>532</v>
      </c>
      <c r="AU2054" s="214" t="s">
        <v>89</v>
      </c>
      <c r="AV2054" s="16" t="s">
        <v>530</v>
      </c>
      <c r="AW2054" s="16" t="s">
        <v>30</v>
      </c>
      <c r="AX2054" s="16" t="s">
        <v>83</v>
      </c>
      <c r="AY2054" s="214" t="s">
        <v>524</v>
      </c>
    </row>
    <row r="2055" spans="1:65" s="2" customFormat="1" ht="44.25" customHeight="1">
      <c r="A2055" s="35"/>
      <c r="B2055" s="144"/>
      <c r="C2055" s="176" t="s">
        <v>2112</v>
      </c>
      <c r="D2055" s="176" t="s">
        <v>526</v>
      </c>
      <c r="E2055" s="177" t="s">
        <v>2113</v>
      </c>
      <c r="F2055" s="178" t="s">
        <v>2114</v>
      </c>
      <c r="G2055" s="179" t="s">
        <v>529</v>
      </c>
      <c r="H2055" s="180">
        <v>11240.956</v>
      </c>
      <c r="I2055" s="181"/>
      <c r="J2055" s="180">
        <f>ROUND(I2055*H2055,3)</f>
        <v>0</v>
      </c>
      <c r="K2055" s="182"/>
      <c r="L2055" s="36"/>
      <c r="M2055" s="183" t="s">
        <v>1</v>
      </c>
      <c r="N2055" s="184" t="s">
        <v>42</v>
      </c>
      <c r="O2055" s="61"/>
      <c r="P2055" s="185">
        <f>O2055*H2055</f>
        <v>0</v>
      </c>
      <c r="Q2055" s="185">
        <v>0</v>
      </c>
      <c r="R2055" s="185">
        <f>Q2055*H2055</f>
        <v>0</v>
      </c>
      <c r="S2055" s="185">
        <v>0</v>
      </c>
      <c r="T2055" s="186">
        <f>S2055*H2055</f>
        <v>0</v>
      </c>
      <c r="U2055" s="35"/>
      <c r="V2055" s="35"/>
      <c r="W2055" s="35"/>
      <c r="X2055" s="35"/>
      <c r="Y2055" s="35"/>
      <c r="Z2055" s="35"/>
      <c r="AA2055" s="35"/>
      <c r="AB2055" s="35"/>
      <c r="AC2055" s="35"/>
      <c r="AD2055" s="35"/>
      <c r="AE2055" s="35"/>
      <c r="AR2055" s="187" t="s">
        <v>530</v>
      </c>
      <c r="AT2055" s="187" t="s">
        <v>526</v>
      </c>
      <c r="AU2055" s="187" t="s">
        <v>89</v>
      </c>
      <c r="AY2055" s="18" t="s">
        <v>524</v>
      </c>
      <c r="BE2055" s="105">
        <f>IF(N2055="základná",J2055,0)</f>
        <v>0</v>
      </c>
      <c r="BF2055" s="105">
        <f>IF(N2055="znížená",J2055,0)</f>
        <v>0</v>
      </c>
      <c r="BG2055" s="105">
        <f>IF(N2055="zákl. prenesená",J2055,0)</f>
        <v>0</v>
      </c>
      <c r="BH2055" s="105">
        <f>IF(N2055="zníž. prenesená",J2055,0)</f>
        <v>0</v>
      </c>
      <c r="BI2055" s="105">
        <f>IF(N2055="nulová",J2055,0)</f>
        <v>0</v>
      </c>
      <c r="BJ2055" s="18" t="s">
        <v>89</v>
      </c>
      <c r="BK2055" s="188">
        <f>ROUND(I2055*H2055,3)</f>
        <v>0</v>
      </c>
      <c r="BL2055" s="18" t="s">
        <v>530</v>
      </c>
      <c r="BM2055" s="187" t="s">
        <v>2115</v>
      </c>
    </row>
    <row r="2056" spans="1:65" s="13" customFormat="1">
      <c r="B2056" s="189"/>
      <c r="D2056" s="190" t="s">
        <v>532</v>
      </c>
      <c r="E2056" s="191" t="s">
        <v>1</v>
      </c>
      <c r="F2056" s="192" t="s">
        <v>2116</v>
      </c>
      <c r="H2056" s="193">
        <v>11240.956</v>
      </c>
      <c r="I2056" s="194"/>
      <c r="L2056" s="189"/>
      <c r="M2056" s="195"/>
      <c r="N2056" s="196"/>
      <c r="O2056" s="196"/>
      <c r="P2056" s="196"/>
      <c r="Q2056" s="196"/>
      <c r="R2056" s="196"/>
      <c r="S2056" s="196"/>
      <c r="T2056" s="197"/>
      <c r="AT2056" s="191" t="s">
        <v>532</v>
      </c>
      <c r="AU2056" s="191" t="s">
        <v>89</v>
      </c>
      <c r="AV2056" s="13" t="s">
        <v>89</v>
      </c>
      <c r="AW2056" s="13" t="s">
        <v>30</v>
      </c>
      <c r="AX2056" s="13" t="s">
        <v>83</v>
      </c>
      <c r="AY2056" s="191" t="s">
        <v>524</v>
      </c>
    </row>
    <row r="2057" spans="1:65" s="2" customFormat="1" ht="33" customHeight="1">
      <c r="A2057" s="35"/>
      <c r="B2057" s="144"/>
      <c r="C2057" s="176" t="s">
        <v>2117</v>
      </c>
      <c r="D2057" s="176" t="s">
        <v>526</v>
      </c>
      <c r="E2057" s="177" t="s">
        <v>2118</v>
      </c>
      <c r="F2057" s="178" t="s">
        <v>2119</v>
      </c>
      <c r="G2057" s="179" t="s">
        <v>529</v>
      </c>
      <c r="H2057" s="180">
        <v>2810.239</v>
      </c>
      <c r="I2057" s="181"/>
      <c r="J2057" s="180">
        <f>ROUND(I2057*H2057,3)</f>
        <v>0</v>
      </c>
      <c r="K2057" s="182"/>
      <c r="L2057" s="36"/>
      <c r="M2057" s="183" t="s">
        <v>1</v>
      </c>
      <c r="N2057" s="184" t="s">
        <v>42</v>
      </c>
      <c r="O2057" s="61"/>
      <c r="P2057" s="185">
        <f>O2057*H2057</f>
        <v>0</v>
      </c>
      <c r="Q2057" s="185">
        <v>2.3990000000000001E-2</v>
      </c>
      <c r="R2057" s="185">
        <f>Q2057*H2057</f>
        <v>67.41763361000001</v>
      </c>
      <c r="S2057" s="185">
        <v>0</v>
      </c>
      <c r="T2057" s="186">
        <f>S2057*H2057</f>
        <v>0</v>
      </c>
      <c r="U2057" s="35"/>
      <c r="V2057" s="35"/>
      <c r="W2057" s="35"/>
      <c r="X2057" s="35"/>
      <c r="Y2057" s="35"/>
      <c r="Z2057" s="35"/>
      <c r="AA2057" s="35"/>
      <c r="AB2057" s="35"/>
      <c r="AC2057" s="35"/>
      <c r="AD2057" s="35"/>
      <c r="AE2057" s="35"/>
      <c r="AR2057" s="187" t="s">
        <v>530</v>
      </c>
      <c r="AT2057" s="187" t="s">
        <v>526</v>
      </c>
      <c r="AU2057" s="187" t="s">
        <v>89</v>
      </c>
      <c r="AY2057" s="18" t="s">
        <v>524</v>
      </c>
      <c r="BE2057" s="105">
        <f>IF(N2057="základná",J2057,0)</f>
        <v>0</v>
      </c>
      <c r="BF2057" s="105">
        <f>IF(N2057="znížená",J2057,0)</f>
        <v>0</v>
      </c>
      <c r="BG2057" s="105">
        <f>IF(N2057="zákl. prenesená",J2057,0)</f>
        <v>0</v>
      </c>
      <c r="BH2057" s="105">
        <f>IF(N2057="zníž. prenesená",J2057,0)</f>
        <v>0</v>
      </c>
      <c r="BI2057" s="105">
        <f>IF(N2057="nulová",J2057,0)</f>
        <v>0</v>
      </c>
      <c r="BJ2057" s="18" t="s">
        <v>89</v>
      </c>
      <c r="BK2057" s="188">
        <f>ROUND(I2057*H2057,3)</f>
        <v>0</v>
      </c>
      <c r="BL2057" s="18" t="s">
        <v>530</v>
      </c>
      <c r="BM2057" s="187" t="s">
        <v>2120</v>
      </c>
    </row>
    <row r="2058" spans="1:65" s="13" customFormat="1">
      <c r="B2058" s="189"/>
      <c r="D2058" s="190" t="s">
        <v>532</v>
      </c>
      <c r="E2058" s="191" t="s">
        <v>1</v>
      </c>
      <c r="F2058" s="192" t="s">
        <v>319</v>
      </c>
      <c r="H2058" s="193">
        <v>2810.239</v>
      </c>
      <c r="I2058" s="194"/>
      <c r="L2058" s="189"/>
      <c r="M2058" s="195"/>
      <c r="N2058" s="196"/>
      <c r="O2058" s="196"/>
      <c r="P2058" s="196"/>
      <c r="Q2058" s="196"/>
      <c r="R2058" s="196"/>
      <c r="S2058" s="196"/>
      <c r="T2058" s="197"/>
      <c r="AT2058" s="191" t="s">
        <v>532</v>
      </c>
      <c r="AU2058" s="191" t="s">
        <v>89</v>
      </c>
      <c r="AV2058" s="13" t="s">
        <v>89</v>
      </c>
      <c r="AW2058" s="13" t="s">
        <v>30</v>
      </c>
      <c r="AX2058" s="13" t="s">
        <v>83</v>
      </c>
      <c r="AY2058" s="191" t="s">
        <v>524</v>
      </c>
    </row>
    <row r="2059" spans="1:65" s="2" customFormat="1" ht="21.75" customHeight="1">
      <c r="A2059" s="35"/>
      <c r="B2059" s="144"/>
      <c r="C2059" s="176" t="s">
        <v>2121</v>
      </c>
      <c r="D2059" s="176" t="s">
        <v>526</v>
      </c>
      <c r="E2059" s="177" t="s">
        <v>2122</v>
      </c>
      <c r="F2059" s="178" t="s">
        <v>2123</v>
      </c>
      <c r="G2059" s="179" t="s">
        <v>529</v>
      </c>
      <c r="H2059" s="180">
        <v>1029.153</v>
      </c>
      <c r="I2059" s="181"/>
      <c r="J2059" s="180">
        <f>ROUND(I2059*H2059,3)</f>
        <v>0</v>
      </c>
      <c r="K2059" s="182"/>
      <c r="L2059" s="36"/>
      <c r="M2059" s="183" t="s">
        <v>1</v>
      </c>
      <c r="N2059" s="184" t="s">
        <v>42</v>
      </c>
      <c r="O2059" s="61"/>
      <c r="P2059" s="185">
        <f>O2059*H2059</f>
        <v>0</v>
      </c>
      <c r="Q2059" s="185">
        <v>1.5299999999999999E-3</v>
      </c>
      <c r="R2059" s="185">
        <f>Q2059*H2059</f>
        <v>1.57460409</v>
      </c>
      <c r="S2059" s="185">
        <v>0</v>
      </c>
      <c r="T2059" s="186">
        <f>S2059*H2059</f>
        <v>0</v>
      </c>
      <c r="U2059" s="35"/>
      <c r="V2059" s="35"/>
      <c r="W2059" s="35"/>
      <c r="X2059" s="35"/>
      <c r="Y2059" s="35"/>
      <c r="Z2059" s="35"/>
      <c r="AA2059" s="35"/>
      <c r="AB2059" s="35"/>
      <c r="AC2059" s="35"/>
      <c r="AD2059" s="35"/>
      <c r="AE2059" s="35"/>
      <c r="AR2059" s="187" t="s">
        <v>530</v>
      </c>
      <c r="AT2059" s="187" t="s">
        <v>526</v>
      </c>
      <c r="AU2059" s="187" t="s">
        <v>89</v>
      </c>
      <c r="AY2059" s="18" t="s">
        <v>524</v>
      </c>
      <c r="BE2059" s="105">
        <f>IF(N2059="základná",J2059,0)</f>
        <v>0</v>
      </c>
      <c r="BF2059" s="105">
        <f>IF(N2059="znížená",J2059,0)</f>
        <v>0</v>
      </c>
      <c r="BG2059" s="105">
        <f>IF(N2059="zákl. prenesená",J2059,0)</f>
        <v>0</v>
      </c>
      <c r="BH2059" s="105">
        <f>IF(N2059="zníž. prenesená",J2059,0)</f>
        <v>0</v>
      </c>
      <c r="BI2059" s="105">
        <f>IF(N2059="nulová",J2059,0)</f>
        <v>0</v>
      </c>
      <c r="BJ2059" s="18" t="s">
        <v>89</v>
      </c>
      <c r="BK2059" s="188">
        <f>ROUND(I2059*H2059,3)</f>
        <v>0</v>
      </c>
      <c r="BL2059" s="18" t="s">
        <v>530</v>
      </c>
      <c r="BM2059" s="187" t="s">
        <v>2124</v>
      </c>
    </row>
    <row r="2060" spans="1:65" s="14" customFormat="1">
      <c r="B2060" s="198"/>
      <c r="D2060" s="190" t="s">
        <v>532</v>
      </c>
      <c r="E2060" s="199" t="s">
        <v>1</v>
      </c>
      <c r="F2060" s="200" t="s">
        <v>577</v>
      </c>
      <c r="H2060" s="199" t="s">
        <v>1</v>
      </c>
      <c r="I2060" s="201"/>
      <c r="L2060" s="198"/>
      <c r="M2060" s="202"/>
      <c r="N2060" s="203"/>
      <c r="O2060" s="203"/>
      <c r="P2060" s="203"/>
      <c r="Q2060" s="203"/>
      <c r="R2060" s="203"/>
      <c r="S2060" s="203"/>
      <c r="T2060" s="204"/>
      <c r="AT2060" s="199" t="s">
        <v>532</v>
      </c>
      <c r="AU2060" s="199" t="s">
        <v>89</v>
      </c>
      <c r="AV2060" s="14" t="s">
        <v>83</v>
      </c>
      <c r="AW2060" s="14" t="s">
        <v>30</v>
      </c>
      <c r="AX2060" s="14" t="s">
        <v>76</v>
      </c>
      <c r="AY2060" s="199" t="s">
        <v>524</v>
      </c>
    </row>
    <row r="2061" spans="1:65" s="14" customFormat="1">
      <c r="B2061" s="198"/>
      <c r="D2061" s="190" t="s">
        <v>532</v>
      </c>
      <c r="E2061" s="199" t="s">
        <v>1</v>
      </c>
      <c r="F2061" s="200" t="s">
        <v>2125</v>
      </c>
      <c r="H2061" s="199" t="s">
        <v>1</v>
      </c>
      <c r="I2061" s="201"/>
      <c r="L2061" s="198"/>
      <c r="M2061" s="202"/>
      <c r="N2061" s="203"/>
      <c r="O2061" s="203"/>
      <c r="P2061" s="203"/>
      <c r="Q2061" s="203"/>
      <c r="R2061" s="203"/>
      <c r="S2061" s="203"/>
      <c r="T2061" s="204"/>
      <c r="AT2061" s="199" t="s">
        <v>532</v>
      </c>
      <c r="AU2061" s="199" t="s">
        <v>89</v>
      </c>
      <c r="AV2061" s="14" t="s">
        <v>83</v>
      </c>
      <c r="AW2061" s="14" t="s">
        <v>30</v>
      </c>
      <c r="AX2061" s="14" t="s">
        <v>76</v>
      </c>
      <c r="AY2061" s="199" t="s">
        <v>524</v>
      </c>
    </row>
    <row r="2062" spans="1:65" s="13" customFormat="1">
      <c r="B2062" s="189"/>
      <c r="D2062" s="190" t="s">
        <v>532</v>
      </c>
      <c r="E2062" s="191" t="s">
        <v>1</v>
      </c>
      <c r="F2062" s="192" t="s">
        <v>2126</v>
      </c>
      <c r="H2062" s="193">
        <v>150.94499999999999</v>
      </c>
      <c r="I2062" s="194"/>
      <c r="L2062" s="189"/>
      <c r="M2062" s="195"/>
      <c r="N2062" s="196"/>
      <c r="O2062" s="196"/>
      <c r="P2062" s="196"/>
      <c r="Q2062" s="196"/>
      <c r="R2062" s="196"/>
      <c r="S2062" s="196"/>
      <c r="T2062" s="197"/>
      <c r="AT2062" s="191" t="s">
        <v>532</v>
      </c>
      <c r="AU2062" s="191" t="s">
        <v>89</v>
      </c>
      <c r="AV2062" s="13" t="s">
        <v>89</v>
      </c>
      <c r="AW2062" s="13" t="s">
        <v>30</v>
      </c>
      <c r="AX2062" s="13" t="s">
        <v>76</v>
      </c>
      <c r="AY2062" s="191" t="s">
        <v>524</v>
      </c>
    </row>
    <row r="2063" spans="1:65" s="13" customFormat="1">
      <c r="B2063" s="189"/>
      <c r="D2063" s="190" t="s">
        <v>532</v>
      </c>
      <c r="E2063" s="191" t="s">
        <v>1</v>
      </c>
      <c r="F2063" s="192" t="s">
        <v>2127</v>
      </c>
      <c r="H2063" s="193">
        <v>5.23</v>
      </c>
      <c r="I2063" s="194"/>
      <c r="L2063" s="189"/>
      <c r="M2063" s="195"/>
      <c r="N2063" s="196"/>
      <c r="O2063" s="196"/>
      <c r="P2063" s="196"/>
      <c r="Q2063" s="196"/>
      <c r="R2063" s="196"/>
      <c r="S2063" s="196"/>
      <c r="T2063" s="197"/>
      <c r="AT2063" s="191" t="s">
        <v>532</v>
      </c>
      <c r="AU2063" s="191" t="s">
        <v>89</v>
      </c>
      <c r="AV2063" s="13" t="s">
        <v>89</v>
      </c>
      <c r="AW2063" s="13" t="s">
        <v>30</v>
      </c>
      <c r="AX2063" s="13" t="s">
        <v>76</v>
      </c>
      <c r="AY2063" s="191" t="s">
        <v>524</v>
      </c>
    </row>
    <row r="2064" spans="1:65" s="13" customFormat="1">
      <c r="B2064" s="189"/>
      <c r="D2064" s="190" t="s">
        <v>532</v>
      </c>
      <c r="E2064" s="191" t="s">
        <v>1</v>
      </c>
      <c r="F2064" s="192" t="s">
        <v>2128</v>
      </c>
      <c r="H2064" s="193">
        <v>1.19</v>
      </c>
      <c r="I2064" s="194"/>
      <c r="L2064" s="189"/>
      <c r="M2064" s="195"/>
      <c r="N2064" s="196"/>
      <c r="O2064" s="196"/>
      <c r="P2064" s="196"/>
      <c r="Q2064" s="196"/>
      <c r="R2064" s="196"/>
      <c r="S2064" s="196"/>
      <c r="T2064" s="197"/>
      <c r="AT2064" s="191" t="s">
        <v>532</v>
      </c>
      <c r="AU2064" s="191" t="s">
        <v>89</v>
      </c>
      <c r="AV2064" s="13" t="s">
        <v>89</v>
      </c>
      <c r="AW2064" s="13" t="s">
        <v>30</v>
      </c>
      <c r="AX2064" s="13" t="s">
        <v>76</v>
      </c>
      <c r="AY2064" s="191" t="s">
        <v>524</v>
      </c>
    </row>
    <row r="2065" spans="2:51" s="15" customFormat="1">
      <c r="B2065" s="205"/>
      <c r="D2065" s="190" t="s">
        <v>532</v>
      </c>
      <c r="E2065" s="206" t="s">
        <v>1</v>
      </c>
      <c r="F2065" s="207" t="s">
        <v>589</v>
      </c>
      <c r="H2065" s="208">
        <v>157.36500000000001</v>
      </c>
      <c r="I2065" s="209"/>
      <c r="L2065" s="205"/>
      <c r="M2065" s="210"/>
      <c r="N2065" s="211"/>
      <c r="O2065" s="211"/>
      <c r="P2065" s="211"/>
      <c r="Q2065" s="211"/>
      <c r="R2065" s="211"/>
      <c r="S2065" s="211"/>
      <c r="T2065" s="212"/>
      <c r="AT2065" s="206" t="s">
        <v>532</v>
      </c>
      <c r="AU2065" s="206" t="s">
        <v>89</v>
      </c>
      <c r="AV2065" s="15" t="s">
        <v>537</v>
      </c>
      <c r="AW2065" s="15" t="s">
        <v>30</v>
      </c>
      <c r="AX2065" s="15" t="s">
        <v>76</v>
      </c>
      <c r="AY2065" s="206" t="s">
        <v>524</v>
      </c>
    </row>
    <row r="2066" spans="2:51" s="14" customFormat="1">
      <c r="B2066" s="198"/>
      <c r="D2066" s="190" t="s">
        <v>532</v>
      </c>
      <c r="E2066" s="199" t="s">
        <v>1</v>
      </c>
      <c r="F2066" s="200" t="s">
        <v>2129</v>
      </c>
      <c r="H2066" s="199" t="s">
        <v>1</v>
      </c>
      <c r="I2066" s="201"/>
      <c r="L2066" s="198"/>
      <c r="M2066" s="202"/>
      <c r="N2066" s="203"/>
      <c r="O2066" s="203"/>
      <c r="P2066" s="203"/>
      <c r="Q2066" s="203"/>
      <c r="R2066" s="203"/>
      <c r="S2066" s="203"/>
      <c r="T2066" s="204"/>
      <c r="AT2066" s="199" t="s">
        <v>532</v>
      </c>
      <c r="AU2066" s="199" t="s">
        <v>89</v>
      </c>
      <c r="AV2066" s="14" t="s">
        <v>83</v>
      </c>
      <c r="AW2066" s="14" t="s">
        <v>30</v>
      </c>
      <c r="AX2066" s="14" t="s">
        <v>76</v>
      </c>
      <c r="AY2066" s="199" t="s">
        <v>524</v>
      </c>
    </row>
    <row r="2067" spans="2:51" s="13" customFormat="1">
      <c r="B2067" s="189"/>
      <c r="D2067" s="190" t="s">
        <v>532</v>
      </c>
      <c r="E2067" s="191" t="s">
        <v>1</v>
      </c>
      <c r="F2067" s="192" t="s">
        <v>2130</v>
      </c>
      <c r="H2067" s="193">
        <v>36.1</v>
      </c>
      <c r="I2067" s="194"/>
      <c r="L2067" s="189"/>
      <c r="M2067" s="195"/>
      <c r="N2067" s="196"/>
      <c r="O2067" s="196"/>
      <c r="P2067" s="196"/>
      <c r="Q2067" s="196"/>
      <c r="R2067" s="196"/>
      <c r="S2067" s="196"/>
      <c r="T2067" s="197"/>
      <c r="AT2067" s="191" t="s">
        <v>532</v>
      </c>
      <c r="AU2067" s="191" t="s">
        <v>89</v>
      </c>
      <c r="AV2067" s="13" t="s">
        <v>89</v>
      </c>
      <c r="AW2067" s="13" t="s">
        <v>30</v>
      </c>
      <c r="AX2067" s="13" t="s">
        <v>76</v>
      </c>
      <c r="AY2067" s="191" t="s">
        <v>524</v>
      </c>
    </row>
    <row r="2068" spans="2:51" s="13" customFormat="1">
      <c r="B2068" s="189"/>
      <c r="D2068" s="190" t="s">
        <v>532</v>
      </c>
      <c r="E2068" s="191" t="s">
        <v>1</v>
      </c>
      <c r="F2068" s="192" t="s">
        <v>2131</v>
      </c>
      <c r="H2068" s="193">
        <v>108.8</v>
      </c>
      <c r="I2068" s="194"/>
      <c r="L2068" s="189"/>
      <c r="M2068" s="195"/>
      <c r="N2068" s="196"/>
      <c r="O2068" s="196"/>
      <c r="P2068" s="196"/>
      <c r="Q2068" s="196"/>
      <c r="R2068" s="196"/>
      <c r="S2068" s="196"/>
      <c r="T2068" s="197"/>
      <c r="AT2068" s="191" t="s">
        <v>532</v>
      </c>
      <c r="AU2068" s="191" t="s">
        <v>89</v>
      </c>
      <c r="AV2068" s="13" t="s">
        <v>89</v>
      </c>
      <c r="AW2068" s="13" t="s">
        <v>30</v>
      </c>
      <c r="AX2068" s="13" t="s">
        <v>76</v>
      </c>
      <c r="AY2068" s="191" t="s">
        <v>524</v>
      </c>
    </row>
    <row r="2069" spans="2:51" s="13" customFormat="1" ht="20.399999999999999">
      <c r="B2069" s="189"/>
      <c r="D2069" s="190" t="s">
        <v>532</v>
      </c>
      <c r="E2069" s="191" t="s">
        <v>1</v>
      </c>
      <c r="F2069" s="192" t="s">
        <v>2132</v>
      </c>
      <c r="H2069" s="193">
        <v>42.41</v>
      </c>
      <c r="I2069" s="194"/>
      <c r="L2069" s="189"/>
      <c r="M2069" s="195"/>
      <c r="N2069" s="196"/>
      <c r="O2069" s="196"/>
      <c r="P2069" s="196"/>
      <c r="Q2069" s="196"/>
      <c r="R2069" s="196"/>
      <c r="S2069" s="196"/>
      <c r="T2069" s="197"/>
      <c r="AT2069" s="191" t="s">
        <v>532</v>
      </c>
      <c r="AU2069" s="191" t="s">
        <v>89</v>
      </c>
      <c r="AV2069" s="13" t="s">
        <v>89</v>
      </c>
      <c r="AW2069" s="13" t="s">
        <v>30</v>
      </c>
      <c r="AX2069" s="13" t="s">
        <v>76</v>
      </c>
      <c r="AY2069" s="191" t="s">
        <v>524</v>
      </c>
    </row>
    <row r="2070" spans="2:51" s="13" customFormat="1">
      <c r="B2070" s="189"/>
      <c r="D2070" s="190" t="s">
        <v>532</v>
      </c>
      <c r="E2070" s="191" t="s">
        <v>1</v>
      </c>
      <c r="F2070" s="192" t="s">
        <v>2133</v>
      </c>
      <c r="H2070" s="193">
        <v>35.5</v>
      </c>
      <c r="I2070" s="194"/>
      <c r="L2070" s="189"/>
      <c r="M2070" s="195"/>
      <c r="N2070" s="196"/>
      <c r="O2070" s="196"/>
      <c r="P2070" s="196"/>
      <c r="Q2070" s="196"/>
      <c r="R2070" s="196"/>
      <c r="S2070" s="196"/>
      <c r="T2070" s="197"/>
      <c r="AT2070" s="191" t="s">
        <v>532</v>
      </c>
      <c r="AU2070" s="191" t="s">
        <v>89</v>
      </c>
      <c r="AV2070" s="13" t="s">
        <v>89</v>
      </c>
      <c r="AW2070" s="13" t="s">
        <v>30</v>
      </c>
      <c r="AX2070" s="13" t="s">
        <v>76</v>
      </c>
      <c r="AY2070" s="191" t="s">
        <v>524</v>
      </c>
    </row>
    <row r="2071" spans="2:51" s="13" customFormat="1">
      <c r="B2071" s="189"/>
      <c r="D2071" s="190" t="s">
        <v>532</v>
      </c>
      <c r="E2071" s="191" t="s">
        <v>1</v>
      </c>
      <c r="F2071" s="192" t="s">
        <v>2134</v>
      </c>
      <c r="H2071" s="193">
        <v>66.608000000000004</v>
      </c>
      <c r="I2071" s="194"/>
      <c r="L2071" s="189"/>
      <c r="M2071" s="195"/>
      <c r="N2071" s="196"/>
      <c r="O2071" s="196"/>
      <c r="P2071" s="196"/>
      <c r="Q2071" s="196"/>
      <c r="R2071" s="196"/>
      <c r="S2071" s="196"/>
      <c r="T2071" s="197"/>
      <c r="AT2071" s="191" t="s">
        <v>532</v>
      </c>
      <c r="AU2071" s="191" t="s">
        <v>89</v>
      </c>
      <c r="AV2071" s="13" t="s">
        <v>89</v>
      </c>
      <c r="AW2071" s="13" t="s">
        <v>30</v>
      </c>
      <c r="AX2071" s="13" t="s">
        <v>76</v>
      </c>
      <c r="AY2071" s="191" t="s">
        <v>524</v>
      </c>
    </row>
    <row r="2072" spans="2:51" s="13" customFormat="1">
      <c r="B2072" s="189"/>
      <c r="D2072" s="190" t="s">
        <v>532</v>
      </c>
      <c r="E2072" s="191" t="s">
        <v>1</v>
      </c>
      <c r="F2072" s="192" t="s">
        <v>2135</v>
      </c>
      <c r="H2072" s="193">
        <v>11.6</v>
      </c>
      <c r="I2072" s="194"/>
      <c r="L2072" s="189"/>
      <c r="M2072" s="195"/>
      <c r="N2072" s="196"/>
      <c r="O2072" s="196"/>
      <c r="P2072" s="196"/>
      <c r="Q2072" s="196"/>
      <c r="R2072" s="196"/>
      <c r="S2072" s="196"/>
      <c r="T2072" s="197"/>
      <c r="AT2072" s="191" t="s">
        <v>532</v>
      </c>
      <c r="AU2072" s="191" t="s">
        <v>89</v>
      </c>
      <c r="AV2072" s="13" t="s">
        <v>89</v>
      </c>
      <c r="AW2072" s="13" t="s">
        <v>30</v>
      </c>
      <c r="AX2072" s="13" t="s">
        <v>76</v>
      </c>
      <c r="AY2072" s="191" t="s">
        <v>524</v>
      </c>
    </row>
    <row r="2073" spans="2:51" s="13" customFormat="1">
      <c r="B2073" s="189"/>
      <c r="D2073" s="190" t="s">
        <v>532</v>
      </c>
      <c r="E2073" s="191" t="s">
        <v>1</v>
      </c>
      <c r="F2073" s="192" t="s">
        <v>2136</v>
      </c>
      <c r="H2073" s="193">
        <v>6.9</v>
      </c>
      <c r="I2073" s="194"/>
      <c r="L2073" s="189"/>
      <c r="M2073" s="195"/>
      <c r="N2073" s="196"/>
      <c r="O2073" s="196"/>
      <c r="P2073" s="196"/>
      <c r="Q2073" s="196"/>
      <c r="R2073" s="196"/>
      <c r="S2073" s="196"/>
      <c r="T2073" s="197"/>
      <c r="AT2073" s="191" t="s">
        <v>532</v>
      </c>
      <c r="AU2073" s="191" t="s">
        <v>89</v>
      </c>
      <c r="AV2073" s="13" t="s">
        <v>89</v>
      </c>
      <c r="AW2073" s="13" t="s">
        <v>30</v>
      </c>
      <c r="AX2073" s="13" t="s">
        <v>76</v>
      </c>
      <c r="AY2073" s="191" t="s">
        <v>524</v>
      </c>
    </row>
    <row r="2074" spans="2:51" s="13" customFormat="1" ht="20.399999999999999">
      <c r="B2074" s="189"/>
      <c r="D2074" s="190" t="s">
        <v>532</v>
      </c>
      <c r="E2074" s="191" t="s">
        <v>1</v>
      </c>
      <c r="F2074" s="192" t="s">
        <v>2137</v>
      </c>
      <c r="H2074" s="193">
        <v>71.8</v>
      </c>
      <c r="I2074" s="194"/>
      <c r="L2074" s="189"/>
      <c r="M2074" s="195"/>
      <c r="N2074" s="196"/>
      <c r="O2074" s="196"/>
      <c r="P2074" s="196"/>
      <c r="Q2074" s="196"/>
      <c r="R2074" s="196"/>
      <c r="S2074" s="196"/>
      <c r="T2074" s="197"/>
      <c r="AT2074" s="191" t="s">
        <v>532</v>
      </c>
      <c r="AU2074" s="191" t="s">
        <v>89</v>
      </c>
      <c r="AV2074" s="13" t="s">
        <v>89</v>
      </c>
      <c r="AW2074" s="13" t="s">
        <v>30</v>
      </c>
      <c r="AX2074" s="13" t="s">
        <v>76</v>
      </c>
      <c r="AY2074" s="191" t="s">
        <v>524</v>
      </c>
    </row>
    <row r="2075" spans="2:51" s="13" customFormat="1" ht="20.399999999999999">
      <c r="B2075" s="189"/>
      <c r="D2075" s="190" t="s">
        <v>532</v>
      </c>
      <c r="E2075" s="191" t="s">
        <v>1</v>
      </c>
      <c r="F2075" s="192" t="s">
        <v>2138</v>
      </c>
      <c r="H2075" s="193">
        <v>56.95</v>
      </c>
      <c r="I2075" s="194"/>
      <c r="L2075" s="189"/>
      <c r="M2075" s="195"/>
      <c r="N2075" s="196"/>
      <c r="O2075" s="196"/>
      <c r="P2075" s="196"/>
      <c r="Q2075" s="196"/>
      <c r="R2075" s="196"/>
      <c r="S2075" s="196"/>
      <c r="T2075" s="197"/>
      <c r="AT2075" s="191" t="s">
        <v>532</v>
      </c>
      <c r="AU2075" s="191" t="s">
        <v>89</v>
      </c>
      <c r="AV2075" s="13" t="s">
        <v>89</v>
      </c>
      <c r="AW2075" s="13" t="s">
        <v>30</v>
      </c>
      <c r="AX2075" s="13" t="s">
        <v>76</v>
      </c>
      <c r="AY2075" s="191" t="s">
        <v>524</v>
      </c>
    </row>
    <row r="2076" spans="2:51" s="15" customFormat="1">
      <c r="B2076" s="205"/>
      <c r="D2076" s="190" t="s">
        <v>532</v>
      </c>
      <c r="E2076" s="206" t="s">
        <v>1</v>
      </c>
      <c r="F2076" s="207" t="s">
        <v>589</v>
      </c>
      <c r="H2076" s="208">
        <v>436.66800000000001</v>
      </c>
      <c r="I2076" s="209"/>
      <c r="L2076" s="205"/>
      <c r="M2076" s="210"/>
      <c r="N2076" s="211"/>
      <c r="O2076" s="211"/>
      <c r="P2076" s="211"/>
      <c r="Q2076" s="211"/>
      <c r="R2076" s="211"/>
      <c r="S2076" s="211"/>
      <c r="T2076" s="212"/>
      <c r="AT2076" s="206" t="s">
        <v>532</v>
      </c>
      <c r="AU2076" s="206" t="s">
        <v>89</v>
      </c>
      <c r="AV2076" s="15" t="s">
        <v>537</v>
      </c>
      <c r="AW2076" s="15" t="s">
        <v>30</v>
      </c>
      <c r="AX2076" s="15" t="s">
        <v>76</v>
      </c>
      <c r="AY2076" s="206" t="s">
        <v>524</v>
      </c>
    </row>
    <row r="2077" spans="2:51" s="14" customFormat="1">
      <c r="B2077" s="198"/>
      <c r="D2077" s="190" t="s">
        <v>532</v>
      </c>
      <c r="E2077" s="199" t="s">
        <v>1</v>
      </c>
      <c r="F2077" s="200" t="s">
        <v>2139</v>
      </c>
      <c r="H2077" s="199" t="s">
        <v>1</v>
      </c>
      <c r="I2077" s="201"/>
      <c r="L2077" s="198"/>
      <c r="M2077" s="202"/>
      <c r="N2077" s="203"/>
      <c r="O2077" s="203"/>
      <c r="P2077" s="203"/>
      <c r="Q2077" s="203"/>
      <c r="R2077" s="203"/>
      <c r="S2077" s="203"/>
      <c r="T2077" s="204"/>
      <c r="AT2077" s="199" t="s">
        <v>532</v>
      </c>
      <c r="AU2077" s="199" t="s">
        <v>89</v>
      </c>
      <c r="AV2077" s="14" t="s">
        <v>83</v>
      </c>
      <c r="AW2077" s="14" t="s">
        <v>30</v>
      </c>
      <c r="AX2077" s="14" t="s">
        <v>76</v>
      </c>
      <c r="AY2077" s="199" t="s">
        <v>524</v>
      </c>
    </row>
    <row r="2078" spans="2:51" s="13" customFormat="1">
      <c r="B2078" s="189"/>
      <c r="D2078" s="190" t="s">
        <v>532</v>
      </c>
      <c r="E2078" s="191" t="s">
        <v>1</v>
      </c>
      <c r="F2078" s="192" t="s">
        <v>2140</v>
      </c>
      <c r="H2078" s="193">
        <v>51.1</v>
      </c>
      <c r="I2078" s="194"/>
      <c r="L2078" s="189"/>
      <c r="M2078" s="195"/>
      <c r="N2078" s="196"/>
      <c r="O2078" s="196"/>
      <c r="P2078" s="196"/>
      <c r="Q2078" s="196"/>
      <c r="R2078" s="196"/>
      <c r="S2078" s="196"/>
      <c r="T2078" s="197"/>
      <c r="AT2078" s="191" t="s">
        <v>532</v>
      </c>
      <c r="AU2078" s="191" t="s">
        <v>89</v>
      </c>
      <c r="AV2078" s="13" t="s">
        <v>89</v>
      </c>
      <c r="AW2078" s="13" t="s">
        <v>30</v>
      </c>
      <c r="AX2078" s="13" t="s">
        <v>76</v>
      </c>
      <c r="AY2078" s="191" t="s">
        <v>524</v>
      </c>
    </row>
    <row r="2079" spans="2:51" s="13" customFormat="1">
      <c r="B2079" s="189"/>
      <c r="D2079" s="190" t="s">
        <v>532</v>
      </c>
      <c r="E2079" s="191" t="s">
        <v>1</v>
      </c>
      <c r="F2079" s="192" t="s">
        <v>2141</v>
      </c>
      <c r="H2079" s="193">
        <v>171.5</v>
      </c>
      <c r="I2079" s="194"/>
      <c r="L2079" s="189"/>
      <c r="M2079" s="195"/>
      <c r="N2079" s="196"/>
      <c r="O2079" s="196"/>
      <c r="P2079" s="196"/>
      <c r="Q2079" s="196"/>
      <c r="R2079" s="196"/>
      <c r="S2079" s="196"/>
      <c r="T2079" s="197"/>
      <c r="AT2079" s="191" t="s">
        <v>532</v>
      </c>
      <c r="AU2079" s="191" t="s">
        <v>89</v>
      </c>
      <c r="AV2079" s="13" t="s">
        <v>89</v>
      </c>
      <c r="AW2079" s="13" t="s">
        <v>30</v>
      </c>
      <c r="AX2079" s="13" t="s">
        <v>76</v>
      </c>
      <c r="AY2079" s="191" t="s">
        <v>524</v>
      </c>
    </row>
    <row r="2080" spans="2:51" s="13" customFormat="1">
      <c r="B2080" s="189"/>
      <c r="D2080" s="190" t="s">
        <v>532</v>
      </c>
      <c r="E2080" s="191" t="s">
        <v>1</v>
      </c>
      <c r="F2080" s="192" t="s">
        <v>2142</v>
      </c>
      <c r="H2080" s="193">
        <v>21.7</v>
      </c>
      <c r="I2080" s="194"/>
      <c r="L2080" s="189"/>
      <c r="M2080" s="195"/>
      <c r="N2080" s="196"/>
      <c r="O2080" s="196"/>
      <c r="P2080" s="196"/>
      <c r="Q2080" s="196"/>
      <c r="R2080" s="196"/>
      <c r="S2080" s="196"/>
      <c r="T2080" s="197"/>
      <c r="AT2080" s="191" t="s">
        <v>532</v>
      </c>
      <c r="AU2080" s="191" t="s">
        <v>89</v>
      </c>
      <c r="AV2080" s="13" t="s">
        <v>89</v>
      </c>
      <c r="AW2080" s="13" t="s">
        <v>30</v>
      </c>
      <c r="AX2080" s="13" t="s">
        <v>76</v>
      </c>
      <c r="AY2080" s="191" t="s">
        <v>524</v>
      </c>
    </row>
    <row r="2081" spans="1:65" s="13" customFormat="1">
      <c r="B2081" s="189"/>
      <c r="D2081" s="190" t="s">
        <v>532</v>
      </c>
      <c r="E2081" s="191" t="s">
        <v>1</v>
      </c>
      <c r="F2081" s="192" t="s">
        <v>2143</v>
      </c>
      <c r="H2081" s="193">
        <v>32.5</v>
      </c>
      <c r="I2081" s="194"/>
      <c r="L2081" s="189"/>
      <c r="M2081" s="195"/>
      <c r="N2081" s="196"/>
      <c r="O2081" s="196"/>
      <c r="P2081" s="196"/>
      <c r="Q2081" s="196"/>
      <c r="R2081" s="196"/>
      <c r="S2081" s="196"/>
      <c r="T2081" s="197"/>
      <c r="AT2081" s="191" t="s">
        <v>532</v>
      </c>
      <c r="AU2081" s="191" t="s">
        <v>89</v>
      </c>
      <c r="AV2081" s="13" t="s">
        <v>89</v>
      </c>
      <c r="AW2081" s="13" t="s">
        <v>30</v>
      </c>
      <c r="AX2081" s="13" t="s">
        <v>76</v>
      </c>
      <c r="AY2081" s="191" t="s">
        <v>524</v>
      </c>
    </row>
    <row r="2082" spans="1:65" s="13" customFormat="1" ht="20.399999999999999">
      <c r="B2082" s="189"/>
      <c r="D2082" s="190" t="s">
        <v>532</v>
      </c>
      <c r="E2082" s="191" t="s">
        <v>1</v>
      </c>
      <c r="F2082" s="192" t="s">
        <v>2144</v>
      </c>
      <c r="H2082" s="193">
        <v>66.5</v>
      </c>
      <c r="I2082" s="194"/>
      <c r="L2082" s="189"/>
      <c r="M2082" s="195"/>
      <c r="N2082" s="196"/>
      <c r="O2082" s="196"/>
      <c r="P2082" s="196"/>
      <c r="Q2082" s="196"/>
      <c r="R2082" s="196"/>
      <c r="S2082" s="196"/>
      <c r="T2082" s="197"/>
      <c r="AT2082" s="191" t="s">
        <v>532</v>
      </c>
      <c r="AU2082" s="191" t="s">
        <v>89</v>
      </c>
      <c r="AV2082" s="13" t="s">
        <v>89</v>
      </c>
      <c r="AW2082" s="13" t="s">
        <v>30</v>
      </c>
      <c r="AX2082" s="13" t="s">
        <v>76</v>
      </c>
      <c r="AY2082" s="191" t="s">
        <v>524</v>
      </c>
    </row>
    <row r="2083" spans="1:65" s="15" customFormat="1">
      <c r="B2083" s="205"/>
      <c r="D2083" s="190" t="s">
        <v>532</v>
      </c>
      <c r="E2083" s="206" t="s">
        <v>1</v>
      </c>
      <c r="F2083" s="207" t="s">
        <v>589</v>
      </c>
      <c r="H2083" s="208">
        <v>343.3</v>
      </c>
      <c r="I2083" s="209"/>
      <c r="L2083" s="205"/>
      <c r="M2083" s="210"/>
      <c r="N2083" s="211"/>
      <c r="O2083" s="211"/>
      <c r="P2083" s="211"/>
      <c r="Q2083" s="211"/>
      <c r="R2083" s="211"/>
      <c r="S2083" s="211"/>
      <c r="T2083" s="212"/>
      <c r="AT2083" s="206" t="s">
        <v>532</v>
      </c>
      <c r="AU2083" s="206" t="s">
        <v>89</v>
      </c>
      <c r="AV2083" s="15" t="s">
        <v>537</v>
      </c>
      <c r="AW2083" s="15" t="s">
        <v>30</v>
      </c>
      <c r="AX2083" s="15" t="s">
        <v>76</v>
      </c>
      <c r="AY2083" s="206" t="s">
        <v>524</v>
      </c>
    </row>
    <row r="2084" spans="1:65" s="14" customFormat="1">
      <c r="B2084" s="198"/>
      <c r="D2084" s="190" t="s">
        <v>532</v>
      </c>
      <c r="E2084" s="199" t="s">
        <v>1</v>
      </c>
      <c r="F2084" s="200" t="s">
        <v>2145</v>
      </c>
      <c r="H2084" s="199" t="s">
        <v>1</v>
      </c>
      <c r="I2084" s="201"/>
      <c r="L2084" s="198"/>
      <c r="M2084" s="202"/>
      <c r="N2084" s="203"/>
      <c r="O2084" s="203"/>
      <c r="P2084" s="203"/>
      <c r="Q2084" s="203"/>
      <c r="R2084" s="203"/>
      <c r="S2084" s="203"/>
      <c r="T2084" s="204"/>
      <c r="AT2084" s="199" t="s">
        <v>532</v>
      </c>
      <c r="AU2084" s="199" t="s">
        <v>89</v>
      </c>
      <c r="AV2084" s="14" t="s">
        <v>83</v>
      </c>
      <c r="AW2084" s="14" t="s">
        <v>30</v>
      </c>
      <c r="AX2084" s="14" t="s">
        <v>76</v>
      </c>
      <c r="AY2084" s="199" t="s">
        <v>524</v>
      </c>
    </row>
    <row r="2085" spans="1:65" s="13" customFormat="1">
      <c r="B2085" s="189"/>
      <c r="D2085" s="190" t="s">
        <v>532</v>
      </c>
      <c r="E2085" s="191" t="s">
        <v>1</v>
      </c>
      <c r="F2085" s="192" t="s">
        <v>2146</v>
      </c>
      <c r="H2085" s="193">
        <v>20</v>
      </c>
      <c r="I2085" s="194"/>
      <c r="L2085" s="189"/>
      <c r="M2085" s="195"/>
      <c r="N2085" s="196"/>
      <c r="O2085" s="196"/>
      <c r="P2085" s="196"/>
      <c r="Q2085" s="196"/>
      <c r="R2085" s="196"/>
      <c r="S2085" s="196"/>
      <c r="T2085" s="197"/>
      <c r="AT2085" s="191" t="s">
        <v>532</v>
      </c>
      <c r="AU2085" s="191" t="s">
        <v>89</v>
      </c>
      <c r="AV2085" s="13" t="s">
        <v>89</v>
      </c>
      <c r="AW2085" s="13" t="s">
        <v>30</v>
      </c>
      <c r="AX2085" s="13" t="s">
        <v>76</v>
      </c>
      <c r="AY2085" s="191" t="s">
        <v>524</v>
      </c>
    </row>
    <row r="2086" spans="1:65" s="15" customFormat="1">
      <c r="B2086" s="205"/>
      <c r="D2086" s="190" t="s">
        <v>532</v>
      </c>
      <c r="E2086" s="206" t="s">
        <v>1</v>
      </c>
      <c r="F2086" s="207" t="s">
        <v>589</v>
      </c>
      <c r="H2086" s="208">
        <v>20</v>
      </c>
      <c r="I2086" s="209"/>
      <c r="L2086" s="205"/>
      <c r="M2086" s="210"/>
      <c r="N2086" s="211"/>
      <c r="O2086" s="211"/>
      <c r="P2086" s="211"/>
      <c r="Q2086" s="211"/>
      <c r="R2086" s="211"/>
      <c r="S2086" s="211"/>
      <c r="T2086" s="212"/>
      <c r="AT2086" s="206" t="s">
        <v>532</v>
      </c>
      <c r="AU2086" s="206" t="s">
        <v>89</v>
      </c>
      <c r="AV2086" s="15" t="s">
        <v>537</v>
      </c>
      <c r="AW2086" s="15" t="s">
        <v>30</v>
      </c>
      <c r="AX2086" s="15" t="s">
        <v>76</v>
      </c>
      <c r="AY2086" s="206" t="s">
        <v>524</v>
      </c>
    </row>
    <row r="2087" spans="1:65" s="14" customFormat="1">
      <c r="B2087" s="198"/>
      <c r="D2087" s="190" t="s">
        <v>532</v>
      </c>
      <c r="E2087" s="199" t="s">
        <v>1</v>
      </c>
      <c r="F2087" s="200" t="s">
        <v>2147</v>
      </c>
      <c r="H2087" s="199" t="s">
        <v>1</v>
      </c>
      <c r="I2087" s="201"/>
      <c r="L2087" s="198"/>
      <c r="M2087" s="202"/>
      <c r="N2087" s="203"/>
      <c r="O2087" s="203"/>
      <c r="P2087" s="203"/>
      <c r="Q2087" s="203"/>
      <c r="R2087" s="203"/>
      <c r="S2087" s="203"/>
      <c r="T2087" s="204"/>
      <c r="AT2087" s="199" t="s">
        <v>532</v>
      </c>
      <c r="AU2087" s="199" t="s">
        <v>89</v>
      </c>
      <c r="AV2087" s="14" t="s">
        <v>83</v>
      </c>
      <c r="AW2087" s="14" t="s">
        <v>30</v>
      </c>
      <c r="AX2087" s="14" t="s">
        <v>76</v>
      </c>
      <c r="AY2087" s="199" t="s">
        <v>524</v>
      </c>
    </row>
    <row r="2088" spans="1:65" s="13" customFormat="1">
      <c r="B2088" s="189"/>
      <c r="D2088" s="190" t="s">
        <v>532</v>
      </c>
      <c r="E2088" s="191" t="s">
        <v>1</v>
      </c>
      <c r="F2088" s="192" t="s">
        <v>2148</v>
      </c>
      <c r="H2088" s="193">
        <v>71.819999999999993</v>
      </c>
      <c r="I2088" s="194"/>
      <c r="L2088" s="189"/>
      <c r="M2088" s="195"/>
      <c r="N2088" s="196"/>
      <c r="O2088" s="196"/>
      <c r="P2088" s="196"/>
      <c r="Q2088" s="196"/>
      <c r="R2088" s="196"/>
      <c r="S2088" s="196"/>
      <c r="T2088" s="197"/>
      <c r="AT2088" s="191" t="s">
        <v>532</v>
      </c>
      <c r="AU2088" s="191" t="s">
        <v>89</v>
      </c>
      <c r="AV2088" s="13" t="s">
        <v>89</v>
      </c>
      <c r="AW2088" s="13" t="s">
        <v>30</v>
      </c>
      <c r="AX2088" s="13" t="s">
        <v>76</v>
      </c>
      <c r="AY2088" s="191" t="s">
        <v>524</v>
      </c>
    </row>
    <row r="2089" spans="1:65" s="15" customFormat="1">
      <c r="B2089" s="205"/>
      <c r="D2089" s="190" t="s">
        <v>532</v>
      </c>
      <c r="E2089" s="206" t="s">
        <v>1</v>
      </c>
      <c r="F2089" s="207" t="s">
        <v>589</v>
      </c>
      <c r="H2089" s="208">
        <v>71.819999999999993</v>
      </c>
      <c r="I2089" s="209"/>
      <c r="L2089" s="205"/>
      <c r="M2089" s="210"/>
      <c r="N2089" s="211"/>
      <c r="O2089" s="211"/>
      <c r="P2089" s="211"/>
      <c r="Q2089" s="211"/>
      <c r="R2089" s="211"/>
      <c r="S2089" s="211"/>
      <c r="T2089" s="212"/>
      <c r="AT2089" s="206" t="s">
        <v>532</v>
      </c>
      <c r="AU2089" s="206" t="s">
        <v>89</v>
      </c>
      <c r="AV2089" s="15" t="s">
        <v>537</v>
      </c>
      <c r="AW2089" s="15" t="s">
        <v>30</v>
      </c>
      <c r="AX2089" s="15" t="s">
        <v>76</v>
      </c>
      <c r="AY2089" s="206" t="s">
        <v>524</v>
      </c>
    </row>
    <row r="2090" spans="1:65" s="16" customFormat="1">
      <c r="B2090" s="213"/>
      <c r="D2090" s="190" t="s">
        <v>532</v>
      </c>
      <c r="E2090" s="214" t="s">
        <v>1</v>
      </c>
      <c r="F2090" s="215" t="s">
        <v>590</v>
      </c>
      <c r="H2090" s="216">
        <v>1029.153</v>
      </c>
      <c r="I2090" s="217"/>
      <c r="L2090" s="213"/>
      <c r="M2090" s="218"/>
      <c r="N2090" s="219"/>
      <c r="O2090" s="219"/>
      <c r="P2090" s="219"/>
      <c r="Q2090" s="219"/>
      <c r="R2090" s="219"/>
      <c r="S2090" s="219"/>
      <c r="T2090" s="220"/>
      <c r="AT2090" s="214" t="s">
        <v>532</v>
      </c>
      <c r="AU2090" s="214" t="s">
        <v>89</v>
      </c>
      <c r="AV2090" s="16" t="s">
        <v>530</v>
      </c>
      <c r="AW2090" s="16" t="s">
        <v>30</v>
      </c>
      <c r="AX2090" s="16" t="s">
        <v>83</v>
      </c>
      <c r="AY2090" s="214" t="s">
        <v>524</v>
      </c>
    </row>
    <row r="2091" spans="1:65" s="2" customFormat="1" ht="21.75" customHeight="1">
      <c r="A2091" s="35"/>
      <c r="B2091" s="144"/>
      <c r="C2091" s="176" t="s">
        <v>2149</v>
      </c>
      <c r="D2091" s="176" t="s">
        <v>526</v>
      </c>
      <c r="E2091" s="177" t="s">
        <v>2150</v>
      </c>
      <c r="F2091" s="178" t="s">
        <v>2151</v>
      </c>
      <c r="G2091" s="179" t="s">
        <v>529</v>
      </c>
      <c r="H2091" s="180">
        <v>4447.4399999999996</v>
      </c>
      <c r="I2091" s="181"/>
      <c r="J2091" s="180">
        <f>ROUND(I2091*H2091,3)</f>
        <v>0</v>
      </c>
      <c r="K2091" s="182"/>
      <c r="L2091" s="36"/>
      <c r="M2091" s="183" t="s">
        <v>1</v>
      </c>
      <c r="N2091" s="184" t="s">
        <v>42</v>
      </c>
      <c r="O2091" s="61"/>
      <c r="P2091" s="185">
        <f>O2091*H2091</f>
        <v>0</v>
      </c>
      <c r="Q2091" s="185">
        <v>1.92E-3</v>
      </c>
      <c r="R2091" s="185">
        <f>Q2091*H2091</f>
        <v>8.5390847999999995</v>
      </c>
      <c r="S2091" s="185">
        <v>0</v>
      </c>
      <c r="T2091" s="186">
        <f>S2091*H2091</f>
        <v>0</v>
      </c>
      <c r="U2091" s="35"/>
      <c r="V2091" s="35"/>
      <c r="W2091" s="35"/>
      <c r="X2091" s="35"/>
      <c r="Y2091" s="35"/>
      <c r="Z2091" s="35"/>
      <c r="AA2091" s="35"/>
      <c r="AB2091" s="35"/>
      <c r="AC2091" s="35"/>
      <c r="AD2091" s="35"/>
      <c r="AE2091" s="35"/>
      <c r="AR2091" s="187" t="s">
        <v>530</v>
      </c>
      <c r="AT2091" s="187" t="s">
        <v>526</v>
      </c>
      <c r="AU2091" s="187" t="s">
        <v>89</v>
      </c>
      <c r="AY2091" s="18" t="s">
        <v>524</v>
      </c>
      <c r="BE2091" s="105">
        <f>IF(N2091="základná",J2091,0)</f>
        <v>0</v>
      </c>
      <c r="BF2091" s="105">
        <f>IF(N2091="znížená",J2091,0)</f>
        <v>0</v>
      </c>
      <c r="BG2091" s="105">
        <f>IF(N2091="zákl. prenesená",J2091,0)</f>
        <v>0</v>
      </c>
      <c r="BH2091" s="105">
        <f>IF(N2091="zníž. prenesená",J2091,0)</f>
        <v>0</v>
      </c>
      <c r="BI2091" s="105">
        <f>IF(N2091="nulová",J2091,0)</f>
        <v>0</v>
      </c>
      <c r="BJ2091" s="18" t="s">
        <v>89</v>
      </c>
      <c r="BK2091" s="188">
        <f>ROUND(I2091*H2091,3)</f>
        <v>0</v>
      </c>
      <c r="BL2091" s="18" t="s">
        <v>530</v>
      </c>
      <c r="BM2091" s="187" t="s">
        <v>2152</v>
      </c>
    </row>
    <row r="2092" spans="1:65" s="14" customFormat="1">
      <c r="B2092" s="198"/>
      <c r="D2092" s="190" t="s">
        <v>532</v>
      </c>
      <c r="E2092" s="199" t="s">
        <v>1</v>
      </c>
      <c r="F2092" s="200" t="s">
        <v>577</v>
      </c>
      <c r="H2092" s="199" t="s">
        <v>1</v>
      </c>
      <c r="I2092" s="201"/>
      <c r="L2092" s="198"/>
      <c r="M2092" s="202"/>
      <c r="N2092" s="203"/>
      <c r="O2092" s="203"/>
      <c r="P2092" s="203"/>
      <c r="Q2092" s="203"/>
      <c r="R2092" s="203"/>
      <c r="S2092" s="203"/>
      <c r="T2092" s="204"/>
      <c r="AT2092" s="199" t="s">
        <v>532</v>
      </c>
      <c r="AU2092" s="199" t="s">
        <v>89</v>
      </c>
      <c r="AV2092" s="14" t="s">
        <v>83</v>
      </c>
      <c r="AW2092" s="14" t="s">
        <v>30</v>
      </c>
      <c r="AX2092" s="14" t="s">
        <v>76</v>
      </c>
      <c r="AY2092" s="199" t="s">
        <v>524</v>
      </c>
    </row>
    <row r="2093" spans="1:65" s="14" customFormat="1">
      <c r="B2093" s="198"/>
      <c r="D2093" s="190" t="s">
        <v>532</v>
      </c>
      <c r="E2093" s="199" t="s">
        <v>1</v>
      </c>
      <c r="F2093" s="200" t="s">
        <v>2129</v>
      </c>
      <c r="H2093" s="199" t="s">
        <v>1</v>
      </c>
      <c r="I2093" s="201"/>
      <c r="L2093" s="198"/>
      <c r="M2093" s="202"/>
      <c r="N2093" s="203"/>
      <c r="O2093" s="203"/>
      <c r="P2093" s="203"/>
      <c r="Q2093" s="203"/>
      <c r="R2093" s="203"/>
      <c r="S2093" s="203"/>
      <c r="T2093" s="204"/>
      <c r="AT2093" s="199" t="s">
        <v>532</v>
      </c>
      <c r="AU2093" s="199" t="s">
        <v>89</v>
      </c>
      <c r="AV2093" s="14" t="s">
        <v>83</v>
      </c>
      <c r="AW2093" s="14" t="s">
        <v>30</v>
      </c>
      <c r="AX2093" s="14" t="s">
        <v>76</v>
      </c>
      <c r="AY2093" s="199" t="s">
        <v>524</v>
      </c>
    </row>
    <row r="2094" spans="1:65" s="13" customFormat="1" ht="20.399999999999999">
      <c r="B2094" s="189"/>
      <c r="D2094" s="190" t="s">
        <v>532</v>
      </c>
      <c r="E2094" s="191" t="s">
        <v>1</v>
      </c>
      <c r="F2094" s="192" t="s">
        <v>2153</v>
      </c>
      <c r="H2094" s="193">
        <v>100.7</v>
      </c>
      <c r="I2094" s="194"/>
      <c r="L2094" s="189"/>
      <c r="M2094" s="195"/>
      <c r="N2094" s="196"/>
      <c r="O2094" s="196"/>
      <c r="P2094" s="196"/>
      <c r="Q2094" s="196"/>
      <c r="R2094" s="196"/>
      <c r="S2094" s="196"/>
      <c r="T2094" s="197"/>
      <c r="AT2094" s="191" t="s">
        <v>532</v>
      </c>
      <c r="AU2094" s="191" t="s">
        <v>89</v>
      </c>
      <c r="AV2094" s="13" t="s">
        <v>89</v>
      </c>
      <c r="AW2094" s="13" t="s">
        <v>30</v>
      </c>
      <c r="AX2094" s="13" t="s">
        <v>76</v>
      </c>
      <c r="AY2094" s="191" t="s">
        <v>524</v>
      </c>
    </row>
    <row r="2095" spans="1:65" s="13" customFormat="1">
      <c r="B2095" s="189"/>
      <c r="D2095" s="190" t="s">
        <v>532</v>
      </c>
      <c r="E2095" s="191" t="s">
        <v>1</v>
      </c>
      <c r="F2095" s="192" t="s">
        <v>2154</v>
      </c>
      <c r="H2095" s="193">
        <v>107</v>
      </c>
      <c r="I2095" s="194"/>
      <c r="L2095" s="189"/>
      <c r="M2095" s="195"/>
      <c r="N2095" s="196"/>
      <c r="O2095" s="196"/>
      <c r="P2095" s="196"/>
      <c r="Q2095" s="196"/>
      <c r="R2095" s="196"/>
      <c r="S2095" s="196"/>
      <c r="T2095" s="197"/>
      <c r="AT2095" s="191" t="s">
        <v>532</v>
      </c>
      <c r="AU2095" s="191" t="s">
        <v>89</v>
      </c>
      <c r="AV2095" s="13" t="s">
        <v>89</v>
      </c>
      <c r="AW2095" s="13" t="s">
        <v>30</v>
      </c>
      <c r="AX2095" s="13" t="s">
        <v>76</v>
      </c>
      <c r="AY2095" s="191" t="s">
        <v>524</v>
      </c>
    </row>
    <row r="2096" spans="1:65" s="13" customFormat="1">
      <c r="B2096" s="189"/>
      <c r="D2096" s="190" t="s">
        <v>532</v>
      </c>
      <c r="E2096" s="191" t="s">
        <v>1</v>
      </c>
      <c r="F2096" s="192" t="s">
        <v>2155</v>
      </c>
      <c r="H2096" s="193">
        <v>160.19999999999999</v>
      </c>
      <c r="I2096" s="194"/>
      <c r="L2096" s="189"/>
      <c r="M2096" s="195"/>
      <c r="N2096" s="196"/>
      <c r="O2096" s="196"/>
      <c r="P2096" s="196"/>
      <c r="Q2096" s="196"/>
      <c r="R2096" s="196"/>
      <c r="S2096" s="196"/>
      <c r="T2096" s="197"/>
      <c r="AT2096" s="191" t="s">
        <v>532</v>
      </c>
      <c r="AU2096" s="191" t="s">
        <v>89</v>
      </c>
      <c r="AV2096" s="13" t="s">
        <v>89</v>
      </c>
      <c r="AW2096" s="13" t="s">
        <v>30</v>
      </c>
      <c r="AX2096" s="13" t="s">
        <v>76</v>
      </c>
      <c r="AY2096" s="191" t="s">
        <v>524</v>
      </c>
    </row>
    <row r="2097" spans="2:51" s="13" customFormat="1">
      <c r="B2097" s="189"/>
      <c r="D2097" s="190" t="s">
        <v>532</v>
      </c>
      <c r="E2097" s="191" t="s">
        <v>1</v>
      </c>
      <c r="F2097" s="192" t="s">
        <v>2156</v>
      </c>
      <c r="H2097" s="193">
        <v>181.8</v>
      </c>
      <c r="I2097" s="194"/>
      <c r="L2097" s="189"/>
      <c r="M2097" s="195"/>
      <c r="N2097" s="196"/>
      <c r="O2097" s="196"/>
      <c r="P2097" s="196"/>
      <c r="Q2097" s="196"/>
      <c r="R2097" s="196"/>
      <c r="S2097" s="196"/>
      <c r="T2097" s="197"/>
      <c r="AT2097" s="191" t="s">
        <v>532</v>
      </c>
      <c r="AU2097" s="191" t="s">
        <v>89</v>
      </c>
      <c r="AV2097" s="13" t="s">
        <v>89</v>
      </c>
      <c r="AW2097" s="13" t="s">
        <v>30</v>
      </c>
      <c r="AX2097" s="13" t="s">
        <v>76</v>
      </c>
      <c r="AY2097" s="191" t="s">
        <v>524</v>
      </c>
    </row>
    <row r="2098" spans="2:51" s="13" customFormat="1">
      <c r="B2098" s="189"/>
      <c r="D2098" s="190" t="s">
        <v>532</v>
      </c>
      <c r="E2098" s="191" t="s">
        <v>1</v>
      </c>
      <c r="F2098" s="192" t="s">
        <v>2157</v>
      </c>
      <c r="H2098" s="193">
        <v>268.392</v>
      </c>
      <c r="I2098" s="194"/>
      <c r="L2098" s="189"/>
      <c r="M2098" s="195"/>
      <c r="N2098" s="196"/>
      <c r="O2098" s="196"/>
      <c r="P2098" s="196"/>
      <c r="Q2098" s="196"/>
      <c r="R2098" s="196"/>
      <c r="S2098" s="196"/>
      <c r="T2098" s="197"/>
      <c r="AT2098" s="191" t="s">
        <v>532</v>
      </c>
      <c r="AU2098" s="191" t="s">
        <v>89</v>
      </c>
      <c r="AV2098" s="13" t="s">
        <v>89</v>
      </c>
      <c r="AW2098" s="13" t="s">
        <v>30</v>
      </c>
      <c r="AX2098" s="13" t="s">
        <v>76</v>
      </c>
      <c r="AY2098" s="191" t="s">
        <v>524</v>
      </c>
    </row>
    <row r="2099" spans="2:51" s="13" customFormat="1" ht="20.399999999999999">
      <c r="B2099" s="189"/>
      <c r="D2099" s="190" t="s">
        <v>532</v>
      </c>
      <c r="E2099" s="191" t="s">
        <v>1</v>
      </c>
      <c r="F2099" s="192" t="s">
        <v>2158</v>
      </c>
      <c r="H2099" s="193">
        <v>291.505</v>
      </c>
      <c r="I2099" s="194"/>
      <c r="L2099" s="189"/>
      <c r="M2099" s="195"/>
      <c r="N2099" s="196"/>
      <c r="O2099" s="196"/>
      <c r="P2099" s="196"/>
      <c r="Q2099" s="196"/>
      <c r="R2099" s="196"/>
      <c r="S2099" s="196"/>
      <c r="T2099" s="197"/>
      <c r="AT2099" s="191" t="s">
        <v>532</v>
      </c>
      <c r="AU2099" s="191" t="s">
        <v>89</v>
      </c>
      <c r="AV2099" s="13" t="s">
        <v>89</v>
      </c>
      <c r="AW2099" s="13" t="s">
        <v>30</v>
      </c>
      <c r="AX2099" s="13" t="s">
        <v>76</v>
      </c>
      <c r="AY2099" s="191" t="s">
        <v>524</v>
      </c>
    </row>
    <row r="2100" spans="2:51" s="13" customFormat="1">
      <c r="B2100" s="189"/>
      <c r="D2100" s="190" t="s">
        <v>532</v>
      </c>
      <c r="E2100" s="191" t="s">
        <v>1</v>
      </c>
      <c r="F2100" s="192" t="s">
        <v>2159</v>
      </c>
      <c r="H2100" s="193">
        <v>53.7</v>
      </c>
      <c r="I2100" s="194"/>
      <c r="L2100" s="189"/>
      <c r="M2100" s="195"/>
      <c r="N2100" s="196"/>
      <c r="O2100" s="196"/>
      <c r="P2100" s="196"/>
      <c r="Q2100" s="196"/>
      <c r="R2100" s="196"/>
      <c r="S2100" s="196"/>
      <c r="T2100" s="197"/>
      <c r="AT2100" s="191" t="s">
        <v>532</v>
      </c>
      <c r="AU2100" s="191" t="s">
        <v>89</v>
      </c>
      <c r="AV2100" s="13" t="s">
        <v>89</v>
      </c>
      <c r="AW2100" s="13" t="s">
        <v>30</v>
      </c>
      <c r="AX2100" s="13" t="s">
        <v>76</v>
      </c>
      <c r="AY2100" s="191" t="s">
        <v>524</v>
      </c>
    </row>
    <row r="2101" spans="2:51" s="13" customFormat="1">
      <c r="B2101" s="189"/>
      <c r="D2101" s="190" t="s">
        <v>532</v>
      </c>
      <c r="E2101" s="191" t="s">
        <v>1</v>
      </c>
      <c r="F2101" s="192" t="s">
        <v>2160</v>
      </c>
      <c r="H2101" s="193">
        <v>6.5119999999999996</v>
      </c>
      <c r="I2101" s="194"/>
      <c r="L2101" s="189"/>
      <c r="M2101" s="195"/>
      <c r="N2101" s="196"/>
      <c r="O2101" s="196"/>
      <c r="P2101" s="196"/>
      <c r="Q2101" s="196"/>
      <c r="R2101" s="196"/>
      <c r="S2101" s="196"/>
      <c r="T2101" s="197"/>
      <c r="AT2101" s="191" t="s">
        <v>532</v>
      </c>
      <c r="AU2101" s="191" t="s">
        <v>89</v>
      </c>
      <c r="AV2101" s="13" t="s">
        <v>89</v>
      </c>
      <c r="AW2101" s="13" t="s">
        <v>30</v>
      </c>
      <c r="AX2101" s="13" t="s">
        <v>76</v>
      </c>
      <c r="AY2101" s="191" t="s">
        <v>524</v>
      </c>
    </row>
    <row r="2102" spans="2:51" s="13" customFormat="1">
      <c r="B2102" s="189"/>
      <c r="D2102" s="190" t="s">
        <v>532</v>
      </c>
      <c r="E2102" s="191" t="s">
        <v>1</v>
      </c>
      <c r="F2102" s="192" t="s">
        <v>2161</v>
      </c>
      <c r="H2102" s="193">
        <v>8.8550000000000004</v>
      </c>
      <c r="I2102" s="194"/>
      <c r="L2102" s="189"/>
      <c r="M2102" s="195"/>
      <c r="N2102" s="196"/>
      <c r="O2102" s="196"/>
      <c r="P2102" s="196"/>
      <c r="Q2102" s="196"/>
      <c r="R2102" s="196"/>
      <c r="S2102" s="196"/>
      <c r="T2102" s="197"/>
      <c r="AT2102" s="191" t="s">
        <v>532</v>
      </c>
      <c r="AU2102" s="191" t="s">
        <v>89</v>
      </c>
      <c r="AV2102" s="13" t="s">
        <v>89</v>
      </c>
      <c r="AW2102" s="13" t="s">
        <v>30</v>
      </c>
      <c r="AX2102" s="13" t="s">
        <v>76</v>
      </c>
      <c r="AY2102" s="191" t="s">
        <v>524</v>
      </c>
    </row>
    <row r="2103" spans="2:51" s="13" customFormat="1">
      <c r="B2103" s="189"/>
      <c r="D2103" s="190" t="s">
        <v>532</v>
      </c>
      <c r="E2103" s="191" t="s">
        <v>1</v>
      </c>
      <c r="F2103" s="192" t="s">
        <v>2162</v>
      </c>
      <c r="H2103" s="193">
        <v>11.949</v>
      </c>
      <c r="I2103" s="194"/>
      <c r="L2103" s="189"/>
      <c r="M2103" s="195"/>
      <c r="N2103" s="196"/>
      <c r="O2103" s="196"/>
      <c r="P2103" s="196"/>
      <c r="Q2103" s="196"/>
      <c r="R2103" s="196"/>
      <c r="S2103" s="196"/>
      <c r="T2103" s="197"/>
      <c r="AT2103" s="191" t="s">
        <v>532</v>
      </c>
      <c r="AU2103" s="191" t="s">
        <v>89</v>
      </c>
      <c r="AV2103" s="13" t="s">
        <v>89</v>
      </c>
      <c r="AW2103" s="13" t="s">
        <v>30</v>
      </c>
      <c r="AX2103" s="13" t="s">
        <v>76</v>
      </c>
      <c r="AY2103" s="191" t="s">
        <v>524</v>
      </c>
    </row>
    <row r="2104" spans="2:51" s="13" customFormat="1">
      <c r="B2104" s="189"/>
      <c r="D2104" s="190" t="s">
        <v>532</v>
      </c>
      <c r="E2104" s="191" t="s">
        <v>1</v>
      </c>
      <c r="F2104" s="192" t="s">
        <v>2163</v>
      </c>
      <c r="H2104" s="193">
        <v>64.8</v>
      </c>
      <c r="I2104" s="194"/>
      <c r="L2104" s="189"/>
      <c r="M2104" s="195"/>
      <c r="N2104" s="196"/>
      <c r="O2104" s="196"/>
      <c r="P2104" s="196"/>
      <c r="Q2104" s="196"/>
      <c r="R2104" s="196"/>
      <c r="S2104" s="196"/>
      <c r="T2104" s="197"/>
      <c r="AT2104" s="191" t="s">
        <v>532</v>
      </c>
      <c r="AU2104" s="191" t="s">
        <v>89</v>
      </c>
      <c r="AV2104" s="13" t="s">
        <v>89</v>
      </c>
      <c r="AW2104" s="13" t="s">
        <v>30</v>
      </c>
      <c r="AX2104" s="13" t="s">
        <v>76</v>
      </c>
      <c r="AY2104" s="191" t="s">
        <v>524</v>
      </c>
    </row>
    <row r="2105" spans="2:51" s="13" customFormat="1">
      <c r="B2105" s="189"/>
      <c r="D2105" s="190" t="s">
        <v>532</v>
      </c>
      <c r="E2105" s="191" t="s">
        <v>1</v>
      </c>
      <c r="F2105" s="192" t="s">
        <v>2164</v>
      </c>
      <c r="H2105" s="193">
        <v>0.89300000000000002</v>
      </c>
      <c r="I2105" s="194"/>
      <c r="L2105" s="189"/>
      <c r="M2105" s="195"/>
      <c r="N2105" s="196"/>
      <c r="O2105" s="196"/>
      <c r="P2105" s="196"/>
      <c r="Q2105" s="196"/>
      <c r="R2105" s="196"/>
      <c r="S2105" s="196"/>
      <c r="T2105" s="197"/>
      <c r="AT2105" s="191" t="s">
        <v>532</v>
      </c>
      <c r="AU2105" s="191" t="s">
        <v>89</v>
      </c>
      <c r="AV2105" s="13" t="s">
        <v>89</v>
      </c>
      <c r="AW2105" s="13" t="s">
        <v>30</v>
      </c>
      <c r="AX2105" s="13" t="s">
        <v>76</v>
      </c>
      <c r="AY2105" s="191" t="s">
        <v>524</v>
      </c>
    </row>
    <row r="2106" spans="2:51" s="13" customFormat="1">
      <c r="B2106" s="189"/>
      <c r="D2106" s="190" t="s">
        <v>532</v>
      </c>
      <c r="E2106" s="191" t="s">
        <v>1</v>
      </c>
      <c r="F2106" s="192" t="s">
        <v>2165</v>
      </c>
      <c r="H2106" s="193">
        <v>7.4320000000000004</v>
      </c>
      <c r="I2106" s="194"/>
      <c r="L2106" s="189"/>
      <c r="M2106" s="195"/>
      <c r="N2106" s="196"/>
      <c r="O2106" s="196"/>
      <c r="P2106" s="196"/>
      <c r="Q2106" s="196"/>
      <c r="R2106" s="196"/>
      <c r="S2106" s="196"/>
      <c r="T2106" s="197"/>
      <c r="AT2106" s="191" t="s">
        <v>532</v>
      </c>
      <c r="AU2106" s="191" t="s">
        <v>89</v>
      </c>
      <c r="AV2106" s="13" t="s">
        <v>89</v>
      </c>
      <c r="AW2106" s="13" t="s">
        <v>30</v>
      </c>
      <c r="AX2106" s="13" t="s">
        <v>76</v>
      </c>
      <c r="AY2106" s="191" t="s">
        <v>524</v>
      </c>
    </row>
    <row r="2107" spans="2:51" s="13" customFormat="1">
      <c r="B2107" s="189"/>
      <c r="D2107" s="190" t="s">
        <v>532</v>
      </c>
      <c r="E2107" s="191" t="s">
        <v>1</v>
      </c>
      <c r="F2107" s="192" t="s">
        <v>2166</v>
      </c>
      <c r="H2107" s="193">
        <v>1.7</v>
      </c>
      <c r="I2107" s="194"/>
      <c r="L2107" s="189"/>
      <c r="M2107" s="195"/>
      <c r="N2107" s="196"/>
      <c r="O2107" s="196"/>
      <c r="P2107" s="196"/>
      <c r="Q2107" s="196"/>
      <c r="R2107" s="196"/>
      <c r="S2107" s="196"/>
      <c r="T2107" s="197"/>
      <c r="AT2107" s="191" t="s">
        <v>532</v>
      </c>
      <c r="AU2107" s="191" t="s">
        <v>89</v>
      </c>
      <c r="AV2107" s="13" t="s">
        <v>89</v>
      </c>
      <c r="AW2107" s="13" t="s">
        <v>30</v>
      </c>
      <c r="AX2107" s="13" t="s">
        <v>76</v>
      </c>
      <c r="AY2107" s="191" t="s">
        <v>524</v>
      </c>
    </row>
    <row r="2108" spans="2:51" s="13" customFormat="1" ht="20.399999999999999">
      <c r="B2108" s="189"/>
      <c r="D2108" s="190" t="s">
        <v>532</v>
      </c>
      <c r="E2108" s="191" t="s">
        <v>1</v>
      </c>
      <c r="F2108" s="192" t="s">
        <v>2167</v>
      </c>
      <c r="H2108" s="193">
        <v>536.57600000000002</v>
      </c>
      <c r="I2108" s="194"/>
      <c r="L2108" s="189"/>
      <c r="M2108" s="195"/>
      <c r="N2108" s="196"/>
      <c r="O2108" s="196"/>
      <c r="P2108" s="196"/>
      <c r="Q2108" s="196"/>
      <c r="R2108" s="196"/>
      <c r="S2108" s="196"/>
      <c r="T2108" s="197"/>
      <c r="AT2108" s="191" t="s">
        <v>532</v>
      </c>
      <c r="AU2108" s="191" t="s">
        <v>89</v>
      </c>
      <c r="AV2108" s="13" t="s">
        <v>89</v>
      </c>
      <c r="AW2108" s="13" t="s">
        <v>30</v>
      </c>
      <c r="AX2108" s="13" t="s">
        <v>76</v>
      </c>
      <c r="AY2108" s="191" t="s">
        <v>524</v>
      </c>
    </row>
    <row r="2109" spans="2:51" s="13" customFormat="1">
      <c r="B2109" s="189"/>
      <c r="D2109" s="190" t="s">
        <v>532</v>
      </c>
      <c r="E2109" s="191" t="s">
        <v>1</v>
      </c>
      <c r="F2109" s="192" t="s">
        <v>2168</v>
      </c>
      <c r="H2109" s="193">
        <v>11.69</v>
      </c>
      <c r="I2109" s="194"/>
      <c r="L2109" s="189"/>
      <c r="M2109" s="195"/>
      <c r="N2109" s="196"/>
      <c r="O2109" s="196"/>
      <c r="P2109" s="196"/>
      <c r="Q2109" s="196"/>
      <c r="R2109" s="196"/>
      <c r="S2109" s="196"/>
      <c r="T2109" s="197"/>
      <c r="AT2109" s="191" t="s">
        <v>532</v>
      </c>
      <c r="AU2109" s="191" t="s">
        <v>89</v>
      </c>
      <c r="AV2109" s="13" t="s">
        <v>89</v>
      </c>
      <c r="AW2109" s="13" t="s">
        <v>30</v>
      </c>
      <c r="AX2109" s="13" t="s">
        <v>76</v>
      </c>
      <c r="AY2109" s="191" t="s">
        <v>524</v>
      </c>
    </row>
    <row r="2110" spans="2:51" s="13" customFormat="1">
      <c r="B2110" s="189"/>
      <c r="D2110" s="190" t="s">
        <v>532</v>
      </c>
      <c r="E2110" s="191" t="s">
        <v>1</v>
      </c>
      <c r="F2110" s="192" t="s">
        <v>2169</v>
      </c>
      <c r="H2110" s="193">
        <v>11.55</v>
      </c>
      <c r="I2110" s="194"/>
      <c r="L2110" s="189"/>
      <c r="M2110" s="195"/>
      <c r="N2110" s="196"/>
      <c r="O2110" s="196"/>
      <c r="P2110" s="196"/>
      <c r="Q2110" s="196"/>
      <c r="R2110" s="196"/>
      <c r="S2110" s="196"/>
      <c r="T2110" s="197"/>
      <c r="AT2110" s="191" t="s">
        <v>532</v>
      </c>
      <c r="AU2110" s="191" t="s">
        <v>89</v>
      </c>
      <c r="AV2110" s="13" t="s">
        <v>89</v>
      </c>
      <c r="AW2110" s="13" t="s">
        <v>30</v>
      </c>
      <c r="AX2110" s="13" t="s">
        <v>76</v>
      </c>
      <c r="AY2110" s="191" t="s">
        <v>524</v>
      </c>
    </row>
    <row r="2111" spans="2:51" s="13" customFormat="1">
      <c r="B2111" s="189"/>
      <c r="D2111" s="190" t="s">
        <v>532</v>
      </c>
      <c r="E2111" s="191" t="s">
        <v>1</v>
      </c>
      <c r="F2111" s="192" t="s">
        <v>2170</v>
      </c>
      <c r="H2111" s="193">
        <v>189.1</v>
      </c>
      <c r="I2111" s="194"/>
      <c r="L2111" s="189"/>
      <c r="M2111" s="195"/>
      <c r="N2111" s="196"/>
      <c r="O2111" s="196"/>
      <c r="P2111" s="196"/>
      <c r="Q2111" s="196"/>
      <c r="R2111" s="196"/>
      <c r="S2111" s="196"/>
      <c r="T2111" s="197"/>
      <c r="AT2111" s="191" t="s">
        <v>532</v>
      </c>
      <c r="AU2111" s="191" t="s">
        <v>89</v>
      </c>
      <c r="AV2111" s="13" t="s">
        <v>89</v>
      </c>
      <c r="AW2111" s="13" t="s">
        <v>30</v>
      </c>
      <c r="AX2111" s="13" t="s">
        <v>76</v>
      </c>
      <c r="AY2111" s="191" t="s">
        <v>524</v>
      </c>
    </row>
    <row r="2112" spans="2:51" s="15" customFormat="1">
      <c r="B2112" s="205"/>
      <c r="D2112" s="190" t="s">
        <v>532</v>
      </c>
      <c r="E2112" s="206" t="s">
        <v>1</v>
      </c>
      <c r="F2112" s="207" t="s">
        <v>589</v>
      </c>
      <c r="H2112" s="208">
        <v>2014.354</v>
      </c>
      <c r="I2112" s="209"/>
      <c r="L2112" s="205"/>
      <c r="M2112" s="210"/>
      <c r="N2112" s="211"/>
      <c r="O2112" s="211"/>
      <c r="P2112" s="211"/>
      <c r="Q2112" s="211"/>
      <c r="R2112" s="211"/>
      <c r="S2112" s="211"/>
      <c r="T2112" s="212"/>
      <c r="AT2112" s="206" t="s">
        <v>532</v>
      </c>
      <c r="AU2112" s="206" t="s">
        <v>89</v>
      </c>
      <c r="AV2112" s="15" t="s">
        <v>537</v>
      </c>
      <c r="AW2112" s="15" t="s">
        <v>30</v>
      </c>
      <c r="AX2112" s="15" t="s">
        <v>76</v>
      </c>
      <c r="AY2112" s="206" t="s">
        <v>524</v>
      </c>
    </row>
    <row r="2113" spans="2:51" s="14" customFormat="1">
      <c r="B2113" s="198"/>
      <c r="D2113" s="190" t="s">
        <v>532</v>
      </c>
      <c r="E2113" s="199" t="s">
        <v>1</v>
      </c>
      <c r="F2113" s="200" t="s">
        <v>1103</v>
      </c>
      <c r="H2113" s="199" t="s">
        <v>1</v>
      </c>
      <c r="I2113" s="201"/>
      <c r="L2113" s="198"/>
      <c r="M2113" s="202"/>
      <c r="N2113" s="203"/>
      <c r="O2113" s="203"/>
      <c r="P2113" s="203"/>
      <c r="Q2113" s="203"/>
      <c r="R2113" s="203"/>
      <c r="S2113" s="203"/>
      <c r="T2113" s="204"/>
      <c r="AT2113" s="199" t="s">
        <v>532</v>
      </c>
      <c r="AU2113" s="199" t="s">
        <v>89</v>
      </c>
      <c r="AV2113" s="14" t="s">
        <v>83</v>
      </c>
      <c r="AW2113" s="14" t="s">
        <v>30</v>
      </c>
      <c r="AX2113" s="14" t="s">
        <v>76</v>
      </c>
      <c r="AY2113" s="199" t="s">
        <v>524</v>
      </c>
    </row>
    <row r="2114" spans="2:51" s="13" customFormat="1">
      <c r="B2114" s="189"/>
      <c r="D2114" s="190" t="s">
        <v>532</v>
      </c>
      <c r="E2114" s="191" t="s">
        <v>1</v>
      </c>
      <c r="F2114" s="192" t="s">
        <v>2171</v>
      </c>
      <c r="H2114" s="193">
        <v>61.5</v>
      </c>
      <c r="I2114" s="194"/>
      <c r="L2114" s="189"/>
      <c r="M2114" s="195"/>
      <c r="N2114" s="196"/>
      <c r="O2114" s="196"/>
      <c r="P2114" s="196"/>
      <c r="Q2114" s="196"/>
      <c r="R2114" s="196"/>
      <c r="S2114" s="196"/>
      <c r="T2114" s="197"/>
      <c r="AT2114" s="191" t="s">
        <v>532</v>
      </c>
      <c r="AU2114" s="191" t="s">
        <v>89</v>
      </c>
      <c r="AV2114" s="13" t="s">
        <v>89</v>
      </c>
      <c r="AW2114" s="13" t="s">
        <v>30</v>
      </c>
      <c r="AX2114" s="13" t="s">
        <v>76</v>
      </c>
      <c r="AY2114" s="191" t="s">
        <v>524</v>
      </c>
    </row>
    <row r="2115" spans="2:51" s="14" customFormat="1">
      <c r="B2115" s="198"/>
      <c r="D2115" s="190" t="s">
        <v>532</v>
      </c>
      <c r="E2115" s="199" t="s">
        <v>1</v>
      </c>
      <c r="F2115" s="200" t="s">
        <v>1105</v>
      </c>
      <c r="H2115" s="199" t="s">
        <v>1</v>
      </c>
      <c r="I2115" s="201"/>
      <c r="L2115" s="198"/>
      <c r="M2115" s="202"/>
      <c r="N2115" s="203"/>
      <c r="O2115" s="203"/>
      <c r="P2115" s="203"/>
      <c r="Q2115" s="203"/>
      <c r="R2115" s="203"/>
      <c r="S2115" s="203"/>
      <c r="T2115" s="204"/>
      <c r="AT2115" s="199" t="s">
        <v>532</v>
      </c>
      <c r="AU2115" s="199" t="s">
        <v>89</v>
      </c>
      <c r="AV2115" s="14" t="s">
        <v>83</v>
      </c>
      <c r="AW2115" s="14" t="s">
        <v>30</v>
      </c>
      <c r="AX2115" s="14" t="s">
        <v>76</v>
      </c>
      <c r="AY2115" s="199" t="s">
        <v>524</v>
      </c>
    </row>
    <row r="2116" spans="2:51" s="13" customFormat="1">
      <c r="B2116" s="189"/>
      <c r="D2116" s="190" t="s">
        <v>532</v>
      </c>
      <c r="E2116" s="191" t="s">
        <v>1</v>
      </c>
      <c r="F2116" s="192" t="s">
        <v>2172</v>
      </c>
      <c r="H2116" s="193">
        <v>56.7</v>
      </c>
      <c r="I2116" s="194"/>
      <c r="L2116" s="189"/>
      <c r="M2116" s="195"/>
      <c r="N2116" s="196"/>
      <c r="O2116" s="196"/>
      <c r="P2116" s="196"/>
      <c r="Q2116" s="196"/>
      <c r="R2116" s="196"/>
      <c r="S2116" s="196"/>
      <c r="T2116" s="197"/>
      <c r="AT2116" s="191" t="s">
        <v>532</v>
      </c>
      <c r="AU2116" s="191" t="s">
        <v>89</v>
      </c>
      <c r="AV2116" s="13" t="s">
        <v>89</v>
      </c>
      <c r="AW2116" s="13" t="s">
        <v>30</v>
      </c>
      <c r="AX2116" s="13" t="s">
        <v>76</v>
      </c>
      <c r="AY2116" s="191" t="s">
        <v>524</v>
      </c>
    </row>
    <row r="2117" spans="2:51" s="14" customFormat="1">
      <c r="B2117" s="198"/>
      <c r="D2117" s="190" t="s">
        <v>532</v>
      </c>
      <c r="E2117" s="199" t="s">
        <v>1</v>
      </c>
      <c r="F2117" s="200" t="s">
        <v>1107</v>
      </c>
      <c r="H2117" s="199" t="s">
        <v>1</v>
      </c>
      <c r="I2117" s="201"/>
      <c r="L2117" s="198"/>
      <c r="M2117" s="202"/>
      <c r="N2117" s="203"/>
      <c r="O2117" s="203"/>
      <c r="P2117" s="203"/>
      <c r="Q2117" s="203"/>
      <c r="R2117" s="203"/>
      <c r="S2117" s="203"/>
      <c r="T2117" s="204"/>
      <c r="AT2117" s="199" t="s">
        <v>532</v>
      </c>
      <c r="AU2117" s="199" t="s">
        <v>89</v>
      </c>
      <c r="AV2117" s="14" t="s">
        <v>83</v>
      </c>
      <c r="AW2117" s="14" t="s">
        <v>30</v>
      </c>
      <c r="AX2117" s="14" t="s">
        <v>76</v>
      </c>
      <c r="AY2117" s="199" t="s">
        <v>524</v>
      </c>
    </row>
    <row r="2118" spans="2:51" s="13" customFormat="1">
      <c r="B2118" s="189"/>
      <c r="D2118" s="190" t="s">
        <v>532</v>
      </c>
      <c r="E2118" s="191" t="s">
        <v>1</v>
      </c>
      <c r="F2118" s="192" t="s">
        <v>1108</v>
      </c>
      <c r="H2118" s="193">
        <v>54.5</v>
      </c>
      <c r="I2118" s="194"/>
      <c r="L2118" s="189"/>
      <c r="M2118" s="195"/>
      <c r="N2118" s="196"/>
      <c r="O2118" s="196"/>
      <c r="P2118" s="196"/>
      <c r="Q2118" s="196"/>
      <c r="R2118" s="196"/>
      <c r="S2118" s="196"/>
      <c r="T2118" s="197"/>
      <c r="AT2118" s="191" t="s">
        <v>532</v>
      </c>
      <c r="AU2118" s="191" t="s">
        <v>89</v>
      </c>
      <c r="AV2118" s="13" t="s">
        <v>89</v>
      </c>
      <c r="AW2118" s="13" t="s">
        <v>30</v>
      </c>
      <c r="AX2118" s="13" t="s">
        <v>76</v>
      </c>
      <c r="AY2118" s="191" t="s">
        <v>524</v>
      </c>
    </row>
    <row r="2119" spans="2:51" s="14" customFormat="1">
      <c r="B2119" s="198"/>
      <c r="D2119" s="190" t="s">
        <v>532</v>
      </c>
      <c r="E2119" s="199" t="s">
        <v>1</v>
      </c>
      <c r="F2119" s="200" t="s">
        <v>1109</v>
      </c>
      <c r="H2119" s="199" t="s">
        <v>1</v>
      </c>
      <c r="I2119" s="201"/>
      <c r="L2119" s="198"/>
      <c r="M2119" s="202"/>
      <c r="N2119" s="203"/>
      <c r="O2119" s="203"/>
      <c r="P2119" s="203"/>
      <c r="Q2119" s="203"/>
      <c r="R2119" s="203"/>
      <c r="S2119" s="203"/>
      <c r="T2119" s="204"/>
      <c r="AT2119" s="199" t="s">
        <v>532</v>
      </c>
      <c r="AU2119" s="199" t="s">
        <v>89</v>
      </c>
      <c r="AV2119" s="14" t="s">
        <v>83</v>
      </c>
      <c r="AW2119" s="14" t="s">
        <v>30</v>
      </c>
      <c r="AX2119" s="14" t="s">
        <v>76</v>
      </c>
      <c r="AY2119" s="199" t="s">
        <v>524</v>
      </c>
    </row>
    <row r="2120" spans="2:51" s="13" customFormat="1">
      <c r="B2120" s="189"/>
      <c r="D2120" s="190" t="s">
        <v>532</v>
      </c>
      <c r="E2120" s="191" t="s">
        <v>1</v>
      </c>
      <c r="F2120" s="192" t="s">
        <v>2173</v>
      </c>
      <c r="H2120" s="193">
        <v>59.9</v>
      </c>
      <c r="I2120" s="194"/>
      <c r="L2120" s="189"/>
      <c r="M2120" s="195"/>
      <c r="N2120" s="196"/>
      <c r="O2120" s="196"/>
      <c r="P2120" s="196"/>
      <c r="Q2120" s="196"/>
      <c r="R2120" s="196"/>
      <c r="S2120" s="196"/>
      <c r="T2120" s="197"/>
      <c r="AT2120" s="191" t="s">
        <v>532</v>
      </c>
      <c r="AU2120" s="191" t="s">
        <v>89</v>
      </c>
      <c r="AV2120" s="13" t="s">
        <v>89</v>
      </c>
      <c r="AW2120" s="13" t="s">
        <v>30</v>
      </c>
      <c r="AX2120" s="13" t="s">
        <v>76</v>
      </c>
      <c r="AY2120" s="191" t="s">
        <v>524</v>
      </c>
    </row>
    <row r="2121" spans="2:51" s="14" customFormat="1">
      <c r="B2121" s="198"/>
      <c r="D2121" s="190" t="s">
        <v>532</v>
      </c>
      <c r="E2121" s="199" t="s">
        <v>1</v>
      </c>
      <c r="F2121" s="200" t="s">
        <v>1111</v>
      </c>
      <c r="H2121" s="199" t="s">
        <v>1</v>
      </c>
      <c r="I2121" s="201"/>
      <c r="L2121" s="198"/>
      <c r="M2121" s="202"/>
      <c r="N2121" s="203"/>
      <c r="O2121" s="203"/>
      <c r="P2121" s="203"/>
      <c r="Q2121" s="203"/>
      <c r="R2121" s="203"/>
      <c r="S2121" s="203"/>
      <c r="T2121" s="204"/>
      <c r="AT2121" s="199" t="s">
        <v>532</v>
      </c>
      <c r="AU2121" s="199" t="s">
        <v>89</v>
      </c>
      <c r="AV2121" s="14" t="s">
        <v>83</v>
      </c>
      <c r="AW2121" s="14" t="s">
        <v>30</v>
      </c>
      <c r="AX2121" s="14" t="s">
        <v>76</v>
      </c>
      <c r="AY2121" s="199" t="s">
        <v>524</v>
      </c>
    </row>
    <row r="2122" spans="2:51" s="13" customFormat="1">
      <c r="B2122" s="189"/>
      <c r="D2122" s="190" t="s">
        <v>532</v>
      </c>
      <c r="E2122" s="191" t="s">
        <v>1</v>
      </c>
      <c r="F2122" s="192" t="s">
        <v>1112</v>
      </c>
      <c r="H2122" s="193">
        <v>43.2</v>
      </c>
      <c r="I2122" s="194"/>
      <c r="L2122" s="189"/>
      <c r="M2122" s="195"/>
      <c r="N2122" s="196"/>
      <c r="O2122" s="196"/>
      <c r="P2122" s="196"/>
      <c r="Q2122" s="196"/>
      <c r="R2122" s="196"/>
      <c r="S2122" s="196"/>
      <c r="T2122" s="197"/>
      <c r="AT2122" s="191" t="s">
        <v>532</v>
      </c>
      <c r="AU2122" s="191" t="s">
        <v>89</v>
      </c>
      <c r="AV2122" s="13" t="s">
        <v>89</v>
      </c>
      <c r="AW2122" s="13" t="s">
        <v>30</v>
      </c>
      <c r="AX2122" s="13" t="s">
        <v>76</v>
      </c>
      <c r="AY2122" s="191" t="s">
        <v>524</v>
      </c>
    </row>
    <row r="2123" spans="2:51" s="14" customFormat="1">
      <c r="B2123" s="198"/>
      <c r="D2123" s="190" t="s">
        <v>532</v>
      </c>
      <c r="E2123" s="199" t="s">
        <v>1</v>
      </c>
      <c r="F2123" s="200" t="s">
        <v>1113</v>
      </c>
      <c r="H2123" s="199" t="s">
        <v>1</v>
      </c>
      <c r="I2123" s="201"/>
      <c r="L2123" s="198"/>
      <c r="M2123" s="202"/>
      <c r="N2123" s="203"/>
      <c r="O2123" s="203"/>
      <c r="P2123" s="203"/>
      <c r="Q2123" s="203"/>
      <c r="R2123" s="203"/>
      <c r="S2123" s="203"/>
      <c r="T2123" s="204"/>
      <c r="AT2123" s="199" t="s">
        <v>532</v>
      </c>
      <c r="AU2123" s="199" t="s">
        <v>89</v>
      </c>
      <c r="AV2123" s="14" t="s">
        <v>83</v>
      </c>
      <c r="AW2123" s="14" t="s">
        <v>30</v>
      </c>
      <c r="AX2123" s="14" t="s">
        <v>76</v>
      </c>
      <c r="AY2123" s="199" t="s">
        <v>524</v>
      </c>
    </row>
    <row r="2124" spans="2:51" s="13" customFormat="1">
      <c r="B2124" s="189"/>
      <c r="D2124" s="190" t="s">
        <v>532</v>
      </c>
      <c r="E2124" s="191" t="s">
        <v>1</v>
      </c>
      <c r="F2124" s="192" t="s">
        <v>2174</v>
      </c>
      <c r="H2124" s="193">
        <v>56.8</v>
      </c>
      <c r="I2124" s="194"/>
      <c r="L2124" s="189"/>
      <c r="M2124" s="195"/>
      <c r="N2124" s="196"/>
      <c r="O2124" s="196"/>
      <c r="P2124" s="196"/>
      <c r="Q2124" s="196"/>
      <c r="R2124" s="196"/>
      <c r="S2124" s="196"/>
      <c r="T2124" s="197"/>
      <c r="AT2124" s="191" t="s">
        <v>532</v>
      </c>
      <c r="AU2124" s="191" t="s">
        <v>89</v>
      </c>
      <c r="AV2124" s="13" t="s">
        <v>89</v>
      </c>
      <c r="AW2124" s="13" t="s">
        <v>30</v>
      </c>
      <c r="AX2124" s="13" t="s">
        <v>76</v>
      </c>
      <c r="AY2124" s="191" t="s">
        <v>524</v>
      </c>
    </row>
    <row r="2125" spans="2:51" s="14" customFormat="1">
      <c r="B2125" s="198"/>
      <c r="D2125" s="190" t="s">
        <v>532</v>
      </c>
      <c r="E2125" s="199" t="s">
        <v>1</v>
      </c>
      <c r="F2125" s="200" t="s">
        <v>1115</v>
      </c>
      <c r="H2125" s="199" t="s">
        <v>1</v>
      </c>
      <c r="I2125" s="201"/>
      <c r="L2125" s="198"/>
      <c r="M2125" s="202"/>
      <c r="N2125" s="203"/>
      <c r="O2125" s="203"/>
      <c r="P2125" s="203"/>
      <c r="Q2125" s="203"/>
      <c r="R2125" s="203"/>
      <c r="S2125" s="203"/>
      <c r="T2125" s="204"/>
      <c r="AT2125" s="199" t="s">
        <v>532</v>
      </c>
      <c r="AU2125" s="199" t="s">
        <v>89</v>
      </c>
      <c r="AV2125" s="14" t="s">
        <v>83</v>
      </c>
      <c r="AW2125" s="14" t="s">
        <v>30</v>
      </c>
      <c r="AX2125" s="14" t="s">
        <v>76</v>
      </c>
      <c r="AY2125" s="199" t="s">
        <v>524</v>
      </c>
    </row>
    <row r="2126" spans="2:51" s="13" customFormat="1">
      <c r="B2126" s="189"/>
      <c r="D2126" s="190" t="s">
        <v>532</v>
      </c>
      <c r="E2126" s="191" t="s">
        <v>1</v>
      </c>
      <c r="F2126" s="192" t="s">
        <v>2175</v>
      </c>
      <c r="H2126" s="193">
        <v>57.1</v>
      </c>
      <c r="I2126" s="194"/>
      <c r="L2126" s="189"/>
      <c r="M2126" s="195"/>
      <c r="N2126" s="196"/>
      <c r="O2126" s="196"/>
      <c r="P2126" s="196"/>
      <c r="Q2126" s="196"/>
      <c r="R2126" s="196"/>
      <c r="S2126" s="196"/>
      <c r="T2126" s="197"/>
      <c r="AT2126" s="191" t="s">
        <v>532</v>
      </c>
      <c r="AU2126" s="191" t="s">
        <v>89</v>
      </c>
      <c r="AV2126" s="13" t="s">
        <v>89</v>
      </c>
      <c r="AW2126" s="13" t="s">
        <v>30</v>
      </c>
      <c r="AX2126" s="13" t="s">
        <v>76</v>
      </c>
      <c r="AY2126" s="191" t="s">
        <v>524</v>
      </c>
    </row>
    <row r="2127" spans="2:51" s="14" customFormat="1">
      <c r="B2127" s="198"/>
      <c r="D2127" s="190" t="s">
        <v>532</v>
      </c>
      <c r="E2127" s="199" t="s">
        <v>1</v>
      </c>
      <c r="F2127" s="200" t="s">
        <v>1116</v>
      </c>
      <c r="H2127" s="199" t="s">
        <v>1</v>
      </c>
      <c r="I2127" s="201"/>
      <c r="L2127" s="198"/>
      <c r="M2127" s="202"/>
      <c r="N2127" s="203"/>
      <c r="O2127" s="203"/>
      <c r="P2127" s="203"/>
      <c r="Q2127" s="203"/>
      <c r="R2127" s="203"/>
      <c r="S2127" s="203"/>
      <c r="T2127" s="204"/>
      <c r="AT2127" s="199" t="s">
        <v>532</v>
      </c>
      <c r="AU2127" s="199" t="s">
        <v>89</v>
      </c>
      <c r="AV2127" s="14" t="s">
        <v>83</v>
      </c>
      <c r="AW2127" s="14" t="s">
        <v>30</v>
      </c>
      <c r="AX2127" s="14" t="s">
        <v>76</v>
      </c>
      <c r="AY2127" s="199" t="s">
        <v>524</v>
      </c>
    </row>
    <row r="2128" spans="2:51" s="13" customFormat="1">
      <c r="B2128" s="189"/>
      <c r="D2128" s="190" t="s">
        <v>532</v>
      </c>
      <c r="E2128" s="191" t="s">
        <v>1</v>
      </c>
      <c r="F2128" s="192" t="s">
        <v>2176</v>
      </c>
      <c r="H2128" s="193">
        <v>25.7</v>
      </c>
      <c r="I2128" s="194"/>
      <c r="L2128" s="189"/>
      <c r="M2128" s="195"/>
      <c r="N2128" s="196"/>
      <c r="O2128" s="196"/>
      <c r="P2128" s="196"/>
      <c r="Q2128" s="196"/>
      <c r="R2128" s="196"/>
      <c r="S2128" s="196"/>
      <c r="T2128" s="197"/>
      <c r="AT2128" s="191" t="s">
        <v>532</v>
      </c>
      <c r="AU2128" s="191" t="s">
        <v>89</v>
      </c>
      <c r="AV2128" s="13" t="s">
        <v>89</v>
      </c>
      <c r="AW2128" s="13" t="s">
        <v>30</v>
      </c>
      <c r="AX2128" s="13" t="s">
        <v>76</v>
      </c>
      <c r="AY2128" s="191" t="s">
        <v>524</v>
      </c>
    </row>
    <row r="2129" spans="2:51" s="14" customFormat="1">
      <c r="B2129" s="198"/>
      <c r="D2129" s="190" t="s">
        <v>532</v>
      </c>
      <c r="E2129" s="199" t="s">
        <v>1</v>
      </c>
      <c r="F2129" s="200" t="s">
        <v>1118</v>
      </c>
      <c r="H2129" s="199" t="s">
        <v>1</v>
      </c>
      <c r="I2129" s="201"/>
      <c r="L2129" s="198"/>
      <c r="M2129" s="202"/>
      <c r="N2129" s="203"/>
      <c r="O2129" s="203"/>
      <c r="P2129" s="203"/>
      <c r="Q2129" s="203"/>
      <c r="R2129" s="203"/>
      <c r="S2129" s="203"/>
      <c r="T2129" s="204"/>
      <c r="AT2129" s="199" t="s">
        <v>532</v>
      </c>
      <c r="AU2129" s="199" t="s">
        <v>89</v>
      </c>
      <c r="AV2129" s="14" t="s">
        <v>83</v>
      </c>
      <c r="AW2129" s="14" t="s">
        <v>30</v>
      </c>
      <c r="AX2129" s="14" t="s">
        <v>76</v>
      </c>
      <c r="AY2129" s="199" t="s">
        <v>524</v>
      </c>
    </row>
    <row r="2130" spans="2:51" s="13" customFormat="1">
      <c r="B2130" s="189"/>
      <c r="D2130" s="190" t="s">
        <v>532</v>
      </c>
      <c r="E2130" s="191" t="s">
        <v>1</v>
      </c>
      <c r="F2130" s="192" t="s">
        <v>404</v>
      </c>
      <c r="H2130" s="193">
        <v>18.399999999999999</v>
      </c>
      <c r="I2130" s="194"/>
      <c r="L2130" s="189"/>
      <c r="M2130" s="195"/>
      <c r="N2130" s="196"/>
      <c r="O2130" s="196"/>
      <c r="P2130" s="196"/>
      <c r="Q2130" s="196"/>
      <c r="R2130" s="196"/>
      <c r="S2130" s="196"/>
      <c r="T2130" s="197"/>
      <c r="AT2130" s="191" t="s">
        <v>532</v>
      </c>
      <c r="AU2130" s="191" t="s">
        <v>89</v>
      </c>
      <c r="AV2130" s="13" t="s">
        <v>89</v>
      </c>
      <c r="AW2130" s="13" t="s">
        <v>30</v>
      </c>
      <c r="AX2130" s="13" t="s">
        <v>76</v>
      </c>
      <c r="AY2130" s="191" t="s">
        <v>524</v>
      </c>
    </row>
    <row r="2131" spans="2:51" s="14" customFormat="1">
      <c r="B2131" s="198"/>
      <c r="D2131" s="190" t="s">
        <v>532</v>
      </c>
      <c r="E2131" s="199" t="s">
        <v>1</v>
      </c>
      <c r="F2131" s="200" t="s">
        <v>1120</v>
      </c>
      <c r="H2131" s="199" t="s">
        <v>1</v>
      </c>
      <c r="I2131" s="201"/>
      <c r="L2131" s="198"/>
      <c r="M2131" s="202"/>
      <c r="N2131" s="203"/>
      <c r="O2131" s="203"/>
      <c r="P2131" s="203"/>
      <c r="Q2131" s="203"/>
      <c r="R2131" s="203"/>
      <c r="S2131" s="203"/>
      <c r="T2131" s="204"/>
      <c r="AT2131" s="199" t="s">
        <v>532</v>
      </c>
      <c r="AU2131" s="199" t="s">
        <v>89</v>
      </c>
      <c r="AV2131" s="14" t="s">
        <v>83</v>
      </c>
      <c r="AW2131" s="14" t="s">
        <v>30</v>
      </c>
      <c r="AX2131" s="14" t="s">
        <v>76</v>
      </c>
      <c r="AY2131" s="199" t="s">
        <v>524</v>
      </c>
    </row>
    <row r="2132" spans="2:51" s="13" customFormat="1">
      <c r="B2132" s="189"/>
      <c r="D2132" s="190" t="s">
        <v>532</v>
      </c>
      <c r="E2132" s="191" t="s">
        <v>1</v>
      </c>
      <c r="F2132" s="192" t="s">
        <v>2177</v>
      </c>
      <c r="H2132" s="193">
        <v>18.2</v>
      </c>
      <c r="I2132" s="194"/>
      <c r="L2132" s="189"/>
      <c r="M2132" s="195"/>
      <c r="N2132" s="196"/>
      <c r="O2132" s="196"/>
      <c r="P2132" s="196"/>
      <c r="Q2132" s="196"/>
      <c r="R2132" s="196"/>
      <c r="S2132" s="196"/>
      <c r="T2132" s="197"/>
      <c r="AT2132" s="191" t="s">
        <v>532</v>
      </c>
      <c r="AU2132" s="191" t="s">
        <v>89</v>
      </c>
      <c r="AV2132" s="13" t="s">
        <v>89</v>
      </c>
      <c r="AW2132" s="13" t="s">
        <v>30</v>
      </c>
      <c r="AX2132" s="13" t="s">
        <v>76</v>
      </c>
      <c r="AY2132" s="191" t="s">
        <v>524</v>
      </c>
    </row>
    <row r="2133" spans="2:51" s="14" customFormat="1">
      <c r="B2133" s="198"/>
      <c r="D2133" s="190" t="s">
        <v>532</v>
      </c>
      <c r="E2133" s="199" t="s">
        <v>1</v>
      </c>
      <c r="F2133" s="200" t="s">
        <v>1122</v>
      </c>
      <c r="H2133" s="199" t="s">
        <v>1</v>
      </c>
      <c r="I2133" s="201"/>
      <c r="L2133" s="198"/>
      <c r="M2133" s="202"/>
      <c r="N2133" s="203"/>
      <c r="O2133" s="203"/>
      <c r="P2133" s="203"/>
      <c r="Q2133" s="203"/>
      <c r="R2133" s="203"/>
      <c r="S2133" s="203"/>
      <c r="T2133" s="204"/>
      <c r="AT2133" s="199" t="s">
        <v>532</v>
      </c>
      <c r="AU2133" s="199" t="s">
        <v>89</v>
      </c>
      <c r="AV2133" s="14" t="s">
        <v>83</v>
      </c>
      <c r="AW2133" s="14" t="s">
        <v>30</v>
      </c>
      <c r="AX2133" s="14" t="s">
        <v>76</v>
      </c>
      <c r="AY2133" s="199" t="s">
        <v>524</v>
      </c>
    </row>
    <row r="2134" spans="2:51" s="13" customFormat="1">
      <c r="B2134" s="189"/>
      <c r="D2134" s="190" t="s">
        <v>532</v>
      </c>
      <c r="E2134" s="191" t="s">
        <v>1</v>
      </c>
      <c r="F2134" s="192" t="s">
        <v>2178</v>
      </c>
      <c r="H2134" s="193">
        <v>19.8</v>
      </c>
      <c r="I2134" s="194"/>
      <c r="L2134" s="189"/>
      <c r="M2134" s="195"/>
      <c r="N2134" s="196"/>
      <c r="O2134" s="196"/>
      <c r="P2134" s="196"/>
      <c r="Q2134" s="196"/>
      <c r="R2134" s="196"/>
      <c r="S2134" s="196"/>
      <c r="T2134" s="197"/>
      <c r="AT2134" s="191" t="s">
        <v>532</v>
      </c>
      <c r="AU2134" s="191" t="s">
        <v>89</v>
      </c>
      <c r="AV2134" s="13" t="s">
        <v>89</v>
      </c>
      <c r="AW2134" s="13" t="s">
        <v>30</v>
      </c>
      <c r="AX2134" s="13" t="s">
        <v>76</v>
      </c>
      <c r="AY2134" s="191" t="s">
        <v>524</v>
      </c>
    </row>
    <row r="2135" spans="2:51" s="14" customFormat="1">
      <c r="B2135" s="198"/>
      <c r="D2135" s="190" t="s">
        <v>532</v>
      </c>
      <c r="E2135" s="199" t="s">
        <v>1</v>
      </c>
      <c r="F2135" s="200" t="s">
        <v>1124</v>
      </c>
      <c r="H2135" s="199" t="s">
        <v>1</v>
      </c>
      <c r="I2135" s="201"/>
      <c r="L2135" s="198"/>
      <c r="M2135" s="202"/>
      <c r="N2135" s="203"/>
      <c r="O2135" s="203"/>
      <c r="P2135" s="203"/>
      <c r="Q2135" s="203"/>
      <c r="R2135" s="203"/>
      <c r="S2135" s="203"/>
      <c r="T2135" s="204"/>
      <c r="AT2135" s="199" t="s">
        <v>532</v>
      </c>
      <c r="AU2135" s="199" t="s">
        <v>89</v>
      </c>
      <c r="AV2135" s="14" t="s">
        <v>83</v>
      </c>
      <c r="AW2135" s="14" t="s">
        <v>30</v>
      </c>
      <c r="AX2135" s="14" t="s">
        <v>76</v>
      </c>
      <c r="AY2135" s="199" t="s">
        <v>524</v>
      </c>
    </row>
    <row r="2136" spans="2:51" s="13" customFormat="1">
      <c r="B2136" s="189"/>
      <c r="D2136" s="190" t="s">
        <v>532</v>
      </c>
      <c r="E2136" s="191" t="s">
        <v>1</v>
      </c>
      <c r="F2136" s="192" t="s">
        <v>2179</v>
      </c>
      <c r="H2136" s="193">
        <v>19.7</v>
      </c>
      <c r="I2136" s="194"/>
      <c r="L2136" s="189"/>
      <c r="M2136" s="195"/>
      <c r="N2136" s="196"/>
      <c r="O2136" s="196"/>
      <c r="P2136" s="196"/>
      <c r="Q2136" s="196"/>
      <c r="R2136" s="196"/>
      <c r="S2136" s="196"/>
      <c r="T2136" s="197"/>
      <c r="AT2136" s="191" t="s">
        <v>532</v>
      </c>
      <c r="AU2136" s="191" t="s">
        <v>89</v>
      </c>
      <c r="AV2136" s="13" t="s">
        <v>89</v>
      </c>
      <c r="AW2136" s="13" t="s">
        <v>30</v>
      </c>
      <c r="AX2136" s="13" t="s">
        <v>76</v>
      </c>
      <c r="AY2136" s="191" t="s">
        <v>524</v>
      </c>
    </row>
    <row r="2137" spans="2:51" s="14" customFormat="1">
      <c r="B2137" s="198"/>
      <c r="D2137" s="190" t="s">
        <v>532</v>
      </c>
      <c r="E2137" s="199" t="s">
        <v>1</v>
      </c>
      <c r="F2137" s="200" t="s">
        <v>1126</v>
      </c>
      <c r="H2137" s="199" t="s">
        <v>1</v>
      </c>
      <c r="I2137" s="201"/>
      <c r="L2137" s="198"/>
      <c r="M2137" s="202"/>
      <c r="N2137" s="203"/>
      <c r="O2137" s="203"/>
      <c r="P2137" s="203"/>
      <c r="Q2137" s="203"/>
      <c r="R2137" s="203"/>
      <c r="S2137" s="203"/>
      <c r="T2137" s="204"/>
      <c r="AT2137" s="199" t="s">
        <v>532</v>
      </c>
      <c r="AU2137" s="199" t="s">
        <v>89</v>
      </c>
      <c r="AV2137" s="14" t="s">
        <v>83</v>
      </c>
      <c r="AW2137" s="14" t="s">
        <v>30</v>
      </c>
      <c r="AX2137" s="14" t="s">
        <v>76</v>
      </c>
      <c r="AY2137" s="199" t="s">
        <v>524</v>
      </c>
    </row>
    <row r="2138" spans="2:51" s="13" customFormat="1">
      <c r="B2138" s="189"/>
      <c r="D2138" s="190" t="s">
        <v>532</v>
      </c>
      <c r="E2138" s="191" t="s">
        <v>1</v>
      </c>
      <c r="F2138" s="192" t="s">
        <v>2180</v>
      </c>
      <c r="H2138" s="193">
        <v>20.2</v>
      </c>
      <c r="I2138" s="194"/>
      <c r="L2138" s="189"/>
      <c r="M2138" s="195"/>
      <c r="N2138" s="196"/>
      <c r="O2138" s="196"/>
      <c r="P2138" s="196"/>
      <c r="Q2138" s="196"/>
      <c r="R2138" s="196"/>
      <c r="S2138" s="196"/>
      <c r="T2138" s="197"/>
      <c r="AT2138" s="191" t="s">
        <v>532</v>
      </c>
      <c r="AU2138" s="191" t="s">
        <v>89</v>
      </c>
      <c r="AV2138" s="13" t="s">
        <v>89</v>
      </c>
      <c r="AW2138" s="13" t="s">
        <v>30</v>
      </c>
      <c r="AX2138" s="13" t="s">
        <v>76</v>
      </c>
      <c r="AY2138" s="191" t="s">
        <v>524</v>
      </c>
    </row>
    <row r="2139" spans="2:51" s="14" customFormat="1">
      <c r="B2139" s="198"/>
      <c r="D2139" s="190" t="s">
        <v>532</v>
      </c>
      <c r="E2139" s="199" t="s">
        <v>1</v>
      </c>
      <c r="F2139" s="200" t="s">
        <v>1128</v>
      </c>
      <c r="H2139" s="199" t="s">
        <v>1</v>
      </c>
      <c r="I2139" s="201"/>
      <c r="L2139" s="198"/>
      <c r="M2139" s="202"/>
      <c r="N2139" s="203"/>
      <c r="O2139" s="203"/>
      <c r="P2139" s="203"/>
      <c r="Q2139" s="203"/>
      <c r="R2139" s="203"/>
      <c r="S2139" s="203"/>
      <c r="T2139" s="204"/>
      <c r="AT2139" s="199" t="s">
        <v>532</v>
      </c>
      <c r="AU2139" s="199" t="s">
        <v>89</v>
      </c>
      <c r="AV2139" s="14" t="s">
        <v>83</v>
      </c>
      <c r="AW2139" s="14" t="s">
        <v>30</v>
      </c>
      <c r="AX2139" s="14" t="s">
        <v>76</v>
      </c>
      <c r="AY2139" s="199" t="s">
        <v>524</v>
      </c>
    </row>
    <row r="2140" spans="2:51" s="13" customFormat="1">
      <c r="B2140" s="189"/>
      <c r="D2140" s="190" t="s">
        <v>532</v>
      </c>
      <c r="E2140" s="191" t="s">
        <v>1</v>
      </c>
      <c r="F2140" s="192" t="s">
        <v>2181</v>
      </c>
      <c r="H2140" s="193">
        <v>58.4</v>
      </c>
      <c r="I2140" s="194"/>
      <c r="L2140" s="189"/>
      <c r="M2140" s="195"/>
      <c r="N2140" s="196"/>
      <c r="O2140" s="196"/>
      <c r="P2140" s="196"/>
      <c r="Q2140" s="196"/>
      <c r="R2140" s="196"/>
      <c r="S2140" s="196"/>
      <c r="T2140" s="197"/>
      <c r="AT2140" s="191" t="s">
        <v>532</v>
      </c>
      <c r="AU2140" s="191" t="s">
        <v>89</v>
      </c>
      <c r="AV2140" s="13" t="s">
        <v>89</v>
      </c>
      <c r="AW2140" s="13" t="s">
        <v>30</v>
      </c>
      <c r="AX2140" s="13" t="s">
        <v>76</v>
      </c>
      <c r="AY2140" s="191" t="s">
        <v>524</v>
      </c>
    </row>
    <row r="2141" spans="2:51" s="14" customFormat="1">
      <c r="B2141" s="198"/>
      <c r="D2141" s="190" t="s">
        <v>532</v>
      </c>
      <c r="E2141" s="199" t="s">
        <v>1</v>
      </c>
      <c r="F2141" s="200" t="s">
        <v>1129</v>
      </c>
      <c r="H2141" s="199" t="s">
        <v>1</v>
      </c>
      <c r="I2141" s="201"/>
      <c r="L2141" s="198"/>
      <c r="M2141" s="202"/>
      <c r="N2141" s="203"/>
      <c r="O2141" s="203"/>
      <c r="P2141" s="203"/>
      <c r="Q2141" s="203"/>
      <c r="R2141" s="203"/>
      <c r="S2141" s="203"/>
      <c r="T2141" s="204"/>
      <c r="AT2141" s="199" t="s">
        <v>532</v>
      </c>
      <c r="AU2141" s="199" t="s">
        <v>89</v>
      </c>
      <c r="AV2141" s="14" t="s">
        <v>83</v>
      </c>
      <c r="AW2141" s="14" t="s">
        <v>30</v>
      </c>
      <c r="AX2141" s="14" t="s">
        <v>76</v>
      </c>
      <c r="AY2141" s="199" t="s">
        <v>524</v>
      </c>
    </row>
    <row r="2142" spans="2:51" s="13" customFormat="1">
      <c r="B2142" s="189"/>
      <c r="D2142" s="190" t="s">
        <v>532</v>
      </c>
      <c r="E2142" s="191" t="s">
        <v>1</v>
      </c>
      <c r="F2142" s="192" t="s">
        <v>2181</v>
      </c>
      <c r="H2142" s="193">
        <v>58.4</v>
      </c>
      <c r="I2142" s="194"/>
      <c r="L2142" s="189"/>
      <c r="M2142" s="195"/>
      <c r="N2142" s="196"/>
      <c r="O2142" s="196"/>
      <c r="P2142" s="196"/>
      <c r="Q2142" s="196"/>
      <c r="R2142" s="196"/>
      <c r="S2142" s="196"/>
      <c r="T2142" s="197"/>
      <c r="AT2142" s="191" t="s">
        <v>532</v>
      </c>
      <c r="AU2142" s="191" t="s">
        <v>89</v>
      </c>
      <c r="AV2142" s="13" t="s">
        <v>89</v>
      </c>
      <c r="AW2142" s="13" t="s">
        <v>30</v>
      </c>
      <c r="AX2142" s="13" t="s">
        <v>76</v>
      </c>
      <c r="AY2142" s="191" t="s">
        <v>524</v>
      </c>
    </row>
    <row r="2143" spans="2:51" s="14" customFormat="1">
      <c r="B2143" s="198"/>
      <c r="D2143" s="190" t="s">
        <v>532</v>
      </c>
      <c r="E2143" s="199" t="s">
        <v>1</v>
      </c>
      <c r="F2143" s="200" t="s">
        <v>1130</v>
      </c>
      <c r="H2143" s="199" t="s">
        <v>1</v>
      </c>
      <c r="I2143" s="201"/>
      <c r="L2143" s="198"/>
      <c r="M2143" s="202"/>
      <c r="N2143" s="203"/>
      <c r="O2143" s="203"/>
      <c r="P2143" s="203"/>
      <c r="Q2143" s="203"/>
      <c r="R2143" s="203"/>
      <c r="S2143" s="203"/>
      <c r="T2143" s="204"/>
      <c r="AT2143" s="199" t="s">
        <v>532</v>
      </c>
      <c r="AU2143" s="199" t="s">
        <v>89</v>
      </c>
      <c r="AV2143" s="14" t="s">
        <v>83</v>
      </c>
      <c r="AW2143" s="14" t="s">
        <v>30</v>
      </c>
      <c r="AX2143" s="14" t="s">
        <v>76</v>
      </c>
      <c r="AY2143" s="199" t="s">
        <v>524</v>
      </c>
    </row>
    <row r="2144" spans="2:51" s="13" customFormat="1">
      <c r="B2144" s="189"/>
      <c r="D2144" s="190" t="s">
        <v>532</v>
      </c>
      <c r="E2144" s="191" t="s">
        <v>1</v>
      </c>
      <c r="F2144" s="192" t="s">
        <v>2173</v>
      </c>
      <c r="H2144" s="193">
        <v>59.9</v>
      </c>
      <c r="I2144" s="194"/>
      <c r="L2144" s="189"/>
      <c r="M2144" s="195"/>
      <c r="N2144" s="196"/>
      <c r="O2144" s="196"/>
      <c r="P2144" s="196"/>
      <c r="Q2144" s="196"/>
      <c r="R2144" s="196"/>
      <c r="S2144" s="196"/>
      <c r="T2144" s="197"/>
      <c r="AT2144" s="191" t="s">
        <v>532</v>
      </c>
      <c r="AU2144" s="191" t="s">
        <v>89</v>
      </c>
      <c r="AV2144" s="13" t="s">
        <v>89</v>
      </c>
      <c r="AW2144" s="13" t="s">
        <v>30</v>
      </c>
      <c r="AX2144" s="13" t="s">
        <v>76</v>
      </c>
      <c r="AY2144" s="191" t="s">
        <v>524</v>
      </c>
    </row>
    <row r="2145" spans="2:51" s="14" customFormat="1">
      <c r="B2145" s="198"/>
      <c r="D2145" s="190" t="s">
        <v>532</v>
      </c>
      <c r="E2145" s="199" t="s">
        <v>1</v>
      </c>
      <c r="F2145" s="200" t="s">
        <v>1132</v>
      </c>
      <c r="H2145" s="199" t="s">
        <v>1</v>
      </c>
      <c r="I2145" s="201"/>
      <c r="L2145" s="198"/>
      <c r="M2145" s="202"/>
      <c r="N2145" s="203"/>
      <c r="O2145" s="203"/>
      <c r="P2145" s="203"/>
      <c r="Q2145" s="203"/>
      <c r="R2145" s="203"/>
      <c r="S2145" s="203"/>
      <c r="T2145" s="204"/>
      <c r="AT2145" s="199" t="s">
        <v>532</v>
      </c>
      <c r="AU2145" s="199" t="s">
        <v>89</v>
      </c>
      <c r="AV2145" s="14" t="s">
        <v>83</v>
      </c>
      <c r="AW2145" s="14" t="s">
        <v>30</v>
      </c>
      <c r="AX2145" s="14" t="s">
        <v>76</v>
      </c>
      <c r="AY2145" s="199" t="s">
        <v>524</v>
      </c>
    </row>
    <row r="2146" spans="2:51" s="13" customFormat="1">
      <c r="B2146" s="189"/>
      <c r="D2146" s="190" t="s">
        <v>532</v>
      </c>
      <c r="E2146" s="191" t="s">
        <v>1</v>
      </c>
      <c r="F2146" s="192" t="s">
        <v>2182</v>
      </c>
      <c r="H2146" s="193">
        <v>58.5</v>
      </c>
      <c r="I2146" s="194"/>
      <c r="L2146" s="189"/>
      <c r="M2146" s="195"/>
      <c r="N2146" s="196"/>
      <c r="O2146" s="196"/>
      <c r="P2146" s="196"/>
      <c r="Q2146" s="196"/>
      <c r="R2146" s="196"/>
      <c r="S2146" s="196"/>
      <c r="T2146" s="197"/>
      <c r="AT2146" s="191" t="s">
        <v>532</v>
      </c>
      <c r="AU2146" s="191" t="s">
        <v>89</v>
      </c>
      <c r="AV2146" s="13" t="s">
        <v>89</v>
      </c>
      <c r="AW2146" s="13" t="s">
        <v>30</v>
      </c>
      <c r="AX2146" s="13" t="s">
        <v>76</v>
      </c>
      <c r="AY2146" s="191" t="s">
        <v>524</v>
      </c>
    </row>
    <row r="2147" spans="2:51" s="14" customFormat="1">
      <c r="B2147" s="198"/>
      <c r="D2147" s="190" t="s">
        <v>532</v>
      </c>
      <c r="E2147" s="199" t="s">
        <v>1</v>
      </c>
      <c r="F2147" s="200" t="s">
        <v>1134</v>
      </c>
      <c r="H2147" s="199" t="s">
        <v>1</v>
      </c>
      <c r="I2147" s="201"/>
      <c r="L2147" s="198"/>
      <c r="M2147" s="202"/>
      <c r="N2147" s="203"/>
      <c r="O2147" s="203"/>
      <c r="P2147" s="203"/>
      <c r="Q2147" s="203"/>
      <c r="R2147" s="203"/>
      <c r="S2147" s="203"/>
      <c r="T2147" s="204"/>
      <c r="AT2147" s="199" t="s">
        <v>532</v>
      </c>
      <c r="AU2147" s="199" t="s">
        <v>89</v>
      </c>
      <c r="AV2147" s="14" t="s">
        <v>83</v>
      </c>
      <c r="AW2147" s="14" t="s">
        <v>30</v>
      </c>
      <c r="AX2147" s="14" t="s">
        <v>76</v>
      </c>
      <c r="AY2147" s="199" t="s">
        <v>524</v>
      </c>
    </row>
    <row r="2148" spans="2:51" s="13" customFormat="1">
      <c r="B2148" s="189"/>
      <c r="D2148" s="190" t="s">
        <v>532</v>
      </c>
      <c r="E2148" s="191" t="s">
        <v>1</v>
      </c>
      <c r="F2148" s="192" t="s">
        <v>1135</v>
      </c>
      <c r="H2148" s="193">
        <v>54.6</v>
      </c>
      <c r="I2148" s="194"/>
      <c r="L2148" s="189"/>
      <c r="M2148" s="195"/>
      <c r="N2148" s="196"/>
      <c r="O2148" s="196"/>
      <c r="P2148" s="196"/>
      <c r="Q2148" s="196"/>
      <c r="R2148" s="196"/>
      <c r="S2148" s="196"/>
      <c r="T2148" s="197"/>
      <c r="AT2148" s="191" t="s">
        <v>532</v>
      </c>
      <c r="AU2148" s="191" t="s">
        <v>89</v>
      </c>
      <c r="AV2148" s="13" t="s">
        <v>89</v>
      </c>
      <c r="AW2148" s="13" t="s">
        <v>30</v>
      </c>
      <c r="AX2148" s="13" t="s">
        <v>76</v>
      </c>
      <c r="AY2148" s="191" t="s">
        <v>524</v>
      </c>
    </row>
    <row r="2149" spans="2:51" s="14" customFormat="1">
      <c r="B2149" s="198"/>
      <c r="D2149" s="190" t="s">
        <v>532</v>
      </c>
      <c r="E2149" s="199" t="s">
        <v>1</v>
      </c>
      <c r="F2149" s="200" t="s">
        <v>1136</v>
      </c>
      <c r="H2149" s="199" t="s">
        <v>1</v>
      </c>
      <c r="I2149" s="201"/>
      <c r="L2149" s="198"/>
      <c r="M2149" s="202"/>
      <c r="N2149" s="203"/>
      <c r="O2149" s="203"/>
      <c r="P2149" s="203"/>
      <c r="Q2149" s="203"/>
      <c r="R2149" s="203"/>
      <c r="S2149" s="203"/>
      <c r="T2149" s="204"/>
      <c r="AT2149" s="199" t="s">
        <v>532</v>
      </c>
      <c r="AU2149" s="199" t="s">
        <v>89</v>
      </c>
      <c r="AV2149" s="14" t="s">
        <v>83</v>
      </c>
      <c r="AW2149" s="14" t="s">
        <v>30</v>
      </c>
      <c r="AX2149" s="14" t="s">
        <v>76</v>
      </c>
      <c r="AY2149" s="199" t="s">
        <v>524</v>
      </c>
    </row>
    <row r="2150" spans="2:51" s="13" customFormat="1">
      <c r="B2150" s="189"/>
      <c r="D2150" s="190" t="s">
        <v>532</v>
      </c>
      <c r="E2150" s="191" t="s">
        <v>1</v>
      </c>
      <c r="F2150" s="192" t="s">
        <v>2183</v>
      </c>
      <c r="H2150" s="193">
        <v>60.8</v>
      </c>
      <c r="I2150" s="194"/>
      <c r="L2150" s="189"/>
      <c r="M2150" s="195"/>
      <c r="N2150" s="196"/>
      <c r="O2150" s="196"/>
      <c r="P2150" s="196"/>
      <c r="Q2150" s="196"/>
      <c r="R2150" s="196"/>
      <c r="S2150" s="196"/>
      <c r="T2150" s="197"/>
      <c r="AT2150" s="191" t="s">
        <v>532</v>
      </c>
      <c r="AU2150" s="191" t="s">
        <v>89</v>
      </c>
      <c r="AV2150" s="13" t="s">
        <v>89</v>
      </c>
      <c r="AW2150" s="13" t="s">
        <v>30</v>
      </c>
      <c r="AX2150" s="13" t="s">
        <v>76</v>
      </c>
      <c r="AY2150" s="191" t="s">
        <v>524</v>
      </c>
    </row>
    <row r="2151" spans="2:51" s="14" customFormat="1">
      <c r="B2151" s="198"/>
      <c r="D2151" s="190" t="s">
        <v>532</v>
      </c>
      <c r="E2151" s="199" t="s">
        <v>1</v>
      </c>
      <c r="F2151" s="200" t="s">
        <v>1138</v>
      </c>
      <c r="H2151" s="199" t="s">
        <v>1</v>
      </c>
      <c r="I2151" s="201"/>
      <c r="L2151" s="198"/>
      <c r="M2151" s="202"/>
      <c r="N2151" s="203"/>
      <c r="O2151" s="203"/>
      <c r="P2151" s="203"/>
      <c r="Q2151" s="203"/>
      <c r="R2151" s="203"/>
      <c r="S2151" s="203"/>
      <c r="T2151" s="204"/>
      <c r="AT2151" s="199" t="s">
        <v>532</v>
      </c>
      <c r="AU2151" s="199" t="s">
        <v>89</v>
      </c>
      <c r="AV2151" s="14" t="s">
        <v>83</v>
      </c>
      <c r="AW2151" s="14" t="s">
        <v>30</v>
      </c>
      <c r="AX2151" s="14" t="s">
        <v>76</v>
      </c>
      <c r="AY2151" s="199" t="s">
        <v>524</v>
      </c>
    </row>
    <row r="2152" spans="2:51" s="13" customFormat="1">
      <c r="B2152" s="189"/>
      <c r="D2152" s="190" t="s">
        <v>532</v>
      </c>
      <c r="E2152" s="191" t="s">
        <v>1</v>
      </c>
      <c r="F2152" s="192" t="s">
        <v>2184</v>
      </c>
      <c r="H2152" s="193">
        <v>57.2</v>
      </c>
      <c r="I2152" s="194"/>
      <c r="L2152" s="189"/>
      <c r="M2152" s="195"/>
      <c r="N2152" s="196"/>
      <c r="O2152" s="196"/>
      <c r="P2152" s="196"/>
      <c r="Q2152" s="196"/>
      <c r="R2152" s="196"/>
      <c r="S2152" s="196"/>
      <c r="T2152" s="197"/>
      <c r="AT2152" s="191" t="s">
        <v>532</v>
      </c>
      <c r="AU2152" s="191" t="s">
        <v>89</v>
      </c>
      <c r="AV2152" s="13" t="s">
        <v>89</v>
      </c>
      <c r="AW2152" s="13" t="s">
        <v>30</v>
      </c>
      <c r="AX2152" s="13" t="s">
        <v>76</v>
      </c>
      <c r="AY2152" s="191" t="s">
        <v>524</v>
      </c>
    </row>
    <row r="2153" spans="2:51" s="14" customFormat="1">
      <c r="B2153" s="198"/>
      <c r="D2153" s="190" t="s">
        <v>532</v>
      </c>
      <c r="E2153" s="199" t="s">
        <v>1</v>
      </c>
      <c r="F2153" s="200" t="s">
        <v>1140</v>
      </c>
      <c r="H2153" s="199" t="s">
        <v>1</v>
      </c>
      <c r="I2153" s="201"/>
      <c r="L2153" s="198"/>
      <c r="M2153" s="202"/>
      <c r="N2153" s="203"/>
      <c r="O2153" s="203"/>
      <c r="P2153" s="203"/>
      <c r="Q2153" s="203"/>
      <c r="R2153" s="203"/>
      <c r="S2153" s="203"/>
      <c r="T2153" s="204"/>
      <c r="AT2153" s="199" t="s">
        <v>532</v>
      </c>
      <c r="AU2153" s="199" t="s">
        <v>89</v>
      </c>
      <c r="AV2153" s="14" t="s">
        <v>83</v>
      </c>
      <c r="AW2153" s="14" t="s">
        <v>30</v>
      </c>
      <c r="AX2153" s="14" t="s">
        <v>76</v>
      </c>
      <c r="AY2153" s="199" t="s">
        <v>524</v>
      </c>
    </row>
    <row r="2154" spans="2:51" s="13" customFormat="1">
      <c r="B2154" s="189"/>
      <c r="D2154" s="190" t="s">
        <v>532</v>
      </c>
      <c r="E2154" s="191" t="s">
        <v>1</v>
      </c>
      <c r="F2154" s="192" t="s">
        <v>2185</v>
      </c>
      <c r="H2154" s="193">
        <v>57.2</v>
      </c>
      <c r="I2154" s="194"/>
      <c r="L2154" s="189"/>
      <c r="M2154" s="195"/>
      <c r="N2154" s="196"/>
      <c r="O2154" s="196"/>
      <c r="P2154" s="196"/>
      <c r="Q2154" s="196"/>
      <c r="R2154" s="196"/>
      <c r="S2154" s="196"/>
      <c r="T2154" s="197"/>
      <c r="AT2154" s="191" t="s">
        <v>532</v>
      </c>
      <c r="AU2154" s="191" t="s">
        <v>89</v>
      </c>
      <c r="AV2154" s="13" t="s">
        <v>89</v>
      </c>
      <c r="AW2154" s="13" t="s">
        <v>30</v>
      </c>
      <c r="AX2154" s="13" t="s">
        <v>76</v>
      </c>
      <c r="AY2154" s="191" t="s">
        <v>524</v>
      </c>
    </row>
    <row r="2155" spans="2:51" s="14" customFormat="1">
      <c r="B2155" s="198"/>
      <c r="D2155" s="190" t="s">
        <v>532</v>
      </c>
      <c r="E2155" s="199" t="s">
        <v>1</v>
      </c>
      <c r="F2155" s="200" t="s">
        <v>1141</v>
      </c>
      <c r="H2155" s="199" t="s">
        <v>1</v>
      </c>
      <c r="I2155" s="201"/>
      <c r="L2155" s="198"/>
      <c r="M2155" s="202"/>
      <c r="N2155" s="203"/>
      <c r="O2155" s="203"/>
      <c r="P2155" s="203"/>
      <c r="Q2155" s="203"/>
      <c r="R2155" s="203"/>
      <c r="S2155" s="203"/>
      <c r="T2155" s="204"/>
      <c r="AT2155" s="199" t="s">
        <v>532</v>
      </c>
      <c r="AU2155" s="199" t="s">
        <v>89</v>
      </c>
      <c r="AV2155" s="14" t="s">
        <v>83</v>
      </c>
      <c r="AW2155" s="14" t="s">
        <v>30</v>
      </c>
      <c r="AX2155" s="14" t="s">
        <v>76</v>
      </c>
      <c r="AY2155" s="199" t="s">
        <v>524</v>
      </c>
    </row>
    <row r="2156" spans="2:51" s="13" customFormat="1">
      <c r="B2156" s="189"/>
      <c r="D2156" s="190" t="s">
        <v>532</v>
      </c>
      <c r="E2156" s="191" t="s">
        <v>1</v>
      </c>
      <c r="F2156" s="192" t="s">
        <v>1142</v>
      </c>
      <c r="H2156" s="193">
        <v>54.7</v>
      </c>
      <c r="I2156" s="194"/>
      <c r="L2156" s="189"/>
      <c r="M2156" s="195"/>
      <c r="N2156" s="196"/>
      <c r="O2156" s="196"/>
      <c r="P2156" s="196"/>
      <c r="Q2156" s="196"/>
      <c r="R2156" s="196"/>
      <c r="S2156" s="196"/>
      <c r="T2156" s="197"/>
      <c r="AT2156" s="191" t="s">
        <v>532</v>
      </c>
      <c r="AU2156" s="191" t="s">
        <v>89</v>
      </c>
      <c r="AV2156" s="13" t="s">
        <v>89</v>
      </c>
      <c r="AW2156" s="13" t="s">
        <v>30</v>
      </c>
      <c r="AX2156" s="13" t="s">
        <v>76</v>
      </c>
      <c r="AY2156" s="191" t="s">
        <v>524</v>
      </c>
    </row>
    <row r="2157" spans="2:51" s="14" customFormat="1">
      <c r="B2157" s="198"/>
      <c r="D2157" s="190" t="s">
        <v>532</v>
      </c>
      <c r="E2157" s="199" t="s">
        <v>1</v>
      </c>
      <c r="F2157" s="200" t="s">
        <v>1143</v>
      </c>
      <c r="H2157" s="199" t="s">
        <v>1</v>
      </c>
      <c r="I2157" s="201"/>
      <c r="L2157" s="198"/>
      <c r="M2157" s="202"/>
      <c r="N2157" s="203"/>
      <c r="O2157" s="203"/>
      <c r="P2157" s="203"/>
      <c r="Q2157" s="203"/>
      <c r="R2157" s="203"/>
      <c r="S2157" s="203"/>
      <c r="T2157" s="204"/>
      <c r="AT2157" s="199" t="s">
        <v>532</v>
      </c>
      <c r="AU2157" s="199" t="s">
        <v>89</v>
      </c>
      <c r="AV2157" s="14" t="s">
        <v>83</v>
      </c>
      <c r="AW2157" s="14" t="s">
        <v>30</v>
      </c>
      <c r="AX2157" s="14" t="s">
        <v>76</v>
      </c>
      <c r="AY2157" s="199" t="s">
        <v>524</v>
      </c>
    </row>
    <row r="2158" spans="2:51" s="13" customFormat="1">
      <c r="B2158" s="189"/>
      <c r="D2158" s="190" t="s">
        <v>532</v>
      </c>
      <c r="E2158" s="191" t="s">
        <v>1</v>
      </c>
      <c r="F2158" s="192" t="s">
        <v>2186</v>
      </c>
      <c r="H2158" s="193">
        <v>57.3</v>
      </c>
      <c r="I2158" s="194"/>
      <c r="L2158" s="189"/>
      <c r="M2158" s="195"/>
      <c r="N2158" s="196"/>
      <c r="O2158" s="196"/>
      <c r="P2158" s="196"/>
      <c r="Q2158" s="196"/>
      <c r="R2158" s="196"/>
      <c r="S2158" s="196"/>
      <c r="T2158" s="197"/>
      <c r="AT2158" s="191" t="s">
        <v>532</v>
      </c>
      <c r="AU2158" s="191" t="s">
        <v>89</v>
      </c>
      <c r="AV2158" s="13" t="s">
        <v>89</v>
      </c>
      <c r="AW2158" s="13" t="s">
        <v>30</v>
      </c>
      <c r="AX2158" s="13" t="s">
        <v>76</v>
      </c>
      <c r="AY2158" s="191" t="s">
        <v>524</v>
      </c>
    </row>
    <row r="2159" spans="2:51" s="14" customFormat="1">
      <c r="B2159" s="198"/>
      <c r="D2159" s="190" t="s">
        <v>532</v>
      </c>
      <c r="E2159" s="199" t="s">
        <v>1</v>
      </c>
      <c r="F2159" s="200" t="s">
        <v>1145</v>
      </c>
      <c r="H2159" s="199" t="s">
        <v>1</v>
      </c>
      <c r="I2159" s="201"/>
      <c r="L2159" s="198"/>
      <c r="M2159" s="202"/>
      <c r="N2159" s="203"/>
      <c r="O2159" s="203"/>
      <c r="P2159" s="203"/>
      <c r="Q2159" s="203"/>
      <c r="R2159" s="203"/>
      <c r="S2159" s="203"/>
      <c r="T2159" s="204"/>
      <c r="AT2159" s="199" t="s">
        <v>532</v>
      </c>
      <c r="AU2159" s="199" t="s">
        <v>89</v>
      </c>
      <c r="AV2159" s="14" t="s">
        <v>83</v>
      </c>
      <c r="AW2159" s="14" t="s">
        <v>30</v>
      </c>
      <c r="AX2159" s="14" t="s">
        <v>76</v>
      </c>
      <c r="AY2159" s="199" t="s">
        <v>524</v>
      </c>
    </row>
    <row r="2160" spans="2:51" s="13" customFormat="1">
      <c r="B2160" s="189"/>
      <c r="D2160" s="190" t="s">
        <v>532</v>
      </c>
      <c r="E2160" s="191" t="s">
        <v>1</v>
      </c>
      <c r="F2160" s="192" t="s">
        <v>2187</v>
      </c>
      <c r="H2160" s="193">
        <v>57.3</v>
      </c>
      <c r="I2160" s="194"/>
      <c r="L2160" s="189"/>
      <c r="M2160" s="195"/>
      <c r="N2160" s="196"/>
      <c r="O2160" s="196"/>
      <c r="P2160" s="196"/>
      <c r="Q2160" s="196"/>
      <c r="R2160" s="196"/>
      <c r="S2160" s="196"/>
      <c r="T2160" s="197"/>
      <c r="AT2160" s="191" t="s">
        <v>532</v>
      </c>
      <c r="AU2160" s="191" t="s">
        <v>89</v>
      </c>
      <c r="AV2160" s="13" t="s">
        <v>89</v>
      </c>
      <c r="AW2160" s="13" t="s">
        <v>30</v>
      </c>
      <c r="AX2160" s="13" t="s">
        <v>76</v>
      </c>
      <c r="AY2160" s="191" t="s">
        <v>524</v>
      </c>
    </row>
    <row r="2161" spans="2:51" s="14" customFormat="1">
      <c r="B2161" s="198"/>
      <c r="D2161" s="190" t="s">
        <v>532</v>
      </c>
      <c r="E2161" s="199" t="s">
        <v>1</v>
      </c>
      <c r="F2161" s="200" t="s">
        <v>1147</v>
      </c>
      <c r="H2161" s="199" t="s">
        <v>1</v>
      </c>
      <c r="I2161" s="201"/>
      <c r="L2161" s="198"/>
      <c r="M2161" s="202"/>
      <c r="N2161" s="203"/>
      <c r="O2161" s="203"/>
      <c r="P2161" s="203"/>
      <c r="Q2161" s="203"/>
      <c r="R2161" s="203"/>
      <c r="S2161" s="203"/>
      <c r="T2161" s="204"/>
      <c r="AT2161" s="199" t="s">
        <v>532</v>
      </c>
      <c r="AU2161" s="199" t="s">
        <v>89</v>
      </c>
      <c r="AV2161" s="14" t="s">
        <v>83</v>
      </c>
      <c r="AW2161" s="14" t="s">
        <v>30</v>
      </c>
      <c r="AX2161" s="14" t="s">
        <v>76</v>
      </c>
      <c r="AY2161" s="199" t="s">
        <v>524</v>
      </c>
    </row>
    <row r="2162" spans="2:51" s="13" customFormat="1">
      <c r="B2162" s="189"/>
      <c r="D2162" s="190" t="s">
        <v>532</v>
      </c>
      <c r="E2162" s="191" t="s">
        <v>1</v>
      </c>
      <c r="F2162" s="192" t="s">
        <v>2188</v>
      </c>
      <c r="H2162" s="193">
        <v>58.6</v>
      </c>
      <c r="I2162" s="194"/>
      <c r="L2162" s="189"/>
      <c r="M2162" s="195"/>
      <c r="N2162" s="196"/>
      <c r="O2162" s="196"/>
      <c r="P2162" s="196"/>
      <c r="Q2162" s="196"/>
      <c r="R2162" s="196"/>
      <c r="S2162" s="196"/>
      <c r="T2162" s="197"/>
      <c r="AT2162" s="191" t="s">
        <v>532</v>
      </c>
      <c r="AU2162" s="191" t="s">
        <v>89</v>
      </c>
      <c r="AV2162" s="13" t="s">
        <v>89</v>
      </c>
      <c r="AW2162" s="13" t="s">
        <v>30</v>
      </c>
      <c r="AX2162" s="13" t="s">
        <v>76</v>
      </c>
      <c r="AY2162" s="191" t="s">
        <v>524</v>
      </c>
    </row>
    <row r="2163" spans="2:51" s="14" customFormat="1">
      <c r="B2163" s="198"/>
      <c r="D2163" s="190" t="s">
        <v>532</v>
      </c>
      <c r="E2163" s="199" t="s">
        <v>1</v>
      </c>
      <c r="F2163" s="200" t="s">
        <v>2189</v>
      </c>
      <c r="H2163" s="199" t="s">
        <v>1</v>
      </c>
      <c r="I2163" s="201"/>
      <c r="L2163" s="198"/>
      <c r="M2163" s="202"/>
      <c r="N2163" s="203"/>
      <c r="O2163" s="203"/>
      <c r="P2163" s="203"/>
      <c r="Q2163" s="203"/>
      <c r="R2163" s="203"/>
      <c r="S2163" s="203"/>
      <c r="T2163" s="204"/>
      <c r="AT2163" s="199" t="s">
        <v>532</v>
      </c>
      <c r="AU2163" s="199" t="s">
        <v>89</v>
      </c>
      <c r="AV2163" s="14" t="s">
        <v>83</v>
      </c>
      <c r="AW2163" s="14" t="s">
        <v>30</v>
      </c>
      <c r="AX2163" s="14" t="s">
        <v>76</v>
      </c>
      <c r="AY2163" s="199" t="s">
        <v>524</v>
      </c>
    </row>
    <row r="2164" spans="2:51" s="13" customFormat="1">
      <c r="B2164" s="189"/>
      <c r="D2164" s="190" t="s">
        <v>532</v>
      </c>
      <c r="E2164" s="191" t="s">
        <v>1</v>
      </c>
      <c r="F2164" s="192" t="s">
        <v>2190</v>
      </c>
      <c r="H2164" s="193">
        <v>141.30000000000001</v>
      </c>
      <c r="I2164" s="194"/>
      <c r="L2164" s="189"/>
      <c r="M2164" s="195"/>
      <c r="N2164" s="196"/>
      <c r="O2164" s="196"/>
      <c r="P2164" s="196"/>
      <c r="Q2164" s="196"/>
      <c r="R2164" s="196"/>
      <c r="S2164" s="196"/>
      <c r="T2164" s="197"/>
      <c r="AT2164" s="191" t="s">
        <v>532</v>
      </c>
      <c r="AU2164" s="191" t="s">
        <v>89</v>
      </c>
      <c r="AV2164" s="13" t="s">
        <v>89</v>
      </c>
      <c r="AW2164" s="13" t="s">
        <v>30</v>
      </c>
      <c r="AX2164" s="13" t="s">
        <v>76</v>
      </c>
      <c r="AY2164" s="191" t="s">
        <v>524</v>
      </c>
    </row>
    <row r="2165" spans="2:51" s="14" customFormat="1">
      <c r="B2165" s="198"/>
      <c r="D2165" s="190" t="s">
        <v>532</v>
      </c>
      <c r="E2165" s="199" t="s">
        <v>1</v>
      </c>
      <c r="F2165" s="200" t="s">
        <v>1534</v>
      </c>
      <c r="H2165" s="199" t="s">
        <v>1</v>
      </c>
      <c r="I2165" s="201"/>
      <c r="L2165" s="198"/>
      <c r="M2165" s="202"/>
      <c r="N2165" s="203"/>
      <c r="O2165" s="203"/>
      <c r="P2165" s="203"/>
      <c r="Q2165" s="203"/>
      <c r="R2165" s="203"/>
      <c r="S2165" s="203"/>
      <c r="T2165" s="204"/>
      <c r="AT2165" s="199" t="s">
        <v>532</v>
      </c>
      <c r="AU2165" s="199" t="s">
        <v>89</v>
      </c>
      <c r="AV2165" s="14" t="s">
        <v>83</v>
      </c>
      <c r="AW2165" s="14" t="s">
        <v>30</v>
      </c>
      <c r="AX2165" s="14" t="s">
        <v>76</v>
      </c>
      <c r="AY2165" s="199" t="s">
        <v>524</v>
      </c>
    </row>
    <row r="2166" spans="2:51" s="13" customFormat="1">
      <c r="B2166" s="189"/>
      <c r="D2166" s="190" t="s">
        <v>532</v>
      </c>
      <c r="E2166" s="191" t="s">
        <v>1</v>
      </c>
      <c r="F2166" s="192" t="s">
        <v>2191</v>
      </c>
      <c r="H2166" s="193">
        <v>155.9</v>
      </c>
      <c r="I2166" s="194"/>
      <c r="L2166" s="189"/>
      <c r="M2166" s="195"/>
      <c r="N2166" s="196"/>
      <c r="O2166" s="196"/>
      <c r="P2166" s="196"/>
      <c r="Q2166" s="196"/>
      <c r="R2166" s="196"/>
      <c r="S2166" s="196"/>
      <c r="T2166" s="197"/>
      <c r="AT2166" s="191" t="s">
        <v>532</v>
      </c>
      <c r="AU2166" s="191" t="s">
        <v>89</v>
      </c>
      <c r="AV2166" s="13" t="s">
        <v>89</v>
      </c>
      <c r="AW2166" s="13" t="s">
        <v>30</v>
      </c>
      <c r="AX2166" s="13" t="s">
        <v>76</v>
      </c>
      <c r="AY2166" s="191" t="s">
        <v>524</v>
      </c>
    </row>
    <row r="2167" spans="2:51" s="14" customFormat="1">
      <c r="B2167" s="198"/>
      <c r="D2167" s="190" t="s">
        <v>532</v>
      </c>
      <c r="E2167" s="199" t="s">
        <v>1</v>
      </c>
      <c r="F2167" s="200" t="s">
        <v>1536</v>
      </c>
      <c r="H2167" s="199" t="s">
        <v>1</v>
      </c>
      <c r="I2167" s="201"/>
      <c r="L2167" s="198"/>
      <c r="M2167" s="202"/>
      <c r="N2167" s="203"/>
      <c r="O2167" s="203"/>
      <c r="P2167" s="203"/>
      <c r="Q2167" s="203"/>
      <c r="R2167" s="203"/>
      <c r="S2167" s="203"/>
      <c r="T2167" s="204"/>
      <c r="AT2167" s="199" t="s">
        <v>532</v>
      </c>
      <c r="AU2167" s="199" t="s">
        <v>89</v>
      </c>
      <c r="AV2167" s="14" t="s">
        <v>83</v>
      </c>
      <c r="AW2167" s="14" t="s">
        <v>30</v>
      </c>
      <c r="AX2167" s="14" t="s">
        <v>76</v>
      </c>
      <c r="AY2167" s="199" t="s">
        <v>524</v>
      </c>
    </row>
    <row r="2168" spans="2:51" s="13" customFormat="1">
      <c r="B2168" s="189"/>
      <c r="D2168" s="190" t="s">
        <v>532</v>
      </c>
      <c r="E2168" s="191" t="s">
        <v>1</v>
      </c>
      <c r="F2168" s="192" t="s">
        <v>2192</v>
      </c>
      <c r="H2168" s="193">
        <v>169</v>
      </c>
      <c r="I2168" s="194"/>
      <c r="L2168" s="189"/>
      <c r="M2168" s="195"/>
      <c r="N2168" s="196"/>
      <c r="O2168" s="196"/>
      <c r="P2168" s="196"/>
      <c r="Q2168" s="196"/>
      <c r="R2168" s="196"/>
      <c r="S2168" s="196"/>
      <c r="T2168" s="197"/>
      <c r="AT2168" s="191" t="s">
        <v>532</v>
      </c>
      <c r="AU2168" s="191" t="s">
        <v>89</v>
      </c>
      <c r="AV2168" s="13" t="s">
        <v>89</v>
      </c>
      <c r="AW2168" s="13" t="s">
        <v>30</v>
      </c>
      <c r="AX2168" s="13" t="s">
        <v>76</v>
      </c>
      <c r="AY2168" s="191" t="s">
        <v>524</v>
      </c>
    </row>
    <row r="2169" spans="2:51" s="14" customFormat="1">
      <c r="B2169" s="198"/>
      <c r="D2169" s="190" t="s">
        <v>532</v>
      </c>
      <c r="E2169" s="199" t="s">
        <v>1</v>
      </c>
      <c r="F2169" s="200" t="s">
        <v>1560</v>
      </c>
      <c r="H2169" s="199" t="s">
        <v>1</v>
      </c>
      <c r="I2169" s="201"/>
      <c r="L2169" s="198"/>
      <c r="M2169" s="202"/>
      <c r="N2169" s="203"/>
      <c r="O2169" s="203"/>
      <c r="P2169" s="203"/>
      <c r="Q2169" s="203"/>
      <c r="R2169" s="203"/>
      <c r="S2169" s="203"/>
      <c r="T2169" s="204"/>
      <c r="AT2169" s="199" t="s">
        <v>532</v>
      </c>
      <c r="AU2169" s="199" t="s">
        <v>89</v>
      </c>
      <c r="AV2169" s="14" t="s">
        <v>83</v>
      </c>
      <c r="AW2169" s="14" t="s">
        <v>30</v>
      </c>
      <c r="AX2169" s="14" t="s">
        <v>76</v>
      </c>
      <c r="AY2169" s="199" t="s">
        <v>524</v>
      </c>
    </row>
    <row r="2170" spans="2:51" s="13" customFormat="1">
      <c r="B2170" s="189"/>
      <c r="D2170" s="190" t="s">
        <v>532</v>
      </c>
      <c r="E2170" s="191" t="s">
        <v>1</v>
      </c>
      <c r="F2170" s="192" t="s">
        <v>2193</v>
      </c>
      <c r="H2170" s="193">
        <v>84.2</v>
      </c>
      <c r="I2170" s="194"/>
      <c r="L2170" s="189"/>
      <c r="M2170" s="195"/>
      <c r="N2170" s="196"/>
      <c r="O2170" s="196"/>
      <c r="P2170" s="196"/>
      <c r="Q2170" s="196"/>
      <c r="R2170" s="196"/>
      <c r="S2170" s="196"/>
      <c r="T2170" s="197"/>
      <c r="AT2170" s="191" t="s">
        <v>532</v>
      </c>
      <c r="AU2170" s="191" t="s">
        <v>89</v>
      </c>
      <c r="AV2170" s="13" t="s">
        <v>89</v>
      </c>
      <c r="AW2170" s="13" t="s">
        <v>30</v>
      </c>
      <c r="AX2170" s="13" t="s">
        <v>76</v>
      </c>
      <c r="AY2170" s="191" t="s">
        <v>524</v>
      </c>
    </row>
    <row r="2171" spans="2:51" s="14" customFormat="1">
      <c r="B2171" s="198"/>
      <c r="D2171" s="190" t="s">
        <v>532</v>
      </c>
      <c r="E2171" s="199" t="s">
        <v>1</v>
      </c>
      <c r="F2171" s="200" t="s">
        <v>1553</v>
      </c>
      <c r="H2171" s="199" t="s">
        <v>1</v>
      </c>
      <c r="I2171" s="201"/>
      <c r="L2171" s="198"/>
      <c r="M2171" s="202"/>
      <c r="N2171" s="203"/>
      <c r="O2171" s="203"/>
      <c r="P2171" s="203"/>
      <c r="Q2171" s="203"/>
      <c r="R2171" s="203"/>
      <c r="S2171" s="203"/>
      <c r="T2171" s="204"/>
      <c r="AT2171" s="199" t="s">
        <v>532</v>
      </c>
      <c r="AU2171" s="199" t="s">
        <v>89</v>
      </c>
      <c r="AV2171" s="14" t="s">
        <v>83</v>
      </c>
      <c r="AW2171" s="14" t="s">
        <v>30</v>
      </c>
      <c r="AX2171" s="14" t="s">
        <v>76</v>
      </c>
      <c r="AY2171" s="199" t="s">
        <v>524</v>
      </c>
    </row>
    <row r="2172" spans="2:51" s="13" customFormat="1">
      <c r="B2172" s="189"/>
      <c r="D2172" s="190" t="s">
        <v>532</v>
      </c>
      <c r="E2172" s="191" t="s">
        <v>1</v>
      </c>
      <c r="F2172" s="192" t="s">
        <v>2194</v>
      </c>
      <c r="H2172" s="193">
        <v>154.69999999999999</v>
      </c>
      <c r="I2172" s="194"/>
      <c r="L2172" s="189"/>
      <c r="M2172" s="195"/>
      <c r="N2172" s="196"/>
      <c r="O2172" s="196"/>
      <c r="P2172" s="196"/>
      <c r="Q2172" s="196"/>
      <c r="R2172" s="196"/>
      <c r="S2172" s="196"/>
      <c r="T2172" s="197"/>
      <c r="AT2172" s="191" t="s">
        <v>532</v>
      </c>
      <c r="AU2172" s="191" t="s">
        <v>89</v>
      </c>
      <c r="AV2172" s="13" t="s">
        <v>89</v>
      </c>
      <c r="AW2172" s="13" t="s">
        <v>30</v>
      </c>
      <c r="AX2172" s="13" t="s">
        <v>76</v>
      </c>
      <c r="AY2172" s="191" t="s">
        <v>524</v>
      </c>
    </row>
    <row r="2173" spans="2:51" s="14" customFormat="1">
      <c r="B2173" s="198"/>
      <c r="D2173" s="190" t="s">
        <v>532</v>
      </c>
      <c r="E2173" s="199" t="s">
        <v>1</v>
      </c>
      <c r="F2173" s="200" t="s">
        <v>2195</v>
      </c>
      <c r="H2173" s="199" t="s">
        <v>1</v>
      </c>
      <c r="I2173" s="201"/>
      <c r="L2173" s="198"/>
      <c r="M2173" s="202"/>
      <c r="N2173" s="203"/>
      <c r="O2173" s="203"/>
      <c r="P2173" s="203"/>
      <c r="Q2173" s="203"/>
      <c r="R2173" s="203"/>
      <c r="S2173" s="203"/>
      <c r="T2173" s="204"/>
      <c r="AT2173" s="199" t="s">
        <v>532</v>
      </c>
      <c r="AU2173" s="199" t="s">
        <v>89</v>
      </c>
      <c r="AV2173" s="14" t="s">
        <v>83</v>
      </c>
      <c r="AW2173" s="14" t="s">
        <v>30</v>
      </c>
      <c r="AX2173" s="14" t="s">
        <v>76</v>
      </c>
      <c r="AY2173" s="199" t="s">
        <v>524</v>
      </c>
    </row>
    <row r="2174" spans="2:51" s="13" customFormat="1">
      <c r="B2174" s="189"/>
      <c r="D2174" s="190" t="s">
        <v>532</v>
      </c>
      <c r="E2174" s="191" t="s">
        <v>1</v>
      </c>
      <c r="F2174" s="192" t="s">
        <v>2196</v>
      </c>
      <c r="H2174" s="193">
        <v>96.7</v>
      </c>
      <c r="I2174" s="194"/>
      <c r="L2174" s="189"/>
      <c r="M2174" s="195"/>
      <c r="N2174" s="196"/>
      <c r="O2174" s="196"/>
      <c r="P2174" s="196"/>
      <c r="Q2174" s="196"/>
      <c r="R2174" s="196"/>
      <c r="S2174" s="196"/>
      <c r="T2174" s="197"/>
      <c r="AT2174" s="191" t="s">
        <v>532</v>
      </c>
      <c r="AU2174" s="191" t="s">
        <v>89</v>
      </c>
      <c r="AV2174" s="13" t="s">
        <v>89</v>
      </c>
      <c r="AW2174" s="13" t="s">
        <v>30</v>
      </c>
      <c r="AX2174" s="13" t="s">
        <v>76</v>
      </c>
      <c r="AY2174" s="191" t="s">
        <v>524</v>
      </c>
    </row>
    <row r="2175" spans="2:51" s="13" customFormat="1">
      <c r="B2175" s="189"/>
      <c r="D2175" s="190" t="s">
        <v>532</v>
      </c>
      <c r="E2175" s="191" t="s">
        <v>1</v>
      </c>
      <c r="F2175" s="192" t="s">
        <v>2197</v>
      </c>
      <c r="H2175" s="193">
        <v>-48.341999999999999</v>
      </c>
      <c r="I2175" s="194"/>
      <c r="L2175" s="189"/>
      <c r="M2175" s="195"/>
      <c r="N2175" s="196"/>
      <c r="O2175" s="196"/>
      <c r="P2175" s="196"/>
      <c r="Q2175" s="196"/>
      <c r="R2175" s="196"/>
      <c r="S2175" s="196"/>
      <c r="T2175" s="197"/>
      <c r="AT2175" s="191" t="s">
        <v>532</v>
      </c>
      <c r="AU2175" s="191" t="s">
        <v>89</v>
      </c>
      <c r="AV2175" s="13" t="s">
        <v>89</v>
      </c>
      <c r="AW2175" s="13" t="s">
        <v>30</v>
      </c>
      <c r="AX2175" s="13" t="s">
        <v>76</v>
      </c>
      <c r="AY2175" s="191" t="s">
        <v>524</v>
      </c>
    </row>
    <row r="2176" spans="2:51" s="15" customFormat="1">
      <c r="B2176" s="205"/>
      <c r="D2176" s="190" t="s">
        <v>532</v>
      </c>
      <c r="E2176" s="206" t="s">
        <v>1</v>
      </c>
      <c r="F2176" s="207" t="s">
        <v>589</v>
      </c>
      <c r="H2176" s="208">
        <v>1958.058</v>
      </c>
      <c r="I2176" s="209"/>
      <c r="L2176" s="205"/>
      <c r="M2176" s="210"/>
      <c r="N2176" s="211"/>
      <c r="O2176" s="211"/>
      <c r="P2176" s="211"/>
      <c r="Q2176" s="211"/>
      <c r="R2176" s="211"/>
      <c r="S2176" s="211"/>
      <c r="T2176" s="212"/>
      <c r="AT2176" s="206" t="s">
        <v>532</v>
      </c>
      <c r="AU2176" s="206" t="s">
        <v>89</v>
      </c>
      <c r="AV2176" s="15" t="s">
        <v>537</v>
      </c>
      <c r="AW2176" s="15" t="s">
        <v>30</v>
      </c>
      <c r="AX2176" s="15" t="s">
        <v>76</v>
      </c>
      <c r="AY2176" s="206" t="s">
        <v>524</v>
      </c>
    </row>
    <row r="2177" spans="1:65" s="14" customFormat="1">
      <c r="B2177" s="198"/>
      <c r="D2177" s="190" t="s">
        <v>532</v>
      </c>
      <c r="E2177" s="199" t="s">
        <v>1</v>
      </c>
      <c r="F2177" s="200" t="s">
        <v>2145</v>
      </c>
      <c r="H2177" s="199" t="s">
        <v>1</v>
      </c>
      <c r="I2177" s="201"/>
      <c r="L2177" s="198"/>
      <c r="M2177" s="202"/>
      <c r="N2177" s="203"/>
      <c r="O2177" s="203"/>
      <c r="P2177" s="203"/>
      <c r="Q2177" s="203"/>
      <c r="R2177" s="203"/>
      <c r="S2177" s="203"/>
      <c r="T2177" s="204"/>
      <c r="AT2177" s="199" t="s">
        <v>532</v>
      </c>
      <c r="AU2177" s="199" t="s">
        <v>89</v>
      </c>
      <c r="AV2177" s="14" t="s">
        <v>83</v>
      </c>
      <c r="AW2177" s="14" t="s">
        <v>30</v>
      </c>
      <c r="AX2177" s="14" t="s">
        <v>76</v>
      </c>
      <c r="AY2177" s="199" t="s">
        <v>524</v>
      </c>
    </row>
    <row r="2178" spans="1:65" s="13" customFormat="1" ht="20.399999999999999">
      <c r="B2178" s="189"/>
      <c r="D2178" s="190" t="s">
        <v>532</v>
      </c>
      <c r="E2178" s="191" t="s">
        <v>1</v>
      </c>
      <c r="F2178" s="192" t="s">
        <v>2198</v>
      </c>
      <c r="H2178" s="193">
        <v>448.238</v>
      </c>
      <c r="I2178" s="194"/>
      <c r="L2178" s="189"/>
      <c r="M2178" s="195"/>
      <c r="N2178" s="196"/>
      <c r="O2178" s="196"/>
      <c r="P2178" s="196"/>
      <c r="Q2178" s="196"/>
      <c r="R2178" s="196"/>
      <c r="S2178" s="196"/>
      <c r="T2178" s="197"/>
      <c r="AT2178" s="191" t="s">
        <v>532</v>
      </c>
      <c r="AU2178" s="191" t="s">
        <v>89</v>
      </c>
      <c r="AV2178" s="13" t="s">
        <v>89</v>
      </c>
      <c r="AW2178" s="13" t="s">
        <v>30</v>
      </c>
      <c r="AX2178" s="13" t="s">
        <v>76</v>
      </c>
      <c r="AY2178" s="191" t="s">
        <v>524</v>
      </c>
    </row>
    <row r="2179" spans="1:65" s="15" customFormat="1">
      <c r="B2179" s="205"/>
      <c r="D2179" s="190" t="s">
        <v>532</v>
      </c>
      <c r="E2179" s="206" t="s">
        <v>1</v>
      </c>
      <c r="F2179" s="207" t="s">
        <v>589</v>
      </c>
      <c r="H2179" s="208">
        <v>448.238</v>
      </c>
      <c r="I2179" s="209"/>
      <c r="L2179" s="205"/>
      <c r="M2179" s="210"/>
      <c r="N2179" s="211"/>
      <c r="O2179" s="211"/>
      <c r="P2179" s="211"/>
      <c r="Q2179" s="211"/>
      <c r="R2179" s="211"/>
      <c r="S2179" s="211"/>
      <c r="T2179" s="212"/>
      <c r="AT2179" s="206" t="s">
        <v>532</v>
      </c>
      <c r="AU2179" s="206" t="s">
        <v>89</v>
      </c>
      <c r="AV2179" s="15" t="s">
        <v>537</v>
      </c>
      <c r="AW2179" s="15" t="s">
        <v>30</v>
      </c>
      <c r="AX2179" s="15" t="s">
        <v>76</v>
      </c>
      <c r="AY2179" s="206" t="s">
        <v>524</v>
      </c>
    </row>
    <row r="2180" spans="1:65" s="14" customFormat="1">
      <c r="B2180" s="198"/>
      <c r="D2180" s="190" t="s">
        <v>532</v>
      </c>
      <c r="E2180" s="199" t="s">
        <v>1</v>
      </c>
      <c r="F2180" s="200" t="s">
        <v>2199</v>
      </c>
      <c r="H2180" s="199" t="s">
        <v>1</v>
      </c>
      <c r="I2180" s="201"/>
      <c r="L2180" s="198"/>
      <c r="M2180" s="202"/>
      <c r="N2180" s="203"/>
      <c r="O2180" s="203"/>
      <c r="P2180" s="203"/>
      <c r="Q2180" s="203"/>
      <c r="R2180" s="203"/>
      <c r="S2180" s="203"/>
      <c r="T2180" s="204"/>
      <c r="AT2180" s="199" t="s">
        <v>532</v>
      </c>
      <c r="AU2180" s="199" t="s">
        <v>89</v>
      </c>
      <c r="AV2180" s="14" t="s">
        <v>83</v>
      </c>
      <c r="AW2180" s="14" t="s">
        <v>30</v>
      </c>
      <c r="AX2180" s="14" t="s">
        <v>76</v>
      </c>
      <c r="AY2180" s="199" t="s">
        <v>524</v>
      </c>
    </row>
    <row r="2181" spans="1:65" s="13" customFormat="1">
      <c r="B2181" s="189"/>
      <c r="D2181" s="190" t="s">
        <v>532</v>
      </c>
      <c r="E2181" s="191" t="s">
        <v>1</v>
      </c>
      <c r="F2181" s="192" t="s">
        <v>2200</v>
      </c>
      <c r="H2181" s="193">
        <v>26.79</v>
      </c>
      <c r="I2181" s="194"/>
      <c r="L2181" s="189"/>
      <c r="M2181" s="195"/>
      <c r="N2181" s="196"/>
      <c r="O2181" s="196"/>
      <c r="P2181" s="196"/>
      <c r="Q2181" s="196"/>
      <c r="R2181" s="196"/>
      <c r="S2181" s="196"/>
      <c r="T2181" s="197"/>
      <c r="AT2181" s="191" t="s">
        <v>532</v>
      </c>
      <c r="AU2181" s="191" t="s">
        <v>89</v>
      </c>
      <c r="AV2181" s="13" t="s">
        <v>89</v>
      </c>
      <c r="AW2181" s="13" t="s">
        <v>30</v>
      </c>
      <c r="AX2181" s="13" t="s">
        <v>76</v>
      </c>
      <c r="AY2181" s="191" t="s">
        <v>524</v>
      </c>
    </row>
    <row r="2182" spans="1:65" s="16" customFormat="1">
      <c r="B2182" s="213"/>
      <c r="D2182" s="190" t="s">
        <v>532</v>
      </c>
      <c r="E2182" s="214" t="s">
        <v>1</v>
      </c>
      <c r="F2182" s="215" t="s">
        <v>590</v>
      </c>
      <c r="H2182" s="216">
        <v>4447.4399999999996</v>
      </c>
      <c r="I2182" s="217"/>
      <c r="L2182" s="213"/>
      <c r="M2182" s="218"/>
      <c r="N2182" s="219"/>
      <c r="O2182" s="219"/>
      <c r="P2182" s="219"/>
      <c r="Q2182" s="219"/>
      <c r="R2182" s="219"/>
      <c r="S2182" s="219"/>
      <c r="T2182" s="220"/>
      <c r="AT2182" s="214" t="s">
        <v>532</v>
      </c>
      <c r="AU2182" s="214" t="s">
        <v>89</v>
      </c>
      <c r="AV2182" s="16" t="s">
        <v>530</v>
      </c>
      <c r="AW2182" s="16" t="s">
        <v>30</v>
      </c>
      <c r="AX2182" s="16" t="s">
        <v>83</v>
      </c>
      <c r="AY2182" s="214" t="s">
        <v>524</v>
      </c>
    </row>
    <row r="2183" spans="1:65" s="2" customFormat="1" ht="21.75" customHeight="1">
      <c r="A2183" s="35"/>
      <c r="B2183" s="144"/>
      <c r="C2183" s="176" t="s">
        <v>2201</v>
      </c>
      <c r="D2183" s="176" t="s">
        <v>526</v>
      </c>
      <c r="E2183" s="177" t="s">
        <v>2202</v>
      </c>
      <c r="F2183" s="178" t="s">
        <v>2203</v>
      </c>
      <c r="G2183" s="179" t="s">
        <v>529</v>
      </c>
      <c r="H2183" s="180">
        <v>8.5340000000000007</v>
      </c>
      <c r="I2183" s="181"/>
      <c r="J2183" s="180">
        <f>ROUND(I2183*H2183,3)</f>
        <v>0</v>
      </c>
      <c r="K2183" s="182"/>
      <c r="L2183" s="36"/>
      <c r="M2183" s="183" t="s">
        <v>1</v>
      </c>
      <c r="N2183" s="184" t="s">
        <v>42</v>
      </c>
      <c r="O2183" s="61"/>
      <c r="P2183" s="185">
        <f>O2183*H2183</f>
        <v>0</v>
      </c>
      <c r="Q2183" s="185">
        <v>6.1799999999999997E-3</v>
      </c>
      <c r="R2183" s="185">
        <f>Q2183*H2183</f>
        <v>5.2740120000000001E-2</v>
      </c>
      <c r="S2183" s="185">
        <v>0</v>
      </c>
      <c r="T2183" s="186">
        <f>S2183*H2183</f>
        <v>0</v>
      </c>
      <c r="U2183" s="35"/>
      <c r="V2183" s="35"/>
      <c r="W2183" s="35"/>
      <c r="X2183" s="35"/>
      <c r="Y2183" s="35"/>
      <c r="Z2183" s="35"/>
      <c r="AA2183" s="35"/>
      <c r="AB2183" s="35"/>
      <c r="AC2183" s="35"/>
      <c r="AD2183" s="35"/>
      <c r="AE2183" s="35"/>
      <c r="AR2183" s="187" t="s">
        <v>530</v>
      </c>
      <c r="AT2183" s="187" t="s">
        <v>526</v>
      </c>
      <c r="AU2183" s="187" t="s">
        <v>89</v>
      </c>
      <c r="AY2183" s="18" t="s">
        <v>524</v>
      </c>
      <c r="BE2183" s="105">
        <f>IF(N2183="základná",J2183,0)</f>
        <v>0</v>
      </c>
      <c r="BF2183" s="105">
        <f>IF(N2183="znížená",J2183,0)</f>
        <v>0</v>
      </c>
      <c r="BG2183" s="105">
        <f>IF(N2183="zákl. prenesená",J2183,0)</f>
        <v>0</v>
      </c>
      <c r="BH2183" s="105">
        <f>IF(N2183="zníž. prenesená",J2183,0)</f>
        <v>0</v>
      </c>
      <c r="BI2183" s="105">
        <f>IF(N2183="nulová",J2183,0)</f>
        <v>0</v>
      </c>
      <c r="BJ2183" s="18" t="s">
        <v>89</v>
      </c>
      <c r="BK2183" s="188">
        <f>ROUND(I2183*H2183,3)</f>
        <v>0</v>
      </c>
      <c r="BL2183" s="18" t="s">
        <v>530</v>
      </c>
      <c r="BM2183" s="187" t="s">
        <v>2204</v>
      </c>
    </row>
    <row r="2184" spans="1:65" s="14" customFormat="1">
      <c r="B2184" s="198"/>
      <c r="D2184" s="190" t="s">
        <v>532</v>
      </c>
      <c r="E2184" s="199" t="s">
        <v>1</v>
      </c>
      <c r="F2184" s="200" t="s">
        <v>577</v>
      </c>
      <c r="H2184" s="199" t="s">
        <v>1</v>
      </c>
      <c r="I2184" s="201"/>
      <c r="L2184" s="198"/>
      <c r="M2184" s="202"/>
      <c r="N2184" s="203"/>
      <c r="O2184" s="203"/>
      <c r="P2184" s="203"/>
      <c r="Q2184" s="203"/>
      <c r="R2184" s="203"/>
      <c r="S2184" s="203"/>
      <c r="T2184" s="204"/>
      <c r="AT2184" s="199" t="s">
        <v>532</v>
      </c>
      <c r="AU2184" s="199" t="s">
        <v>89</v>
      </c>
      <c r="AV2184" s="14" t="s">
        <v>83</v>
      </c>
      <c r="AW2184" s="14" t="s">
        <v>30</v>
      </c>
      <c r="AX2184" s="14" t="s">
        <v>76</v>
      </c>
      <c r="AY2184" s="199" t="s">
        <v>524</v>
      </c>
    </row>
    <row r="2185" spans="1:65" s="14" customFormat="1">
      <c r="B2185" s="198"/>
      <c r="D2185" s="190" t="s">
        <v>532</v>
      </c>
      <c r="E2185" s="199" t="s">
        <v>1</v>
      </c>
      <c r="F2185" s="200" t="s">
        <v>2205</v>
      </c>
      <c r="H2185" s="199" t="s">
        <v>1</v>
      </c>
      <c r="I2185" s="201"/>
      <c r="L2185" s="198"/>
      <c r="M2185" s="202"/>
      <c r="N2185" s="203"/>
      <c r="O2185" s="203"/>
      <c r="P2185" s="203"/>
      <c r="Q2185" s="203"/>
      <c r="R2185" s="203"/>
      <c r="S2185" s="203"/>
      <c r="T2185" s="204"/>
      <c r="AT2185" s="199" t="s">
        <v>532</v>
      </c>
      <c r="AU2185" s="199" t="s">
        <v>89</v>
      </c>
      <c r="AV2185" s="14" t="s">
        <v>83</v>
      </c>
      <c r="AW2185" s="14" t="s">
        <v>30</v>
      </c>
      <c r="AX2185" s="14" t="s">
        <v>76</v>
      </c>
      <c r="AY2185" s="199" t="s">
        <v>524</v>
      </c>
    </row>
    <row r="2186" spans="1:65" s="13" customFormat="1">
      <c r="B2186" s="189"/>
      <c r="D2186" s="190" t="s">
        <v>532</v>
      </c>
      <c r="E2186" s="191" t="s">
        <v>1</v>
      </c>
      <c r="F2186" s="192" t="s">
        <v>2206</v>
      </c>
      <c r="H2186" s="193">
        <v>1.3280000000000001</v>
      </c>
      <c r="I2186" s="194"/>
      <c r="L2186" s="189"/>
      <c r="M2186" s="195"/>
      <c r="N2186" s="196"/>
      <c r="O2186" s="196"/>
      <c r="P2186" s="196"/>
      <c r="Q2186" s="196"/>
      <c r="R2186" s="196"/>
      <c r="S2186" s="196"/>
      <c r="T2186" s="197"/>
      <c r="AT2186" s="191" t="s">
        <v>532</v>
      </c>
      <c r="AU2186" s="191" t="s">
        <v>89</v>
      </c>
      <c r="AV2186" s="13" t="s">
        <v>89</v>
      </c>
      <c r="AW2186" s="13" t="s">
        <v>30</v>
      </c>
      <c r="AX2186" s="13" t="s">
        <v>76</v>
      </c>
      <c r="AY2186" s="191" t="s">
        <v>524</v>
      </c>
    </row>
    <row r="2187" spans="1:65" s="13" customFormat="1">
      <c r="B2187" s="189"/>
      <c r="D2187" s="190" t="s">
        <v>532</v>
      </c>
      <c r="E2187" s="191" t="s">
        <v>1</v>
      </c>
      <c r="F2187" s="192" t="s">
        <v>2207</v>
      </c>
      <c r="H2187" s="193">
        <v>1.3460000000000001</v>
      </c>
      <c r="I2187" s="194"/>
      <c r="L2187" s="189"/>
      <c r="M2187" s="195"/>
      <c r="N2187" s="196"/>
      <c r="O2187" s="196"/>
      <c r="P2187" s="196"/>
      <c r="Q2187" s="196"/>
      <c r="R2187" s="196"/>
      <c r="S2187" s="196"/>
      <c r="T2187" s="197"/>
      <c r="AT2187" s="191" t="s">
        <v>532</v>
      </c>
      <c r="AU2187" s="191" t="s">
        <v>89</v>
      </c>
      <c r="AV2187" s="13" t="s">
        <v>89</v>
      </c>
      <c r="AW2187" s="13" t="s">
        <v>30</v>
      </c>
      <c r="AX2187" s="13" t="s">
        <v>76</v>
      </c>
      <c r="AY2187" s="191" t="s">
        <v>524</v>
      </c>
    </row>
    <row r="2188" spans="1:65" s="13" customFormat="1">
      <c r="B2188" s="189"/>
      <c r="D2188" s="190" t="s">
        <v>532</v>
      </c>
      <c r="E2188" s="191" t="s">
        <v>1</v>
      </c>
      <c r="F2188" s="192" t="s">
        <v>2208</v>
      </c>
      <c r="H2188" s="193">
        <v>1.5509999999999999</v>
      </c>
      <c r="I2188" s="194"/>
      <c r="L2188" s="189"/>
      <c r="M2188" s="195"/>
      <c r="N2188" s="196"/>
      <c r="O2188" s="196"/>
      <c r="P2188" s="196"/>
      <c r="Q2188" s="196"/>
      <c r="R2188" s="196"/>
      <c r="S2188" s="196"/>
      <c r="T2188" s="197"/>
      <c r="AT2188" s="191" t="s">
        <v>532</v>
      </c>
      <c r="AU2188" s="191" t="s">
        <v>89</v>
      </c>
      <c r="AV2188" s="13" t="s">
        <v>89</v>
      </c>
      <c r="AW2188" s="13" t="s">
        <v>30</v>
      </c>
      <c r="AX2188" s="13" t="s">
        <v>76</v>
      </c>
      <c r="AY2188" s="191" t="s">
        <v>524</v>
      </c>
    </row>
    <row r="2189" spans="1:65" s="13" customFormat="1">
      <c r="B2189" s="189"/>
      <c r="D2189" s="190" t="s">
        <v>532</v>
      </c>
      <c r="E2189" s="191" t="s">
        <v>1</v>
      </c>
      <c r="F2189" s="192" t="s">
        <v>2209</v>
      </c>
      <c r="H2189" s="193">
        <v>1.607</v>
      </c>
      <c r="I2189" s="194"/>
      <c r="L2189" s="189"/>
      <c r="M2189" s="195"/>
      <c r="N2189" s="196"/>
      <c r="O2189" s="196"/>
      <c r="P2189" s="196"/>
      <c r="Q2189" s="196"/>
      <c r="R2189" s="196"/>
      <c r="S2189" s="196"/>
      <c r="T2189" s="197"/>
      <c r="AT2189" s="191" t="s">
        <v>532</v>
      </c>
      <c r="AU2189" s="191" t="s">
        <v>89</v>
      </c>
      <c r="AV2189" s="13" t="s">
        <v>89</v>
      </c>
      <c r="AW2189" s="13" t="s">
        <v>30</v>
      </c>
      <c r="AX2189" s="13" t="s">
        <v>76</v>
      </c>
      <c r="AY2189" s="191" t="s">
        <v>524</v>
      </c>
    </row>
    <row r="2190" spans="1:65" s="13" customFormat="1">
      <c r="B2190" s="189"/>
      <c r="D2190" s="190" t="s">
        <v>532</v>
      </c>
      <c r="E2190" s="191" t="s">
        <v>1</v>
      </c>
      <c r="F2190" s="192" t="s">
        <v>2210</v>
      </c>
      <c r="H2190" s="193">
        <v>1.5680000000000001</v>
      </c>
      <c r="I2190" s="194"/>
      <c r="L2190" s="189"/>
      <c r="M2190" s="195"/>
      <c r="N2190" s="196"/>
      <c r="O2190" s="196"/>
      <c r="P2190" s="196"/>
      <c r="Q2190" s="196"/>
      <c r="R2190" s="196"/>
      <c r="S2190" s="196"/>
      <c r="T2190" s="197"/>
      <c r="AT2190" s="191" t="s">
        <v>532</v>
      </c>
      <c r="AU2190" s="191" t="s">
        <v>89</v>
      </c>
      <c r="AV2190" s="13" t="s">
        <v>89</v>
      </c>
      <c r="AW2190" s="13" t="s">
        <v>30</v>
      </c>
      <c r="AX2190" s="13" t="s">
        <v>76</v>
      </c>
      <c r="AY2190" s="191" t="s">
        <v>524</v>
      </c>
    </row>
    <row r="2191" spans="1:65" s="13" customFormat="1">
      <c r="B2191" s="189"/>
      <c r="D2191" s="190" t="s">
        <v>532</v>
      </c>
      <c r="E2191" s="191" t="s">
        <v>1</v>
      </c>
      <c r="F2191" s="192" t="s">
        <v>2211</v>
      </c>
      <c r="H2191" s="193">
        <v>1.1339999999999999</v>
      </c>
      <c r="I2191" s="194"/>
      <c r="L2191" s="189"/>
      <c r="M2191" s="195"/>
      <c r="N2191" s="196"/>
      <c r="O2191" s="196"/>
      <c r="P2191" s="196"/>
      <c r="Q2191" s="196"/>
      <c r="R2191" s="196"/>
      <c r="S2191" s="196"/>
      <c r="T2191" s="197"/>
      <c r="AT2191" s="191" t="s">
        <v>532</v>
      </c>
      <c r="AU2191" s="191" t="s">
        <v>89</v>
      </c>
      <c r="AV2191" s="13" t="s">
        <v>89</v>
      </c>
      <c r="AW2191" s="13" t="s">
        <v>30</v>
      </c>
      <c r="AX2191" s="13" t="s">
        <v>76</v>
      </c>
      <c r="AY2191" s="191" t="s">
        <v>524</v>
      </c>
    </row>
    <row r="2192" spans="1:65" s="15" customFormat="1">
      <c r="B2192" s="205"/>
      <c r="D2192" s="190" t="s">
        <v>532</v>
      </c>
      <c r="E2192" s="206" t="s">
        <v>1</v>
      </c>
      <c r="F2192" s="207" t="s">
        <v>589</v>
      </c>
      <c r="H2192" s="208">
        <v>8.5340000000000007</v>
      </c>
      <c r="I2192" s="209"/>
      <c r="L2192" s="205"/>
      <c r="M2192" s="210"/>
      <c r="N2192" s="211"/>
      <c r="O2192" s="211"/>
      <c r="P2192" s="211"/>
      <c r="Q2192" s="211"/>
      <c r="R2192" s="211"/>
      <c r="S2192" s="211"/>
      <c r="T2192" s="212"/>
      <c r="AT2192" s="206" t="s">
        <v>532</v>
      </c>
      <c r="AU2192" s="206" t="s">
        <v>89</v>
      </c>
      <c r="AV2192" s="15" t="s">
        <v>537</v>
      </c>
      <c r="AW2192" s="15" t="s">
        <v>30</v>
      </c>
      <c r="AX2192" s="15" t="s">
        <v>76</v>
      </c>
      <c r="AY2192" s="206" t="s">
        <v>524</v>
      </c>
    </row>
    <row r="2193" spans="1:65" s="16" customFormat="1">
      <c r="B2193" s="213"/>
      <c r="D2193" s="190" t="s">
        <v>532</v>
      </c>
      <c r="E2193" s="214" t="s">
        <v>1</v>
      </c>
      <c r="F2193" s="215" t="s">
        <v>590</v>
      </c>
      <c r="H2193" s="216">
        <v>8.5340000000000007</v>
      </c>
      <c r="I2193" s="217"/>
      <c r="L2193" s="213"/>
      <c r="M2193" s="218"/>
      <c r="N2193" s="219"/>
      <c r="O2193" s="219"/>
      <c r="P2193" s="219"/>
      <c r="Q2193" s="219"/>
      <c r="R2193" s="219"/>
      <c r="S2193" s="219"/>
      <c r="T2193" s="220"/>
      <c r="AT2193" s="214" t="s">
        <v>532</v>
      </c>
      <c r="AU2193" s="214" t="s">
        <v>89</v>
      </c>
      <c r="AV2193" s="16" t="s">
        <v>530</v>
      </c>
      <c r="AW2193" s="16" t="s">
        <v>30</v>
      </c>
      <c r="AX2193" s="16" t="s">
        <v>83</v>
      </c>
      <c r="AY2193" s="214" t="s">
        <v>524</v>
      </c>
    </row>
    <row r="2194" spans="1:65" s="2" customFormat="1" ht="21.75" customHeight="1">
      <c r="A2194" s="35"/>
      <c r="B2194" s="144"/>
      <c r="C2194" s="176" t="s">
        <v>2212</v>
      </c>
      <c r="D2194" s="176" t="s">
        <v>526</v>
      </c>
      <c r="E2194" s="177" t="s">
        <v>2213</v>
      </c>
      <c r="F2194" s="178" t="s">
        <v>2214</v>
      </c>
      <c r="G2194" s="179" t="s">
        <v>529</v>
      </c>
      <c r="H2194" s="180">
        <v>98.861999999999995</v>
      </c>
      <c r="I2194" s="181"/>
      <c r="J2194" s="180">
        <f>ROUND(I2194*H2194,3)</f>
        <v>0</v>
      </c>
      <c r="K2194" s="182"/>
      <c r="L2194" s="36"/>
      <c r="M2194" s="183" t="s">
        <v>1</v>
      </c>
      <c r="N2194" s="184" t="s">
        <v>42</v>
      </c>
      <c r="O2194" s="61"/>
      <c r="P2194" s="185">
        <f>O2194*H2194</f>
        <v>0</v>
      </c>
      <c r="Q2194" s="185">
        <v>6.1799999999999997E-3</v>
      </c>
      <c r="R2194" s="185">
        <f>Q2194*H2194</f>
        <v>0.61096715999999995</v>
      </c>
      <c r="S2194" s="185">
        <v>0</v>
      </c>
      <c r="T2194" s="186">
        <f>S2194*H2194</f>
        <v>0</v>
      </c>
      <c r="U2194" s="35"/>
      <c r="V2194" s="35"/>
      <c r="W2194" s="35"/>
      <c r="X2194" s="35"/>
      <c r="Y2194" s="35"/>
      <c r="Z2194" s="35"/>
      <c r="AA2194" s="35"/>
      <c r="AB2194" s="35"/>
      <c r="AC2194" s="35"/>
      <c r="AD2194" s="35"/>
      <c r="AE2194" s="35"/>
      <c r="AR2194" s="187" t="s">
        <v>530</v>
      </c>
      <c r="AT2194" s="187" t="s">
        <v>526</v>
      </c>
      <c r="AU2194" s="187" t="s">
        <v>89</v>
      </c>
      <c r="AY2194" s="18" t="s">
        <v>524</v>
      </c>
      <c r="BE2194" s="105">
        <f>IF(N2194="základná",J2194,0)</f>
        <v>0</v>
      </c>
      <c r="BF2194" s="105">
        <f>IF(N2194="znížená",J2194,0)</f>
        <v>0</v>
      </c>
      <c r="BG2194" s="105">
        <f>IF(N2194="zákl. prenesená",J2194,0)</f>
        <v>0</v>
      </c>
      <c r="BH2194" s="105">
        <f>IF(N2194="zníž. prenesená",J2194,0)</f>
        <v>0</v>
      </c>
      <c r="BI2194" s="105">
        <f>IF(N2194="nulová",J2194,0)</f>
        <v>0</v>
      </c>
      <c r="BJ2194" s="18" t="s">
        <v>89</v>
      </c>
      <c r="BK2194" s="188">
        <f>ROUND(I2194*H2194,3)</f>
        <v>0</v>
      </c>
      <c r="BL2194" s="18" t="s">
        <v>530</v>
      </c>
      <c r="BM2194" s="187" t="s">
        <v>2215</v>
      </c>
    </row>
    <row r="2195" spans="1:65" s="14" customFormat="1">
      <c r="B2195" s="198"/>
      <c r="D2195" s="190" t="s">
        <v>532</v>
      </c>
      <c r="E2195" s="199" t="s">
        <v>1</v>
      </c>
      <c r="F2195" s="200" t="s">
        <v>2216</v>
      </c>
      <c r="H2195" s="199" t="s">
        <v>1</v>
      </c>
      <c r="I2195" s="201"/>
      <c r="L2195" s="198"/>
      <c r="M2195" s="202"/>
      <c r="N2195" s="203"/>
      <c r="O2195" s="203"/>
      <c r="P2195" s="203"/>
      <c r="Q2195" s="203"/>
      <c r="R2195" s="203"/>
      <c r="S2195" s="203"/>
      <c r="T2195" s="204"/>
      <c r="AT2195" s="199" t="s">
        <v>532</v>
      </c>
      <c r="AU2195" s="199" t="s">
        <v>89</v>
      </c>
      <c r="AV2195" s="14" t="s">
        <v>83</v>
      </c>
      <c r="AW2195" s="14" t="s">
        <v>30</v>
      </c>
      <c r="AX2195" s="14" t="s">
        <v>76</v>
      </c>
      <c r="AY2195" s="199" t="s">
        <v>524</v>
      </c>
    </row>
    <row r="2196" spans="1:65" s="13" customFormat="1">
      <c r="B2196" s="189"/>
      <c r="D2196" s="190" t="s">
        <v>532</v>
      </c>
      <c r="E2196" s="191" t="s">
        <v>1</v>
      </c>
      <c r="F2196" s="192" t="s">
        <v>2217</v>
      </c>
      <c r="H2196" s="193">
        <v>27.66</v>
      </c>
      <c r="I2196" s="194"/>
      <c r="L2196" s="189"/>
      <c r="M2196" s="195"/>
      <c r="N2196" s="196"/>
      <c r="O2196" s="196"/>
      <c r="P2196" s="196"/>
      <c r="Q2196" s="196"/>
      <c r="R2196" s="196"/>
      <c r="S2196" s="196"/>
      <c r="T2196" s="197"/>
      <c r="AT2196" s="191" t="s">
        <v>532</v>
      </c>
      <c r="AU2196" s="191" t="s">
        <v>89</v>
      </c>
      <c r="AV2196" s="13" t="s">
        <v>89</v>
      </c>
      <c r="AW2196" s="13" t="s">
        <v>30</v>
      </c>
      <c r="AX2196" s="13" t="s">
        <v>76</v>
      </c>
      <c r="AY2196" s="191" t="s">
        <v>524</v>
      </c>
    </row>
    <row r="2197" spans="1:65" s="13" customFormat="1">
      <c r="B2197" s="189"/>
      <c r="D2197" s="190" t="s">
        <v>532</v>
      </c>
      <c r="E2197" s="191" t="s">
        <v>1</v>
      </c>
      <c r="F2197" s="192" t="s">
        <v>2218</v>
      </c>
      <c r="H2197" s="193">
        <v>27.192</v>
      </c>
      <c r="I2197" s="194"/>
      <c r="L2197" s="189"/>
      <c r="M2197" s="195"/>
      <c r="N2197" s="196"/>
      <c r="O2197" s="196"/>
      <c r="P2197" s="196"/>
      <c r="Q2197" s="196"/>
      <c r="R2197" s="196"/>
      <c r="S2197" s="196"/>
      <c r="T2197" s="197"/>
      <c r="AT2197" s="191" t="s">
        <v>532</v>
      </c>
      <c r="AU2197" s="191" t="s">
        <v>89</v>
      </c>
      <c r="AV2197" s="13" t="s">
        <v>89</v>
      </c>
      <c r="AW2197" s="13" t="s">
        <v>30</v>
      </c>
      <c r="AX2197" s="13" t="s">
        <v>76</v>
      </c>
      <c r="AY2197" s="191" t="s">
        <v>524</v>
      </c>
    </row>
    <row r="2198" spans="1:65" s="13" customFormat="1">
      <c r="B2198" s="189"/>
      <c r="D2198" s="190" t="s">
        <v>532</v>
      </c>
      <c r="E2198" s="191" t="s">
        <v>1</v>
      </c>
      <c r="F2198" s="192" t="s">
        <v>2219</v>
      </c>
      <c r="H2198" s="193">
        <v>17.28</v>
      </c>
      <c r="I2198" s="194"/>
      <c r="L2198" s="189"/>
      <c r="M2198" s="195"/>
      <c r="N2198" s="196"/>
      <c r="O2198" s="196"/>
      <c r="P2198" s="196"/>
      <c r="Q2198" s="196"/>
      <c r="R2198" s="196"/>
      <c r="S2198" s="196"/>
      <c r="T2198" s="197"/>
      <c r="AT2198" s="191" t="s">
        <v>532</v>
      </c>
      <c r="AU2198" s="191" t="s">
        <v>89</v>
      </c>
      <c r="AV2198" s="13" t="s">
        <v>89</v>
      </c>
      <c r="AW2198" s="13" t="s">
        <v>30</v>
      </c>
      <c r="AX2198" s="13" t="s">
        <v>76</v>
      </c>
      <c r="AY2198" s="191" t="s">
        <v>524</v>
      </c>
    </row>
    <row r="2199" spans="1:65" s="13" customFormat="1">
      <c r="B2199" s="189"/>
      <c r="D2199" s="190" t="s">
        <v>532</v>
      </c>
      <c r="E2199" s="191" t="s">
        <v>1</v>
      </c>
      <c r="F2199" s="192" t="s">
        <v>2220</v>
      </c>
      <c r="H2199" s="193">
        <v>26.73</v>
      </c>
      <c r="I2199" s="194"/>
      <c r="L2199" s="189"/>
      <c r="M2199" s="195"/>
      <c r="N2199" s="196"/>
      <c r="O2199" s="196"/>
      <c r="P2199" s="196"/>
      <c r="Q2199" s="196"/>
      <c r="R2199" s="196"/>
      <c r="S2199" s="196"/>
      <c r="T2199" s="197"/>
      <c r="AT2199" s="191" t="s">
        <v>532</v>
      </c>
      <c r="AU2199" s="191" t="s">
        <v>89</v>
      </c>
      <c r="AV2199" s="13" t="s">
        <v>89</v>
      </c>
      <c r="AW2199" s="13" t="s">
        <v>30</v>
      </c>
      <c r="AX2199" s="13" t="s">
        <v>76</v>
      </c>
      <c r="AY2199" s="191" t="s">
        <v>524</v>
      </c>
    </row>
    <row r="2200" spans="1:65" s="15" customFormat="1">
      <c r="B2200" s="205"/>
      <c r="D2200" s="190" t="s">
        <v>532</v>
      </c>
      <c r="E2200" s="206" t="s">
        <v>1</v>
      </c>
      <c r="F2200" s="207" t="s">
        <v>589</v>
      </c>
      <c r="H2200" s="208">
        <v>98.861999999999995</v>
      </c>
      <c r="I2200" s="209"/>
      <c r="L2200" s="205"/>
      <c r="M2200" s="210"/>
      <c r="N2200" s="211"/>
      <c r="O2200" s="211"/>
      <c r="P2200" s="211"/>
      <c r="Q2200" s="211"/>
      <c r="R2200" s="211"/>
      <c r="S2200" s="211"/>
      <c r="T2200" s="212"/>
      <c r="AT2200" s="206" t="s">
        <v>532</v>
      </c>
      <c r="AU2200" s="206" t="s">
        <v>89</v>
      </c>
      <c r="AV2200" s="15" t="s">
        <v>537</v>
      </c>
      <c r="AW2200" s="15" t="s">
        <v>30</v>
      </c>
      <c r="AX2200" s="15" t="s">
        <v>76</v>
      </c>
      <c r="AY2200" s="206" t="s">
        <v>524</v>
      </c>
    </row>
    <row r="2201" spans="1:65" s="16" customFormat="1">
      <c r="B2201" s="213"/>
      <c r="D2201" s="190" t="s">
        <v>532</v>
      </c>
      <c r="E2201" s="214" t="s">
        <v>1</v>
      </c>
      <c r="F2201" s="215" t="s">
        <v>590</v>
      </c>
      <c r="H2201" s="216">
        <v>98.861999999999995</v>
      </c>
      <c r="I2201" s="217"/>
      <c r="L2201" s="213"/>
      <c r="M2201" s="218"/>
      <c r="N2201" s="219"/>
      <c r="O2201" s="219"/>
      <c r="P2201" s="219"/>
      <c r="Q2201" s="219"/>
      <c r="R2201" s="219"/>
      <c r="S2201" s="219"/>
      <c r="T2201" s="220"/>
      <c r="AT2201" s="214" t="s">
        <v>532</v>
      </c>
      <c r="AU2201" s="214" t="s">
        <v>89</v>
      </c>
      <c r="AV2201" s="16" t="s">
        <v>530</v>
      </c>
      <c r="AW2201" s="16" t="s">
        <v>30</v>
      </c>
      <c r="AX2201" s="16" t="s">
        <v>83</v>
      </c>
      <c r="AY2201" s="214" t="s">
        <v>524</v>
      </c>
    </row>
    <row r="2202" spans="1:65" s="2" customFormat="1" ht="21.75" customHeight="1">
      <c r="A2202" s="35"/>
      <c r="B2202" s="144"/>
      <c r="C2202" s="176" t="s">
        <v>2221</v>
      </c>
      <c r="D2202" s="176" t="s">
        <v>526</v>
      </c>
      <c r="E2202" s="177" t="s">
        <v>2222</v>
      </c>
      <c r="F2202" s="178" t="s">
        <v>2223</v>
      </c>
      <c r="G2202" s="179" t="s">
        <v>529</v>
      </c>
      <c r="H2202" s="180">
        <v>127.99299999999999</v>
      </c>
      <c r="I2202" s="181"/>
      <c r="J2202" s="180">
        <f>ROUND(I2202*H2202,3)</f>
        <v>0</v>
      </c>
      <c r="K2202" s="182"/>
      <c r="L2202" s="36"/>
      <c r="M2202" s="183" t="s">
        <v>1</v>
      </c>
      <c r="N2202" s="184" t="s">
        <v>42</v>
      </c>
      <c r="O2202" s="61"/>
      <c r="P2202" s="185">
        <f>O2202*H2202</f>
        <v>0</v>
      </c>
      <c r="Q2202" s="185">
        <v>3.3700000000000002E-3</v>
      </c>
      <c r="R2202" s="185">
        <f>Q2202*H2202</f>
        <v>0.43133641</v>
      </c>
      <c r="S2202" s="185">
        <v>0</v>
      </c>
      <c r="T2202" s="186">
        <f>S2202*H2202</f>
        <v>0</v>
      </c>
      <c r="U2202" s="35"/>
      <c r="V2202" s="35"/>
      <c r="W2202" s="35"/>
      <c r="X2202" s="35"/>
      <c r="Y2202" s="35"/>
      <c r="Z2202" s="35"/>
      <c r="AA2202" s="35"/>
      <c r="AB2202" s="35"/>
      <c r="AC2202" s="35"/>
      <c r="AD2202" s="35"/>
      <c r="AE2202" s="35"/>
      <c r="AR2202" s="187" t="s">
        <v>530</v>
      </c>
      <c r="AT2202" s="187" t="s">
        <v>526</v>
      </c>
      <c r="AU2202" s="187" t="s">
        <v>89</v>
      </c>
      <c r="AY2202" s="18" t="s">
        <v>524</v>
      </c>
      <c r="BE2202" s="105">
        <f>IF(N2202="základná",J2202,0)</f>
        <v>0</v>
      </c>
      <c r="BF2202" s="105">
        <f>IF(N2202="znížená",J2202,0)</f>
        <v>0</v>
      </c>
      <c r="BG2202" s="105">
        <f>IF(N2202="zákl. prenesená",J2202,0)</f>
        <v>0</v>
      </c>
      <c r="BH2202" s="105">
        <f>IF(N2202="zníž. prenesená",J2202,0)</f>
        <v>0</v>
      </c>
      <c r="BI2202" s="105">
        <f>IF(N2202="nulová",J2202,0)</f>
        <v>0</v>
      </c>
      <c r="BJ2202" s="18" t="s">
        <v>89</v>
      </c>
      <c r="BK2202" s="188">
        <f>ROUND(I2202*H2202,3)</f>
        <v>0</v>
      </c>
      <c r="BL2202" s="18" t="s">
        <v>530</v>
      </c>
      <c r="BM2202" s="187" t="s">
        <v>2224</v>
      </c>
    </row>
    <row r="2203" spans="1:65" s="14" customFormat="1">
      <c r="B2203" s="198"/>
      <c r="D2203" s="190" t="s">
        <v>532</v>
      </c>
      <c r="E2203" s="199" t="s">
        <v>1</v>
      </c>
      <c r="F2203" s="200" t="s">
        <v>577</v>
      </c>
      <c r="H2203" s="199" t="s">
        <v>1</v>
      </c>
      <c r="I2203" s="201"/>
      <c r="L2203" s="198"/>
      <c r="M2203" s="202"/>
      <c r="N2203" s="203"/>
      <c r="O2203" s="203"/>
      <c r="P2203" s="203"/>
      <c r="Q2203" s="203"/>
      <c r="R2203" s="203"/>
      <c r="S2203" s="203"/>
      <c r="T2203" s="204"/>
      <c r="AT2203" s="199" t="s">
        <v>532</v>
      </c>
      <c r="AU2203" s="199" t="s">
        <v>89</v>
      </c>
      <c r="AV2203" s="14" t="s">
        <v>83</v>
      </c>
      <c r="AW2203" s="14" t="s">
        <v>30</v>
      </c>
      <c r="AX2203" s="14" t="s">
        <v>76</v>
      </c>
      <c r="AY2203" s="199" t="s">
        <v>524</v>
      </c>
    </row>
    <row r="2204" spans="1:65" s="14" customFormat="1">
      <c r="B2204" s="198"/>
      <c r="D2204" s="190" t="s">
        <v>532</v>
      </c>
      <c r="E2204" s="199" t="s">
        <v>1</v>
      </c>
      <c r="F2204" s="200" t="s">
        <v>1024</v>
      </c>
      <c r="H2204" s="199" t="s">
        <v>1</v>
      </c>
      <c r="I2204" s="201"/>
      <c r="L2204" s="198"/>
      <c r="M2204" s="202"/>
      <c r="N2204" s="203"/>
      <c r="O2204" s="203"/>
      <c r="P2204" s="203"/>
      <c r="Q2204" s="203"/>
      <c r="R2204" s="203"/>
      <c r="S2204" s="203"/>
      <c r="T2204" s="204"/>
      <c r="AT2204" s="199" t="s">
        <v>532</v>
      </c>
      <c r="AU2204" s="199" t="s">
        <v>89</v>
      </c>
      <c r="AV2204" s="14" t="s">
        <v>83</v>
      </c>
      <c r="AW2204" s="14" t="s">
        <v>30</v>
      </c>
      <c r="AX2204" s="14" t="s">
        <v>76</v>
      </c>
      <c r="AY2204" s="199" t="s">
        <v>524</v>
      </c>
    </row>
    <row r="2205" spans="1:65" s="13" customFormat="1">
      <c r="B2205" s="189"/>
      <c r="D2205" s="190" t="s">
        <v>532</v>
      </c>
      <c r="E2205" s="191" t="s">
        <v>1</v>
      </c>
      <c r="F2205" s="192" t="s">
        <v>2225</v>
      </c>
      <c r="H2205" s="193">
        <v>7.52</v>
      </c>
      <c r="I2205" s="194"/>
      <c r="L2205" s="189"/>
      <c r="M2205" s="195"/>
      <c r="N2205" s="196"/>
      <c r="O2205" s="196"/>
      <c r="P2205" s="196"/>
      <c r="Q2205" s="196"/>
      <c r="R2205" s="196"/>
      <c r="S2205" s="196"/>
      <c r="T2205" s="197"/>
      <c r="AT2205" s="191" t="s">
        <v>532</v>
      </c>
      <c r="AU2205" s="191" t="s">
        <v>89</v>
      </c>
      <c r="AV2205" s="13" t="s">
        <v>89</v>
      </c>
      <c r="AW2205" s="13" t="s">
        <v>30</v>
      </c>
      <c r="AX2205" s="13" t="s">
        <v>76</v>
      </c>
      <c r="AY2205" s="191" t="s">
        <v>524</v>
      </c>
    </row>
    <row r="2206" spans="1:65" s="15" customFormat="1">
      <c r="B2206" s="205"/>
      <c r="D2206" s="190" t="s">
        <v>532</v>
      </c>
      <c r="E2206" s="206" t="s">
        <v>1</v>
      </c>
      <c r="F2206" s="207" t="s">
        <v>589</v>
      </c>
      <c r="H2206" s="208">
        <v>7.52</v>
      </c>
      <c r="I2206" s="209"/>
      <c r="L2206" s="205"/>
      <c r="M2206" s="210"/>
      <c r="N2206" s="211"/>
      <c r="O2206" s="211"/>
      <c r="P2206" s="211"/>
      <c r="Q2206" s="211"/>
      <c r="R2206" s="211"/>
      <c r="S2206" s="211"/>
      <c r="T2206" s="212"/>
      <c r="AT2206" s="206" t="s">
        <v>532</v>
      </c>
      <c r="AU2206" s="206" t="s">
        <v>89</v>
      </c>
      <c r="AV2206" s="15" t="s">
        <v>537</v>
      </c>
      <c r="AW2206" s="15" t="s">
        <v>30</v>
      </c>
      <c r="AX2206" s="15" t="s">
        <v>76</v>
      </c>
      <c r="AY2206" s="206" t="s">
        <v>524</v>
      </c>
    </row>
    <row r="2207" spans="1:65" s="14" customFormat="1">
      <c r="B2207" s="198"/>
      <c r="D2207" s="190" t="s">
        <v>532</v>
      </c>
      <c r="E2207" s="199" t="s">
        <v>1</v>
      </c>
      <c r="F2207" s="200" t="s">
        <v>1034</v>
      </c>
      <c r="H2207" s="199" t="s">
        <v>1</v>
      </c>
      <c r="I2207" s="201"/>
      <c r="L2207" s="198"/>
      <c r="M2207" s="202"/>
      <c r="N2207" s="203"/>
      <c r="O2207" s="203"/>
      <c r="P2207" s="203"/>
      <c r="Q2207" s="203"/>
      <c r="R2207" s="203"/>
      <c r="S2207" s="203"/>
      <c r="T2207" s="204"/>
      <c r="AT2207" s="199" t="s">
        <v>532</v>
      </c>
      <c r="AU2207" s="199" t="s">
        <v>89</v>
      </c>
      <c r="AV2207" s="14" t="s">
        <v>83</v>
      </c>
      <c r="AW2207" s="14" t="s">
        <v>30</v>
      </c>
      <c r="AX2207" s="14" t="s">
        <v>76</v>
      </c>
      <c r="AY2207" s="199" t="s">
        <v>524</v>
      </c>
    </row>
    <row r="2208" spans="1:65" s="13" customFormat="1">
      <c r="B2208" s="189"/>
      <c r="D2208" s="190" t="s">
        <v>532</v>
      </c>
      <c r="E2208" s="191" t="s">
        <v>1</v>
      </c>
      <c r="F2208" s="192" t="s">
        <v>2226</v>
      </c>
      <c r="H2208" s="193">
        <v>21.045000000000002</v>
      </c>
      <c r="I2208" s="194"/>
      <c r="L2208" s="189"/>
      <c r="M2208" s="195"/>
      <c r="N2208" s="196"/>
      <c r="O2208" s="196"/>
      <c r="P2208" s="196"/>
      <c r="Q2208" s="196"/>
      <c r="R2208" s="196"/>
      <c r="S2208" s="196"/>
      <c r="T2208" s="197"/>
      <c r="AT2208" s="191" t="s">
        <v>532</v>
      </c>
      <c r="AU2208" s="191" t="s">
        <v>89</v>
      </c>
      <c r="AV2208" s="13" t="s">
        <v>89</v>
      </c>
      <c r="AW2208" s="13" t="s">
        <v>30</v>
      </c>
      <c r="AX2208" s="13" t="s">
        <v>76</v>
      </c>
      <c r="AY2208" s="191" t="s">
        <v>524</v>
      </c>
    </row>
    <row r="2209" spans="1:65" s="13" customFormat="1">
      <c r="B2209" s="189"/>
      <c r="D2209" s="190" t="s">
        <v>532</v>
      </c>
      <c r="E2209" s="191" t="s">
        <v>1</v>
      </c>
      <c r="F2209" s="192" t="s">
        <v>2227</v>
      </c>
      <c r="H2209" s="193">
        <v>7.8</v>
      </c>
      <c r="I2209" s="194"/>
      <c r="L2209" s="189"/>
      <c r="M2209" s="195"/>
      <c r="N2209" s="196"/>
      <c r="O2209" s="196"/>
      <c r="P2209" s="196"/>
      <c r="Q2209" s="196"/>
      <c r="R2209" s="196"/>
      <c r="S2209" s="196"/>
      <c r="T2209" s="197"/>
      <c r="AT2209" s="191" t="s">
        <v>532</v>
      </c>
      <c r="AU2209" s="191" t="s">
        <v>89</v>
      </c>
      <c r="AV2209" s="13" t="s">
        <v>89</v>
      </c>
      <c r="AW2209" s="13" t="s">
        <v>30</v>
      </c>
      <c r="AX2209" s="13" t="s">
        <v>76</v>
      </c>
      <c r="AY2209" s="191" t="s">
        <v>524</v>
      </c>
    </row>
    <row r="2210" spans="1:65" s="13" customFormat="1">
      <c r="B2210" s="189"/>
      <c r="D2210" s="190" t="s">
        <v>532</v>
      </c>
      <c r="E2210" s="191" t="s">
        <v>1</v>
      </c>
      <c r="F2210" s="192" t="s">
        <v>2228</v>
      </c>
      <c r="H2210" s="193">
        <v>26.923999999999999</v>
      </c>
      <c r="I2210" s="194"/>
      <c r="L2210" s="189"/>
      <c r="M2210" s="195"/>
      <c r="N2210" s="196"/>
      <c r="O2210" s="196"/>
      <c r="P2210" s="196"/>
      <c r="Q2210" s="196"/>
      <c r="R2210" s="196"/>
      <c r="S2210" s="196"/>
      <c r="T2210" s="197"/>
      <c r="AT2210" s="191" t="s">
        <v>532</v>
      </c>
      <c r="AU2210" s="191" t="s">
        <v>89</v>
      </c>
      <c r="AV2210" s="13" t="s">
        <v>89</v>
      </c>
      <c r="AW2210" s="13" t="s">
        <v>30</v>
      </c>
      <c r="AX2210" s="13" t="s">
        <v>76</v>
      </c>
      <c r="AY2210" s="191" t="s">
        <v>524</v>
      </c>
    </row>
    <row r="2211" spans="1:65" s="15" customFormat="1">
      <c r="B2211" s="205"/>
      <c r="D2211" s="190" t="s">
        <v>532</v>
      </c>
      <c r="E2211" s="206" t="s">
        <v>1</v>
      </c>
      <c r="F2211" s="207" t="s">
        <v>589</v>
      </c>
      <c r="H2211" s="208">
        <v>55.768999999999998</v>
      </c>
      <c r="I2211" s="209"/>
      <c r="L2211" s="205"/>
      <c r="M2211" s="210"/>
      <c r="N2211" s="211"/>
      <c r="O2211" s="211"/>
      <c r="P2211" s="211"/>
      <c r="Q2211" s="211"/>
      <c r="R2211" s="211"/>
      <c r="S2211" s="211"/>
      <c r="T2211" s="212"/>
      <c r="AT2211" s="206" t="s">
        <v>532</v>
      </c>
      <c r="AU2211" s="206" t="s">
        <v>89</v>
      </c>
      <c r="AV2211" s="15" t="s">
        <v>537</v>
      </c>
      <c r="AW2211" s="15" t="s">
        <v>30</v>
      </c>
      <c r="AX2211" s="15" t="s">
        <v>76</v>
      </c>
      <c r="AY2211" s="206" t="s">
        <v>524</v>
      </c>
    </row>
    <row r="2212" spans="1:65" s="14" customFormat="1">
      <c r="B2212" s="198"/>
      <c r="D2212" s="190" t="s">
        <v>532</v>
      </c>
      <c r="E2212" s="199" t="s">
        <v>1</v>
      </c>
      <c r="F2212" s="200" t="s">
        <v>1102</v>
      </c>
      <c r="H2212" s="199" t="s">
        <v>1</v>
      </c>
      <c r="I2212" s="201"/>
      <c r="L2212" s="198"/>
      <c r="M2212" s="202"/>
      <c r="N2212" s="203"/>
      <c r="O2212" s="203"/>
      <c r="P2212" s="203"/>
      <c r="Q2212" s="203"/>
      <c r="R2212" s="203"/>
      <c r="S2212" s="203"/>
      <c r="T2212" s="204"/>
      <c r="AT2212" s="199" t="s">
        <v>532</v>
      </c>
      <c r="AU2212" s="199" t="s">
        <v>89</v>
      </c>
      <c r="AV2212" s="14" t="s">
        <v>83</v>
      </c>
      <c r="AW2212" s="14" t="s">
        <v>30</v>
      </c>
      <c r="AX2212" s="14" t="s">
        <v>76</v>
      </c>
      <c r="AY2212" s="199" t="s">
        <v>524</v>
      </c>
    </row>
    <row r="2213" spans="1:65" s="13" customFormat="1">
      <c r="B2213" s="189"/>
      <c r="D2213" s="190" t="s">
        <v>532</v>
      </c>
      <c r="E2213" s="191" t="s">
        <v>1</v>
      </c>
      <c r="F2213" s="192" t="s">
        <v>2229</v>
      </c>
      <c r="H2213" s="193">
        <v>48.341999999999999</v>
      </c>
      <c r="I2213" s="194"/>
      <c r="L2213" s="189"/>
      <c r="M2213" s="195"/>
      <c r="N2213" s="196"/>
      <c r="O2213" s="196"/>
      <c r="P2213" s="196"/>
      <c r="Q2213" s="196"/>
      <c r="R2213" s="196"/>
      <c r="S2213" s="196"/>
      <c r="T2213" s="197"/>
      <c r="AT2213" s="191" t="s">
        <v>532</v>
      </c>
      <c r="AU2213" s="191" t="s">
        <v>89</v>
      </c>
      <c r="AV2213" s="13" t="s">
        <v>89</v>
      </c>
      <c r="AW2213" s="13" t="s">
        <v>30</v>
      </c>
      <c r="AX2213" s="13" t="s">
        <v>76</v>
      </c>
      <c r="AY2213" s="191" t="s">
        <v>524</v>
      </c>
    </row>
    <row r="2214" spans="1:65" s="15" customFormat="1">
      <c r="B2214" s="205"/>
      <c r="D2214" s="190" t="s">
        <v>532</v>
      </c>
      <c r="E2214" s="206" t="s">
        <v>1</v>
      </c>
      <c r="F2214" s="207" t="s">
        <v>589</v>
      </c>
      <c r="H2214" s="208">
        <v>48.341999999999999</v>
      </c>
      <c r="I2214" s="209"/>
      <c r="L2214" s="205"/>
      <c r="M2214" s="210"/>
      <c r="N2214" s="211"/>
      <c r="O2214" s="211"/>
      <c r="P2214" s="211"/>
      <c r="Q2214" s="211"/>
      <c r="R2214" s="211"/>
      <c r="S2214" s="211"/>
      <c r="T2214" s="212"/>
      <c r="AT2214" s="206" t="s">
        <v>532</v>
      </c>
      <c r="AU2214" s="206" t="s">
        <v>89</v>
      </c>
      <c r="AV2214" s="15" t="s">
        <v>537</v>
      </c>
      <c r="AW2214" s="15" t="s">
        <v>30</v>
      </c>
      <c r="AX2214" s="15" t="s">
        <v>76</v>
      </c>
      <c r="AY2214" s="206" t="s">
        <v>524</v>
      </c>
    </row>
    <row r="2215" spans="1:65" s="14" customFormat="1">
      <c r="B2215" s="198"/>
      <c r="D2215" s="190" t="s">
        <v>532</v>
      </c>
      <c r="E2215" s="199" t="s">
        <v>1</v>
      </c>
      <c r="F2215" s="200" t="s">
        <v>2230</v>
      </c>
      <c r="H2215" s="199" t="s">
        <v>1</v>
      </c>
      <c r="I2215" s="201"/>
      <c r="L2215" s="198"/>
      <c r="M2215" s="202"/>
      <c r="N2215" s="203"/>
      <c r="O2215" s="203"/>
      <c r="P2215" s="203"/>
      <c r="Q2215" s="203"/>
      <c r="R2215" s="203"/>
      <c r="S2215" s="203"/>
      <c r="T2215" s="204"/>
      <c r="AT2215" s="199" t="s">
        <v>532</v>
      </c>
      <c r="AU2215" s="199" t="s">
        <v>89</v>
      </c>
      <c r="AV2215" s="14" t="s">
        <v>83</v>
      </c>
      <c r="AW2215" s="14" t="s">
        <v>30</v>
      </c>
      <c r="AX2215" s="14" t="s">
        <v>76</v>
      </c>
      <c r="AY2215" s="199" t="s">
        <v>524</v>
      </c>
    </row>
    <row r="2216" spans="1:65" s="13" customFormat="1">
      <c r="B2216" s="189"/>
      <c r="D2216" s="190" t="s">
        <v>532</v>
      </c>
      <c r="E2216" s="191" t="s">
        <v>1</v>
      </c>
      <c r="F2216" s="192" t="s">
        <v>2231</v>
      </c>
      <c r="H2216" s="193">
        <v>16.361999999999998</v>
      </c>
      <c r="I2216" s="194"/>
      <c r="L2216" s="189"/>
      <c r="M2216" s="195"/>
      <c r="N2216" s="196"/>
      <c r="O2216" s="196"/>
      <c r="P2216" s="196"/>
      <c r="Q2216" s="196"/>
      <c r="R2216" s="196"/>
      <c r="S2216" s="196"/>
      <c r="T2216" s="197"/>
      <c r="AT2216" s="191" t="s">
        <v>532</v>
      </c>
      <c r="AU2216" s="191" t="s">
        <v>89</v>
      </c>
      <c r="AV2216" s="13" t="s">
        <v>89</v>
      </c>
      <c r="AW2216" s="13" t="s">
        <v>30</v>
      </c>
      <c r="AX2216" s="13" t="s">
        <v>76</v>
      </c>
      <c r="AY2216" s="191" t="s">
        <v>524</v>
      </c>
    </row>
    <row r="2217" spans="1:65" s="15" customFormat="1">
      <c r="B2217" s="205"/>
      <c r="D2217" s="190" t="s">
        <v>532</v>
      </c>
      <c r="E2217" s="206" t="s">
        <v>1</v>
      </c>
      <c r="F2217" s="207" t="s">
        <v>589</v>
      </c>
      <c r="H2217" s="208">
        <v>16.361999999999998</v>
      </c>
      <c r="I2217" s="209"/>
      <c r="L2217" s="205"/>
      <c r="M2217" s="210"/>
      <c r="N2217" s="211"/>
      <c r="O2217" s="211"/>
      <c r="P2217" s="211"/>
      <c r="Q2217" s="211"/>
      <c r="R2217" s="211"/>
      <c r="S2217" s="211"/>
      <c r="T2217" s="212"/>
      <c r="AT2217" s="206" t="s">
        <v>532</v>
      </c>
      <c r="AU2217" s="206" t="s">
        <v>89</v>
      </c>
      <c r="AV2217" s="15" t="s">
        <v>537</v>
      </c>
      <c r="AW2217" s="15" t="s">
        <v>30</v>
      </c>
      <c r="AX2217" s="15" t="s">
        <v>76</v>
      </c>
      <c r="AY2217" s="206" t="s">
        <v>524</v>
      </c>
    </row>
    <row r="2218" spans="1:65" s="16" customFormat="1">
      <c r="B2218" s="213"/>
      <c r="D2218" s="190" t="s">
        <v>532</v>
      </c>
      <c r="E2218" s="214" t="s">
        <v>1</v>
      </c>
      <c r="F2218" s="215" t="s">
        <v>590</v>
      </c>
      <c r="H2218" s="216">
        <v>127.99299999999999</v>
      </c>
      <c r="I2218" s="217"/>
      <c r="L2218" s="213"/>
      <c r="M2218" s="218"/>
      <c r="N2218" s="219"/>
      <c r="O2218" s="219"/>
      <c r="P2218" s="219"/>
      <c r="Q2218" s="219"/>
      <c r="R2218" s="219"/>
      <c r="S2218" s="219"/>
      <c r="T2218" s="220"/>
      <c r="AT2218" s="214" t="s">
        <v>532</v>
      </c>
      <c r="AU2218" s="214" t="s">
        <v>89</v>
      </c>
      <c r="AV2218" s="16" t="s">
        <v>530</v>
      </c>
      <c r="AW2218" s="16" t="s">
        <v>30</v>
      </c>
      <c r="AX2218" s="16" t="s">
        <v>83</v>
      </c>
      <c r="AY2218" s="214" t="s">
        <v>524</v>
      </c>
    </row>
    <row r="2219" spans="1:65" s="2" customFormat="1" ht="16.5" customHeight="1">
      <c r="A2219" s="35"/>
      <c r="B2219" s="144"/>
      <c r="C2219" s="176" t="s">
        <v>2232</v>
      </c>
      <c r="D2219" s="176" t="s">
        <v>526</v>
      </c>
      <c r="E2219" s="177" t="s">
        <v>2233</v>
      </c>
      <c r="F2219" s="178" t="s">
        <v>2234</v>
      </c>
      <c r="G2219" s="179" t="s">
        <v>529</v>
      </c>
      <c r="H2219" s="180">
        <v>6852.9960000000001</v>
      </c>
      <c r="I2219" s="181"/>
      <c r="J2219" s="180">
        <f>ROUND(I2219*H2219,3)</f>
        <v>0</v>
      </c>
      <c r="K2219" s="182"/>
      <c r="L2219" s="36"/>
      <c r="M2219" s="183" t="s">
        <v>1</v>
      </c>
      <c r="N2219" s="184" t="s">
        <v>42</v>
      </c>
      <c r="O2219" s="61"/>
      <c r="P2219" s="185">
        <f>O2219*H2219</f>
        <v>0</v>
      </c>
      <c r="Q2219" s="185">
        <v>5.0000000000000002E-5</v>
      </c>
      <c r="R2219" s="185">
        <f>Q2219*H2219</f>
        <v>0.3426498</v>
      </c>
      <c r="S2219" s="185">
        <v>0</v>
      </c>
      <c r="T2219" s="186">
        <f>S2219*H2219</f>
        <v>0</v>
      </c>
      <c r="U2219" s="35"/>
      <c r="V2219" s="35"/>
      <c r="W2219" s="35"/>
      <c r="X2219" s="35"/>
      <c r="Y2219" s="35"/>
      <c r="Z2219" s="35"/>
      <c r="AA2219" s="35"/>
      <c r="AB2219" s="35"/>
      <c r="AC2219" s="35"/>
      <c r="AD2219" s="35"/>
      <c r="AE2219" s="35"/>
      <c r="AR2219" s="187" t="s">
        <v>530</v>
      </c>
      <c r="AT2219" s="187" t="s">
        <v>526</v>
      </c>
      <c r="AU2219" s="187" t="s">
        <v>89</v>
      </c>
      <c r="AY2219" s="18" t="s">
        <v>524</v>
      </c>
      <c r="BE2219" s="105">
        <f>IF(N2219="základná",J2219,0)</f>
        <v>0</v>
      </c>
      <c r="BF2219" s="105">
        <f>IF(N2219="znížená",J2219,0)</f>
        <v>0</v>
      </c>
      <c r="BG2219" s="105">
        <f>IF(N2219="zákl. prenesená",J2219,0)</f>
        <v>0</v>
      </c>
      <c r="BH2219" s="105">
        <f>IF(N2219="zníž. prenesená",J2219,0)</f>
        <v>0</v>
      </c>
      <c r="BI2219" s="105">
        <f>IF(N2219="nulová",J2219,0)</f>
        <v>0</v>
      </c>
      <c r="BJ2219" s="18" t="s">
        <v>89</v>
      </c>
      <c r="BK2219" s="188">
        <f>ROUND(I2219*H2219,3)</f>
        <v>0</v>
      </c>
      <c r="BL2219" s="18" t="s">
        <v>530</v>
      </c>
      <c r="BM2219" s="187" t="s">
        <v>2235</v>
      </c>
    </row>
    <row r="2220" spans="1:65" s="14" customFormat="1">
      <c r="B2220" s="198"/>
      <c r="D2220" s="190" t="s">
        <v>532</v>
      </c>
      <c r="E2220" s="199" t="s">
        <v>1</v>
      </c>
      <c r="F2220" s="200" t="s">
        <v>1024</v>
      </c>
      <c r="H2220" s="199" t="s">
        <v>1</v>
      </c>
      <c r="I2220" s="201"/>
      <c r="L2220" s="198"/>
      <c r="M2220" s="202"/>
      <c r="N2220" s="203"/>
      <c r="O2220" s="203"/>
      <c r="P2220" s="203"/>
      <c r="Q2220" s="203"/>
      <c r="R2220" s="203"/>
      <c r="S2220" s="203"/>
      <c r="T2220" s="204"/>
      <c r="AT2220" s="199" t="s">
        <v>532</v>
      </c>
      <c r="AU2220" s="199" t="s">
        <v>89</v>
      </c>
      <c r="AV2220" s="14" t="s">
        <v>83</v>
      </c>
      <c r="AW2220" s="14" t="s">
        <v>30</v>
      </c>
      <c r="AX2220" s="14" t="s">
        <v>76</v>
      </c>
      <c r="AY2220" s="199" t="s">
        <v>524</v>
      </c>
    </row>
    <row r="2221" spans="1:65" s="13" customFormat="1">
      <c r="B2221" s="189"/>
      <c r="D2221" s="190" t="s">
        <v>532</v>
      </c>
      <c r="E2221" s="191" t="s">
        <v>1</v>
      </c>
      <c r="F2221" s="192" t="s">
        <v>2236</v>
      </c>
      <c r="H2221" s="193">
        <v>189.1</v>
      </c>
      <c r="I2221" s="194"/>
      <c r="L2221" s="189"/>
      <c r="M2221" s="195"/>
      <c r="N2221" s="196"/>
      <c r="O2221" s="196"/>
      <c r="P2221" s="196"/>
      <c r="Q2221" s="196"/>
      <c r="R2221" s="196"/>
      <c r="S2221" s="196"/>
      <c r="T2221" s="197"/>
      <c r="AT2221" s="191" t="s">
        <v>532</v>
      </c>
      <c r="AU2221" s="191" t="s">
        <v>89</v>
      </c>
      <c r="AV2221" s="13" t="s">
        <v>89</v>
      </c>
      <c r="AW2221" s="13" t="s">
        <v>30</v>
      </c>
      <c r="AX2221" s="13" t="s">
        <v>76</v>
      </c>
      <c r="AY2221" s="191" t="s">
        <v>524</v>
      </c>
    </row>
    <row r="2222" spans="1:65" s="14" customFormat="1">
      <c r="B2222" s="198"/>
      <c r="D2222" s="190" t="s">
        <v>532</v>
      </c>
      <c r="E2222" s="199" t="s">
        <v>1</v>
      </c>
      <c r="F2222" s="200" t="s">
        <v>1034</v>
      </c>
      <c r="H2222" s="199" t="s">
        <v>1</v>
      </c>
      <c r="I2222" s="201"/>
      <c r="L2222" s="198"/>
      <c r="M2222" s="202"/>
      <c r="N2222" s="203"/>
      <c r="O2222" s="203"/>
      <c r="P2222" s="203"/>
      <c r="Q2222" s="203"/>
      <c r="R2222" s="203"/>
      <c r="S2222" s="203"/>
      <c r="T2222" s="204"/>
      <c r="AT2222" s="199" t="s">
        <v>532</v>
      </c>
      <c r="AU2222" s="199" t="s">
        <v>89</v>
      </c>
      <c r="AV2222" s="14" t="s">
        <v>83</v>
      </c>
      <c r="AW2222" s="14" t="s">
        <v>30</v>
      </c>
      <c r="AX2222" s="14" t="s">
        <v>76</v>
      </c>
      <c r="AY2222" s="199" t="s">
        <v>524</v>
      </c>
    </row>
    <row r="2223" spans="1:65" s="13" customFormat="1">
      <c r="B2223" s="189"/>
      <c r="D2223" s="190" t="s">
        <v>532</v>
      </c>
      <c r="E2223" s="191" t="s">
        <v>1</v>
      </c>
      <c r="F2223" s="192" t="s">
        <v>2237</v>
      </c>
      <c r="H2223" s="193">
        <v>2901.8609999999999</v>
      </c>
      <c r="I2223" s="194"/>
      <c r="L2223" s="189"/>
      <c r="M2223" s="195"/>
      <c r="N2223" s="196"/>
      <c r="O2223" s="196"/>
      <c r="P2223" s="196"/>
      <c r="Q2223" s="196"/>
      <c r="R2223" s="196"/>
      <c r="S2223" s="196"/>
      <c r="T2223" s="197"/>
      <c r="AT2223" s="191" t="s">
        <v>532</v>
      </c>
      <c r="AU2223" s="191" t="s">
        <v>89</v>
      </c>
      <c r="AV2223" s="13" t="s">
        <v>89</v>
      </c>
      <c r="AW2223" s="13" t="s">
        <v>30</v>
      </c>
      <c r="AX2223" s="13" t="s">
        <v>76</v>
      </c>
      <c r="AY2223" s="191" t="s">
        <v>524</v>
      </c>
    </row>
    <row r="2224" spans="1:65" s="14" customFormat="1">
      <c r="B2224" s="198"/>
      <c r="D2224" s="190" t="s">
        <v>532</v>
      </c>
      <c r="E2224" s="199" t="s">
        <v>1</v>
      </c>
      <c r="F2224" s="200" t="s">
        <v>2238</v>
      </c>
      <c r="H2224" s="199" t="s">
        <v>1</v>
      </c>
      <c r="I2224" s="201"/>
      <c r="L2224" s="198"/>
      <c r="M2224" s="202"/>
      <c r="N2224" s="203"/>
      <c r="O2224" s="203"/>
      <c r="P2224" s="203"/>
      <c r="Q2224" s="203"/>
      <c r="R2224" s="203"/>
      <c r="S2224" s="203"/>
      <c r="T2224" s="204"/>
      <c r="AT2224" s="199" t="s">
        <v>532</v>
      </c>
      <c r="AU2224" s="199" t="s">
        <v>89</v>
      </c>
      <c r="AV2224" s="14" t="s">
        <v>83</v>
      </c>
      <c r="AW2224" s="14" t="s">
        <v>30</v>
      </c>
      <c r="AX2224" s="14" t="s">
        <v>76</v>
      </c>
      <c r="AY2224" s="199" t="s">
        <v>524</v>
      </c>
    </row>
    <row r="2225" spans="1:65" s="13" customFormat="1">
      <c r="B2225" s="189"/>
      <c r="D2225" s="190" t="s">
        <v>532</v>
      </c>
      <c r="E2225" s="191" t="s">
        <v>1</v>
      </c>
      <c r="F2225" s="192" t="s">
        <v>2239</v>
      </c>
      <c r="H2225" s="193">
        <v>3212.2</v>
      </c>
      <c r="I2225" s="194"/>
      <c r="L2225" s="189"/>
      <c r="M2225" s="195"/>
      <c r="N2225" s="196"/>
      <c r="O2225" s="196"/>
      <c r="P2225" s="196"/>
      <c r="Q2225" s="196"/>
      <c r="R2225" s="196"/>
      <c r="S2225" s="196"/>
      <c r="T2225" s="197"/>
      <c r="AT2225" s="191" t="s">
        <v>532</v>
      </c>
      <c r="AU2225" s="191" t="s">
        <v>89</v>
      </c>
      <c r="AV2225" s="13" t="s">
        <v>89</v>
      </c>
      <c r="AW2225" s="13" t="s">
        <v>30</v>
      </c>
      <c r="AX2225" s="13" t="s">
        <v>76</v>
      </c>
      <c r="AY2225" s="191" t="s">
        <v>524</v>
      </c>
    </row>
    <row r="2226" spans="1:65" s="14" customFormat="1">
      <c r="B2226" s="198"/>
      <c r="D2226" s="190" t="s">
        <v>532</v>
      </c>
      <c r="E2226" s="199" t="s">
        <v>1</v>
      </c>
      <c r="F2226" s="200" t="s">
        <v>2240</v>
      </c>
      <c r="H2226" s="199" t="s">
        <v>1</v>
      </c>
      <c r="I2226" s="201"/>
      <c r="L2226" s="198"/>
      <c r="M2226" s="202"/>
      <c r="N2226" s="203"/>
      <c r="O2226" s="203"/>
      <c r="P2226" s="203"/>
      <c r="Q2226" s="203"/>
      <c r="R2226" s="203"/>
      <c r="S2226" s="203"/>
      <c r="T2226" s="204"/>
      <c r="AT2226" s="199" t="s">
        <v>532</v>
      </c>
      <c r="AU2226" s="199" t="s">
        <v>89</v>
      </c>
      <c r="AV2226" s="14" t="s">
        <v>83</v>
      </c>
      <c r="AW2226" s="14" t="s">
        <v>30</v>
      </c>
      <c r="AX2226" s="14" t="s">
        <v>76</v>
      </c>
      <c r="AY2226" s="199" t="s">
        <v>524</v>
      </c>
    </row>
    <row r="2227" spans="1:65" s="13" customFormat="1">
      <c r="B2227" s="189"/>
      <c r="D2227" s="190" t="s">
        <v>532</v>
      </c>
      <c r="E2227" s="191" t="s">
        <v>1</v>
      </c>
      <c r="F2227" s="192" t="s">
        <v>2241</v>
      </c>
      <c r="H2227" s="193">
        <v>549.83500000000004</v>
      </c>
      <c r="I2227" s="194"/>
      <c r="L2227" s="189"/>
      <c r="M2227" s="195"/>
      <c r="N2227" s="196"/>
      <c r="O2227" s="196"/>
      <c r="P2227" s="196"/>
      <c r="Q2227" s="196"/>
      <c r="R2227" s="196"/>
      <c r="S2227" s="196"/>
      <c r="T2227" s="197"/>
      <c r="AT2227" s="191" t="s">
        <v>532</v>
      </c>
      <c r="AU2227" s="191" t="s">
        <v>89</v>
      </c>
      <c r="AV2227" s="13" t="s">
        <v>89</v>
      </c>
      <c r="AW2227" s="13" t="s">
        <v>30</v>
      </c>
      <c r="AX2227" s="13" t="s">
        <v>76</v>
      </c>
      <c r="AY2227" s="191" t="s">
        <v>524</v>
      </c>
    </row>
    <row r="2228" spans="1:65" s="15" customFormat="1">
      <c r="B2228" s="205"/>
      <c r="D2228" s="190" t="s">
        <v>532</v>
      </c>
      <c r="E2228" s="206" t="s">
        <v>1</v>
      </c>
      <c r="F2228" s="207" t="s">
        <v>589</v>
      </c>
      <c r="H2228" s="208">
        <v>6852.9960000000001</v>
      </c>
      <c r="I2228" s="209"/>
      <c r="L2228" s="205"/>
      <c r="M2228" s="210"/>
      <c r="N2228" s="211"/>
      <c r="O2228" s="211"/>
      <c r="P2228" s="211"/>
      <c r="Q2228" s="211"/>
      <c r="R2228" s="211"/>
      <c r="S2228" s="211"/>
      <c r="T2228" s="212"/>
      <c r="AT2228" s="206" t="s">
        <v>532</v>
      </c>
      <c r="AU2228" s="206" t="s">
        <v>89</v>
      </c>
      <c r="AV2228" s="15" t="s">
        <v>537</v>
      </c>
      <c r="AW2228" s="15" t="s">
        <v>30</v>
      </c>
      <c r="AX2228" s="15" t="s">
        <v>76</v>
      </c>
      <c r="AY2228" s="206" t="s">
        <v>524</v>
      </c>
    </row>
    <row r="2229" spans="1:65" s="16" customFormat="1">
      <c r="B2229" s="213"/>
      <c r="D2229" s="190" t="s">
        <v>532</v>
      </c>
      <c r="E2229" s="214" t="s">
        <v>1</v>
      </c>
      <c r="F2229" s="215" t="s">
        <v>590</v>
      </c>
      <c r="H2229" s="216">
        <v>6852.9960000000001</v>
      </c>
      <c r="I2229" s="217"/>
      <c r="L2229" s="213"/>
      <c r="M2229" s="218"/>
      <c r="N2229" s="219"/>
      <c r="O2229" s="219"/>
      <c r="P2229" s="219"/>
      <c r="Q2229" s="219"/>
      <c r="R2229" s="219"/>
      <c r="S2229" s="219"/>
      <c r="T2229" s="220"/>
      <c r="AT2229" s="214" t="s">
        <v>532</v>
      </c>
      <c r="AU2229" s="214" t="s">
        <v>89</v>
      </c>
      <c r="AV2229" s="16" t="s">
        <v>530</v>
      </c>
      <c r="AW2229" s="16" t="s">
        <v>30</v>
      </c>
      <c r="AX2229" s="16" t="s">
        <v>83</v>
      </c>
      <c r="AY2229" s="214" t="s">
        <v>524</v>
      </c>
    </row>
    <row r="2230" spans="1:65" s="2" customFormat="1" ht="33" customHeight="1">
      <c r="A2230" s="35"/>
      <c r="B2230" s="144"/>
      <c r="C2230" s="176" t="s">
        <v>2242</v>
      </c>
      <c r="D2230" s="176" t="s">
        <v>526</v>
      </c>
      <c r="E2230" s="177" t="s">
        <v>2243</v>
      </c>
      <c r="F2230" s="178" t="s">
        <v>2244</v>
      </c>
      <c r="G2230" s="179" t="s">
        <v>879</v>
      </c>
      <c r="H2230" s="180">
        <v>10</v>
      </c>
      <c r="I2230" s="181"/>
      <c r="J2230" s="180">
        <f>ROUND(I2230*H2230,3)</f>
        <v>0</v>
      </c>
      <c r="K2230" s="182"/>
      <c r="L2230" s="36"/>
      <c r="M2230" s="183" t="s">
        <v>1</v>
      </c>
      <c r="N2230" s="184" t="s">
        <v>42</v>
      </c>
      <c r="O2230" s="61"/>
      <c r="P2230" s="185">
        <f>O2230*H2230</f>
        <v>0</v>
      </c>
      <c r="Q2230" s="185">
        <v>1.4999999999999999E-4</v>
      </c>
      <c r="R2230" s="185">
        <f>Q2230*H2230</f>
        <v>1.4999999999999998E-3</v>
      </c>
      <c r="S2230" s="185">
        <v>0</v>
      </c>
      <c r="T2230" s="186">
        <f>S2230*H2230</f>
        <v>0</v>
      </c>
      <c r="U2230" s="35"/>
      <c r="V2230" s="35"/>
      <c r="W2230" s="35"/>
      <c r="X2230" s="35"/>
      <c r="Y2230" s="35"/>
      <c r="Z2230" s="35"/>
      <c r="AA2230" s="35"/>
      <c r="AB2230" s="35"/>
      <c r="AC2230" s="35"/>
      <c r="AD2230" s="35"/>
      <c r="AE2230" s="35"/>
      <c r="AR2230" s="187" t="s">
        <v>530</v>
      </c>
      <c r="AT2230" s="187" t="s">
        <v>526</v>
      </c>
      <c r="AU2230" s="187" t="s">
        <v>89</v>
      </c>
      <c r="AY2230" s="18" t="s">
        <v>524</v>
      </c>
      <c r="BE2230" s="105">
        <f>IF(N2230="základná",J2230,0)</f>
        <v>0</v>
      </c>
      <c r="BF2230" s="105">
        <f>IF(N2230="znížená",J2230,0)</f>
        <v>0</v>
      </c>
      <c r="BG2230" s="105">
        <f>IF(N2230="zákl. prenesená",J2230,0)</f>
        <v>0</v>
      </c>
      <c r="BH2230" s="105">
        <f>IF(N2230="zníž. prenesená",J2230,0)</f>
        <v>0</v>
      </c>
      <c r="BI2230" s="105">
        <f>IF(N2230="nulová",J2230,0)</f>
        <v>0</v>
      </c>
      <c r="BJ2230" s="18" t="s">
        <v>89</v>
      </c>
      <c r="BK2230" s="188">
        <f>ROUND(I2230*H2230,3)</f>
        <v>0</v>
      </c>
      <c r="BL2230" s="18" t="s">
        <v>530</v>
      </c>
      <c r="BM2230" s="187" t="s">
        <v>2245</v>
      </c>
    </row>
    <row r="2231" spans="1:65" s="14" customFormat="1">
      <c r="B2231" s="198"/>
      <c r="D2231" s="190" t="s">
        <v>532</v>
      </c>
      <c r="E2231" s="199" t="s">
        <v>1</v>
      </c>
      <c r="F2231" s="200" t="s">
        <v>2246</v>
      </c>
      <c r="H2231" s="199" t="s">
        <v>1</v>
      </c>
      <c r="I2231" s="201"/>
      <c r="L2231" s="198"/>
      <c r="M2231" s="202"/>
      <c r="N2231" s="203"/>
      <c r="O2231" s="203"/>
      <c r="P2231" s="203"/>
      <c r="Q2231" s="203"/>
      <c r="R2231" s="203"/>
      <c r="S2231" s="203"/>
      <c r="T2231" s="204"/>
      <c r="AT2231" s="199" t="s">
        <v>532</v>
      </c>
      <c r="AU2231" s="199" t="s">
        <v>89</v>
      </c>
      <c r="AV2231" s="14" t="s">
        <v>83</v>
      </c>
      <c r="AW2231" s="14" t="s">
        <v>30</v>
      </c>
      <c r="AX2231" s="14" t="s">
        <v>76</v>
      </c>
      <c r="AY2231" s="199" t="s">
        <v>524</v>
      </c>
    </row>
    <row r="2232" spans="1:65" s="14" customFormat="1">
      <c r="B2232" s="198"/>
      <c r="D2232" s="190" t="s">
        <v>532</v>
      </c>
      <c r="E2232" s="199" t="s">
        <v>1</v>
      </c>
      <c r="F2232" s="200" t="s">
        <v>2247</v>
      </c>
      <c r="H2232" s="199" t="s">
        <v>1</v>
      </c>
      <c r="I2232" s="201"/>
      <c r="L2232" s="198"/>
      <c r="M2232" s="202"/>
      <c r="N2232" s="203"/>
      <c r="O2232" s="203"/>
      <c r="P2232" s="203"/>
      <c r="Q2232" s="203"/>
      <c r="R2232" s="203"/>
      <c r="S2232" s="203"/>
      <c r="T2232" s="204"/>
      <c r="AT2232" s="199" t="s">
        <v>532</v>
      </c>
      <c r="AU2232" s="199" t="s">
        <v>89</v>
      </c>
      <c r="AV2232" s="14" t="s">
        <v>83</v>
      </c>
      <c r="AW2232" s="14" t="s">
        <v>30</v>
      </c>
      <c r="AX2232" s="14" t="s">
        <v>76</v>
      </c>
      <c r="AY2232" s="199" t="s">
        <v>524</v>
      </c>
    </row>
    <row r="2233" spans="1:65" s="14" customFormat="1" ht="20.399999999999999">
      <c r="B2233" s="198"/>
      <c r="D2233" s="190" t="s">
        <v>532</v>
      </c>
      <c r="E2233" s="199" t="s">
        <v>1</v>
      </c>
      <c r="F2233" s="200" t="s">
        <v>2248</v>
      </c>
      <c r="H2233" s="199" t="s">
        <v>1</v>
      </c>
      <c r="I2233" s="201"/>
      <c r="L2233" s="198"/>
      <c r="M2233" s="202"/>
      <c r="N2233" s="203"/>
      <c r="O2233" s="203"/>
      <c r="P2233" s="203"/>
      <c r="Q2233" s="203"/>
      <c r="R2233" s="203"/>
      <c r="S2233" s="203"/>
      <c r="T2233" s="204"/>
      <c r="AT2233" s="199" t="s">
        <v>532</v>
      </c>
      <c r="AU2233" s="199" t="s">
        <v>89</v>
      </c>
      <c r="AV2233" s="14" t="s">
        <v>83</v>
      </c>
      <c r="AW2233" s="14" t="s">
        <v>30</v>
      </c>
      <c r="AX2233" s="14" t="s">
        <v>76</v>
      </c>
      <c r="AY2233" s="199" t="s">
        <v>524</v>
      </c>
    </row>
    <row r="2234" spans="1:65" s="13" customFormat="1">
      <c r="B2234" s="189"/>
      <c r="D2234" s="190" t="s">
        <v>532</v>
      </c>
      <c r="E2234" s="191" t="s">
        <v>1</v>
      </c>
      <c r="F2234" s="192" t="s">
        <v>2249</v>
      </c>
      <c r="H2234" s="193">
        <v>10</v>
      </c>
      <c r="I2234" s="194"/>
      <c r="L2234" s="189"/>
      <c r="M2234" s="195"/>
      <c r="N2234" s="196"/>
      <c r="O2234" s="196"/>
      <c r="P2234" s="196"/>
      <c r="Q2234" s="196"/>
      <c r="R2234" s="196"/>
      <c r="S2234" s="196"/>
      <c r="T2234" s="197"/>
      <c r="AT2234" s="191" t="s">
        <v>532</v>
      </c>
      <c r="AU2234" s="191" t="s">
        <v>89</v>
      </c>
      <c r="AV2234" s="13" t="s">
        <v>89</v>
      </c>
      <c r="AW2234" s="13" t="s">
        <v>30</v>
      </c>
      <c r="AX2234" s="13" t="s">
        <v>76</v>
      </c>
      <c r="AY2234" s="191" t="s">
        <v>524</v>
      </c>
    </row>
    <row r="2235" spans="1:65" s="16" customFormat="1">
      <c r="B2235" s="213"/>
      <c r="D2235" s="190" t="s">
        <v>532</v>
      </c>
      <c r="E2235" s="214" t="s">
        <v>1</v>
      </c>
      <c r="F2235" s="215" t="s">
        <v>590</v>
      </c>
      <c r="H2235" s="216">
        <v>10</v>
      </c>
      <c r="I2235" s="217"/>
      <c r="L2235" s="213"/>
      <c r="M2235" s="218"/>
      <c r="N2235" s="219"/>
      <c r="O2235" s="219"/>
      <c r="P2235" s="219"/>
      <c r="Q2235" s="219"/>
      <c r="R2235" s="219"/>
      <c r="S2235" s="219"/>
      <c r="T2235" s="220"/>
      <c r="AT2235" s="214" t="s">
        <v>532</v>
      </c>
      <c r="AU2235" s="214" t="s">
        <v>89</v>
      </c>
      <c r="AV2235" s="16" t="s">
        <v>530</v>
      </c>
      <c r="AW2235" s="16" t="s">
        <v>30</v>
      </c>
      <c r="AX2235" s="16" t="s">
        <v>83</v>
      </c>
      <c r="AY2235" s="214" t="s">
        <v>524</v>
      </c>
    </row>
    <row r="2236" spans="1:65" s="14" customFormat="1">
      <c r="B2236" s="198"/>
      <c r="D2236" s="190" t="s">
        <v>532</v>
      </c>
      <c r="E2236" s="199" t="s">
        <v>1</v>
      </c>
      <c r="F2236" s="200" t="s">
        <v>2250</v>
      </c>
      <c r="H2236" s="199" t="s">
        <v>1</v>
      </c>
      <c r="I2236" s="201"/>
      <c r="L2236" s="198"/>
      <c r="M2236" s="202"/>
      <c r="N2236" s="203"/>
      <c r="O2236" s="203"/>
      <c r="P2236" s="203"/>
      <c r="Q2236" s="203"/>
      <c r="R2236" s="203"/>
      <c r="S2236" s="203"/>
      <c r="T2236" s="204"/>
      <c r="AT2236" s="199" t="s">
        <v>532</v>
      </c>
      <c r="AU2236" s="199" t="s">
        <v>89</v>
      </c>
      <c r="AV2236" s="14" t="s">
        <v>83</v>
      </c>
      <c r="AW2236" s="14" t="s">
        <v>30</v>
      </c>
      <c r="AX2236" s="14" t="s">
        <v>76</v>
      </c>
      <c r="AY2236" s="199" t="s">
        <v>524</v>
      </c>
    </row>
    <row r="2237" spans="1:65" s="2" customFormat="1" ht="33" customHeight="1">
      <c r="A2237" s="35"/>
      <c r="B2237" s="144"/>
      <c r="C2237" s="176" t="s">
        <v>2251</v>
      </c>
      <c r="D2237" s="176" t="s">
        <v>526</v>
      </c>
      <c r="E2237" s="177" t="s">
        <v>2252</v>
      </c>
      <c r="F2237" s="178" t="s">
        <v>2253</v>
      </c>
      <c r="G2237" s="179" t="s">
        <v>879</v>
      </c>
      <c r="H2237" s="180">
        <v>25</v>
      </c>
      <c r="I2237" s="181"/>
      <c r="J2237" s="180">
        <f>ROUND(I2237*H2237,3)</f>
        <v>0</v>
      </c>
      <c r="K2237" s="182"/>
      <c r="L2237" s="36"/>
      <c r="M2237" s="183" t="s">
        <v>1</v>
      </c>
      <c r="N2237" s="184" t="s">
        <v>42</v>
      </c>
      <c r="O2237" s="61"/>
      <c r="P2237" s="185">
        <f>O2237*H2237</f>
        <v>0</v>
      </c>
      <c r="Q2237" s="185">
        <v>2.5000000000000001E-4</v>
      </c>
      <c r="R2237" s="185">
        <f>Q2237*H2237</f>
        <v>6.2500000000000003E-3</v>
      </c>
      <c r="S2237" s="185">
        <v>0</v>
      </c>
      <c r="T2237" s="186">
        <f>S2237*H2237</f>
        <v>0</v>
      </c>
      <c r="U2237" s="35"/>
      <c r="V2237" s="35"/>
      <c r="W2237" s="35"/>
      <c r="X2237" s="35"/>
      <c r="Y2237" s="35"/>
      <c r="Z2237" s="35"/>
      <c r="AA2237" s="35"/>
      <c r="AB2237" s="35"/>
      <c r="AC2237" s="35"/>
      <c r="AD2237" s="35"/>
      <c r="AE2237" s="35"/>
      <c r="AR2237" s="187" t="s">
        <v>530</v>
      </c>
      <c r="AT2237" s="187" t="s">
        <v>526</v>
      </c>
      <c r="AU2237" s="187" t="s">
        <v>89</v>
      </c>
      <c r="AY2237" s="18" t="s">
        <v>524</v>
      </c>
      <c r="BE2237" s="105">
        <f>IF(N2237="základná",J2237,0)</f>
        <v>0</v>
      </c>
      <c r="BF2237" s="105">
        <f>IF(N2237="znížená",J2237,0)</f>
        <v>0</v>
      </c>
      <c r="BG2237" s="105">
        <f>IF(N2237="zákl. prenesená",J2237,0)</f>
        <v>0</v>
      </c>
      <c r="BH2237" s="105">
        <f>IF(N2237="zníž. prenesená",J2237,0)</f>
        <v>0</v>
      </c>
      <c r="BI2237" s="105">
        <f>IF(N2237="nulová",J2237,0)</f>
        <v>0</v>
      </c>
      <c r="BJ2237" s="18" t="s">
        <v>89</v>
      </c>
      <c r="BK2237" s="188">
        <f>ROUND(I2237*H2237,3)</f>
        <v>0</v>
      </c>
      <c r="BL2237" s="18" t="s">
        <v>530</v>
      </c>
      <c r="BM2237" s="187" t="s">
        <v>2254</v>
      </c>
    </row>
    <row r="2238" spans="1:65" s="14" customFormat="1" ht="20.399999999999999">
      <c r="B2238" s="198"/>
      <c r="D2238" s="190" t="s">
        <v>532</v>
      </c>
      <c r="E2238" s="199" t="s">
        <v>1</v>
      </c>
      <c r="F2238" s="200" t="s">
        <v>2255</v>
      </c>
      <c r="H2238" s="199" t="s">
        <v>1</v>
      </c>
      <c r="I2238" s="201"/>
      <c r="L2238" s="198"/>
      <c r="M2238" s="202"/>
      <c r="N2238" s="203"/>
      <c r="O2238" s="203"/>
      <c r="P2238" s="203"/>
      <c r="Q2238" s="203"/>
      <c r="R2238" s="203"/>
      <c r="S2238" s="203"/>
      <c r="T2238" s="204"/>
      <c r="AT2238" s="199" t="s">
        <v>532</v>
      </c>
      <c r="AU2238" s="199" t="s">
        <v>89</v>
      </c>
      <c r="AV2238" s="14" t="s">
        <v>83</v>
      </c>
      <c r="AW2238" s="14" t="s">
        <v>30</v>
      </c>
      <c r="AX2238" s="14" t="s">
        <v>76</v>
      </c>
      <c r="AY2238" s="199" t="s">
        <v>524</v>
      </c>
    </row>
    <row r="2239" spans="1:65" s="13" customFormat="1">
      <c r="B2239" s="189"/>
      <c r="D2239" s="190" t="s">
        <v>532</v>
      </c>
      <c r="E2239" s="191" t="s">
        <v>1</v>
      </c>
      <c r="F2239" s="192" t="s">
        <v>2256</v>
      </c>
      <c r="H2239" s="193">
        <v>8</v>
      </c>
      <c r="I2239" s="194"/>
      <c r="L2239" s="189"/>
      <c r="M2239" s="195"/>
      <c r="N2239" s="196"/>
      <c r="O2239" s="196"/>
      <c r="P2239" s="196"/>
      <c r="Q2239" s="196"/>
      <c r="R2239" s="196"/>
      <c r="S2239" s="196"/>
      <c r="T2239" s="197"/>
      <c r="AT2239" s="191" t="s">
        <v>532</v>
      </c>
      <c r="AU2239" s="191" t="s">
        <v>89</v>
      </c>
      <c r="AV2239" s="13" t="s">
        <v>89</v>
      </c>
      <c r="AW2239" s="13" t="s">
        <v>30</v>
      </c>
      <c r="AX2239" s="13" t="s">
        <v>76</v>
      </c>
      <c r="AY2239" s="191" t="s">
        <v>524</v>
      </c>
    </row>
    <row r="2240" spans="1:65" s="13" customFormat="1">
      <c r="B2240" s="189"/>
      <c r="D2240" s="190" t="s">
        <v>532</v>
      </c>
      <c r="E2240" s="191" t="s">
        <v>1</v>
      </c>
      <c r="F2240" s="192" t="s">
        <v>2257</v>
      </c>
      <c r="H2240" s="193">
        <v>8</v>
      </c>
      <c r="I2240" s="194"/>
      <c r="L2240" s="189"/>
      <c r="M2240" s="195"/>
      <c r="N2240" s="196"/>
      <c r="O2240" s="196"/>
      <c r="P2240" s="196"/>
      <c r="Q2240" s="196"/>
      <c r="R2240" s="196"/>
      <c r="S2240" s="196"/>
      <c r="T2240" s="197"/>
      <c r="AT2240" s="191" t="s">
        <v>532</v>
      </c>
      <c r="AU2240" s="191" t="s">
        <v>89</v>
      </c>
      <c r="AV2240" s="13" t="s">
        <v>89</v>
      </c>
      <c r="AW2240" s="13" t="s">
        <v>30</v>
      </c>
      <c r="AX2240" s="13" t="s">
        <v>76</v>
      </c>
      <c r="AY2240" s="191" t="s">
        <v>524</v>
      </c>
    </row>
    <row r="2241" spans="1:65" s="13" customFormat="1">
      <c r="B2241" s="189"/>
      <c r="D2241" s="190" t="s">
        <v>532</v>
      </c>
      <c r="E2241" s="191" t="s">
        <v>1</v>
      </c>
      <c r="F2241" s="192" t="s">
        <v>2258</v>
      </c>
      <c r="H2241" s="193">
        <v>9</v>
      </c>
      <c r="I2241" s="194"/>
      <c r="L2241" s="189"/>
      <c r="M2241" s="195"/>
      <c r="N2241" s="196"/>
      <c r="O2241" s="196"/>
      <c r="P2241" s="196"/>
      <c r="Q2241" s="196"/>
      <c r="R2241" s="196"/>
      <c r="S2241" s="196"/>
      <c r="T2241" s="197"/>
      <c r="AT2241" s="191" t="s">
        <v>532</v>
      </c>
      <c r="AU2241" s="191" t="s">
        <v>89</v>
      </c>
      <c r="AV2241" s="13" t="s">
        <v>89</v>
      </c>
      <c r="AW2241" s="13" t="s">
        <v>30</v>
      </c>
      <c r="AX2241" s="13" t="s">
        <v>76</v>
      </c>
      <c r="AY2241" s="191" t="s">
        <v>524</v>
      </c>
    </row>
    <row r="2242" spans="1:65" s="16" customFormat="1">
      <c r="B2242" s="213"/>
      <c r="D2242" s="190" t="s">
        <v>532</v>
      </c>
      <c r="E2242" s="214" t="s">
        <v>1</v>
      </c>
      <c r="F2242" s="215" t="s">
        <v>590</v>
      </c>
      <c r="H2242" s="216">
        <v>25</v>
      </c>
      <c r="I2242" s="217"/>
      <c r="L2242" s="213"/>
      <c r="M2242" s="218"/>
      <c r="N2242" s="219"/>
      <c r="O2242" s="219"/>
      <c r="P2242" s="219"/>
      <c r="Q2242" s="219"/>
      <c r="R2242" s="219"/>
      <c r="S2242" s="219"/>
      <c r="T2242" s="220"/>
      <c r="AT2242" s="214" t="s">
        <v>532</v>
      </c>
      <c r="AU2242" s="214" t="s">
        <v>89</v>
      </c>
      <c r="AV2242" s="16" t="s">
        <v>530</v>
      </c>
      <c r="AW2242" s="16" t="s">
        <v>30</v>
      </c>
      <c r="AX2242" s="16" t="s">
        <v>83</v>
      </c>
      <c r="AY2242" s="214" t="s">
        <v>524</v>
      </c>
    </row>
    <row r="2243" spans="1:65" s="14" customFormat="1">
      <c r="B2243" s="198"/>
      <c r="D2243" s="190" t="s">
        <v>532</v>
      </c>
      <c r="E2243" s="199" t="s">
        <v>1</v>
      </c>
      <c r="F2243" s="200" t="s">
        <v>2250</v>
      </c>
      <c r="H2243" s="199" t="s">
        <v>1</v>
      </c>
      <c r="I2243" s="201"/>
      <c r="L2243" s="198"/>
      <c r="M2243" s="202"/>
      <c r="N2243" s="203"/>
      <c r="O2243" s="203"/>
      <c r="P2243" s="203"/>
      <c r="Q2243" s="203"/>
      <c r="R2243" s="203"/>
      <c r="S2243" s="203"/>
      <c r="T2243" s="204"/>
      <c r="AT2243" s="199" t="s">
        <v>532</v>
      </c>
      <c r="AU2243" s="199" t="s">
        <v>89</v>
      </c>
      <c r="AV2243" s="14" t="s">
        <v>83</v>
      </c>
      <c r="AW2243" s="14" t="s">
        <v>30</v>
      </c>
      <c r="AX2243" s="14" t="s">
        <v>76</v>
      </c>
      <c r="AY2243" s="199" t="s">
        <v>524</v>
      </c>
    </row>
    <row r="2244" spans="1:65" s="2" customFormat="1" ht="33" customHeight="1">
      <c r="A2244" s="35"/>
      <c r="B2244" s="144"/>
      <c r="C2244" s="176" t="s">
        <v>2259</v>
      </c>
      <c r="D2244" s="176" t="s">
        <v>526</v>
      </c>
      <c r="E2244" s="177" t="s">
        <v>2260</v>
      </c>
      <c r="F2244" s="178" t="s">
        <v>2261</v>
      </c>
      <c r="G2244" s="179" t="s">
        <v>574</v>
      </c>
      <c r="H2244" s="180">
        <v>6.12</v>
      </c>
      <c r="I2244" s="181"/>
      <c r="J2244" s="180">
        <f>ROUND(I2244*H2244,3)</f>
        <v>0</v>
      </c>
      <c r="K2244" s="182"/>
      <c r="L2244" s="36"/>
      <c r="M2244" s="183" t="s">
        <v>1</v>
      </c>
      <c r="N2244" s="184" t="s">
        <v>42</v>
      </c>
      <c r="O2244" s="61"/>
      <c r="P2244" s="185">
        <f>O2244*H2244</f>
        <v>0</v>
      </c>
      <c r="Q2244" s="185">
        <v>0</v>
      </c>
      <c r="R2244" s="185">
        <f>Q2244*H2244</f>
        <v>0</v>
      </c>
      <c r="S2244" s="185">
        <v>2.2000000000000002</v>
      </c>
      <c r="T2244" s="186">
        <f>S2244*H2244</f>
        <v>13.464000000000002</v>
      </c>
      <c r="U2244" s="35"/>
      <c r="V2244" s="35"/>
      <c r="W2244" s="35"/>
      <c r="X2244" s="35"/>
      <c r="Y2244" s="35"/>
      <c r="Z2244" s="35"/>
      <c r="AA2244" s="35"/>
      <c r="AB2244" s="35"/>
      <c r="AC2244" s="35"/>
      <c r="AD2244" s="35"/>
      <c r="AE2244" s="35"/>
      <c r="AR2244" s="187" t="s">
        <v>530</v>
      </c>
      <c r="AT2244" s="187" t="s">
        <v>526</v>
      </c>
      <c r="AU2244" s="187" t="s">
        <v>89</v>
      </c>
      <c r="AY2244" s="18" t="s">
        <v>524</v>
      </c>
      <c r="BE2244" s="105">
        <f>IF(N2244="základná",J2244,0)</f>
        <v>0</v>
      </c>
      <c r="BF2244" s="105">
        <f>IF(N2244="znížená",J2244,0)</f>
        <v>0</v>
      </c>
      <c r="BG2244" s="105">
        <f>IF(N2244="zákl. prenesená",J2244,0)</f>
        <v>0</v>
      </c>
      <c r="BH2244" s="105">
        <f>IF(N2244="zníž. prenesená",J2244,0)</f>
        <v>0</v>
      </c>
      <c r="BI2244" s="105">
        <f>IF(N2244="nulová",J2244,0)</f>
        <v>0</v>
      </c>
      <c r="BJ2244" s="18" t="s">
        <v>89</v>
      </c>
      <c r="BK2244" s="188">
        <f>ROUND(I2244*H2244,3)</f>
        <v>0</v>
      </c>
      <c r="BL2244" s="18" t="s">
        <v>530</v>
      </c>
      <c r="BM2244" s="187" t="s">
        <v>2262</v>
      </c>
    </row>
    <row r="2245" spans="1:65" s="14" customFormat="1">
      <c r="B2245" s="198"/>
      <c r="D2245" s="190" t="s">
        <v>532</v>
      </c>
      <c r="E2245" s="199" t="s">
        <v>1</v>
      </c>
      <c r="F2245" s="200" t="s">
        <v>2263</v>
      </c>
      <c r="H2245" s="199" t="s">
        <v>1</v>
      </c>
      <c r="I2245" s="201"/>
      <c r="L2245" s="198"/>
      <c r="M2245" s="202"/>
      <c r="N2245" s="203"/>
      <c r="O2245" s="203"/>
      <c r="P2245" s="203"/>
      <c r="Q2245" s="203"/>
      <c r="R2245" s="203"/>
      <c r="S2245" s="203"/>
      <c r="T2245" s="204"/>
      <c r="AT2245" s="199" t="s">
        <v>532</v>
      </c>
      <c r="AU2245" s="199" t="s">
        <v>89</v>
      </c>
      <c r="AV2245" s="14" t="s">
        <v>83</v>
      </c>
      <c r="AW2245" s="14" t="s">
        <v>30</v>
      </c>
      <c r="AX2245" s="14" t="s">
        <v>76</v>
      </c>
      <c r="AY2245" s="199" t="s">
        <v>524</v>
      </c>
    </row>
    <row r="2246" spans="1:65" s="14" customFormat="1">
      <c r="B2246" s="198"/>
      <c r="D2246" s="190" t="s">
        <v>532</v>
      </c>
      <c r="E2246" s="199" t="s">
        <v>1</v>
      </c>
      <c r="F2246" s="200" t="s">
        <v>577</v>
      </c>
      <c r="H2246" s="199" t="s">
        <v>1</v>
      </c>
      <c r="I2246" s="201"/>
      <c r="L2246" s="198"/>
      <c r="M2246" s="202"/>
      <c r="N2246" s="203"/>
      <c r="O2246" s="203"/>
      <c r="P2246" s="203"/>
      <c r="Q2246" s="203"/>
      <c r="R2246" s="203"/>
      <c r="S2246" s="203"/>
      <c r="T2246" s="204"/>
      <c r="AT2246" s="199" t="s">
        <v>532</v>
      </c>
      <c r="AU2246" s="199" t="s">
        <v>89</v>
      </c>
      <c r="AV2246" s="14" t="s">
        <v>83</v>
      </c>
      <c r="AW2246" s="14" t="s">
        <v>30</v>
      </c>
      <c r="AX2246" s="14" t="s">
        <v>76</v>
      </c>
      <c r="AY2246" s="199" t="s">
        <v>524</v>
      </c>
    </row>
    <row r="2247" spans="1:65" s="13" customFormat="1">
      <c r="B2247" s="189"/>
      <c r="D2247" s="190" t="s">
        <v>532</v>
      </c>
      <c r="E2247" s="191" t="s">
        <v>1</v>
      </c>
      <c r="F2247" s="192" t="s">
        <v>2264</v>
      </c>
      <c r="H2247" s="193">
        <v>1.8260000000000001</v>
      </c>
      <c r="I2247" s="194"/>
      <c r="L2247" s="189"/>
      <c r="M2247" s="195"/>
      <c r="N2247" s="196"/>
      <c r="O2247" s="196"/>
      <c r="P2247" s="196"/>
      <c r="Q2247" s="196"/>
      <c r="R2247" s="196"/>
      <c r="S2247" s="196"/>
      <c r="T2247" s="197"/>
      <c r="AT2247" s="191" t="s">
        <v>532</v>
      </c>
      <c r="AU2247" s="191" t="s">
        <v>89</v>
      </c>
      <c r="AV2247" s="13" t="s">
        <v>89</v>
      </c>
      <c r="AW2247" s="13" t="s">
        <v>30</v>
      </c>
      <c r="AX2247" s="13" t="s">
        <v>76</v>
      </c>
      <c r="AY2247" s="191" t="s">
        <v>524</v>
      </c>
    </row>
    <row r="2248" spans="1:65" s="15" customFormat="1">
      <c r="B2248" s="205"/>
      <c r="D2248" s="190" t="s">
        <v>532</v>
      </c>
      <c r="E2248" s="206" t="s">
        <v>1</v>
      </c>
      <c r="F2248" s="207" t="s">
        <v>589</v>
      </c>
      <c r="H2248" s="208">
        <v>1.8260000000000001</v>
      </c>
      <c r="I2248" s="209"/>
      <c r="L2248" s="205"/>
      <c r="M2248" s="210"/>
      <c r="N2248" s="211"/>
      <c r="O2248" s="211"/>
      <c r="P2248" s="211"/>
      <c r="Q2248" s="211"/>
      <c r="R2248" s="211"/>
      <c r="S2248" s="211"/>
      <c r="T2248" s="212"/>
      <c r="AT2248" s="206" t="s">
        <v>532</v>
      </c>
      <c r="AU2248" s="206" t="s">
        <v>89</v>
      </c>
      <c r="AV2248" s="15" t="s">
        <v>537</v>
      </c>
      <c r="AW2248" s="15" t="s">
        <v>30</v>
      </c>
      <c r="AX2248" s="15" t="s">
        <v>76</v>
      </c>
      <c r="AY2248" s="206" t="s">
        <v>524</v>
      </c>
    </row>
    <row r="2249" spans="1:65" s="14" customFormat="1">
      <c r="B2249" s="198"/>
      <c r="D2249" s="190" t="s">
        <v>532</v>
      </c>
      <c r="E2249" s="199" t="s">
        <v>1</v>
      </c>
      <c r="F2249" s="200" t="s">
        <v>2265</v>
      </c>
      <c r="H2249" s="199" t="s">
        <v>1</v>
      </c>
      <c r="I2249" s="201"/>
      <c r="L2249" s="198"/>
      <c r="M2249" s="202"/>
      <c r="N2249" s="203"/>
      <c r="O2249" s="203"/>
      <c r="P2249" s="203"/>
      <c r="Q2249" s="203"/>
      <c r="R2249" s="203"/>
      <c r="S2249" s="203"/>
      <c r="T2249" s="204"/>
      <c r="AT2249" s="199" t="s">
        <v>532</v>
      </c>
      <c r="AU2249" s="199" t="s">
        <v>89</v>
      </c>
      <c r="AV2249" s="14" t="s">
        <v>83</v>
      </c>
      <c r="AW2249" s="14" t="s">
        <v>30</v>
      </c>
      <c r="AX2249" s="14" t="s">
        <v>76</v>
      </c>
      <c r="AY2249" s="199" t="s">
        <v>524</v>
      </c>
    </row>
    <row r="2250" spans="1:65" s="13" customFormat="1">
      <c r="B2250" s="189"/>
      <c r="D2250" s="190" t="s">
        <v>532</v>
      </c>
      <c r="E2250" s="191" t="s">
        <v>1</v>
      </c>
      <c r="F2250" s="192" t="s">
        <v>2266</v>
      </c>
      <c r="H2250" s="193">
        <v>4.2939999999999996</v>
      </c>
      <c r="I2250" s="194"/>
      <c r="L2250" s="189"/>
      <c r="M2250" s="195"/>
      <c r="N2250" s="196"/>
      <c r="O2250" s="196"/>
      <c r="P2250" s="196"/>
      <c r="Q2250" s="196"/>
      <c r="R2250" s="196"/>
      <c r="S2250" s="196"/>
      <c r="T2250" s="197"/>
      <c r="AT2250" s="191" t="s">
        <v>532</v>
      </c>
      <c r="AU2250" s="191" t="s">
        <v>89</v>
      </c>
      <c r="AV2250" s="13" t="s">
        <v>89</v>
      </c>
      <c r="AW2250" s="13" t="s">
        <v>30</v>
      </c>
      <c r="AX2250" s="13" t="s">
        <v>76</v>
      </c>
      <c r="AY2250" s="191" t="s">
        <v>524</v>
      </c>
    </row>
    <row r="2251" spans="1:65" s="15" customFormat="1">
      <c r="B2251" s="205"/>
      <c r="D2251" s="190" t="s">
        <v>532</v>
      </c>
      <c r="E2251" s="206" t="s">
        <v>1</v>
      </c>
      <c r="F2251" s="207" t="s">
        <v>589</v>
      </c>
      <c r="H2251" s="208">
        <v>4.2939999999999996</v>
      </c>
      <c r="I2251" s="209"/>
      <c r="L2251" s="205"/>
      <c r="M2251" s="210"/>
      <c r="N2251" s="211"/>
      <c r="O2251" s="211"/>
      <c r="P2251" s="211"/>
      <c r="Q2251" s="211"/>
      <c r="R2251" s="211"/>
      <c r="S2251" s="211"/>
      <c r="T2251" s="212"/>
      <c r="AT2251" s="206" t="s">
        <v>532</v>
      </c>
      <c r="AU2251" s="206" t="s">
        <v>89</v>
      </c>
      <c r="AV2251" s="15" t="s">
        <v>537</v>
      </c>
      <c r="AW2251" s="15" t="s">
        <v>30</v>
      </c>
      <c r="AX2251" s="15" t="s">
        <v>76</v>
      </c>
      <c r="AY2251" s="206" t="s">
        <v>524</v>
      </c>
    </row>
    <row r="2252" spans="1:65" s="16" customFormat="1">
      <c r="B2252" s="213"/>
      <c r="D2252" s="190" t="s">
        <v>532</v>
      </c>
      <c r="E2252" s="214" t="s">
        <v>1</v>
      </c>
      <c r="F2252" s="215" t="s">
        <v>590</v>
      </c>
      <c r="H2252" s="216">
        <v>6.12</v>
      </c>
      <c r="I2252" s="217"/>
      <c r="L2252" s="213"/>
      <c r="M2252" s="218"/>
      <c r="N2252" s="219"/>
      <c r="O2252" s="219"/>
      <c r="P2252" s="219"/>
      <c r="Q2252" s="219"/>
      <c r="R2252" s="219"/>
      <c r="S2252" s="219"/>
      <c r="T2252" s="220"/>
      <c r="AT2252" s="214" t="s">
        <v>532</v>
      </c>
      <c r="AU2252" s="214" t="s">
        <v>89</v>
      </c>
      <c r="AV2252" s="16" t="s">
        <v>530</v>
      </c>
      <c r="AW2252" s="16" t="s">
        <v>30</v>
      </c>
      <c r="AX2252" s="16" t="s">
        <v>83</v>
      </c>
      <c r="AY2252" s="214" t="s">
        <v>524</v>
      </c>
    </row>
    <row r="2253" spans="1:65" s="2" customFormat="1" ht="33" customHeight="1">
      <c r="A2253" s="35"/>
      <c r="B2253" s="144"/>
      <c r="C2253" s="176" t="s">
        <v>2267</v>
      </c>
      <c r="D2253" s="176" t="s">
        <v>526</v>
      </c>
      <c r="E2253" s="177" t="s">
        <v>2268</v>
      </c>
      <c r="F2253" s="178" t="s">
        <v>2269</v>
      </c>
      <c r="G2253" s="179" t="s">
        <v>574</v>
      </c>
      <c r="H2253" s="180">
        <v>154.577</v>
      </c>
      <c r="I2253" s="181"/>
      <c r="J2253" s="180">
        <f>ROUND(I2253*H2253,3)</f>
        <v>0</v>
      </c>
      <c r="K2253" s="182"/>
      <c r="L2253" s="36"/>
      <c r="M2253" s="183" t="s">
        <v>1</v>
      </c>
      <c r="N2253" s="184" t="s">
        <v>42</v>
      </c>
      <c r="O2253" s="61"/>
      <c r="P2253" s="185">
        <f>O2253*H2253</f>
        <v>0</v>
      </c>
      <c r="Q2253" s="185">
        <v>0</v>
      </c>
      <c r="R2253" s="185">
        <f>Q2253*H2253</f>
        <v>0</v>
      </c>
      <c r="S2253" s="185">
        <v>2.4</v>
      </c>
      <c r="T2253" s="186">
        <f>S2253*H2253</f>
        <v>370.98480000000001</v>
      </c>
      <c r="U2253" s="35"/>
      <c r="V2253" s="35"/>
      <c r="W2253" s="35"/>
      <c r="X2253" s="35"/>
      <c r="Y2253" s="35"/>
      <c r="Z2253" s="35"/>
      <c r="AA2253" s="35"/>
      <c r="AB2253" s="35"/>
      <c r="AC2253" s="35"/>
      <c r="AD2253" s="35"/>
      <c r="AE2253" s="35"/>
      <c r="AR2253" s="187" t="s">
        <v>530</v>
      </c>
      <c r="AT2253" s="187" t="s">
        <v>526</v>
      </c>
      <c r="AU2253" s="187" t="s">
        <v>89</v>
      </c>
      <c r="AY2253" s="18" t="s">
        <v>524</v>
      </c>
      <c r="BE2253" s="105">
        <f>IF(N2253="základná",J2253,0)</f>
        <v>0</v>
      </c>
      <c r="BF2253" s="105">
        <f>IF(N2253="znížená",J2253,0)</f>
        <v>0</v>
      </c>
      <c r="BG2253" s="105">
        <f>IF(N2253="zákl. prenesená",J2253,0)</f>
        <v>0</v>
      </c>
      <c r="BH2253" s="105">
        <f>IF(N2253="zníž. prenesená",J2253,0)</f>
        <v>0</v>
      </c>
      <c r="BI2253" s="105">
        <f>IF(N2253="nulová",J2253,0)</f>
        <v>0</v>
      </c>
      <c r="BJ2253" s="18" t="s">
        <v>89</v>
      </c>
      <c r="BK2253" s="188">
        <f>ROUND(I2253*H2253,3)</f>
        <v>0</v>
      </c>
      <c r="BL2253" s="18" t="s">
        <v>530</v>
      </c>
      <c r="BM2253" s="187" t="s">
        <v>2270</v>
      </c>
    </row>
    <row r="2254" spans="1:65" s="14" customFormat="1">
      <c r="B2254" s="198"/>
      <c r="D2254" s="190" t="s">
        <v>532</v>
      </c>
      <c r="E2254" s="199" t="s">
        <v>1</v>
      </c>
      <c r="F2254" s="200" t="s">
        <v>577</v>
      </c>
      <c r="H2254" s="199" t="s">
        <v>1</v>
      </c>
      <c r="I2254" s="201"/>
      <c r="L2254" s="198"/>
      <c r="M2254" s="202"/>
      <c r="N2254" s="203"/>
      <c r="O2254" s="203"/>
      <c r="P2254" s="203"/>
      <c r="Q2254" s="203"/>
      <c r="R2254" s="203"/>
      <c r="S2254" s="203"/>
      <c r="T2254" s="204"/>
      <c r="AT2254" s="199" t="s">
        <v>532</v>
      </c>
      <c r="AU2254" s="199" t="s">
        <v>89</v>
      </c>
      <c r="AV2254" s="14" t="s">
        <v>83</v>
      </c>
      <c r="AW2254" s="14" t="s">
        <v>30</v>
      </c>
      <c r="AX2254" s="14" t="s">
        <v>76</v>
      </c>
      <c r="AY2254" s="199" t="s">
        <v>524</v>
      </c>
    </row>
    <row r="2255" spans="1:65" s="14" customFormat="1">
      <c r="B2255" s="198"/>
      <c r="D2255" s="190" t="s">
        <v>532</v>
      </c>
      <c r="E2255" s="199" t="s">
        <v>1</v>
      </c>
      <c r="F2255" s="200" t="s">
        <v>2271</v>
      </c>
      <c r="H2255" s="199" t="s">
        <v>1</v>
      </c>
      <c r="I2255" s="201"/>
      <c r="L2255" s="198"/>
      <c r="M2255" s="202"/>
      <c r="N2255" s="203"/>
      <c r="O2255" s="203"/>
      <c r="P2255" s="203"/>
      <c r="Q2255" s="203"/>
      <c r="R2255" s="203"/>
      <c r="S2255" s="203"/>
      <c r="T2255" s="204"/>
      <c r="AT2255" s="199" t="s">
        <v>532</v>
      </c>
      <c r="AU2255" s="199" t="s">
        <v>89</v>
      </c>
      <c r="AV2255" s="14" t="s">
        <v>83</v>
      </c>
      <c r="AW2255" s="14" t="s">
        <v>30</v>
      </c>
      <c r="AX2255" s="14" t="s">
        <v>76</v>
      </c>
      <c r="AY2255" s="199" t="s">
        <v>524</v>
      </c>
    </row>
    <row r="2256" spans="1:65" s="13" customFormat="1">
      <c r="B2256" s="189"/>
      <c r="D2256" s="190" t="s">
        <v>532</v>
      </c>
      <c r="E2256" s="191" t="s">
        <v>1</v>
      </c>
      <c r="F2256" s="192" t="s">
        <v>2272</v>
      </c>
      <c r="H2256" s="193">
        <v>154.577</v>
      </c>
      <c r="I2256" s="194"/>
      <c r="L2256" s="189"/>
      <c r="M2256" s="195"/>
      <c r="N2256" s="196"/>
      <c r="O2256" s="196"/>
      <c r="P2256" s="196"/>
      <c r="Q2256" s="196"/>
      <c r="R2256" s="196"/>
      <c r="S2256" s="196"/>
      <c r="T2256" s="197"/>
      <c r="AT2256" s="191" t="s">
        <v>532</v>
      </c>
      <c r="AU2256" s="191" t="s">
        <v>89</v>
      </c>
      <c r="AV2256" s="13" t="s">
        <v>89</v>
      </c>
      <c r="AW2256" s="13" t="s">
        <v>30</v>
      </c>
      <c r="AX2256" s="13" t="s">
        <v>76</v>
      </c>
      <c r="AY2256" s="191" t="s">
        <v>524</v>
      </c>
    </row>
    <row r="2257" spans="1:65" s="16" customFormat="1">
      <c r="B2257" s="213"/>
      <c r="D2257" s="190" t="s">
        <v>532</v>
      </c>
      <c r="E2257" s="214" t="s">
        <v>1</v>
      </c>
      <c r="F2257" s="215" t="s">
        <v>590</v>
      </c>
      <c r="H2257" s="216">
        <v>154.577</v>
      </c>
      <c r="I2257" s="217"/>
      <c r="L2257" s="213"/>
      <c r="M2257" s="218"/>
      <c r="N2257" s="219"/>
      <c r="O2257" s="219"/>
      <c r="P2257" s="219"/>
      <c r="Q2257" s="219"/>
      <c r="R2257" s="219"/>
      <c r="S2257" s="219"/>
      <c r="T2257" s="220"/>
      <c r="AT2257" s="214" t="s">
        <v>532</v>
      </c>
      <c r="AU2257" s="214" t="s">
        <v>89</v>
      </c>
      <c r="AV2257" s="16" t="s">
        <v>530</v>
      </c>
      <c r="AW2257" s="16" t="s">
        <v>30</v>
      </c>
      <c r="AX2257" s="16" t="s">
        <v>83</v>
      </c>
      <c r="AY2257" s="214" t="s">
        <v>524</v>
      </c>
    </row>
    <row r="2258" spans="1:65" s="2" customFormat="1" ht="33" customHeight="1">
      <c r="A2258" s="35"/>
      <c r="B2258" s="144"/>
      <c r="C2258" s="176" t="s">
        <v>2273</v>
      </c>
      <c r="D2258" s="176" t="s">
        <v>526</v>
      </c>
      <c r="E2258" s="177" t="s">
        <v>2274</v>
      </c>
      <c r="F2258" s="178" t="s">
        <v>2275</v>
      </c>
      <c r="G2258" s="179" t="s">
        <v>529</v>
      </c>
      <c r="H2258" s="180">
        <v>40.595999999999997</v>
      </c>
      <c r="I2258" s="181"/>
      <c r="J2258" s="180">
        <f>ROUND(I2258*H2258,3)</f>
        <v>0</v>
      </c>
      <c r="K2258" s="182"/>
      <c r="L2258" s="36"/>
      <c r="M2258" s="183" t="s">
        <v>1</v>
      </c>
      <c r="N2258" s="184" t="s">
        <v>42</v>
      </c>
      <c r="O2258" s="61"/>
      <c r="P2258" s="185">
        <f>O2258*H2258</f>
        <v>0</v>
      </c>
      <c r="Q2258" s="185">
        <v>0</v>
      </c>
      <c r="R2258" s="185">
        <f>Q2258*H2258</f>
        <v>0</v>
      </c>
      <c r="S2258" s="185">
        <v>0.19600000000000001</v>
      </c>
      <c r="T2258" s="186">
        <f>S2258*H2258</f>
        <v>7.9568159999999999</v>
      </c>
      <c r="U2258" s="35"/>
      <c r="V2258" s="35"/>
      <c r="W2258" s="35"/>
      <c r="X2258" s="35"/>
      <c r="Y2258" s="35"/>
      <c r="Z2258" s="35"/>
      <c r="AA2258" s="35"/>
      <c r="AB2258" s="35"/>
      <c r="AC2258" s="35"/>
      <c r="AD2258" s="35"/>
      <c r="AE2258" s="35"/>
      <c r="AR2258" s="187" t="s">
        <v>530</v>
      </c>
      <c r="AT2258" s="187" t="s">
        <v>526</v>
      </c>
      <c r="AU2258" s="187" t="s">
        <v>89</v>
      </c>
      <c r="AY2258" s="18" t="s">
        <v>524</v>
      </c>
      <c r="BE2258" s="105">
        <f>IF(N2258="základná",J2258,0)</f>
        <v>0</v>
      </c>
      <c r="BF2258" s="105">
        <f>IF(N2258="znížená",J2258,0)</f>
        <v>0</v>
      </c>
      <c r="BG2258" s="105">
        <f>IF(N2258="zákl. prenesená",J2258,0)</f>
        <v>0</v>
      </c>
      <c r="BH2258" s="105">
        <f>IF(N2258="zníž. prenesená",J2258,0)</f>
        <v>0</v>
      </c>
      <c r="BI2258" s="105">
        <f>IF(N2258="nulová",J2258,0)</f>
        <v>0</v>
      </c>
      <c r="BJ2258" s="18" t="s">
        <v>89</v>
      </c>
      <c r="BK2258" s="188">
        <f>ROUND(I2258*H2258,3)</f>
        <v>0</v>
      </c>
      <c r="BL2258" s="18" t="s">
        <v>530</v>
      </c>
      <c r="BM2258" s="187" t="s">
        <v>2276</v>
      </c>
    </row>
    <row r="2259" spans="1:65" s="14" customFormat="1">
      <c r="B2259" s="198"/>
      <c r="D2259" s="190" t="s">
        <v>532</v>
      </c>
      <c r="E2259" s="199" t="s">
        <v>1</v>
      </c>
      <c r="F2259" s="200" t="s">
        <v>2277</v>
      </c>
      <c r="H2259" s="199" t="s">
        <v>1</v>
      </c>
      <c r="I2259" s="201"/>
      <c r="L2259" s="198"/>
      <c r="M2259" s="202"/>
      <c r="N2259" s="203"/>
      <c r="O2259" s="203"/>
      <c r="P2259" s="203"/>
      <c r="Q2259" s="203"/>
      <c r="R2259" s="203"/>
      <c r="S2259" s="203"/>
      <c r="T2259" s="204"/>
      <c r="AT2259" s="199" t="s">
        <v>532</v>
      </c>
      <c r="AU2259" s="199" t="s">
        <v>89</v>
      </c>
      <c r="AV2259" s="14" t="s">
        <v>83</v>
      </c>
      <c r="AW2259" s="14" t="s">
        <v>30</v>
      </c>
      <c r="AX2259" s="14" t="s">
        <v>76</v>
      </c>
      <c r="AY2259" s="199" t="s">
        <v>524</v>
      </c>
    </row>
    <row r="2260" spans="1:65" s="14" customFormat="1">
      <c r="B2260" s="198"/>
      <c r="D2260" s="190" t="s">
        <v>532</v>
      </c>
      <c r="E2260" s="199" t="s">
        <v>1</v>
      </c>
      <c r="F2260" s="200" t="s">
        <v>577</v>
      </c>
      <c r="H2260" s="199" t="s">
        <v>1</v>
      </c>
      <c r="I2260" s="201"/>
      <c r="L2260" s="198"/>
      <c r="M2260" s="202"/>
      <c r="N2260" s="203"/>
      <c r="O2260" s="203"/>
      <c r="P2260" s="203"/>
      <c r="Q2260" s="203"/>
      <c r="R2260" s="203"/>
      <c r="S2260" s="203"/>
      <c r="T2260" s="204"/>
      <c r="AT2260" s="199" t="s">
        <v>532</v>
      </c>
      <c r="AU2260" s="199" t="s">
        <v>89</v>
      </c>
      <c r="AV2260" s="14" t="s">
        <v>83</v>
      </c>
      <c r="AW2260" s="14" t="s">
        <v>30</v>
      </c>
      <c r="AX2260" s="14" t="s">
        <v>76</v>
      </c>
      <c r="AY2260" s="199" t="s">
        <v>524</v>
      </c>
    </row>
    <row r="2261" spans="1:65" s="13" customFormat="1">
      <c r="B2261" s="189"/>
      <c r="D2261" s="190" t="s">
        <v>532</v>
      </c>
      <c r="E2261" s="191" t="s">
        <v>1</v>
      </c>
      <c r="F2261" s="192" t="s">
        <v>2278</v>
      </c>
      <c r="H2261" s="193">
        <v>40.595999999999997</v>
      </c>
      <c r="I2261" s="194"/>
      <c r="L2261" s="189"/>
      <c r="M2261" s="195"/>
      <c r="N2261" s="196"/>
      <c r="O2261" s="196"/>
      <c r="P2261" s="196"/>
      <c r="Q2261" s="196"/>
      <c r="R2261" s="196"/>
      <c r="S2261" s="196"/>
      <c r="T2261" s="197"/>
      <c r="AT2261" s="191" t="s">
        <v>532</v>
      </c>
      <c r="AU2261" s="191" t="s">
        <v>89</v>
      </c>
      <c r="AV2261" s="13" t="s">
        <v>89</v>
      </c>
      <c r="AW2261" s="13" t="s">
        <v>30</v>
      </c>
      <c r="AX2261" s="13" t="s">
        <v>76</v>
      </c>
      <c r="AY2261" s="191" t="s">
        <v>524</v>
      </c>
    </row>
    <row r="2262" spans="1:65" s="16" customFormat="1">
      <c r="B2262" s="213"/>
      <c r="D2262" s="190" t="s">
        <v>532</v>
      </c>
      <c r="E2262" s="214" t="s">
        <v>1</v>
      </c>
      <c r="F2262" s="215" t="s">
        <v>590</v>
      </c>
      <c r="H2262" s="216">
        <v>40.595999999999997</v>
      </c>
      <c r="I2262" s="217"/>
      <c r="L2262" s="213"/>
      <c r="M2262" s="218"/>
      <c r="N2262" s="219"/>
      <c r="O2262" s="219"/>
      <c r="P2262" s="219"/>
      <c r="Q2262" s="219"/>
      <c r="R2262" s="219"/>
      <c r="S2262" s="219"/>
      <c r="T2262" s="220"/>
      <c r="AT2262" s="214" t="s">
        <v>532</v>
      </c>
      <c r="AU2262" s="214" t="s">
        <v>89</v>
      </c>
      <c r="AV2262" s="16" t="s">
        <v>530</v>
      </c>
      <c r="AW2262" s="16" t="s">
        <v>30</v>
      </c>
      <c r="AX2262" s="16" t="s">
        <v>83</v>
      </c>
      <c r="AY2262" s="214" t="s">
        <v>524</v>
      </c>
    </row>
    <row r="2263" spans="1:65" s="2" customFormat="1" ht="33" customHeight="1">
      <c r="A2263" s="35"/>
      <c r="B2263" s="144"/>
      <c r="C2263" s="176" t="s">
        <v>2279</v>
      </c>
      <c r="D2263" s="176" t="s">
        <v>526</v>
      </c>
      <c r="E2263" s="177" t="s">
        <v>2280</v>
      </c>
      <c r="F2263" s="178" t="s">
        <v>2281</v>
      </c>
      <c r="G2263" s="179" t="s">
        <v>879</v>
      </c>
      <c r="H2263" s="180">
        <v>4</v>
      </c>
      <c r="I2263" s="181"/>
      <c r="J2263" s="180">
        <f>ROUND(I2263*H2263,3)</f>
        <v>0</v>
      </c>
      <c r="K2263" s="182"/>
      <c r="L2263" s="36"/>
      <c r="M2263" s="183" t="s">
        <v>1</v>
      </c>
      <c r="N2263" s="184" t="s">
        <v>42</v>
      </c>
      <c r="O2263" s="61"/>
      <c r="P2263" s="185">
        <f>O2263*H2263</f>
        <v>0</v>
      </c>
      <c r="Q2263" s="185">
        <v>0</v>
      </c>
      <c r="R2263" s="185">
        <f>Q2263*H2263</f>
        <v>0</v>
      </c>
      <c r="S2263" s="185">
        <v>0</v>
      </c>
      <c r="T2263" s="186">
        <f>S2263*H2263</f>
        <v>0</v>
      </c>
      <c r="U2263" s="35"/>
      <c r="V2263" s="35"/>
      <c r="W2263" s="35"/>
      <c r="X2263" s="35"/>
      <c r="Y2263" s="35"/>
      <c r="Z2263" s="35"/>
      <c r="AA2263" s="35"/>
      <c r="AB2263" s="35"/>
      <c r="AC2263" s="35"/>
      <c r="AD2263" s="35"/>
      <c r="AE2263" s="35"/>
      <c r="AR2263" s="187" t="s">
        <v>530</v>
      </c>
      <c r="AT2263" s="187" t="s">
        <v>526</v>
      </c>
      <c r="AU2263" s="187" t="s">
        <v>89</v>
      </c>
      <c r="AY2263" s="18" t="s">
        <v>524</v>
      </c>
      <c r="BE2263" s="105">
        <f>IF(N2263="základná",J2263,0)</f>
        <v>0</v>
      </c>
      <c r="BF2263" s="105">
        <f>IF(N2263="znížená",J2263,0)</f>
        <v>0</v>
      </c>
      <c r="BG2263" s="105">
        <f>IF(N2263="zákl. prenesená",J2263,0)</f>
        <v>0</v>
      </c>
      <c r="BH2263" s="105">
        <f>IF(N2263="zníž. prenesená",J2263,0)</f>
        <v>0</v>
      </c>
      <c r="BI2263" s="105">
        <f>IF(N2263="nulová",J2263,0)</f>
        <v>0</v>
      </c>
      <c r="BJ2263" s="18" t="s">
        <v>89</v>
      </c>
      <c r="BK2263" s="188">
        <f>ROUND(I2263*H2263,3)</f>
        <v>0</v>
      </c>
      <c r="BL2263" s="18" t="s">
        <v>530</v>
      </c>
      <c r="BM2263" s="187" t="s">
        <v>2282</v>
      </c>
    </row>
    <row r="2264" spans="1:65" s="14" customFormat="1">
      <c r="B2264" s="198"/>
      <c r="D2264" s="190" t="s">
        <v>532</v>
      </c>
      <c r="E2264" s="199" t="s">
        <v>1</v>
      </c>
      <c r="F2264" s="200" t="s">
        <v>2283</v>
      </c>
      <c r="H2264" s="199" t="s">
        <v>1</v>
      </c>
      <c r="I2264" s="201"/>
      <c r="L2264" s="198"/>
      <c r="M2264" s="202"/>
      <c r="N2264" s="203"/>
      <c r="O2264" s="203"/>
      <c r="P2264" s="203"/>
      <c r="Q2264" s="203"/>
      <c r="R2264" s="203"/>
      <c r="S2264" s="203"/>
      <c r="T2264" s="204"/>
      <c r="AT2264" s="199" t="s">
        <v>532</v>
      </c>
      <c r="AU2264" s="199" t="s">
        <v>89</v>
      </c>
      <c r="AV2264" s="14" t="s">
        <v>83</v>
      </c>
      <c r="AW2264" s="14" t="s">
        <v>30</v>
      </c>
      <c r="AX2264" s="14" t="s">
        <v>76</v>
      </c>
      <c r="AY2264" s="199" t="s">
        <v>524</v>
      </c>
    </row>
    <row r="2265" spans="1:65" s="13" customFormat="1">
      <c r="B2265" s="189"/>
      <c r="D2265" s="190" t="s">
        <v>532</v>
      </c>
      <c r="E2265" s="191" t="s">
        <v>1</v>
      </c>
      <c r="F2265" s="192" t="s">
        <v>2284</v>
      </c>
      <c r="H2265" s="193">
        <v>4</v>
      </c>
      <c r="I2265" s="194"/>
      <c r="L2265" s="189"/>
      <c r="M2265" s="195"/>
      <c r="N2265" s="196"/>
      <c r="O2265" s="196"/>
      <c r="P2265" s="196"/>
      <c r="Q2265" s="196"/>
      <c r="R2265" s="196"/>
      <c r="S2265" s="196"/>
      <c r="T2265" s="197"/>
      <c r="AT2265" s="191" t="s">
        <v>532</v>
      </c>
      <c r="AU2265" s="191" t="s">
        <v>89</v>
      </c>
      <c r="AV2265" s="13" t="s">
        <v>89</v>
      </c>
      <c r="AW2265" s="13" t="s">
        <v>30</v>
      </c>
      <c r="AX2265" s="13" t="s">
        <v>76</v>
      </c>
      <c r="AY2265" s="191" t="s">
        <v>524</v>
      </c>
    </row>
    <row r="2266" spans="1:65" s="16" customFormat="1">
      <c r="B2266" s="213"/>
      <c r="D2266" s="190" t="s">
        <v>532</v>
      </c>
      <c r="E2266" s="214" t="s">
        <v>1</v>
      </c>
      <c r="F2266" s="215" t="s">
        <v>590</v>
      </c>
      <c r="H2266" s="216">
        <v>4</v>
      </c>
      <c r="I2266" s="217"/>
      <c r="L2266" s="213"/>
      <c r="M2266" s="218"/>
      <c r="N2266" s="219"/>
      <c r="O2266" s="219"/>
      <c r="P2266" s="219"/>
      <c r="Q2266" s="219"/>
      <c r="R2266" s="219"/>
      <c r="S2266" s="219"/>
      <c r="T2266" s="220"/>
      <c r="AT2266" s="214" t="s">
        <v>532</v>
      </c>
      <c r="AU2266" s="214" t="s">
        <v>89</v>
      </c>
      <c r="AV2266" s="16" t="s">
        <v>530</v>
      </c>
      <c r="AW2266" s="16" t="s">
        <v>30</v>
      </c>
      <c r="AX2266" s="16" t="s">
        <v>83</v>
      </c>
      <c r="AY2266" s="214" t="s">
        <v>524</v>
      </c>
    </row>
    <row r="2267" spans="1:65" s="2" customFormat="1" ht="66.75" customHeight="1">
      <c r="A2267" s="35"/>
      <c r="B2267" s="144"/>
      <c r="C2267" s="176" t="s">
        <v>2285</v>
      </c>
      <c r="D2267" s="176" t="s">
        <v>526</v>
      </c>
      <c r="E2267" s="177" t="s">
        <v>2286</v>
      </c>
      <c r="F2267" s="178" t="s">
        <v>2287</v>
      </c>
      <c r="G2267" s="179" t="s">
        <v>529</v>
      </c>
      <c r="H2267" s="180">
        <v>2136.6790000000001</v>
      </c>
      <c r="I2267" s="181"/>
      <c r="J2267" s="180">
        <f>ROUND(I2267*H2267,3)</f>
        <v>0</v>
      </c>
      <c r="K2267" s="182"/>
      <c r="L2267" s="36"/>
      <c r="M2267" s="183" t="s">
        <v>1</v>
      </c>
      <c r="N2267" s="184" t="s">
        <v>42</v>
      </c>
      <c r="O2267" s="61"/>
      <c r="P2267" s="185">
        <f>O2267*H2267</f>
        <v>0</v>
      </c>
      <c r="Q2267" s="185">
        <v>0</v>
      </c>
      <c r="R2267" s="185">
        <f>Q2267*H2267</f>
        <v>0</v>
      </c>
      <c r="S2267" s="185">
        <v>0.115</v>
      </c>
      <c r="T2267" s="186">
        <f>S2267*H2267</f>
        <v>245.71808500000003</v>
      </c>
      <c r="U2267" s="35"/>
      <c r="V2267" s="35"/>
      <c r="W2267" s="35"/>
      <c r="X2267" s="35"/>
      <c r="Y2267" s="35"/>
      <c r="Z2267" s="35"/>
      <c r="AA2267" s="35"/>
      <c r="AB2267" s="35"/>
      <c r="AC2267" s="35"/>
      <c r="AD2267" s="35"/>
      <c r="AE2267" s="35"/>
      <c r="AR2267" s="187" t="s">
        <v>530</v>
      </c>
      <c r="AT2267" s="187" t="s">
        <v>526</v>
      </c>
      <c r="AU2267" s="187" t="s">
        <v>89</v>
      </c>
      <c r="AY2267" s="18" t="s">
        <v>524</v>
      </c>
      <c r="BE2267" s="105">
        <f>IF(N2267="základná",J2267,0)</f>
        <v>0</v>
      </c>
      <c r="BF2267" s="105">
        <f>IF(N2267="znížená",J2267,0)</f>
        <v>0</v>
      </c>
      <c r="BG2267" s="105">
        <f>IF(N2267="zákl. prenesená",J2267,0)</f>
        <v>0</v>
      </c>
      <c r="BH2267" s="105">
        <f>IF(N2267="zníž. prenesená",J2267,0)</f>
        <v>0</v>
      </c>
      <c r="BI2267" s="105">
        <f>IF(N2267="nulová",J2267,0)</f>
        <v>0</v>
      </c>
      <c r="BJ2267" s="18" t="s">
        <v>89</v>
      </c>
      <c r="BK2267" s="188">
        <f>ROUND(I2267*H2267,3)</f>
        <v>0</v>
      </c>
      <c r="BL2267" s="18" t="s">
        <v>530</v>
      </c>
      <c r="BM2267" s="187" t="s">
        <v>2288</v>
      </c>
    </row>
    <row r="2268" spans="1:65" s="14" customFormat="1">
      <c r="B2268" s="198"/>
      <c r="D2268" s="190" t="s">
        <v>532</v>
      </c>
      <c r="E2268" s="199" t="s">
        <v>1</v>
      </c>
      <c r="F2268" s="200" t="s">
        <v>2289</v>
      </c>
      <c r="H2268" s="199" t="s">
        <v>1</v>
      </c>
      <c r="I2268" s="201"/>
      <c r="L2268" s="198"/>
      <c r="M2268" s="202"/>
      <c r="N2268" s="203"/>
      <c r="O2268" s="203"/>
      <c r="P2268" s="203"/>
      <c r="Q2268" s="203"/>
      <c r="R2268" s="203"/>
      <c r="S2268" s="203"/>
      <c r="T2268" s="204"/>
      <c r="AT2268" s="199" t="s">
        <v>532</v>
      </c>
      <c r="AU2268" s="199" t="s">
        <v>89</v>
      </c>
      <c r="AV2268" s="14" t="s">
        <v>83</v>
      </c>
      <c r="AW2268" s="14" t="s">
        <v>30</v>
      </c>
      <c r="AX2268" s="14" t="s">
        <v>76</v>
      </c>
      <c r="AY2268" s="199" t="s">
        <v>524</v>
      </c>
    </row>
    <row r="2269" spans="1:65" s="14" customFormat="1">
      <c r="B2269" s="198"/>
      <c r="D2269" s="190" t="s">
        <v>532</v>
      </c>
      <c r="E2269" s="199" t="s">
        <v>1</v>
      </c>
      <c r="F2269" s="200" t="s">
        <v>2064</v>
      </c>
      <c r="H2269" s="199" t="s">
        <v>1</v>
      </c>
      <c r="I2269" s="201"/>
      <c r="L2269" s="198"/>
      <c r="M2269" s="202"/>
      <c r="N2269" s="203"/>
      <c r="O2269" s="203"/>
      <c r="P2269" s="203"/>
      <c r="Q2269" s="203"/>
      <c r="R2269" s="203"/>
      <c r="S2269" s="203"/>
      <c r="T2269" s="204"/>
      <c r="AT2269" s="199" t="s">
        <v>532</v>
      </c>
      <c r="AU2269" s="199" t="s">
        <v>89</v>
      </c>
      <c r="AV2269" s="14" t="s">
        <v>83</v>
      </c>
      <c r="AW2269" s="14" t="s">
        <v>30</v>
      </c>
      <c r="AX2269" s="14" t="s">
        <v>76</v>
      </c>
      <c r="AY2269" s="199" t="s">
        <v>524</v>
      </c>
    </row>
    <row r="2270" spans="1:65" s="13" customFormat="1">
      <c r="B2270" s="189"/>
      <c r="D2270" s="190" t="s">
        <v>532</v>
      </c>
      <c r="E2270" s="191" t="s">
        <v>1</v>
      </c>
      <c r="F2270" s="192" t="s">
        <v>2290</v>
      </c>
      <c r="H2270" s="193">
        <v>82.74</v>
      </c>
      <c r="I2270" s="194"/>
      <c r="L2270" s="189"/>
      <c r="M2270" s="195"/>
      <c r="N2270" s="196"/>
      <c r="O2270" s="196"/>
      <c r="P2270" s="196"/>
      <c r="Q2270" s="196"/>
      <c r="R2270" s="196"/>
      <c r="S2270" s="196"/>
      <c r="T2270" s="197"/>
      <c r="AT2270" s="191" t="s">
        <v>532</v>
      </c>
      <c r="AU2270" s="191" t="s">
        <v>89</v>
      </c>
      <c r="AV2270" s="13" t="s">
        <v>89</v>
      </c>
      <c r="AW2270" s="13" t="s">
        <v>30</v>
      </c>
      <c r="AX2270" s="13" t="s">
        <v>76</v>
      </c>
      <c r="AY2270" s="191" t="s">
        <v>524</v>
      </c>
    </row>
    <row r="2271" spans="1:65" s="13" customFormat="1">
      <c r="B2271" s="189"/>
      <c r="D2271" s="190" t="s">
        <v>532</v>
      </c>
      <c r="E2271" s="191" t="s">
        <v>1</v>
      </c>
      <c r="F2271" s="192" t="s">
        <v>2291</v>
      </c>
      <c r="H2271" s="193">
        <v>-6.4</v>
      </c>
      <c r="I2271" s="194"/>
      <c r="L2271" s="189"/>
      <c r="M2271" s="195"/>
      <c r="N2271" s="196"/>
      <c r="O2271" s="196"/>
      <c r="P2271" s="196"/>
      <c r="Q2271" s="196"/>
      <c r="R2271" s="196"/>
      <c r="S2271" s="196"/>
      <c r="T2271" s="197"/>
      <c r="AT2271" s="191" t="s">
        <v>532</v>
      </c>
      <c r="AU2271" s="191" t="s">
        <v>89</v>
      </c>
      <c r="AV2271" s="13" t="s">
        <v>89</v>
      </c>
      <c r="AW2271" s="13" t="s">
        <v>30</v>
      </c>
      <c r="AX2271" s="13" t="s">
        <v>76</v>
      </c>
      <c r="AY2271" s="191" t="s">
        <v>524</v>
      </c>
    </row>
    <row r="2272" spans="1:65" s="13" customFormat="1">
      <c r="B2272" s="189"/>
      <c r="D2272" s="190" t="s">
        <v>532</v>
      </c>
      <c r="E2272" s="191" t="s">
        <v>1</v>
      </c>
      <c r="F2272" s="192" t="s">
        <v>2292</v>
      </c>
      <c r="H2272" s="193">
        <v>8.3729999999999993</v>
      </c>
      <c r="I2272" s="194"/>
      <c r="L2272" s="189"/>
      <c r="M2272" s="195"/>
      <c r="N2272" s="196"/>
      <c r="O2272" s="196"/>
      <c r="P2272" s="196"/>
      <c r="Q2272" s="196"/>
      <c r="R2272" s="196"/>
      <c r="S2272" s="196"/>
      <c r="T2272" s="197"/>
      <c r="AT2272" s="191" t="s">
        <v>532</v>
      </c>
      <c r="AU2272" s="191" t="s">
        <v>89</v>
      </c>
      <c r="AV2272" s="13" t="s">
        <v>89</v>
      </c>
      <c r="AW2272" s="13" t="s">
        <v>30</v>
      </c>
      <c r="AX2272" s="13" t="s">
        <v>76</v>
      </c>
      <c r="AY2272" s="191" t="s">
        <v>524</v>
      </c>
    </row>
    <row r="2273" spans="2:51" s="13" customFormat="1">
      <c r="B2273" s="189"/>
      <c r="D2273" s="190" t="s">
        <v>532</v>
      </c>
      <c r="E2273" s="191" t="s">
        <v>1</v>
      </c>
      <c r="F2273" s="192" t="s">
        <v>2293</v>
      </c>
      <c r="H2273" s="193">
        <v>18.253</v>
      </c>
      <c r="I2273" s="194"/>
      <c r="L2273" s="189"/>
      <c r="M2273" s="195"/>
      <c r="N2273" s="196"/>
      <c r="O2273" s="196"/>
      <c r="P2273" s="196"/>
      <c r="Q2273" s="196"/>
      <c r="R2273" s="196"/>
      <c r="S2273" s="196"/>
      <c r="T2273" s="197"/>
      <c r="AT2273" s="191" t="s">
        <v>532</v>
      </c>
      <c r="AU2273" s="191" t="s">
        <v>89</v>
      </c>
      <c r="AV2273" s="13" t="s">
        <v>89</v>
      </c>
      <c r="AW2273" s="13" t="s">
        <v>30</v>
      </c>
      <c r="AX2273" s="13" t="s">
        <v>76</v>
      </c>
      <c r="AY2273" s="191" t="s">
        <v>524</v>
      </c>
    </row>
    <row r="2274" spans="2:51" s="13" customFormat="1">
      <c r="B2274" s="189"/>
      <c r="D2274" s="190" t="s">
        <v>532</v>
      </c>
      <c r="E2274" s="191" t="s">
        <v>1</v>
      </c>
      <c r="F2274" s="192" t="s">
        <v>2294</v>
      </c>
      <c r="H2274" s="193">
        <v>21.366</v>
      </c>
      <c r="I2274" s="194"/>
      <c r="L2274" s="189"/>
      <c r="M2274" s="195"/>
      <c r="N2274" s="196"/>
      <c r="O2274" s="196"/>
      <c r="P2274" s="196"/>
      <c r="Q2274" s="196"/>
      <c r="R2274" s="196"/>
      <c r="S2274" s="196"/>
      <c r="T2274" s="197"/>
      <c r="AT2274" s="191" t="s">
        <v>532</v>
      </c>
      <c r="AU2274" s="191" t="s">
        <v>89</v>
      </c>
      <c r="AV2274" s="13" t="s">
        <v>89</v>
      </c>
      <c r="AW2274" s="13" t="s">
        <v>30</v>
      </c>
      <c r="AX2274" s="13" t="s">
        <v>76</v>
      </c>
      <c r="AY2274" s="191" t="s">
        <v>524</v>
      </c>
    </row>
    <row r="2275" spans="2:51" s="13" customFormat="1">
      <c r="B2275" s="189"/>
      <c r="D2275" s="190" t="s">
        <v>532</v>
      </c>
      <c r="E2275" s="191" t="s">
        <v>1</v>
      </c>
      <c r="F2275" s="192" t="s">
        <v>2291</v>
      </c>
      <c r="H2275" s="193">
        <v>-6.4</v>
      </c>
      <c r="I2275" s="194"/>
      <c r="L2275" s="189"/>
      <c r="M2275" s="195"/>
      <c r="N2275" s="196"/>
      <c r="O2275" s="196"/>
      <c r="P2275" s="196"/>
      <c r="Q2275" s="196"/>
      <c r="R2275" s="196"/>
      <c r="S2275" s="196"/>
      <c r="T2275" s="197"/>
      <c r="AT2275" s="191" t="s">
        <v>532</v>
      </c>
      <c r="AU2275" s="191" t="s">
        <v>89</v>
      </c>
      <c r="AV2275" s="13" t="s">
        <v>89</v>
      </c>
      <c r="AW2275" s="13" t="s">
        <v>30</v>
      </c>
      <c r="AX2275" s="13" t="s">
        <v>76</v>
      </c>
      <c r="AY2275" s="191" t="s">
        <v>524</v>
      </c>
    </row>
    <row r="2276" spans="2:51" s="15" customFormat="1">
      <c r="B2276" s="205"/>
      <c r="D2276" s="190" t="s">
        <v>532</v>
      </c>
      <c r="E2276" s="206" t="s">
        <v>1</v>
      </c>
      <c r="F2276" s="207" t="s">
        <v>589</v>
      </c>
      <c r="H2276" s="208">
        <v>117.932</v>
      </c>
      <c r="I2276" s="209"/>
      <c r="L2276" s="205"/>
      <c r="M2276" s="210"/>
      <c r="N2276" s="211"/>
      <c r="O2276" s="211"/>
      <c r="P2276" s="211"/>
      <c r="Q2276" s="211"/>
      <c r="R2276" s="211"/>
      <c r="S2276" s="211"/>
      <c r="T2276" s="212"/>
      <c r="AT2276" s="206" t="s">
        <v>532</v>
      </c>
      <c r="AU2276" s="206" t="s">
        <v>89</v>
      </c>
      <c r="AV2276" s="15" t="s">
        <v>537</v>
      </c>
      <c r="AW2276" s="15" t="s">
        <v>30</v>
      </c>
      <c r="AX2276" s="15" t="s">
        <v>76</v>
      </c>
      <c r="AY2276" s="206" t="s">
        <v>524</v>
      </c>
    </row>
    <row r="2277" spans="2:51" s="14" customFormat="1">
      <c r="B2277" s="198"/>
      <c r="D2277" s="190" t="s">
        <v>532</v>
      </c>
      <c r="E2277" s="199" t="s">
        <v>1</v>
      </c>
      <c r="F2277" s="200" t="s">
        <v>840</v>
      </c>
      <c r="H2277" s="199" t="s">
        <v>1</v>
      </c>
      <c r="I2277" s="201"/>
      <c r="L2277" s="198"/>
      <c r="M2277" s="202"/>
      <c r="N2277" s="203"/>
      <c r="O2277" s="203"/>
      <c r="P2277" s="203"/>
      <c r="Q2277" s="203"/>
      <c r="R2277" s="203"/>
      <c r="S2277" s="203"/>
      <c r="T2277" s="204"/>
      <c r="AT2277" s="199" t="s">
        <v>532</v>
      </c>
      <c r="AU2277" s="199" t="s">
        <v>89</v>
      </c>
      <c r="AV2277" s="14" t="s">
        <v>83</v>
      </c>
      <c r="AW2277" s="14" t="s">
        <v>30</v>
      </c>
      <c r="AX2277" s="14" t="s">
        <v>76</v>
      </c>
      <c r="AY2277" s="199" t="s">
        <v>524</v>
      </c>
    </row>
    <row r="2278" spans="2:51" s="14" customFormat="1">
      <c r="B2278" s="198"/>
      <c r="D2278" s="190" t="s">
        <v>532</v>
      </c>
      <c r="E2278" s="199" t="s">
        <v>1</v>
      </c>
      <c r="F2278" s="200" t="s">
        <v>578</v>
      </c>
      <c r="H2278" s="199" t="s">
        <v>1</v>
      </c>
      <c r="I2278" s="201"/>
      <c r="L2278" s="198"/>
      <c r="M2278" s="202"/>
      <c r="N2278" s="203"/>
      <c r="O2278" s="203"/>
      <c r="P2278" s="203"/>
      <c r="Q2278" s="203"/>
      <c r="R2278" s="203"/>
      <c r="S2278" s="203"/>
      <c r="T2278" s="204"/>
      <c r="AT2278" s="199" t="s">
        <v>532</v>
      </c>
      <c r="AU2278" s="199" t="s">
        <v>89</v>
      </c>
      <c r="AV2278" s="14" t="s">
        <v>83</v>
      </c>
      <c r="AW2278" s="14" t="s">
        <v>30</v>
      </c>
      <c r="AX2278" s="14" t="s">
        <v>76</v>
      </c>
      <c r="AY2278" s="199" t="s">
        <v>524</v>
      </c>
    </row>
    <row r="2279" spans="2:51" s="13" customFormat="1">
      <c r="B2279" s="189"/>
      <c r="D2279" s="190" t="s">
        <v>532</v>
      </c>
      <c r="E2279" s="191" t="s">
        <v>1</v>
      </c>
      <c r="F2279" s="192" t="s">
        <v>2295</v>
      </c>
      <c r="H2279" s="193">
        <v>14.055999999999999</v>
      </c>
      <c r="I2279" s="194"/>
      <c r="L2279" s="189"/>
      <c r="M2279" s="195"/>
      <c r="N2279" s="196"/>
      <c r="O2279" s="196"/>
      <c r="P2279" s="196"/>
      <c r="Q2279" s="196"/>
      <c r="R2279" s="196"/>
      <c r="S2279" s="196"/>
      <c r="T2279" s="197"/>
      <c r="AT2279" s="191" t="s">
        <v>532</v>
      </c>
      <c r="AU2279" s="191" t="s">
        <v>89</v>
      </c>
      <c r="AV2279" s="13" t="s">
        <v>89</v>
      </c>
      <c r="AW2279" s="13" t="s">
        <v>30</v>
      </c>
      <c r="AX2279" s="13" t="s">
        <v>76</v>
      </c>
      <c r="AY2279" s="191" t="s">
        <v>524</v>
      </c>
    </row>
    <row r="2280" spans="2:51" s="13" customFormat="1" ht="20.399999999999999">
      <c r="B2280" s="189"/>
      <c r="D2280" s="190" t="s">
        <v>532</v>
      </c>
      <c r="E2280" s="191" t="s">
        <v>1</v>
      </c>
      <c r="F2280" s="192" t="s">
        <v>2296</v>
      </c>
      <c r="H2280" s="193">
        <v>34.526000000000003</v>
      </c>
      <c r="I2280" s="194"/>
      <c r="L2280" s="189"/>
      <c r="M2280" s="195"/>
      <c r="N2280" s="196"/>
      <c r="O2280" s="196"/>
      <c r="P2280" s="196"/>
      <c r="Q2280" s="196"/>
      <c r="R2280" s="196"/>
      <c r="S2280" s="196"/>
      <c r="T2280" s="197"/>
      <c r="AT2280" s="191" t="s">
        <v>532</v>
      </c>
      <c r="AU2280" s="191" t="s">
        <v>89</v>
      </c>
      <c r="AV2280" s="13" t="s">
        <v>89</v>
      </c>
      <c r="AW2280" s="13" t="s">
        <v>30</v>
      </c>
      <c r="AX2280" s="13" t="s">
        <v>76</v>
      </c>
      <c r="AY2280" s="191" t="s">
        <v>524</v>
      </c>
    </row>
    <row r="2281" spans="2:51" s="13" customFormat="1" ht="20.399999999999999">
      <c r="B2281" s="189"/>
      <c r="D2281" s="190" t="s">
        <v>532</v>
      </c>
      <c r="E2281" s="191" t="s">
        <v>1</v>
      </c>
      <c r="F2281" s="192" t="s">
        <v>2297</v>
      </c>
      <c r="H2281" s="193">
        <v>39.863999999999997</v>
      </c>
      <c r="I2281" s="194"/>
      <c r="L2281" s="189"/>
      <c r="M2281" s="195"/>
      <c r="N2281" s="196"/>
      <c r="O2281" s="196"/>
      <c r="P2281" s="196"/>
      <c r="Q2281" s="196"/>
      <c r="R2281" s="196"/>
      <c r="S2281" s="196"/>
      <c r="T2281" s="197"/>
      <c r="AT2281" s="191" t="s">
        <v>532</v>
      </c>
      <c r="AU2281" s="191" t="s">
        <v>89</v>
      </c>
      <c r="AV2281" s="13" t="s">
        <v>89</v>
      </c>
      <c r="AW2281" s="13" t="s">
        <v>30</v>
      </c>
      <c r="AX2281" s="13" t="s">
        <v>76</v>
      </c>
      <c r="AY2281" s="191" t="s">
        <v>524</v>
      </c>
    </row>
    <row r="2282" spans="2:51" s="13" customFormat="1">
      <c r="B2282" s="189"/>
      <c r="D2282" s="190" t="s">
        <v>532</v>
      </c>
      <c r="E2282" s="191" t="s">
        <v>1</v>
      </c>
      <c r="F2282" s="192" t="s">
        <v>2298</v>
      </c>
      <c r="H2282" s="193">
        <v>-11.4</v>
      </c>
      <c r="I2282" s="194"/>
      <c r="L2282" s="189"/>
      <c r="M2282" s="195"/>
      <c r="N2282" s="196"/>
      <c r="O2282" s="196"/>
      <c r="P2282" s="196"/>
      <c r="Q2282" s="196"/>
      <c r="R2282" s="196"/>
      <c r="S2282" s="196"/>
      <c r="T2282" s="197"/>
      <c r="AT2282" s="191" t="s">
        <v>532</v>
      </c>
      <c r="AU2282" s="191" t="s">
        <v>89</v>
      </c>
      <c r="AV2282" s="13" t="s">
        <v>89</v>
      </c>
      <c r="AW2282" s="13" t="s">
        <v>30</v>
      </c>
      <c r="AX2282" s="13" t="s">
        <v>76</v>
      </c>
      <c r="AY2282" s="191" t="s">
        <v>524</v>
      </c>
    </row>
    <row r="2283" spans="2:51" s="13" customFormat="1" ht="20.399999999999999">
      <c r="B2283" s="189"/>
      <c r="D2283" s="190" t="s">
        <v>532</v>
      </c>
      <c r="E2283" s="191" t="s">
        <v>1</v>
      </c>
      <c r="F2283" s="192" t="s">
        <v>2299</v>
      </c>
      <c r="H2283" s="193">
        <v>25.663</v>
      </c>
      <c r="I2283" s="194"/>
      <c r="L2283" s="189"/>
      <c r="M2283" s="195"/>
      <c r="N2283" s="196"/>
      <c r="O2283" s="196"/>
      <c r="P2283" s="196"/>
      <c r="Q2283" s="196"/>
      <c r="R2283" s="196"/>
      <c r="S2283" s="196"/>
      <c r="T2283" s="197"/>
      <c r="AT2283" s="191" t="s">
        <v>532</v>
      </c>
      <c r="AU2283" s="191" t="s">
        <v>89</v>
      </c>
      <c r="AV2283" s="13" t="s">
        <v>89</v>
      </c>
      <c r="AW2283" s="13" t="s">
        <v>30</v>
      </c>
      <c r="AX2283" s="13" t="s">
        <v>76</v>
      </c>
      <c r="AY2283" s="191" t="s">
        <v>524</v>
      </c>
    </row>
    <row r="2284" spans="2:51" s="13" customFormat="1">
      <c r="B2284" s="189"/>
      <c r="D2284" s="190" t="s">
        <v>532</v>
      </c>
      <c r="E2284" s="191" t="s">
        <v>1</v>
      </c>
      <c r="F2284" s="192" t="s">
        <v>2300</v>
      </c>
      <c r="H2284" s="193">
        <v>8.6929999999999996</v>
      </c>
      <c r="I2284" s="194"/>
      <c r="L2284" s="189"/>
      <c r="M2284" s="195"/>
      <c r="N2284" s="196"/>
      <c r="O2284" s="196"/>
      <c r="P2284" s="196"/>
      <c r="Q2284" s="196"/>
      <c r="R2284" s="196"/>
      <c r="S2284" s="196"/>
      <c r="T2284" s="197"/>
      <c r="AT2284" s="191" t="s">
        <v>532</v>
      </c>
      <c r="AU2284" s="191" t="s">
        <v>89</v>
      </c>
      <c r="AV2284" s="13" t="s">
        <v>89</v>
      </c>
      <c r="AW2284" s="13" t="s">
        <v>30</v>
      </c>
      <c r="AX2284" s="13" t="s">
        <v>76</v>
      </c>
      <c r="AY2284" s="191" t="s">
        <v>524</v>
      </c>
    </row>
    <row r="2285" spans="2:51" s="13" customFormat="1">
      <c r="B2285" s="189"/>
      <c r="D2285" s="190" t="s">
        <v>532</v>
      </c>
      <c r="E2285" s="191" t="s">
        <v>1</v>
      </c>
      <c r="F2285" s="192" t="s">
        <v>2301</v>
      </c>
      <c r="H2285" s="193">
        <v>-2.8</v>
      </c>
      <c r="I2285" s="194"/>
      <c r="L2285" s="189"/>
      <c r="M2285" s="195"/>
      <c r="N2285" s="196"/>
      <c r="O2285" s="196"/>
      <c r="P2285" s="196"/>
      <c r="Q2285" s="196"/>
      <c r="R2285" s="196"/>
      <c r="S2285" s="196"/>
      <c r="T2285" s="197"/>
      <c r="AT2285" s="191" t="s">
        <v>532</v>
      </c>
      <c r="AU2285" s="191" t="s">
        <v>89</v>
      </c>
      <c r="AV2285" s="13" t="s">
        <v>89</v>
      </c>
      <c r="AW2285" s="13" t="s">
        <v>30</v>
      </c>
      <c r="AX2285" s="13" t="s">
        <v>76</v>
      </c>
      <c r="AY2285" s="191" t="s">
        <v>524</v>
      </c>
    </row>
    <row r="2286" spans="2:51" s="13" customFormat="1">
      <c r="B2286" s="189"/>
      <c r="D2286" s="190" t="s">
        <v>532</v>
      </c>
      <c r="E2286" s="191" t="s">
        <v>1</v>
      </c>
      <c r="F2286" s="192" t="s">
        <v>2302</v>
      </c>
      <c r="H2286" s="193">
        <v>15.523999999999999</v>
      </c>
      <c r="I2286" s="194"/>
      <c r="L2286" s="189"/>
      <c r="M2286" s="195"/>
      <c r="N2286" s="196"/>
      <c r="O2286" s="196"/>
      <c r="P2286" s="196"/>
      <c r="Q2286" s="196"/>
      <c r="R2286" s="196"/>
      <c r="S2286" s="196"/>
      <c r="T2286" s="197"/>
      <c r="AT2286" s="191" t="s">
        <v>532</v>
      </c>
      <c r="AU2286" s="191" t="s">
        <v>89</v>
      </c>
      <c r="AV2286" s="13" t="s">
        <v>89</v>
      </c>
      <c r="AW2286" s="13" t="s">
        <v>30</v>
      </c>
      <c r="AX2286" s="13" t="s">
        <v>76</v>
      </c>
      <c r="AY2286" s="191" t="s">
        <v>524</v>
      </c>
    </row>
    <row r="2287" spans="2:51" s="13" customFormat="1">
      <c r="B2287" s="189"/>
      <c r="D2287" s="190" t="s">
        <v>532</v>
      </c>
      <c r="E2287" s="191" t="s">
        <v>1</v>
      </c>
      <c r="F2287" s="192" t="s">
        <v>2303</v>
      </c>
      <c r="H2287" s="193">
        <v>-1.5</v>
      </c>
      <c r="I2287" s="194"/>
      <c r="L2287" s="189"/>
      <c r="M2287" s="195"/>
      <c r="N2287" s="196"/>
      <c r="O2287" s="196"/>
      <c r="P2287" s="196"/>
      <c r="Q2287" s="196"/>
      <c r="R2287" s="196"/>
      <c r="S2287" s="196"/>
      <c r="T2287" s="197"/>
      <c r="AT2287" s="191" t="s">
        <v>532</v>
      </c>
      <c r="AU2287" s="191" t="s">
        <v>89</v>
      </c>
      <c r="AV2287" s="13" t="s">
        <v>89</v>
      </c>
      <c r="AW2287" s="13" t="s">
        <v>30</v>
      </c>
      <c r="AX2287" s="13" t="s">
        <v>76</v>
      </c>
      <c r="AY2287" s="191" t="s">
        <v>524</v>
      </c>
    </row>
    <row r="2288" spans="2:51" s="13" customFormat="1">
      <c r="B2288" s="189"/>
      <c r="D2288" s="190" t="s">
        <v>532</v>
      </c>
      <c r="E2288" s="191" t="s">
        <v>1</v>
      </c>
      <c r="F2288" s="192" t="s">
        <v>2304</v>
      </c>
      <c r="H2288" s="193">
        <v>25.48</v>
      </c>
      <c r="I2288" s="194"/>
      <c r="L2288" s="189"/>
      <c r="M2288" s="195"/>
      <c r="N2288" s="196"/>
      <c r="O2288" s="196"/>
      <c r="P2288" s="196"/>
      <c r="Q2288" s="196"/>
      <c r="R2288" s="196"/>
      <c r="S2288" s="196"/>
      <c r="T2288" s="197"/>
      <c r="AT2288" s="191" t="s">
        <v>532</v>
      </c>
      <c r="AU2288" s="191" t="s">
        <v>89</v>
      </c>
      <c r="AV2288" s="13" t="s">
        <v>89</v>
      </c>
      <c r="AW2288" s="13" t="s">
        <v>30</v>
      </c>
      <c r="AX2288" s="13" t="s">
        <v>76</v>
      </c>
      <c r="AY2288" s="191" t="s">
        <v>524</v>
      </c>
    </row>
    <row r="2289" spans="2:51" s="13" customFormat="1">
      <c r="B2289" s="189"/>
      <c r="D2289" s="190" t="s">
        <v>532</v>
      </c>
      <c r="E2289" s="191" t="s">
        <v>1</v>
      </c>
      <c r="F2289" s="192" t="s">
        <v>2305</v>
      </c>
      <c r="H2289" s="193">
        <v>14.114000000000001</v>
      </c>
      <c r="I2289" s="194"/>
      <c r="L2289" s="189"/>
      <c r="M2289" s="195"/>
      <c r="N2289" s="196"/>
      <c r="O2289" s="196"/>
      <c r="P2289" s="196"/>
      <c r="Q2289" s="196"/>
      <c r="R2289" s="196"/>
      <c r="S2289" s="196"/>
      <c r="T2289" s="197"/>
      <c r="AT2289" s="191" t="s">
        <v>532</v>
      </c>
      <c r="AU2289" s="191" t="s">
        <v>89</v>
      </c>
      <c r="AV2289" s="13" t="s">
        <v>89</v>
      </c>
      <c r="AW2289" s="13" t="s">
        <v>30</v>
      </c>
      <c r="AX2289" s="13" t="s">
        <v>76</v>
      </c>
      <c r="AY2289" s="191" t="s">
        <v>524</v>
      </c>
    </row>
    <row r="2290" spans="2:51" s="13" customFormat="1">
      <c r="B2290" s="189"/>
      <c r="D2290" s="190" t="s">
        <v>532</v>
      </c>
      <c r="E2290" s="191" t="s">
        <v>1</v>
      </c>
      <c r="F2290" s="192" t="s">
        <v>2306</v>
      </c>
      <c r="H2290" s="193">
        <v>2.5059999999999998</v>
      </c>
      <c r="I2290" s="194"/>
      <c r="L2290" s="189"/>
      <c r="M2290" s="195"/>
      <c r="N2290" s="196"/>
      <c r="O2290" s="196"/>
      <c r="P2290" s="196"/>
      <c r="Q2290" s="196"/>
      <c r="R2290" s="196"/>
      <c r="S2290" s="196"/>
      <c r="T2290" s="197"/>
      <c r="AT2290" s="191" t="s">
        <v>532</v>
      </c>
      <c r="AU2290" s="191" t="s">
        <v>89</v>
      </c>
      <c r="AV2290" s="13" t="s">
        <v>89</v>
      </c>
      <c r="AW2290" s="13" t="s">
        <v>30</v>
      </c>
      <c r="AX2290" s="13" t="s">
        <v>76</v>
      </c>
      <c r="AY2290" s="191" t="s">
        <v>524</v>
      </c>
    </row>
    <row r="2291" spans="2:51" s="13" customFormat="1">
      <c r="B2291" s="189"/>
      <c r="D2291" s="190" t="s">
        <v>532</v>
      </c>
      <c r="E2291" s="191" t="s">
        <v>1</v>
      </c>
      <c r="F2291" s="192" t="s">
        <v>2307</v>
      </c>
      <c r="H2291" s="193">
        <v>22.213999999999999</v>
      </c>
      <c r="I2291" s="194"/>
      <c r="L2291" s="189"/>
      <c r="M2291" s="195"/>
      <c r="N2291" s="196"/>
      <c r="O2291" s="196"/>
      <c r="P2291" s="196"/>
      <c r="Q2291" s="196"/>
      <c r="R2291" s="196"/>
      <c r="S2291" s="196"/>
      <c r="T2291" s="197"/>
      <c r="AT2291" s="191" t="s">
        <v>532</v>
      </c>
      <c r="AU2291" s="191" t="s">
        <v>89</v>
      </c>
      <c r="AV2291" s="13" t="s">
        <v>89</v>
      </c>
      <c r="AW2291" s="13" t="s">
        <v>30</v>
      </c>
      <c r="AX2291" s="13" t="s">
        <v>76</v>
      </c>
      <c r="AY2291" s="191" t="s">
        <v>524</v>
      </c>
    </row>
    <row r="2292" spans="2:51" s="14" customFormat="1">
      <c r="B2292" s="198"/>
      <c r="D2292" s="190" t="s">
        <v>532</v>
      </c>
      <c r="E2292" s="199" t="s">
        <v>1</v>
      </c>
      <c r="F2292" s="200" t="s">
        <v>2308</v>
      </c>
      <c r="H2292" s="199" t="s">
        <v>1</v>
      </c>
      <c r="I2292" s="201"/>
      <c r="L2292" s="198"/>
      <c r="M2292" s="202"/>
      <c r="N2292" s="203"/>
      <c r="O2292" s="203"/>
      <c r="P2292" s="203"/>
      <c r="Q2292" s="203"/>
      <c r="R2292" s="203"/>
      <c r="S2292" s="203"/>
      <c r="T2292" s="204"/>
      <c r="AT2292" s="199" t="s">
        <v>532</v>
      </c>
      <c r="AU2292" s="199" t="s">
        <v>89</v>
      </c>
      <c r="AV2292" s="14" t="s">
        <v>83</v>
      </c>
      <c r="AW2292" s="14" t="s">
        <v>30</v>
      </c>
      <c r="AX2292" s="14" t="s">
        <v>76</v>
      </c>
      <c r="AY2292" s="199" t="s">
        <v>524</v>
      </c>
    </row>
    <row r="2293" spans="2:51" s="13" customFormat="1">
      <c r="B2293" s="189"/>
      <c r="D2293" s="190" t="s">
        <v>532</v>
      </c>
      <c r="E2293" s="191" t="s">
        <v>1</v>
      </c>
      <c r="F2293" s="192" t="s">
        <v>2309</v>
      </c>
      <c r="H2293" s="193">
        <v>18.178000000000001</v>
      </c>
      <c r="I2293" s="194"/>
      <c r="L2293" s="189"/>
      <c r="M2293" s="195"/>
      <c r="N2293" s="196"/>
      <c r="O2293" s="196"/>
      <c r="P2293" s="196"/>
      <c r="Q2293" s="196"/>
      <c r="R2293" s="196"/>
      <c r="S2293" s="196"/>
      <c r="T2293" s="197"/>
      <c r="AT2293" s="191" t="s">
        <v>532</v>
      </c>
      <c r="AU2293" s="191" t="s">
        <v>89</v>
      </c>
      <c r="AV2293" s="13" t="s">
        <v>89</v>
      </c>
      <c r="AW2293" s="13" t="s">
        <v>30</v>
      </c>
      <c r="AX2293" s="13" t="s">
        <v>76</v>
      </c>
      <c r="AY2293" s="191" t="s">
        <v>524</v>
      </c>
    </row>
    <row r="2294" spans="2:51" s="13" customFormat="1" ht="20.399999999999999">
      <c r="B2294" s="189"/>
      <c r="D2294" s="190" t="s">
        <v>532</v>
      </c>
      <c r="E2294" s="191" t="s">
        <v>1</v>
      </c>
      <c r="F2294" s="192" t="s">
        <v>2310</v>
      </c>
      <c r="H2294" s="193">
        <v>35.304000000000002</v>
      </c>
      <c r="I2294" s="194"/>
      <c r="L2294" s="189"/>
      <c r="M2294" s="195"/>
      <c r="N2294" s="196"/>
      <c r="O2294" s="196"/>
      <c r="P2294" s="196"/>
      <c r="Q2294" s="196"/>
      <c r="R2294" s="196"/>
      <c r="S2294" s="196"/>
      <c r="T2294" s="197"/>
      <c r="AT2294" s="191" t="s">
        <v>532</v>
      </c>
      <c r="AU2294" s="191" t="s">
        <v>89</v>
      </c>
      <c r="AV2294" s="13" t="s">
        <v>89</v>
      </c>
      <c r="AW2294" s="13" t="s">
        <v>30</v>
      </c>
      <c r="AX2294" s="13" t="s">
        <v>76</v>
      </c>
      <c r="AY2294" s="191" t="s">
        <v>524</v>
      </c>
    </row>
    <row r="2295" spans="2:51" s="13" customFormat="1">
      <c r="B2295" s="189"/>
      <c r="D2295" s="190" t="s">
        <v>532</v>
      </c>
      <c r="E2295" s="191" t="s">
        <v>1</v>
      </c>
      <c r="F2295" s="192" t="s">
        <v>2311</v>
      </c>
      <c r="H2295" s="193">
        <v>14.945</v>
      </c>
      <c r="I2295" s="194"/>
      <c r="L2295" s="189"/>
      <c r="M2295" s="195"/>
      <c r="N2295" s="196"/>
      <c r="O2295" s="196"/>
      <c r="P2295" s="196"/>
      <c r="Q2295" s="196"/>
      <c r="R2295" s="196"/>
      <c r="S2295" s="196"/>
      <c r="T2295" s="197"/>
      <c r="AT2295" s="191" t="s">
        <v>532</v>
      </c>
      <c r="AU2295" s="191" t="s">
        <v>89</v>
      </c>
      <c r="AV2295" s="13" t="s">
        <v>89</v>
      </c>
      <c r="AW2295" s="13" t="s">
        <v>30</v>
      </c>
      <c r="AX2295" s="13" t="s">
        <v>76</v>
      </c>
      <c r="AY2295" s="191" t="s">
        <v>524</v>
      </c>
    </row>
    <row r="2296" spans="2:51" s="13" customFormat="1" ht="20.399999999999999">
      <c r="B2296" s="189"/>
      <c r="D2296" s="190" t="s">
        <v>532</v>
      </c>
      <c r="E2296" s="191" t="s">
        <v>1</v>
      </c>
      <c r="F2296" s="192" t="s">
        <v>2312</v>
      </c>
      <c r="H2296" s="193">
        <v>22.631</v>
      </c>
      <c r="I2296" s="194"/>
      <c r="L2296" s="189"/>
      <c r="M2296" s="195"/>
      <c r="N2296" s="196"/>
      <c r="O2296" s="196"/>
      <c r="P2296" s="196"/>
      <c r="Q2296" s="196"/>
      <c r="R2296" s="196"/>
      <c r="S2296" s="196"/>
      <c r="T2296" s="197"/>
      <c r="AT2296" s="191" t="s">
        <v>532</v>
      </c>
      <c r="AU2296" s="191" t="s">
        <v>89</v>
      </c>
      <c r="AV2296" s="13" t="s">
        <v>89</v>
      </c>
      <c r="AW2296" s="13" t="s">
        <v>30</v>
      </c>
      <c r="AX2296" s="13" t="s">
        <v>76</v>
      </c>
      <c r="AY2296" s="191" t="s">
        <v>524</v>
      </c>
    </row>
    <row r="2297" spans="2:51" s="13" customFormat="1">
      <c r="B2297" s="189"/>
      <c r="D2297" s="190" t="s">
        <v>532</v>
      </c>
      <c r="E2297" s="191" t="s">
        <v>1</v>
      </c>
      <c r="F2297" s="192" t="s">
        <v>2313</v>
      </c>
      <c r="H2297" s="193">
        <v>38.460999999999999</v>
      </c>
      <c r="I2297" s="194"/>
      <c r="L2297" s="189"/>
      <c r="M2297" s="195"/>
      <c r="N2297" s="196"/>
      <c r="O2297" s="196"/>
      <c r="P2297" s="196"/>
      <c r="Q2297" s="196"/>
      <c r="R2297" s="196"/>
      <c r="S2297" s="196"/>
      <c r="T2297" s="197"/>
      <c r="AT2297" s="191" t="s">
        <v>532</v>
      </c>
      <c r="AU2297" s="191" t="s">
        <v>89</v>
      </c>
      <c r="AV2297" s="13" t="s">
        <v>89</v>
      </c>
      <c r="AW2297" s="13" t="s">
        <v>30</v>
      </c>
      <c r="AX2297" s="13" t="s">
        <v>76</v>
      </c>
      <c r="AY2297" s="191" t="s">
        <v>524</v>
      </c>
    </row>
    <row r="2298" spans="2:51" s="13" customFormat="1">
      <c r="B2298" s="189"/>
      <c r="D2298" s="190" t="s">
        <v>532</v>
      </c>
      <c r="E2298" s="191" t="s">
        <v>1</v>
      </c>
      <c r="F2298" s="192" t="s">
        <v>2314</v>
      </c>
      <c r="H2298" s="193">
        <v>-9.5299999999999994</v>
      </c>
      <c r="I2298" s="194"/>
      <c r="L2298" s="189"/>
      <c r="M2298" s="195"/>
      <c r="N2298" s="196"/>
      <c r="O2298" s="196"/>
      <c r="P2298" s="196"/>
      <c r="Q2298" s="196"/>
      <c r="R2298" s="196"/>
      <c r="S2298" s="196"/>
      <c r="T2298" s="197"/>
      <c r="AT2298" s="191" t="s">
        <v>532</v>
      </c>
      <c r="AU2298" s="191" t="s">
        <v>89</v>
      </c>
      <c r="AV2298" s="13" t="s">
        <v>89</v>
      </c>
      <c r="AW2298" s="13" t="s">
        <v>30</v>
      </c>
      <c r="AX2298" s="13" t="s">
        <v>76</v>
      </c>
      <c r="AY2298" s="191" t="s">
        <v>524</v>
      </c>
    </row>
    <row r="2299" spans="2:51" s="13" customFormat="1">
      <c r="B2299" s="189"/>
      <c r="D2299" s="190" t="s">
        <v>532</v>
      </c>
      <c r="E2299" s="191" t="s">
        <v>1</v>
      </c>
      <c r="F2299" s="192" t="s">
        <v>2315</v>
      </c>
      <c r="H2299" s="193">
        <v>32.909999999999997</v>
      </c>
      <c r="I2299" s="194"/>
      <c r="L2299" s="189"/>
      <c r="M2299" s="195"/>
      <c r="N2299" s="196"/>
      <c r="O2299" s="196"/>
      <c r="P2299" s="196"/>
      <c r="Q2299" s="196"/>
      <c r="R2299" s="196"/>
      <c r="S2299" s="196"/>
      <c r="T2299" s="197"/>
      <c r="AT2299" s="191" t="s">
        <v>532</v>
      </c>
      <c r="AU2299" s="191" t="s">
        <v>89</v>
      </c>
      <c r="AV2299" s="13" t="s">
        <v>89</v>
      </c>
      <c r="AW2299" s="13" t="s">
        <v>30</v>
      </c>
      <c r="AX2299" s="13" t="s">
        <v>76</v>
      </c>
      <c r="AY2299" s="191" t="s">
        <v>524</v>
      </c>
    </row>
    <row r="2300" spans="2:51" s="13" customFormat="1">
      <c r="B2300" s="189"/>
      <c r="D2300" s="190" t="s">
        <v>532</v>
      </c>
      <c r="E2300" s="191" t="s">
        <v>1</v>
      </c>
      <c r="F2300" s="192" t="s">
        <v>2316</v>
      </c>
      <c r="H2300" s="193">
        <v>-2.4</v>
      </c>
      <c r="I2300" s="194"/>
      <c r="L2300" s="189"/>
      <c r="M2300" s="195"/>
      <c r="N2300" s="196"/>
      <c r="O2300" s="196"/>
      <c r="P2300" s="196"/>
      <c r="Q2300" s="196"/>
      <c r="R2300" s="196"/>
      <c r="S2300" s="196"/>
      <c r="T2300" s="197"/>
      <c r="AT2300" s="191" t="s">
        <v>532</v>
      </c>
      <c r="AU2300" s="191" t="s">
        <v>89</v>
      </c>
      <c r="AV2300" s="13" t="s">
        <v>89</v>
      </c>
      <c r="AW2300" s="13" t="s">
        <v>30</v>
      </c>
      <c r="AX2300" s="13" t="s">
        <v>76</v>
      </c>
      <c r="AY2300" s="191" t="s">
        <v>524</v>
      </c>
    </row>
    <row r="2301" spans="2:51" s="14" customFormat="1">
      <c r="B2301" s="198"/>
      <c r="D2301" s="190" t="s">
        <v>532</v>
      </c>
      <c r="E2301" s="199" t="s">
        <v>1</v>
      </c>
      <c r="F2301" s="200" t="s">
        <v>585</v>
      </c>
      <c r="H2301" s="199" t="s">
        <v>1</v>
      </c>
      <c r="I2301" s="201"/>
      <c r="L2301" s="198"/>
      <c r="M2301" s="202"/>
      <c r="N2301" s="203"/>
      <c r="O2301" s="203"/>
      <c r="P2301" s="203"/>
      <c r="Q2301" s="203"/>
      <c r="R2301" s="203"/>
      <c r="S2301" s="203"/>
      <c r="T2301" s="204"/>
      <c r="AT2301" s="199" t="s">
        <v>532</v>
      </c>
      <c r="AU2301" s="199" t="s">
        <v>89</v>
      </c>
      <c r="AV2301" s="14" t="s">
        <v>83</v>
      </c>
      <c r="AW2301" s="14" t="s">
        <v>30</v>
      </c>
      <c r="AX2301" s="14" t="s">
        <v>76</v>
      </c>
      <c r="AY2301" s="199" t="s">
        <v>524</v>
      </c>
    </row>
    <row r="2302" spans="2:51" s="13" customFormat="1">
      <c r="B2302" s="189"/>
      <c r="D2302" s="190" t="s">
        <v>532</v>
      </c>
      <c r="E2302" s="191" t="s">
        <v>1</v>
      </c>
      <c r="F2302" s="192" t="s">
        <v>2317</v>
      </c>
      <c r="H2302" s="193">
        <v>35.985999999999997</v>
      </c>
      <c r="I2302" s="194"/>
      <c r="L2302" s="189"/>
      <c r="M2302" s="195"/>
      <c r="N2302" s="196"/>
      <c r="O2302" s="196"/>
      <c r="P2302" s="196"/>
      <c r="Q2302" s="196"/>
      <c r="R2302" s="196"/>
      <c r="S2302" s="196"/>
      <c r="T2302" s="197"/>
      <c r="AT2302" s="191" t="s">
        <v>532</v>
      </c>
      <c r="AU2302" s="191" t="s">
        <v>89</v>
      </c>
      <c r="AV2302" s="13" t="s">
        <v>89</v>
      </c>
      <c r="AW2302" s="13" t="s">
        <v>30</v>
      </c>
      <c r="AX2302" s="13" t="s">
        <v>76</v>
      </c>
      <c r="AY2302" s="191" t="s">
        <v>524</v>
      </c>
    </row>
    <row r="2303" spans="2:51" s="13" customFormat="1" ht="20.399999999999999">
      <c r="B2303" s="189"/>
      <c r="D2303" s="190" t="s">
        <v>532</v>
      </c>
      <c r="E2303" s="191" t="s">
        <v>1</v>
      </c>
      <c r="F2303" s="192" t="s">
        <v>2318</v>
      </c>
      <c r="H2303" s="193">
        <v>59.201000000000001</v>
      </c>
      <c r="I2303" s="194"/>
      <c r="L2303" s="189"/>
      <c r="M2303" s="195"/>
      <c r="N2303" s="196"/>
      <c r="O2303" s="196"/>
      <c r="P2303" s="196"/>
      <c r="Q2303" s="196"/>
      <c r="R2303" s="196"/>
      <c r="S2303" s="196"/>
      <c r="T2303" s="197"/>
      <c r="AT2303" s="191" t="s">
        <v>532</v>
      </c>
      <c r="AU2303" s="191" t="s">
        <v>89</v>
      </c>
      <c r="AV2303" s="13" t="s">
        <v>89</v>
      </c>
      <c r="AW2303" s="13" t="s">
        <v>30</v>
      </c>
      <c r="AX2303" s="13" t="s">
        <v>76</v>
      </c>
      <c r="AY2303" s="191" t="s">
        <v>524</v>
      </c>
    </row>
    <row r="2304" spans="2:51" s="13" customFormat="1">
      <c r="B2304" s="189"/>
      <c r="D2304" s="190" t="s">
        <v>532</v>
      </c>
      <c r="E2304" s="191" t="s">
        <v>1</v>
      </c>
      <c r="F2304" s="192" t="s">
        <v>2319</v>
      </c>
      <c r="H2304" s="193">
        <v>15.443</v>
      </c>
      <c r="I2304" s="194"/>
      <c r="L2304" s="189"/>
      <c r="M2304" s="195"/>
      <c r="N2304" s="196"/>
      <c r="O2304" s="196"/>
      <c r="P2304" s="196"/>
      <c r="Q2304" s="196"/>
      <c r="R2304" s="196"/>
      <c r="S2304" s="196"/>
      <c r="T2304" s="197"/>
      <c r="AT2304" s="191" t="s">
        <v>532</v>
      </c>
      <c r="AU2304" s="191" t="s">
        <v>89</v>
      </c>
      <c r="AV2304" s="13" t="s">
        <v>89</v>
      </c>
      <c r="AW2304" s="13" t="s">
        <v>30</v>
      </c>
      <c r="AX2304" s="13" t="s">
        <v>76</v>
      </c>
      <c r="AY2304" s="191" t="s">
        <v>524</v>
      </c>
    </row>
    <row r="2305" spans="2:51" s="13" customFormat="1" ht="20.399999999999999">
      <c r="B2305" s="189"/>
      <c r="D2305" s="190" t="s">
        <v>532</v>
      </c>
      <c r="E2305" s="191" t="s">
        <v>1</v>
      </c>
      <c r="F2305" s="192" t="s">
        <v>2320</v>
      </c>
      <c r="H2305" s="193">
        <v>53.305</v>
      </c>
      <c r="I2305" s="194"/>
      <c r="L2305" s="189"/>
      <c r="M2305" s="195"/>
      <c r="N2305" s="196"/>
      <c r="O2305" s="196"/>
      <c r="P2305" s="196"/>
      <c r="Q2305" s="196"/>
      <c r="R2305" s="196"/>
      <c r="S2305" s="196"/>
      <c r="T2305" s="197"/>
      <c r="AT2305" s="191" t="s">
        <v>532</v>
      </c>
      <c r="AU2305" s="191" t="s">
        <v>89</v>
      </c>
      <c r="AV2305" s="13" t="s">
        <v>89</v>
      </c>
      <c r="AW2305" s="13" t="s">
        <v>30</v>
      </c>
      <c r="AX2305" s="13" t="s">
        <v>76</v>
      </c>
      <c r="AY2305" s="191" t="s">
        <v>524</v>
      </c>
    </row>
    <row r="2306" spans="2:51" s="13" customFormat="1" ht="20.399999999999999">
      <c r="B2306" s="189"/>
      <c r="D2306" s="190" t="s">
        <v>532</v>
      </c>
      <c r="E2306" s="191" t="s">
        <v>1</v>
      </c>
      <c r="F2306" s="192" t="s">
        <v>2321</v>
      </c>
      <c r="H2306" s="193">
        <v>20.584</v>
      </c>
      <c r="I2306" s="194"/>
      <c r="L2306" s="189"/>
      <c r="M2306" s="195"/>
      <c r="N2306" s="196"/>
      <c r="O2306" s="196"/>
      <c r="P2306" s="196"/>
      <c r="Q2306" s="196"/>
      <c r="R2306" s="196"/>
      <c r="S2306" s="196"/>
      <c r="T2306" s="197"/>
      <c r="AT2306" s="191" t="s">
        <v>532</v>
      </c>
      <c r="AU2306" s="191" t="s">
        <v>89</v>
      </c>
      <c r="AV2306" s="13" t="s">
        <v>89</v>
      </c>
      <c r="AW2306" s="13" t="s">
        <v>30</v>
      </c>
      <c r="AX2306" s="13" t="s">
        <v>76</v>
      </c>
      <c r="AY2306" s="191" t="s">
        <v>524</v>
      </c>
    </row>
    <row r="2307" spans="2:51" s="13" customFormat="1">
      <c r="B2307" s="189"/>
      <c r="D2307" s="190" t="s">
        <v>532</v>
      </c>
      <c r="E2307" s="191" t="s">
        <v>1</v>
      </c>
      <c r="F2307" s="192" t="s">
        <v>2322</v>
      </c>
      <c r="H2307" s="193">
        <v>-11.74</v>
      </c>
      <c r="I2307" s="194"/>
      <c r="L2307" s="189"/>
      <c r="M2307" s="195"/>
      <c r="N2307" s="196"/>
      <c r="O2307" s="196"/>
      <c r="P2307" s="196"/>
      <c r="Q2307" s="196"/>
      <c r="R2307" s="196"/>
      <c r="S2307" s="196"/>
      <c r="T2307" s="197"/>
      <c r="AT2307" s="191" t="s">
        <v>532</v>
      </c>
      <c r="AU2307" s="191" t="s">
        <v>89</v>
      </c>
      <c r="AV2307" s="13" t="s">
        <v>89</v>
      </c>
      <c r="AW2307" s="13" t="s">
        <v>30</v>
      </c>
      <c r="AX2307" s="13" t="s">
        <v>76</v>
      </c>
      <c r="AY2307" s="191" t="s">
        <v>524</v>
      </c>
    </row>
    <row r="2308" spans="2:51" s="13" customFormat="1">
      <c r="B2308" s="189"/>
      <c r="D2308" s="190" t="s">
        <v>532</v>
      </c>
      <c r="E2308" s="191" t="s">
        <v>1</v>
      </c>
      <c r="F2308" s="192" t="s">
        <v>2323</v>
      </c>
      <c r="H2308" s="193">
        <v>13.954000000000001</v>
      </c>
      <c r="I2308" s="194"/>
      <c r="L2308" s="189"/>
      <c r="M2308" s="195"/>
      <c r="N2308" s="196"/>
      <c r="O2308" s="196"/>
      <c r="P2308" s="196"/>
      <c r="Q2308" s="196"/>
      <c r="R2308" s="196"/>
      <c r="S2308" s="196"/>
      <c r="T2308" s="197"/>
      <c r="AT2308" s="191" t="s">
        <v>532</v>
      </c>
      <c r="AU2308" s="191" t="s">
        <v>89</v>
      </c>
      <c r="AV2308" s="13" t="s">
        <v>89</v>
      </c>
      <c r="AW2308" s="13" t="s">
        <v>30</v>
      </c>
      <c r="AX2308" s="13" t="s">
        <v>76</v>
      </c>
      <c r="AY2308" s="191" t="s">
        <v>524</v>
      </c>
    </row>
    <row r="2309" spans="2:51" s="14" customFormat="1">
      <c r="B2309" s="198"/>
      <c r="D2309" s="190" t="s">
        <v>532</v>
      </c>
      <c r="E2309" s="199" t="s">
        <v>1</v>
      </c>
      <c r="F2309" s="200" t="s">
        <v>587</v>
      </c>
      <c r="H2309" s="199" t="s">
        <v>1</v>
      </c>
      <c r="I2309" s="201"/>
      <c r="L2309" s="198"/>
      <c r="M2309" s="202"/>
      <c r="N2309" s="203"/>
      <c r="O2309" s="203"/>
      <c r="P2309" s="203"/>
      <c r="Q2309" s="203"/>
      <c r="R2309" s="203"/>
      <c r="S2309" s="203"/>
      <c r="T2309" s="204"/>
      <c r="AT2309" s="199" t="s">
        <v>532</v>
      </c>
      <c r="AU2309" s="199" t="s">
        <v>89</v>
      </c>
      <c r="AV2309" s="14" t="s">
        <v>83</v>
      </c>
      <c r="AW2309" s="14" t="s">
        <v>30</v>
      </c>
      <c r="AX2309" s="14" t="s">
        <v>76</v>
      </c>
      <c r="AY2309" s="199" t="s">
        <v>524</v>
      </c>
    </row>
    <row r="2310" spans="2:51" s="14" customFormat="1">
      <c r="B2310" s="198"/>
      <c r="D2310" s="190" t="s">
        <v>532</v>
      </c>
      <c r="E2310" s="199" t="s">
        <v>1</v>
      </c>
      <c r="F2310" s="200" t="s">
        <v>2324</v>
      </c>
      <c r="H2310" s="199" t="s">
        <v>1</v>
      </c>
      <c r="I2310" s="201"/>
      <c r="L2310" s="198"/>
      <c r="M2310" s="202"/>
      <c r="N2310" s="203"/>
      <c r="O2310" s="203"/>
      <c r="P2310" s="203"/>
      <c r="Q2310" s="203"/>
      <c r="R2310" s="203"/>
      <c r="S2310" s="203"/>
      <c r="T2310" s="204"/>
      <c r="AT2310" s="199" t="s">
        <v>532</v>
      </c>
      <c r="AU2310" s="199" t="s">
        <v>89</v>
      </c>
      <c r="AV2310" s="14" t="s">
        <v>83</v>
      </c>
      <c r="AW2310" s="14" t="s">
        <v>30</v>
      </c>
      <c r="AX2310" s="14" t="s">
        <v>76</v>
      </c>
      <c r="AY2310" s="199" t="s">
        <v>524</v>
      </c>
    </row>
    <row r="2311" spans="2:51" s="13" customFormat="1" ht="20.399999999999999">
      <c r="B2311" s="189"/>
      <c r="D2311" s="190" t="s">
        <v>532</v>
      </c>
      <c r="E2311" s="191" t="s">
        <v>1</v>
      </c>
      <c r="F2311" s="192" t="s">
        <v>2325</v>
      </c>
      <c r="H2311" s="193">
        <v>42.429000000000002</v>
      </c>
      <c r="I2311" s="194"/>
      <c r="L2311" s="189"/>
      <c r="M2311" s="195"/>
      <c r="N2311" s="196"/>
      <c r="O2311" s="196"/>
      <c r="P2311" s="196"/>
      <c r="Q2311" s="196"/>
      <c r="R2311" s="196"/>
      <c r="S2311" s="196"/>
      <c r="T2311" s="197"/>
      <c r="AT2311" s="191" t="s">
        <v>532</v>
      </c>
      <c r="AU2311" s="191" t="s">
        <v>89</v>
      </c>
      <c r="AV2311" s="13" t="s">
        <v>89</v>
      </c>
      <c r="AW2311" s="13" t="s">
        <v>30</v>
      </c>
      <c r="AX2311" s="13" t="s">
        <v>76</v>
      </c>
      <c r="AY2311" s="191" t="s">
        <v>524</v>
      </c>
    </row>
    <row r="2312" spans="2:51" s="13" customFormat="1">
      <c r="B2312" s="189"/>
      <c r="D2312" s="190" t="s">
        <v>532</v>
      </c>
      <c r="E2312" s="191" t="s">
        <v>1</v>
      </c>
      <c r="F2312" s="192" t="s">
        <v>2326</v>
      </c>
      <c r="H2312" s="193">
        <v>15.492000000000001</v>
      </c>
      <c r="I2312" s="194"/>
      <c r="L2312" s="189"/>
      <c r="M2312" s="195"/>
      <c r="N2312" s="196"/>
      <c r="O2312" s="196"/>
      <c r="P2312" s="196"/>
      <c r="Q2312" s="196"/>
      <c r="R2312" s="196"/>
      <c r="S2312" s="196"/>
      <c r="T2312" s="197"/>
      <c r="AT2312" s="191" t="s">
        <v>532</v>
      </c>
      <c r="AU2312" s="191" t="s">
        <v>89</v>
      </c>
      <c r="AV2312" s="13" t="s">
        <v>89</v>
      </c>
      <c r="AW2312" s="13" t="s">
        <v>30</v>
      </c>
      <c r="AX2312" s="13" t="s">
        <v>76</v>
      </c>
      <c r="AY2312" s="191" t="s">
        <v>524</v>
      </c>
    </row>
    <row r="2313" spans="2:51" s="13" customFormat="1">
      <c r="B2313" s="189"/>
      <c r="D2313" s="190" t="s">
        <v>532</v>
      </c>
      <c r="E2313" s="191" t="s">
        <v>1</v>
      </c>
      <c r="F2313" s="192" t="s">
        <v>2327</v>
      </c>
      <c r="H2313" s="193">
        <v>-7.9790000000000001</v>
      </c>
      <c r="I2313" s="194"/>
      <c r="L2313" s="189"/>
      <c r="M2313" s="195"/>
      <c r="N2313" s="196"/>
      <c r="O2313" s="196"/>
      <c r="P2313" s="196"/>
      <c r="Q2313" s="196"/>
      <c r="R2313" s="196"/>
      <c r="S2313" s="196"/>
      <c r="T2313" s="197"/>
      <c r="AT2313" s="191" t="s">
        <v>532</v>
      </c>
      <c r="AU2313" s="191" t="s">
        <v>89</v>
      </c>
      <c r="AV2313" s="13" t="s">
        <v>89</v>
      </c>
      <c r="AW2313" s="13" t="s">
        <v>30</v>
      </c>
      <c r="AX2313" s="13" t="s">
        <v>76</v>
      </c>
      <c r="AY2313" s="191" t="s">
        <v>524</v>
      </c>
    </row>
    <row r="2314" spans="2:51" s="13" customFormat="1">
      <c r="B2314" s="189"/>
      <c r="D2314" s="190" t="s">
        <v>532</v>
      </c>
      <c r="E2314" s="191" t="s">
        <v>1</v>
      </c>
      <c r="F2314" s="192" t="s">
        <v>2328</v>
      </c>
      <c r="H2314" s="193">
        <v>5.3070000000000004</v>
      </c>
      <c r="I2314" s="194"/>
      <c r="L2314" s="189"/>
      <c r="M2314" s="195"/>
      <c r="N2314" s="196"/>
      <c r="O2314" s="196"/>
      <c r="P2314" s="196"/>
      <c r="Q2314" s="196"/>
      <c r="R2314" s="196"/>
      <c r="S2314" s="196"/>
      <c r="T2314" s="197"/>
      <c r="AT2314" s="191" t="s">
        <v>532</v>
      </c>
      <c r="AU2314" s="191" t="s">
        <v>89</v>
      </c>
      <c r="AV2314" s="13" t="s">
        <v>89</v>
      </c>
      <c r="AW2314" s="13" t="s">
        <v>30</v>
      </c>
      <c r="AX2314" s="13" t="s">
        <v>76</v>
      </c>
      <c r="AY2314" s="191" t="s">
        <v>524</v>
      </c>
    </row>
    <row r="2315" spans="2:51" s="13" customFormat="1">
      <c r="B2315" s="189"/>
      <c r="D2315" s="190" t="s">
        <v>532</v>
      </c>
      <c r="E2315" s="191" t="s">
        <v>1</v>
      </c>
      <c r="F2315" s="192" t="s">
        <v>2329</v>
      </c>
      <c r="H2315" s="193">
        <v>-1.4</v>
      </c>
      <c r="I2315" s="194"/>
      <c r="L2315" s="189"/>
      <c r="M2315" s="195"/>
      <c r="N2315" s="196"/>
      <c r="O2315" s="196"/>
      <c r="P2315" s="196"/>
      <c r="Q2315" s="196"/>
      <c r="R2315" s="196"/>
      <c r="S2315" s="196"/>
      <c r="T2315" s="197"/>
      <c r="AT2315" s="191" t="s">
        <v>532</v>
      </c>
      <c r="AU2315" s="191" t="s">
        <v>89</v>
      </c>
      <c r="AV2315" s="13" t="s">
        <v>89</v>
      </c>
      <c r="AW2315" s="13" t="s">
        <v>30</v>
      </c>
      <c r="AX2315" s="13" t="s">
        <v>76</v>
      </c>
      <c r="AY2315" s="191" t="s">
        <v>524</v>
      </c>
    </row>
    <row r="2316" spans="2:51" s="14" customFormat="1">
      <c r="B2316" s="198"/>
      <c r="D2316" s="190" t="s">
        <v>532</v>
      </c>
      <c r="E2316" s="199" t="s">
        <v>1</v>
      </c>
      <c r="F2316" s="200" t="s">
        <v>2330</v>
      </c>
      <c r="H2316" s="199" t="s">
        <v>1</v>
      </c>
      <c r="I2316" s="201"/>
      <c r="L2316" s="198"/>
      <c r="M2316" s="202"/>
      <c r="N2316" s="203"/>
      <c r="O2316" s="203"/>
      <c r="P2316" s="203"/>
      <c r="Q2316" s="203"/>
      <c r="R2316" s="203"/>
      <c r="S2316" s="203"/>
      <c r="T2316" s="204"/>
      <c r="AT2316" s="199" t="s">
        <v>532</v>
      </c>
      <c r="AU2316" s="199" t="s">
        <v>89</v>
      </c>
      <c r="AV2316" s="14" t="s">
        <v>83</v>
      </c>
      <c r="AW2316" s="14" t="s">
        <v>30</v>
      </c>
      <c r="AX2316" s="14" t="s">
        <v>76</v>
      </c>
      <c r="AY2316" s="199" t="s">
        <v>524</v>
      </c>
    </row>
    <row r="2317" spans="2:51" s="13" customFormat="1" ht="20.399999999999999">
      <c r="B2317" s="189"/>
      <c r="D2317" s="190" t="s">
        <v>532</v>
      </c>
      <c r="E2317" s="191" t="s">
        <v>1</v>
      </c>
      <c r="F2317" s="192" t="s">
        <v>2331</v>
      </c>
      <c r="H2317" s="193">
        <v>93.62</v>
      </c>
      <c r="I2317" s="194"/>
      <c r="L2317" s="189"/>
      <c r="M2317" s="195"/>
      <c r="N2317" s="196"/>
      <c r="O2317" s="196"/>
      <c r="P2317" s="196"/>
      <c r="Q2317" s="196"/>
      <c r="R2317" s="196"/>
      <c r="S2317" s="196"/>
      <c r="T2317" s="197"/>
      <c r="AT2317" s="191" t="s">
        <v>532</v>
      </c>
      <c r="AU2317" s="191" t="s">
        <v>89</v>
      </c>
      <c r="AV2317" s="13" t="s">
        <v>89</v>
      </c>
      <c r="AW2317" s="13" t="s">
        <v>30</v>
      </c>
      <c r="AX2317" s="13" t="s">
        <v>76</v>
      </c>
      <c r="AY2317" s="191" t="s">
        <v>524</v>
      </c>
    </row>
    <row r="2318" spans="2:51" s="13" customFormat="1">
      <c r="B2318" s="189"/>
      <c r="D2318" s="190" t="s">
        <v>532</v>
      </c>
      <c r="E2318" s="191" t="s">
        <v>1</v>
      </c>
      <c r="F2318" s="192" t="s">
        <v>2332</v>
      </c>
      <c r="H2318" s="193">
        <v>-8.0299999999999994</v>
      </c>
      <c r="I2318" s="194"/>
      <c r="L2318" s="189"/>
      <c r="M2318" s="195"/>
      <c r="N2318" s="196"/>
      <c r="O2318" s="196"/>
      <c r="P2318" s="196"/>
      <c r="Q2318" s="196"/>
      <c r="R2318" s="196"/>
      <c r="S2318" s="196"/>
      <c r="T2318" s="197"/>
      <c r="AT2318" s="191" t="s">
        <v>532</v>
      </c>
      <c r="AU2318" s="191" t="s">
        <v>89</v>
      </c>
      <c r="AV2318" s="13" t="s">
        <v>89</v>
      </c>
      <c r="AW2318" s="13" t="s">
        <v>30</v>
      </c>
      <c r="AX2318" s="13" t="s">
        <v>76</v>
      </c>
      <c r="AY2318" s="191" t="s">
        <v>524</v>
      </c>
    </row>
    <row r="2319" spans="2:51" s="13" customFormat="1" ht="20.399999999999999">
      <c r="B2319" s="189"/>
      <c r="D2319" s="190" t="s">
        <v>532</v>
      </c>
      <c r="E2319" s="191" t="s">
        <v>1</v>
      </c>
      <c r="F2319" s="192" t="s">
        <v>2333</v>
      </c>
      <c r="H2319" s="193">
        <v>59.78</v>
      </c>
      <c r="I2319" s="194"/>
      <c r="L2319" s="189"/>
      <c r="M2319" s="195"/>
      <c r="N2319" s="196"/>
      <c r="O2319" s="196"/>
      <c r="P2319" s="196"/>
      <c r="Q2319" s="196"/>
      <c r="R2319" s="196"/>
      <c r="S2319" s="196"/>
      <c r="T2319" s="197"/>
      <c r="AT2319" s="191" t="s">
        <v>532</v>
      </c>
      <c r="AU2319" s="191" t="s">
        <v>89</v>
      </c>
      <c r="AV2319" s="13" t="s">
        <v>89</v>
      </c>
      <c r="AW2319" s="13" t="s">
        <v>30</v>
      </c>
      <c r="AX2319" s="13" t="s">
        <v>76</v>
      </c>
      <c r="AY2319" s="191" t="s">
        <v>524</v>
      </c>
    </row>
    <row r="2320" spans="2:51" s="13" customFormat="1">
      <c r="B2320" s="189"/>
      <c r="D2320" s="190" t="s">
        <v>532</v>
      </c>
      <c r="E2320" s="191" t="s">
        <v>1</v>
      </c>
      <c r="F2320" s="192" t="s">
        <v>2334</v>
      </c>
      <c r="H2320" s="193">
        <v>-7.64</v>
      </c>
      <c r="I2320" s="194"/>
      <c r="L2320" s="189"/>
      <c r="M2320" s="195"/>
      <c r="N2320" s="196"/>
      <c r="O2320" s="196"/>
      <c r="P2320" s="196"/>
      <c r="Q2320" s="196"/>
      <c r="R2320" s="196"/>
      <c r="S2320" s="196"/>
      <c r="T2320" s="197"/>
      <c r="AT2320" s="191" t="s">
        <v>532</v>
      </c>
      <c r="AU2320" s="191" t="s">
        <v>89</v>
      </c>
      <c r="AV2320" s="13" t="s">
        <v>89</v>
      </c>
      <c r="AW2320" s="13" t="s">
        <v>30</v>
      </c>
      <c r="AX2320" s="13" t="s">
        <v>76</v>
      </c>
      <c r="AY2320" s="191" t="s">
        <v>524</v>
      </c>
    </row>
    <row r="2321" spans="2:51" s="13" customFormat="1" ht="20.399999999999999">
      <c r="B2321" s="189"/>
      <c r="D2321" s="190" t="s">
        <v>532</v>
      </c>
      <c r="E2321" s="191" t="s">
        <v>1</v>
      </c>
      <c r="F2321" s="192" t="s">
        <v>2335</v>
      </c>
      <c r="H2321" s="193">
        <v>47.167999999999999</v>
      </c>
      <c r="I2321" s="194"/>
      <c r="L2321" s="189"/>
      <c r="M2321" s="195"/>
      <c r="N2321" s="196"/>
      <c r="O2321" s="196"/>
      <c r="P2321" s="196"/>
      <c r="Q2321" s="196"/>
      <c r="R2321" s="196"/>
      <c r="S2321" s="196"/>
      <c r="T2321" s="197"/>
      <c r="AT2321" s="191" t="s">
        <v>532</v>
      </c>
      <c r="AU2321" s="191" t="s">
        <v>89</v>
      </c>
      <c r="AV2321" s="13" t="s">
        <v>89</v>
      </c>
      <c r="AW2321" s="13" t="s">
        <v>30</v>
      </c>
      <c r="AX2321" s="13" t="s">
        <v>76</v>
      </c>
      <c r="AY2321" s="191" t="s">
        <v>524</v>
      </c>
    </row>
    <row r="2322" spans="2:51" s="13" customFormat="1">
      <c r="B2322" s="189"/>
      <c r="D2322" s="190" t="s">
        <v>532</v>
      </c>
      <c r="E2322" s="191" t="s">
        <v>1</v>
      </c>
      <c r="F2322" s="192" t="s">
        <v>2336</v>
      </c>
      <c r="H2322" s="193">
        <v>38.155999999999999</v>
      </c>
      <c r="I2322" s="194"/>
      <c r="L2322" s="189"/>
      <c r="M2322" s="195"/>
      <c r="N2322" s="196"/>
      <c r="O2322" s="196"/>
      <c r="P2322" s="196"/>
      <c r="Q2322" s="196"/>
      <c r="R2322" s="196"/>
      <c r="S2322" s="196"/>
      <c r="T2322" s="197"/>
      <c r="AT2322" s="191" t="s">
        <v>532</v>
      </c>
      <c r="AU2322" s="191" t="s">
        <v>89</v>
      </c>
      <c r="AV2322" s="13" t="s">
        <v>89</v>
      </c>
      <c r="AW2322" s="13" t="s">
        <v>30</v>
      </c>
      <c r="AX2322" s="13" t="s">
        <v>76</v>
      </c>
      <c r="AY2322" s="191" t="s">
        <v>524</v>
      </c>
    </row>
    <row r="2323" spans="2:51" s="13" customFormat="1">
      <c r="B2323" s="189"/>
      <c r="D2323" s="190" t="s">
        <v>532</v>
      </c>
      <c r="E2323" s="191" t="s">
        <v>1</v>
      </c>
      <c r="F2323" s="192" t="s">
        <v>2337</v>
      </c>
      <c r="H2323" s="193">
        <v>-6.44</v>
      </c>
      <c r="I2323" s="194"/>
      <c r="L2323" s="189"/>
      <c r="M2323" s="195"/>
      <c r="N2323" s="196"/>
      <c r="O2323" s="196"/>
      <c r="P2323" s="196"/>
      <c r="Q2323" s="196"/>
      <c r="R2323" s="196"/>
      <c r="S2323" s="196"/>
      <c r="T2323" s="197"/>
      <c r="AT2323" s="191" t="s">
        <v>532</v>
      </c>
      <c r="AU2323" s="191" t="s">
        <v>89</v>
      </c>
      <c r="AV2323" s="13" t="s">
        <v>89</v>
      </c>
      <c r="AW2323" s="13" t="s">
        <v>30</v>
      </c>
      <c r="AX2323" s="13" t="s">
        <v>76</v>
      </c>
      <c r="AY2323" s="191" t="s">
        <v>524</v>
      </c>
    </row>
    <row r="2324" spans="2:51" s="13" customFormat="1">
      <c r="B2324" s="189"/>
      <c r="D2324" s="190" t="s">
        <v>532</v>
      </c>
      <c r="E2324" s="191" t="s">
        <v>1</v>
      </c>
      <c r="F2324" s="192" t="s">
        <v>2338</v>
      </c>
      <c r="H2324" s="193">
        <v>66.292000000000002</v>
      </c>
      <c r="I2324" s="194"/>
      <c r="L2324" s="189"/>
      <c r="M2324" s="195"/>
      <c r="N2324" s="196"/>
      <c r="O2324" s="196"/>
      <c r="P2324" s="196"/>
      <c r="Q2324" s="196"/>
      <c r="R2324" s="196"/>
      <c r="S2324" s="196"/>
      <c r="T2324" s="197"/>
      <c r="AT2324" s="191" t="s">
        <v>532</v>
      </c>
      <c r="AU2324" s="191" t="s">
        <v>89</v>
      </c>
      <c r="AV2324" s="13" t="s">
        <v>89</v>
      </c>
      <c r="AW2324" s="13" t="s">
        <v>30</v>
      </c>
      <c r="AX2324" s="13" t="s">
        <v>76</v>
      </c>
      <c r="AY2324" s="191" t="s">
        <v>524</v>
      </c>
    </row>
    <row r="2325" spans="2:51" s="13" customFormat="1">
      <c r="B2325" s="189"/>
      <c r="D2325" s="190" t="s">
        <v>532</v>
      </c>
      <c r="E2325" s="191" t="s">
        <v>1</v>
      </c>
      <c r="F2325" s="192" t="s">
        <v>2339</v>
      </c>
      <c r="H2325" s="193">
        <v>-33.311999999999998</v>
      </c>
      <c r="I2325" s="194"/>
      <c r="L2325" s="189"/>
      <c r="M2325" s="195"/>
      <c r="N2325" s="196"/>
      <c r="O2325" s="196"/>
      <c r="P2325" s="196"/>
      <c r="Q2325" s="196"/>
      <c r="R2325" s="196"/>
      <c r="S2325" s="196"/>
      <c r="T2325" s="197"/>
      <c r="AT2325" s="191" t="s">
        <v>532</v>
      </c>
      <c r="AU2325" s="191" t="s">
        <v>89</v>
      </c>
      <c r="AV2325" s="13" t="s">
        <v>89</v>
      </c>
      <c r="AW2325" s="13" t="s">
        <v>30</v>
      </c>
      <c r="AX2325" s="13" t="s">
        <v>76</v>
      </c>
      <c r="AY2325" s="191" t="s">
        <v>524</v>
      </c>
    </row>
    <row r="2326" spans="2:51" s="14" customFormat="1">
      <c r="B2326" s="198"/>
      <c r="D2326" s="190" t="s">
        <v>532</v>
      </c>
      <c r="E2326" s="199" t="s">
        <v>1</v>
      </c>
      <c r="F2326" s="200" t="s">
        <v>2340</v>
      </c>
      <c r="H2326" s="199" t="s">
        <v>1</v>
      </c>
      <c r="I2326" s="201"/>
      <c r="L2326" s="198"/>
      <c r="M2326" s="202"/>
      <c r="N2326" s="203"/>
      <c r="O2326" s="203"/>
      <c r="P2326" s="203"/>
      <c r="Q2326" s="203"/>
      <c r="R2326" s="203"/>
      <c r="S2326" s="203"/>
      <c r="T2326" s="204"/>
      <c r="AT2326" s="199" t="s">
        <v>532</v>
      </c>
      <c r="AU2326" s="199" t="s">
        <v>89</v>
      </c>
      <c r="AV2326" s="14" t="s">
        <v>83</v>
      </c>
      <c r="AW2326" s="14" t="s">
        <v>30</v>
      </c>
      <c r="AX2326" s="14" t="s">
        <v>76</v>
      </c>
      <c r="AY2326" s="199" t="s">
        <v>524</v>
      </c>
    </row>
    <row r="2327" spans="2:51" s="13" customFormat="1" ht="20.399999999999999">
      <c r="B2327" s="189"/>
      <c r="D2327" s="190" t="s">
        <v>532</v>
      </c>
      <c r="E2327" s="191" t="s">
        <v>1</v>
      </c>
      <c r="F2327" s="192" t="s">
        <v>2341</v>
      </c>
      <c r="H2327" s="193">
        <v>25.315000000000001</v>
      </c>
      <c r="I2327" s="194"/>
      <c r="L2327" s="189"/>
      <c r="M2327" s="195"/>
      <c r="N2327" s="196"/>
      <c r="O2327" s="196"/>
      <c r="P2327" s="196"/>
      <c r="Q2327" s="196"/>
      <c r="R2327" s="196"/>
      <c r="S2327" s="196"/>
      <c r="T2327" s="197"/>
      <c r="AT2327" s="191" t="s">
        <v>532</v>
      </c>
      <c r="AU2327" s="191" t="s">
        <v>89</v>
      </c>
      <c r="AV2327" s="13" t="s">
        <v>89</v>
      </c>
      <c r="AW2327" s="13" t="s">
        <v>30</v>
      </c>
      <c r="AX2327" s="13" t="s">
        <v>76</v>
      </c>
      <c r="AY2327" s="191" t="s">
        <v>524</v>
      </c>
    </row>
    <row r="2328" spans="2:51" s="13" customFormat="1">
      <c r="B2328" s="189"/>
      <c r="D2328" s="190" t="s">
        <v>532</v>
      </c>
      <c r="E2328" s="191" t="s">
        <v>1</v>
      </c>
      <c r="F2328" s="192" t="s">
        <v>2342</v>
      </c>
      <c r="H2328" s="193">
        <v>10.141</v>
      </c>
      <c r="I2328" s="194"/>
      <c r="L2328" s="189"/>
      <c r="M2328" s="195"/>
      <c r="N2328" s="196"/>
      <c r="O2328" s="196"/>
      <c r="P2328" s="196"/>
      <c r="Q2328" s="196"/>
      <c r="R2328" s="196"/>
      <c r="S2328" s="196"/>
      <c r="T2328" s="197"/>
      <c r="AT2328" s="191" t="s">
        <v>532</v>
      </c>
      <c r="AU2328" s="191" t="s">
        <v>89</v>
      </c>
      <c r="AV2328" s="13" t="s">
        <v>89</v>
      </c>
      <c r="AW2328" s="13" t="s">
        <v>30</v>
      </c>
      <c r="AX2328" s="13" t="s">
        <v>76</v>
      </c>
      <c r="AY2328" s="191" t="s">
        <v>524</v>
      </c>
    </row>
    <row r="2329" spans="2:51" s="13" customFormat="1" ht="20.399999999999999">
      <c r="B2329" s="189"/>
      <c r="D2329" s="190" t="s">
        <v>532</v>
      </c>
      <c r="E2329" s="191" t="s">
        <v>1</v>
      </c>
      <c r="F2329" s="192" t="s">
        <v>2343</v>
      </c>
      <c r="H2329" s="193">
        <v>50.722000000000001</v>
      </c>
      <c r="I2329" s="194"/>
      <c r="L2329" s="189"/>
      <c r="M2329" s="195"/>
      <c r="N2329" s="196"/>
      <c r="O2329" s="196"/>
      <c r="P2329" s="196"/>
      <c r="Q2329" s="196"/>
      <c r="R2329" s="196"/>
      <c r="S2329" s="196"/>
      <c r="T2329" s="197"/>
      <c r="AT2329" s="191" t="s">
        <v>532</v>
      </c>
      <c r="AU2329" s="191" t="s">
        <v>89</v>
      </c>
      <c r="AV2329" s="13" t="s">
        <v>89</v>
      </c>
      <c r="AW2329" s="13" t="s">
        <v>30</v>
      </c>
      <c r="AX2329" s="13" t="s">
        <v>76</v>
      </c>
      <c r="AY2329" s="191" t="s">
        <v>524</v>
      </c>
    </row>
    <row r="2330" spans="2:51" s="13" customFormat="1">
      <c r="B2330" s="189"/>
      <c r="D2330" s="190" t="s">
        <v>532</v>
      </c>
      <c r="E2330" s="191" t="s">
        <v>1</v>
      </c>
      <c r="F2330" s="192" t="s">
        <v>2344</v>
      </c>
      <c r="H2330" s="193">
        <v>-6.39</v>
      </c>
      <c r="I2330" s="194"/>
      <c r="L2330" s="189"/>
      <c r="M2330" s="195"/>
      <c r="N2330" s="196"/>
      <c r="O2330" s="196"/>
      <c r="P2330" s="196"/>
      <c r="Q2330" s="196"/>
      <c r="R2330" s="196"/>
      <c r="S2330" s="196"/>
      <c r="T2330" s="197"/>
      <c r="AT2330" s="191" t="s">
        <v>532</v>
      </c>
      <c r="AU2330" s="191" t="s">
        <v>89</v>
      </c>
      <c r="AV2330" s="13" t="s">
        <v>89</v>
      </c>
      <c r="AW2330" s="13" t="s">
        <v>30</v>
      </c>
      <c r="AX2330" s="13" t="s">
        <v>76</v>
      </c>
      <c r="AY2330" s="191" t="s">
        <v>524</v>
      </c>
    </row>
    <row r="2331" spans="2:51" s="13" customFormat="1">
      <c r="B2331" s="189"/>
      <c r="D2331" s="190" t="s">
        <v>532</v>
      </c>
      <c r="E2331" s="191" t="s">
        <v>1</v>
      </c>
      <c r="F2331" s="192" t="s">
        <v>2345</v>
      </c>
      <c r="H2331" s="193">
        <v>80.245999999999995</v>
      </c>
      <c r="I2331" s="194"/>
      <c r="L2331" s="189"/>
      <c r="M2331" s="195"/>
      <c r="N2331" s="196"/>
      <c r="O2331" s="196"/>
      <c r="P2331" s="196"/>
      <c r="Q2331" s="196"/>
      <c r="R2331" s="196"/>
      <c r="S2331" s="196"/>
      <c r="T2331" s="197"/>
      <c r="AT2331" s="191" t="s">
        <v>532</v>
      </c>
      <c r="AU2331" s="191" t="s">
        <v>89</v>
      </c>
      <c r="AV2331" s="13" t="s">
        <v>89</v>
      </c>
      <c r="AW2331" s="13" t="s">
        <v>30</v>
      </c>
      <c r="AX2331" s="13" t="s">
        <v>76</v>
      </c>
      <c r="AY2331" s="191" t="s">
        <v>524</v>
      </c>
    </row>
    <row r="2332" spans="2:51" s="13" customFormat="1">
      <c r="B2332" s="189"/>
      <c r="D2332" s="190" t="s">
        <v>532</v>
      </c>
      <c r="E2332" s="191" t="s">
        <v>1</v>
      </c>
      <c r="F2332" s="192" t="s">
        <v>2346</v>
      </c>
      <c r="H2332" s="193">
        <v>-24.058</v>
      </c>
      <c r="I2332" s="194"/>
      <c r="L2332" s="189"/>
      <c r="M2332" s="195"/>
      <c r="N2332" s="196"/>
      <c r="O2332" s="196"/>
      <c r="P2332" s="196"/>
      <c r="Q2332" s="196"/>
      <c r="R2332" s="196"/>
      <c r="S2332" s="196"/>
      <c r="T2332" s="197"/>
      <c r="AT2332" s="191" t="s">
        <v>532</v>
      </c>
      <c r="AU2332" s="191" t="s">
        <v>89</v>
      </c>
      <c r="AV2332" s="13" t="s">
        <v>89</v>
      </c>
      <c r="AW2332" s="13" t="s">
        <v>30</v>
      </c>
      <c r="AX2332" s="13" t="s">
        <v>76</v>
      </c>
      <c r="AY2332" s="191" t="s">
        <v>524</v>
      </c>
    </row>
    <row r="2333" spans="2:51" s="13" customFormat="1">
      <c r="B2333" s="189"/>
      <c r="D2333" s="190" t="s">
        <v>532</v>
      </c>
      <c r="E2333" s="191" t="s">
        <v>1</v>
      </c>
      <c r="F2333" s="192" t="s">
        <v>2347</v>
      </c>
      <c r="H2333" s="193">
        <v>5.5510000000000002</v>
      </c>
      <c r="I2333" s="194"/>
      <c r="L2333" s="189"/>
      <c r="M2333" s="195"/>
      <c r="N2333" s="196"/>
      <c r="O2333" s="196"/>
      <c r="P2333" s="196"/>
      <c r="Q2333" s="196"/>
      <c r="R2333" s="196"/>
      <c r="S2333" s="196"/>
      <c r="T2333" s="197"/>
      <c r="AT2333" s="191" t="s">
        <v>532</v>
      </c>
      <c r="AU2333" s="191" t="s">
        <v>89</v>
      </c>
      <c r="AV2333" s="13" t="s">
        <v>89</v>
      </c>
      <c r="AW2333" s="13" t="s">
        <v>30</v>
      </c>
      <c r="AX2333" s="13" t="s">
        <v>76</v>
      </c>
      <c r="AY2333" s="191" t="s">
        <v>524</v>
      </c>
    </row>
    <row r="2334" spans="2:51" s="13" customFormat="1">
      <c r="B2334" s="189"/>
      <c r="D2334" s="190" t="s">
        <v>532</v>
      </c>
      <c r="E2334" s="191" t="s">
        <v>1</v>
      </c>
      <c r="F2334" s="192" t="s">
        <v>2348</v>
      </c>
      <c r="H2334" s="193">
        <v>-1.8</v>
      </c>
      <c r="I2334" s="194"/>
      <c r="L2334" s="189"/>
      <c r="M2334" s="195"/>
      <c r="N2334" s="196"/>
      <c r="O2334" s="196"/>
      <c r="P2334" s="196"/>
      <c r="Q2334" s="196"/>
      <c r="R2334" s="196"/>
      <c r="S2334" s="196"/>
      <c r="T2334" s="197"/>
      <c r="AT2334" s="191" t="s">
        <v>532</v>
      </c>
      <c r="AU2334" s="191" t="s">
        <v>89</v>
      </c>
      <c r="AV2334" s="13" t="s">
        <v>89</v>
      </c>
      <c r="AW2334" s="13" t="s">
        <v>30</v>
      </c>
      <c r="AX2334" s="13" t="s">
        <v>76</v>
      </c>
      <c r="AY2334" s="191" t="s">
        <v>524</v>
      </c>
    </row>
    <row r="2335" spans="2:51" s="14" customFormat="1">
      <c r="B2335" s="198"/>
      <c r="D2335" s="190" t="s">
        <v>532</v>
      </c>
      <c r="E2335" s="199" t="s">
        <v>1</v>
      </c>
      <c r="F2335" s="200" t="s">
        <v>846</v>
      </c>
      <c r="H2335" s="199" t="s">
        <v>1</v>
      </c>
      <c r="I2335" s="201"/>
      <c r="L2335" s="198"/>
      <c r="M2335" s="202"/>
      <c r="N2335" s="203"/>
      <c r="O2335" s="203"/>
      <c r="P2335" s="203"/>
      <c r="Q2335" s="203"/>
      <c r="R2335" s="203"/>
      <c r="S2335" s="203"/>
      <c r="T2335" s="204"/>
      <c r="AT2335" s="199" t="s">
        <v>532</v>
      </c>
      <c r="AU2335" s="199" t="s">
        <v>89</v>
      </c>
      <c r="AV2335" s="14" t="s">
        <v>83</v>
      </c>
      <c r="AW2335" s="14" t="s">
        <v>30</v>
      </c>
      <c r="AX2335" s="14" t="s">
        <v>76</v>
      </c>
      <c r="AY2335" s="199" t="s">
        <v>524</v>
      </c>
    </row>
    <row r="2336" spans="2:51" s="14" customFormat="1">
      <c r="B2336" s="198"/>
      <c r="D2336" s="190" t="s">
        <v>532</v>
      </c>
      <c r="E2336" s="199" t="s">
        <v>1</v>
      </c>
      <c r="F2336" s="200" t="s">
        <v>578</v>
      </c>
      <c r="H2336" s="199" t="s">
        <v>1</v>
      </c>
      <c r="I2336" s="201"/>
      <c r="L2336" s="198"/>
      <c r="M2336" s="202"/>
      <c r="N2336" s="203"/>
      <c r="O2336" s="203"/>
      <c r="P2336" s="203"/>
      <c r="Q2336" s="203"/>
      <c r="R2336" s="203"/>
      <c r="S2336" s="203"/>
      <c r="T2336" s="204"/>
      <c r="AT2336" s="199" t="s">
        <v>532</v>
      </c>
      <c r="AU2336" s="199" t="s">
        <v>89</v>
      </c>
      <c r="AV2336" s="14" t="s">
        <v>83</v>
      </c>
      <c r="AW2336" s="14" t="s">
        <v>30</v>
      </c>
      <c r="AX2336" s="14" t="s">
        <v>76</v>
      </c>
      <c r="AY2336" s="199" t="s">
        <v>524</v>
      </c>
    </row>
    <row r="2337" spans="2:51" s="13" customFormat="1">
      <c r="B2337" s="189"/>
      <c r="D2337" s="190" t="s">
        <v>532</v>
      </c>
      <c r="E2337" s="191" t="s">
        <v>1</v>
      </c>
      <c r="F2337" s="192" t="s">
        <v>2349</v>
      </c>
      <c r="H2337" s="193">
        <v>5.2610000000000001</v>
      </c>
      <c r="I2337" s="194"/>
      <c r="L2337" s="189"/>
      <c r="M2337" s="195"/>
      <c r="N2337" s="196"/>
      <c r="O2337" s="196"/>
      <c r="P2337" s="196"/>
      <c r="Q2337" s="196"/>
      <c r="R2337" s="196"/>
      <c r="S2337" s="196"/>
      <c r="T2337" s="197"/>
      <c r="AT2337" s="191" t="s">
        <v>532</v>
      </c>
      <c r="AU2337" s="191" t="s">
        <v>89</v>
      </c>
      <c r="AV2337" s="13" t="s">
        <v>89</v>
      </c>
      <c r="AW2337" s="13" t="s">
        <v>30</v>
      </c>
      <c r="AX2337" s="13" t="s">
        <v>76</v>
      </c>
      <c r="AY2337" s="191" t="s">
        <v>524</v>
      </c>
    </row>
    <row r="2338" spans="2:51" s="13" customFormat="1">
      <c r="B2338" s="189"/>
      <c r="D2338" s="190" t="s">
        <v>532</v>
      </c>
      <c r="E2338" s="191" t="s">
        <v>1</v>
      </c>
      <c r="F2338" s="192" t="s">
        <v>2350</v>
      </c>
      <c r="H2338" s="193">
        <v>5.2919999999999998</v>
      </c>
      <c r="I2338" s="194"/>
      <c r="L2338" s="189"/>
      <c r="M2338" s="195"/>
      <c r="N2338" s="196"/>
      <c r="O2338" s="196"/>
      <c r="P2338" s="196"/>
      <c r="Q2338" s="196"/>
      <c r="R2338" s="196"/>
      <c r="S2338" s="196"/>
      <c r="T2338" s="197"/>
      <c r="AT2338" s="191" t="s">
        <v>532</v>
      </c>
      <c r="AU2338" s="191" t="s">
        <v>89</v>
      </c>
      <c r="AV2338" s="13" t="s">
        <v>89</v>
      </c>
      <c r="AW2338" s="13" t="s">
        <v>30</v>
      </c>
      <c r="AX2338" s="13" t="s">
        <v>76</v>
      </c>
      <c r="AY2338" s="191" t="s">
        <v>524</v>
      </c>
    </row>
    <row r="2339" spans="2:51" s="13" customFormat="1">
      <c r="B2339" s="189"/>
      <c r="D2339" s="190" t="s">
        <v>532</v>
      </c>
      <c r="E2339" s="191" t="s">
        <v>1</v>
      </c>
      <c r="F2339" s="192" t="s">
        <v>2351</v>
      </c>
      <c r="H2339" s="193">
        <v>-1.81</v>
      </c>
      <c r="I2339" s="194"/>
      <c r="L2339" s="189"/>
      <c r="M2339" s="195"/>
      <c r="N2339" s="196"/>
      <c r="O2339" s="196"/>
      <c r="P2339" s="196"/>
      <c r="Q2339" s="196"/>
      <c r="R2339" s="196"/>
      <c r="S2339" s="196"/>
      <c r="T2339" s="197"/>
      <c r="AT2339" s="191" t="s">
        <v>532</v>
      </c>
      <c r="AU2339" s="191" t="s">
        <v>89</v>
      </c>
      <c r="AV2339" s="13" t="s">
        <v>89</v>
      </c>
      <c r="AW2339" s="13" t="s">
        <v>30</v>
      </c>
      <c r="AX2339" s="13" t="s">
        <v>76</v>
      </c>
      <c r="AY2339" s="191" t="s">
        <v>524</v>
      </c>
    </row>
    <row r="2340" spans="2:51" s="13" customFormat="1" ht="20.399999999999999">
      <c r="B2340" s="189"/>
      <c r="D2340" s="190" t="s">
        <v>532</v>
      </c>
      <c r="E2340" s="191" t="s">
        <v>1</v>
      </c>
      <c r="F2340" s="192" t="s">
        <v>2352</v>
      </c>
      <c r="H2340" s="193">
        <v>139.49199999999999</v>
      </c>
      <c r="I2340" s="194"/>
      <c r="L2340" s="189"/>
      <c r="M2340" s="195"/>
      <c r="N2340" s="196"/>
      <c r="O2340" s="196"/>
      <c r="P2340" s="196"/>
      <c r="Q2340" s="196"/>
      <c r="R2340" s="196"/>
      <c r="S2340" s="196"/>
      <c r="T2340" s="197"/>
      <c r="AT2340" s="191" t="s">
        <v>532</v>
      </c>
      <c r="AU2340" s="191" t="s">
        <v>89</v>
      </c>
      <c r="AV2340" s="13" t="s">
        <v>89</v>
      </c>
      <c r="AW2340" s="13" t="s">
        <v>30</v>
      </c>
      <c r="AX2340" s="13" t="s">
        <v>76</v>
      </c>
      <c r="AY2340" s="191" t="s">
        <v>524</v>
      </c>
    </row>
    <row r="2341" spans="2:51" s="13" customFormat="1">
      <c r="B2341" s="189"/>
      <c r="D2341" s="190" t="s">
        <v>532</v>
      </c>
      <c r="E2341" s="191" t="s">
        <v>1</v>
      </c>
      <c r="F2341" s="192" t="s">
        <v>2353</v>
      </c>
      <c r="H2341" s="193">
        <v>-25.768000000000001</v>
      </c>
      <c r="I2341" s="194"/>
      <c r="L2341" s="189"/>
      <c r="M2341" s="195"/>
      <c r="N2341" s="196"/>
      <c r="O2341" s="196"/>
      <c r="P2341" s="196"/>
      <c r="Q2341" s="196"/>
      <c r="R2341" s="196"/>
      <c r="S2341" s="196"/>
      <c r="T2341" s="197"/>
      <c r="AT2341" s="191" t="s">
        <v>532</v>
      </c>
      <c r="AU2341" s="191" t="s">
        <v>89</v>
      </c>
      <c r="AV2341" s="13" t="s">
        <v>89</v>
      </c>
      <c r="AW2341" s="13" t="s">
        <v>30</v>
      </c>
      <c r="AX2341" s="13" t="s">
        <v>76</v>
      </c>
      <c r="AY2341" s="191" t="s">
        <v>524</v>
      </c>
    </row>
    <row r="2342" spans="2:51" s="14" customFormat="1">
      <c r="B2342" s="198"/>
      <c r="D2342" s="190" t="s">
        <v>532</v>
      </c>
      <c r="E2342" s="199" t="s">
        <v>1</v>
      </c>
      <c r="F2342" s="200" t="s">
        <v>2354</v>
      </c>
      <c r="H2342" s="199" t="s">
        <v>1</v>
      </c>
      <c r="I2342" s="201"/>
      <c r="L2342" s="198"/>
      <c r="M2342" s="202"/>
      <c r="N2342" s="203"/>
      <c r="O2342" s="203"/>
      <c r="P2342" s="203"/>
      <c r="Q2342" s="203"/>
      <c r="R2342" s="203"/>
      <c r="S2342" s="203"/>
      <c r="T2342" s="204"/>
      <c r="AT2342" s="199" t="s">
        <v>532</v>
      </c>
      <c r="AU2342" s="199" t="s">
        <v>89</v>
      </c>
      <c r="AV2342" s="14" t="s">
        <v>83</v>
      </c>
      <c r="AW2342" s="14" t="s">
        <v>30</v>
      </c>
      <c r="AX2342" s="14" t="s">
        <v>76</v>
      </c>
      <c r="AY2342" s="199" t="s">
        <v>524</v>
      </c>
    </row>
    <row r="2343" spans="2:51" s="13" customFormat="1" ht="20.399999999999999">
      <c r="B2343" s="189"/>
      <c r="D2343" s="190" t="s">
        <v>532</v>
      </c>
      <c r="E2343" s="191" t="s">
        <v>1</v>
      </c>
      <c r="F2343" s="192" t="s">
        <v>2355</v>
      </c>
      <c r="H2343" s="193">
        <v>51.194000000000003</v>
      </c>
      <c r="I2343" s="194"/>
      <c r="L2343" s="189"/>
      <c r="M2343" s="195"/>
      <c r="N2343" s="196"/>
      <c r="O2343" s="196"/>
      <c r="P2343" s="196"/>
      <c r="Q2343" s="196"/>
      <c r="R2343" s="196"/>
      <c r="S2343" s="196"/>
      <c r="T2343" s="197"/>
      <c r="AT2343" s="191" t="s">
        <v>532</v>
      </c>
      <c r="AU2343" s="191" t="s">
        <v>89</v>
      </c>
      <c r="AV2343" s="13" t="s">
        <v>89</v>
      </c>
      <c r="AW2343" s="13" t="s">
        <v>30</v>
      </c>
      <c r="AX2343" s="13" t="s">
        <v>76</v>
      </c>
      <c r="AY2343" s="191" t="s">
        <v>524</v>
      </c>
    </row>
    <row r="2344" spans="2:51" s="13" customFormat="1" ht="20.399999999999999">
      <c r="B2344" s="189"/>
      <c r="D2344" s="190" t="s">
        <v>532</v>
      </c>
      <c r="E2344" s="191" t="s">
        <v>1</v>
      </c>
      <c r="F2344" s="192" t="s">
        <v>2356</v>
      </c>
      <c r="H2344" s="193">
        <v>26.367000000000001</v>
      </c>
      <c r="I2344" s="194"/>
      <c r="L2344" s="189"/>
      <c r="M2344" s="195"/>
      <c r="N2344" s="196"/>
      <c r="O2344" s="196"/>
      <c r="P2344" s="196"/>
      <c r="Q2344" s="196"/>
      <c r="R2344" s="196"/>
      <c r="S2344" s="196"/>
      <c r="T2344" s="197"/>
      <c r="AT2344" s="191" t="s">
        <v>532</v>
      </c>
      <c r="AU2344" s="191" t="s">
        <v>89</v>
      </c>
      <c r="AV2344" s="13" t="s">
        <v>89</v>
      </c>
      <c r="AW2344" s="13" t="s">
        <v>30</v>
      </c>
      <c r="AX2344" s="13" t="s">
        <v>76</v>
      </c>
      <c r="AY2344" s="191" t="s">
        <v>524</v>
      </c>
    </row>
    <row r="2345" spans="2:51" s="13" customFormat="1">
      <c r="B2345" s="189"/>
      <c r="D2345" s="190" t="s">
        <v>532</v>
      </c>
      <c r="E2345" s="191" t="s">
        <v>1</v>
      </c>
      <c r="F2345" s="192" t="s">
        <v>2357</v>
      </c>
      <c r="H2345" s="193">
        <v>-6.33</v>
      </c>
      <c r="I2345" s="194"/>
      <c r="L2345" s="189"/>
      <c r="M2345" s="195"/>
      <c r="N2345" s="196"/>
      <c r="O2345" s="196"/>
      <c r="P2345" s="196"/>
      <c r="Q2345" s="196"/>
      <c r="R2345" s="196"/>
      <c r="S2345" s="196"/>
      <c r="T2345" s="197"/>
      <c r="AT2345" s="191" t="s">
        <v>532</v>
      </c>
      <c r="AU2345" s="191" t="s">
        <v>89</v>
      </c>
      <c r="AV2345" s="13" t="s">
        <v>89</v>
      </c>
      <c r="AW2345" s="13" t="s">
        <v>30</v>
      </c>
      <c r="AX2345" s="13" t="s">
        <v>76</v>
      </c>
      <c r="AY2345" s="191" t="s">
        <v>524</v>
      </c>
    </row>
    <row r="2346" spans="2:51" s="13" customFormat="1">
      <c r="B2346" s="189"/>
      <c r="D2346" s="190" t="s">
        <v>532</v>
      </c>
      <c r="E2346" s="191" t="s">
        <v>1</v>
      </c>
      <c r="F2346" s="192" t="s">
        <v>2358</v>
      </c>
      <c r="H2346" s="193">
        <v>38.445</v>
      </c>
      <c r="I2346" s="194"/>
      <c r="L2346" s="189"/>
      <c r="M2346" s="195"/>
      <c r="N2346" s="196"/>
      <c r="O2346" s="196"/>
      <c r="P2346" s="196"/>
      <c r="Q2346" s="196"/>
      <c r="R2346" s="196"/>
      <c r="S2346" s="196"/>
      <c r="T2346" s="197"/>
      <c r="AT2346" s="191" t="s">
        <v>532</v>
      </c>
      <c r="AU2346" s="191" t="s">
        <v>89</v>
      </c>
      <c r="AV2346" s="13" t="s">
        <v>89</v>
      </c>
      <c r="AW2346" s="13" t="s">
        <v>30</v>
      </c>
      <c r="AX2346" s="13" t="s">
        <v>76</v>
      </c>
      <c r="AY2346" s="191" t="s">
        <v>524</v>
      </c>
    </row>
    <row r="2347" spans="2:51" s="13" customFormat="1">
      <c r="B2347" s="189"/>
      <c r="D2347" s="190" t="s">
        <v>532</v>
      </c>
      <c r="E2347" s="191" t="s">
        <v>1</v>
      </c>
      <c r="F2347" s="192" t="s">
        <v>2359</v>
      </c>
      <c r="H2347" s="193">
        <v>-1.94</v>
      </c>
      <c r="I2347" s="194"/>
      <c r="L2347" s="189"/>
      <c r="M2347" s="195"/>
      <c r="N2347" s="196"/>
      <c r="O2347" s="196"/>
      <c r="P2347" s="196"/>
      <c r="Q2347" s="196"/>
      <c r="R2347" s="196"/>
      <c r="S2347" s="196"/>
      <c r="T2347" s="197"/>
      <c r="AT2347" s="191" t="s">
        <v>532</v>
      </c>
      <c r="AU2347" s="191" t="s">
        <v>89</v>
      </c>
      <c r="AV2347" s="13" t="s">
        <v>89</v>
      </c>
      <c r="AW2347" s="13" t="s">
        <v>30</v>
      </c>
      <c r="AX2347" s="13" t="s">
        <v>76</v>
      </c>
      <c r="AY2347" s="191" t="s">
        <v>524</v>
      </c>
    </row>
    <row r="2348" spans="2:51" s="13" customFormat="1">
      <c r="B2348" s="189"/>
      <c r="D2348" s="190" t="s">
        <v>532</v>
      </c>
      <c r="E2348" s="191" t="s">
        <v>1</v>
      </c>
      <c r="F2348" s="192" t="s">
        <v>2360</v>
      </c>
      <c r="H2348" s="193">
        <v>28.867999999999999</v>
      </c>
      <c r="I2348" s="194"/>
      <c r="L2348" s="189"/>
      <c r="M2348" s="195"/>
      <c r="N2348" s="196"/>
      <c r="O2348" s="196"/>
      <c r="P2348" s="196"/>
      <c r="Q2348" s="196"/>
      <c r="R2348" s="196"/>
      <c r="S2348" s="196"/>
      <c r="T2348" s="197"/>
      <c r="AT2348" s="191" t="s">
        <v>532</v>
      </c>
      <c r="AU2348" s="191" t="s">
        <v>89</v>
      </c>
      <c r="AV2348" s="13" t="s">
        <v>89</v>
      </c>
      <c r="AW2348" s="13" t="s">
        <v>30</v>
      </c>
      <c r="AX2348" s="13" t="s">
        <v>76</v>
      </c>
      <c r="AY2348" s="191" t="s">
        <v>524</v>
      </c>
    </row>
    <row r="2349" spans="2:51" s="13" customFormat="1">
      <c r="B2349" s="189"/>
      <c r="D2349" s="190" t="s">
        <v>532</v>
      </c>
      <c r="E2349" s="191" t="s">
        <v>1</v>
      </c>
      <c r="F2349" s="192" t="s">
        <v>2361</v>
      </c>
      <c r="H2349" s="193">
        <v>-5.79</v>
      </c>
      <c r="I2349" s="194"/>
      <c r="L2349" s="189"/>
      <c r="M2349" s="195"/>
      <c r="N2349" s="196"/>
      <c r="O2349" s="196"/>
      <c r="P2349" s="196"/>
      <c r="Q2349" s="196"/>
      <c r="R2349" s="196"/>
      <c r="S2349" s="196"/>
      <c r="T2349" s="197"/>
      <c r="AT2349" s="191" t="s">
        <v>532</v>
      </c>
      <c r="AU2349" s="191" t="s">
        <v>89</v>
      </c>
      <c r="AV2349" s="13" t="s">
        <v>89</v>
      </c>
      <c r="AW2349" s="13" t="s">
        <v>30</v>
      </c>
      <c r="AX2349" s="13" t="s">
        <v>76</v>
      </c>
      <c r="AY2349" s="191" t="s">
        <v>524</v>
      </c>
    </row>
    <row r="2350" spans="2:51" s="14" customFormat="1">
      <c r="B2350" s="198"/>
      <c r="D2350" s="190" t="s">
        <v>532</v>
      </c>
      <c r="E2350" s="199" t="s">
        <v>1</v>
      </c>
      <c r="F2350" s="200" t="s">
        <v>585</v>
      </c>
      <c r="H2350" s="199" t="s">
        <v>1</v>
      </c>
      <c r="I2350" s="201"/>
      <c r="L2350" s="198"/>
      <c r="M2350" s="202"/>
      <c r="N2350" s="203"/>
      <c r="O2350" s="203"/>
      <c r="P2350" s="203"/>
      <c r="Q2350" s="203"/>
      <c r="R2350" s="203"/>
      <c r="S2350" s="203"/>
      <c r="T2350" s="204"/>
      <c r="AT2350" s="199" t="s">
        <v>532</v>
      </c>
      <c r="AU2350" s="199" t="s">
        <v>89</v>
      </c>
      <c r="AV2350" s="14" t="s">
        <v>83</v>
      </c>
      <c r="AW2350" s="14" t="s">
        <v>30</v>
      </c>
      <c r="AX2350" s="14" t="s">
        <v>76</v>
      </c>
      <c r="AY2350" s="199" t="s">
        <v>524</v>
      </c>
    </row>
    <row r="2351" spans="2:51" s="14" customFormat="1">
      <c r="B2351" s="198"/>
      <c r="D2351" s="190" t="s">
        <v>532</v>
      </c>
      <c r="E2351" s="199" t="s">
        <v>1</v>
      </c>
      <c r="F2351" s="200" t="s">
        <v>2362</v>
      </c>
      <c r="H2351" s="199" t="s">
        <v>1</v>
      </c>
      <c r="I2351" s="201"/>
      <c r="L2351" s="198"/>
      <c r="M2351" s="202"/>
      <c r="N2351" s="203"/>
      <c r="O2351" s="203"/>
      <c r="P2351" s="203"/>
      <c r="Q2351" s="203"/>
      <c r="R2351" s="203"/>
      <c r="S2351" s="203"/>
      <c r="T2351" s="204"/>
      <c r="AT2351" s="199" t="s">
        <v>532</v>
      </c>
      <c r="AU2351" s="199" t="s">
        <v>89</v>
      </c>
      <c r="AV2351" s="14" t="s">
        <v>83</v>
      </c>
      <c r="AW2351" s="14" t="s">
        <v>30</v>
      </c>
      <c r="AX2351" s="14" t="s">
        <v>76</v>
      </c>
      <c r="AY2351" s="199" t="s">
        <v>524</v>
      </c>
    </row>
    <row r="2352" spans="2:51" s="13" customFormat="1">
      <c r="B2352" s="189"/>
      <c r="D2352" s="190" t="s">
        <v>532</v>
      </c>
      <c r="E2352" s="191" t="s">
        <v>1</v>
      </c>
      <c r="F2352" s="192" t="s">
        <v>2363</v>
      </c>
      <c r="H2352" s="193">
        <v>47.753999999999998</v>
      </c>
      <c r="I2352" s="194"/>
      <c r="L2352" s="189"/>
      <c r="M2352" s="195"/>
      <c r="N2352" s="196"/>
      <c r="O2352" s="196"/>
      <c r="P2352" s="196"/>
      <c r="Q2352" s="196"/>
      <c r="R2352" s="196"/>
      <c r="S2352" s="196"/>
      <c r="T2352" s="197"/>
      <c r="AT2352" s="191" t="s">
        <v>532</v>
      </c>
      <c r="AU2352" s="191" t="s">
        <v>89</v>
      </c>
      <c r="AV2352" s="13" t="s">
        <v>89</v>
      </c>
      <c r="AW2352" s="13" t="s">
        <v>30</v>
      </c>
      <c r="AX2352" s="13" t="s">
        <v>76</v>
      </c>
      <c r="AY2352" s="191" t="s">
        <v>524</v>
      </c>
    </row>
    <row r="2353" spans="2:51" s="13" customFormat="1">
      <c r="B2353" s="189"/>
      <c r="D2353" s="190" t="s">
        <v>532</v>
      </c>
      <c r="E2353" s="191" t="s">
        <v>1</v>
      </c>
      <c r="F2353" s="192" t="s">
        <v>2364</v>
      </c>
      <c r="H2353" s="193">
        <v>15.497999999999999</v>
      </c>
      <c r="I2353" s="194"/>
      <c r="L2353" s="189"/>
      <c r="M2353" s="195"/>
      <c r="N2353" s="196"/>
      <c r="O2353" s="196"/>
      <c r="P2353" s="196"/>
      <c r="Q2353" s="196"/>
      <c r="R2353" s="196"/>
      <c r="S2353" s="196"/>
      <c r="T2353" s="197"/>
      <c r="AT2353" s="191" t="s">
        <v>532</v>
      </c>
      <c r="AU2353" s="191" t="s">
        <v>89</v>
      </c>
      <c r="AV2353" s="13" t="s">
        <v>89</v>
      </c>
      <c r="AW2353" s="13" t="s">
        <v>30</v>
      </c>
      <c r="AX2353" s="13" t="s">
        <v>76</v>
      </c>
      <c r="AY2353" s="191" t="s">
        <v>524</v>
      </c>
    </row>
    <row r="2354" spans="2:51" s="13" customFormat="1">
      <c r="B2354" s="189"/>
      <c r="D2354" s="190" t="s">
        <v>532</v>
      </c>
      <c r="E2354" s="191" t="s">
        <v>1</v>
      </c>
      <c r="F2354" s="192" t="s">
        <v>2365</v>
      </c>
      <c r="H2354" s="193">
        <v>43.127000000000002</v>
      </c>
      <c r="I2354" s="194"/>
      <c r="L2354" s="189"/>
      <c r="M2354" s="195"/>
      <c r="N2354" s="196"/>
      <c r="O2354" s="196"/>
      <c r="P2354" s="196"/>
      <c r="Q2354" s="196"/>
      <c r="R2354" s="196"/>
      <c r="S2354" s="196"/>
      <c r="T2354" s="197"/>
      <c r="AT2354" s="191" t="s">
        <v>532</v>
      </c>
      <c r="AU2354" s="191" t="s">
        <v>89</v>
      </c>
      <c r="AV2354" s="13" t="s">
        <v>89</v>
      </c>
      <c r="AW2354" s="13" t="s">
        <v>30</v>
      </c>
      <c r="AX2354" s="13" t="s">
        <v>76</v>
      </c>
      <c r="AY2354" s="191" t="s">
        <v>524</v>
      </c>
    </row>
    <row r="2355" spans="2:51" s="13" customFormat="1">
      <c r="B2355" s="189"/>
      <c r="D2355" s="190" t="s">
        <v>532</v>
      </c>
      <c r="E2355" s="191" t="s">
        <v>1</v>
      </c>
      <c r="F2355" s="192" t="s">
        <v>2366</v>
      </c>
      <c r="H2355" s="193">
        <v>-8.68</v>
      </c>
      <c r="I2355" s="194"/>
      <c r="L2355" s="189"/>
      <c r="M2355" s="195"/>
      <c r="N2355" s="196"/>
      <c r="O2355" s="196"/>
      <c r="P2355" s="196"/>
      <c r="Q2355" s="196"/>
      <c r="R2355" s="196"/>
      <c r="S2355" s="196"/>
      <c r="T2355" s="197"/>
      <c r="AT2355" s="191" t="s">
        <v>532</v>
      </c>
      <c r="AU2355" s="191" t="s">
        <v>89</v>
      </c>
      <c r="AV2355" s="13" t="s">
        <v>89</v>
      </c>
      <c r="AW2355" s="13" t="s">
        <v>30</v>
      </c>
      <c r="AX2355" s="13" t="s">
        <v>76</v>
      </c>
      <c r="AY2355" s="191" t="s">
        <v>524</v>
      </c>
    </row>
    <row r="2356" spans="2:51" s="13" customFormat="1">
      <c r="B2356" s="189"/>
      <c r="D2356" s="190" t="s">
        <v>532</v>
      </c>
      <c r="E2356" s="191" t="s">
        <v>1</v>
      </c>
      <c r="F2356" s="192" t="s">
        <v>2367</v>
      </c>
      <c r="H2356" s="193">
        <v>33.194000000000003</v>
      </c>
      <c r="I2356" s="194"/>
      <c r="L2356" s="189"/>
      <c r="M2356" s="195"/>
      <c r="N2356" s="196"/>
      <c r="O2356" s="196"/>
      <c r="P2356" s="196"/>
      <c r="Q2356" s="196"/>
      <c r="R2356" s="196"/>
      <c r="S2356" s="196"/>
      <c r="T2356" s="197"/>
      <c r="AT2356" s="191" t="s">
        <v>532</v>
      </c>
      <c r="AU2356" s="191" t="s">
        <v>89</v>
      </c>
      <c r="AV2356" s="13" t="s">
        <v>89</v>
      </c>
      <c r="AW2356" s="13" t="s">
        <v>30</v>
      </c>
      <c r="AX2356" s="13" t="s">
        <v>76</v>
      </c>
      <c r="AY2356" s="191" t="s">
        <v>524</v>
      </c>
    </row>
    <row r="2357" spans="2:51" s="13" customFormat="1">
      <c r="B2357" s="189"/>
      <c r="D2357" s="190" t="s">
        <v>532</v>
      </c>
      <c r="E2357" s="191" t="s">
        <v>1</v>
      </c>
      <c r="F2357" s="192" t="s">
        <v>2368</v>
      </c>
      <c r="H2357" s="193">
        <v>68.762</v>
      </c>
      <c r="I2357" s="194"/>
      <c r="L2357" s="189"/>
      <c r="M2357" s="195"/>
      <c r="N2357" s="196"/>
      <c r="O2357" s="196"/>
      <c r="P2357" s="196"/>
      <c r="Q2357" s="196"/>
      <c r="R2357" s="196"/>
      <c r="S2357" s="196"/>
      <c r="T2357" s="197"/>
      <c r="AT2357" s="191" t="s">
        <v>532</v>
      </c>
      <c r="AU2357" s="191" t="s">
        <v>89</v>
      </c>
      <c r="AV2357" s="13" t="s">
        <v>89</v>
      </c>
      <c r="AW2357" s="13" t="s">
        <v>30</v>
      </c>
      <c r="AX2357" s="13" t="s">
        <v>76</v>
      </c>
      <c r="AY2357" s="191" t="s">
        <v>524</v>
      </c>
    </row>
    <row r="2358" spans="2:51" s="13" customFormat="1">
      <c r="B2358" s="189"/>
      <c r="D2358" s="190" t="s">
        <v>532</v>
      </c>
      <c r="E2358" s="191" t="s">
        <v>1</v>
      </c>
      <c r="F2358" s="192" t="s">
        <v>2369</v>
      </c>
      <c r="H2358" s="193">
        <v>-4.83</v>
      </c>
      <c r="I2358" s="194"/>
      <c r="L2358" s="189"/>
      <c r="M2358" s="195"/>
      <c r="N2358" s="196"/>
      <c r="O2358" s="196"/>
      <c r="P2358" s="196"/>
      <c r="Q2358" s="196"/>
      <c r="R2358" s="196"/>
      <c r="S2358" s="196"/>
      <c r="T2358" s="197"/>
      <c r="AT2358" s="191" t="s">
        <v>532</v>
      </c>
      <c r="AU2358" s="191" t="s">
        <v>89</v>
      </c>
      <c r="AV2358" s="13" t="s">
        <v>89</v>
      </c>
      <c r="AW2358" s="13" t="s">
        <v>30</v>
      </c>
      <c r="AX2358" s="13" t="s">
        <v>76</v>
      </c>
      <c r="AY2358" s="191" t="s">
        <v>524</v>
      </c>
    </row>
    <row r="2359" spans="2:51" s="14" customFormat="1">
      <c r="B2359" s="198"/>
      <c r="D2359" s="190" t="s">
        <v>532</v>
      </c>
      <c r="E2359" s="199" t="s">
        <v>1</v>
      </c>
      <c r="F2359" s="200" t="s">
        <v>587</v>
      </c>
      <c r="H2359" s="199" t="s">
        <v>1</v>
      </c>
      <c r="I2359" s="201"/>
      <c r="L2359" s="198"/>
      <c r="M2359" s="202"/>
      <c r="N2359" s="203"/>
      <c r="O2359" s="203"/>
      <c r="P2359" s="203"/>
      <c r="Q2359" s="203"/>
      <c r="R2359" s="203"/>
      <c r="S2359" s="203"/>
      <c r="T2359" s="204"/>
      <c r="AT2359" s="199" t="s">
        <v>532</v>
      </c>
      <c r="AU2359" s="199" t="s">
        <v>89</v>
      </c>
      <c r="AV2359" s="14" t="s">
        <v>83</v>
      </c>
      <c r="AW2359" s="14" t="s">
        <v>30</v>
      </c>
      <c r="AX2359" s="14" t="s">
        <v>76</v>
      </c>
      <c r="AY2359" s="199" t="s">
        <v>524</v>
      </c>
    </row>
    <row r="2360" spans="2:51" s="13" customFormat="1">
      <c r="B2360" s="189"/>
      <c r="D2360" s="190" t="s">
        <v>532</v>
      </c>
      <c r="E2360" s="191" t="s">
        <v>1</v>
      </c>
      <c r="F2360" s="192" t="s">
        <v>2370</v>
      </c>
      <c r="H2360" s="193">
        <v>5.81</v>
      </c>
      <c r="I2360" s="194"/>
      <c r="L2360" s="189"/>
      <c r="M2360" s="195"/>
      <c r="N2360" s="196"/>
      <c r="O2360" s="196"/>
      <c r="P2360" s="196"/>
      <c r="Q2360" s="196"/>
      <c r="R2360" s="196"/>
      <c r="S2360" s="196"/>
      <c r="T2360" s="197"/>
      <c r="AT2360" s="191" t="s">
        <v>532</v>
      </c>
      <c r="AU2360" s="191" t="s">
        <v>89</v>
      </c>
      <c r="AV2360" s="13" t="s">
        <v>89</v>
      </c>
      <c r="AW2360" s="13" t="s">
        <v>30</v>
      </c>
      <c r="AX2360" s="13" t="s">
        <v>76</v>
      </c>
      <c r="AY2360" s="191" t="s">
        <v>524</v>
      </c>
    </row>
    <row r="2361" spans="2:51" s="13" customFormat="1">
      <c r="B2361" s="189"/>
      <c r="D2361" s="190" t="s">
        <v>532</v>
      </c>
      <c r="E2361" s="191" t="s">
        <v>1</v>
      </c>
      <c r="F2361" s="192" t="s">
        <v>2371</v>
      </c>
      <c r="H2361" s="193">
        <v>-1.79</v>
      </c>
      <c r="I2361" s="194"/>
      <c r="L2361" s="189"/>
      <c r="M2361" s="195"/>
      <c r="N2361" s="196"/>
      <c r="O2361" s="196"/>
      <c r="P2361" s="196"/>
      <c r="Q2361" s="196"/>
      <c r="R2361" s="196"/>
      <c r="S2361" s="196"/>
      <c r="T2361" s="197"/>
      <c r="AT2361" s="191" t="s">
        <v>532</v>
      </c>
      <c r="AU2361" s="191" t="s">
        <v>89</v>
      </c>
      <c r="AV2361" s="13" t="s">
        <v>89</v>
      </c>
      <c r="AW2361" s="13" t="s">
        <v>30</v>
      </c>
      <c r="AX2361" s="13" t="s">
        <v>76</v>
      </c>
      <c r="AY2361" s="191" t="s">
        <v>524</v>
      </c>
    </row>
    <row r="2362" spans="2:51" s="13" customFormat="1">
      <c r="B2362" s="189"/>
      <c r="D2362" s="190" t="s">
        <v>532</v>
      </c>
      <c r="E2362" s="191" t="s">
        <v>1</v>
      </c>
      <c r="F2362" s="192" t="s">
        <v>2372</v>
      </c>
      <c r="H2362" s="193">
        <v>66.414000000000001</v>
      </c>
      <c r="I2362" s="194"/>
      <c r="L2362" s="189"/>
      <c r="M2362" s="195"/>
      <c r="N2362" s="196"/>
      <c r="O2362" s="196"/>
      <c r="P2362" s="196"/>
      <c r="Q2362" s="196"/>
      <c r="R2362" s="196"/>
      <c r="S2362" s="196"/>
      <c r="T2362" s="197"/>
      <c r="AT2362" s="191" t="s">
        <v>532</v>
      </c>
      <c r="AU2362" s="191" t="s">
        <v>89</v>
      </c>
      <c r="AV2362" s="13" t="s">
        <v>89</v>
      </c>
      <c r="AW2362" s="13" t="s">
        <v>30</v>
      </c>
      <c r="AX2362" s="13" t="s">
        <v>76</v>
      </c>
      <c r="AY2362" s="191" t="s">
        <v>524</v>
      </c>
    </row>
    <row r="2363" spans="2:51" s="13" customFormat="1" ht="20.399999999999999">
      <c r="B2363" s="189"/>
      <c r="D2363" s="190" t="s">
        <v>532</v>
      </c>
      <c r="E2363" s="191" t="s">
        <v>1</v>
      </c>
      <c r="F2363" s="192" t="s">
        <v>2373</v>
      </c>
      <c r="H2363" s="193">
        <v>-33.850999999999999</v>
      </c>
      <c r="I2363" s="194"/>
      <c r="L2363" s="189"/>
      <c r="M2363" s="195"/>
      <c r="N2363" s="196"/>
      <c r="O2363" s="196"/>
      <c r="P2363" s="196"/>
      <c r="Q2363" s="196"/>
      <c r="R2363" s="196"/>
      <c r="S2363" s="196"/>
      <c r="T2363" s="197"/>
      <c r="AT2363" s="191" t="s">
        <v>532</v>
      </c>
      <c r="AU2363" s="191" t="s">
        <v>89</v>
      </c>
      <c r="AV2363" s="13" t="s">
        <v>89</v>
      </c>
      <c r="AW2363" s="13" t="s">
        <v>30</v>
      </c>
      <c r="AX2363" s="13" t="s">
        <v>76</v>
      </c>
      <c r="AY2363" s="191" t="s">
        <v>524</v>
      </c>
    </row>
    <row r="2364" spans="2:51" s="14" customFormat="1">
      <c r="B2364" s="198"/>
      <c r="D2364" s="190" t="s">
        <v>532</v>
      </c>
      <c r="E2364" s="199" t="s">
        <v>1</v>
      </c>
      <c r="F2364" s="200" t="s">
        <v>2374</v>
      </c>
      <c r="H2364" s="199" t="s">
        <v>1</v>
      </c>
      <c r="I2364" s="201"/>
      <c r="L2364" s="198"/>
      <c r="M2364" s="202"/>
      <c r="N2364" s="203"/>
      <c r="O2364" s="203"/>
      <c r="P2364" s="203"/>
      <c r="Q2364" s="203"/>
      <c r="R2364" s="203"/>
      <c r="S2364" s="203"/>
      <c r="T2364" s="204"/>
      <c r="AT2364" s="199" t="s">
        <v>532</v>
      </c>
      <c r="AU2364" s="199" t="s">
        <v>89</v>
      </c>
      <c r="AV2364" s="14" t="s">
        <v>83</v>
      </c>
      <c r="AW2364" s="14" t="s">
        <v>30</v>
      </c>
      <c r="AX2364" s="14" t="s">
        <v>76</v>
      </c>
      <c r="AY2364" s="199" t="s">
        <v>524</v>
      </c>
    </row>
    <row r="2365" spans="2:51" s="13" customFormat="1">
      <c r="B2365" s="189"/>
      <c r="D2365" s="190" t="s">
        <v>532</v>
      </c>
      <c r="E2365" s="191" t="s">
        <v>1</v>
      </c>
      <c r="F2365" s="192" t="s">
        <v>2375</v>
      </c>
      <c r="H2365" s="193">
        <v>23.744</v>
      </c>
      <c r="I2365" s="194"/>
      <c r="L2365" s="189"/>
      <c r="M2365" s="195"/>
      <c r="N2365" s="196"/>
      <c r="O2365" s="196"/>
      <c r="P2365" s="196"/>
      <c r="Q2365" s="196"/>
      <c r="R2365" s="196"/>
      <c r="S2365" s="196"/>
      <c r="T2365" s="197"/>
      <c r="AT2365" s="191" t="s">
        <v>532</v>
      </c>
      <c r="AU2365" s="191" t="s">
        <v>89</v>
      </c>
      <c r="AV2365" s="13" t="s">
        <v>89</v>
      </c>
      <c r="AW2365" s="13" t="s">
        <v>30</v>
      </c>
      <c r="AX2365" s="13" t="s">
        <v>76</v>
      </c>
      <c r="AY2365" s="191" t="s">
        <v>524</v>
      </c>
    </row>
    <row r="2366" spans="2:51" s="13" customFormat="1">
      <c r="B2366" s="189"/>
      <c r="D2366" s="190" t="s">
        <v>532</v>
      </c>
      <c r="E2366" s="191" t="s">
        <v>1</v>
      </c>
      <c r="F2366" s="192" t="s">
        <v>2376</v>
      </c>
      <c r="H2366" s="193">
        <v>11.804</v>
      </c>
      <c r="I2366" s="194"/>
      <c r="L2366" s="189"/>
      <c r="M2366" s="195"/>
      <c r="N2366" s="196"/>
      <c r="O2366" s="196"/>
      <c r="P2366" s="196"/>
      <c r="Q2366" s="196"/>
      <c r="R2366" s="196"/>
      <c r="S2366" s="196"/>
      <c r="T2366" s="197"/>
      <c r="AT2366" s="191" t="s">
        <v>532</v>
      </c>
      <c r="AU2366" s="191" t="s">
        <v>89</v>
      </c>
      <c r="AV2366" s="13" t="s">
        <v>89</v>
      </c>
      <c r="AW2366" s="13" t="s">
        <v>30</v>
      </c>
      <c r="AX2366" s="13" t="s">
        <v>76</v>
      </c>
      <c r="AY2366" s="191" t="s">
        <v>524</v>
      </c>
    </row>
    <row r="2367" spans="2:51" s="13" customFormat="1">
      <c r="B2367" s="189"/>
      <c r="D2367" s="190" t="s">
        <v>532</v>
      </c>
      <c r="E2367" s="191" t="s">
        <v>1</v>
      </c>
      <c r="F2367" s="192" t="s">
        <v>2377</v>
      </c>
      <c r="H2367" s="193">
        <v>52.186</v>
      </c>
      <c r="I2367" s="194"/>
      <c r="L2367" s="189"/>
      <c r="M2367" s="195"/>
      <c r="N2367" s="196"/>
      <c r="O2367" s="196"/>
      <c r="P2367" s="196"/>
      <c r="Q2367" s="196"/>
      <c r="R2367" s="196"/>
      <c r="S2367" s="196"/>
      <c r="T2367" s="197"/>
      <c r="AT2367" s="191" t="s">
        <v>532</v>
      </c>
      <c r="AU2367" s="191" t="s">
        <v>89</v>
      </c>
      <c r="AV2367" s="13" t="s">
        <v>89</v>
      </c>
      <c r="AW2367" s="13" t="s">
        <v>30</v>
      </c>
      <c r="AX2367" s="13" t="s">
        <v>76</v>
      </c>
      <c r="AY2367" s="191" t="s">
        <v>524</v>
      </c>
    </row>
    <row r="2368" spans="2:51" s="13" customFormat="1">
      <c r="B2368" s="189"/>
      <c r="D2368" s="190" t="s">
        <v>532</v>
      </c>
      <c r="E2368" s="191" t="s">
        <v>1</v>
      </c>
      <c r="F2368" s="192" t="s">
        <v>2378</v>
      </c>
      <c r="H2368" s="193">
        <v>-6.34</v>
      </c>
      <c r="I2368" s="194"/>
      <c r="L2368" s="189"/>
      <c r="M2368" s="195"/>
      <c r="N2368" s="196"/>
      <c r="O2368" s="196"/>
      <c r="P2368" s="196"/>
      <c r="Q2368" s="196"/>
      <c r="R2368" s="196"/>
      <c r="S2368" s="196"/>
      <c r="T2368" s="197"/>
      <c r="AT2368" s="191" t="s">
        <v>532</v>
      </c>
      <c r="AU2368" s="191" t="s">
        <v>89</v>
      </c>
      <c r="AV2368" s="13" t="s">
        <v>89</v>
      </c>
      <c r="AW2368" s="13" t="s">
        <v>30</v>
      </c>
      <c r="AX2368" s="13" t="s">
        <v>76</v>
      </c>
      <c r="AY2368" s="191" t="s">
        <v>524</v>
      </c>
    </row>
    <row r="2369" spans="2:51" s="14" customFormat="1">
      <c r="B2369" s="198"/>
      <c r="D2369" s="190" t="s">
        <v>532</v>
      </c>
      <c r="E2369" s="199" t="s">
        <v>1</v>
      </c>
      <c r="F2369" s="200" t="s">
        <v>2379</v>
      </c>
      <c r="H2369" s="199" t="s">
        <v>1</v>
      </c>
      <c r="I2369" s="201"/>
      <c r="L2369" s="198"/>
      <c r="M2369" s="202"/>
      <c r="N2369" s="203"/>
      <c r="O2369" s="203"/>
      <c r="P2369" s="203"/>
      <c r="Q2369" s="203"/>
      <c r="R2369" s="203"/>
      <c r="S2369" s="203"/>
      <c r="T2369" s="204"/>
      <c r="AT2369" s="199" t="s">
        <v>532</v>
      </c>
      <c r="AU2369" s="199" t="s">
        <v>89</v>
      </c>
      <c r="AV2369" s="14" t="s">
        <v>83</v>
      </c>
      <c r="AW2369" s="14" t="s">
        <v>30</v>
      </c>
      <c r="AX2369" s="14" t="s">
        <v>76</v>
      </c>
      <c r="AY2369" s="199" t="s">
        <v>524</v>
      </c>
    </row>
    <row r="2370" spans="2:51" s="13" customFormat="1">
      <c r="B2370" s="189"/>
      <c r="D2370" s="190" t="s">
        <v>532</v>
      </c>
      <c r="E2370" s="191" t="s">
        <v>1</v>
      </c>
      <c r="F2370" s="192" t="s">
        <v>2380</v>
      </c>
      <c r="H2370" s="193">
        <v>77.912000000000006</v>
      </c>
      <c r="I2370" s="194"/>
      <c r="L2370" s="189"/>
      <c r="M2370" s="195"/>
      <c r="N2370" s="196"/>
      <c r="O2370" s="196"/>
      <c r="P2370" s="196"/>
      <c r="Q2370" s="196"/>
      <c r="R2370" s="196"/>
      <c r="S2370" s="196"/>
      <c r="T2370" s="197"/>
      <c r="AT2370" s="191" t="s">
        <v>532</v>
      </c>
      <c r="AU2370" s="191" t="s">
        <v>89</v>
      </c>
      <c r="AV2370" s="13" t="s">
        <v>89</v>
      </c>
      <c r="AW2370" s="13" t="s">
        <v>30</v>
      </c>
      <c r="AX2370" s="13" t="s">
        <v>76</v>
      </c>
      <c r="AY2370" s="191" t="s">
        <v>524</v>
      </c>
    </row>
    <row r="2371" spans="2:51" s="13" customFormat="1">
      <c r="B2371" s="189"/>
      <c r="D2371" s="190" t="s">
        <v>532</v>
      </c>
      <c r="E2371" s="191" t="s">
        <v>1</v>
      </c>
      <c r="F2371" s="192" t="s">
        <v>2381</v>
      </c>
      <c r="H2371" s="193">
        <v>-26.395</v>
      </c>
      <c r="I2371" s="194"/>
      <c r="L2371" s="189"/>
      <c r="M2371" s="195"/>
      <c r="N2371" s="196"/>
      <c r="O2371" s="196"/>
      <c r="P2371" s="196"/>
      <c r="Q2371" s="196"/>
      <c r="R2371" s="196"/>
      <c r="S2371" s="196"/>
      <c r="T2371" s="197"/>
      <c r="AT2371" s="191" t="s">
        <v>532</v>
      </c>
      <c r="AU2371" s="191" t="s">
        <v>89</v>
      </c>
      <c r="AV2371" s="13" t="s">
        <v>89</v>
      </c>
      <c r="AW2371" s="13" t="s">
        <v>30</v>
      </c>
      <c r="AX2371" s="13" t="s">
        <v>76</v>
      </c>
      <c r="AY2371" s="191" t="s">
        <v>524</v>
      </c>
    </row>
    <row r="2372" spans="2:51" s="14" customFormat="1">
      <c r="B2372" s="198"/>
      <c r="D2372" s="190" t="s">
        <v>532</v>
      </c>
      <c r="E2372" s="199" t="s">
        <v>1</v>
      </c>
      <c r="F2372" s="200" t="s">
        <v>2382</v>
      </c>
      <c r="H2372" s="199" t="s">
        <v>1</v>
      </c>
      <c r="I2372" s="201"/>
      <c r="L2372" s="198"/>
      <c r="M2372" s="202"/>
      <c r="N2372" s="203"/>
      <c r="O2372" s="203"/>
      <c r="P2372" s="203"/>
      <c r="Q2372" s="203"/>
      <c r="R2372" s="203"/>
      <c r="S2372" s="203"/>
      <c r="T2372" s="204"/>
      <c r="AT2372" s="199" t="s">
        <v>532</v>
      </c>
      <c r="AU2372" s="199" t="s">
        <v>89</v>
      </c>
      <c r="AV2372" s="14" t="s">
        <v>83</v>
      </c>
      <c r="AW2372" s="14" t="s">
        <v>30</v>
      </c>
      <c r="AX2372" s="14" t="s">
        <v>76</v>
      </c>
      <c r="AY2372" s="199" t="s">
        <v>524</v>
      </c>
    </row>
    <row r="2373" spans="2:51" s="13" customFormat="1">
      <c r="B2373" s="189"/>
      <c r="D2373" s="190" t="s">
        <v>532</v>
      </c>
      <c r="E2373" s="191" t="s">
        <v>1</v>
      </c>
      <c r="F2373" s="192" t="s">
        <v>2383</v>
      </c>
      <c r="H2373" s="193">
        <v>21.091000000000001</v>
      </c>
      <c r="I2373" s="194"/>
      <c r="L2373" s="189"/>
      <c r="M2373" s="195"/>
      <c r="N2373" s="196"/>
      <c r="O2373" s="196"/>
      <c r="P2373" s="196"/>
      <c r="Q2373" s="196"/>
      <c r="R2373" s="196"/>
      <c r="S2373" s="196"/>
      <c r="T2373" s="197"/>
      <c r="AT2373" s="191" t="s">
        <v>532</v>
      </c>
      <c r="AU2373" s="191" t="s">
        <v>89</v>
      </c>
      <c r="AV2373" s="13" t="s">
        <v>89</v>
      </c>
      <c r="AW2373" s="13" t="s">
        <v>30</v>
      </c>
      <c r="AX2373" s="13" t="s">
        <v>76</v>
      </c>
      <c r="AY2373" s="191" t="s">
        <v>524</v>
      </c>
    </row>
    <row r="2374" spans="2:51" s="13" customFormat="1" ht="20.399999999999999">
      <c r="B2374" s="189"/>
      <c r="D2374" s="190" t="s">
        <v>532</v>
      </c>
      <c r="E2374" s="191" t="s">
        <v>1</v>
      </c>
      <c r="F2374" s="192" t="s">
        <v>2384</v>
      </c>
      <c r="H2374" s="193">
        <v>11.941000000000001</v>
      </c>
      <c r="I2374" s="194"/>
      <c r="L2374" s="189"/>
      <c r="M2374" s="195"/>
      <c r="N2374" s="196"/>
      <c r="O2374" s="196"/>
      <c r="P2374" s="196"/>
      <c r="Q2374" s="196"/>
      <c r="R2374" s="196"/>
      <c r="S2374" s="196"/>
      <c r="T2374" s="197"/>
      <c r="AT2374" s="191" t="s">
        <v>532</v>
      </c>
      <c r="AU2374" s="191" t="s">
        <v>89</v>
      </c>
      <c r="AV2374" s="13" t="s">
        <v>89</v>
      </c>
      <c r="AW2374" s="13" t="s">
        <v>30</v>
      </c>
      <c r="AX2374" s="13" t="s">
        <v>76</v>
      </c>
      <c r="AY2374" s="191" t="s">
        <v>524</v>
      </c>
    </row>
    <row r="2375" spans="2:51" s="13" customFormat="1">
      <c r="B2375" s="189"/>
      <c r="D2375" s="190" t="s">
        <v>532</v>
      </c>
      <c r="E2375" s="191" t="s">
        <v>1</v>
      </c>
      <c r="F2375" s="192" t="s">
        <v>2385</v>
      </c>
      <c r="H2375" s="193">
        <v>50.386000000000003</v>
      </c>
      <c r="I2375" s="194"/>
      <c r="L2375" s="189"/>
      <c r="M2375" s="195"/>
      <c r="N2375" s="196"/>
      <c r="O2375" s="196"/>
      <c r="P2375" s="196"/>
      <c r="Q2375" s="196"/>
      <c r="R2375" s="196"/>
      <c r="S2375" s="196"/>
      <c r="T2375" s="197"/>
      <c r="AT2375" s="191" t="s">
        <v>532</v>
      </c>
      <c r="AU2375" s="191" t="s">
        <v>89</v>
      </c>
      <c r="AV2375" s="13" t="s">
        <v>89</v>
      </c>
      <c r="AW2375" s="13" t="s">
        <v>30</v>
      </c>
      <c r="AX2375" s="13" t="s">
        <v>76</v>
      </c>
      <c r="AY2375" s="191" t="s">
        <v>524</v>
      </c>
    </row>
    <row r="2376" spans="2:51" s="13" customFormat="1">
      <c r="B2376" s="189"/>
      <c r="D2376" s="190" t="s">
        <v>532</v>
      </c>
      <c r="E2376" s="191" t="s">
        <v>1</v>
      </c>
      <c r="F2376" s="192" t="s">
        <v>2386</v>
      </c>
      <c r="H2376" s="193">
        <v>-6.38</v>
      </c>
      <c r="I2376" s="194"/>
      <c r="L2376" s="189"/>
      <c r="M2376" s="195"/>
      <c r="N2376" s="196"/>
      <c r="O2376" s="196"/>
      <c r="P2376" s="196"/>
      <c r="Q2376" s="196"/>
      <c r="R2376" s="196"/>
      <c r="S2376" s="196"/>
      <c r="T2376" s="197"/>
      <c r="AT2376" s="191" t="s">
        <v>532</v>
      </c>
      <c r="AU2376" s="191" t="s">
        <v>89</v>
      </c>
      <c r="AV2376" s="13" t="s">
        <v>89</v>
      </c>
      <c r="AW2376" s="13" t="s">
        <v>30</v>
      </c>
      <c r="AX2376" s="13" t="s">
        <v>76</v>
      </c>
      <c r="AY2376" s="191" t="s">
        <v>524</v>
      </c>
    </row>
    <row r="2377" spans="2:51" s="13" customFormat="1">
      <c r="B2377" s="189"/>
      <c r="D2377" s="190" t="s">
        <v>532</v>
      </c>
      <c r="E2377" s="191" t="s">
        <v>1</v>
      </c>
      <c r="F2377" s="192" t="s">
        <v>2387</v>
      </c>
      <c r="H2377" s="193">
        <v>55.860999999999997</v>
      </c>
      <c r="I2377" s="194"/>
      <c r="L2377" s="189"/>
      <c r="M2377" s="195"/>
      <c r="N2377" s="196"/>
      <c r="O2377" s="196"/>
      <c r="P2377" s="196"/>
      <c r="Q2377" s="196"/>
      <c r="R2377" s="196"/>
      <c r="S2377" s="196"/>
      <c r="T2377" s="197"/>
      <c r="AT2377" s="191" t="s">
        <v>532</v>
      </c>
      <c r="AU2377" s="191" t="s">
        <v>89</v>
      </c>
      <c r="AV2377" s="13" t="s">
        <v>89</v>
      </c>
      <c r="AW2377" s="13" t="s">
        <v>30</v>
      </c>
      <c r="AX2377" s="13" t="s">
        <v>76</v>
      </c>
      <c r="AY2377" s="191" t="s">
        <v>524</v>
      </c>
    </row>
    <row r="2378" spans="2:51" s="13" customFormat="1">
      <c r="B2378" s="189"/>
      <c r="D2378" s="190" t="s">
        <v>532</v>
      </c>
      <c r="E2378" s="191" t="s">
        <v>1</v>
      </c>
      <c r="F2378" s="192" t="s">
        <v>2388</v>
      </c>
      <c r="H2378" s="193">
        <v>-24.038</v>
      </c>
      <c r="I2378" s="194"/>
      <c r="L2378" s="189"/>
      <c r="M2378" s="195"/>
      <c r="N2378" s="196"/>
      <c r="O2378" s="196"/>
      <c r="P2378" s="196"/>
      <c r="Q2378" s="196"/>
      <c r="R2378" s="196"/>
      <c r="S2378" s="196"/>
      <c r="T2378" s="197"/>
      <c r="AT2378" s="191" t="s">
        <v>532</v>
      </c>
      <c r="AU2378" s="191" t="s">
        <v>89</v>
      </c>
      <c r="AV2378" s="13" t="s">
        <v>89</v>
      </c>
      <c r="AW2378" s="13" t="s">
        <v>30</v>
      </c>
      <c r="AX2378" s="13" t="s">
        <v>76</v>
      </c>
      <c r="AY2378" s="191" t="s">
        <v>524</v>
      </c>
    </row>
    <row r="2379" spans="2:51" s="13" customFormat="1">
      <c r="B2379" s="189"/>
      <c r="D2379" s="190" t="s">
        <v>532</v>
      </c>
      <c r="E2379" s="191" t="s">
        <v>1</v>
      </c>
      <c r="F2379" s="192" t="s">
        <v>2389</v>
      </c>
      <c r="H2379" s="193">
        <v>5.3529999999999998</v>
      </c>
      <c r="I2379" s="194"/>
      <c r="L2379" s="189"/>
      <c r="M2379" s="195"/>
      <c r="N2379" s="196"/>
      <c r="O2379" s="196"/>
      <c r="P2379" s="196"/>
      <c r="Q2379" s="196"/>
      <c r="R2379" s="196"/>
      <c r="S2379" s="196"/>
      <c r="T2379" s="197"/>
      <c r="AT2379" s="191" t="s">
        <v>532</v>
      </c>
      <c r="AU2379" s="191" t="s">
        <v>89</v>
      </c>
      <c r="AV2379" s="13" t="s">
        <v>89</v>
      </c>
      <c r="AW2379" s="13" t="s">
        <v>30</v>
      </c>
      <c r="AX2379" s="13" t="s">
        <v>76</v>
      </c>
      <c r="AY2379" s="191" t="s">
        <v>524</v>
      </c>
    </row>
    <row r="2380" spans="2:51" s="13" customFormat="1">
      <c r="B2380" s="189"/>
      <c r="D2380" s="190" t="s">
        <v>532</v>
      </c>
      <c r="E2380" s="191" t="s">
        <v>1</v>
      </c>
      <c r="F2380" s="192" t="s">
        <v>2351</v>
      </c>
      <c r="H2380" s="193">
        <v>-1.81</v>
      </c>
      <c r="I2380" s="194"/>
      <c r="L2380" s="189"/>
      <c r="M2380" s="195"/>
      <c r="N2380" s="196"/>
      <c r="O2380" s="196"/>
      <c r="P2380" s="196"/>
      <c r="Q2380" s="196"/>
      <c r="R2380" s="196"/>
      <c r="S2380" s="196"/>
      <c r="T2380" s="197"/>
      <c r="AT2380" s="191" t="s">
        <v>532</v>
      </c>
      <c r="AU2380" s="191" t="s">
        <v>89</v>
      </c>
      <c r="AV2380" s="13" t="s">
        <v>89</v>
      </c>
      <c r="AW2380" s="13" t="s">
        <v>30</v>
      </c>
      <c r="AX2380" s="13" t="s">
        <v>76</v>
      </c>
      <c r="AY2380" s="191" t="s">
        <v>524</v>
      </c>
    </row>
    <row r="2381" spans="2:51" s="14" customFormat="1">
      <c r="B2381" s="198"/>
      <c r="D2381" s="190" t="s">
        <v>532</v>
      </c>
      <c r="E2381" s="199" t="s">
        <v>1</v>
      </c>
      <c r="F2381" s="200" t="s">
        <v>860</v>
      </c>
      <c r="H2381" s="199" t="s">
        <v>1</v>
      </c>
      <c r="I2381" s="201"/>
      <c r="L2381" s="198"/>
      <c r="M2381" s="202"/>
      <c r="N2381" s="203"/>
      <c r="O2381" s="203"/>
      <c r="P2381" s="203"/>
      <c r="Q2381" s="203"/>
      <c r="R2381" s="203"/>
      <c r="S2381" s="203"/>
      <c r="T2381" s="204"/>
      <c r="AT2381" s="199" t="s">
        <v>532</v>
      </c>
      <c r="AU2381" s="199" t="s">
        <v>89</v>
      </c>
      <c r="AV2381" s="14" t="s">
        <v>83</v>
      </c>
      <c r="AW2381" s="14" t="s">
        <v>30</v>
      </c>
      <c r="AX2381" s="14" t="s">
        <v>76</v>
      </c>
      <c r="AY2381" s="199" t="s">
        <v>524</v>
      </c>
    </row>
    <row r="2382" spans="2:51" s="13" customFormat="1">
      <c r="B2382" s="189"/>
      <c r="D2382" s="190" t="s">
        <v>532</v>
      </c>
      <c r="E2382" s="191" t="s">
        <v>1</v>
      </c>
      <c r="F2382" s="192" t="s">
        <v>2390</v>
      </c>
      <c r="H2382" s="193">
        <v>62.747</v>
      </c>
      <c r="I2382" s="194"/>
      <c r="L2382" s="189"/>
      <c r="M2382" s="195"/>
      <c r="N2382" s="196"/>
      <c r="O2382" s="196"/>
      <c r="P2382" s="196"/>
      <c r="Q2382" s="196"/>
      <c r="R2382" s="196"/>
      <c r="S2382" s="196"/>
      <c r="T2382" s="197"/>
      <c r="AT2382" s="191" t="s">
        <v>532</v>
      </c>
      <c r="AU2382" s="191" t="s">
        <v>89</v>
      </c>
      <c r="AV2382" s="13" t="s">
        <v>89</v>
      </c>
      <c r="AW2382" s="13" t="s">
        <v>30</v>
      </c>
      <c r="AX2382" s="13" t="s">
        <v>76</v>
      </c>
      <c r="AY2382" s="191" t="s">
        <v>524</v>
      </c>
    </row>
    <row r="2383" spans="2:51" s="13" customFormat="1">
      <c r="B2383" s="189"/>
      <c r="D2383" s="190" t="s">
        <v>532</v>
      </c>
      <c r="E2383" s="191" t="s">
        <v>1</v>
      </c>
      <c r="F2383" s="192" t="s">
        <v>2391</v>
      </c>
      <c r="H2383" s="193">
        <v>-3.2</v>
      </c>
      <c r="I2383" s="194"/>
      <c r="L2383" s="189"/>
      <c r="M2383" s="195"/>
      <c r="N2383" s="196"/>
      <c r="O2383" s="196"/>
      <c r="P2383" s="196"/>
      <c r="Q2383" s="196"/>
      <c r="R2383" s="196"/>
      <c r="S2383" s="196"/>
      <c r="T2383" s="197"/>
      <c r="AT2383" s="191" t="s">
        <v>532</v>
      </c>
      <c r="AU2383" s="191" t="s">
        <v>89</v>
      </c>
      <c r="AV2383" s="13" t="s">
        <v>89</v>
      </c>
      <c r="AW2383" s="13" t="s">
        <v>30</v>
      </c>
      <c r="AX2383" s="13" t="s">
        <v>76</v>
      </c>
      <c r="AY2383" s="191" t="s">
        <v>524</v>
      </c>
    </row>
    <row r="2384" spans="2:51" s="13" customFormat="1">
      <c r="B2384" s="189"/>
      <c r="D2384" s="190" t="s">
        <v>532</v>
      </c>
      <c r="E2384" s="191" t="s">
        <v>1</v>
      </c>
      <c r="F2384" s="192" t="s">
        <v>2392</v>
      </c>
      <c r="H2384" s="193">
        <v>62.628999999999998</v>
      </c>
      <c r="I2384" s="194"/>
      <c r="L2384" s="189"/>
      <c r="M2384" s="195"/>
      <c r="N2384" s="196"/>
      <c r="O2384" s="196"/>
      <c r="P2384" s="196"/>
      <c r="Q2384" s="196"/>
      <c r="R2384" s="196"/>
      <c r="S2384" s="196"/>
      <c r="T2384" s="197"/>
      <c r="AT2384" s="191" t="s">
        <v>532</v>
      </c>
      <c r="AU2384" s="191" t="s">
        <v>89</v>
      </c>
      <c r="AV2384" s="13" t="s">
        <v>89</v>
      </c>
      <c r="AW2384" s="13" t="s">
        <v>30</v>
      </c>
      <c r="AX2384" s="13" t="s">
        <v>76</v>
      </c>
      <c r="AY2384" s="191" t="s">
        <v>524</v>
      </c>
    </row>
    <row r="2385" spans="1:65" s="13" customFormat="1">
      <c r="B2385" s="189"/>
      <c r="D2385" s="190" t="s">
        <v>532</v>
      </c>
      <c r="E2385" s="191" t="s">
        <v>1</v>
      </c>
      <c r="F2385" s="192" t="s">
        <v>2391</v>
      </c>
      <c r="H2385" s="193">
        <v>-3.2</v>
      </c>
      <c r="I2385" s="194"/>
      <c r="L2385" s="189"/>
      <c r="M2385" s="195"/>
      <c r="N2385" s="196"/>
      <c r="O2385" s="196"/>
      <c r="P2385" s="196"/>
      <c r="Q2385" s="196"/>
      <c r="R2385" s="196"/>
      <c r="S2385" s="196"/>
      <c r="T2385" s="197"/>
      <c r="AT2385" s="191" t="s">
        <v>532</v>
      </c>
      <c r="AU2385" s="191" t="s">
        <v>89</v>
      </c>
      <c r="AV2385" s="13" t="s">
        <v>89</v>
      </c>
      <c r="AW2385" s="13" t="s">
        <v>30</v>
      </c>
      <c r="AX2385" s="13" t="s">
        <v>76</v>
      </c>
      <c r="AY2385" s="191" t="s">
        <v>524</v>
      </c>
    </row>
    <row r="2386" spans="1:65" s="13" customFormat="1">
      <c r="B2386" s="189"/>
      <c r="D2386" s="190" t="s">
        <v>532</v>
      </c>
      <c r="E2386" s="191" t="s">
        <v>1</v>
      </c>
      <c r="F2386" s="192" t="s">
        <v>2393</v>
      </c>
      <c r="H2386" s="193">
        <v>116.52500000000001</v>
      </c>
      <c r="I2386" s="194"/>
      <c r="L2386" s="189"/>
      <c r="M2386" s="195"/>
      <c r="N2386" s="196"/>
      <c r="O2386" s="196"/>
      <c r="P2386" s="196"/>
      <c r="Q2386" s="196"/>
      <c r="R2386" s="196"/>
      <c r="S2386" s="196"/>
      <c r="T2386" s="197"/>
      <c r="AT2386" s="191" t="s">
        <v>532</v>
      </c>
      <c r="AU2386" s="191" t="s">
        <v>89</v>
      </c>
      <c r="AV2386" s="13" t="s">
        <v>89</v>
      </c>
      <c r="AW2386" s="13" t="s">
        <v>30</v>
      </c>
      <c r="AX2386" s="13" t="s">
        <v>76</v>
      </c>
      <c r="AY2386" s="191" t="s">
        <v>524</v>
      </c>
    </row>
    <row r="2387" spans="1:65" s="13" customFormat="1">
      <c r="B2387" s="189"/>
      <c r="D2387" s="190" t="s">
        <v>532</v>
      </c>
      <c r="E2387" s="191" t="s">
        <v>1</v>
      </c>
      <c r="F2387" s="192" t="s">
        <v>2394</v>
      </c>
      <c r="H2387" s="193">
        <v>-5.78</v>
      </c>
      <c r="I2387" s="194"/>
      <c r="L2387" s="189"/>
      <c r="M2387" s="195"/>
      <c r="N2387" s="196"/>
      <c r="O2387" s="196"/>
      <c r="P2387" s="196"/>
      <c r="Q2387" s="196"/>
      <c r="R2387" s="196"/>
      <c r="S2387" s="196"/>
      <c r="T2387" s="197"/>
      <c r="AT2387" s="191" t="s">
        <v>532</v>
      </c>
      <c r="AU2387" s="191" t="s">
        <v>89</v>
      </c>
      <c r="AV2387" s="13" t="s">
        <v>89</v>
      </c>
      <c r="AW2387" s="13" t="s">
        <v>30</v>
      </c>
      <c r="AX2387" s="13" t="s">
        <v>76</v>
      </c>
      <c r="AY2387" s="191" t="s">
        <v>524</v>
      </c>
    </row>
    <row r="2388" spans="1:65" s="15" customFormat="1">
      <c r="B2388" s="205"/>
      <c r="D2388" s="190" t="s">
        <v>532</v>
      </c>
      <c r="E2388" s="206" t="s">
        <v>1</v>
      </c>
      <c r="F2388" s="207" t="s">
        <v>589</v>
      </c>
      <c r="H2388" s="208">
        <v>1927.067</v>
      </c>
      <c r="I2388" s="209"/>
      <c r="L2388" s="205"/>
      <c r="M2388" s="210"/>
      <c r="N2388" s="211"/>
      <c r="O2388" s="211"/>
      <c r="P2388" s="211"/>
      <c r="Q2388" s="211"/>
      <c r="R2388" s="211"/>
      <c r="S2388" s="211"/>
      <c r="T2388" s="212"/>
      <c r="AT2388" s="206" t="s">
        <v>532</v>
      </c>
      <c r="AU2388" s="206" t="s">
        <v>89</v>
      </c>
      <c r="AV2388" s="15" t="s">
        <v>537</v>
      </c>
      <c r="AW2388" s="15" t="s">
        <v>30</v>
      </c>
      <c r="AX2388" s="15" t="s">
        <v>76</v>
      </c>
      <c r="AY2388" s="206" t="s">
        <v>524</v>
      </c>
    </row>
    <row r="2389" spans="1:65" s="14" customFormat="1">
      <c r="B2389" s="198"/>
      <c r="D2389" s="190" t="s">
        <v>532</v>
      </c>
      <c r="E2389" s="199" t="s">
        <v>1</v>
      </c>
      <c r="F2389" s="200" t="s">
        <v>2395</v>
      </c>
      <c r="H2389" s="199" t="s">
        <v>1</v>
      </c>
      <c r="I2389" s="201"/>
      <c r="L2389" s="198"/>
      <c r="M2389" s="202"/>
      <c r="N2389" s="203"/>
      <c r="O2389" s="203"/>
      <c r="P2389" s="203"/>
      <c r="Q2389" s="203"/>
      <c r="R2389" s="203"/>
      <c r="S2389" s="203"/>
      <c r="T2389" s="204"/>
      <c r="AT2389" s="199" t="s">
        <v>532</v>
      </c>
      <c r="AU2389" s="199" t="s">
        <v>89</v>
      </c>
      <c r="AV2389" s="14" t="s">
        <v>83</v>
      </c>
      <c r="AW2389" s="14" t="s">
        <v>30</v>
      </c>
      <c r="AX2389" s="14" t="s">
        <v>76</v>
      </c>
      <c r="AY2389" s="199" t="s">
        <v>524</v>
      </c>
    </row>
    <row r="2390" spans="1:65" s="13" customFormat="1">
      <c r="B2390" s="189"/>
      <c r="D2390" s="190" t="s">
        <v>532</v>
      </c>
      <c r="E2390" s="191" t="s">
        <v>1</v>
      </c>
      <c r="F2390" s="192" t="s">
        <v>2396</v>
      </c>
      <c r="H2390" s="193">
        <v>91.68</v>
      </c>
      <c r="I2390" s="194"/>
      <c r="L2390" s="189"/>
      <c r="M2390" s="195"/>
      <c r="N2390" s="196"/>
      <c r="O2390" s="196"/>
      <c r="P2390" s="196"/>
      <c r="Q2390" s="196"/>
      <c r="R2390" s="196"/>
      <c r="S2390" s="196"/>
      <c r="T2390" s="197"/>
      <c r="AT2390" s="191" t="s">
        <v>532</v>
      </c>
      <c r="AU2390" s="191" t="s">
        <v>89</v>
      </c>
      <c r="AV2390" s="13" t="s">
        <v>89</v>
      </c>
      <c r="AW2390" s="13" t="s">
        <v>30</v>
      </c>
      <c r="AX2390" s="13" t="s">
        <v>76</v>
      </c>
      <c r="AY2390" s="191" t="s">
        <v>524</v>
      </c>
    </row>
    <row r="2391" spans="1:65" s="15" customFormat="1">
      <c r="B2391" s="205"/>
      <c r="D2391" s="190" t="s">
        <v>532</v>
      </c>
      <c r="E2391" s="206" t="s">
        <v>1</v>
      </c>
      <c r="F2391" s="207" t="s">
        <v>589</v>
      </c>
      <c r="H2391" s="208">
        <v>91.68</v>
      </c>
      <c r="I2391" s="209"/>
      <c r="L2391" s="205"/>
      <c r="M2391" s="210"/>
      <c r="N2391" s="211"/>
      <c r="O2391" s="211"/>
      <c r="P2391" s="211"/>
      <c r="Q2391" s="211"/>
      <c r="R2391" s="211"/>
      <c r="S2391" s="211"/>
      <c r="T2391" s="212"/>
      <c r="AT2391" s="206" t="s">
        <v>532</v>
      </c>
      <c r="AU2391" s="206" t="s">
        <v>89</v>
      </c>
      <c r="AV2391" s="15" t="s">
        <v>537</v>
      </c>
      <c r="AW2391" s="15" t="s">
        <v>30</v>
      </c>
      <c r="AX2391" s="15" t="s">
        <v>76</v>
      </c>
      <c r="AY2391" s="206" t="s">
        <v>524</v>
      </c>
    </row>
    <row r="2392" spans="1:65" s="16" customFormat="1">
      <c r="B2392" s="213"/>
      <c r="D2392" s="190" t="s">
        <v>532</v>
      </c>
      <c r="E2392" s="214" t="s">
        <v>1</v>
      </c>
      <c r="F2392" s="215" t="s">
        <v>590</v>
      </c>
      <c r="H2392" s="216">
        <v>2136.6790000000001</v>
      </c>
      <c r="I2392" s="217"/>
      <c r="L2392" s="213"/>
      <c r="M2392" s="218"/>
      <c r="N2392" s="219"/>
      <c r="O2392" s="219"/>
      <c r="P2392" s="219"/>
      <c r="Q2392" s="219"/>
      <c r="R2392" s="219"/>
      <c r="S2392" s="219"/>
      <c r="T2392" s="220"/>
      <c r="AT2392" s="214" t="s">
        <v>532</v>
      </c>
      <c r="AU2392" s="214" t="s">
        <v>89</v>
      </c>
      <c r="AV2392" s="16" t="s">
        <v>530</v>
      </c>
      <c r="AW2392" s="16" t="s">
        <v>30</v>
      </c>
      <c r="AX2392" s="16" t="s">
        <v>83</v>
      </c>
      <c r="AY2392" s="214" t="s">
        <v>524</v>
      </c>
    </row>
    <row r="2393" spans="1:65" s="2" customFormat="1" ht="21.75" customHeight="1">
      <c r="A2393" s="35"/>
      <c r="B2393" s="144"/>
      <c r="C2393" s="176" t="s">
        <v>2397</v>
      </c>
      <c r="D2393" s="176" t="s">
        <v>526</v>
      </c>
      <c r="E2393" s="177" t="s">
        <v>2398</v>
      </c>
      <c r="F2393" s="178" t="s">
        <v>2399</v>
      </c>
      <c r="G2393" s="179" t="s">
        <v>574</v>
      </c>
      <c r="H2393" s="180">
        <v>14.082000000000001</v>
      </c>
      <c r="I2393" s="181"/>
      <c r="J2393" s="180">
        <f>ROUND(I2393*H2393,3)</f>
        <v>0</v>
      </c>
      <c r="K2393" s="182"/>
      <c r="L2393" s="36"/>
      <c r="M2393" s="183" t="s">
        <v>1</v>
      </c>
      <c r="N2393" s="184" t="s">
        <v>42</v>
      </c>
      <c r="O2393" s="61"/>
      <c r="P2393" s="185">
        <f>O2393*H2393</f>
        <v>0</v>
      </c>
      <c r="Q2393" s="185">
        <v>0</v>
      </c>
      <c r="R2393" s="185">
        <f>Q2393*H2393</f>
        <v>0</v>
      </c>
      <c r="S2393" s="185">
        <v>1.8</v>
      </c>
      <c r="T2393" s="186">
        <f>S2393*H2393</f>
        <v>25.347600000000003</v>
      </c>
      <c r="U2393" s="35"/>
      <c r="V2393" s="35"/>
      <c r="W2393" s="35"/>
      <c r="X2393" s="35"/>
      <c r="Y2393" s="35"/>
      <c r="Z2393" s="35"/>
      <c r="AA2393" s="35"/>
      <c r="AB2393" s="35"/>
      <c r="AC2393" s="35"/>
      <c r="AD2393" s="35"/>
      <c r="AE2393" s="35"/>
      <c r="AR2393" s="187" t="s">
        <v>530</v>
      </c>
      <c r="AT2393" s="187" t="s">
        <v>526</v>
      </c>
      <c r="AU2393" s="187" t="s">
        <v>89</v>
      </c>
      <c r="AY2393" s="18" t="s">
        <v>524</v>
      </c>
      <c r="BE2393" s="105">
        <f>IF(N2393="základná",J2393,0)</f>
        <v>0</v>
      </c>
      <c r="BF2393" s="105">
        <f>IF(N2393="znížená",J2393,0)</f>
        <v>0</v>
      </c>
      <c r="BG2393" s="105">
        <f>IF(N2393="zákl. prenesená",J2393,0)</f>
        <v>0</v>
      </c>
      <c r="BH2393" s="105">
        <f>IF(N2393="zníž. prenesená",J2393,0)</f>
        <v>0</v>
      </c>
      <c r="BI2393" s="105">
        <f>IF(N2393="nulová",J2393,0)</f>
        <v>0</v>
      </c>
      <c r="BJ2393" s="18" t="s">
        <v>89</v>
      </c>
      <c r="BK2393" s="188">
        <f>ROUND(I2393*H2393,3)</f>
        <v>0</v>
      </c>
      <c r="BL2393" s="18" t="s">
        <v>530</v>
      </c>
      <c r="BM2393" s="187" t="s">
        <v>2400</v>
      </c>
    </row>
    <row r="2394" spans="1:65" s="14" customFormat="1">
      <c r="B2394" s="198"/>
      <c r="D2394" s="190" t="s">
        <v>532</v>
      </c>
      <c r="E2394" s="199" t="s">
        <v>1</v>
      </c>
      <c r="F2394" s="200" t="s">
        <v>2064</v>
      </c>
      <c r="H2394" s="199" t="s">
        <v>1</v>
      </c>
      <c r="I2394" s="201"/>
      <c r="L2394" s="198"/>
      <c r="M2394" s="202"/>
      <c r="N2394" s="203"/>
      <c r="O2394" s="203"/>
      <c r="P2394" s="203"/>
      <c r="Q2394" s="203"/>
      <c r="R2394" s="203"/>
      <c r="S2394" s="203"/>
      <c r="T2394" s="204"/>
      <c r="AT2394" s="199" t="s">
        <v>532</v>
      </c>
      <c r="AU2394" s="199" t="s">
        <v>89</v>
      </c>
      <c r="AV2394" s="14" t="s">
        <v>83</v>
      </c>
      <c r="AW2394" s="14" t="s">
        <v>30</v>
      </c>
      <c r="AX2394" s="14" t="s">
        <v>76</v>
      </c>
      <c r="AY2394" s="199" t="s">
        <v>524</v>
      </c>
    </row>
    <row r="2395" spans="1:65" s="14" customFormat="1">
      <c r="B2395" s="198"/>
      <c r="D2395" s="190" t="s">
        <v>532</v>
      </c>
      <c r="E2395" s="199" t="s">
        <v>1</v>
      </c>
      <c r="F2395" s="200" t="s">
        <v>840</v>
      </c>
      <c r="H2395" s="199" t="s">
        <v>1</v>
      </c>
      <c r="I2395" s="201"/>
      <c r="L2395" s="198"/>
      <c r="M2395" s="202"/>
      <c r="N2395" s="203"/>
      <c r="O2395" s="203"/>
      <c r="P2395" s="203"/>
      <c r="Q2395" s="203"/>
      <c r="R2395" s="203"/>
      <c r="S2395" s="203"/>
      <c r="T2395" s="204"/>
      <c r="AT2395" s="199" t="s">
        <v>532</v>
      </c>
      <c r="AU2395" s="199" t="s">
        <v>89</v>
      </c>
      <c r="AV2395" s="14" t="s">
        <v>83</v>
      </c>
      <c r="AW2395" s="14" t="s">
        <v>30</v>
      </c>
      <c r="AX2395" s="14" t="s">
        <v>76</v>
      </c>
      <c r="AY2395" s="199" t="s">
        <v>524</v>
      </c>
    </row>
    <row r="2396" spans="1:65" s="14" customFormat="1">
      <c r="B2396" s="198"/>
      <c r="D2396" s="190" t="s">
        <v>532</v>
      </c>
      <c r="E2396" s="199" t="s">
        <v>1</v>
      </c>
      <c r="F2396" s="200" t="s">
        <v>585</v>
      </c>
      <c r="H2396" s="199" t="s">
        <v>1</v>
      </c>
      <c r="I2396" s="201"/>
      <c r="L2396" s="198"/>
      <c r="M2396" s="202"/>
      <c r="N2396" s="203"/>
      <c r="O2396" s="203"/>
      <c r="P2396" s="203"/>
      <c r="Q2396" s="203"/>
      <c r="R2396" s="203"/>
      <c r="S2396" s="203"/>
      <c r="T2396" s="204"/>
      <c r="AT2396" s="199" t="s">
        <v>532</v>
      </c>
      <c r="AU2396" s="199" t="s">
        <v>89</v>
      </c>
      <c r="AV2396" s="14" t="s">
        <v>83</v>
      </c>
      <c r="AW2396" s="14" t="s">
        <v>30</v>
      </c>
      <c r="AX2396" s="14" t="s">
        <v>76</v>
      </c>
      <c r="AY2396" s="199" t="s">
        <v>524</v>
      </c>
    </row>
    <row r="2397" spans="1:65" s="13" customFormat="1">
      <c r="B2397" s="189"/>
      <c r="D2397" s="190" t="s">
        <v>532</v>
      </c>
      <c r="E2397" s="191" t="s">
        <v>1</v>
      </c>
      <c r="F2397" s="192" t="s">
        <v>2401</v>
      </c>
      <c r="H2397" s="193">
        <v>6.4569999999999999</v>
      </c>
      <c r="I2397" s="194"/>
      <c r="L2397" s="189"/>
      <c r="M2397" s="195"/>
      <c r="N2397" s="196"/>
      <c r="O2397" s="196"/>
      <c r="P2397" s="196"/>
      <c r="Q2397" s="196"/>
      <c r="R2397" s="196"/>
      <c r="S2397" s="196"/>
      <c r="T2397" s="197"/>
      <c r="AT2397" s="191" t="s">
        <v>532</v>
      </c>
      <c r="AU2397" s="191" t="s">
        <v>89</v>
      </c>
      <c r="AV2397" s="13" t="s">
        <v>89</v>
      </c>
      <c r="AW2397" s="13" t="s">
        <v>30</v>
      </c>
      <c r="AX2397" s="13" t="s">
        <v>76</v>
      </c>
      <c r="AY2397" s="191" t="s">
        <v>524</v>
      </c>
    </row>
    <row r="2398" spans="1:65" s="14" customFormat="1">
      <c r="B2398" s="198"/>
      <c r="D2398" s="190" t="s">
        <v>532</v>
      </c>
      <c r="E2398" s="199" t="s">
        <v>1</v>
      </c>
      <c r="F2398" s="200" t="s">
        <v>587</v>
      </c>
      <c r="H2398" s="199" t="s">
        <v>1</v>
      </c>
      <c r="I2398" s="201"/>
      <c r="L2398" s="198"/>
      <c r="M2398" s="202"/>
      <c r="N2398" s="203"/>
      <c r="O2398" s="203"/>
      <c r="P2398" s="203"/>
      <c r="Q2398" s="203"/>
      <c r="R2398" s="203"/>
      <c r="S2398" s="203"/>
      <c r="T2398" s="204"/>
      <c r="AT2398" s="199" t="s">
        <v>532</v>
      </c>
      <c r="AU2398" s="199" t="s">
        <v>89</v>
      </c>
      <c r="AV2398" s="14" t="s">
        <v>83</v>
      </c>
      <c r="AW2398" s="14" t="s">
        <v>30</v>
      </c>
      <c r="AX2398" s="14" t="s">
        <v>76</v>
      </c>
      <c r="AY2398" s="199" t="s">
        <v>524</v>
      </c>
    </row>
    <row r="2399" spans="1:65" s="13" customFormat="1">
      <c r="B2399" s="189"/>
      <c r="D2399" s="190" t="s">
        <v>532</v>
      </c>
      <c r="E2399" s="191" t="s">
        <v>1</v>
      </c>
      <c r="F2399" s="192" t="s">
        <v>2402</v>
      </c>
      <c r="H2399" s="193">
        <v>1.0209999999999999</v>
      </c>
      <c r="I2399" s="194"/>
      <c r="L2399" s="189"/>
      <c r="M2399" s="195"/>
      <c r="N2399" s="196"/>
      <c r="O2399" s="196"/>
      <c r="P2399" s="196"/>
      <c r="Q2399" s="196"/>
      <c r="R2399" s="196"/>
      <c r="S2399" s="196"/>
      <c r="T2399" s="197"/>
      <c r="AT2399" s="191" t="s">
        <v>532</v>
      </c>
      <c r="AU2399" s="191" t="s">
        <v>89</v>
      </c>
      <c r="AV2399" s="13" t="s">
        <v>89</v>
      </c>
      <c r="AW2399" s="13" t="s">
        <v>30</v>
      </c>
      <c r="AX2399" s="13" t="s">
        <v>76</v>
      </c>
      <c r="AY2399" s="191" t="s">
        <v>524</v>
      </c>
    </row>
    <row r="2400" spans="1:65" s="13" customFormat="1">
      <c r="B2400" s="189"/>
      <c r="D2400" s="190" t="s">
        <v>532</v>
      </c>
      <c r="E2400" s="191" t="s">
        <v>1</v>
      </c>
      <c r="F2400" s="192" t="s">
        <v>2403</v>
      </c>
      <c r="H2400" s="193">
        <v>1.08</v>
      </c>
      <c r="I2400" s="194"/>
      <c r="L2400" s="189"/>
      <c r="M2400" s="195"/>
      <c r="N2400" s="196"/>
      <c r="O2400" s="196"/>
      <c r="P2400" s="196"/>
      <c r="Q2400" s="196"/>
      <c r="R2400" s="196"/>
      <c r="S2400" s="196"/>
      <c r="T2400" s="197"/>
      <c r="AT2400" s="191" t="s">
        <v>532</v>
      </c>
      <c r="AU2400" s="191" t="s">
        <v>89</v>
      </c>
      <c r="AV2400" s="13" t="s">
        <v>89</v>
      </c>
      <c r="AW2400" s="13" t="s">
        <v>30</v>
      </c>
      <c r="AX2400" s="13" t="s">
        <v>76</v>
      </c>
      <c r="AY2400" s="191" t="s">
        <v>524</v>
      </c>
    </row>
    <row r="2401" spans="1:65" s="13" customFormat="1">
      <c r="B2401" s="189"/>
      <c r="D2401" s="190" t="s">
        <v>532</v>
      </c>
      <c r="E2401" s="191" t="s">
        <v>1</v>
      </c>
      <c r="F2401" s="192" t="s">
        <v>2404</v>
      </c>
      <c r="H2401" s="193">
        <v>0.52900000000000003</v>
      </c>
      <c r="I2401" s="194"/>
      <c r="L2401" s="189"/>
      <c r="M2401" s="195"/>
      <c r="N2401" s="196"/>
      <c r="O2401" s="196"/>
      <c r="P2401" s="196"/>
      <c r="Q2401" s="196"/>
      <c r="R2401" s="196"/>
      <c r="S2401" s="196"/>
      <c r="T2401" s="197"/>
      <c r="AT2401" s="191" t="s">
        <v>532</v>
      </c>
      <c r="AU2401" s="191" t="s">
        <v>89</v>
      </c>
      <c r="AV2401" s="13" t="s">
        <v>89</v>
      </c>
      <c r="AW2401" s="13" t="s">
        <v>30</v>
      </c>
      <c r="AX2401" s="13" t="s">
        <v>76</v>
      </c>
      <c r="AY2401" s="191" t="s">
        <v>524</v>
      </c>
    </row>
    <row r="2402" spans="1:65" s="13" customFormat="1">
      <c r="B2402" s="189"/>
      <c r="D2402" s="190" t="s">
        <v>532</v>
      </c>
      <c r="E2402" s="191" t="s">
        <v>1</v>
      </c>
      <c r="F2402" s="192" t="s">
        <v>2405</v>
      </c>
      <c r="H2402" s="193">
        <v>0.19600000000000001</v>
      </c>
      <c r="I2402" s="194"/>
      <c r="L2402" s="189"/>
      <c r="M2402" s="195"/>
      <c r="N2402" s="196"/>
      <c r="O2402" s="196"/>
      <c r="P2402" s="196"/>
      <c r="Q2402" s="196"/>
      <c r="R2402" s="196"/>
      <c r="S2402" s="196"/>
      <c r="T2402" s="197"/>
      <c r="AT2402" s="191" t="s">
        <v>532</v>
      </c>
      <c r="AU2402" s="191" t="s">
        <v>89</v>
      </c>
      <c r="AV2402" s="13" t="s">
        <v>89</v>
      </c>
      <c r="AW2402" s="13" t="s">
        <v>30</v>
      </c>
      <c r="AX2402" s="13" t="s">
        <v>76</v>
      </c>
      <c r="AY2402" s="191" t="s">
        <v>524</v>
      </c>
    </row>
    <row r="2403" spans="1:65" s="15" customFormat="1">
      <c r="B2403" s="205"/>
      <c r="D2403" s="190" t="s">
        <v>532</v>
      </c>
      <c r="E2403" s="206" t="s">
        <v>1</v>
      </c>
      <c r="F2403" s="207" t="s">
        <v>589</v>
      </c>
      <c r="H2403" s="208">
        <v>9.2829999999999995</v>
      </c>
      <c r="I2403" s="209"/>
      <c r="L2403" s="205"/>
      <c r="M2403" s="210"/>
      <c r="N2403" s="211"/>
      <c r="O2403" s="211"/>
      <c r="P2403" s="211"/>
      <c r="Q2403" s="211"/>
      <c r="R2403" s="211"/>
      <c r="S2403" s="211"/>
      <c r="T2403" s="212"/>
      <c r="AT2403" s="206" t="s">
        <v>532</v>
      </c>
      <c r="AU2403" s="206" t="s">
        <v>89</v>
      </c>
      <c r="AV2403" s="15" t="s">
        <v>537</v>
      </c>
      <c r="AW2403" s="15" t="s">
        <v>30</v>
      </c>
      <c r="AX2403" s="15" t="s">
        <v>76</v>
      </c>
      <c r="AY2403" s="206" t="s">
        <v>524</v>
      </c>
    </row>
    <row r="2404" spans="1:65" s="14" customFormat="1">
      <c r="B2404" s="198"/>
      <c r="D2404" s="190" t="s">
        <v>532</v>
      </c>
      <c r="E2404" s="199" t="s">
        <v>1</v>
      </c>
      <c r="F2404" s="200" t="s">
        <v>846</v>
      </c>
      <c r="H2404" s="199" t="s">
        <v>1</v>
      </c>
      <c r="I2404" s="201"/>
      <c r="L2404" s="198"/>
      <c r="M2404" s="202"/>
      <c r="N2404" s="203"/>
      <c r="O2404" s="203"/>
      <c r="P2404" s="203"/>
      <c r="Q2404" s="203"/>
      <c r="R2404" s="203"/>
      <c r="S2404" s="203"/>
      <c r="T2404" s="204"/>
      <c r="AT2404" s="199" t="s">
        <v>532</v>
      </c>
      <c r="AU2404" s="199" t="s">
        <v>89</v>
      </c>
      <c r="AV2404" s="14" t="s">
        <v>83</v>
      </c>
      <c r="AW2404" s="14" t="s">
        <v>30</v>
      </c>
      <c r="AX2404" s="14" t="s">
        <v>76</v>
      </c>
      <c r="AY2404" s="199" t="s">
        <v>524</v>
      </c>
    </row>
    <row r="2405" spans="1:65" s="13" customFormat="1">
      <c r="B2405" s="189"/>
      <c r="D2405" s="190" t="s">
        <v>532</v>
      </c>
      <c r="E2405" s="191" t="s">
        <v>1</v>
      </c>
      <c r="F2405" s="192" t="s">
        <v>2406</v>
      </c>
      <c r="H2405" s="193">
        <v>0.69199999999999995</v>
      </c>
      <c r="I2405" s="194"/>
      <c r="L2405" s="189"/>
      <c r="M2405" s="195"/>
      <c r="N2405" s="196"/>
      <c r="O2405" s="196"/>
      <c r="P2405" s="196"/>
      <c r="Q2405" s="196"/>
      <c r="R2405" s="196"/>
      <c r="S2405" s="196"/>
      <c r="T2405" s="197"/>
      <c r="AT2405" s="191" t="s">
        <v>532</v>
      </c>
      <c r="AU2405" s="191" t="s">
        <v>89</v>
      </c>
      <c r="AV2405" s="13" t="s">
        <v>89</v>
      </c>
      <c r="AW2405" s="13" t="s">
        <v>30</v>
      </c>
      <c r="AX2405" s="13" t="s">
        <v>76</v>
      </c>
      <c r="AY2405" s="191" t="s">
        <v>524</v>
      </c>
    </row>
    <row r="2406" spans="1:65" s="13" customFormat="1">
      <c r="B2406" s="189"/>
      <c r="D2406" s="190" t="s">
        <v>532</v>
      </c>
      <c r="E2406" s="191" t="s">
        <v>1</v>
      </c>
      <c r="F2406" s="192" t="s">
        <v>2407</v>
      </c>
      <c r="H2406" s="193">
        <v>0.86</v>
      </c>
      <c r="I2406" s="194"/>
      <c r="L2406" s="189"/>
      <c r="M2406" s="195"/>
      <c r="N2406" s="196"/>
      <c r="O2406" s="196"/>
      <c r="P2406" s="196"/>
      <c r="Q2406" s="196"/>
      <c r="R2406" s="196"/>
      <c r="S2406" s="196"/>
      <c r="T2406" s="197"/>
      <c r="AT2406" s="191" t="s">
        <v>532</v>
      </c>
      <c r="AU2406" s="191" t="s">
        <v>89</v>
      </c>
      <c r="AV2406" s="13" t="s">
        <v>89</v>
      </c>
      <c r="AW2406" s="13" t="s">
        <v>30</v>
      </c>
      <c r="AX2406" s="13" t="s">
        <v>76</v>
      </c>
      <c r="AY2406" s="191" t="s">
        <v>524</v>
      </c>
    </row>
    <row r="2407" spans="1:65" s="13" customFormat="1">
      <c r="B2407" s="189"/>
      <c r="D2407" s="190" t="s">
        <v>532</v>
      </c>
      <c r="E2407" s="191" t="s">
        <v>1</v>
      </c>
      <c r="F2407" s="192" t="s">
        <v>2408</v>
      </c>
      <c r="H2407" s="193">
        <v>0.76600000000000001</v>
      </c>
      <c r="I2407" s="194"/>
      <c r="L2407" s="189"/>
      <c r="M2407" s="195"/>
      <c r="N2407" s="196"/>
      <c r="O2407" s="196"/>
      <c r="P2407" s="196"/>
      <c r="Q2407" s="196"/>
      <c r="R2407" s="196"/>
      <c r="S2407" s="196"/>
      <c r="T2407" s="197"/>
      <c r="AT2407" s="191" t="s">
        <v>532</v>
      </c>
      <c r="AU2407" s="191" t="s">
        <v>89</v>
      </c>
      <c r="AV2407" s="13" t="s">
        <v>89</v>
      </c>
      <c r="AW2407" s="13" t="s">
        <v>30</v>
      </c>
      <c r="AX2407" s="13" t="s">
        <v>76</v>
      </c>
      <c r="AY2407" s="191" t="s">
        <v>524</v>
      </c>
    </row>
    <row r="2408" spans="1:65" s="13" customFormat="1">
      <c r="B2408" s="189"/>
      <c r="D2408" s="190" t="s">
        <v>532</v>
      </c>
      <c r="E2408" s="191" t="s">
        <v>1</v>
      </c>
      <c r="F2408" s="192" t="s">
        <v>2409</v>
      </c>
      <c r="H2408" s="193">
        <v>1.163</v>
      </c>
      <c r="I2408" s="194"/>
      <c r="L2408" s="189"/>
      <c r="M2408" s="195"/>
      <c r="N2408" s="196"/>
      <c r="O2408" s="196"/>
      <c r="P2408" s="196"/>
      <c r="Q2408" s="196"/>
      <c r="R2408" s="196"/>
      <c r="S2408" s="196"/>
      <c r="T2408" s="197"/>
      <c r="AT2408" s="191" t="s">
        <v>532</v>
      </c>
      <c r="AU2408" s="191" t="s">
        <v>89</v>
      </c>
      <c r="AV2408" s="13" t="s">
        <v>89</v>
      </c>
      <c r="AW2408" s="13" t="s">
        <v>30</v>
      </c>
      <c r="AX2408" s="13" t="s">
        <v>76</v>
      </c>
      <c r="AY2408" s="191" t="s">
        <v>524</v>
      </c>
    </row>
    <row r="2409" spans="1:65" s="13" customFormat="1">
      <c r="B2409" s="189"/>
      <c r="D2409" s="190" t="s">
        <v>532</v>
      </c>
      <c r="E2409" s="191" t="s">
        <v>1</v>
      </c>
      <c r="F2409" s="192" t="s">
        <v>2410</v>
      </c>
      <c r="H2409" s="193">
        <v>1.3180000000000001</v>
      </c>
      <c r="I2409" s="194"/>
      <c r="L2409" s="189"/>
      <c r="M2409" s="195"/>
      <c r="N2409" s="196"/>
      <c r="O2409" s="196"/>
      <c r="P2409" s="196"/>
      <c r="Q2409" s="196"/>
      <c r="R2409" s="196"/>
      <c r="S2409" s="196"/>
      <c r="T2409" s="197"/>
      <c r="AT2409" s="191" t="s">
        <v>532</v>
      </c>
      <c r="AU2409" s="191" t="s">
        <v>89</v>
      </c>
      <c r="AV2409" s="13" t="s">
        <v>89</v>
      </c>
      <c r="AW2409" s="13" t="s">
        <v>30</v>
      </c>
      <c r="AX2409" s="13" t="s">
        <v>76</v>
      </c>
      <c r="AY2409" s="191" t="s">
        <v>524</v>
      </c>
    </row>
    <row r="2410" spans="1:65" s="15" customFormat="1">
      <c r="B2410" s="205"/>
      <c r="D2410" s="190" t="s">
        <v>532</v>
      </c>
      <c r="E2410" s="206" t="s">
        <v>1</v>
      </c>
      <c r="F2410" s="207" t="s">
        <v>589</v>
      </c>
      <c r="H2410" s="208">
        <v>4.7990000000000004</v>
      </c>
      <c r="I2410" s="209"/>
      <c r="L2410" s="205"/>
      <c r="M2410" s="210"/>
      <c r="N2410" s="211"/>
      <c r="O2410" s="211"/>
      <c r="P2410" s="211"/>
      <c r="Q2410" s="211"/>
      <c r="R2410" s="211"/>
      <c r="S2410" s="211"/>
      <c r="T2410" s="212"/>
      <c r="AT2410" s="206" t="s">
        <v>532</v>
      </c>
      <c r="AU2410" s="206" t="s">
        <v>89</v>
      </c>
      <c r="AV2410" s="15" t="s">
        <v>537</v>
      </c>
      <c r="AW2410" s="15" t="s">
        <v>30</v>
      </c>
      <c r="AX2410" s="15" t="s">
        <v>76</v>
      </c>
      <c r="AY2410" s="206" t="s">
        <v>524</v>
      </c>
    </row>
    <row r="2411" spans="1:65" s="16" customFormat="1">
      <c r="B2411" s="213"/>
      <c r="D2411" s="190" t="s">
        <v>532</v>
      </c>
      <c r="E2411" s="214" t="s">
        <v>1</v>
      </c>
      <c r="F2411" s="215" t="s">
        <v>590</v>
      </c>
      <c r="H2411" s="216">
        <v>14.082000000000001</v>
      </c>
      <c r="I2411" s="217"/>
      <c r="L2411" s="213"/>
      <c r="M2411" s="218"/>
      <c r="N2411" s="219"/>
      <c r="O2411" s="219"/>
      <c r="P2411" s="219"/>
      <c r="Q2411" s="219"/>
      <c r="R2411" s="219"/>
      <c r="S2411" s="219"/>
      <c r="T2411" s="220"/>
      <c r="AT2411" s="214" t="s">
        <v>532</v>
      </c>
      <c r="AU2411" s="214" t="s">
        <v>89</v>
      </c>
      <c r="AV2411" s="16" t="s">
        <v>530</v>
      </c>
      <c r="AW2411" s="16" t="s">
        <v>30</v>
      </c>
      <c r="AX2411" s="16" t="s">
        <v>83</v>
      </c>
      <c r="AY2411" s="214" t="s">
        <v>524</v>
      </c>
    </row>
    <row r="2412" spans="1:65" s="2" customFormat="1" ht="33" customHeight="1">
      <c r="A2412" s="35"/>
      <c r="B2412" s="144"/>
      <c r="C2412" s="176" t="s">
        <v>2411</v>
      </c>
      <c r="D2412" s="176" t="s">
        <v>526</v>
      </c>
      <c r="E2412" s="177" t="s">
        <v>2412</v>
      </c>
      <c r="F2412" s="178" t="s">
        <v>2413</v>
      </c>
      <c r="G2412" s="179" t="s">
        <v>879</v>
      </c>
      <c r="H2412" s="180">
        <v>2</v>
      </c>
      <c r="I2412" s="181"/>
      <c r="J2412" s="180">
        <f>ROUND(I2412*H2412,3)</f>
        <v>0</v>
      </c>
      <c r="K2412" s="182"/>
      <c r="L2412" s="36"/>
      <c r="M2412" s="183" t="s">
        <v>1</v>
      </c>
      <c r="N2412" s="184" t="s">
        <v>42</v>
      </c>
      <c r="O2412" s="61"/>
      <c r="P2412" s="185">
        <f>O2412*H2412</f>
        <v>0</v>
      </c>
      <c r="Q2412" s="185">
        <v>0</v>
      </c>
      <c r="R2412" s="185">
        <f>Q2412*H2412</f>
        <v>0</v>
      </c>
      <c r="S2412" s="185">
        <v>0.29699999999999999</v>
      </c>
      <c r="T2412" s="186">
        <f>S2412*H2412</f>
        <v>0.59399999999999997</v>
      </c>
      <c r="U2412" s="35"/>
      <c r="V2412" s="35"/>
      <c r="W2412" s="35"/>
      <c r="X2412" s="35"/>
      <c r="Y2412" s="35"/>
      <c r="Z2412" s="35"/>
      <c r="AA2412" s="35"/>
      <c r="AB2412" s="35"/>
      <c r="AC2412" s="35"/>
      <c r="AD2412" s="35"/>
      <c r="AE2412" s="35"/>
      <c r="AR2412" s="187" t="s">
        <v>530</v>
      </c>
      <c r="AT2412" s="187" t="s">
        <v>526</v>
      </c>
      <c r="AU2412" s="187" t="s">
        <v>89</v>
      </c>
      <c r="AY2412" s="18" t="s">
        <v>524</v>
      </c>
      <c r="BE2412" s="105">
        <f>IF(N2412="základná",J2412,0)</f>
        <v>0</v>
      </c>
      <c r="BF2412" s="105">
        <f>IF(N2412="znížená",J2412,0)</f>
        <v>0</v>
      </c>
      <c r="BG2412" s="105">
        <f>IF(N2412="zákl. prenesená",J2412,0)</f>
        <v>0</v>
      </c>
      <c r="BH2412" s="105">
        <f>IF(N2412="zníž. prenesená",J2412,0)</f>
        <v>0</v>
      </c>
      <c r="BI2412" s="105">
        <f>IF(N2412="nulová",J2412,0)</f>
        <v>0</v>
      </c>
      <c r="BJ2412" s="18" t="s">
        <v>89</v>
      </c>
      <c r="BK2412" s="188">
        <f>ROUND(I2412*H2412,3)</f>
        <v>0</v>
      </c>
      <c r="BL2412" s="18" t="s">
        <v>530</v>
      </c>
      <c r="BM2412" s="187" t="s">
        <v>2414</v>
      </c>
    </row>
    <row r="2413" spans="1:65" s="14" customFormat="1">
      <c r="B2413" s="198"/>
      <c r="D2413" s="190" t="s">
        <v>532</v>
      </c>
      <c r="E2413" s="199" t="s">
        <v>1</v>
      </c>
      <c r="F2413" s="200" t="s">
        <v>577</v>
      </c>
      <c r="H2413" s="199" t="s">
        <v>1</v>
      </c>
      <c r="I2413" s="201"/>
      <c r="L2413" s="198"/>
      <c r="M2413" s="202"/>
      <c r="N2413" s="203"/>
      <c r="O2413" s="203"/>
      <c r="P2413" s="203"/>
      <c r="Q2413" s="203"/>
      <c r="R2413" s="203"/>
      <c r="S2413" s="203"/>
      <c r="T2413" s="204"/>
      <c r="AT2413" s="199" t="s">
        <v>532</v>
      </c>
      <c r="AU2413" s="199" t="s">
        <v>89</v>
      </c>
      <c r="AV2413" s="14" t="s">
        <v>83</v>
      </c>
      <c r="AW2413" s="14" t="s">
        <v>30</v>
      </c>
      <c r="AX2413" s="14" t="s">
        <v>76</v>
      </c>
      <c r="AY2413" s="199" t="s">
        <v>524</v>
      </c>
    </row>
    <row r="2414" spans="1:65" s="13" customFormat="1">
      <c r="B2414" s="189"/>
      <c r="D2414" s="190" t="s">
        <v>532</v>
      </c>
      <c r="E2414" s="191" t="s">
        <v>1</v>
      </c>
      <c r="F2414" s="192" t="s">
        <v>2415</v>
      </c>
      <c r="H2414" s="193">
        <v>2</v>
      </c>
      <c r="I2414" s="194"/>
      <c r="L2414" s="189"/>
      <c r="M2414" s="195"/>
      <c r="N2414" s="196"/>
      <c r="O2414" s="196"/>
      <c r="P2414" s="196"/>
      <c r="Q2414" s="196"/>
      <c r="R2414" s="196"/>
      <c r="S2414" s="196"/>
      <c r="T2414" s="197"/>
      <c r="AT2414" s="191" t="s">
        <v>532</v>
      </c>
      <c r="AU2414" s="191" t="s">
        <v>89</v>
      </c>
      <c r="AV2414" s="13" t="s">
        <v>89</v>
      </c>
      <c r="AW2414" s="13" t="s">
        <v>30</v>
      </c>
      <c r="AX2414" s="13" t="s">
        <v>83</v>
      </c>
      <c r="AY2414" s="191" t="s">
        <v>524</v>
      </c>
    </row>
    <row r="2415" spans="1:65" s="2" customFormat="1" ht="33" customHeight="1">
      <c r="A2415" s="35"/>
      <c r="B2415" s="144"/>
      <c r="C2415" s="176" t="s">
        <v>2416</v>
      </c>
      <c r="D2415" s="176" t="s">
        <v>526</v>
      </c>
      <c r="E2415" s="177" t="s">
        <v>2417</v>
      </c>
      <c r="F2415" s="178" t="s">
        <v>2418</v>
      </c>
      <c r="G2415" s="179" t="s">
        <v>574</v>
      </c>
      <c r="H2415" s="180">
        <v>15.411</v>
      </c>
      <c r="I2415" s="181"/>
      <c r="J2415" s="180">
        <f>ROUND(I2415*H2415,3)</f>
        <v>0</v>
      </c>
      <c r="K2415" s="182"/>
      <c r="L2415" s="36"/>
      <c r="M2415" s="183" t="s">
        <v>1</v>
      </c>
      <c r="N2415" s="184" t="s">
        <v>42</v>
      </c>
      <c r="O2415" s="61"/>
      <c r="P2415" s="185">
        <f>O2415*H2415</f>
        <v>0</v>
      </c>
      <c r="Q2415" s="185">
        <v>0</v>
      </c>
      <c r="R2415" s="185">
        <f>Q2415*H2415</f>
        <v>0</v>
      </c>
      <c r="S2415" s="185">
        <v>2.2000000000000002</v>
      </c>
      <c r="T2415" s="186">
        <f>S2415*H2415</f>
        <v>33.904200000000003</v>
      </c>
      <c r="U2415" s="35"/>
      <c r="V2415" s="35"/>
      <c r="W2415" s="35"/>
      <c r="X2415" s="35"/>
      <c r="Y2415" s="35"/>
      <c r="Z2415" s="35"/>
      <c r="AA2415" s="35"/>
      <c r="AB2415" s="35"/>
      <c r="AC2415" s="35"/>
      <c r="AD2415" s="35"/>
      <c r="AE2415" s="35"/>
      <c r="AR2415" s="187" t="s">
        <v>530</v>
      </c>
      <c r="AT2415" s="187" t="s">
        <v>526</v>
      </c>
      <c r="AU2415" s="187" t="s">
        <v>89</v>
      </c>
      <c r="AY2415" s="18" t="s">
        <v>524</v>
      </c>
      <c r="BE2415" s="105">
        <f>IF(N2415="základná",J2415,0)</f>
        <v>0</v>
      </c>
      <c r="BF2415" s="105">
        <f>IF(N2415="znížená",J2415,0)</f>
        <v>0</v>
      </c>
      <c r="BG2415" s="105">
        <f>IF(N2415="zákl. prenesená",J2415,0)</f>
        <v>0</v>
      </c>
      <c r="BH2415" s="105">
        <f>IF(N2415="zníž. prenesená",J2415,0)</f>
        <v>0</v>
      </c>
      <c r="BI2415" s="105">
        <f>IF(N2415="nulová",J2415,0)</f>
        <v>0</v>
      </c>
      <c r="BJ2415" s="18" t="s">
        <v>89</v>
      </c>
      <c r="BK2415" s="188">
        <f>ROUND(I2415*H2415,3)</f>
        <v>0</v>
      </c>
      <c r="BL2415" s="18" t="s">
        <v>530</v>
      </c>
      <c r="BM2415" s="187" t="s">
        <v>2419</v>
      </c>
    </row>
    <row r="2416" spans="1:65" s="14" customFormat="1">
      <c r="B2416" s="198"/>
      <c r="D2416" s="190" t="s">
        <v>532</v>
      </c>
      <c r="E2416" s="199" t="s">
        <v>1</v>
      </c>
      <c r="F2416" s="200" t="s">
        <v>577</v>
      </c>
      <c r="H2416" s="199" t="s">
        <v>1</v>
      </c>
      <c r="I2416" s="201"/>
      <c r="L2416" s="198"/>
      <c r="M2416" s="202"/>
      <c r="N2416" s="203"/>
      <c r="O2416" s="203"/>
      <c r="P2416" s="203"/>
      <c r="Q2416" s="203"/>
      <c r="R2416" s="203"/>
      <c r="S2416" s="203"/>
      <c r="T2416" s="204"/>
      <c r="AT2416" s="199" t="s">
        <v>532</v>
      </c>
      <c r="AU2416" s="199" t="s">
        <v>89</v>
      </c>
      <c r="AV2416" s="14" t="s">
        <v>83</v>
      </c>
      <c r="AW2416" s="14" t="s">
        <v>30</v>
      </c>
      <c r="AX2416" s="14" t="s">
        <v>76</v>
      </c>
      <c r="AY2416" s="199" t="s">
        <v>524</v>
      </c>
    </row>
    <row r="2417" spans="1:65" s="14" customFormat="1" ht="20.399999999999999">
      <c r="B2417" s="198"/>
      <c r="D2417" s="190" t="s">
        <v>532</v>
      </c>
      <c r="E2417" s="199" t="s">
        <v>1</v>
      </c>
      <c r="F2417" s="200" t="s">
        <v>2420</v>
      </c>
      <c r="H2417" s="199" t="s">
        <v>1</v>
      </c>
      <c r="I2417" s="201"/>
      <c r="L2417" s="198"/>
      <c r="M2417" s="202"/>
      <c r="N2417" s="203"/>
      <c r="O2417" s="203"/>
      <c r="P2417" s="203"/>
      <c r="Q2417" s="203"/>
      <c r="R2417" s="203"/>
      <c r="S2417" s="203"/>
      <c r="T2417" s="204"/>
      <c r="AT2417" s="199" t="s">
        <v>532</v>
      </c>
      <c r="AU2417" s="199" t="s">
        <v>89</v>
      </c>
      <c r="AV2417" s="14" t="s">
        <v>83</v>
      </c>
      <c r="AW2417" s="14" t="s">
        <v>30</v>
      </c>
      <c r="AX2417" s="14" t="s">
        <v>76</v>
      </c>
      <c r="AY2417" s="199" t="s">
        <v>524</v>
      </c>
    </row>
    <row r="2418" spans="1:65" s="13" customFormat="1">
      <c r="B2418" s="189"/>
      <c r="D2418" s="190" t="s">
        <v>532</v>
      </c>
      <c r="E2418" s="191" t="s">
        <v>1</v>
      </c>
      <c r="F2418" s="192" t="s">
        <v>2421</v>
      </c>
      <c r="H2418" s="193">
        <v>7.2880000000000003</v>
      </c>
      <c r="I2418" s="194"/>
      <c r="L2418" s="189"/>
      <c r="M2418" s="195"/>
      <c r="N2418" s="196"/>
      <c r="O2418" s="196"/>
      <c r="P2418" s="196"/>
      <c r="Q2418" s="196"/>
      <c r="R2418" s="196"/>
      <c r="S2418" s="196"/>
      <c r="T2418" s="197"/>
      <c r="AT2418" s="191" t="s">
        <v>532</v>
      </c>
      <c r="AU2418" s="191" t="s">
        <v>89</v>
      </c>
      <c r="AV2418" s="13" t="s">
        <v>89</v>
      </c>
      <c r="AW2418" s="13" t="s">
        <v>30</v>
      </c>
      <c r="AX2418" s="13" t="s">
        <v>76</v>
      </c>
      <c r="AY2418" s="191" t="s">
        <v>524</v>
      </c>
    </row>
    <row r="2419" spans="1:65" s="13" customFormat="1">
      <c r="B2419" s="189"/>
      <c r="D2419" s="190" t="s">
        <v>532</v>
      </c>
      <c r="E2419" s="191" t="s">
        <v>1</v>
      </c>
      <c r="F2419" s="192" t="s">
        <v>2422</v>
      </c>
      <c r="H2419" s="193">
        <v>8.1229999999999993</v>
      </c>
      <c r="I2419" s="194"/>
      <c r="L2419" s="189"/>
      <c r="M2419" s="195"/>
      <c r="N2419" s="196"/>
      <c r="O2419" s="196"/>
      <c r="P2419" s="196"/>
      <c r="Q2419" s="196"/>
      <c r="R2419" s="196"/>
      <c r="S2419" s="196"/>
      <c r="T2419" s="197"/>
      <c r="AT2419" s="191" t="s">
        <v>532</v>
      </c>
      <c r="AU2419" s="191" t="s">
        <v>89</v>
      </c>
      <c r="AV2419" s="13" t="s">
        <v>89</v>
      </c>
      <c r="AW2419" s="13" t="s">
        <v>30</v>
      </c>
      <c r="AX2419" s="13" t="s">
        <v>76</v>
      </c>
      <c r="AY2419" s="191" t="s">
        <v>524</v>
      </c>
    </row>
    <row r="2420" spans="1:65" s="15" customFormat="1">
      <c r="B2420" s="205"/>
      <c r="D2420" s="190" t="s">
        <v>532</v>
      </c>
      <c r="E2420" s="206" t="s">
        <v>1</v>
      </c>
      <c r="F2420" s="207" t="s">
        <v>589</v>
      </c>
      <c r="H2420" s="208">
        <v>15.411</v>
      </c>
      <c r="I2420" s="209"/>
      <c r="L2420" s="205"/>
      <c r="M2420" s="210"/>
      <c r="N2420" s="211"/>
      <c r="O2420" s="211"/>
      <c r="P2420" s="211"/>
      <c r="Q2420" s="211"/>
      <c r="R2420" s="211"/>
      <c r="S2420" s="211"/>
      <c r="T2420" s="212"/>
      <c r="AT2420" s="206" t="s">
        <v>532</v>
      </c>
      <c r="AU2420" s="206" t="s">
        <v>89</v>
      </c>
      <c r="AV2420" s="15" t="s">
        <v>537</v>
      </c>
      <c r="AW2420" s="15" t="s">
        <v>30</v>
      </c>
      <c r="AX2420" s="15" t="s">
        <v>76</v>
      </c>
      <c r="AY2420" s="206" t="s">
        <v>524</v>
      </c>
    </row>
    <row r="2421" spans="1:65" s="16" customFormat="1">
      <c r="B2421" s="213"/>
      <c r="D2421" s="190" t="s">
        <v>532</v>
      </c>
      <c r="E2421" s="214" t="s">
        <v>1</v>
      </c>
      <c r="F2421" s="215" t="s">
        <v>590</v>
      </c>
      <c r="H2421" s="216">
        <v>15.411</v>
      </c>
      <c r="I2421" s="217"/>
      <c r="L2421" s="213"/>
      <c r="M2421" s="218"/>
      <c r="N2421" s="219"/>
      <c r="O2421" s="219"/>
      <c r="P2421" s="219"/>
      <c r="Q2421" s="219"/>
      <c r="R2421" s="219"/>
      <c r="S2421" s="219"/>
      <c r="T2421" s="220"/>
      <c r="AT2421" s="214" t="s">
        <v>532</v>
      </c>
      <c r="AU2421" s="214" t="s">
        <v>89</v>
      </c>
      <c r="AV2421" s="16" t="s">
        <v>530</v>
      </c>
      <c r="AW2421" s="16" t="s">
        <v>30</v>
      </c>
      <c r="AX2421" s="16" t="s">
        <v>83</v>
      </c>
      <c r="AY2421" s="214" t="s">
        <v>524</v>
      </c>
    </row>
    <row r="2422" spans="1:65" s="2" customFormat="1" ht="21.75" customHeight="1">
      <c r="A2422" s="35"/>
      <c r="B2422" s="144"/>
      <c r="C2422" s="176" t="s">
        <v>2423</v>
      </c>
      <c r="D2422" s="176" t="s">
        <v>526</v>
      </c>
      <c r="E2422" s="177" t="s">
        <v>2424</v>
      </c>
      <c r="F2422" s="178" t="s">
        <v>2425</v>
      </c>
      <c r="G2422" s="179" t="s">
        <v>574</v>
      </c>
      <c r="H2422" s="180">
        <v>4.34</v>
      </c>
      <c r="I2422" s="181"/>
      <c r="J2422" s="180">
        <f>ROUND(I2422*H2422,3)</f>
        <v>0</v>
      </c>
      <c r="K2422" s="182"/>
      <c r="L2422" s="36"/>
      <c r="M2422" s="183" t="s">
        <v>1</v>
      </c>
      <c r="N2422" s="184" t="s">
        <v>42</v>
      </c>
      <c r="O2422" s="61"/>
      <c r="P2422" s="185">
        <f>O2422*H2422</f>
        <v>0</v>
      </c>
      <c r="Q2422" s="185">
        <v>0</v>
      </c>
      <c r="R2422" s="185">
        <f>Q2422*H2422</f>
        <v>0</v>
      </c>
      <c r="S2422" s="185">
        <v>1.2</v>
      </c>
      <c r="T2422" s="186">
        <f>S2422*H2422</f>
        <v>5.2079999999999993</v>
      </c>
      <c r="U2422" s="35"/>
      <c r="V2422" s="35"/>
      <c r="W2422" s="35"/>
      <c r="X2422" s="35"/>
      <c r="Y2422" s="35"/>
      <c r="Z2422" s="35"/>
      <c r="AA2422" s="35"/>
      <c r="AB2422" s="35"/>
      <c r="AC2422" s="35"/>
      <c r="AD2422" s="35"/>
      <c r="AE2422" s="35"/>
      <c r="AR2422" s="187" t="s">
        <v>530</v>
      </c>
      <c r="AT2422" s="187" t="s">
        <v>526</v>
      </c>
      <c r="AU2422" s="187" t="s">
        <v>89</v>
      </c>
      <c r="AY2422" s="18" t="s">
        <v>524</v>
      </c>
      <c r="BE2422" s="105">
        <f>IF(N2422="základná",J2422,0)</f>
        <v>0</v>
      </c>
      <c r="BF2422" s="105">
        <f>IF(N2422="znížená",J2422,0)</f>
        <v>0</v>
      </c>
      <c r="BG2422" s="105">
        <f>IF(N2422="zákl. prenesená",J2422,0)</f>
        <v>0</v>
      </c>
      <c r="BH2422" s="105">
        <f>IF(N2422="zníž. prenesená",J2422,0)</f>
        <v>0</v>
      </c>
      <c r="BI2422" s="105">
        <f>IF(N2422="nulová",J2422,0)</f>
        <v>0</v>
      </c>
      <c r="BJ2422" s="18" t="s">
        <v>89</v>
      </c>
      <c r="BK2422" s="188">
        <f>ROUND(I2422*H2422,3)</f>
        <v>0</v>
      </c>
      <c r="BL2422" s="18" t="s">
        <v>530</v>
      </c>
      <c r="BM2422" s="187" t="s">
        <v>2426</v>
      </c>
    </row>
    <row r="2423" spans="1:65" s="14" customFormat="1">
      <c r="B2423" s="198"/>
      <c r="D2423" s="190" t="s">
        <v>532</v>
      </c>
      <c r="E2423" s="199" t="s">
        <v>1</v>
      </c>
      <c r="F2423" s="200" t="s">
        <v>2427</v>
      </c>
      <c r="H2423" s="199" t="s">
        <v>1</v>
      </c>
      <c r="I2423" s="201"/>
      <c r="L2423" s="198"/>
      <c r="M2423" s="202"/>
      <c r="N2423" s="203"/>
      <c r="O2423" s="203"/>
      <c r="P2423" s="203"/>
      <c r="Q2423" s="203"/>
      <c r="R2423" s="203"/>
      <c r="S2423" s="203"/>
      <c r="T2423" s="204"/>
      <c r="AT2423" s="199" t="s">
        <v>532</v>
      </c>
      <c r="AU2423" s="199" t="s">
        <v>89</v>
      </c>
      <c r="AV2423" s="14" t="s">
        <v>83</v>
      </c>
      <c r="AW2423" s="14" t="s">
        <v>30</v>
      </c>
      <c r="AX2423" s="14" t="s">
        <v>76</v>
      </c>
      <c r="AY2423" s="199" t="s">
        <v>524</v>
      </c>
    </row>
    <row r="2424" spans="1:65" s="14" customFormat="1">
      <c r="B2424" s="198"/>
      <c r="D2424" s="190" t="s">
        <v>532</v>
      </c>
      <c r="E2424" s="199" t="s">
        <v>1</v>
      </c>
      <c r="F2424" s="200" t="s">
        <v>577</v>
      </c>
      <c r="H2424" s="199" t="s">
        <v>1</v>
      </c>
      <c r="I2424" s="201"/>
      <c r="L2424" s="198"/>
      <c r="M2424" s="202"/>
      <c r="N2424" s="203"/>
      <c r="O2424" s="203"/>
      <c r="P2424" s="203"/>
      <c r="Q2424" s="203"/>
      <c r="R2424" s="203"/>
      <c r="S2424" s="203"/>
      <c r="T2424" s="204"/>
      <c r="AT2424" s="199" t="s">
        <v>532</v>
      </c>
      <c r="AU2424" s="199" t="s">
        <v>89</v>
      </c>
      <c r="AV2424" s="14" t="s">
        <v>83</v>
      </c>
      <c r="AW2424" s="14" t="s">
        <v>30</v>
      </c>
      <c r="AX2424" s="14" t="s">
        <v>76</v>
      </c>
      <c r="AY2424" s="199" t="s">
        <v>524</v>
      </c>
    </row>
    <row r="2425" spans="1:65" s="13" customFormat="1">
      <c r="B2425" s="189"/>
      <c r="D2425" s="190" t="s">
        <v>532</v>
      </c>
      <c r="E2425" s="191" t="s">
        <v>1</v>
      </c>
      <c r="F2425" s="192" t="s">
        <v>2428</v>
      </c>
      <c r="H2425" s="193">
        <v>4.34</v>
      </c>
      <c r="I2425" s="194"/>
      <c r="L2425" s="189"/>
      <c r="M2425" s="195"/>
      <c r="N2425" s="196"/>
      <c r="O2425" s="196"/>
      <c r="P2425" s="196"/>
      <c r="Q2425" s="196"/>
      <c r="R2425" s="196"/>
      <c r="S2425" s="196"/>
      <c r="T2425" s="197"/>
      <c r="AT2425" s="191" t="s">
        <v>532</v>
      </c>
      <c r="AU2425" s="191" t="s">
        <v>89</v>
      </c>
      <c r="AV2425" s="13" t="s">
        <v>89</v>
      </c>
      <c r="AW2425" s="13" t="s">
        <v>30</v>
      </c>
      <c r="AX2425" s="13" t="s">
        <v>76</v>
      </c>
      <c r="AY2425" s="191" t="s">
        <v>524</v>
      </c>
    </row>
    <row r="2426" spans="1:65" s="15" customFormat="1">
      <c r="B2426" s="205"/>
      <c r="D2426" s="190" t="s">
        <v>532</v>
      </c>
      <c r="E2426" s="206" t="s">
        <v>1</v>
      </c>
      <c r="F2426" s="207" t="s">
        <v>589</v>
      </c>
      <c r="H2426" s="208">
        <v>4.34</v>
      </c>
      <c r="I2426" s="209"/>
      <c r="L2426" s="205"/>
      <c r="M2426" s="210"/>
      <c r="N2426" s="211"/>
      <c r="O2426" s="211"/>
      <c r="P2426" s="211"/>
      <c r="Q2426" s="211"/>
      <c r="R2426" s="211"/>
      <c r="S2426" s="211"/>
      <c r="T2426" s="212"/>
      <c r="AT2426" s="206" t="s">
        <v>532</v>
      </c>
      <c r="AU2426" s="206" t="s">
        <v>89</v>
      </c>
      <c r="AV2426" s="15" t="s">
        <v>537</v>
      </c>
      <c r="AW2426" s="15" t="s">
        <v>30</v>
      </c>
      <c r="AX2426" s="15" t="s">
        <v>76</v>
      </c>
      <c r="AY2426" s="206" t="s">
        <v>524</v>
      </c>
    </row>
    <row r="2427" spans="1:65" s="16" customFormat="1">
      <c r="B2427" s="213"/>
      <c r="D2427" s="190" t="s">
        <v>532</v>
      </c>
      <c r="E2427" s="214" t="s">
        <v>1</v>
      </c>
      <c r="F2427" s="215" t="s">
        <v>590</v>
      </c>
      <c r="H2427" s="216">
        <v>4.34</v>
      </c>
      <c r="I2427" s="217"/>
      <c r="L2427" s="213"/>
      <c r="M2427" s="218"/>
      <c r="N2427" s="219"/>
      <c r="O2427" s="219"/>
      <c r="P2427" s="219"/>
      <c r="Q2427" s="219"/>
      <c r="R2427" s="219"/>
      <c r="S2427" s="219"/>
      <c r="T2427" s="220"/>
      <c r="AT2427" s="214" t="s">
        <v>532</v>
      </c>
      <c r="AU2427" s="214" t="s">
        <v>89</v>
      </c>
      <c r="AV2427" s="16" t="s">
        <v>530</v>
      </c>
      <c r="AW2427" s="16" t="s">
        <v>30</v>
      </c>
      <c r="AX2427" s="16" t="s">
        <v>83</v>
      </c>
      <c r="AY2427" s="214" t="s">
        <v>524</v>
      </c>
    </row>
    <row r="2428" spans="1:65" s="2" customFormat="1" ht="33" customHeight="1">
      <c r="A2428" s="35"/>
      <c r="B2428" s="144"/>
      <c r="C2428" s="176" t="s">
        <v>2429</v>
      </c>
      <c r="D2428" s="176" t="s">
        <v>526</v>
      </c>
      <c r="E2428" s="177" t="s">
        <v>2430</v>
      </c>
      <c r="F2428" s="178" t="s">
        <v>2431</v>
      </c>
      <c r="G2428" s="179" t="s">
        <v>529</v>
      </c>
      <c r="H2428" s="180">
        <v>7.3289999999999997</v>
      </c>
      <c r="I2428" s="181"/>
      <c r="J2428" s="180">
        <f>ROUND(I2428*H2428,3)</f>
        <v>0</v>
      </c>
      <c r="K2428" s="182"/>
      <c r="L2428" s="36"/>
      <c r="M2428" s="183" t="s">
        <v>1</v>
      </c>
      <c r="N2428" s="184" t="s">
        <v>42</v>
      </c>
      <c r="O2428" s="61"/>
      <c r="P2428" s="185">
        <f>O2428*H2428</f>
        <v>0</v>
      </c>
      <c r="Q2428" s="185">
        <v>0</v>
      </c>
      <c r="R2428" s="185">
        <f>Q2428*H2428</f>
        <v>0</v>
      </c>
      <c r="S2428" s="185">
        <v>0.32400000000000001</v>
      </c>
      <c r="T2428" s="186">
        <f>S2428*H2428</f>
        <v>2.3745959999999999</v>
      </c>
      <c r="U2428" s="35"/>
      <c r="V2428" s="35"/>
      <c r="W2428" s="35"/>
      <c r="X2428" s="35"/>
      <c r="Y2428" s="35"/>
      <c r="Z2428" s="35"/>
      <c r="AA2428" s="35"/>
      <c r="AB2428" s="35"/>
      <c r="AC2428" s="35"/>
      <c r="AD2428" s="35"/>
      <c r="AE2428" s="35"/>
      <c r="AR2428" s="187" t="s">
        <v>530</v>
      </c>
      <c r="AT2428" s="187" t="s">
        <v>526</v>
      </c>
      <c r="AU2428" s="187" t="s">
        <v>89</v>
      </c>
      <c r="AY2428" s="18" t="s">
        <v>524</v>
      </c>
      <c r="BE2428" s="105">
        <f>IF(N2428="základná",J2428,0)</f>
        <v>0</v>
      </c>
      <c r="BF2428" s="105">
        <f>IF(N2428="znížená",J2428,0)</f>
        <v>0</v>
      </c>
      <c r="BG2428" s="105">
        <f>IF(N2428="zákl. prenesená",J2428,0)</f>
        <v>0</v>
      </c>
      <c r="BH2428" s="105">
        <f>IF(N2428="zníž. prenesená",J2428,0)</f>
        <v>0</v>
      </c>
      <c r="BI2428" s="105">
        <f>IF(N2428="nulová",J2428,0)</f>
        <v>0</v>
      </c>
      <c r="BJ2428" s="18" t="s">
        <v>89</v>
      </c>
      <c r="BK2428" s="188">
        <f>ROUND(I2428*H2428,3)</f>
        <v>0</v>
      </c>
      <c r="BL2428" s="18" t="s">
        <v>530</v>
      </c>
      <c r="BM2428" s="187" t="s">
        <v>2432</v>
      </c>
    </row>
    <row r="2429" spans="1:65" s="14" customFormat="1">
      <c r="B2429" s="198"/>
      <c r="D2429" s="190" t="s">
        <v>532</v>
      </c>
      <c r="E2429" s="199" t="s">
        <v>1</v>
      </c>
      <c r="F2429" s="200" t="s">
        <v>2433</v>
      </c>
      <c r="H2429" s="199" t="s">
        <v>1</v>
      </c>
      <c r="I2429" s="201"/>
      <c r="L2429" s="198"/>
      <c r="M2429" s="202"/>
      <c r="N2429" s="203"/>
      <c r="O2429" s="203"/>
      <c r="P2429" s="203"/>
      <c r="Q2429" s="203"/>
      <c r="R2429" s="203"/>
      <c r="S2429" s="203"/>
      <c r="T2429" s="204"/>
      <c r="AT2429" s="199" t="s">
        <v>532</v>
      </c>
      <c r="AU2429" s="199" t="s">
        <v>89</v>
      </c>
      <c r="AV2429" s="14" t="s">
        <v>83</v>
      </c>
      <c r="AW2429" s="14" t="s">
        <v>30</v>
      </c>
      <c r="AX2429" s="14" t="s">
        <v>76</v>
      </c>
      <c r="AY2429" s="199" t="s">
        <v>524</v>
      </c>
    </row>
    <row r="2430" spans="1:65" s="14" customFormat="1">
      <c r="B2430" s="198"/>
      <c r="D2430" s="190" t="s">
        <v>532</v>
      </c>
      <c r="E2430" s="199" t="s">
        <v>1</v>
      </c>
      <c r="F2430" s="200" t="s">
        <v>577</v>
      </c>
      <c r="H2430" s="199" t="s">
        <v>1</v>
      </c>
      <c r="I2430" s="201"/>
      <c r="L2430" s="198"/>
      <c r="M2430" s="202"/>
      <c r="N2430" s="203"/>
      <c r="O2430" s="203"/>
      <c r="P2430" s="203"/>
      <c r="Q2430" s="203"/>
      <c r="R2430" s="203"/>
      <c r="S2430" s="203"/>
      <c r="T2430" s="204"/>
      <c r="AT2430" s="199" t="s">
        <v>532</v>
      </c>
      <c r="AU2430" s="199" t="s">
        <v>89</v>
      </c>
      <c r="AV2430" s="14" t="s">
        <v>83</v>
      </c>
      <c r="AW2430" s="14" t="s">
        <v>30</v>
      </c>
      <c r="AX2430" s="14" t="s">
        <v>76</v>
      </c>
      <c r="AY2430" s="199" t="s">
        <v>524</v>
      </c>
    </row>
    <row r="2431" spans="1:65" s="14" customFormat="1">
      <c r="B2431" s="198"/>
      <c r="D2431" s="190" t="s">
        <v>532</v>
      </c>
      <c r="E2431" s="199" t="s">
        <v>1</v>
      </c>
      <c r="F2431" s="200" t="s">
        <v>2434</v>
      </c>
      <c r="H2431" s="199" t="s">
        <v>1</v>
      </c>
      <c r="I2431" s="201"/>
      <c r="L2431" s="198"/>
      <c r="M2431" s="202"/>
      <c r="N2431" s="203"/>
      <c r="O2431" s="203"/>
      <c r="P2431" s="203"/>
      <c r="Q2431" s="203"/>
      <c r="R2431" s="203"/>
      <c r="S2431" s="203"/>
      <c r="T2431" s="204"/>
      <c r="AT2431" s="199" t="s">
        <v>532</v>
      </c>
      <c r="AU2431" s="199" t="s">
        <v>89</v>
      </c>
      <c r="AV2431" s="14" t="s">
        <v>83</v>
      </c>
      <c r="AW2431" s="14" t="s">
        <v>30</v>
      </c>
      <c r="AX2431" s="14" t="s">
        <v>76</v>
      </c>
      <c r="AY2431" s="199" t="s">
        <v>524</v>
      </c>
    </row>
    <row r="2432" spans="1:65" s="13" customFormat="1">
      <c r="B2432" s="189"/>
      <c r="D2432" s="190" t="s">
        <v>532</v>
      </c>
      <c r="E2432" s="191" t="s">
        <v>1</v>
      </c>
      <c r="F2432" s="192" t="s">
        <v>2435</v>
      </c>
      <c r="H2432" s="193">
        <v>7.3289999999999997</v>
      </c>
      <c r="I2432" s="194"/>
      <c r="L2432" s="189"/>
      <c r="M2432" s="195"/>
      <c r="N2432" s="196"/>
      <c r="O2432" s="196"/>
      <c r="P2432" s="196"/>
      <c r="Q2432" s="196"/>
      <c r="R2432" s="196"/>
      <c r="S2432" s="196"/>
      <c r="T2432" s="197"/>
      <c r="AT2432" s="191" t="s">
        <v>532</v>
      </c>
      <c r="AU2432" s="191" t="s">
        <v>89</v>
      </c>
      <c r="AV2432" s="13" t="s">
        <v>89</v>
      </c>
      <c r="AW2432" s="13" t="s">
        <v>30</v>
      </c>
      <c r="AX2432" s="13" t="s">
        <v>76</v>
      </c>
      <c r="AY2432" s="191" t="s">
        <v>524</v>
      </c>
    </row>
    <row r="2433" spans="1:65" s="16" customFormat="1">
      <c r="B2433" s="213"/>
      <c r="D2433" s="190" t="s">
        <v>532</v>
      </c>
      <c r="E2433" s="214" t="s">
        <v>1</v>
      </c>
      <c r="F2433" s="215" t="s">
        <v>590</v>
      </c>
      <c r="H2433" s="216">
        <v>7.3289999999999997</v>
      </c>
      <c r="I2433" s="217"/>
      <c r="L2433" s="213"/>
      <c r="M2433" s="218"/>
      <c r="N2433" s="219"/>
      <c r="O2433" s="219"/>
      <c r="P2433" s="219"/>
      <c r="Q2433" s="219"/>
      <c r="R2433" s="219"/>
      <c r="S2433" s="219"/>
      <c r="T2433" s="220"/>
      <c r="AT2433" s="214" t="s">
        <v>532</v>
      </c>
      <c r="AU2433" s="214" t="s">
        <v>89</v>
      </c>
      <c r="AV2433" s="16" t="s">
        <v>530</v>
      </c>
      <c r="AW2433" s="16" t="s">
        <v>30</v>
      </c>
      <c r="AX2433" s="16" t="s">
        <v>83</v>
      </c>
      <c r="AY2433" s="214" t="s">
        <v>524</v>
      </c>
    </row>
    <row r="2434" spans="1:65" s="2" customFormat="1" ht="21.75" customHeight="1">
      <c r="A2434" s="35"/>
      <c r="B2434" s="144"/>
      <c r="C2434" s="176" t="s">
        <v>2436</v>
      </c>
      <c r="D2434" s="176" t="s">
        <v>526</v>
      </c>
      <c r="E2434" s="177" t="s">
        <v>2437</v>
      </c>
      <c r="F2434" s="178" t="s">
        <v>2438</v>
      </c>
      <c r="G2434" s="179" t="s">
        <v>529</v>
      </c>
      <c r="H2434" s="180">
        <v>180.518</v>
      </c>
      <c r="I2434" s="181"/>
      <c r="J2434" s="180">
        <f>ROUND(I2434*H2434,3)</f>
        <v>0</v>
      </c>
      <c r="K2434" s="182"/>
      <c r="L2434" s="36"/>
      <c r="M2434" s="183" t="s">
        <v>1</v>
      </c>
      <c r="N2434" s="184" t="s">
        <v>42</v>
      </c>
      <c r="O2434" s="61"/>
      <c r="P2434" s="185">
        <f>O2434*H2434</f>
        <v>0</v>
      </c>
      <c r="Q2434" s="185">
        <v>0</v>
      </c>
      <c r="R2434" s="185">
        <f>Q2434*H2434</f>
        <v>0</v>
      </c>
      <c r="S2434" s="185">
        <v>0.15</v>
      </c>
      <c r="T2434" s="186">
        <f>S2434*H2434</f>
        <v>27.0777</v>
      </c>
      <c r="U2434" s="35"/>
      <c r="V2434" s="35"/>
      <c r="W2434" s="35"/>
      <c r="X2434" s="35"/>
      <c r="Y2434" s="35"/>
      <c r="Z2434" s="35"/>
      <c r="AA2434" s="35"/>
      <c r="AB2434" s="35"/>
      <c r="AC2434" s="35"/>
      <c r="AD2434" s="35"/>
      <c r="AE2434" s="35"/>
      <c r="AR2434" s="187" t="s">
        <v>530</v>
      </c>
      <c r="AT2434" s="187" t="s">
        <v>526</v>
      </c>
      <c r="AU2434" s="187" t="s">
        <v>89</v>
      </c>
      <c r="AY2434" s="18" t="s">
        <v>524</v>
      </c>
      <c r="BE2434" s="105">
        <f>IF(N2434="základná",J2434,0)</f>
        <v>0</v>
      </c>
      <c r="BF2434" s="105">
        <f>IF(N2434="znížená",J2434,0)</f>
        <v>0</v>
      </c>
      <c r="BG2434" s="105">
        <f>IF(N2434="zákl. prenesená",J2434,0)</f>
        <v>0</v>
      </c>
      <c r="BH2434" s="105">
        <f>IF(N2434="zníž. prenesená",J2434,0)</f>
        <v>0</v>
      </c>
      <c r="BI2434" s="105">
        <f>IF(N2434="nulová",J2434,0)</f>
        <v>0</v>
      </c>
      <c r="BJ2434" s="18" t="s">
        <v>89</v>
      </c>
      <c r="BK2434" s="188">
        <f>ROUND(I2434*H2434,3)</f>
        <v>0</v>
      </c>
      <c r="BL2434" s="18" t="s">
        <v>530</v>
      </c>
      <c r="BM2434" s="187" t="s">
        <v>2439</v>
      </c>
    </row>
    <row r="2435" spans="1:65" s="14" customFormat="1">
      <c r="B2435" s="198"/>
      <c r="D2435" s="190" t="s">
        <v>532</v>
      </c>
      <c r="E2435" s="199" t="s">
        <v>1</v>
      </c>
      <c r="F2435" s="200" t="s">
        <v>2289</v>
      </c>
      <c r="H2435" s="199" t="s">
        <v>1</v>
      </c>
      <c r="I2435" s="201"/>
      <c r="L2435" s="198"/>
      <c r="M2435" s="202"/>
      <c r="N2435" s="203"/>
      <c r="O2435" s="203"/>
      <c r="P2435" s="203"/>
      <c r="Q2435" s="203"/>
      <c r="R2435" s="203"/>
      <c r="S2435" s="203"/>
      <c r="T2435" s="204"/>
      <c r="AT2435" s="199" t="s">
        <v>532</v>
      </c>
      <c r="AU2435" s="199" t="s">
        <v>89</v>
      </c>
      <c r="AV2435" s="14" t="s">
        <v>83</v>
      </c>
      <c r="AW2435" s="14" t="s">
        <v>30</v>
      </c>
      <c r="AX2435" s="14" t="s">
        <v>76</v>
      </c>
      <c r="AY2435" s="199" t="s">
        <v>524</v>
      </c>
    </row>
    <row r="2436" spans="1:65" s="14" customFormat="1">
      <c r="B2436" s="198"/>
      <c r="D2436" s="190" t="s">
        <v>532</v>
      </c>
      <c r="E2436" s="199" t="s">
        <v>1</v>
      </c>
      <c r="F2436" s="200" t="s">
        <v>2064</v>
      </c>
      <c r="H2436" s="199" t="s">
        <v>1</v>
      </c>
      <c r="I2436" s="201"/>
      <c r="L2436" s="198"/>
      <c r="M2436" s="202"/>
      <c r="N2436" s="203"/>
      <c r="O2436" s="203"/>
      <c r="P2436" s="203"/>
      <c r="Q2436" s="203"/>
      <c r="R2436" s="203"/>
      <c r="S2436" s="203"/>
      <c r="T2436" s="204"/>
      <c r="AT2436" s="199" t="s">
        <v>532</v>
      </c>
      <c r="AU2436" s="199" t="s">
        <v>89</v>
      </c>
      <c r="AV2436" s="14" t="s">
        <v>83</v>
      </c>
      <c r="AW2436" s="14" t="s">
        <v>30</v>
      </c>
      <c r="AX2436" s="14" t="s">
        <v>76</v>
      </c>
      <c r="AY2436" s="199" t="s">
        <v>524</v>
      </c>
    </row>
    <row r="2437" spans="1:65" s="14" customFormat="1">
      <c r="B2437" s="198"/>
      <c r="D2437" s="190" t="s">
        <v>532</v>
      </c>
      <c r="E2437" s="199" t="s">
        <v>1</v>
      </c>
      <c r="F2437" s="200" t="s">
        <v>840</v>
      </c>
      <c r="H2437" s="199" t="s">
        <v>1</v>
      </c>
      <c r="I2437" s="201"/>
      <c r="L2437" s="198"/>
      <c r="M2437" s="202"/>
      <c r="N2437" s="203"/>
      <c r="O2437" s="203"/>
      <c r="P2437" s="203"/>
      <c r="Q2437" s="203"/>
      <c r="R2437" s="203"/>
      <c r="S2437" s="203"/>
      <c r="T2437" s="204"/>
      <c r="AT2437" s="199" t="s">
        <v>532</v>
      </c>
      <c r="AU2437" s="199" t="s">
        <v>89</v>
      </c>
      <c r="AV2437" s="14" t="s">
        <v>83</v>
      </c>
      <c r="AW2437" s="14" t="s">
        <v>30</v>
      </c>
      <c r="AX2437" s="14" t="s">
        <v>76</v>
      </c>
      <c r="AY2437" s="199" t="s">
        <v>524</v>
      </c>
    </row>
    <row r="2438" spans="1:65" s="14" customFormat="1">
      <c r="B2438" s="198"/>
      <c r="D2438" s="190" t="s">
        <v>532</v>
      </c>
      <c r="E2438" s="199" t="s">
        <v>1</v>
      </c>
      <c r="F2438" s="200" t="s">
        <v>578</v>
      </c>
      <c r="H2438" s="199" t="s">
        <v>1</v>
      </c>
      <c r="I2438" s="201"/>
      <c r="L2438" s="198"/>
      <c r="M2438" s="202"/>
      <c r="N2438" s="203"/>
      <c r="O2438" s="203"/>
      <c r="P2438" s="203"/>
      <c r="Q2438" s="203"/>
      <c r="R2438" s="203"/>
      <c r="S2438" s="203"/>
      <c r="T2438" s="204"/>
      <c r="AT2438" s="199" t="s">
        <v>532</v>
      </c>
      <c r="AU2438" s="199" t="s">
        <v>89</v>
      </c>
      <c r="AV2438" s="14" t="s">
        <v>83</v>
      </c>
      <c r="AW2438" s="14" t="s">
        <v>30</v>
      </c>
      <c r="AX2438" s="14" t="s">
        <v>76</v>
      </c>
      <c r="AY2438" s="199" t="s">
        <v>524</v>
      </c>
    </row>
    <row r="2439" spans="1:65" s="13" customFormat="1">
      <c r="B2439" s="189"/>
      <c r="D2439" s="190" t="s">
        <v>532</v>
      </c>
      <c r="E2439" s="191" t="s">
        <v>1</v>
      </c>
      <c r="F2439" s="192" t="s">
        <v>2440</v>
      </c>
      <c r="H2439" s="193">
        <v>2.9129999999999998</v>
      </c>
      <c r="I2439" s="194"/>
      <c r="L2439" s="189"/>
      <c r="M2439" s="195"/>
      <c r="N2439" s="196"/>
      <c r="O2439" s="196"/>
      <c r="P2439" s="196"/>
      <c r="Q2439" s="196"/>
      <c r="R2439" s="196"/>
      <c r="S2439" s="196"/>
      <c r="T2439" s="197"/>
      <c r="AT2439" s="191" t="s">
        <v>532</v>
      </c>
      <c r="AU2439" s="191" t="s">
        <v>89</v>
      </c>
      <c r="AV2439" s="13" t="s">
        <v>89</v>
      </c>
      <c r="AW2439" s="13" t="s">
        <v>30</v>
      </c>
      <c r="AX2439" s="13" t="s">
        <v>76</v>
      </c>
      <c r="AY2439" s="191" t="s">
        <v>524</v>
      </c>
    </row>
    <row r="2440" spans="1:65" s="13" customFormat="1">
      <c r="B2440" s="189"/>
      <c r="D2440" s="190" t="s">
        <v>532</v>
      </c>
      <c r="E2440" s="191" t="s">
        <v>1</v>
      </c>
      <c r="F2440" s="192" t="s">
        <v>2441</v>
      </c>
      <c r="H2440" s="193">
        <v>10.226000000000001</v>
      </c>
      <c r="I2440" s="194"/>
      <c r="L2440" s="189"/>
      <c r="M2440" s="195"/>
      <c r="N2440" s="196"/>
      <c r="O2440" s="196"/>
      <c r="P2440" s="196"/>
      <c r="Q2440" s="196"/>
      <c r="R2440" s="196"/>
      <c r="S2440" s="196"/>
      <c r="T2440" s="197"/>
      <c r="AT2440" s="191" t="s">
        <v>532</v>
      </c>
      <c r="AU2440" s="191" t="s">
        <v>89</v>
      </c>
      <c r="AV2440" s="13" t="s">
        <v>89</v>
      </c>
      <c r="AW2440" s="13" t="s">
        <v>30</v>
      </c>
      <c r="AX2440" s="13" t="s">
        <v>76</v>
      </c>
      <c r="AY2440" s="191" t="s">
        <v>524</v>
      </c>
    </row>
    <row r="2441" spans="1:65" s="13" customFormat="1">
      <c r="B2441" s="189"/>
      <c r="D2441" s="190" t="s">
        <v>532</v>
      </c>
      <c r="E2441" s="191" t="s">
        <v>1</v>
      </c>
      <c r="F2441" s="192" t="s">
        <v>2442</v>
      </c>
      <c r="H2441" s="193">
        <v>10.853</v>
      </c>
      <c r="I2441" s="194"/>
      <c r="L2441" s="189"/>
      <c r="M2441" s="195"/>
      <c r="N2441" s="196"/>
      <c r="O2441" s="196"/>
      <c r="P2441" s="196"/>
      <c r="Q2441" s="196"/>
      <c r="R2441" s="196"/>
      <c r="S2441" s="196"/>
      <c r="T2441" s="197"/>
      <c r="AT2441" s="191" t="s">
        <v>532</v>
      </c>
      <c r="AU2441" s="191" t="s">
        <v>89</v>
      </c>
      <c r="AV2441" s="13" t="s">
        <v>89</v>
      </c>
      <c r="AW2441" s="13" t="s">
        <v>30</v>
      </c>
      <c r="AX2441" s="13" t="s">
        <v>76</v>
      </c>
      <c r="AY2441" s="191" t="s">
        <v>524</v>
      </c>
    </row>
    <row r="2442" spans="1:65" s="13" customFormat="1">
      <c r="B2442" s="189"/>
      <c r="D2442" s="190" t="s">
        <v>532</v>
      </c>
      <c r="E2442" s="191" t="s">
        <v>1</v>
      </c>
      <c r="F2442" s="192" t="s">
        <v>2443</v>
      </c>
      <c r="H2442" s="193">
        <v>4.2240000000000002</v>
      </c>
      <c r="I2442" s="194"/>
      <c r="L2442" s="189"/>
      <c r="M2442" s="195"/>
      <c r="N2442" s="196"/>
      <c r="O2442" s="196"/>
      <c r="P2442" s="196"/>
      <c r="Q2442" s="196"/>
      <c r="R2442" s="196"/>
      <c r="S2442" s="196"/>
      <c r="T2442" s="197"/>
      <c r="AT2442" s="191" t="s">
        <v>532</v>
      </c>
      <c r="AU2442" s="191" t="s">
        <v>89</v>
      </c>
      <c r="AV2442" s="13" t="s">
        <v>89</v>
      </c>
      <c r="AW2442" s="13" t="s">
        <v>30</v>
      </c>
      <c r="AX2442" s="13" t="s">
        <v>76</v>
      </c>
      <c r="AY2442" s="191" t="s">
        <v>524</v>
      </c>
    </row>
    <row r="2443" spans="1:65" s="13" customFormat="1">
      <c r="B2443" s="189"/>
      <c r="D2443" s="190" t="s">
        <v>532</v>
      </c>
      <c r="E2443" s="191" t="s">
        <v>1</v>
      </c>
      <c r="F2443" s="192" t="s">
        <v>2444</v>
      </c>
      <c r="H2443" s="193">
        <v>30.62</v>
      </c>
      <c r="I2443" s="194"/>
      <c r="L2443" s="189"/>
      <c r="M2443" s="195"/>
      <c r="N2443" s="196"/>
      <c r="O2443" s="196"/>
      <c r="P2443" s="196"/>
      <c r="Q2443" s="196"/>
      <c r="R2443" s="196"/>
      <c r="S2443" s="196"/>
      <c r="T2443" s="197"/>
      <c r="AT2443" s="191" t="s">
        <v>532</v>
      </c>
      <c r="AU2443" s="191" t="s">
        <v>89</v>
      </c>
      <c r="AV2443" s="13" t="s">
        <v>89</v>
      </c>
      <c r="AW2443" s="13" t="s">
        <v>30</v>
      </c>
      <c r="AX2443" s="13" t="s">
        <v>76</v>
      </c>
      <c r="AY2443" s="191" t="s">
        <v>524</v>
      </c>
    </row>
    <row r="2444" spans="1:65" s="13" customFormat="1">
      <c r="B2444" s="189"/>
      <c r="D2444" s="190" t="s">
        <v>532</v>
      </c>
      <c r="E2444" s="191" t="s">
        <v>1</v>
      </c>
      <c r="F2444" s="192" t="s">
        <v>2445</v>
      </c>
      <c r="H2444" s="193">
        <v>-1.6</v>
      </c>
      <c r="I2444" s="194"/>
      <c r="L2444" s="189"/>
      <c r="M2444" s="195"/>
      <c r="N2444" s="196"/>
      <c r="O2444" s="196"/>
      <c r="P2444" s="196"/>
      <c r="Q2444" s="196"/>
      <c r="R2444" s="196"/>
      <c r="S2444" s="196"/>
      <c r="T2444" s="197"/>
      <c r="AT2444" s="191" t="s">
        <v>532</v>
      </c>
      <c r="AU2444" s="191" t="s">
        <v>89</v>
      </c>
      <c r="AV2444" s="13" t="s">
        <v>89</v>
      </c>
      <c r="AW2444" s="13" t="s">
        <v>30</v>
      </c>
      <c r="AX2444" s="13" t="s">
        <v>76</v>
      </c>
      <c r="AY2444" s="191" t="s">
        <v>524</v>
      </c>
    </row>
    <row r="2445" spans="1:65" s="13" customFormat="1">
      <c r="B2445" s="189"/>
      <c r="D2445" s="190" t="s">
        <v>532</v>
      </c>
      <c r="E2445" s="191" t="s">
        <v>1</v>
      </c>
      <c r="F2445" s="192" t="s">
        <v>2446</v>
      </c>
      <c r="H2445" s="193">
        <v>25.193999999999999</v>
      </c>
      <c r="I2445" s="194"/>
      <c r="L2445" s="189"/>
      <c r="M2445" s="195"/>
      <c r="N2445" s="196"/>
      <c r="O2445" s="196"/>
      <c r="P2445" s="196"/>
      <c r="Q2445" s="196"/>
      <c r="R2445" s="196"/>
      <c r="S2445" s="196"/>
      <c r="T2445" s="197"/>
      <c r="AT2445" s="191" t="s">
        <v>532</v>
      </c>
      <c r="AU2445" s="191" t="s">
        <v>89</v>
      </c>
      <c r="AV2445" s="13" t="s">
        <v>89</v>
      </c>
      <c r="AW2445" s="13" t="s">
        <v>30</v>
      </c>
      <c r="AX2445" s="13" t="s">
        <v>76</v>
      </c>
      <c r="AY2445" s="191" t="s">
        <v>524</v>
      </c>
    </row>
    <row r="2446" spans="1:65" s="14" customFormat="1">
      <c r="B2446" s="198"/>
      <c r="D2446" s="190" t="s">
        <v>532</v>
      </c>
      <c r="E2446" s="199" t="s">
        <v>1</v>
      </c>
      <c r="F2446" s="200" t="s">
        <v>587</v>
      </c>
      <c r="H2446" s="199" t="s">
        <v>1</v>
      </c>
      <c r="I2446" s="201"/>
      <c r="L2446" s="198"/>
      <c r="M2446" s="202"/>
      <c r="N2446" s="203"/>
      <c r="O2446" s="203"/>
      <c r="P2446" s="203"/>
      <c r="Q2446" s="203"/>
      <c r="R2446" s="203"/>
      <c r="S2446" s="203"/>
      <c r="T2446" s="204"/>
      <c r="AT2446" s="199" t="s">
        <v>532</v>
      </c>
      <c r="AU2446" s="199" t="s">
        <v>89</v>
      </c>
      <c r="AV2446" s="14" t="s">
        <v>83</v>
      </c>
      <c r="AW2446" s="14" t="s">
        <v>30</v>
      </c>
      <c r="AX2446" s="14" t="s">
        <v>76</v>
      </c>
      <c r="AY2446" s="199" t="s">
        <v>524</v>
      </c>
    </row>
    <row r="2447" spans="1:65" s="13" customFormat="1">
      <c r="B2447" s="189"/>
      <c r="D2447" s="190" t="s">
        <v>532</v>
      </c>
      <c r="E2447" s="191" t="s">
        <v>1</v>
      </c>
      <c r="F2447" s="192" t="s">
        <v>2447</v>
      </c>
      <c r="H2447" s="193">
        <v>24.033999999999999</v>
      </c>
      <c r="I2447" s="194"/>
      <c r="L2447" s="189"/>
      <c r="M2447" s="195"/>
      <c r="N2447" s="196"/>
      <c r="O2447" s="196"/>
      <c r="P2447" s="196"/>
      <c r="Q2447" s="196"/>
      <c r="R2447" s="196"/>
      <c r="S2447" s="196"/>
      <c r="T2447" s="197"/>
      <c r="AT2447" s="191" t="s">
        <v>532</v>
      </c>
      <c r="AU2447" s="191" t="s">
        <v>89</v>
      </c>
      <c r="AV2447" s="13" t="s">
        <v>89</v>
      </c>
      <c r="AW2447" s="13" t="s">
        <v>30</v>
      </c>
      <c r="AX2447" s="13" t="s">
        <v>76</v>
      </c>
      <c r="AY2447" s="191" t="s">
        <v>524</v>
      </c>
    </row>
    <row r="2448" spans="1:65" s="14" customFormat="1">
      <c r="B2448" s="198"/>
      <c r="D2448" s="190" t="s">
        <v>532</v>
      </c>
      <c r="E2448" s="199" t="s">
        <v>1</v>
      </c>
      <c r="F2448" s="200" t="s">
        <v>846</v>
      </c>
      <c r="H2448" s="199" t="s">
        <v>1</v>
      </c>
      <c r="I2448" s="201"/>
      <c r="L2448" s="198"/>
      <c r="M2448" s="202"/>
      <c r="N2448" s="203"/>
      <c r="O2448" s="203"/>
      <c r="P2448" s="203"/>
      <c r="Q2448" s="203"/>
      <c r="R2448" s="203"/>
      <c r="S2448" s="203"/>
      <c r="T2448" s="204"/>
      <c r="AT2448" s="199" t="s">
        <v>532</v>
      </c>
      <c r="AU2448" s="199" t="s">
        <v>89</v>
      </c>
      <c r="AV2448" s="14" t="s">
        <v>83</v>
      </c>
      <c r="AW2448" s="14" t="s">
        <v>30</v>
      </c>
      <c r="AX2448" s="14" t="s">
        <v>76</v>
      </c>
      <c r="AY2448" s="199" t="s">
        <v>524</v>
      </c>
    </row>
    <row r="2449" spans="1:65" s="14" customFormat="1">
      <c r="B2449" s="198"/>
      <c r="D2449" s="190" t="s">
        <v>532</v>
      </c>
      <c r="E2449" s="199" t="s">
        <v>1</v>
      </c>
      <c r="F2449" s="200" t="s">
        <v>585</v>
      </c>
      <c r="H2449" s="199" t="s">
        <v>1</v>
      </c>
      <c r="I2449" s="201"/>
      <c r="L2449" s="198"/>
      <c r="M2449" s="202"/>
      <c r="N2449" s="203"/>
      <c r="O2449" s="203"/>
      <c r="P2449" s="203"/>
      <c r="Q2449" s="203"/>
      <c r="R2449" s="203"/>
      <c r="S2449" s="203"/>
      <c r="T2449" s="204"/>
      <c r="AT2449" s="199" t="s">
        <v>532</v>
      </c>
      <c r="AU2449" s="199" t="s">
        <v>89</v>
      </c>
      <c r="AV2449" s="14" t="s">
        <v>83</v>
      </c>
      <c r="AW2449" s="14" t="s">
        <v>30</v>
      </c>
      <c r="AX2449" s="14" t="s">
        <v>76</v>
      </c>
      <c r="AY2449" s="199" t="s">
        <v>524</v>
      </c>
    </row>
    <row r="2450" spans="1:65" s="13" customFormat="1">
      <c r="B2450" s="189"/>
      <c r="D2450" s="190" t="s">
        <v>532</v>
      </c>
      <c r="E2450" s="191" t="s">
        <v>1</v>
      </c>
      <c r="F2450" s="192" t="s">
        <v>2448</v>
      </c>
      <c r="H2450" s="193">
        <v>22.89</v>
      </c>
      <c r="I2450" s="194"/>
      <c r="L2450" s="189"/>
      <c r="M2450" s="195"/>
      <c r="N2450" s="196"/>
      <c r="O2450" s="196"/>
      <c r="P2450" s="196"/>
      <c r="Q2450" s="196"/>
      <c r="R2450" s="196"/>
      <c r="S2450" s="196"/>
      <c r="T2450" s="197"/>
      <c r="AT2450" s="191" t="s">
        <v>532</v>
      </c>
      <c r="AU2450" s="191" t="s">
        <v>89</v>
      </c>
      <c r="AV2450" s="13" t="s">
        <v>89</v>
      </c>
      <c r="AW2450" s="13" t="s">
        <v>30</v>
      </c>
      <c r="AX2450" s="13" t="s">
        <v>76</v>
      </c>
      <c r="AY2450" s="191" t="s">
        <v>524</v>
      </c>
    </row>
    <row r="2451" spans="1:65" s="14" customFormat="1">
      <c r="B2451" s="198"/>
      <c r="D2451" s="190" t="s">
        <v>532</v>
      </c>
      <c r="E2451" s="199" t="s">
        <v>1</v>
      </c>
      <c r="F2451" s="200" t="s">
        <v>587</v>
      </c>
      <c r="H2451" s="199" t="s">
        <v>1</v>
      </c>
      <c r="I2451" s="201"/>
      <c r="L2451" s="198"/>
      <c r="M2451" s="202"/>
      <c r="N2451" s="203"/>
      <c r="O2451" s="203"/>
      <c r="P2451" s="203"/>
      <c r="Q2451" s="203"/>
      <c r="R2451" s="203"/>
      <c r="S2451" s="203"/>
      <c r="T2451" s="204"/>
      <c r="AT2451" s="199" t="s">
        <v>532</v>
      </c>
      <c r="AU2451" s="199" t="s">
        <v>89</v>
      </c>
      <c r="AV2451" s="14" t="s">
        <v>83</v>
      </c>
      <c r="AW2451" s="14" t="s">
        <v>30</v>
      </c>
      <c r="AX2451" s="14" t="s">
        <v>76</v>
      </c>
      <c r="AY2451" s="199" t="s">
        <v>524</v>
      </c>
    </row>
    <row r="2452" spans="1:65" s="13" customFormat="1">
      <c r="B2452" s="189"/>
      <c r="D2452" s="190" t="s">
        <v>532</v>
      </c>
      <c r="E2452" s="191" t="s">
        <v>1</v>
      </c>
      <c r="F2452" s="192" t="s">
        <v>2449</v>
      </c>
      <c r="H2452" s="193">
        <v>25.361000000000001</v>
      </c>
      <c r="I2452" s="194"/>
      <c r="L2452" s="189"/>
      <c r="M2452" s="195"/>
      <c r="N2452" s="196"/>
      <c r="O2452" s="196"/>
      <c r="P2452" s="196"/>
      <c r="Q2452" s="196"/>
      <c r="R2452" s="196"/>
      <c r="S2452" s="196"/>
      <c r="T2452" s="197"/>
      <c r="AT2452" s="191" t="s">
        <v>532</v>
      </c>
      <c r="AU2452" s="191" t="s">
        <v>89</v>
      </c>
      <c r="AV2452" s="13" t="s">
        <v>89</v>
      </c>
      <c r="AW2452" s="13" t="s">
        <v>30</v>
      </c>
      <c r="AX2452" s="13" t="s">
        <v>76</v>
      </c>
      <c r="AY2452" s="191" t="s">
        <v>524</v>
      </c>
    </row>
    <row r="2453" spans="1:65" s="13" customFormat="1">
      <c r="B2453" s="189"/>
      <c r="D2453" s="190" t="s">
        <v>532</v>
      </c>
      <c r="E2453" s="191" t="s">
        <v>1</v>
      </c>
      <c r="F2453" s="192" t="s">
        <v>2450</v>
      </c>
      <c r="H2453" s="193">
        <v>25.803000000000001</v>
      </c>
      <c r="I2453" s="194"/>
      <c r="L2453" s="189"/>
      <c r="M2453" s="195"/>
      <c r="N2453" s="196"/>
      <c r="O2453" s="196"/>
      <c r="P2453" s="196"/>
      <c r="Q2453" s="196"/>
      <c r="R2453" s="196"/>
      <c r="S2453" s="196"/>
      <c r="T2453" s="197"/>
      <c r="AT2453" s="191" t="s">
        <v>532</v>
      </c>
      <c r="AU2453" s="191" t="s">
        <v>89</v>
      </c>
      <c r="AV2453" s="13" t="s">
        <v>89</v>
      </c>
      <c r="AW2453" s="13" t="s">
        <v>30</v>
      </c>
      <c r="AX2453" s="13" t="s">
        <v>76</v>
      </c>
      <c r="AY2453" s="191" t="s">
        <v>524</v>
      </c>
    </row>
    <row r="2454" spans="1:65" s="15" customFormat="1">
      <c r="B2454" s="205"/>
      <c r="D2454" s="190" t="s">
        <v>532</v>
      </c>
      <c r="E2454" s="206" t="s">
        <v>1</v>
      </c>
      <c r="F2454" s="207" t="s">
        <v>589</v>
      </c>
      <c r="H2454" s="208">
        <v>180.518</v>
      </c>
      <c r="I2454" s="209"/>
      <c r="L2454" s="205"/>
      <c r="M2454" s="210"/>
      <c r="N2454" s="211"/>
      <c r="O2454" s="211"/>
      <c r="P2454" s="211"/>
      <c r="Q2454" s="211"/>
      <c r="R2454" s="211"/>
      <c r="S2454" s="211"/>
      <c r="T2454" s="212"/>
      <c r="AT2454" s="206" t="s">
        <v>532</v>
      </c>
      <c r="AU2454" s="206" t="s">
        <v>89</v>
      </c>
      <c r="AV2454" s="15" t="s">
        <v>537</v>
      </c>
      <c r="AW2454" s="15" t="s">
        <v>30</v>
      </c>
      <c r="AX2454" s="15" t="s">
        <v>76</v>
      </c>
      <c r="AY2454" s="206" t="s">
        <v>524</v>
      </c>
    </row>
    <row r="2455" spans="1:65" s="16" customFormat="1">
      <c r="B2455" s="213"/>
      <c r="D2455" s="190" t="s">
        <v>532</v>
      </c>
      <c r="E2455" s="214" t="s">
        <v>1</v>
      </c>
      <c r="F2455" s="215" t="s">
        <v>590</v>
      </c>
      <c r="H2455" s="216">
        <v>180.518</v>
      </c>
      <c r="I2455" s="217"/>
      <c r="L2455" s="213"/>
      <c r="M2455" s="218"/>
      <c r="N2455" s="219"/>
      <c r="O2455" s="219"/>
      <c r="P2455" s="219"/>
      <c r="Q2455" s="219"/>
      <c r="R2455" s="219"/>
      <c r="S2455" s="219"/>
      <c r="T2455" s="220"/>
      <c r="AT2455" s="214" t="s">
        <v>532</v>
      </c>
      <c r="AU2455" s="214" t="s">
        <v>89</v>
      </c>
      <c r="AV2455" s="16" t="s">
        <v>530</v>
      </c>
      <c r="AW2455" s="16" t="s">
        <v>30</v>
      </c>
      <c r="AX2455" s="16" t="s">
        <v>83</v>
      </c>
      <c r="AY2455" s="214" t="s">
        <v>524</v>
      </c>
    </row>
    <row r="2456" spans="1:65" s="2" customFormat="1" ht="21.75" customHeight="1">
      <c r="A2456" s="35"/>
      <c r="B2456" s="144"/>
      <c r="C2456" s="176" t="s">
        <v>2451</v>
      </c>
      <c r="D2456" s="176" t="s">
        <v>526</v>
      </c>
      <c r="E2456" s="177" t="s">
        <v>2452</v>
      </c>
      <c r="F2456" s="178" t="s">
        <v>2453</v>
      </c>
      <c r="G2456" s="179" t="s">
        <v>980</v>
      </c>
      <c r="H2456" s="180">
        <v>9</v>
      </c>
      <c r="I2456" s="181"/>
      <c r="J2456" s="180">
        <f>ROUND(I2456*H2456,3)</f>
        <v>0</v>
      </c>
      <c r="K2456" s="182"/>
      <c r="L2456" s="36"/>
      <c r="M2456" s="183" t="s">
        <v>1</v>
      </c>
      <c r="N2456" s="184" t="s">
        <v>42</v>
      </c>
      <c r="O2456" s="61"/>
      <c r="P2456" s="185">
        <f>O2456*H2456</f>
        <v>0</v>
      </c>
      <c r="Q2456" s="185">
        <v>0</v>
      </c>
      <c r="R2456" s="185">
        <f>Q2456*H2456</f>
        <v>0</v>
      </c>
      <c r="S2456" s="185">
        <v>7.0000000000000007E-2</v>
      </c>
      <c r="T2456" s="186">
        <f>S2456*H2456</f>
        <v>0.63000000000000012</v>
      </c>
      <c r="U2456" s="35"/>
      <c r="V2456" s="35"/>
      <c r="W2456" s="35"/>
      <c r="X2456" s="35"/>
      <c r="Y2456" s="35"/>
      <c r="Z2456" s="35"/>
      <c r="AA2456" s="35"/>
      <c r="AB2456" s="35"/>
      <c r="AC2456" s="35"/>
      <c r="AD2456" s="35"/>
      <c r="AE2456" s="35"/>
      <c r="AR2456" s="187" t="s">
        <v>530</v>
      </c>
      <c r="AT2456" s="187" t="s">
        <v>526</v>
      </c>
      <c r="AU2456" s="187" t="s">
        <v>89</v>
      </c>
      <c r="AY2456" s="18" t="s">
        <v>524</v>
      </c>
      <c r="BE2456" s="105">
        <f>IF(N2456="základná",J2456,0)</f>
        <v>0</v>
      </c>
      <c r="BF2456" s="105">
        <f>IF(N2456="znížená",J2456,0)</f>
        <v>0</v>
      </c>
      <c r="BG2456" s="105">
        <f>IF(N2456="zákl. prenesená",J2456,0)</f>
        <v>0</v>
      </c>
      <c r="BH2456" s="105">
        <f>IF(N2456="zníž. prenesená",J2456,0)</f>
        <v>0</v>
      </c>
      <c r="BI2456" s="105">
        <f>IF(N2456="nulová",J2456,0)</f>
        <v>0</v>
      </c>
      <c r="BJ2456" s="18" t="s">
        <v>89</v>
      </c>
      <c r="BK2456" s="188">
        <f>ROUND(I2456*H2456,3)</f>
        <v>0</v>
      </c>
      <c r="BL2456" s="18" t="s">
        <v>530</v>
      </c>
      <c r="BM2456" s="187" t="s">
        <v>2454</v>
      </c>
    </row>
    <row r="2457" spans="1:65" s="14" customFormat="1">
      <c r="B2457" s="198"/>
      <c r="D2457" s="190" t="s">
        <v>532</v>
      </c>
      <c r="E2457" s="199" t="s">
        <v>1</v>
      </c>
      <c r="F2457" s="200" t="s">
        <v>2433</v>
      </c>
      <c r="H2457" s="199" t="s">
        <v>1</v>
      </c>
      <c r="I2457" s="201"/>
      <c r="L2457" s="198"/>
      <c r="M2457" s="202"/>
      <c r="N2457" s="203"/>
      <c r="O2457" s="203"/>
      <c r="P2457" s="203"/>
      <c r="Q2457" s="203"/>
      <c r="R2457" s="203"/>
      <c r="S2457" s="203"/>
      <c r="T2457" s="204"/>
      <c r="AT2457" s="199" t="s">
        <v>532</v>
      </c>
      <c r="AU2457" s="199" t="s">
        <v>89</v>
      </c>
      <c r="AV2457" s="14" t="s">
        <v>83</v>
      </c>
      <c r="AW2457" s="14" t="s">
        <v>30</v>
      </c>
      <c r="AX2457" s="14" t="s">
        <v>76</v>
      </c>
      <c r="AY2457" s="199" t="s">
        <v>524</v>
      </c>
    </row>
    <row r="2458" spans="1:65" s="14" customFormat="1">
      <c r="B2458" s="198"/>
      <c r="D2458" s="190" t="s">
        <v>532</v>
      </c>
      <c r="E2458" s="199" t="s">
        <v>1</v>
      </c>
      <c r="F2458" s="200" t="s">
        <v>577</v>
      </c>
      <c r="H2458" s="199" t="s">
        <v>1</v>
      </c>
      <c r="I2458" s="201"/>
      <c r="L2458" s="198"/>
      <c r="M2458" s="202"/>
      <c r="N2458" s="203"/>
      <c r="O2458" s="203"/>
      <c r="P2458" s="203"/>
      <c r="Q2458" s="203"/>
      <c r="R2458" s="203"/>
      <c r="S2458" s="203"/>
      <c r="T2458" s="204"/>
      <c r="AT2458" s="199" t="s">
        <v>532</v>
      </c>
      <c r="AU2458" s="199" t="s">
        <v>89</v>
      </c>
      <c r="AV2458" s="14" t="s">
        <v>83</v>
      </c>
      <c r="AW2458" s="14" t="s">
        <v>30</v>
      </c>
      <c r="AX2458" s="14" t="s">
        <v>76</v>
      </c>
      <c r="AY2458" s="199" t="s">
        <v>524</v>
      </c>
    </row>
    <row r="2459" spans="1:65" s="13" customFormat="1">
      <c r="B2459" s="189"/>
      <c r="D2459" s="190" t="s">
        <v>532</v>
      </c>
      <c r="E2459" s="191" t="s">
        <v>1</v>
      </c>
      <c r="F2459" s="192" t="s">
        <v>2455</v>
      </c>
      <c r="H2459" s="193">
        <v>9</v>
      </c>
      <c r="I2459" s="194"/>
      <c r="L2459" s="189"/>
      <c r="M2459" s="195"/>
      <c r="N2459" s="196"/>
      <c r="O2459" s="196"/>
      <c r="P2459" s="196"/>
      <c r="Q2459" s="196"/>
      <c r="R2459" s="196"/>
      <c r="S2459" s="196"/>
      <c r="T2459" s="197"/>
      <c r="AT2459" s="191" t="s">
        <v>532</v>
      </c>
      <c r="AU2459" s="191" t="s">
        <v>89</v>
      </c>
      <c r="AV2459" s="13" t="s">
        <v>89</v>
      </c>
      <c r="AW2459" s="13" t="s">
        <v>30</v>
      </c>
      <c r="AX2459" s="13" t="s">
        <v>76</v>
      </c>
      <c r="AY2459" s="191" t="s">
        <v>524</v>
      </c>
    </row>
    <row r="2460" spans="1:65" s="16" customFormat="1">
      <c r="B2460" s="213"/>
      <c r="D2460" s="190" t="s">
        <v>532</v>
      </c>
      <c r="E2460" s="214" t="s">
        <v>1</v>
      </c>
      <c r="F2460" s="215" t="s">
        <v>590</v>
      </c>
      <c r="H2460" s="216">
        <v>9</v>
      </c>
      <c r="I2460" s="217"/>
      <c r="L2460" s="213"/>
      <c r="M2460" s="218"/>
      <c r="N2460" s="219"/>
      <c r="O2460" s="219"/>
      <c r="P2460" s="219"/>
      <c r="Q2460" s="219"/>
      <c r="R2460" s="219"/>
      <c r="S2460" s="219"/>
      <c r="T2460" s="220"/>
      <c r="AT2460" s="214" t="s">
        <v>532</v>
      </c>
      <c r="AU2460" s="214" t="s">
        <v>89</v>
      </c>
      <c r="AV2460" s="16" t="s">
        <v>530</v>
      </c>
      <c r="AW2460" s="16" t="s">
        <v>30</v>
      </c>
      <c r="AX2460" s="16" t="s">
        <v>83</v>
      </c>
      <c r="AY2460" s="214" t="s">
        <v>524</v>
      </c>
    </row>
    <row r="2461" spans="1:65" s="2" customFormat="1" ht="21.75" customHeight="1">
      <c r="A2461" s="35"/>
      <c r="B2461" s="144"/>
      <c r="C2461" s="176" t="s">
        <v>2456</v>
      </c>
      <c r="D2461" s="176" t="s">
        <v>526</v>
      </c>
      <c r="E2461" s="177" t="s">
        <v>2452</v>
      </c>
      <c r="F2461" s="178" t="s">
        <v>2453</v>
      </c>
      <c r="G2461" s="179" t="s">
        <v>980</v>
      </c>
      <c r="H2461" s="180">
        <v>0.92</v>
      </c>
      <c r="I2461" s="181"/>
      <c r="J2461" s="180">
        <f>ROUND(I2461*H2461,3)</f>
        <v>0</v>
      </c>
      <c r="K2461" s="182"/>
      <c r="L2461" s="36"/>
      <c r="M2461" s="183" t="s">
        <v>1</v>
      </c>
      <c r="N2461" s="184" t="s">
        <v>42</v>
      </c>
      <c r="O2461" s="61"/>
      <c r="P2461" s="185">
        <f>O2461*H2461</f>
        <v>0</v>
      </c>
      <c r="Q2461" s="185">
        <v>0</v>
      </c>
      <c r="R2461" s="185">
        <f>Q2461*H2461</f>
        <v>0</v>
      </c>
      <c r="S2461" s="185">
        <v>7.0000000000000007E-2</v>
      </c>
      <c r="T2461" s="186">
        <f>S2461*H2461</f>
        <v>6.4400000000000013E-2</v>
      </c>
      <c r="U2461" s="35"/>
      <c r="V2461" s="35"/>
      <c r="W2461" s="35"/>
      <c r="X2461" s="35"/>
      <c r="Y2461" s="35"/>
      <c r="Z2461" s="35"/>
      <c r="AA2461" s="35"/>
      <c r="AB2461" s="35"/>
      <c r="AC2461" s="35"/>
      <c r="AD2461" s="35"/>
      <c r="AE2461" s="35"/>
      <c r="AR2461" s="187" t="s">
        <v>530</v>
      </c>
      <c r="AT2461" s="187" t="s">
        <v>526</v>
      </c>
      <c r="AU2461" s="187" t="s">
        <v>89</v>
      </c>
      <c r="AY2461" s="18" t="s">
        <v>524</v>
      </c>
      <c r="BE2461" s="105">
        <f>IF(N2461="základná",J2461,0)</f>
        <v>0</v>
      </c>
      <c r="BF2461" s="105">
        <f>IF(N2461="znížená",J2461,0)</f>
        <v>0</v>
      </c>
      <c r="BG2461" s="105">
        <f>IF(N2461="zákl. prenesená",J2461,0)</f>
        <v>0</v>
      </c>
      <c r="BH2461" s="105">
        <f>IF(N2461="zníž. prenesená",J2461,0)</f>
        <v>0</v>
      </c>
      <c r="BI2461" s="105">
        <f>IF(N2461="nulová",J2461,0)</f>
        <v>0</v>
      </c>
      <c r="BJ2461" s="18" t="s">
        <v>89</v>
      </c>
      <c r="BK2461" s="188">
        <f>ROUND(I2461*H2461,3)</f>
        <v>0</v>
      </c>
      <c r="BL2461" s="18" t="s">
        <v>530</v>
      </c>
      <c r="BM2461" s="187" t="s">
        <v>2457</v>
      </c>
    </row>
    <row r="2462" spans="1:65" s="14" customFormat="1">
      <c r="B2462" s="198"/>
      <c r="D2462" s="190" t="s">
        <v>532</v>
      </c>
      <c r="E2462" s="199" t="s">
        <v>1</v>
      </c>
      <c r="F2462" s="200" t="s">
        <v>577</v>
      </c>
      <c r="H2462" s="199" t="s">
        <v>1</v>
      </c>
      <c r="I2462" s="201"/>
      <c r="L2462" s="198"/>
      <c r="M2462" s="202"/>
      <c r="N2462" s="203"/>
      <c r="O2462" s="203"/>
      <c r="P2462" s="203"/>
      <c r="Q2462" s="203"/>
      <c r="R2462" s="203"/>
      <c r="S2462" s="203"/>
      <c r="T2462" s="204"/>
      <c r="AT2462" s="199" t="s">
        <v>532</v>
      </c>
      <c r="AU2462" s="199" t="s">
        <v>89</v>
      </c>
      <c r="AV2462" s="14" t="s">
        <v>83</v>
      </c>
      <c r="AW2462" s="14" t="s">
        <v>30</v>
      </c>
      <c r="AX2462" s="14" t="s">
        <v>76</v>
      </c>
      <c r="AY2462" s="199" t="s">
        <v>524</v>
      </c>
    </row>
    <row r="2463" spans="1:65" s="14" customFormat="1">
      <c r="B2463" s="198"/>
      <c r="D2463" s="190" t="s">
        <v>532</v>
      </c>
      <c r="E2463" s="199" t="s">
        <v>1</v>
      </c>
      <c r="F2463" s="200" t="s">
        <v>2458</v>
      </c>
      <c r="H2463" s="199" t="s">
        <v>1</v>
      </c>
      <c r="I2463" s="201"/>
      <c r="L2463" s="198"/>
      <c r="M2463" s="202"/>
      <c r="N2463" s="203"/>
      <c r="O2463" s="203"/>
      <c r="P2463" s="203"/>
      <c r="Q2463" s="203"/>
      <c r="R2463" s="203"/>
      <c r="S2463" s="203"/>
      <c r="T2463" s="204"/>
      <c r="AT2463" s="199" t="s">
        <v>532</v>
      </c>
      <c r="AU2463" s="199" t="s">
        <v>89</v>
      </c>
      <c r="AV2463" s="14" t="s">
        <v>83</v>
      </c>
      <c r="AW2463" s="14" t="s">
        <v>30</v>
      </c>
      <c r="AX2463" s="14" t="s">
        <v>76</v>
      </c>
      <c r="AY2463" s="199" t="s">
        <v>524</v>
      </c>
    </row>
    <row r="2464" spans="1:65" s="13" customFormat="1">
      <c r="B2464" s="189"/>
      <c r="D2464" s="190" t="s">
        <v>532</v>
      </c>
      <c r="E2464" s="191" t="s">
        <v>1</v>
      </c>
      <c r="F2464" s="192" t="s">
        <v>2459</v>
      </c>
      <c r="H2464" s="193">
        <v>0.92</v>
      </c>
      <c r="I2464" s="194"/>
      <c r="L2464" s="189"/>
      <c r="M2464" s="195"/>
      <c r="N2464" s="196"/>
      <c r="O2464" s="196"/>
      <c r="P2464" s="196"/>
      <c r="Q2464" s="196"/>
      <c r="R2464" s="196"/>
      <c r="S2464" s="196"/>
      <c r="T2464" s="197"/>
      <c r="AT2464" s="191" t="s">
        <v>532</v>
      </c>
      <c r="AU2464" s="191" t="s">
        <v>89</v>
      </c>
      <c r="AV2464" s="13" t="s">
        <v>89</v>
      </c>
      <c r="AW2464" s="13" t="s">
        <v>30</v>
      </c>
      <c r="AX2464" s="13" t="s">
        <v>76</v>
      </c>
      <c r="AY2464" s="191" t="s">
        <v>524</v>
      </c>
    </row>
    <row r="2465" spans="1:65" s="16" customFormat="1">
      <c r="B2465" s="213"/>
      <c r="D2465" s="190" t="s">
        <v>532</v>
      </c>
      <c r="E2465" s="214" t="s">
        <v>1</v>
      </c>
      <c r="F2465" s="215" t="s">
        <v>590</v>
      </c>
      <c r="H2465" s="216">
        <v>0.92</v>
      </c>
      <c r="I2465" s="217"/>
      <c r="L2465" s="213"/>
      <c r="M2465" s="218"/>
      <c r="N2465" s="219"/>
      <c r="O2465" s="219"/>
      <c r="P2465" s="219"/>
      <c r="Q2465" s="219"/>
      <c r="R2465" s="219"/>
      <c r="S2465" s="219"/>
      <c r="T2465" s="220"/>
      <c r="AT2465" s="214" t="s">
        <v>532</v>
      </c>
      <c r="AU2465" s="214" t="s">
        <v>89</v>
      </c>
      <c r="AV2465" s="16" t="s">
        <v>530</v>
      </c>
      <c r="AW2465" s="16" t="s">
        <v>30</v>
      </c>
      <c r="AX2465" s="16" t="s">
        <v>83</v>
      </c>
      <c r="AY2465" s="214" t="s">
        <v>524</v>
      </c>
    </row>
    <row r="2466" spans="1:65" s="2" customFormat="1" ht="21.75" customHeight="1">
      <c r="A2466" s="35"/>
      <c r="B2466" s="144"/>
      <c r="C2466" s="176" t="s">
        <v>2460</v>
      </c>
      <c r="D2466" s="176" t="s">
        <v>526</v>
      </c>
      <c r="E2466" s="177" t="s">
        <v>2461</v>
      </c>
      <c r="F2466" s="178" t="s">
        <v>2462</v>
      </c>
      <c r="G2466" s="179" t="s">
        <v>574</v>
      </c>
      <c r="H2466" s="180">
        <v>1.296</v>
      </c>
      <c r="I2466" s="181"/>
      <c r="J2466" s="180">
        <f>ROUND(I2466*H2466,3)</f>
        <v>0</v>
      </c>
      <c r="K2466" s="182"/>
      <c r="L2466" s="36"/>
      <c r="M2466" s="183" t="s">
        <v>1</v>
      </c>
      <c r="N2466" s="184" t="s">
        <v>42</v>
      </c>
      <c r="O2466" s="61"/>
      <c r="P2466" s="185">
        <f>O2466*H2466</f>
        <v>0</v>
      </c>
      <c r="Q2466" s="185">
        <v>0</v>
      </c>
      <c r="R2466" s="185">
        <f>Q2466*H2466</f>
        <v>0</v>
      </c>
      <c r="S2466" s="185">
        <v>2.4</v>
      </c>
      <c r="T2466" s="186">
        <f>S2466*H2466</f>
        <v>3.1103999999999998</v>
      </c>
      <c r="U2466" s="35"/>
      <c r="V2466" s="35"/>
      <c r="W2466" s="35"/>
      <c r="X2466" s="35"/>
      <c r="Y2466" s="35"/>
      <c r="Z2466" s="35"/>
      <c r="AA2466" s="35"/>
      <c r="AB2466" s="35"/>
      <c r="AC2466" s="35"/>
      <c r="AD2466" s="35"/>
      <c r="AE2466" s="35"/>
      <c r="AR2466" s="187" t="s">
        <v>530</v>
      </c>
      <c r="AT2466" s="187" t="s">
        <v>526</v>
      </c>
      <c r="AU2466" s="187" t="s">
        <v>89</v>
      </c>
      <c r="AY2466" s="18" t="s">
        <v>524</v>
      </c>
      <c r="BE2466" s="105">
        <f>IF(N2466="základná",J2466,0)</f>
        <v>0</v>
      </c>
      <c r="BF2466" s="105">
        <f>IF(N2466="znížená",J2466,0)</f>
        <v>0</v>
      </c>
      <c r="BG2466" s="105">
        <f>IF(N2466="zákl. prenesená",J2466,0)</f>
        <v>0</v>
      </c>
      <c r="BH2466" s="105">
        <f>IF(N2466="zníž. prenesená",J2466,0)</f>
        <v>0</v>
      </c>
      <c r="BI2466" s="105">
        <f>IF(N2466="nulová",J2466,0)</f>
        <v>0</v>
      </c>
      <c r="BJ2466" s="18" t="s">
        <v>89</v>
      </c>
      <c r="BK2466" s="188">
        <f>ROUND(I2466*H2466,3)</f>
        <v>0</v>
      </c>
      <c r="BL2466" s="18" t="s">
        <v>530</v>
      </c>
      <c r="BM2466" s="187" t="s">
        <v>2463</v>
      </c>
    </row>
    <row r="2467" spans="1:65" s="14" customFormat="1">
      <c r="B2467" s="198"/>
      <c r="D2467" s="190" t="s">
        <v>532</v>
      </c>
      <c r="E2467" s="199" t="s">
        <v>1</v>
      </c>
      <c r="F2467" s="200" t="s">
        <v>2433</v>
      </c>
      <c r="H2467" s="199" t="s">
        <v>1</v>
      </c>
      <c r="I2467" s="201"/>
      <c r="L2467" s="198"/>
      <c r="M2467" s="202"/>
      <c r="N2467" s="203"/>
      <c r="O2467" s="203"/>
      <c r="P2467" s="203"/>
      <c r="Q2467" s="203"/>
      <c r="R2467" s="203"/>
      <c r="S2467" s="203"/>
      <c r="T2467" s="204"/>
      <c r="AT2467" s="199" t="s">
        <v>532</v>
      </c>
      <c r="AU2467" s="199" t="s">
        <v>89</v>
      </c>
      <c r="AV2467" s="14" t="s">
        <v>83</v>
      </c>
      <c r="AW2467" s="14" t="s">
        <v>30</v>
      </c>
      <c r="AX2467" s="14" t="s">
        <v>76</v>
      </c>
      <c r="AY2467" s="199" t="s">
        <v>524</v>
      </c>
    </row>
    <row r="2468" spans="1:65" s="14" customFormat="1">
      <c r="B2468" s="198"/>
      <c r="D2468" s="190" t="s">
        <v>532</v>
      </c>
      <c r="E2468" s="199" t="s">
        <v>1</v>
      </c>
      <c r="F2468" s="200" t="s">
        <v>577</v>
      </c>
      <c r="H2468" s="199" t="s">
        <v>1</v>
      </c>
      <c r="I2468" s="201"/>
      <c r="L2468" s="198"/>
      <c r="M2468" s="202"/>
      <c r="N2468" s="203"/>
      <c r="O2468" s="203"/>
      <c r="P2468" s="203"/>
      <c r="Q2468" s="203"/>
      <c r="R2468" s="203"/>
      <c r="S2468" s="203"/>
      <c r="T2468" s="204"/>
      <c r="AT2468" s="199" t="s">
        <v>532</v>
      </c>
      <c r="AU2468" s="199" t="s">
        <v>89</v>
      </c>
      <c r="AV2468" s="14" t="s">
        <v>83</v>
      </c>
      <c r="AW2468" s="14" t="s">
        <v>30</v>
      </c>
      <c r="AX2468" s="14" t="s">
        <v>76</v>
      </c>
      <c r="AY2468" s="199" t="s">
        <v>524</v>
      </c>
    </row>
    <row r="2469" spans="1:65" s="14" customFormat="1">
      <c r="B2469" s="198"/>
      <c r="D2469" s="190" t="s">
        <v>532</v>
      </c>
      <c r="E2469" s="199" t="s">
        <v>1</v>
      </c>
      <c r="F2469" s="200" t="s">
        <v>2434</v>
      </c>
      <c r="H2469" s="199" t="s">
        <v>1</v>
      </c>
      <c r="I2469" s="201"/>
      <c r="L2469" s="198"/>
      <c r="M2469" s="202"/>
      <c r="N2469" s="203"/>
      <c r="O2469" s="203"/>
      <c r="P2469" s="203"/>
      <c r="Q2469" s="203"/>
      <c r="R2469" s="203"/>
      <c r="S2469" s="203"/>
      <c r="T2469" s="204"/>
      <c r="AT2469" s="199" t="s">
        <v>532</v>
      </c>
      <c r="AU2469" s="199" t="s">
        <v>89</v>
      </c>
      <c r="AV2469" s="14" t="s">
        <v>83</v>
      </c>
      <c r="AW2469" s="14" t="s">
        <v>30</v>
      </c>
      <c r="AX2469" s="14" t="s">
        <v>76</v>
      </c>
      <c r="AY2469" s="199" t="s">
        <v>524</v>
      </c>
    </row>
    <row r="2470" spans="1:65" s="13" customFormat="1">
      <c r="B2470" s="189"/>
      <c r="D2470" s="190" t="s">
        <v>532</v>
      </c>
      <c r="E2470" s="191" t="s">
        <v>1</v>
      </c>
      <c r="F2470" s="192" t="s">
        <v>2464</v>
      </c>
      <c r="H2470" s="193">
        <v>1.296</v>
      </c>
      <c r="I2470" s="194"/>
      <c r="L2470" s="189"/>
      <c r="M2470" s="195"/>
      <c r="N2470" s="196"/>
      <c r="O2470" s="196"/>
      <c r="P2470" s="196"/>
      <c r="Q2470" s="196"/>
      <c r="R2470" s="196"/>
      <c r="S2470" s="196"/>
      <c r="T2470" s="197"/>
      <c r="AT2470" s="191" t="s">
        <v>532</v>
      </c>
      <c r="AU2470" s="191" t="s">
        <v>89</v>
      </c>
      <c r="AV2470" s="13" t="s">
        <v>89</v>
      </c>
      <c r="AW2470" s="13" t="s">
        <v>30</v>
      </c>
      <c r="AX2470" s="13" t="s">
        <v>76</v>
      </c>
      <c r="AY2470" s="191" t="s">
        <v>524</v>
      </c>
    </row>
    <row r="2471" spans="1:65" s="16" customFormat="1">
      <c r="B2471" s="213"/>
      <c r="D2471" s="190" t="s">
        <v>532</v>
      </c>
      <c r="E2471" s="214" t="s">
        <v>1</v>
      </c>
      <c r="F2471" s="215" t="s">
        <v>590</v>
      </c>
      <c r="H2471" s="216">
        <v>1.296</v>
      </c>
      <c r="I2471" s="217"/>
      <c r="L2471" s="213"/>
      <c r="M2471" s="218"/>
      <c r="N2471" s="219"/>
      <c r="O2471" s="219"/>
      <c r="P2471" s="219"/>
      <c r="Q2471" s="219"/>
      <c r="R2471" s="219"/>
      <c r="S2471" s="219"/>
      <c r="T2471" s="220"/>
      <c r="AT2471" s="214" t="s">
        <v>532</v>
      </c>
      <c r="AU2471" s="214" t="s">
        <v>89</v>
      </c>
      <c r="AV2471" s="16" t="s">
        <v>530</v>
      </c>
      <c r="AW2471" s="16" t="s">
        <v>30</v>
      </c>
      <c r="AX2471" s="16" t="s">
        <v>83</v>
      </c>
      <c r="AY2471" s="214" t="s">
        <v>524</v>
      </c>
    </row>
    <row r="2472" spans="1:65" s="2" customFormat="1" ht="33" customHeight="1">
      <c r="A2472" s="35"/>
      <c r="B2472" s="144"/>
      <c r="C2472" s="176" t="s">
        <v>2465</v>
      </c>
      <c r="D2472" s="176" t="s">
        <v>526</v>
      </c>
      <c r="E2472" s="177" t="s">
        <v>2466</v>
      </c>
      <c r="F2472" s="178" t="s">
        <v>2467</v>
      </c>
      <c r="G2472" s="179" t="s">
        <v>574</v>
      </c>
      <c r="H2472" s="180">
        <v>329.88600000000002</v>
      </c>
      <c r="I2472" s="181"/>
      <c r="J2472" s="180">
        <f>ROUND(I2472*H2472,3)</f>
        <v>0</v>
      </c>
      <c r="K2472" s="182"/>
      <c r="L2472" s="36"/>
      <c r="M2472" s="183" t="s">
        <v>1</v>
      </c>
      <c r="N2472" s="184" t="s">
        <v>42</v>
      </c>
      <c r="O2472" s="61"/>
      <c r="P2472" s="185">
        <f>O2472*H2472</f>
        <v>0</v>
      </c>
      <c r="Q2472" s="185">
        <v>0</v>
      </c>
      <c r="R2472" s="185">
        <f>Q2472*H2472</f>
        <v>0</v>
      </c>
      <c r="S2472" s="185">
        <v>1.6</v>
      </c>
      <c r="T2472" s="186">
        <f>S2472*H2472</f>
        <v>527.81760000000008</v>
      </c>
      <c r="U2472" s="35"/>
      <c r="V2472" s="35"/>
      <c r="W2472" s="35"/>
      <c r="X2472" s="35"/>
      <c r="Y2472" s="35"/>
      <c r="Z2472" s="35"/>
      <c r="AA2472" s="35"/>
      <c r="AB2472" s="35"/>
      <c r="AC2472" s="35"/>
      <c r="AD2472" s="35"/>
      <c r="AE2472" s="35"/>
      <c r="AR2472" s="187" t="s">
        <v>530</v>
      </c>
      <c r="AT2472" s="187" t="s">
        <v>526</v>
      </c>
      <c r="AU2472" s="187" t="s">
        <v>89</v>
      </c>
      <c r="AY2472" s="18" t="s">
        <v>524</v>
      </c>
      <c r="BE2472" s="105">
        <f>IF(N2472="základná",J2472,0)</f>
        <v>0</v>
      </c>
      <c r="BF2472" s="105">
        <f>IF(N2472="znížená",J2472,0)</f>
        <v>0</v>
      </c>
      <c r="BG2472" s="105">
        <f>IF(N2472="zákl. prenesená",J2472,0)</f>
        <v>0</v>
      </c>
      <c r="BH2472" s="105">
        <f>IF(N2472="zníž. prenesená",J2472,0)</f>
        <v>0</v>
      </c>
      <c r="BI2472" s="105">
        <f>IF(N2472="nulová",J2472,0)</f>
        <v>0</v>
      </c>
      <c r="BJ2472" s="18" t="s">
        <v>89</v>
      </c>
      <c r="BK2472" s="188">
        <f>ROUND(I2472*H2472,3)</f>
        <v>0</v>
      </c>
      <c r="BL2472" s="18" t="s">
        <v>530</v>
      </c>
      <c r="BM2472" s="187" t="s">
        <v>2468</v>
      </c>
    </row>
    <row r="2473" spans="1:65" s="14" customFormat="1">
      <c r="B2473" s="198"/>
      <c r="D2473" s="190" t="s">
        <v>532</v>
      </c>
      <c r="E2473" s="199" t="s">
        <v>1</v>
      </c>
      <c r="F2473" s="200" t="s">
        <v>577</v>
      </c>
      <c r="H2473" s="199" t="s">
        <v>1</v>
      </c>
      <c r="I2473" s="201"/>
      <c r="L2473" s="198"/>
      <c r="M2473" s="202"/>
      <c r="N2473" s="203"/>
      <c r="O2473" s="203"/>
      <c r="P2473" s="203"/>
      <c r="Q2473" s="203"/>
      <c r="R2473" s="203"/>
      <c r="S2473" s="203"/>
      <c r="T2473" s="204"/>
      <c r="AT2473" s="199" t="s">
        <v>532</v>
      </c>
      <c r="AU2473" s="199" t="s">
        <v>89</v>
      </c>
      <c r="AV2473" s="14" t="s">
        <v>83</v>
      </c>
      <c r="AW2473" s="14" t="s">
        <v>30</v>
      </c>
      <c r="AX2473" s="14" t="s">
        <v>76</v>
      </c>
      <c r="AY2473" s="199" t="s">
        <v>524</v>
      </c>
    </row>
    <row r="2474" spans="1:65" s="13" customFormat="1">
      <c r="B2474" s="189"/>
      <c r="D2474" s="190" t="s">
        <v>532</v>
      </c>
      <c r="E2474" s="191" t="s">
        <v>1</v>
      </c>
      <c r="F2474" s="192" t="s">
        <v>2469</v>
      </c>
      <c r="H2474" s="193">
        <v>329.88600000000002</v>
      </c>
      <c r="I2474" s="194"/>
      <c r="L2474" s="189"/>
      <c r="M2474" s="195"/>
      <c r="N2474" s="196"/>
      <c r="O2474" s="196"/>
      <c r="P2474" s="196"/>
      <c r="Q2474" s="196"/>
      <c r="R2474" s="196"/>
      <c r="S2474" s="196"/>
      <c r="T2474" s="197"/>
      <c r="AT2474" s="191" t="s">
        <v>532</v>
      </c>
      <c r="AU2474" s="191" t="s">
        <v>89</v>
      </c>
      <c r="AV2474" s="13" t="s">
        <v>89</v>
      </c>
      <c r="AW2474" s="13" t="s">
        <v>30</v>
      </c>
      <c r="AX2474" s="13" t="s">
        <v>76</v>
      </c>
      <c r="AY2474" s="191" t="s">
        <v>524</v>
      </c>
    </row>
    <row r="2475" spans="1:65" s="15" customFormat="1">
      <c r="B2475" s="205"/>
      <c r="D2475" s="190" t="s">
        <v>532</v>
      </c>
      <c r="E2475" s="206" t="s">
        <v>1</v>
      </c>
      <c r="F2475" s="207" t="s">
        <v>589</v>
      </c>
      <c r="H2475" s="208">
        <v>329.88600000000002</v>
      </c>
      <c r="I2475" s="209"/>
      <c r="L2475" s="205"/>
      <c r="M2475" s="210"/>
      <c r="N2475" s="211"/>
      <c r="O2475" s="211"/>
      <c r="P2475" s="211"/>
      <c r="Q2475" s="211"/>
      <c r="R2475" s="211"/>
      <c r="S2475" s="211"/>
      <c r="T2475" s="212"/>
      <c r="AT2475" s="206" t="s">
        <v>532</v>
      </c>
      <c r="AU2475" s="206" t="s">
        <v>89</v>
      </c>
      <c r="AV2475" s="15" t="s">
        <v>537</v>
      </c>
      <c r="AW2475" s="15" t="s">
        <v>30</v>
      </c>
      <c r="AX2475" s="15" t="s">
        <v>76</v>
      </c>
      <c r="AY2475" s="206" t="s">
        <v>524</v>
      </c>
    </row>
    <row r="2476" spans="1:65" s="16" customFormat="1">
      <c r="B2476" s="213"/>
      <c r="D2476" s="190" t="s">
        <v>532</v>
      </c>
      <c r="E2476" s="214" t="s">
        <v>1</v>
      </c>
      <c r="F2476" s="215" t="s">
        <v>590</v>
      </c>
      <c r="H2476" s="216">
        <v>329.88600000000002</v>
      </c>
      <c r="I2476" s="217"/>
      <c r="L2476" s="213"/>
      <c r="M2476" s="218"/>
      <c r="N2476" s="219"/>
      <c r="O2476" s="219"/>
      <c r="P2476" s="219"/>
      <c r="Q2476" s="219"/>
      <c r="R2476" s="219"/>
      <c r="S2476" s="219"/>
      <c r="T2476" s="220"/>
      <c r="AT2476" s="214" t="s">
        <v>532</v>
      </c>
      <c r="AU2476" s="214" t="s">
        <v>89</v>
      </c>
      <c r="AV2476" s="16" t="s">
        <v>530</v>
      </c>
      <c r="AW2476" s="16" t="s">
        <v>30</v>
      </c>
      <c r="AX2476" s="16" t="s">
        <v>83</v>
      </c>
      <c r="AY2476" s="214" t="s">
        <v>524</v>
      </c>
    </row>
    <row r="2477" spans="1:65" s="2" customFormat="1" ht="33" customHeight="1">
      <c r="A2477" s="35"/>
      <c r="B2477" s="144"/>
      <c r="C2477" s="176" t="s">
        <v>2470</v>
      </c>
      <c r="D2477" s="176" t="s">
        <v>526</v>
      </c>
      <c r="E2477" s="177" t="s">
        <v>2471</v>
      </c>
      <c r="F2477" s="178" t="s">
        <v>2472</v>
      </c>
      <c r="G2477" s="179" t="s">
        <v>574</v>
      </c>
      <c r="H2477" s="180">
        <v>1.7999999999999999E-2</v>
      </c>
      <c r="I2477" s="181"/>
      <c r="J2477" s="180">
        <f>ROUND(I2477*H2477,3)</f>
        <v>0</v>
      </c>
      <c r="K2477" s="182"/>
      <c r="L2477" s="36"/>
      <c r="M2477" s="183" t="s">
        <v>1</v>
      </c>
      <c r="N2477" s="184" t="s">
        <v>42</v>
      </c>
      <c r="O2477" s="61"/>
      <c r="P2477" s="185">
        <f>O2477*H2477</f>
        <v>0</v>
      </c>
      <c r="Q2477" s="185">
        <v>0</v>
      </c>
      <c r="R2477" s="185">
        <f>Q2477*H2477</f>
        <v>0</v>
      </c>
      <c r="S2477" s="185">
        <v>2.2000000000000002</v>
      </c>
      <c r="T2477" s="186">
        <f>S2477*H2477</f>
        <v>3.9600000000000003E-2</v>
      </c>
      <c r="U2477" s="35"/>
      <c r="V2477" s="35"/>
      <c r="W2477" s="35"/>
      <c r="X2477" s="35"/>
      <c r="Y2477" s="35"/>
      <c r="Z2477" s="35"/>
      <c r="AA2477" s="35"/>
      <c r="AB2477" s="35"/>
      <c r="AC2477" s="35"/>
      <c r="AD2477" s="35"/>
      <c r="AE2477" s="35"/>
      <c r="AR2477" s="187" t="s">
        <v>530</v>
      </c>
      <c r="AT2477" s="187" t="s">
        <v>526</v>
      </c>
      <c r="AU2477" s="187" t="s">
        <v>89</v>
      </c>
      <c r="AY2477" s="18" t="s">
        <v>524</v>
      </c>
      <c r="BE2477" s="105">
        <f>IF(N2477="základná",J2477,0)</f>
        <v>0</v>
      </c>
      <c r="BF2477" s="105">
        <f>IF(N2477="znížená",J2477,0)</f>
        <v>0</v>
      </c>
      <c r="BG2477" s="105">
        <f>IF(N2477="zákl. prenesená",J2477,0)</f>
        <v>0</v>
      </c>
      <c r="BH2477" s="105">
        <f>IF(N2477="zníž. prenesená",J2477,0)</f>
        <v>0</v>
      </c>
      <c r="BI2477" s="105">
        <f>IF(N2477="nulová",J2477,0)</f>
        <v>0</v>
      </c>
      <c r="BJ2477" s="18" t="s">
        <v>89</v>
      </c>
      <c r="BK2477" s="188">
        <f>ROUND(I2477*H2477,3)</f>
        <v>0</v>
      </c>
      <c r="BL2477" s="18" t="s">
        <v>530</v>
      </c>
      <c r="BM2477" s="187" t="s">
        <v>2473</v>
      </c>
    </row>
    <row r="2478" spans="1:65" s="14" customFormat="1">
      <c r="B2478" s="198"/>
      <c r="D2478" s="190" t="s">
        <v>532</v>
      </c>
      <c r="E2478" s="199" t="s">
        <v>1</v>
      </c>
      <c r="F2478" s="200" t="s">
        <v>2474</v>
      </c>
      <c r="H2478" s="199" t="s">
        <v>1</v>
      </c>
      <c r="I2478" s="201"/>
      <c r="L2478" s="198"/>
      <c r="M2478" s="202"/>
      <c r="N2478" s="203"/>
      <c r="O2478" s="203"/>
      <c r="P2478" s="203"/>
      <c r="Q2478" s="203"/>
      <c r="R2478" s="203"/>
      <c r="S2478" s="203"/>
      <c r="T2478" s="204"/>
      <c r="AT2478" s="199" t="s">
        <v>532</v>
      </c>
      <c r="AU2478" s="199" t="s">
        <v>89</v>
      </c>
      <c r="AV2478" s="14" t="s">
        <v>83</v>
      </c>
      <c r="AW2478" s="14" t="s">
        <v>30</v>
      </c>
      <c r="AX2478" s="14" t="s">
        <v>76</v>
      </c>
      <c r="AY2478" s="199" t="s">
        <v>524</v>
      </c>
    </row>
    <row r="2479" spans="1:65" s="14" customFormat="1">
      <c r="B2479" s="198"/>
      <c r="D2479" s="190" t="s">
        <v>532</v>
      </c>
      <c r="E2479" s="199" t="s">
        <v>1</v>
      </c>
      <c r="F2479" s="200" t="s">
        <v>577</v>
      </c>
      <c r="H2479" s="199" t="s">
        <v>1</v>
      </c>
      <c r="I2479" s="201"/>
      <c r="L2479" s="198"/>
      <c r="M2479" s="202"/>
      <c r="N2479" s="203"/>
      <c r="O2479" s="203"/>
      <c r="P2479" s="203"/>
      <c r="Q2479" s="203"/>
      <c r="R2479" s="203"/>
      <c r="S2479" s="203"/>
      <c r="T2479" s="204"/>
      <c r="AT2479" s="199" t="s">
        <v>532</v>
      </c>
      <c r="AU2479" s="199" t="s">
        <v>89</v>
      </c>
      <c r="AV2479" s="14" t="s">
        <v>83</v>
      </c>
      <c r="AW2479" s="14" t="s">
        <v>30</v>
      </c>
      <c r="AX2479" s="14" t="s">
        <v>76</v>
      </c>
      <c r="AY2479" s="199" t="s">
        <v>524</v>
      </c>
    </row>
    <row r="2480" spans="1:65" s="13" customFormat="1">
      <c r="B2480" s="189"/>
      <c r="D2480" s="190" t="s">
        <v>532</v>
      </c>
      <c r="E2480" s="191" t="s">
        <v>1</v>
      </c>
      <c r="F2480" s="192" t="s">
        <v>2475</v>
      </c>
      <c r="H2480" s="193">
        <v>1.7999999999999999E-2</v>
      </c>
      <c r="I2480" s="194"/>
      <c r="L2480" s="189"/>
      <c r="M2480" s="195"/>
      <c r="N2480" s="196"/>
      <c r="O2480" s="196"/>
      <c r="P2480" s="196"/>
      <c r="Q2480" s="196"/>
      <c r="R2480" s="196"/>
      <c r="S2480" s="196"/>
      <c r="T2480" s="197"/>
      <c r="AT2480" s="191" t="s">
        <v>532</v>
      </c>
      <c r="AU2480" s="191" t="s">
        <v>89</v>
      </c>
      <c r="AV2480" s="13" t="s">
        <v>89</v>
      </c>
      <c r="AW2480" s="13" t="s">
        <v>30</v>
      </c>
      <c r="AX2480" s="13" t="s">
        <v>76</v>
      </c>
      <c r="AY2480" s="191" t="s">
        <v>524</v>
      </c>
    </row>
    <row r="2481" spans="1:65" s="16" customFormat="1">
      <c r="B2481" s="213"/>
      <c r="D2481" s="190" t="s">
        <v>532</v>
      </c>
      <c r="E2481" s="214" t="s">
        <v>1</v>
      </c>
      <c r="F2481" s="215" t="s">
        <v>590</v>
      </c>
      <c r="H2481" s="216">
        <v>1.7999999999999999E-2</v>
      </c>
      <c r="I2481" s="217"/>
      <c r="L2481" s="213"/>
      <c r="M2481" s="218"/>
      <c r="N2481" s="219"/>
      <c r="O2481" s="219"/>
      <c r="P2481" s="219"/>
      <c r="Q2481" s="219"/>
      <c r="R2481" s="219"/>
      <c r="S2481" s="219"/>
      <c r="T2481" s="220"/>
      <c r="AT2481" s="214" t="s">
        <v>532</v>
      </c>
      <c r="AU2481" s="214" t="s">
        <v>89</v>
      </c>
      <c r="AV2481" s="16" t="s">
        <v>530</v>
      </c>
      <c r="AW2481" s="16" t="s">
        <v>30</v>
      </c>
      <c r="AX2481" s="16" t="s">
        <v>83</v>
      </c>
      <c r="AY2481" s="214" t="s">
        <v>524</v>
      </c>
    </row>
    <row r="2482" spans="1:65" s="2" customFormat="1" ht="33" customHeight="1">
      <c r="A2482" s="35"/>
      <c r="B2482" s="144"/>
      <c r="C2482" s="176" t="s">
        <v>2476</v>
      </c>
      <c r="D2482" s="176" t="s">
        <v>526</v>
      </c>
      <c r="E2482" s="177" t="s">
        <v>2477</v>
      </c>
      <c r="F2482" s="178" t="s">
        <v>2478</v>
      </c>
      <c r="G2482" s="179" t="s">
        <v>574</v>
      </c>
      <c r="H2482" s="180">
        <v>2.7130000000000001</v>
      </c>
      <c r="I2482" s="181"/>
      <c r="J2482" s="180">
        <f>ROUND(I2482*H2482,3)</f>
        <v>0</v>
      </c>
      <c r="K2482" s="182"/>
      <c r="L2482" s="36"/>
      <c r="M2482" s="183" t="s">
        <v>1</v>
      </c>
      <c r="N2482" s="184" t="s">
        <v>42</v>
      </c>
      <c r="O2482" s="61"/>
      <c r="P2482" s="185">
        <f>O2482*H2482</f>
        <v>0</v>
      </c>
      <c r="Q2482" s="185">
        <v>0</v>
      </c>
      <c r="R2482" s="185">
        <f>Q2482*H2482</f>
        <v>0</v>
      </c>
      <c r="S2482" s="185">
        <v>2.2000000000000002</v>
      </c>
      <c r="T2482" s="186">
        <f>S2482*H2482</f>
        <v>5.9686000000000003</v>
      </c>
      <c r="U2482" s="35"/>
      <c r="V2482" s="35"/>
      <c r="W2482" s="35"/>
      <c r="X2482" s="35"/>
      <c r="Y2482" s="35"/>
      <c r="Z2482" s="35"/>
      <c r="AA2482" s="35"/>
      <c r="AB2482" s="35"/>
      <c r="AC2482" s="35"/>
      <c r="AD2482" s="35"/>
      <c r="AE2482" s="35"/>
      <c r="AR2482" s="187" t="s">
        <v>530</v>
      </c>
      <c r="AT2482" s="187" t="s">
        <v>526</v>
      </c>
      <c r="AU2482" s="187" t="s">
        <v>89</v>
      </c>
      <c r="AY2482" s="18" t="s">
        <v>524</v>
      </c>
      <c r="BE2482" s="105">
        <f>IF(N2482="základná",J2482,0)</f>
        <v>0</v>
      </c>
      <c r="BF2482" s="105">
        <f>IF(N2482="znížená",J2482,0)</f>
        <v>0</v>
      </c>
      <c r="BG2482" s="105">
        <f>IF(N2482="zákl. prenesená",J2482,0)</f>
        <v>0</v>
      </c>
      <c r="BH2482" s="105">
        <f>IF(N2482="zníž. prenesená",J2482,0)</f>
        <v>0</v>
      </c>
      <c r="BI2482" s="105">
        <f>IF(N2482="nulová",J2482,0)</f>
        <v>0</v>
      </c>
      <c r="BJ2482" s="18" t="s">
        <v>89</v>
      </c>
      <c r="BK2482" s="188">
        <f>ROUND(I2482*H2482,3)</f>
        <v>0</v>
      </c>
      <c r="BL2482" s="18" t="s">
        <v>530</v>
      </c>
      <c r="BM2482" s="187" t="s">
        <v>2479</v>
      </c>
    </row>
    <row r="2483" spans="1:65" s="14" customFormat="1">
      <c r="B2483" s="198"/>
      <c r="D2483" s="190" t="s">
        <v>532</v>
      </c>
      <c r="E2483" s="199" t="s">
        <v>1</v>
      </c>
      <c r="F2483" s="200" t="s">
        <v>2480</v>
      </c>
      <c r="H2483" s="199" t="s">
        <v>1</v>
      </c>
      <c r="I2483" s="201"/>
      <c r="L2483" s="198"/>
      <c r="M2483" s="202"/>
      <c r="N2483" s="203"/>
      <c r="O2483" s="203"/>
      <c r="P2483" s="203"/>
      <c r="Q2483" s="203"/>
      <c r="R2483" s="203"/>
      <c r="S2483" s="203"/>
      <c r="T2483" s="204"/>
      <c r="AT2483" s="199" t="s">
        <v>532</v>
      </c>
      <c r="AU2483" s="199" t="s">
        <v>89</v>
      </c>
      <c r="AV2483" s="14" t="s">
        <v>83</v>
      </c>
      <c r="AW2483" s="14" t="s">
        <v>30</v>
      </c>
      <c r="AX2483" s="14" t="s">
        <v>76</v>
      </c>
      <c r="AY2483" s="199" t="s">
        <v>524</v>
      </c>
    </row>
    <row r="2484" spans="1:65" s="14" customFormat="1">
      <c r="B2484" s="198"/>
      <c r="D2484" s="190" t="s">
        <v>532</v>
      </c>
      <c r="E2484" s="199" t="s">
        <v>1</v>
      </c>
      <c r="F2484" s="200" t="s">
        <v>577</v>
      </c>
      <c r="H2484" s="199" t="s">
        <v>1</v>
      </c>
      <c r="I2484" s="201"/>
      <c r="L2484" s="198"/>
      <c r="M2484" s="202"/>
      <c r="N2484" s="203"/>
      <c r="O2484" s="203"/>
      <c r="P2484" s="203"/>
      <c r="Q2484" s="203"/>
      <c r="R2484" s="203"/>
      <c r="S2484" s="203"/>
      <c r="T2484" s="204"/>
      <c r="AT2484" s="199" t="s">
        <v>532</v>
      </c>
      <c r="AU2484" s="199" t="s">
        <v>89</v>
      </c>
      <c r="AV2484" s="14" t="s">
        <v>83</v>
      </c>
      <c r="AW2484" s="14" t="s">
        <v>30</v>
      </c>
      <c r="AX2484" s="14" t="s">
        <v>76</v>
      </c>
      <c r="AY2484" s="199" t="s">
        <v>524</v>
      </c>
    </row>
    <row r="2485" spans="1:65" s="13" customFormat="1">
      <c r="B2485" s="189"/>
      <c r="D2485" s="190" t="s">
        <v>532</v>
      </c>
      <c r="E2485" s="191" t="s">
        <v>1</v>
      </c>
      <c r="F2485" s="192" t="s">
        <v>2481</v>
      </c>
      <c r="H2485" s="193">
        <v>2.7130000000000001</v>
      </c>
      <c r="I2485" s="194"/>
      <c r="L2485" s="189"/>
      <c r="M2485" s="195"/>
      <c r="N2485" s="196"/>
      <c r="O2485" s="196"/>
      <c r="P2485" s="196"/>
      <c r="Q2485" s="196"/>
      <c r="R2485" s="196"/>
      <c r="S2485" s="196"/>
      <c r="T2485" s="197"/>
      <c r="AT2485" s="191" t="s">
        <v>532</v>
      </c>
      <c r="AU2485" s="191" t="s">
        <v>89</v>
      </c>
      <c r="AV2485" s="13" t="s">
        <v>89</v>
      </c>
      <c r="AW2485" s="13" t="s">
        <v>30</v>
      </c>
      <c r="AX2485" s="13" t="s">
        <v>76</v>
      </c>
      <c r="AY2485" s="191" t="s">
        <v>524</v>
      </c>
    </row>
    <row r="2486" spans="1:65" s="16" customFormat="1">
      <c r="B2486" s="213"/>
      <c r="D2486" s="190" t="s">
        <v>532</v>
      </c>
      <c r="E2486" s="214" t="s">
        <v>1</v>
      </c>
      <c r="F2486" s="215" t="s">
        <v>590</v>
      </c>
      <c r="H2486" s="216">
        <v>2.7130000000000001</v>
      </c>
      <c r="I2486" s="217"/>
      <c r="L2486" s="213"/>
      <c r="M2486" s="218"/>
      <c r="N2486" s="219"/>
      <c r="O2486" s="219"/>
      <c r="P2486" s="219"/>
      <c r="Q2486" s="219"/>
      <c r="R2486" s="219"/>
      <c r="S2486" s="219"/>
      <c r="T2486" s="220"/>
      <c r="AT2486" s="214" t="s">
        <v>532</v>
      </c>
      <c r="AU2486" s="214" t="s">
        <v>89</v>
      </c>
      <c r="AV2486" s="16" t="s">
        <v>530</v>
      </c>
      <c r="AW2486" s="16" t="s">
        <v>30</v>
      </c>
      <c r="AX2486" s="16" t="s">
        <v>83</v>
      </c>
      <c r="AY2486" s="214" t="s">
        <v>524</v>
      </c>
    </row>
    <row r="2487" spans="1:65" s="2" customFormat="1" ht="33" customHeight="1">
      <c r="A2487" s="35"/>
      <c r="B2487" s="144"/>
      <c r="C2487" s="176" t="s">
        <v>2482</v>
      </c>
      <c r="D2487" s="176" t="s">
        <v>526</v>
      </c>
      <c r="E2487" s="177" t="s">
        <v>2483</v>
      </c>
      <c r="F2487" s="178" t="s">
        <v>2484</v>
      </c>
      <c r="G2487" s="179" t="s">
        <v>574</v>
      </c>
      <c r="H2487" s="180">
        <v>194.84700000000001</v>
      </c>
      <c r="I2487" s="181"/>
      <c r="J2487" s="180">
        <f>ROUND(I2487*H2487,3)</f>
        <v>0</v>
      </c>
      <c r="K2487" s="182"/>
      <c r="L2487" s="36"/>
      <c r="M2487" s="183" t="s">
        <v>1</v>
      </c>
      <c r="N2487" s="184" t="s">
        <v>42</v>
      </c>
      <c r="O2487" s="61"/>
      <c r="P2487" s="185">
        <f>O2487*H2487</f>
        <v>0</v>
      </c>
      <c r="Q2487" s="185">
        <v>0</v>
      </c>
      <c r="R2487" s="185">
        <f>Q2487*H2487</f>
        <v>0</v>
      </c>
      <c r="S2487" s="185">
        <v>2.2000000000000002</v>
      </c>
      <c r="T2487" s="186">
        <f>S2487*H2487</f>
        <v>428.66340000000008</v>
      </c>
      <c r="U2487" s="35"/>
      <c r="V2487" s="35"/>
      <c r="W2487" s="35"/>
      <c r="X2487" s="35"/>
      <c r="Y2487" s="35"/>
      <c r="Z2487" s="35"/>
      <c r="AA2487" s="35"/>
      <c r="AB2487" s="35"/>
      <c r="AC2487" s="35"/>
      <c r="AD2487" s="35"/>
      <c r="AE2487" s="35"/>
      <c r="AR2487" s="187" t="s">
        <v>530</v>
      </c>
      <c r="AT2487" s="187" t="s">
        <v>526</v>
      </c>
      <c r="AU2487" s="187" t="s">
        <v>89</v>
      </c>
      <c r="AY2487" s="18" t="s">
        <v>524</v>
      </c>
      <c r="BE2487" s="105">
        <f>IF(N2487="základná",J2487,0)</f>
        <v>0</v>
      </c>
      <c r="BF2487" s="105">
        <f>IF(N2487="znížená",J2487,0)</f>
        <v>0</v>
      </c>
      <c r="BG2487" s="105">
        <f>IF(N2487="zákl. prenesená",J2487,0)</f>
        <v>0</v>
      </c>
      <c r="BH2487" s="105">
        <f>IF(N2487="zníž. prenesená",J2487,0)</f>
        <v>0</v>
      </c>
      <c r="BI2487" s="105">
        <f>IF(N2487="nulová",J2487,0)</f>
        <v>0</v>
      </c>
      <c r="BJ2487" s="18" t="s">
        <v>89</v>
      </c>
      <c r="BK2487" s="188">
        <f>ROUND(I2487*H2487,3)</f>
        <v>0</v>
      </c>
      <c r="BL2487" s="18" t="s">
        <v>530</v>
      </c>
      <c r="BM2487" s="187" t="s">
        <v>2485</v>
      </c>
    </row>
    <row r="2488" spans="1:65" s="14" customFormat="1">
      <c r="B2488" s="198"/>
      <c r="D2488" s="190" t="s">
        <v>532</v>
      </c>
      <c r="E2488" s="199" t="s">
        <v>1</v>
      </c>
      <c r="F2488" s="200" t="s">
        <v>577</v>
      </c>
      <c r="H2488" s="199" t="s">
        <v>1</v>
      </c>
      <c r="I2488" s="201"/>
      <c r="L2488" s="198"/>
      <c r="M2488" s="202"/>
      <c r="N2488" s="203"/>
      <c r="O2488" s="203"/>
      <c r="P2488" s="203"/>
      <c r="Q2488" s="203"/>
      <c r="R2488" s="203"/>
      <c r="S2488" s="203"/>
      <c r="T2488" s="204"/>
      <c r="AT2488" s="199" t="s">
        <v>532</v>
      </c>
      <c r="AU2488" s="199" t="s">
        <v>89</v>
      </c>
      <c r="AV2488" s="14" t="s">
        <v>83</v>
      </c>
      <c r="AW2488" s="14" t="s">
        <v>30</v>
      </c>
      <c r="AX2488" s="14" t="s">
        <v>76</v>
      </c>
      <c r="AY2488" s="199" t="s">
        <v>524</v>
      </c>
    </row>
    <row r="2489" spans="1:65" s="14" customFormat="1">
      <c r="B2489" s="198"/>
      <c r="D2489" s="190" t="s">
        <v>532</v>
      </c>
      <c r="E2489" s="199" t="s">
        <v>1</v>
      </c>
      <c r="F2489" s="200" t="s">
        <v>2486</v>
      </c>
      <c r="H2489" s="199" t="s">
        <v>1</v>
      </c>
      <c r="I2489" s="201"/>
      <c r="L2489" s="198"/>
      <c r="M2489" s="202"/>
      <c r="N2489" s="203"/>
      <c r="O2489" s="203"/>
      <c r="P2489" s="203"/>
      <c r="Q2489" s="203"/>
      <c r="R2489" s="203"/>
      <c r="S2489" s="203"/>
      <c r="T2489" s="204"/>
      <c r="AT2489" s="199" t="s">
        <v>532</v>
      </c>
      <c r="AU2489" s="199" t="s">
        <v>89</v>
      </c>
      <c r="AV2489" s="14" t="s">
        <v>83</v>
      </c>
      <c r="AW2489" s="14" t="s">
        <v>30</v>
      </c>
      <c r="AX2489" s="14" t="s">
        <v>76</v>
      </c>
      <c r="AY2489" s="199" t="s">
        <v>524</v>
      </c>
    </row>
    <row r="2490" spans="1:65" s="14" customFormat="1">
      <c r="B2490" s="198"/>
      <c r="D2490" s="190" t="s">
        <v>532</v>
      </c>
      <c r="E2490" s="199" t="s">
        <v>1</v>
      </c>
      <c r="F2490" s="200" t="s">
        <v>2487</v>
      </c>
      <c r="H2490" s="199" t="s">
        <v>1</v>
      </c>
      <c r="I2490" s="201"/>
      <c r="L2490" s="198"/>
      <c r="M2490" s="202"/>
      <c r="N2490" s="203"/>
      <c r="O2490" s="203"/>
      <c r="P2490" s="203"/>
      <c r="Q2490" s="203"/>
      <c r="R2490" s="203"/>
      <c r="S2490" s="203"/>
      <c r="T2490" s="204"/>
      <c r="AT2490" s="199" t="s">
        <v>532</v>
      </c>
      <c r="AU2490" s="199" t="s">
        <v>89</v>
      </c>
      <c r="AV2490" s="14" t="s">
        <v>83</v>
      </c>
      <c r="AW2490" s="14" t="s">
        <v>30</v>
      </c>
      <c r="AX2490" s="14" t="s">
        <v>76</v>
      </c>
      <c r="AY2490" s="199" t="s">
        <v>524</v>
      </c>
    </row>
    <row r="2491" spans="1:65" s="13" customFormat="1">
      <c r="B2491" s="189"/>
      <c r="D2491" s="190" t="s">
        <v>532</v>
      </c>
      <c r="E2491" s="191" t="s">
        <v>1</v>
      </c>
      <c r="F2491" s="192" t="s">
        <v>2488</v>
      </c>
      <c r="H2491" s="193">
        <v>194.84700000000001</v>
      </c>
      <c r="I2491" s="194"/>
      <c r="L2491" s="189"/>
      <c r="M2491" s="195"/>
      <c r="N2491" s="196"/>
      <c r="O2491" s="196"/>
      <c r="P2491" s="196"/>
      <c r="Q2491" s="196"/>
      <c r="R2491" s="196"/>
      <c r="S2491" s="196"/>
      <c r="T2491" s="197"/>
      <c r="AT2491" s="191" t="s">
        <v>532</v>
      </c>
      <c r="AU2491" s="191" t="s">
        <v>89</v>
      </c>
      <c r="AV2491" s="13" t="s">
        <v>89</v>
      </c>
      <c r="AW2491" s="13" t="s">
        <v>30</v>
      </c>
      <c r="AX2491" s="13" t="s">
        <v>76</v>
      </c>
      <c r="AY2491" s="191" t="s">
        <v>524</v>
      </c>
    </row>
    <row r="2492" spans="1:65" s="15" customFormat="1">
      <c r="B2492" s="205"/>
      <c r="D2492" s="190" t="s">
        <v>532</v>
      </c>
      <c r="E2492" s="206" t="s">
        <v>1</v>
      </c>
      <c r="F2492" s="207" t="s">
        <v>589</v>
      </c>
      <c r="H2492" s="208">
        <v>194.84700000000001</v>
      </c>
      <c r="I2492" s="209"/>
      <c r="L2492" s="205"/>
      <c r="M2492" s="210"/>
      <c r="N2492" s="211"/>
      <c r="O2492" s="211"/>
      <c r="P2492" s="211"/>
      <c r="Q2492" s="211"/>
      <c r="R2492" s="211"/>
      <c r="S2492" s="211"/>
      <c r="T2492" s="212"/>
      <c r="AT2492" s="206" t="s">
        <v>532</v>
      </c>
      <c r="AU2492" s="206" t="s">
        <v>89</v>
      </c>
      <c r="AV2492" s="15" t="s">
        <v>537</v>
      </c>
      <c r="AW2492" s="15" t="s">
        <v>30</v>
      </c>
      <c r="AX2492" s="15" t="s">
        <v>76</v>
      </c>
      <c r="AY2492" s="206" t="s">
        <v>524</v>
      </c>
    </row>
    <row r="2493" spans="1:65" s="16" customFormat="1">
      <c r="B2493" s="213"/>
      <c r="D2493" s="190" t="s">
        <v>532</v>
      </c>
      <c r="E2493" s="214" t="s">
        <v>1</v>
      </c>
      <c r="F2493" s="215" t="s">
        <v>590</v>
      </c>
      <c r="H2493" s="216">
        <v>194.84700000000001</v>
      </c>
      <c r="I2493" s="217"/>
      <c r="L2493" s="213"/>
      <c r="M2493" s="218"/>
      <c r="N2493" s="219"/>
      <c r="O2493" s="219"/>
      <c r="P2493" s="219"/>
      <c r="Q2493" s="219"/>
      <c r="R2493" s="219"/>
      <c r="S2493" s="219"/>
      <c r="T2493" s="220"/>
      <c r="AT2493" s="214" t="s">
        <v>532</v>
      </c>
      <c r="AU2493" s="214" t="s">
        <v>89</v>
      </c>
      <c r="AV2493" s="16" t="s">
        <v>530</v>
      </c>
      <c r="AW2493" s="16" t="s">
        <v>30</v>
      </c>
      <c r="AX2493" s="16" t="s">
        <v>83</v>
      </c>
      <c r="AY2493" s="214" t="s">
        <v>524</v>
      </c>
    </row>
    <row r="2494" spans="1:65" s="2" customFormat="1" ht="33" customHeight="1">
      <c r="A2494" s="35"/>
      <c r="B2494" s="144"/>
      <c r="C2494" s="176" t="s">
        <v>2489</v>
      </c>
      <c r="D2494" s="176" t="s">
        <v>526</v>
      </c>
      <c r="E2494" s="177" t="s">
        <v>2490</v>
      </c>
      <c r="F2494" s="178" t="s">
        <v>2491</v>
      </c>
      <c r="G2494" s="179" t="s">
        <v>574</v>
      </c>
      <c r="H2494" s="180">
        <v>1.726</v>
      </c>
      <c r="I2494" s="181"/>
      <c r="J2494" s="180">
        <f>ROUND(I2494*H2494,3)</f>
        <v>0</v>
      </c>
      <c r="K2494" s="182"/>
      <c r="L2494" s="36"/>
      <c r="M2494" s="183" t="s">
        <v>1</v>
      </c>
      <c r="N2494" s="184" t="s">
        <v>42</v>
      </c>
      <c r="O2494" s="61"/>
      <c r="P2494" s="185">
        <f>O2494*H2494</f>
        <v>0</v>
      </c>
      <c r="Q2494" s="185">
        <v>0</v>
      </c>
      <c r="R2494" s="185">
        <f>Q2494*H2494</f>
        <v>0</v>
      </c>
      <c r="S2494" s="185">
        <v>2.2000000000000002</v>
      </c>
      <c r="T2494" s="186">
        <f>S2494*H2494</f>
        <v>3.7972000000000001</v>
      </c>
      <c r="U2494" s="35"/>
      <c r="V2494" s="35"/>
      <c r="W2494" s="35"/>
      <c r="X2494" s="35"/>
      <c r="Y2494" s="35"/>
      <c r="Z2494" s="35"/>
      <c r="AA2494" s="35"/>
      <c r="AB2494" s="35"/>
      <c r="AC2494" s="35"/>
      <c r="AD2494" s="35"/>
      <c r="AE2494" s="35"/>
      <c r="AR2494" s="187" t="s">
        <v>530</v>
      </c>
      <c r="AT2494" s="187" t="s">
        <v>526</v>
      </c>
      <c r="AU2494" s="187" t="s">
        <v>89</v>
      </c>
      <c r="AY2494" s="18" t="s">
        <v>524</v>
      </c>
      <c r="BE2494" s="105">
        <f>IF(N2494="základná",J2494,0)</f>
        <v>0</v>
      </c>
      <c r="BF2494" s="105">
        <f>IF(N2494="znížená",J2494,0)</f>
        <v>0</v>
      </c>
      <c r="BG2494" s="105">
        <f>IF(N2494="zákl. prenesená",J2494,0)</f>
        <v>0</v>
      </c>
      <c r="BH2494" s="105">
        <f>IF(N2494="zníž. prenesená",J2494,0)</f>
        <v>0</v>
      </c>
      <c r="BI2494" s="105">
        <f>IF(N2494="nulová",J2494,0)</f>
        <v>0</v>
      </c>
      <c r="BJ2494" s="18" t="s">
        <v>89</v>
      </c>
      <c r="BK2494" s="188">
        <f>ROUND(I2494*H2494,3)</f>
        <v>0</v>
      </c>
      <c r="BL2494" s="18" t="s">
        <v>530</v>
      </c>
      <c r="BM2494" s="187" t="s">
        <v>2492</v>
      </c>
    </row>
    <row r="2495" spans="1:65" s="14" customFormat="1">
      <c r="B2495" s="198"/>
      <c r="D2495" s="190" t="s">
        <v>532</v>
      </c>
      <c r="E2495" s="199" t="s">
        <v>1</v>
      </c>
      <c r="F2495" s="200" t="s">
        <v>2474</v>
      </c>
      <c r="H2495" s="199" t="s">
        <v>1</v>
      </c>
      <c r="I2495" s="201"/>
      <c r="L2495" s="198"/>
      <c r="M2495" s="202"/>
      <c r="N2495" s="203"/>
      <c r="O2495" s="203"/>
      <c r="P2495" s="203"/>
      <c r="Q2495" s="203"/>
      <c r="R2495" s="203"/>
      <c r="S2495" s="203"/>
      <c r="T2495" s="204"/>
      <c r="AT2495" s="199" t="s">
        <v>532</v>
      </c>
      <c r="AU2495" s="199" t="s">
        <v>89</v>
      </c>
      <c r="AV2495" s="14" t="s">
        <v>83</v>
      </c>
      <c r="AW2495" s="14" t="s">
        <v>30</v>
      </c>
      <c r="AX2495" s="14" t="s">
        <v>76</v>
      </c>
      <c r="AY2495" s="199" t="s">
        <v>524</v>
      </c>
    </row>
    <row r="2496" spans="1:65" s="14" customFormat="1">
      <c r="B2496" s="198"/>
      <c r="D2496" s="190" t="s">
        <v>532</v>
      </c>
      <c r="E2496" s="199" t="s">
        <v>1</v>
      </c>
      <c r="F2496" s="200" t="s">
        <v>577</v>
      </c>
      <c r="H2496" s="199" t="s">
        <v>1</v>
      </c>
      <c r="I2496" s="201"/>
      <c r="L2496" s="198"/>
      <c r="M2496" s="202"/>
      <c r="N2496" s="203"/>
      <c r="O2496" s="203"/>
      <c r="P2496" s="203"/>
      <c r="Q2496" s="203"/>
      <c r="R2496" s="203"/>
      <c r="S2496" s="203"/>
      <c r="T2496" s="204"/>
      <c r="AT2496" s="199" t="s">
        <v>532</v>
      </c>
      <c r="AU2496" s="199" t="s">
        <v>89</v>
      </c>
      <c r="AV2496" s="14" t="s">
        <v>83</v>
      </c>
      <c r="AW2496" s="14" t="s">
        <v>30</v>
      </c>
      <c r="AX2496" s="14" t="s">
        <v>76</v>
      </c>
      <c r="AY2496" s="199" t="s">
        <v>524</v>
      </c>
    </row>
    <row r="2497" spans="1:65" s="13" customFormat="1">
      <c r="B2497" s="189"/>
      <c r="D2497" s="190" t="s">
        <v>532</v>
      </c>
      <c r="E2497" s="191" t="s">
        <v>1</v>
      </c>
      <c r="F2497" s="192" t="s">
        <v>2493</v>
      </c>
      <c r="H2497" s="193">
        <v>0.80300000000000005</v>
      </c>
      <c r="I2497" s="194"/>
      <c r="L2497" s="189"/>
      <c r="M2497" s="195"/>
      <c r="N2497" s="196"/>
      <c r="O2497" s="196"/>
      <c r="P2497" s="196"/>
      <c r="Q2497" s="196"/>
      <c r="R2497" s="196"/>
      <c r="S2497" s="196"/>
      <c r="T2497" s="197"/>
      <c r="AT2497" s="191" t="s">
        <v>532</v>
      </c>
      <c r="AU2497" s="191" t="s">
        <v>89</v>
      </c>
      <c r="AV2497" s="13" t="s">
        <v>89</v>
      </c>
      <c r="AW2497" s="13" t="s">
        <v>30</v>
      </c>
      <c r="AX2497" s="13" t="s">
        <v>76</v>
      </c>
      <c r="AY2497" s="191" t="s">
        <v>524</v>
      </c>
    </row>
    <row r="2498" spans="1:65" s="13" customFormat="1">
      <c r="B2498" s="189"/>
      <c r="D2498" s="190" t="s">
        <v>532</v>
      </c>
      <c r="E2498" s="191" t="s">
        <v>1</v>
      </c>
      <c r="F2498" s="192" t="s">
        <v>2494</v>
      </c>
      <c r="H2498" s="193">
        <v>0.92300000000000004</v>
      </c>
      <c r="I2498" s="194"/>
      <c r="L2498" s="189"/>
      <c r="M2498" s="195"/>
      <c r="N2498" s="196"/>
      <c r="O2498" s="196"/>
      <c r="P2498" s="196"/>
      <c r="Q2498" s="196"/>
      <c r="R2498" s="196"/>
      <c r="S2498" s="196"/>
      <c r="T2498" s="197"/>
      <c r="AT2498" s="191" t="s">
        <v>532</v>
      </c>
      <c r="AU2498" s="191" t="s">
        <v>89</v>
      </c>
      <c r="AV2498" s="13" t="s">
        <v>89</v>
      </c>
      <c r="AW2498" s="13" t="s">
        <v>30</v>
      </c>
      <c r="AX2498" s="13" t="s">
        <v>76</v>
      </c>
      <c r="AY2498" s="191" t="s">
        <v>524</v>
      </c>
    </row>
    <row r="2499" spans="1:65" s="16" customFormat="1">
      <c r="B2499" s="213"/>
      <c r="D2499" s="190" t="s">
        <v>532</v>
      </c>
      <c r="E2499" s="214" t="s">
        <v>1</v>
      </c>
      <c r="F2499" s="215" t="s">
        <v>590</v>
      </c>
      <c r="H2499" s="216">
        <v>1.726</v>
      </c>
      <c r="I2499" s="217"/>
      <c r="L2499" s="213"/>
      <c r="M2499" s="218"/>
      <c r="N2499" s="219"/>
      <c r="O2499" s="219"/>
      <c r="P2499" s="219"/>
      <c r="Q2499" s="219"/>
      <c r="R2499" s="219"/>
      <c r="S2499" s="219"/>
      <c r="T2499" s="220"/>
      <c r="AT2499" s="214" t="s">
        <v>532</v>
      </c>
      <c r="AU2499" s="214" t="s">
        <v>89</v>
      </c>
      <c r="AV2499" s="16" t="s">
        <v>530</v>
      </c>
      <c r="AW2499" s="16" t="s">
        <v>30</v>
      </c>
      <c r="AX2499" s="16" t="s">
        <v>83</v>
      </c>
      <c r="AY2499" s="214" t="s">
        <v>524</v>
      </c>
    </row>
    <row r="2500" spans="1:65" s="2" customFormat="1" ht="33" customHeight="1">
      <c r="A2500" s="35"/>
      <c r="B2500" s="144"/>
      <c r="C2500" s="176" t="s">
        <v>2495</v>
      </c>
      <c r="D2500" s="176" t="s">
        <v>526</v>
      </c>
      <c r="E2500" s="177" t="s">
        <v>2496</v>
      </c>
      <c r="F2500" s="178" t="s">
        <v>2497</v>
      </c>
      <c r="G2500" s="179" t="s">
        <v>574</v>
      </c>
      <c r="H2500" s="180">
        <v>6.5780000000000003</v>
      </c>
      <c r="I2500" s="181"/>
      <c r="J2500" s="180">
        <f>ROUND(I2500*H2500,3)</f>
        <v>0</v>
      </c>
      <c r="K2500" s="182"/>
      <c r="L2500" s="36"/>
      <c r="M2500" s="183" t="s">
        <v>1</v>
      </c>
      <c r="N2500" s="184" t="s">
        <v>42</v>
      </c>
      <c r="O2500" s="61"/>
      <c r="P2500" s="185">
        <f>O2500*H2500</f>
        <v>0</v>
      </c>
      <c r="Q2500" s="185">
        <v>0</v>
      </c>
      <c r="R2500" s="185">
        <f>Q2500*H2500</f>
        <v>0</v>
      </c>
      <c r="S2500" s="185">
        <v>2.2000000000000002</v>
      </c>
      <c r="T2500" s="186">
        <f>S2500*H2500</f>
        <v>14.471600000000002</v>
      </c>
      <c r="U2500" s="35"/>
      <c r="V2500" s="35"/>
      <c r="W2500" s="35"/>
      <c r="X2500" s="35"/>
      <c r="Y2500" s="35"/>
      <c r="Z2500" s="35"/>
      <c r="AA2500" s="35"/>
      <c r="AB2500" s="35"/>
      <c r="AC2500" s="35"/>
      <c r="AD2500" s="35"/>
      <c r="AE2500" s="35"/>
      <c r="AR2500" s="187" t="s">
        <v>530</v>
      </c>
      <c r="AT2500" s="187" t="s">
        <v>526</v>
      </c>
      <c r="AU2500" s="187" t="s">
        <v>89</v>
      </c>
      <c r="AY2500" s="18" t="s">
        <v>524</v>
      </c>
      <c r="BE2500" s="105">
        <f>IF(N2500="základná",J2500,0)</f>
        <v>0</v>
      </c>
      <c r="BF2500" s="105">
        <f>IF(N2500="znížená",J2500,0)</f>
        <v>0</v>
      </c>
      <c r="BG2500" s="105">
        <f>IF(N2500="zákl. prenesená",J2500,0)</f>
        <v>0</v>
      </c>
      <c r="BH2500" s="105">
        <f>IF(N2500="zníž. prenesená",J2500,0)</f>
        <v>0</v>
      </c>
      <c r="BI2500" s="105">
        <f>IF(N2500="nulová",J2500,0)</f>
        <v>0</v>
      </c>
      <c r="BJ2500" s="18" t="s">
        <v>89</v>
      </c>
      <c r="BK2500" s="188">
        <f>ROUND(I2500*H2500,3)</f>
        <v>0</v>
      </c>
      <c r="BL2500" s="18" t="s">
        <v>530</v>
      </c>
      <c r="BM2500" s="187" t="s">
        <v>2498</v>
      </c>
    </row>
    <row r="2501" spans="1:65" s="14" customFormat="1">
      <c r="B2501" s="198"/>
      <c r="D2501" s="190" t="s">
        <v>532</v>
      </c>
      <c r="E2501" s="199" t="s">
        <v>1</v>
      </c>
      <c r="F2501" s="200" t="s">
        <v>577</v>
      </c>
      <c r="H2501" s="199" t="s">
        <v>1</v>
      </c>
      <c r="I2501" s="201"/>
      <c r="L2501" s="198"/>
      <c r="M2501" s="202"/>
      <c r="N2501" s="203"/>
      <c r="O2501" s="203"/>
      <c r="P2501" s="203"/>
      <c r="Q2501" s="203"/>
      <c r="R2501" s="203"/>
      <c r="S2501" s="203"/>
      <c r="T2501" s="204"/>
      <c r="AT2501" s="199" t="s">
        <v>532</v>
      </c>
      <c r="AU2501" s="199" t="s">
        <v>89</v>
      </c>
      <c r="AV2501" s="14" t="s">
        <v>83</v>
      </c>
      <c r="AW2501" s="14" t="s">
        <v>30</v>
      </c>
      <c r="AX2501" s="14" t="s">
        <v>76</v>
      </c>
      <c r="AY2501" s="199" t="s">
        <v>524</v>
      </c>
    </row>
    <row r="2502" spans="1:65" s="14" customFormat="1" ht="20.399999999999999">
      <c r="B2502" s="198"/>
      <c r="D2502" s="190" t="s">
        <v>532</v>
      </c>
      <c r="E2502" s="199" t="s">
        <v>1</v>
      </c>
      <c r="F2502" s="200" t="s">
        <v>2499</v>
      </c>
      <c r="H2502" s="199" t="s">
        <v>1</v>
      </c>
      <c r="I2502" s="201"/>
      <c r="L2502" s="198"/>
      <c r="M2502" s="202"/>
      <c r="N2502" s="203"/>
      <c r="O2502" s="203"/>
      <c r="P2502" s="203"/>
      <c r="Q2502" s="203"/>
      <c r="R2502" s="203"/>
      <c r="S2502" s="203"/>
      <c r="T2502" s="204"/>
      <c r="AT2502" s="199" t="s">
        <v>532</v>
      </c>
      <c r="AU2502" s="199" t="s">
        <v>89</v>
      </c>
      <c r="AV2502" s="14" t="s">
        <v>83</v>
      </c>
      <c r="AW2502" s="14" t="s">
        <v>30</v>
      </c>
      <c r="AX2502" s="14" t="s">
        <v>76</v>
      </c>
      <c r="AY2502" s="199" t="s">
        <v>524</v>
      </c>
    </row>
    <row r="2503" spans="1:65" s="13" customFormat="1">
      <c r="B2503" s="189"/>
      <c r="D2503" s="190" t="s">
        <v>532</v>
      </c>
      <c r="E2503" s="191" t="s">
        <v>1</v>
      </c>
      <c r="F2503" s="192" t="s">
        <v>2500</v>
      </c>
      <c r="H2503" s="193">
        <v>3.2610000000000001</v>
      </c>
      <c r="I2503" s="194"/>
      <c r="L2503" s="189"/>
      <c r="M2503" s="195"/>
      <c r="N2503" s="196"/>
      <c r="O2503" s="196"/>
      <c r="P2503" s="196"/>
      <c r="Q2503" s="196"/>
      <c r="R2503" s="196"/>
      <c r="S2503" s="196"/>
      <c r="T2503" s="197"/>
      <c r="AT2503" s="191" t="s">
        <v>532</v>
      </c>
      <c r="AU2503" s="191" t="s">
        <v>89</v>
      </c>
      <c r="AV2503" s="13" t="s">
        <v>89</v>
      </c>
      <c r="AW2503" s="13" t="s">
        <v>30</v>
      </c>
      <c r="AX2503" s="13" t="s">
        <v>76</v>
      </c>
      <c r="AY2503" s="191" t="s">
        <v>524</v>
      </c>
    </row>
    <row r="2504" spans="1:65" s="13" customFormat="1">
      <c r="B2504" s="189"/>
      <c r="D2504" s="190" t="s">
        <v>532</v>
      </c>
      <c r="E2504" s="191" t="s">
        <v>1</v>
      </c>
      <c r="F2504" s="192" t="s">
        <v>2501</v>
      </c>
      <c r="H2504" s="193">
        <v>3.3170000000000002</v>
      </c>
      <c r="I2504" s="194"/>
      <c r="L2504" s="189"/>
      <c r="M2504" s="195"/>
      <c r="N2504" s="196"/>
      <c r="O2504" s="196"/>
      <c r="P2504" s="196"/>
      <c r="Q2504" s="196"/>
      <c r="R2504" s="196"/>
      <c r="S2504" s="196"/>
      <c r="T2504" s="197"/>
      <c r="AT2504" s="191" t="s">
        <v>532</v>
      </c>
      <c r="AU2504" s="191" t="s">
        <v>89</v>
      </c>
      <c r="AV2504" s="13" t="s">
        <v>89</v>
      </c>
      <c r="AW2504" s="13" t="s">
        <v>30</v>
      </c>
      <c r="AX2504" s="13" t="s">
        <v>76</v>
      </c>
      <c r="AY2504" s="191" t="s">
        <v>524</v>
      </c>
    </row>
    <row r="2505" spans="1:65" s="16" customFormat="1">
      <c r="B2505" s="213"/>
      <c r="D2505" s="190" t="s">
        <v>532</v>
      </c>
      <c r="E2505" s="214" t="s">
        <v>1</v>
      </c>
      <c r="F2505" s="215" t="s">
        <v>590</v>
      </c>
      <c r="H2505" s="216">
        <v>6.5780000000000003</v>
      </c>
      <c r="I2505" s="217"/>
      <c r="L2505" s="213"/>
      <c r="M2505" s="218"/>
      <c r="N2505" s="219"/>
      <c r="O2505" s="219"/>
      <c r="P2505" s="219"/>
      <c r="Q2505" s="219"/>
      <c r="R2505" s="219"/>
      <c r="S2505" s="219"/>
      <c r="T2505" s="220"/>
      <c r="AT2505" s="214" t="s">
        <v>532</v>
      </c>
      <c r="AU2505" s="214" t="s">
        <v>89</v>
      </c>
      <c r="AV2505" s="16" t="s">
        <v>530</v>
      </c>
      <c r="AW2505" s="16" t="s">
        <v>30</v>
      </c>
      <c r="AX2505" s="16" t="s">
        <v>83</v>
      </c>
      <c r="AY2505" s="214" t="s">
        <v>524</v>
      </c>
    </row>
    <row r="2506" spans="1:65" s="2" customFormat="1" ht="44.25" customHeight="1">
      <c r="A2506" s="35"/>
      <c r="B2506" s="144"/>
      <c r="C2506" s="176" t="s">
        <v>2502</v>
      </c>
      <c r="D2506" s="176" t="s">
        <v>526</v>
      </c>
      <c r="E2506" s="177" t="s">
        <v>2503</v>
      </c>
      <c r="F2506" s="178" t="s">
        <v>2504</v>
      </c>
      <c r="G2506" s="179" t="s">
        <v>574</v>
      </c>
      <c r="H2506" s="180">
        <v>45.561</v>
      </c>
      <c r="I2506" s="181"/>
      <c r="J2506" s="180">
        <f>ROUND(I2506*H2506,3)</f>
        <v>0</v>
      </c>
      <c r="K2506" s="182"/>
      <c r="L2506" s="36"/>
      <c r="M2506" s="183" t="s">
        <v>1</v>
      </c>
      <c r="N2506" s="184" t="s">
        <v>42</v>
      </c>
      <c r="O2506" s="61"/>
      <c r="P2506" s="185">
        <f>O2506*H2506</f>
        <v>0</v>
      </c>
      <c r="Q2506" s="185">
        <v>0</v>
      </c>
      <c r="R2506" s="185">
        <f>Q2506*H2506</f>
        <v>0</v>
      </c>
      <c r="S2506" s="185">
        <v>2.2000000000000002</v>
      </c>
      <c r="T2506" s="186">
        <f>S2506*H2506</f>
        <v>100.2342</v>
      </c>
      <c r="U2506" s="35"/>
      <c r="V2506" s="35"/>
      <c r="W2506" s="35"/>
      <c r="X2506" s="35"/>
      <c r="Y2506" s="35"/>
      <c r="Z2506" s="35"/>
      <c r="AA2506" s="35"/>
      <c r="AB2506" s="35"/>
      <c r="AC2506" s="35"/>
      <c r="AD2506" s="35"/>
      <c r="AE2506" s="35"/>
      <c r="AR2506" s="187" t="s">
        <v>530</v>
      </c>
      <c r="AT2506" s="187" t="s">
        <v>526</v>
      </c>
      <c r="AU2506" s="187" t="s">
        <v>89</v>
      </c>
      <c r="AY2506" s="18" t="s">
        <v>524</v>
      </c>
      <c r="BE2506" s="105">
        <f>IF(N2506="základná",J2506,0)</f>
        <v>0</v>
      </c>
      <c r="BF2506" s="105">
        <f>IF(N2506="znížená",J2506,0)</f>
        <v>0</v>
      </c>
      <c r="BG2506" s="105">
        <f>IF(N2506="zákl. prenesená",J2506,0)</f>
        <v>0</v>
      </c>
      <c r="BH2506" s="105">
        <f>IF(N2506="zníž. prenesená",J2506,0)</f>
        <v>0</v>
      </c>
      <c r="BI2506" s="105">
        <f>IF(N2506="nulová",J2506,0)</f>
        <v>0</v>
      </c>
      <c r="BJ2506" s="18" t="s">
        <v>89</v>
      </c>
      <c r="BK2506" s="188">
        <f>ROUND(I2506*H2506,3)</f>
        <v>0</v>
      </c>
      <c r="BL2506" s="18" t="s">
        <v>530</v>
      </c>
      <c r="BM2506" s="187" t="s">
        <v>2505</v>
      </c>
    </row>
    <row r="2507" spans="1:65" s="14" customFormat="1">
      <c r="B2507" s="198"/>
      <c r="D2507" s="190" t="s">
        <v>532</v>
      </c>
      <c r="E2507" s="199" t="s">
        <v>1</v>
      </c>
      <c r="F2507" s="200" t="s">
        <v>577</v>
      </c>
      <c r="H2507" s="199" t="s">
        <v>1</v>
      </c>
      <c r="I2507" s="201"/>
      <c r="L2507" s="198"/>
      <c r="M2507" s="202"/>
      <c r="N2507" s="203"/>
      <c r="O2507" s="203"/>
      <c r="P2507" s="203"/>
      <c r="Q2507" s="203"/>
      <c r="R2507" s="203"/>
      <c r="S2507" s="203"/>
      <c r="T2507" s="204"/>
      <c r="AT2507" s="199" t="s">
        <v>532</v>
      </c>
      <c r="AU2507" s="199" t="s">
        <v>89</v>
      </c>
      <c r="AV2507" s="14" t="s">
        <v>83</v>
      </c>
      <c r="AW2507" s="14" t="s">
        <v>30</v>
      </c>
      <c r="AX2507" s="14" t="s">
        <v>76</v>
      </c>
      <c r="AY2507" s="199" t="s">
        <v>524</v>
      </c>
    </row>
    <row r="2508" spans="1:65" s="14" customFormat="1">
      <c r="B2508" s="198"/>
      <c r="D2508" s="190" t="s">
        <v>532</v>
      </c>
      <c r="E2508" s="199" t="s">
        <v>1</v>
      </c>
      <c r="F2508" s="200" t="s">
        <v>2506</v>
      </c>
      <c r="H2508" s="199" t="s">
        <v>1</v>
      </c>
      <c r="I2508" s="201"/>
      <c r="L2508" s="198"/>
      <c r="M2508" s="202"/>
      <c r="N2508" s="203"/>
      <c r="O2508" s="203"/>
      <c r="P2508" s="203"/>
      <c r="Q2508" s="203"/>
      <c r="R2508" s="203"/>
      <c r="S2508" s="203"/>
      <c r="T2508" s="204"/>
      <c r="AT2508" s="199" t="s">
        <v>532</v>
      </c>
      <c r="AU2508" s="199" t="s">
        <v>89</v>
      </c>
      <c r="AV2508" s="14" t="s">
        <v>83</v>
      </c>
      <c r="AW2508" s="14" t="s">
        <v>30</v>
      </c>
      <c r="AX2508" s="14" t="s">
        <v>76</v>
      </c>
      <c r="AY2508" s="199" t="s">
        <v>524</v>
      </c>
    </row>
    <row r="2509" spans="1:65" s="13" customFormat="1">
      <c r="B2509" s="189"/>
      <c r="D2509" s="190" t="s">
        <v>532</v>
      </c>
      <c r="E2509" s="191" t="s">
        <v>1</v>
      </c>
      <c r="F2509" s="192" t="s">
        <v>2507</v>
      </c>
      <c r="H2509" s="193">
        <v>38.018999999999998</v>
      </c>
      <c r="I2509" s="194"/>
      <c r="L2509" s="189"/>
      <c r="M2509" s="195"/>
      <c r="N2509" s="196"/>
      <c r="O2509" s="196"/>
      <c r="P2509" s="196"/>
      <c r="Q2509" s="196"/>
      <c r="R2509" s="196"/>
      <c r="S2509" s="196"/>
      <c r="T2509" s="197"/>
      <c r="AT2509" s="191" t="s">
        <v>532</v>
      </c>
      <c r="AU2509" s="191" t="s">
        <v>89</v>
      </c>
      <c r="AV2509" s="13" t="s">
        <v>89</v>
      </c>
      <c r="AW2509" s="13" t="s">
        <v>30</v>
      </c>
      <c r="AX2509" s="13" t="s">
        <v>76</v>
      </c>
      <c r="AY2509" s="191" t="s">
        <v>524</v>
      </c>
    </row>
    <row r="2510" spans="1:65" s="13" customFormat="1">
      <c r="B2510" s="189"/>
      <c r="D2510" s="190" t="s">
        <v>532</v>
      </c>
      <c r="E2510" s="191" t="s">
        <v>1</v>
      </c>
      <c r="F2510" s="192" t="s">
        <v>2508</v>
      </c>
      <c r="H2510" s="193">
        <v>0.24099999999999999</v>
      </c>
      <c r="I2510" s="194"/>
      <c r="L2510" s="189"/>
      <c r="M2510" s="195"/>
      <c r="N2510" s="196"/>
      <c r="O2510" s="196"/>
      <c r="P2510" s="196"/>
      <c r="Q2510" s="196"/>
      <c r="R2510" s="196"/>
      <c r="S2510" s="196"/>
      <c r="T2510" s="197"/>
      <c r="AT2510" s="191" t="s">
        <v>532</v>
      </c>
      <c r="AU2510" s="191" t="s">
        <v>89</v>
      </c>
      <c r="AV2510" s="13" t="s">
        <v>89</v>
      </c>
      <c r="AW2510" s="13" t="s">
        <v>30</v>
      </c>
      <c r="AX2510" s="13" t="s">
        <v>76</v>
      </c>
      <c r="AY2510" s="191" t="s">
        <v>524</v>
      </c>
    </row>
    <row r="2511" spans="1:65" s="13" customFormat="1" ht="20.399999999999999">
      <c r="B2511" s="189"/>
      <c r="D2511" s="190" t="s">
        <v>532</v>
      </c>
      <c r="E2511" s="191" t="s">
        <v>1</v>
      </c>
      <c r="F2511" s="192" t="s">
        <v>2509</v>
      </c>
      <c r="H2511" s="193">
        <v>7.3010000000000002</v>
      </c>
      <c r="I2511" s="194"/>
      <c r="L2511" s="189"/>
      <c r="M2511" s="195"/>
      <c r="N2511" s="196"/>
      <c r="O2511" s="196"/>
      <c r="P2511" s="196"/>
      <c r="Q2511" s="196"/>
      <c r="R2511" s="196"/>
      <c r="S2511" s="196"/>
      <c r="T2511" s="197"/>
      <c r="AT2511" s="191" t="s">
        <v>532</v>
      </c>
      <c r="AU2511" s="191" t="s">
        <v>89</v>
      </c>
      <c r="AV2511" s="13" t="s">
        <v>89</v>
      </c>
      <c r="AW2511" s="13" t="s">
        <v>30</v>
      </c>
      <c r="AX2511" s="13" t="s">
        <v>76</v>
      </c>
      <c r="AY2511" s="191" t="s">
        <v>524</v>
      </c>
    </row>
    <row r="2512" spans="1:65" s="16" customFormat="1">
      <c r="B2512" s="213"/>
      <c r="D2512" s="190" t="s">
        <v>532</v>
      </c>
      <c r="E2512" s="214" t="s">
        <v>1</v>
      </c>
      <c r="F2512" s="215" t="s">
        <v>590</v>
      </c>
      <c r="H2512" s="216">
        <v>45.561</v>
      </c>
      <c r="I2512" s="217"/>
      <c r="L2512" s="213"/>
      <c r="M2512" s="218"/>
      <c r="N2512" s="219"/>
      <c r="O2512" s="219"/>
      <c r="P2512" s="219"/>
      <c r="Q2512" s="219"/>
      <c r="R2512" s="219"/>
      <c r="S2512" s="219"/>
      <c r="T2512" s="220"/>
      <c r="AT2512" s="214" t="s">
        <v>532</v>
      </c>
      <c r="AU2512" s="214" t="s">
        <v>89</v>
      </c>
      <c r="AV2512" s="16" t="s">
        <v>530</v>
      </c>
      <c r="AW2512" s="16" t="s">
        <v>30</v>
      </c>
      <c r="AX2512" s="16" t="s">
        <v>83</v>
      </c>
      <c r="AY2512" s="214" t="s">
        <v>524</v>
      </c>
    </row>
    <row r="2513" spans="1:65" s="2" customFormat="1" ht="33" customHeight="1">
      <c r="A2513" s="35"/>
      <c r="B2513" s="144"/>
      <c r="C2513" s="176" t="s">
        <v>2510</v>
      </c>
      <c r="D2513" s="176" t="s">
        <v>526</v>
      </c>
      <c r="E2513" s="177" t="s">
        <v>2511</v>
      </c>
      <c r="F2513" s="178" t="s">
        <v>2512</v>
      </c>
      <c r="G2513" s="179" t="s">
        <v>529</v>
      </c>
      <c r="H2513" s="180">
        <v>182.41</v>
      </c>
      <c r="I2513" s="181"/>
      <c r="J2513" s="180">
        <f>ROUND(I2513*H2513,3)</f>
        <v>0</v>
      </c>
      <c r="K2513" s="182"/>
      <c r="L2513" s="36"/>
      <c r="M2513" s="183" t="s">
        <v>1</v>
      </c>
      <c r="N2513" s="184" t="s">
        <v>42</v>
      </c>
      <c r="O2513" s="61"/>
      <c r="P2513" s="185">
        <f>O2513*H2513</f>
        <v>0</v>
      </c>
      <c r="Q2513" s="185">
        <v>0</v>
      </c>
      <c r="R2513" s="185">
        <f>Q2513*H2513</f>
        <v>0</v>
      </c>
      <c r="S2513" s="185">
        <v>0.02</v>
      </c>
      <c r="T2513" s="186">
        <f>S2513*H2513</f>
        <v>3.6482000000000001</v>
      </c>
      <c r="U2513" s="35"/>
      <c r="V2513" s="35"/>
      <c r="W2513" s="35"/>
      <c r="X2513" s="35"/>
      <c r="Y2513" s="35"/>
      <c r="Z2513" s="35"/>
      <c r="AA2513" s="35"/>
      <c r="AB2513" s="35"/>
      <c r="AC2513" s="35"/>
      <c r="AD2513" s="35"/>
      <c r="AE2513" s="35"/>
      <c r="AR2513" s="187" t="s">
        <v>530</v>
      </c>
      <c r="AT2513" s="187" t="s">
        <v>526</v>
      </c>
      <c r="AU2513" s="187" t="s">
        <v>89</v>
      </c>
      <c r="AY2513" s="18" t="s">
        <v>524</v>
      </c>
      <c r="BE2513" s="105">
        <f>IF(N2513="základná",J2513,0)</f>
        <v>0</v>
      </c>
      <c r="BF2513" s="105">
        <f>IF(N2513="znížená",J2513,0)</f>
        <v>0</v>
      </c>
      <c r="BG2513" s="105">
        <f>IF(N2513="zákl. prenesená",J2513,0)</f>
        <v>0</v>
      </c>
      <c r="BH2513" s="105">
        <f>IF(N2513="zníž. prenesená",J2513,0)</f>
        <v>0</v>
      </c>
      <c r="BI2513" s="105">
        <f>IF(N2513="nulová",J2513,0)</f>
        <v>0</v>
      </c>
      <c r="BJ2513" s="18" t="s">
        <v>89</v>
      </c>
      <c r="BK2513" s="188">
        <f>ROUND(I2513*H2513,3)</f>
        <v>0</v>
      </c>
      <c r="BL2513" s="18" t="s">
        <v>530</v>
      </c>
      <c r="BM2513" s="187" t="s">
        <v>2513</v>
      </c>
    </row>
    <row r="2514" spans="1:65" s="14" customFormat="1">
      <c r="B2514" s="198"/>
      <c r="D2514" s="190" t="s">
        <v>532</v>
      </c>
      <c r="E2514" s="199" t="s">
        <v>1</v>
      </c>
      <c r="F2514" s="200" t="s">
        <v>577</v>
      </c>
      <c r="H2514" s="199" t="s">
        <v>1</v>
      </c>
      <c r="I2514" s="201"/>
      <c r="L2514" s="198"/>
      <c r="M2514" s="202"/>
      <c r="N2514" s="203"/>
      <c r="O2514" s="203"/>
      <c r="P2514" s="203"/>
      <c r="Q2514" s="203"/>
      <c r="R2514" s="203"/>
      <c r="S2514" s="203"/>
      <c r="T2514" s="204"/>
      <c r="AT2514" s="199" t="s">
        <v>532</v>
      </c>
      <c r="AU2514" s="199" t="s">
        <v>89</v>
      </c>
      <c r="AV2514" s="14" t="s">
        <v>83</v>
      </c>
      <c r="AW2514" s="14" t="s">
        <v>30</v>
      </c>
      <c r="AX2514" s="14" t="s">
        <v>76</v>
      </c>
      <c r="AY2514" s="199" t="s">
        <v>524</v>
      </c>
    </row>
    <row r="2515" spans="1:65" s="14" customFormat="1">
      <c r="B2515" s="198"/>
      <c r="D2515" s="190" t="s">
        <v>532</v>
      </c>
      <c r="E2515" s="199" t="s">
        <v>1</v>
      </c>
      <c r="F2515" s="200" t="s">
        <v>2486</v>
      </c>
      <c r="H2515" s="199" t="s">
        <v>1</v>
      </c>
      <c r="I2515" s="201"/>
      <c r="L2515" s="198"/>
      <c r="M2515" s="202"/>
      <c r="N2515" s="203"/>
      <c r="O2515" s="203"/>
      <c r="P2515" s="203"/>
      <c r="Q2515" s="203"/>
      <c r="R2515" s="203"/>
      <c r="S2515" s="203"/>
      <c r="T2515" s="204"/>
      <c r="AT2515" s="199" t="s">
        <v>532</v>
      </c>
      <c r="AU2515" s="199" t="s">
        <v>89</v>
      </c>
      <c r="AV2515" s="14" t="s">
        <v>83</v>
      </c>
      <c r="AW2515" s="14" t="s">
        <v>30</v>
      </c>
      <c r="AX2515" s="14" t="s">
        <v>76</v>
      </c>
      <c r="AY2515" s="199" t="s">
        <v>524</v>
      </c>
    </row>
    <row r="2516" spans="1:65" s="13" customFormat="1">
      <c r="B2516" s="189"/>
      <c r="D2516" s="190" t="s">
        <v>532</v>
      </c>
      <c r="E2516" s="191" t="s">
        <v>1</v>
      </c>
      <c r="F2516" s="192" t="s">
        <v>2514</v>
      </c>
      <c r="H2516" s="193">
        <v>182.41</v>
      </c>
      <c r="I2516" s="194"/>
      <c r="L2516" s="189"/>
      <c r="M2516" s="195"/>
      <c r="N2516" s="196"/>
      <c r="O2516" s="196"/>
      <c r="P2516" s="196"/>
      <c r="Q2516" s="196"/>
      <c r="R2516" s="196"/>
      <c r="S2516" s="196"/>
      <c r="T2516" s="197"/>
      <c r="AT2516" s="191" t="s">
        <v>532</v>
      </c>
      <c r="AU2516" s="191" t="s">
        <v>89</v>
      </c>
      <c r="AV2516" s="13" t="s">
        <v>89</v>
      </c>
      <c r="AW2516" s="13" t="s">
        <v>30</v>
      </c>
      <c r="AX2516" s="13" t="s">
        <v>76</v>
      </c>
      <c r="AY2516" s="191" t="s">
        <v>524</v>
      </c>
    </row>
    <row r="2517" spans="1:65" s="16" customFormat="1">
      <c r="B2517" s="213"/>
      <c r="D2517" s="190" t="s">
        <v>532</v>
      </c>
      <c r="E2517" s="214" t="s">
        <v>1</v>
      </c>
      <c r="F2517" s="215" t="s">
        <v>590</v>
      </c>
      <c r="H2517" s="216">
        <v>182.41</v>
      </c>
      <c r="I2517" s="217"/>
      <c r="L2517" s="213"/>
      <c r="M2517" s="218"/>
      <c r="N2517" s="219"/>
      <c r="O2517" s="219"/>
      <c r="P2517" s="219"/>
      <c r="Q2517" s="219"/>
      <c r="R2517" s="219"/>
      <c r="S2517" s="219"/>
      <c r="T2517" s="220"/>
      <c r="AT2517" s="214" t="s">
        <v>532</v>
      </c>
      <c r="AU2517" s="214" t="s">
        <v>89</v>
      </c>
      <c r="AV2517" s="16" t="s">
        <v>530</v>
      </c>
      <c r="AW2517" s="16" t="s">
        <v>30</v>
      </c>
      <c r="AX2517" s="16" t="s">
        <v>83</v>
      </c>
      <c r="AY2517" s="214" t="s">
        <v>524</v>
      </c>
    </row>
    <row r="2518" spans="1:65" s="2" customFormat="1" ht="21.75" customHeight="1">
      <c r="A2518" s="35"/>
      <c r="B2518" s="144"/>
      <c r="C2518" s="176" t="s">
        <v>2515</v>
      </c>
      <c r="D2518" s="176" t="s">
        <v>526</v>
      </c>
      <c r="E2518" s="177" t="s">
        <v>2516</v>
      </c>
      <c r="F2518" s="178" t="s">
        <v>2517</v>
      </c>
      <c r="G2518" s="179" t="s">
        <v>879</v>
      </c>
      <c r="H2518" s="180">
        <v>15</v>
      </c>
      <c r="I2518" s="181"/>
      <c r="J2518" s="180">
        <f>ROUND(I2518*H2518,3)</f>
        <v>0</v>
      </c>
      <c r="K2518" s="182"/>
      <c r="L2518" s="36"/>
      <c r="M2518" s="183" t="s">
        <v>1</v>
      </c>
      <c r="N2518" s="184" t="s">
        <v>42</v>
      </c>
      <c r="O2518" s="61"/>
      <c r="P2518" s="185">
        <f>O2518*H2518</f>
        <v>0</v>
      </c>
      <c r="Q2518" s="185">
        <v>0</v>
      </c>
      <c r="R2518" s="185">
        <f>Q2518*H2518</f>
        <v>0</v>
      </c>
      <c r="S2518" s="185">
        <v>2.4E-2</v>
      </c>
      <c r="T2518" s="186">
        <f>S2518*H2518</f>
        <v>0.36</v>
      </c>
      <c r="U2518" s="35"/>
      <c r="V2518" s="35"/>
      <c r="W2518" s="35"/>
      <c r="X2518" s="35"/>
      <c r="Y2518" s="35"/>
      <c r="Z2518" s="35"/>
      <c r="AA2518" s="35"/>
      <c r="AB2518" s="35"/>
      <c r="AC2518" s="35"/>
      <c r="AD2518" s="35"/>
      <c r="AE2518" s="35"/>
      <c r="AR2518" s="187" t="s">
        <v>530</v>
      </c>
      <c r="AT2518" s="187" t="s">
        <v>526</v>
      </c>
      <c r="AU2518" s="187" t="s">
        <v>89</v>
      </c>
      <c r="AY2518" s="18" t="s">
        <v>524</v>
      </c>
      <c r="BE2518" s="105">
        <f>IF(N2518="základná",J2518,0)</f>
        <v>0</v>
      </c>
      <c r="BF2518" s="105">
        <f>IF(N2518="znížená",J2518,0)</f>
        <v>0</v>
      </c>
      <c r="BG2518" s="105">
        <f>IF(N2518="zákl. prenesená",J2518,0)</f>
        <v>0</v>
      </c>
      <c r="BH2518" s="105">
        <f>IF(N2518="zníž. prenesená",J2518,0)</f>
        <v>0</v>
      </c>
      <c r="BI2518" s="105">
        <f>IF(N2518="nulová",J2518,0)</f>
        <v>0</v>
      </c>
      <c r="BJ2518" s="18" t="s">
        <v>89</v>
      </c>
      <c r="BK2518" s="188">
        <f>ROUND(I2518*H2518,3)</f>
        <v>0</v>
      </c>
      <c r="BL2518" s="18" t="s">
        <v>530</v>
      </c>
      <c r="BM2518" s="187" t="s">
        <v>2518</v>
      </c>
    </row>
    <row r="2519" spans="1:65" s="14" customFormat="1">
      <c r="B2519" s="198"/>
      <c r="D2519" s="190" t="s">
        <v>532</v>
      </c>
      <c r="E2519" s="199" t="s">
        <v>1</v>
      </c>
      <c r="F2519" s="200" t="s">
        <v>2519</v>
      </c>
      <c r="H2519" s="199" t="s">
        <v>1</v>
      </c>
      <c r="I2519" s="201"/>
      <c r="L2519" s="198"/>
      <c r="M2519" s="202"/>
      <c r="N2519" s="203"/>
      <c r="O2519" s="203"/>
      <c r="P2519" s="203"/>
      <c r="Q2519" s="203"/>
      <c r="R2519" s="203"/>
      <c r="S2519" s="203"/>
      <c r="T2519" s="204"/>
      <c r="AT2519" s="199" t="s">
        <v>532</v>
      </c>
      <c r="AU2519" s="199" t="s">
        <v>89</v>
      </c>
      <c r="AV2519" s="14" t="s">
        <v>83</v>
      </c>
      <c r="AW2519" s="14" t="s">
        <v>30</v>
      </c>
      <c r="AX2519" s="14" t="s">
        <v>76</v>
      </c>
      <c r="AY2519" s="199" t="s">
        <v>524</v>
      </c>
    </row>
    <row r="2520" spans="1:65" s="14" customFormat="1">
      <c r="B2520" s="198"/>
      <c r="D2520" s="190" t="s">
        <v>532</v>
      </c>
      <c r="E2520" s="199" t="s">
        <v>1</v>
      </c>
      <c r="F2520" s="200" t="s">
        <v>2064</v>
      </c>
      <c r="H2520" s="199" t="s">
        <v>1</v>
      </c>
      <c r="I2520" s="201"/>
      <c r="L2520" s="198"/>
      <c r="M2520" s="202"/>
      <c r="N2520" s="203"/>
      <c r="O2520" s="203"/>
      <c r="P2520" s="203"/>
      <c r="Q2520" s="203"/>
      <c r="R2520" s="203"/>
      <c r="S2520" s="203"/>
      <c r="T2520" s="204"/>
      <c r="AT2520" s="199" t="s">
        <v>532</v>
      </c>
      <c r="AU2520" s="199" t="s">
        <v>89</v>
      </c>
      <c r="AV2520" s="14" t="s">
        <v>83</v>
      </c>
      <c r="AW2520" s="14" t="s">
        <v>30</v>
      </c>
      <c r="AX2520" s="14" t="s">
        <v>76</v>
      </c>
      <c r="AY2520" s="199" t="s">
        <v>524</v>
      </c>
    </row>
    <row r="2521" spans="1:65" s="13" customFormat="1">
      <c r="B2521" s="189"/>
      <c r="D2521" s="190" t="s">
        <v>532</v>
      </c>
      <c r="E2521" s="191" t="s">
        <v>1</v>
      </c>
      <c r="F2521" s="192" t="s">
        <v>2520</v>
      </c>
      <c r="H2521" s="193">
        <v>15</v>
      </c>
      <c r="I2521" s="194"/>
      <c r="L2521" s="189"/>
      <c r="M2521" s="195"/>
      <c r="N2521" s="196"/>
      <c r="O2521" s="196"/>
      <c r="P2521" s="196"/>
      <c r="Q2521" s="196"/>
      <c r="R2521" s="196"/>
      <c r="S2521" s="196"/>
      <c r="T2521" s="197"/>
      <c r="AT2521" s="191" t="s">
        <v>532</v>
      </c>
      <c r="AU2521" s="191" t="s">
        <v>89</v>
      </c>
      <c r="AV2521" s="13" t="s">
        <v>89</v>
      </c>
      <c r="AW2521" s="13" t="s">
        <v>30</v>
      </c>
      <c r="AX2521" s="13" t="s">
        <v>76</v>
      </c>
      <c r="AY2521" s="191" t="s">
        <v>524</v>
      </c>
    </row>
    <row r="2522" spans="1:65" s="15" customFormat="1">
      <c r="B2522" s="205"/>
      <c r="D2522" s="190" t="s">
        <v>532</v>
      </c>
      <c r="E2522" s="206" t="s">
        <v>1</v>
      </c>
      <c r="F2522" s="207" t="s">
        <v>589</v>
      </c>
      <c r="H2522" s="208">
        <v>15</v>
      </c>
      <c r="I2522" s="209"/>
      <c r="L2522" s="205"/>
      <c r="M2522" s="210"/>
      <c r="N2522" s="211"/>
      <c r="O2522" s="211"/>
      <c r="P2522" s="211"/>
      <c r="Q2522" s="211"/>
      <c r="R2522" s="211"/>
      <c r="S2522" s="211"/>
      <c r="T2522" s="212"/>
      <c r="AT2522" s="206" t="s">
        <v>532</v>
      </c>
      <c r="AU2522" s="206" t="s">
        <v>89</v>
      </c>
      <c r="AV2522" s="15" t="s">
        <v>537</v>
      </c>
      <c r="AW2522" s="15" t="s">
        <v>30</v>
      </c>
      <c r="AX2522" s="15" t="s">
        <v>76</v>
      </c>
      <c r="AY2522" s="206" t="s">
        <v>524</v>
      </c>
    </row>
    <row r="2523" spans="1:65" s="16" customFormat="1">
      <c r="B2523" s="213"/>
      <c r="D2523" s="190" t="s">
        <v>532</v>
      </c>
      <c r="E2523" s="214" t="s">
        <v>1</v>
      </c>
      <c r="F2523" s="215" t="s">
        <v>590</v>
      </c>
      <c r="H2523" s="216">
        <v>15</v>
      </c>
      <c r="I2523" s="217"/>
      <c r="L2523" s="213"/>
      <c r="M2523" s="218"/>
      <c r="N2523" s="219"/>
      <c r="O2523" s="219"/>
      <c r="P2523" s="219"/>
      <c r="Q2523" s="219"/>
      <c r="R2523" s="219"/>
      <c r="S2523" s="219"/>
      <c r="T2523" s="220"/>
      <c r="AT2523" s="214" t="s">
        <v>532</v>
      </c>
      <c r="AU2523" s="214" t="s">
        <v>89</v>
      </c>
      <c r="AV2523" s="16" t="s">
        <v>530</v>
      </c>
      <c r="AW2523" s="16" t="s">
        <v>30</v>
      </c>
      <c r="AX2523" s="16" t="s">
        <v>83</v>
      </c>
      <c r="AY2523" s="214" t="s">
        <v>524</v>
      </c>
    </row>
    <row r="2524" spans="1:65" s="2" customFormat="1" ht="33" customHeight="1">
      <c r="A2524" s="35"/>
      <c r="B2524" s="144"/>
      <c r="C2524" s="176" t="s">
        <v>2521</v>
      </c>
      <c r="D2524" s="176" t="s">
        <v>526</v>
      </c>
      <c r="E2524" s="177" t="s">
        <v>2522</v>
      </c>
      <c r="F2524" s="178" t="s">
        <v>2523</v>
      </c>
      <c r="G2524" s="179" t="s">
        <v>529</v>
      </c>
      <c r="H2524" s="180">
        <v>1622.48</v>
      </c>
      <c r="I2524" s="181"/>
      <c r="J2524" s="180">
        <f>ROUND(I2524*H2524,3)</f>
        <v>0</v>
      </c>
      <c r="K2524" s="182"/>
      <c r="L2524" s="36"/>
      <c r="M2524" s="183" t="s">
        <v>1</v>
      </c>
      <c r="N2524" s="184" t="s">
        <v>42</v>
      </c>
      <c r="O2524" s="61"/>
      <c r="P2524" s="185">
        <f>O2524*H2524</f>
        <v>0</v>
      </c>
      <c r="Q2524" s="185">
        <v>0</v>
      </c>
      <c r="R2524" s="185">
        <f>Q2524*H2524</f>
        <v>0</v>
      </c>
      <c r="S2524" s="185">
        <v>6.2E-2</v>
      </c>
      <c r="T2524" s="186">
        <f>S2524*H2524</f>
        <v>100.59376</v>
      </c>
      <c r="U2524" s="35"/>
      <c r="V2524" s="35"/>
      <c r="W2524" s="35"/>
      <c r="X2524" s="35"/>
      <c r="Y2524" s="35"/>
      <c r="Z2524" s="35"/>
      <c r="AA2524" s="35"/>
      <c r="AB2524" s="35"/>
      <c r="AC2524" s="35"/>
      <c r="AD2524" s="35"/>
      <c r="AE2524" s="35"/>
      <c r="AR2524" s="187" t="s">
        <v>530</v>
      </c>
      <c r="AT2524" s="187" t="s">
        <v>526</v>
      </c>
      <c r="AU2524" s="187" t="s">
        <v>89</v>
      </c>
      <c r="AY2524" s="18" t="s">
        <v>524</v>
      </c>
      <c r="BE2524" s="105">
        <f>IF(N2524="základná",J2524,0)</f>
        <v>0</v>
      </c>
      <c r="BF2524" s="105">
        <f>IF(N2524="znížená",J2524,0)</f>
        <v>0</v>
      </c>
      <c r="BG2524" s="105">
        <f>IF(N2524="zákl. prenesená",J2524,0)</f>
        <v>0</v>
      </c>
      <c r="BH2524" s="105">
        <f>IF(N2524="zníž. prenesená",J2524,0)</f>
        <v>0</v>
      </c>
      <c r="BI2524" s="105">
        <f>IF(N2524="nulová",J2524,0)</f>
        <v>0</v>
      </c>
      <c r="BJ2524" s="18" t="s">
        <v>89</v>
      </c>
      <c r="BK2524" s="188">
        <f>ROUND(I2524*H2524,3)</f>
        <v>0</v>
      </c>
      <c r="BL2524" s="18" t="s">
        <v>530</v>
      </c>
      <c r="BM2524" s="187" t="s">
        <v>2524</v>
      </c>
    </row>
    <row r="2525" spans="1:65" s="13" customFormat="1">
      <c r="B2525" s="189"/>
      <c r="D2525" s="190" t="s">
        <v>532</v>
      </c>
      <c r="E2525" s="191" t="s">
        <v>1</v>
      </c>
      <c r="F2525" s="192" t="s">
        <v>2525</v>
      </c>
      <c r="H2525" s="193">
        <v>1562.373</v>
      </c>
      <c r="I2525" s="194"/>
      <c r="L2525" s="189"/>
      <c r="M2525" s="195"/>
      <c r="N2525" s="196"/>
      <c r="O2525" s="196"/>
      <c r="P2525" s="196"/>
      <c r="Q2525" s="196"/>
      <c r="R2525" s="196"/>
      <c r="S2525" s="196"/>
      <c r="T2525" s="197"/>
      <c r="AT2525" s="191" t="s">
        <v>532</v>
      </c>
      <c r="AU2525" s="191" t="s">
        <v>89</v>
      </c>
      <c r="AV2525" s="13" t="s">
        <v>89</v>
      </c>
      <c r="AW2525" s="13" t="s">
        <v>30</v>
      </c>
      <c r="AX2525" s="13" t="s">
        <v>76</v>
      </c>
      <c r="AY2525" s="191" t="s">
        <v>524</v>
      </c>
    </row>
    <row r="2526" spans="1:65" s="14" customFormat="1">
      <c r="B2526" s="198"/>
      <c r="D2526" s="190" t="s">
        <v>532</v>
      </c>
      <c r="E2526" s="199" t="s">
        <v>1</v>
      </c>
      <c r="F2526" s="200" t="s">
        <v>2064</v>
      </c>
      <c r="H2526" s="199" t="s">
        <v>1</v>
      </c>
      <c r="I2526" s="201"/>
      <c r="L2526" s="198"/>
      <c r="M2526" s="202"/>
      <c r="N2526" s="203"/>
      <c r="O2526" s="203"/>
      <c r="P2526" s="203"/>
      <c r="Q2526" s="203"/>
      <c r="R2526" s="203"/>
      <c r="S2526" s="203"/>
      <c r="T2526" s="204"/>
      <c r="AT2526" s="199" t="s">
        <v>532</v>
      </c>
      <c r="AU2526" s="199" t="s">
        <v>89</v>
      </c>
      <c r="AV2526" s="14" t="s">
        <v>83</v>
      </c>
      <c r="AW2526" s="14" t="s">
        <v>30</v>
      </c>
      <c r="AX2526" s="14" t="s">
        <v>76</v>
      </c>
      <c r="AY2526" s="199" t="s">
        <v>524</v>
      </c>
    </row>
    <row r="2527" spans="1:65" s="14" customFormat="1">
      <c r="B2527" s="198"/>
      <c r="D2527" s="190" t="s">
        <v>532</v>
      </c>
      <c r="E2527" s="199" t="s">
        <v>1</v>
      </c>
      <c r="F2527" s="200" t="s">
        <v>2526</v>
      </c>
      <c r="H2527" s="199" t="s">
        <v>1</v>
      </c>
      <c r="I2527" s="201"/>
      <c r="L2527" s="198"/>
      <c r="M2527" s="202"/>
      <c r="N2527" s="203"/>
      <c r="O2527" s="203"/>
      <c r="P2527" s="203"/>
      <c r="Q2527" s="203"/>
      <c r="R2527" s="203"/>
      <c r="S2527" s="203"/>
      <c r="T2527" s="204"/>
      <c r="AT2527" s="199" t="s">
        <v>532</v>
      </c>
      <c r="AU2527" s="199" t="s">
        <v>89</v>
      </c>
      <c r="AV2527" s="14" t="s">
        <v>83</v>
      </c>
      <c r="AW2527" s="14" t="s">
        <v>30</v>
      </c>
      <c r="AX2527" s="14" t="s">
        <v>76</v>
      </c>
      <c r="AY2527" s="199" t="s">
        <v>524</v>
      </c>
    </row>
    <row r="2528" spans="1:65" s="13" customFormat="1">
      <c r="B2528" s="189"/>
      <c r="D2528" s="190" t="s">
        <v>532</v>
      </c>
      <c r="E2528" s="191" t="s">
        <v>1</v>
      </c>
      <c r="F2528" s="192" t="s">
        <v>2527</v>
      </c>
      <c r="H2528" s="193">
        <v>17.303000000000001</v>
      </c>
      <c r="I2528" s="194"/>
      <c r="L2528" s="189"/>
      <c r="M2528" s="195"/>
      <c r="N2528" s="196"/>
      <c r="O2528" s="196"/>
      <c r="P2528" s="196"/>
      <c r="Q2528" s="196"/>
      <c r="R2528" s="196"/>
      <c r="S2528" s="196"/>
      <c r="T2528" s="197"/>
      <c r="AT2528" s="191" t="s">
        <v>532</v>
      </c>
      <c r="AU2528" s="191" t="s">
        <v>89</v>
      </c>
      <c r="AV2528" s="13" t="s">
        <v>89</v>
      </c>
      <c r="AW2528" s="13" t="s">
        <v>30</v>
      </c>
      <c r="AX2528" s="13" t="s">
        <v>76</v>
      </c>
      <c r="AY2528" s="191" t="s">
        <v>524</v>
      </c>
    </row>
    <row r="2529" spans="1:65" s="13" customFormat="1" ht="20.399999999999999">
      <c r="B2529" s="189"/>
      <c r="D2529" s="190" t="s">
        <v>532</v>
      </c>
      <c r="E2529" s="191" t="s">
        <v>1</v>
      </c>
      <c r="F2529" s="192" t="s">
        <v>2528</v>
      </c>
      <c r="H2529" s="193">
        <v>25.657</v>
      </c>
      <c r="I2529" s="194"/>
      <c r="L2529" s="189"/>
      <c r="M2529" s="195"/>
      <c r="N2529" s="196"/>
      <c r="O2529" s="196"/>
      <c r="P2529" s="196"/>
      <c r="Q2529" s="196"/>
      <c r="R2529" s="196"/>
      <c r="S2529" s="196"/>
      <c r="T2529" s="197"/>
      <c r="AT2529" s="191" t="s">
        <v>532</v>
      </c>
      <c r="AU2529" s="191" t="s">
        <v>89</v>
      </c>
      <c r="AV2529" s="13" t="s">
        <v>89</v>
      </c>
      <c r="AW2529" s="13" t="s">
        <v>30</v>
      </c>
      <c r="AX2529" s="13" t="s">
        <v>76</v>
      </c>
      <c r="AY2529" s="191" t="s">
        <v>524</v>
      </c>
    </row>
    <row r="2530" spans="1:65" s="13" customFormat="1">
      <c r="B2530" s="189"/>
      <c r="D2530" s="190" t="s">
        <v>532</v>
      </c>
      <c r="E2530" s="191" t="s">
        <v>1</v>
      </c>
      <c r="F2530" s="192" t="s">
        <v>2529</v>
      </c>
      <c r="H2530" s="193">
        <v>17.146999999999998</v>
      </c>
      <c r="I2530" s="194"/>
      <c r="L2530" s="189"/>
      <c r="M2530" s="195"/>
      <c r="N2530" s="196"/>
      <c r="O2530" s="196"/>
      <c r="P2530" s="196"/>
      <c r="Q2530" s="196"/>
      <c r="R2530" s="196"/>
      <c r="S2530" s="196"/>
      <c r="T2530" s="197"/>
      <c r="AT2530" s="191" t="s">
        <v>532</v>
      </c>
      <c r="AU2530" s="191" t="s">
        <v>89</v>
      </c>
      <c r="AV2530" s="13" t="s">
        <v>89</v>
      </c>
      <c r="AW2530" s="13" t="s">
        <v>30</v>
      </c>
      <c r="AX2530" s="13" t="s">
        <v>76</v>
      </c>
      <c r="AY2530" s="191" t="s">
        <v>524</v>
      </c>
    </row>
    <row r="2531" spans="1:65" s="15" customFormat="1">
      <c r="B2531" s="205"/>
      <c r="D2531" s="190" t="s">
        <v>532</v>
      </c>
      <c r="E2531" s="206" t="s">
        <v>1</v>
      </c>
      <c r="F2531" s="207" t="s">
        <v>589</v>
      </c>
      <c r="H2531" s="208">
        <v>1622.48</v>
      </c>
      <c r="I2531" s="209"/>
      <c r="L2531" s="205"/>
      <c r="M2531" s="210"/>
      <c r="N2531" s="211"/>
      <c r="O2531" s="211"/>
      <c r="P2531" s="211"/>
      <c r="Q2531" s="211"/>
      <c r="R2531" s="211"/>
      <c r="S2531" s="211"/>
      <c r="T2531" s="212"/>
      <c r="AT2531" s="206" t="s">
        <v>532</v>
      </c>
      <c r="AU2531" s="206" t="s">
        <v>89</v>
      </c>
      <c r="AV2531" s="15" t="s">
        <v>537</v>
      </c>
      <c r="AW2531" s="15" t="s">
        <v>30</v>
      </c>
      <c r="AX2531" s="15" t="s">
        <v>76</v>
      </c>
      <c r="AY2531" s="206" t="s">
        <v>524</v>
      </c>
    </row>
    <row r="2532" spans="1:65" s="16" customFormat="1">
      <c r="B2532" s="213"/>
      <c r="D2532" s="190" t="s">
        <v>532</v>
      </c>
      <c r="E2532" s="214" t="s">
        <v>1</v>
      </c>
      <c r="F2532" s="215" t="s">
        <v>590</v>
      </c>
      <c r="H2532" s="216">
        <v>1622.48</v>
      </c>
      <c r="I2532" s="217"/>
      <c r="L2532" s="213"/>
      <c r="M2532" s="218"/>
      <c r="N2532" s="219"/>
      <c r="O2532" s="219"/>
      <c r="P2532" s="219"/>
      <c r="Q2532" s="219"/>
      <c r="R2532" s="219"/>
      <c r="S2532" s="219"/>
      <c r="T2532" s="220"/>
      <c r="AT2532" s="214" t="s">
        <v>532</v>
      </c>
      <c r="AU2532" s="214" t="s">
        <v>89</v>
      </c>
      <c r="AV2532" s="16" t="s">
        <v>530</v>
      </c>
      <c r="AW2532" s="16" t="s">
        <v>30</v>
      </c>
      <c r="AX2532" s="16" t="s">
        <v>83</v>
      </c>
      <c r="AY2532" s="214" t="s">
        <v>524</v>
      </c>
    </row>
    <row r="2533" spans="1:65" s="2" customFormat="1" ht="21.75" customHeight="1">
      <c r="A2533" s="35"/>
      <c r="B2533" s="144"/>
      <c r="C2533" s="176" t="s">
        <v>2530</v>
      </c>
      <c r="D2533" s="176" t="s">
        <v>526</v>
      </c>
      <c r="E2533" s="177" t="s">
        <v>2531</v>
      </c>
      <c r="F2533" s="178" t="s">
        <v>2532</v>
      </c>
      <c r="G2533" s="179" t="s">
        <v>879</v>
      </c>
      <c r="H2533" s="180">
        <v>29</v>
      </c>
      <c r="I2533" s="181"/>
      <c r="J2533" s="180">
        <f>ROUND(I2533*H2533,3)</f>
        <v>0</v>
      </c>
      <c r="K2533" s="182"/>
      <c r="L2533" s="36"/>
      <c r="M2533" s="183" t="s">
        <v>1</v>
      </c>
      <c r="N2533" s="184" t="s">
        <v>42</v>
      </c>
      <c r="O2533" s="61"/>
      <c r="P2533" s="185">
        <f>O2533*H2533</f>
        <v>0</v>
      </c>
      <c r="Q2533" s="185">
        <v>0</v>
      </c>
      <c r="R2533" s="185">
        <f>Q2533*H2533</f>
        <v>0</v>
      </c>
      <c r="S2533" s="185">
        <v>0.03</v>
      </c>
      <c r="T2533" s="186">
        <f>S2533*H2533</f>
        <v>0.87</v>
      </c>
      <c r="U2533" s="35"/>
      <c r="V2533" s="35"/>
      <c r="W2533" s="35"/>
      <c r="X2533" s="35"/>
      <c r="Y2533" s="35"/>
      <c r="Z2533" s="35"/>
      <c r="AA2533" s="35"/>
      <c r="AB2533" s="35"/>
      <c r="AC2533" s="35"/>
      <c r="AD2533" s="35"/>
      <c r="AE2533" s="35"/>
      <c r="AR2533" s="187" t="s">
        <v>530</v>
      </c>
      <c r="AT2533" s="187" t="s">
        <v>526</v>
      </c>
      <c r="AU2533" s="187" t="s">
        <v>89</v>
      </c>
      <c r="AY2533" s="18" t="s">
        <v>524</v>
      </c>
      <c r="BE2533" s="105">
        <f>IF(N2533="základná",J2533,0)</f>
        <v>0</v>
      </c>
      <c r="BF2533" s="105">
        <f>IF(N2533="znížená",J2533,0)</f>
        <v>0</v>
      </c>
      <c r="BG2533" s="105">
        <f>IF(N2533="zákl. prenesená",J2533,0)</f>
        <v>0</v>
      </c>
      <c r="BH2533" s="105">
        <f>IF(N2533="zníž. prenesená",J2533,0)</f>
        <v>0</v>
      </c>
      <c r="BI2533" s="105">
        <f>IF(N2533="nulová",J2533,0)</f>
        <v>0</v>
      </c>
      <c r="BJ2533" s="18" t="s">
        <v>89</v>
      </c>
      <c r="BK2533" s="188">
        <f>ROUND(I2533*H2533,3)</f>
        <v>0</v>
      </c>
      <c r="BL2533" s="18" t="s">
        <v>530</v>
      </c>
      <c r="BM2533" s="187" t="s">
        <v>2533</v>
      </c>
    </row>
    <row r="2534" spans="1:65" s="14" customFormat="1">
      <c r="B2534" s="198"/>
      <c r="D2534" s="190" t="s">
        <v>532</v>
      </c>
      <c r="E2534" s="199" t="s">
        <v>1</v>
      </c>
      <c r="F2534" s="200" t="s">
        <v>2534</v>
      </c>
      <c r="H2534" s="199" t="s">
        <v>1</v>
      </c>
      <c r="I2534" s="201"/>
      <c r="L2534" s="198"/>
      <c r="M2534" s="202"/>
      <c r="N2534" s="203"/>
      <c r="O2534" s="203"/>
      <c r="P2534" s="203"/>
      <c r="Q2534" s="203"/>
      <c r="R2534" s="203"/>
      <c r="S2534" s="203"/>
      <c r="T2534" s="204"/>
      <c r="AT2534" s="199" t="s">
        <v>532</v>
      </c>
      <c r="AU2534" s="199" t="s">
        <v>89</v>
      </c>
      <c r="AV2534" s="14" t="s">
        <v>83</v>
      </c>
      <c r="AW2534" s="14" t="s">
        <v>30</v>
      </c>
      <c r="AX2534" s="14" t="s">
        <v>76</v>
      </c>
      <c r="AY2534" s="199" t="s">
        <v>524</v>
      </c>
    </row>
    <row r="2535" spans="1:65" s="14" customFormat="1">
      <c r="B2535" s="198"/>
      <c r="D2535" s="190" t="s">
        <v>532</v>
      </c>
      <c r="E2535" s="199" t="s">
        <v>1</v>
      </c>
      <c r="F2535" s="200" t="s">
        <v>2064</v>
      </c>
      <c r="H2535" s="199" t="s">
        <v>1</v>
      </c>
      <c r="I2535" s="201"/>
      <c r="L2535" s="198"/>
      <c r="M2535" s="202"/>
      <c r="N2535" s="203"/>
      <c r="O2535" s="203"/>
      <c r="P2535" s="203"/>
      <c r="Q2535" s="203"/>
      <c r="R2535" s="203"/>
      <c r="S2535" s="203"/>
      <c r="T2535" s="204"/>
      <c r="AT2535" s="199" t="s">
        <v>532</v>
      </c>
      <c r="AU2535" s="199" t="s">
        <v>89</v>
      </c>
      <c r="AV2535" s="14" t="s">
        <v>83</v>
      </c>
      <c r="AW2535" s="14" t="s">
        <v>30</v>
      </c>
      <c r="AX2535" s="14" t="s">
        <v>76</v>
      </c>
      <c r="AY2535" s="199" t="s">
        <v>524</v>
      </c>
    </row>
    <row r="2536" spans="1:65" s="14" customFormat="1">
      <c r="B2536" s="198"/>
      <c r="D2536" s="190" t="s">
        <v>532</v>
      </c>
      <c r="E2536" s="199" t="s">
        <v>1</v>
      </c>
      <c r="F2536" s="200" t="s">
        <v>840</v>
      </c>
      <c r="H2536" s="199" t="s">
        <v>1</v>
      </c>
      <c r="I2536" s="201"/>
      <c r="L2536" s="198"/>
      <c r="M2536" s="202"/>
      <c r="N2536" s="203"/>
      <c r="O2536" s="203"/>
      <c r="P2536" s="203"/>
      <c r="Q2536" s="203"/>
      <c r="R2536" s="203"/>
      <c r="S2536" s="203"/>
      <c r="T2536" s="204"/>
      <c r="AT2536" s="199" t="s">
        <v>532</v>
      </c>
      <c r="AU2536" s="199" t="s">
        <v>89</v>
      </c>
      <c r="AV2536" s="14" t="s">
        <v>83</v>
      </c>
      <c r="AW2536" s="14" t="s">
        <v>30</v>
      </c>
      <c r="AX2536" s="14" t="s">
        <v>76</v>
      </c>
      <c r="AY2536" s="199" t="s">
        <v>524</v>
      </c>
    </row>
    <row r="2537" spans="1:65" s="14" customFormat="1">
      <c r="B2537" s="198"/>
      <c r="D2537" s="190" t="s">
        <v>532</v>
      </c>
      <c r="E2537" s="199" t="s">
        <v>1</v>
      </c>
      <c r="F2537" s="200" t="s">
        <v>1652</v>
      </c>
      <c r="H2537" s="199" t="s">
        <v>1</v>
      </c>
      <c r="I2537" s="201"/>
      <c r="L2537" s="198"/>
      <c r="M2537" s="202"/>
      <c r="N2537" s="203"/>
      <c r="O2537" s="203"/>
      <c r="P2537" s="203"/>
      <c r="Q2537" s="203"/>
      <c r="R2537" s="203"/>
      <c r="S2537" s="203"/>
      <c r="T2537" s="204"/>
      <c r="AT2537" s="199" t="s">
        <v>532</v>
      </c>
      <c r="AU2537" s="199" t="s">
        <v>89</v>
      </c>
      <c r="AV2537" s="14" t="s">
        <v>83</v>
      </c>
      <c r="AW2537" s="14" t="s">
        <v>30</v>
      </c>
      <c r="AX2537" s="14" t="s">
        <v>76</v>
      </c>
      <c r="AY2537" s="199" t="s">
        <v>524</v>
      </c>
    </row>
    <row r="2538" spans="1:65" s="13" customFormat="1">
      <c r="B2538" s="189"/>
      <c r="D2538" s="190" t="s">
        <v>532</v>
      </c>
      <c r="E2538" s="191" t="s">
        <v>1</v>
      </c>
      <c r="F2538" s="192" t="s">
        <v>2535</v>
      </c>
      <c r="H2538" s="193">
        <v>13</v>
      </c>
      <c r="I2538" s="194"/>
      <c r="L2538" s="189"/>
      <c r="M2538" s="195"/>
      <c r="N2538" s="196"/>
      <c r="O2538" s="196"/>
      <c r="P2538" s="196"/>
      <c r="Q2538" s="196"/>
      <c r="R2538" s="196"/>
      <c r="S2538" s="196"/>
      <c r="T2538" s="197"/>
      <c r="AT2538" s="191" t="s">
        <v>532</v>
      </c>
      <c r="AU2538" s="191" t="s">
        <v>89</v>
      </c>
      <c r="AV2538" s="13" t="s">
        <v>89</v>
      </c>
      <c r="AW2538" s="13" t="s">
        <v>30</v>
      </c>
      <c r="AX2538" s="13" t="s">
        <v>76</v>
      </c>
      <c r="AY2538" s="191" t="s">
        <v>524</v>
      </c>
    </row>
    <row r="2539" spans="1:65" s="14" customFormat="1">
      <c r="B2539" s="198"/>
      <c r="D2539" s="190" t="s">
        <v>532</v>
      </c>
      <c r="E2539" s="199" t="s">
        <v>1</v>
      </c>
      <c r="F2539" s="200" t="s">
        <v>1673</v>
      </c>
      <c r="H2539" s="199" t="s">
        <v>1</v>
      </c>
      <c r="I2539" s="201"/>
      <c r="L2539" s="198"/>
      <c r="M2539" s="202"/>
      <c r="N2539" s="203"/>
      <c r="O2539" s="203"/>
      <c r="P2539" s="203"/>
      <c r="Q2539" s="203"/>
      <c r="R2539" s="203"/>
      <c r="S2539" s="203"/>
      <c r="T2539" s="204"/>
      <c r="AT2539" s="199" t="s">
        <v>532</v>
      </c>
      <c r="AU2539" s="199" t="s">
        <v>89</v>
      </c>
      <c r="AV2539" s="14" t="s">
        <v>83</v>
      </c>
      <c r="AW2539" s="14" t="s">
        <v>30</v>
      </c>
      <c r="AX2539" s="14" t="s">
        <v>76</v>
      </c>
      <c r="AY2539" s="199" t="s">
        <v>524</v>
      </c>
    </row>
    <row r="2540" spans="1:65" s="13" customFormat="1">
      <c r="B2540" s="189"/>
      <c r="D2540" s="190" t="s">
        <v>532</v>
      </c>
      <c r="E2540" s="191" t="s">
        <v>1</v>
      </c>
      <c r="F2540" s="192" t="s">
        <v>2536</v>
      </c>
      <c r="H2540" s="193">
        <v>12</v>
      </c>
      <c r="I2540" s="194"/>
      <c r="L2540" s="189"/>
      <c r="M2540" s="195"/>
      <c r="N2540" s="196"/>
      <c r="O2540" s="196"/>
      <c r="P2540" s="196"/>
      <c r="Q2540" s="196"/>
      <c r="R2540" s="196"/>
      <c r="S2540" s="196"/>
      <c r="T2540" s="197"/>
      <c r="AT2540" s="191" t="s">
        <v>532</v>
      </c>
      <c r="AU2540" s="191" t="s">
        <v>89</v>
      </c>
      <c r="AV2540" s="13" t="s">
        <v>89</v>
      </c>
      <c r="AW2540" s="13" t="s">
        <v>30</v>
      </c>
      <c r="AX2540" s="13" t="s">
        <v>76</v>
      </c>
      <c r="AY2540" s="191" t="s">
        <v>524</v>
      </c>
    </row>
    <row r="2541" spans="1:65" s="14" customFormat="1">
      <c r="B2541" s="198"/>
      <c r="D2541" s="190" t="s">
        <v>532</v>
      </c>
      <c r="E2541" s="199" t="s">
        <v>1</v>
      </c>
      <c r="F2541" s="200" t="s">
        <v>1667</v>
      </c>
      <c r="H2541" s="199" t="s">
        <v>1</v>
      </c>
      <c r="I2541" s="201"/>
      <c r="L2541" s="198"/>
      <c r="M2541" s="202"/>
      <c r="N2541" s="203"/>
      <c r="O2541" s="203"/>
      <c r="P2541" s="203"/>
      <c r="Q2541" s="203"/>
      <c r="R2541" s="203"/>
      <c r="S2541" s="203"/>
      <c r="T2541" s="204"/>
      <c r="AT2541" s="199" t="s">
        <v>532</v>
      </c>
      <c r="AU2541" s="199" t="s">
        <v>89</v>
      </c>
      <c r="AV2541" s="14" t="s">
        <v>83</v>
      </c>
      <c r="AW2541" s="14" t="s">
        <v>30</v>
      </c>
      <c r="AX2541" s="14" t="s">
        <v>76</v>
      </c>
      <c r="AY2541" s="199" t="s">
        <v>524</v>
      </c>
    </row>
    <row r="2542" spans="1:65" s="13" customFormat="1">
      <c r="B2542" s="189"/>
      <c r="D2542" s="190" t="s">
        <v>532</v>
      </c>
      <c r="E2542" s="191" t="s">
        <v>1</v>
      </c>
      <c r="F2542" s="192" t="s">
        <v>89</v>
      </c>
      <c r="H2542" s="193">
        <v>2</v>
      </c>
      <c r="I2542" s="194"/>
      <c r="L2542" s="189"/>
      <c r="M2542" s="195"/>
      <c r="N2542" s="196"/>
      <c r="O2542" s="196"/>
      <c r="P2542" s="196"/>
      <c r="Q2542" s="196"/>
      <c r="R2542" s="196"/>
      <c r="S2542" s="196"/>
      <c r="T2542" s="197"/>
      <c r="AT2542" s="191" t="s">
        <v>532</v>
      </c>
      <c r="AU2542" s="191" t="s">
        <v>89</v>
      </c>
      <c r="AV2542" s="13" t="s">
        <v>89</v>
      </c>
      <c r="AW2542" s="13" t="s">
        <v>30</v>
      </c>
      <c r="AX2542" s="13" t="s">
        <v>76</v>
      </c>
      <c r="AY2542" s="191" t="s">
        <v>524</v>
      </c>
    </row>
    <row r="2543" spans="1:65" s="14" customFormat="1">
      <c r="B2543" s="198"/>
      <c r="D2543" s="190" t="s">
        <v>532</v>
      </c>
      <c r="E2543" s="199" t="s">
        <v>1</v>
      </c>
      <c r="F2543" s="200" t="s">
        <v>846</v>
      </c>
      <c r="H2543" s="199" t="s">
        <v>1</v>
      </c>
      <c r="I2543" s="201"/>
      <c r="L2543" s="198"/>
      <c r="M2543" s="202"/>
      <c r="N2543" s="203"/>
      <c r="O2543" s="203"/>
      <c r="P2543" s="203"/>
      <c r="Q2543" s="203"/>
      <c r="R2543" s="203"/>
      <c r="S2543" s="203"/>
      <c r="T2543" s="204"/>
      <c r="AT2543" s="199" t="s">
        <v>532</v>
      </c>
      <c r="AU2543" s="199" t="s">
        <v>89</v>
      </c>
      <c r="AV2543" s="14" t="s">
        <v>83</v>
      </c>
      <c r="AW2543" s="14" t="s">
        <v>30</v>
      </c>
      <c r="AX2543" s="14" t="s">
        <v>76</v>
      </c>
      <c r="AY2543" s="199" t="s">
        <v>524</v>
      </c>
    </row>
    <row r="2544" spans="1:65" s="13" customFormat="1">
      <c r="B2544" s="189"/>
      <c r="D2544" s="190" t="s">
        <v>532</v>
      </c>
      <c r="E2544" s="191" t="s">
        <v>1</v>
      </c>
      <c r="F2544" s="192" t="s">
        <v>2537</v>
      </c>
      <c r="H2544" s="193">
        <v>2</v>
      </c>
      <c r="I2544" s="194"/>
      <c r="L2544" s="189"/>
      <c r="M2544" s="195"/>
      <c r="N2544" s="196"/>
      <c r="O2544" s="196"/>
      <c r="P2544" s="196"/>
      <c r="Q2544" s="196"/>
      <c r="R2544" s="196"/>
      <c r="S2544" s="196"/>
      <c r="T2544" s="197"/>
      <c r="AT2544" s="191" t="s">
        <v>532</v>
      </c>
      <c r="AU2544" s="191" t="s">
        <v>89</v>
      </c>
      <c r="AV2544" s="13" t="s">
        <v>89</v>
      </c>
      <c r="AW2544" s="13" t="s">
        <v>30</v>
      </c>
      <c r="AX2544" s="13" t="s">
        <v>76</v>
      </c>
      <c r="AY2544" s="191" t="s">
        <v>524</v>
      </c>
    </row>
    <row r="2545" spans="1:65" s="15" customFormat="1">
      <c r="B2545" s="205"/>
      <c r="D2545" s="190" t="s">
        <v>532</v>
      </c>
      <c r="E2545" s="206" t="s">
        <v>1</v>
      </c>
      <c r="F2545" s="207" t="s">
        <v>589</v>
      </c>
      <c r="H2545" s="208">
        <v>29</v>
      </c>
      <c r="I2545" s="209"/>
      <c r="L2545" s="205"/>
      <c r="M2545" s="210"/>
      <c r="N2545" s="211"/>
      <c r="O2545" s="211"/>
      <c r="P2545" s="211"/>
      <c r="Q2545" s="211"/>
      <c r="R2545" s="211"/>
      <c r="S2545" s="211"/>
      <c r="T2545" s="212"/>
      <c r="AT2545" s="206" t="s">
        <v>532</v>
      </c>
      <c r="AU2545" s="206" t="s">
        <v>89</v>
      </c>
      <c r="AV2545" s="15" t="s">
        <v>537</v>
      </c>
      <c r="AW2545" s="15" t="s">
        <v>30</v>
      </c>
      <c r="AX2545" s="15" t="s">
        <v>76</v>
      </c>
      <c r="AY2545" s="206" t="s">
        <v>524</v>
      </c>
    </row>
    <row r="2546" spans="1:65" s="16" customFormat="1">
      <c r="B2546" s="213"/>
      <c r="D2546" s="190" t="s">
        <v>532</v>
      </c>
      <c r="E2546" s="214" t="s">
        <v>1</v>
      </c>
      <c r="F2546" s="215" t="s">
        <v>590</v>
      </c>
      <c r="H2546" s="216">
        <v>29</v>
      </c>
      <c r="I2546" s="217"/>
      <c r="L2546" s="213"/>
      <c r="M2546" s="218"/>
      <c r="N2546" s="219"/>
      <c r="O2546" s="219"/>
      <c r="P2546" s="219"/>
      <c r="Q2546" s="219"/>
      <c r="R2546" s="219"/>
      <c r="S2546" s="219"/>
      <c r="T2546" s="220"/>
      <c r="AT2546" s="214" t="s">
        <v>532</v>
      </c>
      <c r="AU2546" s="214" t="s">
        <v>89</v>
      </c>
      <c r="AV2546" s="16" t="s">
        <v>530</v>
      </c>
      <c r="AW2546" s="16" t="s">
        <v>30</v>
      </c>
      <c r="AX2546" s="16" t="s">
        <v>83</v>
      </c>
      <c r="AY2546" s="214" t="s">
        <v>524</v>
      </c>
    </row>
    <row r="2547" spans="1:65" s="2" customFormat="1" ht="21.75" customHeight="1">
      <c r="A2547" s="35"/>
      <c r="B2547" s="144"/>
      <c r="C2547" s="176" t="s">
        <v>2538</v>
      </c>
      <c r="D2547" s="176" t="s">
        <v>526</v>
      </c>
      <c r="E2547" s="177" t="s">
        <v>2539</v>
      </c>
      <c r="F2547" s="178" t="s">
        <v>2540</v>
      </c>
      <c r="G2547" s="179" t="s">
        <v>529</v>
      </c>
      <c r="H2547" s="180">
        <v>159.96100000000001</v>
      </c>
      <c r="I2547" s="181"/>
      <c r="J2547" s="180">
        <f>ROUND(I2547*H2547,3)</f>
        <v>0</v>
      </c>
      <c r="K2547" s="182"/>
      <c r="L2547" s="36"/>
      <c r="M2547" s="183" t="s">
        <v>1</v>
      </c>
      <c r="N2547" s="184" t="s">
        <v>42</v>
      </c>
      <c r="O2547" s="61"/>
      <c r="P2547" s="185">
        <f>O2547*H2547</f>
        <v>0</v>
      </c>
      <c r="Q2547" s="185">
        <v>0</v>
      </c>
      <c r="R2547" s="185">
        <f>Q2547*H2547</f>
        <v>0</v>
      </c>
      <c r="S2547" s="185">
        <v>7.5999999999999998E-2</v>
      </c>
      <c r="T2547" s="186">
        <f>S2547*H2547</f>
        <v>12.157036000000002</v>
      </c>
      <c r="U2547" s="35"/>
      <c r="V2547" s="35"/>
      <c r="W2547" s="35"/>
      <c r="X2547" s="35"/>
      <c r="Y2547" s="35"/>
      <c r="Z2547" s="35"/>
      <c r="AA2547" s="35"/>
      <c r="AB2547" s="35"/>
      <c r="AC2547" s="35"/>
      <c r="AD2547" s="35"/>
      <c r="AE2547" s="35"/>
      <c r="AR2547" s="187" t="s">
        <v>530</v>
      </c>
      <c r="AT2547" s="187" t="s">
        <v>526</v>
      </c>
      <c r="AU2547" s="187" t="s">
        <v>89</v>
      </c>
      <c r="AY2547" s="18" t="s">
        <v>524</v>
      </c>
      <c r="BE2547" s="105">
        <f>IF(N2547="základná",J2547,0)</f>
        <v>0</v>
      </c>
      <c r="BF2547" s="105">
        <f>IF(N2547="znížená",J2547,0)</f>
        <v>0</v>
      </c>
      <c r="BG2547" s="105">
        <f>IF(N2547="zákl. prenesená",J2547,0)</f>
        <v>0</v>
      </c>
      <c r="BH2547" s="105">
        <f>IF(N2547="zníž. prenesená",J2547,0)</f>
        <v>0</v>
      </c>
      <c r="BI2547" s="105">
        <f>IF(N2547="nulová",J2547,0)</f>
        <v>0</v>
      </c>
      <c r="BJ2547" s="18" t="s">
        <v>89</v>
      </c>
      <c r="BK2547" s="188">
        <f>ROUND(I2547*H2547,3)</f>
        <v>0</v>
      </c>
      <c r="BL2547" s="18" t="s">
        <v>530</v>
      </c>
      <c r="BM2547" s="187" t="s">
        <v>2541</v>
      </c>
    </row>
    <row r="2548" spans="1:65" s="14" customFormat="1">
      <c r="B2548" s="198"/>
      <c r="D2548" s="190" t="s">
        <v>532</v>
      </c>
      <c r="E2548" s="199" t="s">
        <v>1</v>
      </c>
      <c r="F2548" s="200" t="s">
        <v>2064</v>
      </c>
      <c r="H2548" s="199" t="s">
        <v>1</v>
      </c>
      <c r="I2548" s="201"/>
      <c r="L2548" s="198"/>
      <c r="M2548" s="202"/>
      <c r="N2548" s="203"/>
      <c r="O2548" s="203"/>
      <c r="P2548" s="203"/>
      <c r="Q2548" s="203"/>
      <c r="R2548" s="203"/>
      <c r="S2548" s="203"/>
      <c r="T2548" s="204"/>
      <c r="AT2548" s="199" t="s">
        <v>532</v>
      </c>
      <c r="AU2548" s="199" t="s">
        <v>89</v>
      </c>
      <c r="AV2548" s="14" t="s">
        <v>83</v>
      </c>
      <c r="AW2548" s="14" t="s">
        <v>30</v>
      </c>
      <c r="AX2548" s="14" t="s">
        <v>76</v>
      </c>
      <c r="AY2548" s="199" t="s">
        <v>524</v>
      </c>
    </row>
    <row r="2549" spans="1:65" s="14" customFormat="1">
      <c r="B2549" s="198"/>
      <c r="D2549" s="190" t="s">
        <v>532</v>
      </c>
      <c r="E2549" s="199" t="s">
        <v>1</v>
      </c>
      <c r="F2549" s="200" t="s">
        <v>837</v>
      </c>
      <c r="H2549" s="199" t="s">
        <v>1</v>
      </c>
      <c r="I2549" s="201"/>
      <c r="L2549" s="198"/>
      <c r="M2549" s="202"/>
      <c r="N2549" s="203"/>
      <c r="O2549" s="203"/>
      <c r="P2549" s="203"/>
      <c r="Q2549" s="203"/>
      <c r="R2549" s="203"/>
      <c r="S2549" s="203"/>
      <c r="T2549" s="204"/>
      <c r="AT2549" s="199" t="s">
        <v>532</v>
      </c>
      <c r="AU2549" s="199" t="s">
        <v>89</v>
      </c>
      <c r="AV2549" s="14" t="s">
        <v>83</v>
      </c>
      <c r="AW2549" s="14" t="s">
        <v>30</v>
      </c>
      <c r="AX2549" s="14" t="s">
        <v>76</v>
      </c>
      <c r="AY2549" s="199" t="s">
        <v>524</v>
      </c>
    </row>
    <row r="2550" spans="1:65" s="13" customFormat="1">
      <c r="B2550" s="189"/>
      <c r="D2550" s="190" t="s">
        <v>532</v>
      </c>
      <c r="E2550" s="191" t="s">
        <v>1</v>
      </c>
      <c r="F2550" s="192" t="s">
        <v>2542</v>
      </c>
      <c r="H2550" s="193">
        <v>12.8</v>
      </c>
      <c r="I2550" s="194"/>
      <c r="L2550" s="189"/>
      <c r="M2550" s="195"/>
      <c r="N2550" s="196"/>
      <c r="O2550" s="196"/>
      <c r="P2550" s="196"/>
      <c r="Q2550" s="196"/>
      <c r="R2550" s="196"/>
      <c r="S2550" s="196"/>
      <c r="T2550" s="197"/>
      <c r="AT2550" s="191" t="s">
        <v>532</v>
      </c>
      <c r="AU2550" s="191" t="s">
        <v>89</v>
      </c>
      <c r="AV2550" s="13" t="s">
        <v>89</v>
      </c>
      <c r="AW2550" s="13" t="s">
        <v>30</v>
      </c>
      <c r="AX2550" s="13" t="s">
        <v>76</v>
      </c>
      <c r="AY2550" s="191" t="s">
        <v>524</v>
      </c>
    </row>
    <row r="2551" spans="1:65" s="15" customFormat="1">
      <c r="B2551" s="205"/>
      <c r="D2551" s="190" t="s">
        <v>532</v>
      </c>
      <c r="E2551" s="206" t="s">
        <v>1</v>
      </c>
      <c r="F2551" s="207" t="s">
        <v>589</v>
      </c>
      <c r="H2551" s="208">
        <v>12.8</v>
      </c>
      <c r="I2551" s="209"/>
      <c r="L2551" s="205"/>
      <c r="M2551" s="210"/>
      <c r="N2551" s="211"/>
      <c r="O2551" s="211"/>
      <c r="P2551" s="211"/>
      <c r="Q2551" s="211"/>
      <c r="R2551" s="211"/>
      <c r="S2551" s="211"/>
      <c r="T2551" s="212"/>
      <c r="AT2551" s="206" t="s">
        <v>532</v>
      </c>
      <c r="AU2551" s="206" t="s">
        <v>89</v>
      </c>
      <c r="AV2551" s="15" t="s">
        <v>537</v>
      </c>
      <c r="AW2551" s="15" t="s">
        <v>30</v>
      </c>
      <c r="AX2551" s="15" t="s">
        <v>76</v>
      </c>
      <c r="AY2551" s="206" t="s">
        <v>524</v>
      </c>
    </row>
    <row r="2552" spans="1:65" s="14" customFormat="1">
      <c r="B2552" s="198"/>
      <c r="D2552" s="190" t="s">
        <v>532</v>
      </c>
      <c r="E2552" s="199" t="s">
        <v>1</v>
      </c>
      <c r="F2552" s="200" t="s">
        <v>840</v>
      </c>
      <c r="H2552" s="199" t="s">
        <v>1</v>
      </c>
      <c r="I2552" s="201"/>
      <c r="L2552" s="198"/>
      <c r="M2552" s="202"/>
      <c r="N2552" s="203"/>
      <c r="O2552" s="203"/>
      <c r="P2552" s="203"/>
      <c r="Q2552" s="203"/>
      <c r="R2552" s="203"/>
      <c r="S2552" s="203"/>
      <c r="T2552" s="204"/>
      <c r="AT2552" s="199" t="s">
        <v>532</v>
      </c>
      <c r="AU2552" s="199" t="s">
        <v>89</v>
      </c>
      <c r="AV2552" s="14" t="s">
        <v>83</v>
      </c>
      <c r="AW2552" s="14" t="s">
        <v>30</v>
      </c>
      <c r="AX2552" s="14" t="s">
        <v>76</v>
      </c>
      <c r="AY2552" s="199" t="s">
        <v>524</v>
      </c>
    </row>
    <row r="2553" spans="1:65" s="14" customFormat="1">
      <c r="B2553" s="198"/>
      <c r="D2553" s="190" t="s">
        <v>532</v>
      </c>
      <c r="E2553" s="199" t="s">
        <v>1</v>
      </c>
      <c r="F2553" s="200" t="s">
        <v>2543</v>
      </c>
      <c r="H2553" s="199" t="s">
        <v>1</v>
      </c>
      <c r="I2553" s="201"/>
      <c r="L2553" s="198"/>
      <c r="M2553" s="202"/>
      <c r="N2553" s="203"/>
      <c r="O2553" s="203"/>
      <c r="P2553" s="203"/>
      <c r="Q2553" s="203"/>
      <c r="R2553" s="203"/>
      <c r="S2553" s="203"/>
      <c r="T2553" s="204"/>
      <c r="AT2553" s="199" t="s">
        <v>532</v>
      </c>
      <c r="AU2553" s="199" t="s">
        <v>89</v>
      </c>
      <c r="AV2553" s="14" t="s">
        <v>83</v>
      </c>
      <c r="AW2553" s="14" t="s">
        <v>30</v>
      </c>
      <c r="AX2553" s="14" t="s">
        <v>76</v>
      </c>
      <c r="AY2553" s="199" t="s">
        <v>524</v>
      </c>
    </row>
    <row r="2554" spans="1:65" s="13" customFormat="1" ht="20.399999999999999">
      <c r="B2554" s="189"/>
      <c r="D2554" s="190" t="s">
        <v>532</v>
      </c>
      <c r="E2554" s="191" t="s">
        <v>1</v>
      </c>
      <c r="F2554" s="192" t="s">
        <v>2544</v>
      </c>
      <c r="H2554" s="193">
        <v>12.829000000000001</v>
      </c>
      <c r="I2554" s="194"/>
      <c r="L2554" s="189"/>
      <c r="M2554" s="195"/>
      <c r="N2554" s="196"/>
      <c r="O2554" s="196"/>
      <c r="P2554" s="196"/>
      <c r="Q2554" s="196"/>
      <c r="R2554" s="196"/>
      <c r="S2554" s="196"/>
      <c r="T2554" s="197"/>
      <c r="AT2554" s="191" t="s">
        <v>532</v>
      </c>
      <c r="AU2554" s="191" t="s">
        <v>89</v>
      </c>
      <c r="AV2554" s="13" t="s">
        <v>89</v>
      </c>
      <c r="AW2554" s="13" t="s">
        <v>30</v>
      </c>
      <c r="AX2554" s="13" t="s">
        <v>76</v>
      </c>
      <c r="AY2554" s="191" t="s">
        <v>524</v>
      </c>
    </row>
    <row r="2555" spans="1:65" s="13" customFormat="1">
      <c r="B2555" s="189"/>
      <c r="D2555" s="190" t="s">
        <v>532</v>
      </c>
      <c r="E2555" s="191" t="s">
        <v>1</v>
      </c>
      <c r="F2555" s="192" t="s">
        <v>2545</v>
      </c>
      <c r="H2555" s="193">
        <v>12.77</v>
      </c>
      <c r="I2555" s="194"/>
      <c r="L2555" s="189"/>
      <c r="M2555" s="195"/>
      <c r="N2555" s="196"/>
      <c r="O2555" s="196"/>
      <c r="P2555" s="196"/>
      <c r="Q2555" s="196"/>
      <c r="R2555" s="196"/>
      <c r="S2555" s="196"/>
      <c r="T2555" s="197"/>
      <c r="AT2555" s="191" t="s">
        <v>532</v>
      </c>
      <c r="AU2555" s="191" t="s">
        <v>89</v>
      </c>
      <c r="AV2555" s="13" t="s">
        <v>89</v>
      </c>
      <c r="AW2555" s="13" t="s">
        <v>30</v>
      </c>
      <c r="AX2555" s="13" t="s">
        <v>76</v>
      </c>
      <c r="AY2555" s="191" t="s">
        <v>524</v>
      </c>
    </row>
    <row r="2556" spans="1:65" s="14" customFormat="1">
      <c r="B2556" s="198"/>
      <c r="D2556" s="190" t="s">
        <v>532</v>
      </c>
      <c r="E2556" s="199" t="s">
        <v>1</v>
      </c>
      <c r="F2556" s="200" t="s">
        <v>2546</v>
      </c>
      <c r="H2556" s="199" t="s">
        <v>1</v>
      </c>
      <c r="I2556" s="201"/>
      <c r="L2556" s="198"/>
      <c r="M2556" s="202"/>
      <c r="N2556" s="203"/>
      <c r="O2556" s="203"/>
      <c r="P2556" s="203"/>
      <c r="Q2556" s="203"/>
      <c r="R2556" s="203"/>
      <c r="S2556" s="203"/>
      <c r="T2556" s="204"/>
      <c r="AT2556" s="199" t="s">
        <v>532</v>
      </c>
      <c r="AU2556" s="199" t="s">
        <v>89</v>
      </c>
      <c r="AV2556" s="14" t="s">
        <v>83</v>
      </c>
      <c r="AW2556" s="14" t="s">
        <v>30</v>
      </c>
      <c r="AX2556" s="14" t="s">
        <v>76</v>
      </c>
      <c r="AY2556" s="199" t="s">
        <v>524</v>
      </c>
    </row>
    <row r="2557" spans="1:65" s="13" customFormat="1">
      <c r="B2557" s="189"/>
      <c r="D2557" s="190" t="s">
        <v>532</v>
      </c>
      <c r="E2557" s="191" t="s">
        <v>1</v>
      </c>
      <c r="F2557" s="192" t="s">
        <v>2547</v>
      </c>
      <c r="H2557" s="193">
        <v>14.94</v>
      </c>
      <c r="I2557" s="194"/>
      <c r="L2557" s="189"/>
      <c r="M2557" s="195"/>
      <c r="N2557" s="196"/>
      <c r="O2557" s="196"/>
      <c r="P2557" s="196"/>
      <c r="Q2557" s="196"/>
      <c r="R2557" s="196"/>
      <c r="S2557" s="196"/>
      <c r="T2557" s="197"/>
      <c r="AT2557" s="191" t="s">
        <v>532</v>
      </c>
      <c r="AU2557" s="191" t="s">
        <v>89</v>
      </c>
      <c r="AV2557" s="13" t="s">
        <v>89</v>
      </c>
      <c r="AW2557" s="13" t="s">
        <v>30</v>
      </c>
      <c r="AX2557" s="13" t="s">
        <v>76</v>
      </c>
      <c r="AY2557" s="191" t="s">
        <v>524</v>
      </c>
    </row>
    <row r="2558" spans="1:65" s="14" customFormat="1">
      <c r="B2558" s="198"/>
      <c r="D2558" s="190" t="s">
        <v>532</v>
      </c>
      <c r="E2558" s="199" t="s">
        <v>1</v>
      </c>
      <c r="F2558" s="200" t="s">
        <v>2548</v>
      </c>
      <c r="H2558" s="199" t="s">
        <v>1</v>
      </c>
      <c r="I2558" s="201"/>
      <c r="L2558" s="198"/>
      <c r="M2558" s="202"/>
      <c r="N2558" s="203"/>
      <c r="O2558" s="203"/>
      <c r="P2558" s="203"/>
      <c r="Q2558" s="203"/>
      <c r="R2558" s="203"/>
      <c r="S2558" s="203"/>
      <c r="T2558" s="204"/>
      <c r="AT2558" s="199" t="s">
        <v>532</v>
      </c>
      <c r="AU2558" s="199" t="s">
        <v>89</v>
      </c>
      <c r="AV2558" s="14" t="s">
        <v>83</v>
      </c>
      <c r="AW2558" s="14" t="s">
        <v>30</v>
      </c>
      <c r="AX2558" s="14" t="s">
        <v>76</v>
      </c>
      <c r="AY2558" s="199" t="s">
        <v>524</v>
      </c>
    </row>
    <row r="2559" spans="1:65" s="13" customFormat="1" ht="20.399999999999999">
      <c r="B2559" s="189"/>
      <c r="D2559" s="190" t="s">
        <v>532</v>
      </c>
      <c r="E2559" s="191" t="s">
        <v>1</v>
      </c>
      <c r="F2559" s="192" t="s">
        <v>2549</v>
      </c>
      <c r="H2559" s="193">
        <v>21.41</v>
      </c>
      <c r="I2559" s="194"/>
      <c r="L2559" s="189"/>
      <c r="M2559" s="195"/>
      <c r="N2559" s="196"/>
      <c r="O2559" s="196"/>
      <c r="P2559" s="196"/>
      <c r="Q2559" s="196"/>
      <c r="R2559" s="196"/>
      <c r="S2559" s="196"/>
      <c r="T2559" s="197"/>
      <c r="AT2559" s="191" t="s">
        <v>532</v>
      </c>
      <c r="AU2559" s="191" t="s">
        <v>89</v>
      </c>
      <c r="AV2559" s="13" t="s">
        <v>89</v>
      </c>
      <c r="AW2559" s="13" t="s">
        <v>30</v>
      </c>
      <c r="AX2559" s="13" t="s">
        <v>76</v>
      </c>
      <c r="AY2559" s="191" t="s">
        <v>524</v>
      </c>
    </row>
    <row r="2560" spans="1:65" s="13" customFormat="1">
      <c r="B2560" s="189"/>
      <c r="D2560" s="190" t="s">
        <v>532</v>
      </c>
      <c r="E2560" s="191" t="s">
        <v>1</v>
      </c>
      <c r="F2560" s="192" t="s">
        <v>2550</v>
      </c>
      <c r="H2560" s="193">
        <v>16.989999999999998</v>
      </c>
      <c r="I2560" s="194"/>
      <c r="L2560" s="189"/>
      <c r="M2560" s="195"/>
      <c r="N2560" s="196"/>
      <c r="O2560" s="196"/>
      <c r="P2560" s="196"/>
      <c r="Q2560" s="196"/>
      <c r="R2560" s="196"/>
      <c r="S2560" s="196"/>
      <c r="T2560" s="197"/>
      <c r="AT2560" s="191" t="s">
        <v>532</v>
      </c>
      <c r="AU2560" s="191" t="s">
        <v>89</v>
      </c>
      <c r="AV2560" s="13" t="s">
        <v>89</v>
      </c>
      <c r="AW2560" s="13" t="s">
        <v>30</v>
      </c>
      <c r="AX2560" s="13" t="s">
        <v>76</v>
      </c>
      <c r="AY2560" s="191" t="s">
        <v>524</v>
      </c>
    </row>
    <row r="2561" spans="1:65" s="15" customFormat="1">
      <c r="B2561" s="205"/>
      <c r="D2561" s="190" t="s">
        <v>532</v>
      </c>
      <c r="E2561" s="206" t="s">
        <v>1</v>
      </c>
      <c r="F2561" s="207" t="s">
        <v>589</v>
      </c>
      <c r="H2561" s="208">
        <v>78.938999999999993</v>
      </c>
      <c r="I2561" s="209"/>
      <c r="L2561" s="205"/>
      <c r="M2561" s="210"/>
      <c r="N2561" s="211"/>
      <c r="O2561" s="211"/>
      <c r="P2561" s="211"/>
      <c r="Q2561" s="211"/>
      <c r="R2561" s="211"/>
      <c r="S2561" s="211"/>
      <c r="T2561" s="212"/>
      <c r="AT2561" s="206" t="s">
        <v>532</v>
      </c>
      <c r="AU2561" s="206" t="s">
        <v>89</v>
      </c>
      <c r="AV2561" s="15" t="s">
        <v>537</v>
      </c>
      <c r="AW2561" s="15" t="s">
        <v>30</v>
      </c>
      <c r="AX2561" s="15" t="s">
        <v>76</v>
      </c>
      <c r="AY2561" s="206" t="s">
        <v>524</v>
      </c>
    </row>
    <row r="2562" spans="1:65" s="14" customFormat="1">
      <c r="B2562" s="198"/>
      <c r="D2562" s="190" t="s">
        <v>532</v>
      </c>
      <c r="E2562" s="199" t="s">
        <v>1</v>
      </c>
      <c r="F2562" s="200" t="s">
        <v>846</v>
      </c>
      <c r="H2562" s="199" t="s">
        <v>1</v>
      </c>
      <c r="I2562" s="201"/>
      <c r="L2562" s="198"/>
      <c r="M2562" s="202"/>
      <c r="N2562" s="203"/>
      <c r="O2562" s="203"/>
      <c r="P2562" s="203"/>
      <c r="Q2562" s="203"/>
      <c r="R2562" s="203"/>
      <c r="S2562" s="203"/>
      <c r="T2562" s="204"/>
      <c r="AT2562" s="199" t="s">
        <v>532</v>
      </c>
      <c r="AU2562" s="199" t="s">
        <v>89</v>
      </c>
      <c r="AV2562" s="14" t="s">
        <v>83</v>
      </c>
      <c r="AW2562" s="14" t="s">
        <v>30</v>
      </c>
      <c r="AX2562" s="14" t="s">
        <v>76</v>
      </c>
      <c r="AY2562" s="199" t="s">
        <v>524</v>
      </c>
    </row>
    <row r="2563" spans="1:65" s="14" customFormat="1">
      <c r="B2563" s="198"/>
      <c r="D2563" s="190" t="s">
        <v>532</v>
      </c>
      <c r="E2563" s="199" t="s">
        <v>1</v>
      </c>
      <c r="F2563" s="200" t="s">
        <v>2543</v>
      </c>
      <c r="H2563" s="199" t="s">
        <v>1</v>
      </c>
      <c r="I2563" s="201"/>
      <c r="L2563" s="198"/>
      <c r="M2563" s="202"/>
      <c r="N2563" s="203"/>
      <c r="O2563" s="203"/>
      <c r="P2563" s="203"/>
      <c r="Q2563" s="203"/>
      <c r="R2563" s="203"/>
      <c r="S2563" s="203"/>
      <c r="T2563" s="204"/>
      <c r="AT2563" s="199" t="s">
        <v>532</v>
      </c>
      <c r="AU2563" s="199" t="s">
        <v>89</v>
      </c>
      <c r="AV2563" s="14" t="s">
        <v>83</v>
      </c>
      <c r="AW2563" s="14" t="s">
        <v>30</v>
      </c>
      <c r="AX2563" s="14" t="s">
        <v>76</v>
      </c>
      <c r="AY2563" s="199" t="s">
        <v>524</v>
      </c>
    </row>
    <row r="2564" spans="1:65" s="13" customFormat="1" ht="20.399999999999999">
      <c r="B2564" s="189"/>
      <c r="D2564" s="190" t="s">
        <v>532</v>
      </c>
      <c r="E2564" s="191" t="s">
        <v>1</v>
      </c>
      <c r="F2564" s="192" t="s">
        <v>2551</v>
      </c>
      <c r="H2564" s="193">
        <v>16.48</v>
      </c>
      <c r="I2564" s="194"/>
      <c r="L2564" s="189"/>
      <c r="M2564" s="195"/>
      <c r="N2564" s="196"/>
      <c r="O2564" s="196"/>
      <c r="P2564" s="196"/>
      <c r="Q2564" s="196"/>
      <c r="R2564" s="196"/>
      <c r="S2564" s="196"/>
      <c r="T2564" s="197"/>
      <c r="AT2564" s="191" t="s">
        <v>532</v>
      </c>
      <c r="AU2564" s="191" t="s">
        <v>89</v>
      </c>
      <c r="AV2564" s="13" t="s">
        <v>89</v>
      </c>
      <c r="AW2564" s="13" t="s">
        <v>30</v>
      </c>
      <c r="AX2564" s="13" t="s">
        <v>76</v>
      </c>
      <c r="AY2564" s="191" t="s">
        <v>524</v>
      </c>
    </row>
    <row r="2565" spans="1:65" s="14" customFormat="1">
      <c r="B2565" s="198"/>
      <c r="D2565" s="190" t="s">
        <v>532</v>
      </c>
      <c r="E2565" s="199" t="s">
        <v>1</v>
      </c>
      <c r="F2565" s="200" t="s">
        <v>2546</v>
      </c>
      <c r="H2565" s="199" t="s">
        <v>1</v>
      </c>
      <c r="I2565" s="201"/>
      <c r="L2565" s="198"/>
      <c r="M2565" s="202"/>
      <c r="N2565" s="203"/>
      <c r="O2565" s="203"/>
      <c r="P2565" s="203"/>
      <c r="Q2565" s="203"/>
      <c r="R2565" s="203"/>
      <c r="S2565" s="203"/>
      <c r="T2565" s="204"/>
      <c r="AT2565" s="199" t="s">
        <v>532</v>
      </c>
      <c r="AU2565" s="199" t="s">
        <v>89</v>
      </c>
      <c r="AV2565" s="14" t="s">
        <v>83</v>
      </c>
      <c r="AW2565" s="14" t="s">
        <v>30</v>
      </c>
      <c r="AX2565" s="14" t="s">
        <v>76</v>
      </c>
      <c r="AY2565" s="199" t="s">
        <v>524</v>
      </c>
    </row>
    <row r="2566" spans="1:65" s="13" customFormat="1">
      <c r="B2566" s="189"/>
      <c r="D2566" s="190" t="s">
        <v>532</v>
      </c>
      <c r="E2566" s="191" t="s">
        <v>1</v>
      </c>
      <c r="F2566" s="192" t="s">
        <v>2552</v>
      </c>
      <c r="H2566" s="193">
        <v>12.43</v>
      </c>
      <c r="I2566" s="194"/>
      <c r="L2566" s="189"/>
      <c r="M2566" s="195"/>
      <c r="N2566" s="196"/>
      <c r="O2566" s="196"/>
      <c r="P2566" s="196"/>
      <c r="Q2566" s="196"/>
      <c r="R2566" s="196"/>
      <c r="S2566" s="196"/>
      <c r="T2566" s="197"/>
      <c r="AT2566" s="191" t="s">
        <v>532</v>
      </c>
      <c r="AU2566" s="191" t="s">
        <v>89</v>
      </c>
      <c r="AV2566" s="13" t="s">
        <v>89</v>
      </c>
      <c r="AW2566" s="13" t="s">
        <v>30</v>
      </c>
      <c r="AX2566" s="13" t="s">
        <v>76</v>
      </c>
      <c r="AY2566" s="191" t="s">
        <v>524</v>
      </c>
    </row>
    <row r="2567" spans="1:65" s="13" customFormat="1">
      <c r="B2567" s="189"/>
      <c r="D2567" s="190" t="s">
        <v>532</v>
      </c>
      <c r="E2567" s="191" t="s">
        <v>1</v>
      </c>
      <c r="F2567" s="192" t="s">
        <v>2553</v>
      </c>
      <c r="H2567" s="193">
        <v>8.23</v>
      </c>
      <c r="I2567" s="194"/>
      <c r="L2567" s="189"/>
      <c r="M2567" s="195"/>
      <c r="N2567" s="196"/>
      <c r="O2567" s="196"/>
      <c r="P2567" s="196"/>
      <c r="Q2567" s="196"/>
      <c r="R2567" s="196"/>
      <c r="S2567" s="196"/>
      <c r="T2567" s="197"/>
      <c r="AT2567" s="191" t="s">
        <v>532</v>
      </c>
      <c r="AU2567" s="191" t="s">
        <v>89</v>
      </c>
      <c r="AV2567" s="13" t="s">
        <v>89</v>
      </c>
      <c r="AW2567" s="13" t="s">
        <v>30</v>
      </c>
      <c r="AX2567" s="13" t="s">
        <v>76</v>
      </c>
      <c r="AY2567" s="191" t="s">
        <v>524</v>
      </c>
    </row>
    <row r="2568" spans="1:65" s="14" customFormat="1">
      <c r="B2568" s="198"/>
      <c r="D2568" s="190" t="s">
        <v>532</v>
      </c>
      <c r="E2568" s="199" t="s">
        <v>1</v>
      </c>
      <c r="F2568" s="200" t="s">
        <v>2548</v>
      </c>
      <c r="H2568" s="199" t="s">
        <v>1</v>
      </c>
      <c r="I2568" s="201"/>
      <c r="L2568" s="198"/>
      <c r="M2568" s="202"/>
      <c r="N2568" s="203"/>
      <c r="O2568" s="203"/>
      <c r="P2568" s="203"/>
      <c r="Q2568" s="203"/>
      <c r="R2568" s="203"/>
      <c r="S2568" s="203"/>
      <c r="T2568" s="204"/>
      <c r="AT2568" s="199" t="s">
        <v>532</v>
      </c>
      <c r="AU2568" s="199" t="s">
        <v>89</v>
      </c>
      <c r="AV2568" s="14" t="s">
        <v>83</v>
      </c>
      <c r="AW2568" s="14" t="s">
        <v>30</v>
      </c>
      <c r="AX2568" s="14" t="s">
        <v>76</v>
      </c>
      <c r="AY2568" s="199" t="s">
        <v>524</v>
      </c>
    </row>
    <row r="2569" spans="1:65" s="13" customFormat="1">
      <c r="B2569" s="189"/>
      <c r="D2569" s="190" t="s">
        <v>532</v>
      </c>
      <c r="E2569" s="191" t="s">
        <v>1</v>
      </c>
      <c r="F2569" s="192" t="s">
        <v>2554</v>
      </c>
      <c r="H2569" s="193">
        <v>4.82</v>
      </c>
      <c r="I2569" s="194"/>
      <c r="L2569" s="189"/>
      <c r="M2569" s="195"/>
      <c r="N2569" s="196"/>
      <c r="O2569" s="196"/>
      <c r="P2569" s="196"/>
      <c r="Q2569" s="196"/>
      <c r="R2569" s="196"/>
      <c r="S2569" s="196"/>
      <c r="T2569" s="197"/>
      <c r="AT2569" s="191" t="s">
        <v>532</v>
      </c>
      <c r="AU2569" s="191" t="s">
        <v>89</v>
      </c>
      <c r="AV2569" s="13" t="s">
        <v>89</v>
      </c>
      <c r="AW2569" s="13" t="s">
        <v>30</v>
      </c>
      <c r="AX2569" s="13" t="s">
        <v>76</v>
      </c>
      <c r="AY2569" s="191" t="s">
        <v>524</v>
      </c>
    </row>
    <row r="2570" spans="1:65" s="13" customFormat="1">
      <c r="B2570" s="189"/>
      <c r="D2570" s="190" t="s">
        <v>532</v>
      </c>
      <c r="E2570" s="191" t="s">
        <v>1</v>
      </c>
      <c r="F2570" s="192" t="s">
        <v>2555</v>
      </c>
      <c r="H2570" s="193">
        <v>12.481999999999999</v>
      </c>
      <c r="I2570" s="194"/>
      <c r="L2570" s="189"/>
      <c r="M2570" s="195"/>
      <c r="N2570" s="196"/>
      <c r="O2570" s="196"/>
      <c r="P2570" s="196"/>
      <c r="Q2570" s="196"/>
      <c r="R2570" s="196"/>
      <c r="S2570" s="196"/>
      <c r="T2570" s="197"/>
      <c r="AT2570" s="191" t="s">
        <v>532</v>
      </c>
      <c r="AU2570" s="191" t="s">
        <v>89</v>
      </c>
      <c r="AV2570" s="13" t="s">
        <v>89</v>
      </c>
      <c r="AW2570" s="13" t="s">
        <v>30</v>
      </c>
      <c r="AX2570" s="13" t="s">
        <v>76</v>
      </c>
      <c r="AY2570" s="191" t="s">
        <v>524</v>
      </c>
    </row>
    <row r="2571" spans="1:65" s="15" customFormat="1">
      <c r="B2571" s="205"/>
      <c r="D2571" s="190" t="s">
        <v>532</v>
      </c>
      <c r="E2571" s="206" t="s">
        <v>1</v>
      </c>
      <c r="F2571" s="207" t="s">
        <v>589</v>
      </c>
      <c r="H2571" s="208">
        <v>54.442</v>
      </c>
      <c r="I2571" s="209"/>
      <c r="L2571" s="205"/>
      <c r="M2571" s="210"/>
      <c r="N2571" s="211"/>
      <c r="O2571" s="211"/>
      <c r="P2571" s="211"/>
      <c r="Q2571" s="211"/>
      <c r="R2571" s="211"/>
      <c r="S2571" s="211"/>
      <c r="T2571" s="212"/>
      <c r="AT2571" s="206" t="s">
        <v>532</v>
      </c>
      <c r="AU2571" s="206" t="s">
        <v>89</v>
      </c>
      <c r="AV2571" s="15" t="s">
        <v>537</v>
      </c>
      <c r="AW2571" s="15" t="s">
        <v>30</v>
      </c>
      <c r="AX2571" s="15" t="s">
        <v>76</v>
      </c>
      <c r="AY2571" s="206" t="s">
        <v>524</v>
      </c>
    </row>
    <row r="2572" spans="1:65" s="14" customFormat="1">
      <c r="B2572" s="198"/>
      <c r="D2572" s="190" t="s">
        <v>532</v>
      </c>
      <c r="E2572" s="199" t="s">
        <v>1</v>
      </c>
      <c r="F2572" s="200" t="s">
        <v>860</v>
      </c>
      <c r="H2572" s="199" t="s">
        <v>1</v>
      </c>
      <c r="I2572" s="201"/>
      <c r="L2572" s="198"/>
      <c r="M2572" s="202"/>
      <c r="N2572" s="203"/>
      <c r="O2572" s="203"/>
      <c r="P2572" s="203"/>
      <c r="Q2572" s="203"/>
      <c r="R2572" s="203"/>
      <c r="S2572" s="203"/>
      <c r="T2572" s="204"/>
      <c r="AT2572" s="199" t="s">
        <v>532</v>
      </c>
      <c r="AU2572" s="199" t="s">
        <v>89</v>
      </c>
      <c r="AV2572" s="14" t="s">
        <v>83</v>
      </c>
      <c r="AW2572" s="14" t="s">
        <v>30</v>
      </c>
      <c r="AX2572" s="14" t="s">
        <v>76</v>
      </c>
      <c r="AY2572" s="199" t="s">
        <v>524</v>
      </c>
    </row>
    <row r="2573" spans="1:65" s="13" customFormat="1">
      <c r="B2573" s="189"/>
      <c r="D2573" s="190" t="s">
        <v>532</v>
      </c>
      <c r="E2573" s="191" t="s">
        <v>1</v>
      </c>
      <c r="F2573" s="192" t="s">
        <v>2556</v>
      </c>
      <c r="H2573" s="193">
        <v>13.78</v>
      </c>
      <c r="I2573" s="194"/>
      <c r="L2573" s="189"/>
      <c r="M2573" s="195"/>
      <c r="N2573" s="196"/>
      <c r="O2573" s="196"/>
      <c r="P2573" s="196"/>
      <c r="Q2573" s="196"/>
      <c r="R2573" s="196"/>
      <c r="S2573" s="196"/>
      <c r="T2573" s="197"/>
      <c r="AT2573" s="191" t="s">
        <v>532</v>
      </c>
      <c r="AU2573" s="191" t="s">
        <v>89</v>
      </c>
      <c r="AV2573" s="13" t="s">
        <v>89</v>
      </c>
      <c r="AW2573" s="13" t="s">
        <v>30</v>
      </c>
      <c r="AX2573" s="13" t="s">
        <v>76</v>
      </c>
      <c r="AY2573" s="191" t="s">
        <v>524</v>
      </c>
    </row>
    <row r="2574" spans="1:65" s="15" customFormat="1">
      <c r="B2574" s="205"/>
      <c r="D2574" s="190" t="s">
        <v>532</v>
      </c>
      <c r="E2574" s="206" t="s">
        <v>1</v>
      </c>
      <c r="F2574" s="207" t="s">
        <v>589</v>
      </c>
      <c r="H2574" s="208">
        <v>13.78</v>
      </c>
      <c r="I2574" s="209"/>
      <c r="L2574" s="205"/>
      <c r="M2574" s="210"/>
      <c r="N2574" s="211"/>
      <c r="O2574" s="211"/>
      <c r="P2574" s="211"/>
      <c r="Q2574" s="211"/>
      <c r="R2574" s="211"/>
      <c r="S2574" s="211"/>
      <c r="T2574" s="212"/>
      <c r="AT2574" s="206" t="s">
        <v>532</v>
      </c>
      <c r="AU2574" s="206" t="s">
        <v>89</v>
      </c>
      <c r="AV2574" s="15" t="s">
        <v>537</v>
      </c>
      <c r="AW2574" s="15" t="s">
        <v>30</v>
      </c>
      <c r="AX2574" s="15" t="s">
        <v>76</v>
      </c>
      <c r="AY2574" s="206" t="s">
        <v>524</v>
      </c>
    </row>
    <row r="2575" spans="1:65" s="16" customFormat="1">
      <c r="B2575" s="213"/>
      <c r="D2575" s="190" t="s">
        <v>532</v>
      </c>
      <c r="E2575" s="214" t="s">
        <v>1</v>
      </c>
      <c r="F2575" s="215" t="s">
        <v>590</v>
      </c>
      <c r="H2575" s="216">
        <v>159.96100000000001</v>
      </c>
      <c r="I2575" s="217"/>
      <c r="L2575" s="213"/>
      <c r="M2575" s="218"/>
      <c r="N2575" s="219"/>
      <c r="O2575" s="219"/>
      <c r="P2575" s="219"/>
      <c r="Q2575" s="219"/>
      <c r="R2575" s="219"/>
      <c r="S2575" s="219"/>
      <c r="T2575" s="220"/>
      <c r="AT2575" s="214" t="s">
        <v>532</v>
      </c>
      <c r="AU2575" s="214" t="s">
        <v>89</v>
      </c>
      <c r="AV2575" s="16" t="s">
        <v>530</v>
      </c>
      <c r="AW2575" s="16" t="s">
        <v>30</v>
      </c>
      <c r="AX2575" s="16" t="s">
        <v>83</v>
      </c>
      <c r="AY2575" s="214" t="s">
        <v>524</v>
      </c>
    </row>
    <row r="2576" spans="1:65" s="2" customFormat="1" ht="21.75" customHeight="1">
      <c r="A2576" s="35"/>
      <c r="B2576" s="144"/>
      <c r="C2576" s="176" t="s">
        <v>2557</v>
      </c>
      <c r="D2576" s="176" t="s">
        <v>526</v>
      </c>
      <c r="E2576" s="177" t="s">
        <v>2558</v>
      </c>
      <c r="F2576" s="178" t="s">
        <v>2559</v>
      </c>
      <c r="G2576" s="179" t="s">
        <v>529</v>
      </c>
      <c r="H2576" s="180">
        <v>44.420999999999999</v>
      </c>
      <c r="I2576" s="181"/>
      <c r="J2576" s="180">
        <f>ROUND(I2576*H2576,3)</f>
        <v>0</v>
      </c>
      <c r="K2576" s="182"/>
      <c r="L2576" s="36"/>
      <c r="M2576" s="183" t="s">
        <v>1</v>
      </c>
      <c r="N2576" s="184" t="s">
        <v>42</v>
      </c>
      <c r="O2576" s="61"/>
      <c r="P2576" s="185">
        <f>O2576*H2576</f>
        <v>0</v>
      </c>
      <c r="Q2576" s="185">
        <v>0</v>
      </c>
      <c r="R2576" s="185">
        <f>Q2576*H2576</f>
        <v>0</v>
      </c>
      <c r="S2576" s="185">
        <v>6.3E-2</v>
      </c>
      <c r="T2576" s="186">
        <f>S2576*H2576</f>
        <v>2.7985229999999999</v>
      </c>
      <c r="U2576" s="35"/>
      <c r="V2576" s="35"/>
      <c r="W2576" s="35"/>
      <c r="X2576" s="35"/>
      <c r="Y2576" s="35"/>
      <c r="Z2576" s="35"/>
      <c r="AA2576" s="35"/>
      <c r="AB2576" s="35"/>
      <c r="AC2576" s="35"/>
      <c r="AD2576" s="35"/>
      <c r="AE2576" s="35"/>
      <c r="AR2576" s="187" t="s">
        <v>530</v>
      </c>
      <c r="AT2576" s="187" t="s">
        <v>526</v>
      </c>
      <c r="AU2576" s="187" t="s">
        <v>89</v>
      </c>
      <c r="AY2576" s="18" t="s">
        <v>524</v>
      </c>
      <c r="BE2576" s="105">
        <f>IF(N2576="základná",J2576,0)</f>
        <v>0</v>
      </c>
      <c r="BF2576" s="105">
        <f>IF(N2576="znížená",J2576,0)</f>
        <v>0</v>
      </c>
      <c r="BG2576" s="105">
        <f>IF(N2576="zákl. prenesená",J2576,0)</f>
        <v>0</v>
      </c>
      <c r="BH2576" s="105">
        <f>IF(N2576="zníž. prenesená",J2576,0)</f>
        <v>0</v>
      </c>
      <c r="BI2576" s="105">
        <f>IF(N2576="nulová",J2576,0)</f>
        <v>0</v>
      </c>
      <c r="BJ2576" s="18" t="s">
        <v>89</v>
      </c>
      <c r="BK2576" s="188">
        <f>ROUND(I2576*H2576,3)</f>
        <v>0</v>
      </c>
      <c r="BL2576" s="18" t="s">
        <v>530</v>
      </c>
      <c r="BM2576" s="187" t="s">
        <v>2560</v>
      </c>
    </row>
    <row r="2577" spans="1:65" s="14" customFormat="1">
      <c r="B2577" s="198"/>
      <c r="D2577" s="190" t="s">
        <v>532</v>
      </c>
      <c r="E2577" s="199" t="s">
        <v>1</v>
      </c>
      <c r="F2577" s="200" t="s">
        <v>2064</v>
      </c>
      <c r="H2577" s="199" t="s">
        <v>1</v>
      </c>
      <c r="I2577" s="201"/>
      <c r="L2577" s="198"/>
      <c r="M2577" s="202"/>
      <c r="N2577" s="203"/>
      <c r="O2577" s="203"/>
      <c r="P2577" s="203"/>
      <c r="Q2577" s="203"/>
      <c r="R2577" s="203"/>
      <c r="S2577" s="203"/>
      <c r="T2577" s="204"/>
      <c r="AT2577" s="199" t="s">
        <v>532</v>
      </c>
      <c r="AU2577" s="199" t="s">
        <v>89</v>
      </c>
      <c r="AV2577" s="14" t="s">
        <v>83</v>
      </c>
      <c r="AW2577" s="14" t="s">
        <v>30</v>
      </c>
      <c r="AX2577" s="14" t="s">
        <v>76</v>
      </c>
      <c r="AY2577" s="199" t="s">
        <v>524</v>
      </c>
    </row>
    <row r="2578" spans="1:65" s="14" customFormat="1">
      <c r="B2578" s="198"/>
      <c r="D2578" s="190" t="s">
        <v>532</v>
      </c>
      <c r="E2578" s="199" t="s">
        <v>1</v>
      </c>
      <c r="F2578" s="200" t="s">
        <v>840</v>
      </c>
      <c r="H2578" s="199" t="s">
        <v>1</v>
      </c>
      <c r="I2578" s="201"/>
      <c r="L2578" s="198"/>
      <c r="M2578" s="202"/>
      <c r="N2578" s="203"/>
      <c r="O2578" s="203"/>
      <c r="P2578" s="203"/>
      <c r="Q2578" s="203"/>
      <c r="R2578" s="203"/>
      <c r="S2578" s="203"/>
      <c r="T2578" s="204"/>
      <c r="AT2578" s="199" t="s">
        <v>532</v>
      </c>
      <c r="AU2578" s="199" t="s">
        <v>89</v>
      </c>
      <c r="AV2578" s="14" t="s">
        <v>83</v>
      </c>
      <c r="AW2578" s="14" t="s">
        <v>30</v>
      </c>
      <c r="AX2578" s="14" t="s">
        <v>76</v>
      </c>
      <c r="AY2578" s="199" t="s">
        <v>524</v>
      </c>
    </row>
    <row r="2579" spans="1:65" s="14" customFormat="1">
      <c r="B2579" s="198"/>
      <c r="D2579" s="190" t="s">
        <v>532</v>
      </c>
      <c r="E2579" s="199" t="s">
        <v>1</v>
      </c>
      <c r="F2579" s="200" t="s">
        <v>2548</v>
      </c>
      <c r="H2579" s="199" t="s">
        <v>1</v>
      </c>
      <c r="I2579" s="201"/>
      <c r="L2579" s="198"/>
      <c r="M2579" s="202"/>
      <c r="N2579" s="203"/>
      <c r="O2579" s="203"/>
      <c r="P2579" s="203"/>
      <c r="Q2579" s="203"/>
      <c r="R2579" s="203"/>
      <c r="S2579" s="203"/>
      <c r="T2579" s="204"/>
      <c r="AT2579" s="199" t="s">
        <v>532</v>
      </c>
      <c r="AU2579" s="199" t="s">
        <v>89</v>
      </c>
      <c r="AV2579" s="14" t="s">
        <v>83</v>
      </c>
      <c r="AW2579" s="14" t="s">
        <v>30</v>
      </c>
      <c r="AX2579" s="14" t="s">
        <v>76</v>
      </c>
      <c r="AY2579" s="199" t="s">
        <v>524</v>
      </c>
    </row>
    <row r="2580" spans="1:65" s="13" customFormat="1">
      <c r="B2580" s="189"/>
      <c r="D2580" s="190" t="s">
        <v>532</v>
      </c>
      <c r="E2580" s="191" t="s">
        <v>1</v>
      </c>
      <c r="F2580" s="192" t="s">
        <v>2561</v>
      </c>
      <c r="H2580" s="193">
        <v>13.095000000000001</v>
      </c>
      <c r="I2580" s="194"/>
      <c r="L2580" s="189"/>
      <c r="M2580" s="195"/>
      <c r="N2580" s="196"/>
      <c r="O2580" s="196"/>
      <c r="P2580" s="196"/>
      <c r="Q2580" s="196"/>
      <c r="R2580" s="196"/>
      <c r="S2580" s="196"/>
      <c r="T2580" s="197"/>
      <c r="AT2580" s="191" t="s">
        <v>532</v>
      </c>
      <c r="AU2580" s="191" t="s">
        <v>89</v>
      </c>
      <c r="AV2580" s="13" t="s">
        <v>89</v>
      </c>
      <c r="AW2580" s="13" t="s">
        <v>30</v>
      </c>
      <c r="AX2580" s="13" t="s">
        <v>76</v>
      </c>
      <c r="AY2580" s="191" t="s">
        <v>524</v>
      </c>
    </row>
    <row r="2581" spans="1:65" s="13" customFormat="1">
      <c r="B2581" s="189"/>
      <c r="D2581" s="190" t="s">
        <v>532</v>
      </c>
      <c r="E2581" s="191" t="s">
        <v>1</v>
      </c>
      <c r="F2581" s="192" t="s">
        <v>2562</v>
      </c>
      <c r="H2581" s="193">
        <v>3.1779999999999999</v>
      </c>
      <c r="I2581" s="194"/>
      <c r="L2581" s="189"/>
      <c r="M2581" s="195"/>
      <c r="N2581" s="196"/>
      <c r="O2581" s="196"/>
      <c r="P2581" s="196"/>
      <c r="Q2581" s="196"/>
      <c r="R2581" s="196"/>
      <c r="S2581" s="196"/>
      <c r="T2581" s="197"/>
      <c r="AT2581" s="191" t="s">
        <v>532</v>
      </c>
      <c r="AU2581" s="191" t="s">
        <v>89</v>
      </c>
      <c r="AV2581" s="13" t="s">
        <v>89</v>
      </c>
      <c r="AW2581" s="13" t="s">
        <v>30</v>
      </c>
      <c r="AX2581" s="13" t="s">
        <v>76</v>
      </c>
      <c r="AY2581" s="191" t="s">
        <v>524</v>
      </c>
    </row>
    <row r="2582" spans="1:65" s="14" customFormat="1">
      <c r="B2582" s="198"/>
      <c r="D2582" s="190" t="s">
        <v>532</v>
      </c>
      <c r="E2582" s="199" t="s">
        <v>1</v>
      </c>
      <c r="F2582" s="200" t="s">
        <v>846</v>
      </c>
      <c r="H2582" s="199" t="s">
        <v>1</v>
      </c>
      <c r="I2582" s="201"/>
      <c r="L2582" s="198"/>
      <c r="M2582" s="202"/>
      <c r="N2582" s="203"/>
      <c r="O2582" s="203"/>
      <c r="P2582" s="203"/>
      <c r="Q2582" s="203"/>
      <c r="R2582" s="203"/>
      <c r="S2582" s="203"/>
      <c r="T2582" s="204"/>
      <c r="AT2582" s="199" t="s">
        <v>532</v>
      </c>
      <c r="AU2582" s="199" t="s">
        <v>89</v>
      </c>
      <c r="AV2582" s="14" t="s">
        <v>83</v>
      </c>
      <c r="AW2582" s="14" t="s">
        <v>30</v>
      </c>
      <c r="AX2582" s="14" t="s">
        <v>76</v>
      </c>
      <c r="AY2582" s="199" t="s">
        <v>524</v>
      </c>
    </row>
    <row r="2583" spans="1:65" s="14" customFormat="1">
      <c r="B2583" s="198"/>
      <c r="D2583" s="190" t="s">
        <v>532</v>
      </c>
      <c r="E2583" s="199" t="s">
        <v>1</v>
      </c>
      <c r="F2583" s="200" t="s">
        <v>2543</v>
      </c>
      <c r="H2583" s="199" t="s">
        <v>1</v>
      </c>
      <c r="I2583" s="201"/>
      <c r="L2583" s="198"/>
      <c r="M2583" s="202"/>
      <c r="N2583" s="203"/>
      <c r="O2583" s="203"/>
      <c r="P2583" s="203"/>
      <c r="Q2583" s="203"/>
      <c r="R2583" s="203"/>
      <c r="S2583" s="203"/>
      <c r="T2583" s="204"/>
      <c r="AT2583" s="199" t="s">
        <v>532</v>
      </c>
      <c r="AU2583" s="199" t="s">
        <v>89</v>
      </c>
      <c r="AV2583" s="14" t="s">
        <v>83</v>
      </c>
      <c r="AW2583" s="14" t="s">
        <v>30</v>
      </c>
      <c r="AX2583" s="14" t="s">
        <v>76</v>
      </c>
      <c r="AY2583" s="199" t="s">
        <v>524</v>
      </c>
    </row>
    <row r="2584" spans="1:65" s="13" customFormat="1">
      <c r="B2584" s="189"/>
      <c r="D2584" s="190" t="s">
        <v>532</v>
      </c>
      <c r="E2584" s="191" t="s">
        <v>1</v>
      </c>
      <c r="F2584" s="192" t="s">
        <v>2563</v>
      </c>
      <c r="H2584" s="193">
        <v>5.2649999999999997</v>
      </c>
      <c r="I2584" s="194"/>
      <c r="L2584" s="189"/>
      <c r="M2584" s="195"/>
      <c r="N2584" s="196"/>
      <c r="O2584" s="196"/>
      <c r="P2584" s="196"/>
      <c r="Q2584" s="196"/>
      <c r="R2584" s="196"/>
      <c r="S2584" s="196"/>
      <c r="T2584" s="197"/>
      <c r="AT2584" s="191" t="s">
        <v>532</v>
      </c>
      <c r="AU2584" s="191" t="s">
        <v>89</v>
      </c>
      <c r="AV2584" s="13" t="s">
        <v>89</v>
      </c>
      <c r="AW2584" s="13" t="s">
        <v>30</v>
      </c>
      <c r="AX2584" s="13" t="s">
        <v>76</v>
      </c>
      <c r="AY2584" s="191" t="s">
        <v>524</v>
      </c>
    </row>
    <row r="2585" spans="1:65" s="14" customFormat="1">
      <c r="B2585" s="198"/>
      <c r="D2585" s="190" t="s">
        <v>532</v>
      </c>
      <c r="E2585" s="199" t="s">
        <v>1</v>
      </c>
      <c r="F2585" s="200" t="s">
        <v>2548</v>
      </c>
      <c r="H2585" s="199" t="s">
        <v>1</v>
      </c>
      <c r="I2585" s="201"/>
      <c r="L2585" s="198"/>
      <c r="M2585" s="202"/>
      <c r="N2585" s="203"/>
      <c r="O2585" s="203"/>
      <c r="P2585" s="203"/>
      <c r="Q2585" s="203"/>
      <c r="R2585" s="203"/>
      <c r="S2585" s="203"/>
      <c r="T2585" s="204"/>
      <c r="AT2585" s="199" t="s">
        <v>532</v>
      </c>
      <c r="AU2585" s="199" t="s">
        <v>89</v>
      </c>
      <c r="AV2585" s="14" t="s">
        <v>83</v>
      </c>
      <c r="AW2585" s="14" t="s">
        <v>30</v>
      </c>
      <c r="AX2585" s="14" t="s">
        <v>76</v>
      </c>
      <c r="AY2585" s="199" t="s">
        <v>524</v>
      </c>
    </row>
    <row r="2586" spans="1:65" s="13" customFormat="1">
      <c r="B2586" s="189"/>
      <c r="D2586" s="190" t="s">
        <v>532</v>
      </c>
      <c r="E2586" s="191" t="s">
        <v>1</v>
      </c>
      <c r="F2586" s="192" t="s">
        <v>2564</v>
      </c>
      <c r="H2586" s="193">
        <v>8.1950000000000003</v>
      </c>
      <c r="I2586" s="194"/>
      <c r="L2586" s="189"/>
      <c r="M2586" s="195"/>
      <c r="N2586" s="196"/>
      <c r="O2586" s="196"/>
      <c r="P2586" s="196"/>
      <c r="Q2586" s="196"/>
      <c r="R2586" s="196"/>
      <c r="S2586" s="196"/>
      <c r="T2586" s="197"/>
      <c r="AT2586" s="191" t="s">
        <v>532</v>
      </c>
      <c r="AU2586" s="191" t="s">
        <v>89</v>
      </c>
      <c r="AV2586" s="13" t="s">
        <v>89</v>
      </c>
      <c r="AW2586" s="13" t="s">
        <v>30</v>
      </c>
      <c r="AX2586" s="13" t="s">
        <v>76</v>
      </c>
      <c r="AY2586" s="191" t="s">
        <v>524</v>
      </c>
    </row>
    <row r="2587" spans="1:65" s="13" customFormat="1">
      <c r="B2587" s="189"/>
      <c r="D2587" s="190" t="s">
        <v>532</v>
      </c>
      <c r="E2587" s="191" t="s">
        <v>1</v>
      </c>
      <c r="F2587" s="192" t="s">
        <v>2565</v>
      </c>
      <c r="H2587" s="193">
        <v>12.257999999999999</v>
      </c>
      <c r="I2587" s="194"/>
      <c r="L2587" s="189"/>
      <c r="M2587" s="195"/>
      <c r="N2587" s="196"/>
      <c r="O2587" s="196"/>
      <c r="P2587" s="196"/>
      <c r="Q2587" s="196"/>
      <c r="R2587" s="196"/>
      <c r="S2587" s="196"/>
      <c r="T2587" s="197"/>
      <c r="AT2587" s="191" t="s">
        <v>532</v>
      </c>
      <c r="AU2587" s="191" t="s">
        <v>89</v>
      </c>
      <c r="AV2587" s="13" t="s">
        <v>89</v>
      </c>
      <c r="AW2587" s="13" t="s">
        <v>30</v>
      </c>
      <c r="AX2587" s="13" t="s">
        <v>76</v>
      </c>
      <c r="AY2587" s="191" t="s">
        <v>524</v>
      </c>
    </row>
    <row r="2588" spans="1:65" s="14" customFormat="1">
      <c r="B2588" s="198"/>
      <c r="D2588" s="190" t="s">
        <v>532</v>
      </c>
      <c r="E2588" s="199" t="s">
        <v>1</v>
      </c>
      <c r="F2588" s="200" t="s">
        <v>860</v>
      </c>
      <c r="H2588" s="199" t="s">
        <v>1</v>
      </c>
      <c r="I2588" s="201"/>
      <c r="L2588" s="198"/>
      <c r="M2588" s="202"/>
      <c r="N2588" s="203"/>
      <c r="O2588" s="203"/>
      <c r="P2588" s="203"/>
      <c r="Q2588" s="203"/>
      <c r="R2588" s="203"/>
      <c r="S2588" s="203"/>
      <c r="T2588" s="204"/>
      <c r="AT2588" s="199" t="s">
        <v>532</v>
      </c>
      <c r="AU2588" s="199" t="s">
        <v>89</v>
      </c>
      <c r="AV2588" s="14" t="s">
        <v>83</v>
      </c>
      <c r="AW2588" s="14" t="s">
        <v>30</v>
      </c>
      <c r="AX2588" s="14" t="s">
        <v>76</v>
      </c>
      <c r="AY2588" s="199" t="s">
        <v>524</v>
      </c>
    </row>
    <row r="2589" spans="1:65" s="13" customFormat="1">
      <c r="B2589" s="189"/>
      <c r="D2589" s="190" t="s">
        <v>532</v>
      </c>
      <c r="E2589" s="191" t="s">
        <v>1</v>
      </c>
      <c r="F2589" s="192" t="s">
        <v>2566</v>
      </c>
      <c r="H2589" s="193">
        <v>2.4300000000000002</v>
      </c>
      <c r="I2589" s="194"/>
      <c r="L2589" s="189"/>
      <c r="M2589" s="195"/>
      <c r="N2589" s="196"/>
      <c r="O2589" s="196"/>
      <c r="P2589" s="196"/>
      <c r="Q2589" s="196"/>
      <c r="R2589" s="196"/>
      <c r="S2589" s="196"/>
      <c r="T2589" s="197"/>
      <c r="AT2589" s="191" t="s">
        <v>532</v>
      </c>
      <c r="AU2589" s="191" t="s">
        <v>89</v>
      </c>
      <c r="AV2589" s="13" t="s">
        <v>89</v>
      </c>
      <c r="AW2589" s="13" t="s">
        <v>30</v>
      </c>
      <c r="AX2589" s="13" t="s">
        <v>76</v>
      </c>
      <c r="AY2589" s="191" t="s">
        <v>524</v>
      </c>
    </row>
    <row r="2590" spans="1:65" s="15" customFormat="1">
      <c r="B2590" s="205"/>
      <c r="D2590" s="190" t="s">
        <v>532</v>
      </c>
      <c r="E2590" s="206" t="s">
        <v>1</v>
      </c>
      <c r="F2590" s="207" t="s">
        <v>589</v>
      </c>
      <c r="H2590" s="208">
        <v>44.420999999999999</v>
      </c>
      <c r="I2590" s="209"/>
      <c r="L2590" s="205"/>
      <c r="M2590" s="210"/>
      <c r="N2590" s="211"/>
      <c r="O2590" s="211"/>
      <c r="P2590" s="211"/>
      <c r="Q2590" s="211"/>
      <c r="R2590" s="211"/>
      <c r="S2590" s="211"/>
      <c r="T2590" s="212"/>
      <c r="AT2590" s="206" t="s">
        <v>532</v>
      </c>
      <c r="AU2590" s="206" t="s">
        <v>89</v>
      </c>
      <c r="AV2590" s="15" t="s">
        <v>537</v>
      </c>
      <c r="AW2590" s="15" t="s">
        <v>30</v>
      </c>
      <c r="AX2590" s="15" t="s">
        <v>76</v>
      </c>
      <c r="AY2590" s="206" t="s">
        <v>524</v>
      </c>
    </row>
    <row r="2591" spans="1:65" s="16" customFormat="1">
      <c r="B2591" s="213"/>
      <c r="D2591" s="190" t="s">
        <v>532</v>
      </c>
      <c r="E2591" s="214" t="s">
        <v>1</v>
      </c>
      <c r="F2591" s="215" t="s">
        <v>590</v>
      </c>
      <c r="H2591" s="216">
        <v>44.420999999999999</v>
      </c>
      <c r="I2591" s="217"/>
      <c r="L2591" s="213"/>
      <c r="M2591" s="218"/>
      <c r="N2591" s="219"/>
      <c r="O2591" s="219"/>
      <c r="P2591" s="219"/>
      <c r="Q2591" s="219"/>
      <c r="R2591" s="219"/>
      <c r="S2591" s="219"/>
      <c r="T2591" s="220"/>
      <c r="AT2591" s="214" t="s">
        <v>532</v>
      </c>
      <c r="AU2591" s="214" t="s">
        <v>89</v>
      </c>
      <c r="AV2591" s="16" t="s">
        <v>530</v>
      </c>
      <c r="AW2591" s="16" t="s">
        <v>30</v>
      </c>
      <c r="AX2591" s="16" t="s">
        <v>83</v>
      </c>
      <c r="AY2591" s="214" t="s">
        <v>524</v>
      </c>
    </row>
    <row r="2592" spans="1:65" s="2" customFormat="1" ht="21.75" customHeight="1">
      <c r="A2592" s="35"/>
      <c r="B2592" s="144"/>
      <c r="C2592" s="176" t="s">
        <v>2567</v>
      </c>
      <c r="D2592" s="176" t="s">
        <v>526</v>
      </c>
      <c r="E2592" s="177" t="s">
        <v>2568</v>
      </c>
      <c r="F2592" s="178" t="s">
        <v>2569</v>
      </c>
      <c r="G2592" s="179" t="s">
        <v>529</v>
      </c>
      <c r="H2592" s="180">
        <v>180.61500000000001</v>
      </c>
      <c r="I2592" s="181"/>
      <c r="J2592" s="180">
        <f>ROUND(I2592*H2592,3)</f>
        <v>0</v>
      </c>
      <c r="K2592" s="182"/>
      <c r="L2592" s="36"/>
      <c r="M2592" s="183" t="s">
        <v>1</v>
      </c>
      <c r="N2592" s="184" t="s">
        <v>42</v>
      </c>
      <c r="O2592" s="61"/>
      <c r="P2592" s="185">
        <f>O2592*H2592</f>
        <v>0</v>
      </c>
      <c r="Q2592" s="185">
        <v>0</v>
      </c>
      <c r="R2592" s="185">
        <f>Q2592*H2592</f>
        <v>0</v>
      </c>
      <c r="S2592" s="185">
        <v>2.5000000000000001E-2</v>
      </c>
      <c r="T2592" s="186">
        <f>S2592*H2592</f>
        <v>4.5153750000000006</v>
      </c>
      <c r="U2592" s="35"/>
      <c r="V2592" s="35"/>
      <c r="W2592" s="35"/>
      <c r="X2592" s="35"/>
      <c r="Y2592" s="35"/>
      <c r="Z2592" s="35"/>
      <c r="AA2592" s="35"/>
      <c r="AB2592" s="35"/>
      <c r="AC2592" s="35"/>
      <c r="AD2592" s="35"/>
      <c r="AE2592" s="35"/>
      <c r="AR2592" s="187" t="s">
        <v>530</v>
      </c>
      <c r="AT2592" s="187" t="s">
        <v>526</v>
      </c>
      <c r="AU2592" s="187" t="s">
        <v>89</v>
      </c>
      <c r="AY2592" s="18" t="s">
        <v>524</v>
      </c>
      <c r="BE2592" s="105">
        <f>IF(N2592="základná",J2592,0)</f>
        <v>0</v>
      </c>
      <c r="BF2592" s="105">
        <f>IF(N2592="znížená",J2592,0)</f>
        <v>0</v>
      </c>
      <c r="BG2592" s="105">
        <f>IF(N2592="zákl. prenesená",J2592,0)</f>
        <v>0</v>
      </c>
      <c r="BH2592" s="105">
        <f>IF(N2592="zníž. prenesená",J2592,0)</f>
        <v>0</v>
      </c>
      <c r="BI2592" s="105">
        <f>IF(N2592="nulová",J2592,0)</f>
        <v>0</v>
      </c>
      <c r="BJ2592" s="18" t="s">
        <v>89</v>
      </c>
      <c r="BK2592" s="188">
        <f>ROUND(I2592*H2592,3)</f>
        <v>0</v>
      </c>
      <c r="BL2592" s="18" t="s">
        <v>530</v>
      </c>
      <c r="BM2592" s="187" t="s">
        <v>2570</v>
      </c>
    </row>
    <row r="2593" spans="2:51" s="14" customFormat="1">
      <c r="B2593" s="198"/>
      <c r="D2593" s="190" t="s">
        <v>532</v>
      </c>
      <c r="E2593" s="199" t="s">
        <v>1</v>
      </c>
      <c r="F2593" s="200" t="s">
        <v>2534</v>
      </c>
      <c r="H2593" s="199" t="s">
        <v>1</v>
      </c>
      <c r="I2593" s="201"/>
      <c r="L2593" s="198"/>
      <c r="M2593" s="202"/>
      <c r="N2593" s="203"/>
      <c r="O2593" s="203"/>
      <c r="P2593" s="203"/>
      <c r="Q2593" s="203"/>
      <c r="R2593" s="203"/>
      <c r="S2593" s="203"/>
      <c r="T2593" s="204"/>
      <c r="AT2593" s="199" t="s">
        <v>532</v>
      </c>
      <c r="AU2593" s="199" t="s">
        <v>89</v>
      </c>
      <c r="AV2593" s="14" t="s">
        <v>83</v>
      </c>
      <c r="AW2593" s="14" t="s">
        <v>30</v>
      </c>
      <c r="AX2593" s="14" t="s">
        <v>76</v>
      </c>
      <c r="AY2593" s="199" t="s">
        <v>524</v>
      </c>
    </row>
    <row r="2594" spans="2:51" s="14" customFormat="1">
      <c r="B2594" s="198"/>
      <c r="D2594" s="190" t="s">
        <v>532</v>
      </c>
      <c r="E2594" s="199" t="s">
        <v>1</v>
      </c>
      <c r="F2594" s="200" t="s">
        <v>2571</v>
      </c>
      <c r="H2594" s="199" t="s">
        <v>1</v>
      </c>
      <c r="I2594" s="201"/>
      <c r="L2594" s="198"/>
      <c r="M2594" s="202"/>
      <c r="N2594" s="203"/>
      <c r="O2594" s="203"/>
      <c r="P2594" s="203"/>
      <c r="Q2594" s="203"/>
      <c r="R2594" s="203"/>
      <c r="S2594" s="203"/>
      <c r="T2594" s="204"/>
      <c r="AT2594" s="199" t="s">
        <v>532</v>
      </c>
      <c r="AU2594" s="199" t="s">
        <v>89</v>
      </c>
      <c r="AV2594" s="14" t="s">
        <v>83</v>
      </c>
      <c r="AW2594" s="14" t="s">
        <v>30</v>
      </c>
      <c r="AX2594" s="14" t="s">
        <v>76</v>
      </c>
      <c r="AY2594" s="199" t="s">
        <v>524</v>
      </c>
    </row>
    <row r="2595" spans="2:51" s="14" customFormat="1">
      <c r="B2595" s="198"/>
      <c r="D2595" s="190" t="s">
        <v>532</v>
      </c>
      <c r="E2595" s="199" t="s">
        <v>1</v>
      </c>
      <c r="F2595" s="200" t="s">
        <v>2572</v>
      </c>
      <c r="H2595" s="199" t="s">
        <v>1</v>
      </c>
      <c r="I2595" s="201"/>
      <c r="L2595" s="198"/>
      <c r="M2595" s="202"/>
      <c r="N2595" s="203"/>
      <c r="O2595" s="203"/>
      <c r="P2595" s="203"/>
      <c r="Q2595" s="203"/>
      <c r="R2595" s="203"/>
      <c r="S2595" s="203"/>
      <c r="T2595" s="204"/>
      <c r="AT2595" s="199" t="s">
        <v>532</v>
      </c>
      <c r="AU2595" s="199" t="s">
        <v>89</v>
      </c>
      <c r="AV2595" s="14" t="s">
        <v>83</v>
      </c>
      <c r="AW2595" s="14" t="s">
        <v>30</v>
      </c>
      <c r="AX2595" s="14" t="s">
        <v>76</v>
      </c>
      <c r="AY2595" s="199" t="s">
        <v>524</v>
      </c>
    </row>
    <row r="2596" spans="2:51" s="15" customFormat="1">
      <c r="B2596" s="205"/>
      <c r="D2596" s="190" t="s">
        <v>532</v>
      </c>
      <c r="E2596" s="206" t="s">
        <v>1</v>
      </c>
      <c r="F2596" s="207" t="s">
        <v>589</v>
      </c>
      <c r="H2596" s="208">
        <v>0</v>
      </c>
      <c r="I2596" s="209"/>
      <c r="L2596" s="205"/>
      <c r="M2596" s="210"/>
      <c r="N2596" s="211"/>
      <c r="O2596" s="211"/>
      <c r="P2596" s="211"/>
      <c r="Q2596" s="211"/>
      <c r="R2596" s="211"/>
      <c r="S2596" s="211"/>
      <c r="T2596" s="212"/>
      <c r="AT2596" s="206" t="s">
        <v>532</v>
      </c>
      <c r="AU2596" s="206" t="s">
        <v>89</v>
      </c>
      <c r="AV2596" s="15" t="s">
        <v>537</v>
      </c>
      <c r="AW2596" s="15" t="s">
        <v>30</v>
      </c>
      <c r="AX2596" s="15" t="s">
        <v>76</v>
      </c>
      <c r="AY2596" s="206" t="s">
        <v>524</v>
      </c>
    </row>
    <row r="2597" spans="2:51" s="14" customFormat="1">
      <c r="B2597" s="198"/>
      <c r="D2597" s="190" t="s">
        <v>532</v>
      </c>
      <c r="E2597" s="199" t="s">
        <v>1</v>
      </c>
      <c r="F2597" s="200" t="s">
        <v>2064</v>
      </c>
      <c r="H2597" s="199" t="s">
        <v>1</v>
      </c>
      <c r="I2597" s="201"/>
      <c r="L2597" s="198"/>
      <c r="M2597" s="202"/>
      <c r="N2597" s="203"/>
      <c r="O2597" s="203"/>
      <c r="P2597" s="203"/>
      <c r="Q2597" s="203"/>
      <c r="R2597" s="203"/>
      <c r="S2597" s="203"/>
      <c r="T2597" s="204"/>
      <c r="AT2597" s="199" t="s">
        <v>532</v>
      </c>
      <c r="AU2597" s="199" t="s">
        <v>89</v>
      </c>
      <c r="AV2597" s="14" t="s">
        <v>83</v>
      </c>
      <c r="AW2597" s="14" t="s">
        <v>30</v>
      </c>
      <c r="AX2597" s="14" t="s">
        <v>76</v>
      </c>
      <c r="AY2597" s="199" t="s">
        <v>524</v>
      </c>
    </row>
    <row r="2598" spans="2:51" s="14" customFormat="1">
      <c r="B2598" s="198"/>
      <c r="D2598" s="190" t="s">
        <v>532</v>
      </c>
      <c r="E2598" s="199" t="s">
        <v>1</v>
      </c>
      <c r="F2598" s="200" t="s">
        <v>1652</v>
      </c>
      <c r="H2598" s="199" t="s">
        <v>1</v>
      </c>
      <c r="I2598" s="201"/>
      <c r="L2598" s="198"/>
      <c r="M2598" s="202"/>
      <c r="N2598" s="203"/>
      <c r="O2598" s="203"/>
      <c r="P2598" s="203"/>
      <c r="Q2598" s="203"/>
      <c r="R2598" s="203"/>
      <c r="S2598" s="203"/>
      <c r="T2598" s="204"/>
      <c r="AT2598" s="199" t="s">
        <v>532</v>
      </c>
      <c r="AU2598" s="199" t="s">
        <v>89</v>
      </c>
      <c r="AV2598" s="14" t="s">
        <v>83</v>
      </c>
      <c r="AW2598" s="14" t="s">
        <v>30</v>
      </c>
      <c r="AX2598" s="14" t="s">
        <v>76</v>
      </c>
      <c r="AY2598" s="199" t="s">
        <v>524</v>
      </c>
    </row>
    <row r="2599" spans="2:51" s="13" customFormat="1">
      <c r="B2599" s="189"/>
      <c r="D2599" s="190" t="s">
        <v>532</v>
      </c>
      <c r="E2599" s="191" t="s">
        <v>1</v>
      </c>
      <c r="F2599" s="192" t="s">
        <v>2573</v>
      </c>
      <c r="H2599" s="193">
        <v>52.347999999999999</v>
      </c>
      <c r="I2599" s="194"/>
      <c r="L2599" s="189"/>
      <c r="M2599" s="195"/>
      <c r="N2599" s="196"/>
      <c r="O2599" s="196"/>
      <c r="P2599" s="196"/>
      <c r="Q2599" s="196"/>
      <c r="R2599" s="196"/>
      <c r="S2599" s="196"/>
      <c r="T2599" s="197"/>
      <c r="AT2599" s="191" t="s">
        <v>532</v>
      </c>
      <c r="AU2599" s="191" t="s">
        <v>89</v>
      </c>
      <c r="AV2599" s="13" t="s">
        <v>89</v>
      </c>
      <c r="AW2599" s="13" t="s">
        <v>30</v>
      </c>
      <c r="AX2599" s="13" t="s">
        <v>76</v>
      </c>
      <c r="AY2599" s="191" t="s">
        <v>524</v>
      </c>
    </row>
    <row r="2600" spans="2:51" s="14" customFormat="1">
      <c r="B2600" s="198"/>
      <c r="D2600" s="190" t="s">
        <v>532</v>
      </c>
      <c r="E2600" s="199" t="s">
        <v>1</v>
      </c>
      <c r="F2600" s="200" t="s">
        <v>1673</v>
      </c>
      <c r="H2600" s="199" t="s">
        <v>1</v>
      </c>
      <c r="I2600" s="201"/>
      <c r="L2600" s="198"/>
      <c r="M2600" s="202"/>
      <c r="N2600" s="203"/>
      <c r="O2600" s="203"/>
      <c r="P2600" s="203"/>
      <c r="Q2600" s="203"/>
      <c r="R2600" s="203"/>
      <c r="S2600" s="203"/>
      <c r="T2600" s="204"/>
      <c r="AT2600" s="199" t="s">
        <v>532</v>
      </c>
      <c r="AU2600" s="199" t="s">
        <v>89</v>
      </c>
      <c r="AV2600" s="14" t="s">
        <v>83</v>
      </c>
      <c r="AW2600" s="14" t="s">
        <v>30</v>
      </c>
      <c r="AX2600" s="14" t="s">
        <v>76</v>
      </c>
      <c r="AY2600" s="199" t="s">
        <v>524</v>
      </c>
    </row>
    <row r="2601" spans="2:51" s="13" customFormat="1">
      <c r="B2601" s="189"/>
      <c r="D2601" s="190" t="s">
        <v>532</v>
      </c>
      <c r="E2601" s="191" t="s">
        <v>1</v>
      </c>
      <c r="F2601" s="192" t="s">
        <v>2574</v>
      </c>
      <c r="H2601" s="193">
        <v>39.293999999999997</v>
      </c>
      <c r="I2601" s="194"/>
      <c r="L2601" s="189"/>
      <c r="M2601" s="195"/>
      <c r="N2601" s="196"/>
      <c r="O2601" s="196"/>
      <c r="P2601" s="196"/>
      <c r="Q2601" s="196"/>
      <c r="R2601" s="196"/>
      <c r="S2601" s="196"/>
      <c r="T2601" s="197"/>
      <c r="AT2601" s="191" t="s">
        <v>532</v>
      </c>
      <c r="AU2601" s="191" t="s">
        <v>89</v>
      </c>
      <c r="AV2601" s="13" t="s">
        <v>89</v>
      </c>
      <c r="AW2601" s="13" t="s">
        <v>30</v>
      </c>
      <c r="AX2601" s="13" t="s">
        <v>76</v>
      </c>
      <c r="AY2601" s="191" t="s">
        <v>524</v>
      </c>
    </row>
    <row r="2602" spans="2:51" s="14" customFormat="1">
      <c r="B2602" s="198"/>
      <c r="D2602" s="190" t="s">
        <v>532</v>
      </c>
      <c r="E2602" s="199" t="s">
        <v>1</v>
      </c>
      <c r="F2602" s="200" t="s">
        <v>1667</v>
      </c>
      <c r="H2602" s="199" t="s">
        <v>1</v>
      </c>
      <c r="I2602" s="201"/>
      <c r="L2602" s="198"/>
      <c r="M2602" s="202"/>
      <c r="N2602" s="203"/>
      <c r="O2602" s="203"/>
      <c r="P2602" s="203"/>
      <c r="Q2602" s="203"/>
      <c r="R2602" s="203"/>
      <c r="S2602" s="203"/>
      <c r="T2602" s="204"/>
      <c r="AT2602" s="199" t="s">
        <v>532</v>
      </c>
      <c r="AU2602" s="199" t="s">
        <v>89</v>
      </c>
      <c r="AV2602" s="14" t="s">
        <v>83</v>
      </c>
      <c r="AW2602" s="14" t="s">
        <v>30</v>
      </c>
      <c r="AX2602" s="14" t="s">
        <v>76</v>
      </c>
      <c r="AY2602" s="199" t="s">
        <v>524</v>
      </c>
    </row>
    <row r="2603" spans="2:51" s="13" customFormat="1">
      <c r="B2603" s="189"/>
      <c r="D2603" s="190" t="s">
        <v>532</v>
      </c>
      <c r="E2603" s="191" t="s">
        <v>1</v>
      </c>
      <c r="F2603" s="192" t="s">
        <v>2575</v>
      </c>
      <c r="H2603" s="193">
        <v>5.0490000000000004</v>
      </c>
      <c r="I2603" s="194"/>
      <c r="L2603" s="189"/>
      <c r="M2603" s="195"/>
      <c r="N2603" s="196"/>
      <c r="O2603" s="196"/>
      <c r="P2603" s="196"/>
      <c r="Q2603" s="196"/>
      <c r="R2603" s="196"/>
      <c r="S2603" s="196"/>
      <c r="T2603" s="197"/>
      <c r="AT2603" s="191" t="s">
        <v>532</v>
      </c>
      <c r="AU2603" s="191" t="s">
        <v>89</v>
      </c>
      <c r="AV2603" s="13" t="s">
        <v>89</v>
      </c>
      <c r="AW2603" s="13" t="s">
        <v>30</v>
      </c>
      <c r="AX2603" s="13" t="s">
        <v>76</v>
      </c>
      <c r="AY2603" s="191" t="s">
        <v>524</v>
      </c>
    </row>
    <row r="2604" spans="2:51" s="14" customFormat="1">
      <c r="B2604" s="198"/>
      <c r="D2604" s="190" t="s">
        <v>532</v>
      </c>
      <c r="E2604" s="199" t="s">
        <v>1</v>
      </c>
      <c r="F2604" s="200" t="s">
        <v>846</v>
      </c>
      <c r="H2604" s="199" t="s">
        <v>1</v>
      </c>
      <c r="I2604" s="201"/>
      <c r="L2604" s="198"/>
      <c r="M2604" s="202"/>
      <c r="N2604" s="203"/>
      <c r="O2604" s="203"/>
      <c r="P2604" s="203"/>
      <c r="Q2604" s="203"/>
      <c r="R2604" s="203"/>
      <c r="S2604" s="203"/>
      <c r="T2604" s="204"/>
      <c r="AT2604" s="199" t="s">
        <v>532</v>
      </c>
      <c r="AU2604" s="199" t="s">
        <v>89</v>
      </c>
      <c r="AV2604" s="14" t="s">
        <v>83</v>
      </c>
      <c r="AW2604" s="14" t="s">
        <v>30</v>
      </c>
      <c r="AX2604" s="14" t="s">
        <v>76</v>
      </c>
      <c r="AY2604" s="199" t="s">
        <v>524</v>
      </c>
    </row>
    <row r="2605" spans="2:51" s="13" customFormat="1">
      <c r="B2605" s="189"/>
      <c r="D2605" s="190" t="s">
        <v>532</v>
      </c>
      <c r="E2605" s="191" t="s">
        <v>1</v>
      </c>
      <c r="F2605" s="192" t="s">
        <v>2576</v>
      </c>
      <c r="H2605" s="193">
        <v>7.4240000000000004</v>
      </c>
      <c r="I2605" s="194"/>
      <c r="L2605" s="189"/>
      <c r="M2605" s="195"/>
      <c r="N2605" s="196"/>
      <c r="O2605" s="196"/>
      <c r="P2605" s="196"/>
      <c r="Q2605" s="196"/>
      <c r="R2605" s="196"/>
      <c r="S2605" s="196"/>
      <c r="T2605" s="197"/>
      <c r="AT2605" s="191" t="s">
        <v>532</v>
      </c>
      <c r="AU2605" s="191" t="s">
        <v>89</v>
      </c>
      <c r="AV2605" s="13" t="s">
        <v>89</v>
      </c>
      <c r="AW2605" s="13" t="s">
        <v>30</v>
      </c>
      <c r="AX2605" s="13" t="s">
        <v>76</v>
      </c>
      <c r="AY2605" s="191" t="s">
        <v>524</v>
      </c>
    </row>
    <row r="2606" spans="2:51" s="14" customFormat="1">
      <c r="B2606" s="198"/>
      <c r="D2606" s="190" t="s">
        <v>532</v>
      </c>
      <c r="E2606" s="199" t="s">
        <v>1</v>
      </c>
      <c r="F2606" s="200" t="s">
        <v>2577</v>
      </c>
      <c r="H2606" s="199" t="s">
        <v>1</v>
      </c>
      <c r="I2606" s="201"/>
      <c r="L2606" s="198"/>
      <c r="M2606" s="202"/>
      <c r="N2606" s="203"/>
      <c r="O2606" s="203"/>
      <c r="P2606" s="203"/>
      <c r="Q2606" s="203"/>
      <c r="R2606" s="203"/>
      <c r="S2606" s="203"/>
      <c r="T2606" s="204"/>
      <c r="AT2606" s="199" t="s">
        <v>532</v>
      </c>
      <c r="AU2606" s="199" t="s">
        <v>89</v>
      </c>
      <c r="AV2606" s="14" t="s">
        <v>83</v>
      </c>
      <c r="AW2606" s="14" t="s">
        <v>30</v>
      </c>
      <c r="AX2606" s="14" t="s">
        <v>76</v>
      </c>
      <c r="AY2606" s="199" t="s">
        <v>524</v>
      </c>
    </row>
    <row r="2607" spans="2:51" s="13" customFormat="1">
      <c r="B2607" s="189"/>
      <c r="D2607" s="190" t="s">
        <v>532</v>
      </c>
      <c r="E2607" s="191" t="s">
        <v>1</v>
      </c>
      <c r="F2607" s="192" t="s">
        <v>2578</v>
      </c>
      <c r="H2607" s="193">
        <v>76.5</v>
      </c>
      <c r="I2607" s="194"/>
      <c r="L2607" s="189"/>
      <c r="M2607" s="195"/>
      <c r="N2607" s="196"/>
      <c r="O2607" s="196"/>
      <c r="P2607" s="196"/>
      <c r="Q2607" s="196"/>
      <c r="R2607" s="196"/>
      <c r="S2607" s="196"/>
      <c r="T2607" s="197"/>
      <c r="AT2607" s="191" t="s">
        <v>532</v>
      </c>
      <c r="AU2607" s="191" t="s">
        <v>89</v>
      </c>
      <c r="AV2607" s="13" t="s">
        <v>89</v>
      </c>
      <c r="AW2607" s="13" t="s">
        <v>30</v>
      </c>
      <c r="AX2607" s="13" t="s">
        <v>76</v>
      </c>
      <c r="AY2607" s="191" t="s">
        <v>524</v>
      </c>
    </row>
    <row r="2608" spans="2:51" s="15" customFormat="1">
      <c r="B2608" s="205"/>
      <c r="D2608" s="190" t="s">
        <v>532</v>
      </c>
      <c r="E2608" s="206" t="s">
        <v>1</v>
      </c>
      <c r="F2608" s="207" t="s">
        <v>589</v>
      </c>
      <c r="H2608" s="208">
        <v>180.61500000000001</v>
      </c>
      <c r="I2608" s="209"/>
      <c r="L2608" s="205"/>
      <c r="M2608" s="210"/>
      <c r="N2608" s="211"/>
      <c r="O2608" s="211"/>
      <c r="P2608" s="211"/>
      <c r="Q2608" s="211"/>
      <c r="R2608" s="211"/>
      <c r="S2608" s="211"/>
      <c r="T2608" s="212"/>
      <c r="AT2608" s="206" t="s">
        <v>532</v>
      </c>
      <c r="AU2608" s="206" t="s">
        <v>89</v>
      </c>
      <c r="AV2608" s="15" t="s">
        <v>537</v>
      </c>
      <c r="AW2608" s="15" t="s">
        <v>30</v>
      </c>
      <c r="AX2608" s="15" t="s">
        <v>76</v>
      </c>
      <c r="AY2608" s="206" t="s">
        <v>524</v>
      </c>
    </row>
    <row r="2609" spans="1:65" s="16" customFormat="1">
      <c r="B2609" s="213"/>
      <c r="D2609" s="190" t="s">
        <v>532</v>
      </c>
      <c r="E2609" s="214" t="s">
        <v>1</v>
      </c>
      <c r="F2609" s="215" t="s">
        <v>590</v>
      </c>
      <c r="H2609" s="216">
        <v>180.61500000000001</v>
      </c>
      <c r="I2609" s="217"/>
      <c r="L2609" s="213"/>
      <c r="M2609" s="218"/>
      <c r="N2609" s="219"/>
      <c r="O2609" s="219"/>
      <c r="P2609" s="219"/>
      <c r="Q2609" s="219"/>
      <c r="R2609" s="219"/>
      <c r="S2609" s="219"/>
      <c r="T2609" s="220"/>
      <c r="AT2609" s="214" t="s">
        <v>532</v>
      </c>
      <c r="AU2609" s="214" t="s">
        <v>89</v>
      </c>
      <c r="AV2609" s="16" t="s">
        <v>530</v>
      </c>
      <c r="AW2609" s="16" t="s">
        <v>30</v>
      </c>
      <c r="AX2609" s="16" t="s">
        <v>83</v>
      </c>
      <c r="AY2609" s="214" t="s">
        <v>524</v>
      </c>
    </row>
    <row r="2610" spans="1:65" s="2" customFormat="1" ht="21.75" customHeight="1">
      <c r="A2610" s="35"/>
      <c r="B2610" s="144"/>
      <c r="C2610" s="176" t="s">
        <v>2579</v>
      </c>
      <c r="D2610" s="176" t="s">
        <v>526</v>
      </c>
      <c r="E2610" s="177" t="s">
        <v>2580</v>
      </c>
      <c r="F2610" s="178" t="s">
        <v>2581</v>
      </c>
      <c r="G2610" s="179" t="s">
        <v>529</v>
      </c>
      <c r="H2610" s="180">
        <v>766.28599999999994</v>
      </c>
      <c r="I2610" s="181"/>
      <c r="J2610" s="180">
        <f>ROUND(I2610*H2610,3)</f>
        <v>0</v>
      </c>
      <c r="K2610" s="182"/>
      <c r="L2610" s="36"/>
      <c r="M2610" s="183" t="s">
        <v>1</v>
      </c>
      <c r="N2610" s="184" t="s">
        <v>42</v>
      </c>
      <c r="O2610" s="61"/>
      <c r="P2610" s="185">
        <f>O2610*H2610</f>
        <v>0</v>
      </c>
      <c r="Q2610" s="185">
        <v>0</v>
      </c>
      <c r="R2610" s="185">
        <f>Q2610*H2610</f>
        <v>0</v>
      </c>
      <c r="S2610" s="185">
        <v>0.06</v>
      </c>
      <c r="T2610" s="186">
        <f>S2610*H2610</f>
        <v>45.977159999999998</v>
      </c>
      <c r="U2610" s="35"/>
      <c r="V2610" s="35"/>
      <c r="W2610" s="35"/>
      <c r="X2610" s="35"/>
      <c r="Y2610" s="35"/>
      <c r="Z2610" s="35"/>
      <c r="AA2610" s="35"/>
      <c r="AB2610" s="35"/>
      <c r="AC2610" s="35"/>
      <c r="AD2610" s="35"/>
      <c r="AE2610" s="35"/>
      <c r="AR2610" s="187" t="s">
        <v>530</v>
      </c>
      <c r="AT2610" s="187" t="s">
        <v>526</v>
      </c>
      <c r="AU2610" s="187" t="s">
        <v>89</v>
      </c>
      <c r="AY2610" s="18" t="s">
        <v>524</v>
      </c>
      <c r="BE2610" s="105">
        <f>IF(N2610="základná",J2610,0)</f>
        <v>0</v>
      </c>
      <c r="BF2610" s="105">
        <f>IF(N2610="znížená",J2610,0)</f>
        <v>0</v>
      </c>
      <c r="BG2610" s="105">
        <f>IF(N2610="zákl. prenesená",J2610,0)</f>
        <v>0</v>
      </c>
      <c r="BH2610" s="105">
        <f>IF(N2610="zníž. prenesená",J2610,0)</f>
        <v>0</v>
      </c>
      <c r="BI2610" s="105">
        <f>IF(N2610="nulová",J2610,0)</f>
        <v>0</v>
      </c>
      <c r="BJ2610" s="18" t="s">
        <v>89</v>
      </c>
      <c r="BK2610" s="188">
        <f>ROUND(I2610*H2610,3)</f>
        <v>0</v>
      </c>
      <c r="BL2610" s="18" t="s">
        <v>530</v>
      </c>
      <c r="BM2610" s="187" t="s">
        <v>2582</v>
      </c>
    </row>
    <row r="2611" spans="1:65" s="13" customFormat="1">
      <c r="B2611" s="189"/>
      <c r="D2611" s="190" t="s">
        <v>532</v>
      </c>
      <c r="E2611" s="191" t="s">
        <v>1</v>
      </c>
      <c r="F2611" s="192" t="s">
        <v>2583</v>
      </c>
      <c r="H2611" s="193">
        <v>723.61099999999999</v>
      </c>
      <c r="I2611" s="194"/>
      <c r="L2611" s="189"/>
      <c r="M2611" s="195"/>
      <c r="N2611" s="196"/>
      <c r="O2611" s="196"/>
      <c r="P2611" s="196"/>
      <c r="Q2611" s="196"/>
      <c r="R2611" s="196"/>
      <c r="S2611" s="196"/>
      <c r="T2611" s="197"/>
      <c r="AT2611" s="191" t="s">
        <v>532</v>
      </c>
      <c r="AU2611" s="191" t="s">
        <v>89</v>
      </c>
      <c r="AV2611" s="13" t="s">
        <v>89</v>
      </c>
      <c r="AW2611" s="13" t="s">
        <v>30</v>
      </c>
      <c r="AX2611" s="13" t="s">
        <v>76</v>
      </c>
      <c r="AY2611" s="191" t="s">
        <v>524</v>
      </c>
    </row>
    <row r="2612" spans="1:65" s="14" customFormat="1">
      <c r="B2612" s="198"/>
      <c r="D2612" s="190" t="s">
        <v>532</v>
      </c>
      <c r="E2612" s="199" t="s">
        <v>1</v>
      </c>
      <c r="F2612" s="200" t="s">
        <v>2064</v>
      </c>
      <c r="H2612" s="199" t="s">
        <v>1</v>
      </c>
      <c r="I2612" s="201"/>
      <c r="L2612" s="198"/>
      <c r="M2612" s="202"/>
      <c r="N2612" s="203"/>
      <c r="O2612" s="203"/>
      <c r="P2612" s="203"/>
      <c r="Q2612" s="203"/>
      <c r="R2612" s="203"/>
      <c r="S2612" s="203"/>
      <c r="T2612" s="204"/>
      <c r="AT2612" s="199" t="s">
        <v>532</v>
      </c>
      <c r="AU2612" s="199" t="s">
        <v>89</v>
      </c>
      <c r="AV2612" s="14" t="s">
        <v>83</v>
      </c>
      <c r="AW2612" s="14" t="s">
        <v>30</v>
      </c>
      <c r="AX2612" s="14" t="s">
        <v>76</v>
      </c>
      <c r="AY2612" s="199" t="s">
        <v>524</v>
      </c>
    </row>
    <row r="2613" spans="1:65" s="14" customFormat="1">
      <c r="B2613" s="198"/>
      <c r="D2613" s="190" t="s">
        <v>532</v>
      </c>
      <c r="E2613" s="199" t="s">
        <v>1</v>
      </c>
      <c r="F2613" s="200" t="s">
        <v>2584</v>
      </c>
      <c r="H2613" s="199" t="s">
        <v>1</v>
      </c>
      <c r="I2613" s="201"/>
      <c r="L2613" s="198"/>
      <c r="M2613" s="202"/>
      <c r="N2613" s="203"/>
      <c r="O2613" s="203"/>
      <c r="P2613" s="203"/>
      <c r="Q2613" s="203"/>
      <c r="R2613" s="203"/>
      <c r="S2613" s="203"/>
      <c r="T2613" s="204"/>
      <c r="AT2613" s="199" t="s">
        <v>532</v>
      </c>
      <c r="AU2613" s="199" t="s">
        <v>89</v>
      </c>
      <c r="AV2613" s="14" t="s">
        <v>83</v>
      </c>
      <c r="AW2613" s="14" t="s">
        <v>30</v>
      </c>
      <c r="AX2613" s="14" t="s">
        <v>76</v>
      </c>
      <c r="AY2613" s="199" t="s">
        <v>524</v>
      </c>
    </row>
    <row r="2614" spans="1:65" s="14" customFormat="1">
      <c r="B2614" s="198"/>
      <c r="D2614" s="190" t="s">
        <v>532</v>
      </c>
      <c r="E2614" s="199" t="s">
        <v>1</v>
      </c>
      <c r="F2614" s="200" t="s">
        <v>2585</v>
      </c>
      <c r="H2614" s="199" t="s">
        <v>1</v>
      </c>
      <c r="I2614" s="201"/>
      <c r="L2614" s="198"/>
      <c r="M2614" s="202"/>
      <c r="N2614" s="203"/>
      <c r="O2614" s="203"/>
      <c r="P2614" s="203"/>
      <c r="Q2614" s="203"/>
      <c r="R2614" s="203"/>
      <c r="S2614" s="203"/>
      <c r="T2614" s="204"/>
      <c r="AT2614" s="199" t="s">
        <v>532</v>
      </c>
      <c r="AU2614" s="199" t="s">
        <v>89</v>
      </c>
      <c r="AV2614" s="14" t="s">
        <v>83</v>
      </c>
      <c r="AW2614" s="14" t="s">
        <v>30</v>
      </c>
      <c r="AX2614" s="14" t="s">
        <v>76</v>
      </c>
      <c r="AY2614" s="199" t="s">
        <v>524</v>
      </c>
    </row>
    <row r="2615" spans="1:65" s="13" customFormat="1">
      <c r="B2615" s="189"/>
      <c r="D2615" s="190" t="s">
        <v>532</v>
      </c>
      <c r="E2615" s="191" t="s">
        <v>1</v>
      </c>
      <c r="F2615" s="192" t="s">
        <v>2586</v>
      </c>
      <c r="H2615" s="193">
        <v>25.454999999999998</v>
      </c>
      <c r="I2615" s="194"/>
      <c r="L2615" s="189"/>
      <c r="M2615" s="195"/>
      <c r="N2615" s="196"/>
      <c r="O2615" s="196"/>
      <c r="P2615" s="196"/>
      <c r="Q2615" s="196"/>
      <c r="R2615" s="196"/>
      <c r="S2615" s="196"/>
      <c r="T2615" s="197"/>
      <c r="AT2615" s="191" t="s">
        <v>532</v>
      </c>
      <c r="AU2615" s="191" t="s">
        <v>89</v>
      </c>
      <c r="AV2615" s="13" t="s">
        <v>89</v>
      </c>
      <c r="AW2615" s="13" t="s">
        <v>30</v>
      </c>
      <c r="AX2615" s="13" t="s">
        <v>76</v>
      </c>
      <c r="AY2615" s="191" t="s">
        <v>524</v>
      </c>
    </row>
    <row r="2616" spans="1:65" s="13" customFormat="1">
      <c r="B2616" s="189"/>
      <c r="D2616" s="190" t="s">
        <v>532</v>
      </c>
      <c r="E2616" s="191" t="s">
        <v>1</v>
      </c>
      <c r="F2616" s="192" t="s">
        <v>2587</v>
      </c>
      <c r="H2616" s="193">
        <v>17.22</v>
      </c>
      <c r="I2616" s="194"/>
      <c r="L2616" s="189"/>
      <c r="M2616" s="195"/>
      <c r="N2616" s="196"/>
      <c r="O2616" s="196"/>
      <c r="P2616" s="196"/>
      <c r="Q2616" s="196"/>
      <c r="R2616" s="196"/>
      <c r="S2616" s="196"/>
      <c r="T2616" s="197"/>
      <c r="AT2616" s="191" t="s">
        <v>532</v>
      </c>
      <c r="AU2616" s="191" t="s">
        <v>89</v>
      </c>
      <c r="AV2616" s="13" t="s">
        <v>89</v>
      </c>
      <c r="AW2616" s="13" t="s">
        <v>30</v>
      </c>
      <c r="AX2616" s="13" t="s">
        <v>76</v>
      </c>
      <c r="AY2616" s="191" t="s">
        <v>524</v>
      </c>
    </row>
    <row r="2617" spans="1:65" s="16" customFormat="1">
      <c r="B2617" s="213"/>
      <c r="D2617" s="190" t="s">
        <v>532</v>
      </c>
      <c r="E2617" s="214" t="s">
        <v>1</v>
      </c>
      <c r="F2617" s="215" t="s">
        <v>590</v>
      </c>
      <c r="H2617" s="216">
        <v>766.28599999999994</v>
      </c>
      <c r="I2617" s="217"/>
      <c r="L2617" s="213"/>
      <c r="M2617" s="218"/>
      <c r="N2617" s="219"/>
      <c r="O2617" s="219"/>
      <c r="P2617" s="219"/>
      <c r="Q2617" s="219"/>
      <c r="R2617" s="219"/>
      <c r="S2617" s="219"/>
      <c r="T2617" s="220"/>
      <c r="AT2617" s="214" t="s">
        <v>532</v>
      </c>
      <c r="AU2617" s="214" t="s">
        <v>89</v>
      </c>
      <c r="AV2617" s="16" t="s">
        <v>530</v>
      </c>
      <c r="AW2617" s="16" t="s">
        <v>30</v>
      </c>
      <c r="AX2617" s="16" t="s">
        <v>83</v>
      </c>
      <c r="AY2617" s="214" t="s">
        <v>524</v>
      </c>
    </row>
    <row r="2618" spans="1:65" s="2" customFormat="1" ht="21.75" customHeight="1">
      <c r="A2618" s="35"/>
      <c r="B2618" s="144"/>
      <c r="C2618" s="176" t="s">
        <v>2588</v>
      </c>
      <c r="D2618" s="176" t="s">
        <v>526</v>
      </c>
      <c r="E2618" s="177" t="s">
        <v>2589</v>
      </c>
      <c r="F2618" s="178" t="s">
        <v>2590</v>
      </c>
      <c r="G2618" s="179" t="s">
        <v>529</v>
      </c>
      <c r="H2618" s="180">
        <v>2.944</v>
      </c>
      <c r="I2618" s="181"/>
      <c r="J2618" s="180">
        <f>ROUND(I2618*H2618,3)</f>
        <v>0</v>
      </c>
      <c r="K2618" s="182"/>
      <c r="L2618" s="36"/>
      <c r="M2618" s="183" t="s">
        <v>1</v>
      </c>
      <c r="N2618" s="184" t="s">
        <v>42</v>
      </c>
      <c r="O2618" s="61"/>
      <c r="P2618" s="185">
        <f>O2618*H2618</f>
        <v>0</v>
      </c>
      <c r="Q2618" s="185">
        <v>0</v>
      </c>
      <c r="R2618" s="185">
        <f>Q2618*H2618</f>
        <v>0</v>
      </c>
      <c r="S2618" s="185">
        <v>0.28100000000000003</v>
      </c>
      <c r="T2618" s="186">
        <f>S2618*H2618</f>
        <v>0.82726400000000011</v>
      </c>
      <c r="U2618" s="35"/>
      <c r="V2618" s="35"/>
      <c r="W2618" s="35"/>
      <c r="X2618" s="35"/>
      <c r="Y2618" s="35"/>
      <c r="Z2618" s="35"/>
      <c r="AA2618" s="35"/>
      <c r="AB2618" s="35"/>
      <c r="AC2618" s="35"/>
      <c r="AD2618" s="35"/>
      <c r="AE2618" s="35"/>
      <c r="AR2618" s="187" t="s">
        <v>530</v>
      </c>
      <c r="AT2618" s="187" t="s">
        <v>526</v>
      </c>
      <c r="AU2618" s="187" t="s">
        <v>89</v>
      </c>
      <c r="AY2618" s="18" t="s">
        <v>524</v>
      </c>
      <c r="BE2618" s="105">
        <f>IF(N2618="základná",J2618,0)</f>
        <v>0</v>
      </c>
      <c r="BF2618" s="105">
        <f>IF(N2618="znížená",J2618,0)</f>
        <v>0</v>
      </c>
      <c r="BG2618" s="105">
        <f>IF(N2618="zákl. prenesená",J2618,0)</f>
        <v>0</v>
      </c>
      <c r="BH2618" s="105">
        <f>IF(N2618="zníž. prenesená",J2618,0)</f>
        <v>0</v>
      </c>
      <c r="BI2618" s="105">
        <f>IF(N2618="nulová",J2618,0)</f>
        <v>0</v>
      </c>
      <c r="BJ2618" s="18" t="s">
        <v>89</v>
      </c>
      <c r="BK2618" s="188">
        <f>ROUND(I2618*H2618,3)</f>
        <v>0</v>
      </c>
      <c r="BL2618" s="18" t="s">
        <v>530</v>
      </c>
      <c r="BM2618" s="187" t="s">
        <v>2591</v>
      </c>
    </row>
    <row r="2619" spans="1:65" s="14" customFormat="1">
      <c r="B2619" s="198"/>
      <c r="D2619" s="190" t="s">
        <v>532</v>
      </c>
      <c r="E2619" s="199" t="s">
        <v>1</v>
      </c>
      <c r="F2619" s="200" t="s">
        <v>2592</v>
      </c>
      <c r="H2619" s="199" t="s">
        <v>1</v>
      </c>
      <c r="I2619" s="201"/>
      <c r="L2619" s="198"/>
      <c r="M2619" s="202"/>
      <c r="N2619" s="203"/>
      <c r="O2619" s="203"/>
      <c r="P2619" s="203"/>
      <c r="Q2619" s="203"/>
      <c r="R2619" s="203"/>
      <c r="S2619" s="203"/>
      <c r="T2619" s="204"/>
      <c r="AT2619" s="199" t="s">
        <v>532</v>
      </c>
      <c r="AU2619" s="199" t="s">
        <v>89</v>
      </c>
      <c r="AV2619" s="14" t="s">
        <v>83</v>
      </c>
      <c r="AW2619" s="14" t="s">
        <v>30</v>
      </c>
      <c r="AX2619" s="14" t="s">
        <v>76</v>
      </c>
      <c r="AY2619" s="199" t="s">
        <v>524</v>
      </c>
    </row>
    <row r="2620" spans="1:65" s="14" customFormat="1">
      <c r="B2620" s="198"/>
      <c r="D2620" s="190" t="s">
        <v>532</v>
      </c>
      <c r="E2620" s="199" t="s">
        <v>1</v>
      </c>
      <c r="F2620" s="200" t="s">
        <v>577</v>
      </c>
      <c r="H2620" s="199" t="s">
        <v>1</v>
      </c>
      <c r="I2620" s="201"/>
      <c r="L2620" s="198"/>
      <c r="M2620" s="202"/>
      <c r="N2620" s="203"/>
      <c r="O2620" s="203"/>
      <c r="P2620" s="203"/>
      <c r="Q2620" s="203"/>
      <c r="R2620" s="203"/>
      <c r="S2620" s="203"/>
      <c r="T2620" s="204"/>
      <c r="AT2620" s="199" t="s">
        <v>532</v>
      </c>
      <c r="AU2620" s="199" t="s">
        <v>89</v>
      </c>
      <c r="AV2620" s="14" t="s">
        <v>83</v>
      </c>
      <c r="AW2620" s="14" t="s">
        <v>30</v>
      </c>
      <c r="AX2620" s="14" t="s">
        <v>76</v>
      </c>
      <c r="AY2620" s="199" t="s">
        <v>524</v>
      </c>
    </row>
    <row r="2621" spans="1:65" s="13" customFormat="1">
      <c r="B2621" s="189"/>
      <c r="D2621" s="190" t="s">
        <v>532</v>
      </c>
      <c r="E2621" s="191" t="s">
        <v>1</v>
      </c>
      <c r="F2621" s="192" t="s">
        <v>2593</v>
      </c>
      <c r="H2621" s="193">
        <v>1.98</v>
      </c>
      <c r="I2621" s="194"/>
      <c r="L2621" s="189"/>
      <c r="M2621" s="195"/>
      <c r="N2621" s="196"/>
      <c r="O2621" s="196"/>
      <c r="P2621" s="196"/>
      <c r="Q2621" s="196"/>
      <c r="R2621" s="196"/>
      <c r="S2621" s="196"/>
      <c r="T2621" s="197"/>
      <c r="AT2621" s="191" t="s">
        <v>532</v>
      </c>
      <c r="AU2621" s="191" t="s">
        <v>89</v>
      </c>
      <c r="AV2621" s="13" t="s">
        <v>89</v>
      </c>
      <c r="AW2621" s="13" t="s">
        <v>30</v>
      </c>
      <c r="AX2621" s="13" t="s">
        <v>76</v>
      </c>
      <c r="AY2621" s="191" t="s">
        <v>524</v>
      </c>
    </row>
    <row r="2622" spans="1:65" s="13" customFormat="1">
      <c r="B2622" s="189"/>
      <c r="D2622" s="190" t="s">
        <v>532</v>
      </c>
      <c r="E2622" s="191" t="s">
        <v>1</v>
      </c>
      <c r="F2622" s="192" t="s">
        <v>2594</v>
      </c>
      <c r="H2622" s="193">
        <v>0.96399999999999997</v>
      </c>
      <c r="I2622" s="194"/>
      <c r="L2622" s="189"/>
      <c r="M2622" s="195"/>
      <c r="N2622" s="196"/>
      <c r="O2622" s="196"/>
      <c r="P2622" s="196"/>
      <c r="Q2622" s="196"/>
      <c r="R2622" s="196"/>
      <c r="S2622" s="196"/>
      <c r="T2622" s="197"/>
      <c r="AT2622" s="191" t="s">
        <v>532</v>
      </c>
      <c r="AU2622" s="191" t="s">
        <v>89</v>
      </c>
      <c r="AV2622" s="13" t="s">
        <v>89</v>
      </c>
      <c r="AW2622" s="13" t="s">
        <v>30</v>
      </c>
      <c r="AX2622" s="13" t="s">
        <v>76</v>
      </c>
      <c r="AY2622" s="191" t="s">
        <v>524</v>
      </c>
    </row>
    <row r="2623" spans="1:65" s="16" customFormat="1">
      <c r="B2623" s="213"/>
      <c r="D2623" s="190" t="s">
        <v>532</v>
      </c>
      <c r="E2623" s="214" t="s">
        <v>1</v>
      </c>
      <c r="F2623" s="215" t="s">
        <v>590</v>
      </c>
      <c r="H2623" s="216">
        <v>2.944</v>
      </c>
      <c r="I2623" s="217"/>
      <c r="L2623" s="213"/>
      <c r="M2623" s="218"/>
      <c r="N2623" s="219"/>
      <c r="O2623" s="219"/>
      <c r="P2623" s="219"/>
      <c r="Q2623" s="219"/>
      <c r="R2623" s="219"/>
      <c r="S2623" s="219"/>
      <c r="T2623" s="220"/>
      <c r="AT2623" s="214" t="s">
        <v>532</v>
      </c>
      <c r="AU2623" s="214" t="s">
        <v>89</v>
      </c>
      <c r="AV2623" s="16" t="s">
        <v>530</v>
      </c>
      <c r="AW2623" s="16" t="s">
        <v>30</v>
      </c>
      <c r="AX2623" s="16" t="s">
        <v>83</v>
      </c>
      <c r="AY2623" s="214" t="s">
        <v>524</v>
      </c>
    </row>
    <row r="2624" spans="1:65" s="2" customFormat="1" ht="21.75" customHeight="1">
      <c r="A2624" s="35"/>
      <c r="B2624" s="144"/>
      <c r="C2624" s="176" t="s">
        <v>2595</v>
      </c>
      <c r="D2624" s="176" t="s">
        <v>526</v>
      </c>
      <c r="E2624" s="177" t="s">
        <v>2596</v>
      </c>
      <c r="F2624" s="178" t="s">
        <v>2597</v>
      </c>
      <c r="G2624" s="179" t="s">
        <v>529</v>
      </c>
      <c r="H2624" s="180">
        <v>2.7410000000000001</v>
      </c>
      <c r="I2624" s="181"/>
      <c r="J2624" s="180">
        <f>ROUND(I2624*H2624,3)</f>
        <v>0</v>
      </c>
      <c r="K2624" s="182"/>
      <c r="L2624" s="36"/>
      <c r="M2624" s="183" t="s">
        <v>1</v>
      </c>
      <c r="N2624" s="184" t="s">
        <v>42</v>
      </c>
      <c r="O2624" s="61"/>
      <c r="P2624" s="185">
        <f>O2624*H2624</f>
        <v>0</v>
      </c>
      <c r="Q2624" s="185">
        <v>0</v>
      </c>
      <c r="R2624" s="185">
        <f>Q2624*H2624</f>
        <v>0</v>
      </c>
      <c r="S2624" s="185">
        <v>0.27</v>
      </c>
      <c r="T2624" s="186">
        <f>S2624*H2624</f>
        <v>0.74007000000000012</v>
      </c>
      <c r="U2624" s="35"/>
      <c r="V2624" s="35"/>
      <c r="W2624" s="35"/>
      <c r="X2624" s="35"/>
      <c r="Y2624" s="35"/>
      <c r="Z2624" s="35"/>
      <c r="AA2624" s="35"/>
      <c r="AB2624" s="35"/>
      <c r="AC2624" s="35"/>
      <c r="AD2624" s="35"/>
      <c r="AE2624" s="35"/>
      <c r="AR2624" s="187" t="s">
        <v>530</v>
      </c>
      <c r="AT2624" s="187" t="s">
        <v>526</v>
      </c>
      <c r="AU2624" s="187" t="s">
        <v>89</v>
      </c>
      <c r="AY2624" s="18" t="s">
        <v>524</v>
      </c>
      <c r="BE2624" s="105">
        <f>IF(N2624="základná",J2624,0)</f>
        <v>0</v>
      </c>
      <c r="BF2624" s="105">
        <f>IF(N2624="znížená",J2624,0)</f>
        <v>0</v>
      </c>
      <c r="BG2624" s="105">
        <f>IF(N2624="zákl. prenesená",J2624,0)</f>
        <v>0</v>
      </c>
      <c r="BH2624" s="105">
        <f>IF(N2624="zníž. prenesená",J2624,0)</f>
        <v>0</v>
      </c>
      <c r="BI2624" s="105">
        <f>IF(N2624="nulová",J2624,0)</f>
        <v>0</v>
      </c>
      <c r="BJ2624" s="18" t="s">
        <v>89</v>
      </c>
      <c r="BK2624" s="188">
        <f>ROUND(I2624*H2624,3)</f>
        <v>0</v>
      </c>
      <c r="BL2624" s="18" t="s">
        <v>530</v>
      </c>
      <c r="BM2624" s="187" t="s">
        <v>2598</v>
      </c>
    </row>
    <row r="2625" spans="1:65" s="14" customFormat="1">
      <c r="B2625" s="198"/>
      <c r="D2625" s="190" t="s">
        <v>532</v>
      </c>
      <c r="E2625" s="199" t="s">
        <v>1</v>
      </c>
      <c r="F2625" s="200" t="s">
        <v>2599</v>
      </c>
      <c r="H2625" s="199" t="s">
        <v>1</v>
      </c>
      <c r="I2625" s="201"/>
      <c r="L2625" s="198"/>
      <c r="M2625" s="202"/>
      <c r="N2625" s="203"/>
      <c r="O2625" s="203"/>
      <c r="P2625" s="203"/>
      <c r="Q2625" s="203"/>
      <c r="R2625" s="203"/>
      <c r="S2625" s="203"/>
      <c r="T2625" s="204"/>
      <c r="AT2625" s="199" t="s">
        <v>532</v>
      </c>
      <c r="AU2625" s="199" t="s">
        <v>89</v>
      </c>
      <c r="AV2625" s="14" t="s">
        <v>83</v>
      </c>
      <c r="AW2625" s="14" t="s">
        <v>30</v>
      </c>
      <c r="AX2625" s="14" t="s">
        <v>76</v>
      </c>
      <c r="AY2625" s="199" t="s">
        <v>524</v>
      </c>
    </row>
    <row r="2626" spans="1:65" s="14" customFormat="1">
      <c r="B2626" s="198"/>
      <c r="D2626" s="190" t="s">
        <v>532</v>
      </c>
      <c r="E2626" s="199" t="s">
        <v>1</v>
      </c>
      <c r="F2626" s="200" t="s">
        <v>577</v>
      </c>
      <c r="H2626" s="199" t="s">
        <v>1</v>
      </c>
      <c r="I2626" s="201"/>
      <c r="L2626" s="198"/>
      <c r="M2626" s="202"/>
      <c r="N2626" s="203"/>
      <c r="O2626" s="203"/>
      <c r="P2626" s="203"/>
      <c r="Q2626" s="203"/>
      <c r="R2626" s="203"/>
      <c r="S2626" s="203"/>
      <c r="T2626" s="204"/>
      <c r="AT2626" s="199" t="s">
        <v>532</v>
      </c>
      <c r="AU2626" s="199" t="s">
        <v>89</v>
      </c>
      <c r="AV2626" s="14" t="s">
        <v>83</v>
      </c>
      <c r="AW2626" s="14" t="s">
        <v>30</v>
      </c>
      <c r="AX2626" s="14" t="s">
        <v>76</v>
      </c>
      <c r="AY2626" s="199" t="s">
        <v>524</v>
      </c>
    </row>
    <row r="2627" spans="1:65" s="13" customFormat="1">
      <c r="B2627" s="189"/>
      <c r="D2627" s="190" t="s">
        <v>532</v>
      </c>
      <c r="E2627" s="191" t="s">
        <v>1</v>
      </c>
      <c r="F2627" s="192" t="s">
        <v>2600</v>
      </c>
      <c r="H2627" s="193">
        <v>2.7410000000000001</v>
      </c>
      <c r="I2627" s="194"/>
      <c r="L2627" s="189"/>
      <c r="M2627" s="195"/>
      <c r="N2627" s="196"/>
      <c r="O2627" s="196"/>
      <c r="P2627" s="196"/>
      <c r="Q2627" s="196"/>
      <c r="R2627" s="196"/>
      <c r="S2627" s="196"/>
      <c r="T2627" s="197"/>
      <c r="AT2627" s="191" t="s">
        <v>532</v>
      </c>
      <c r="AU2627" s="191" t="s">
        <v>89</v>
      </c>
      <c r="AV2627" s="13" t="s">
        <v>89</v>
      </c>
      <c r="AW2627" s="13" t="s">
        <v>30</v>
      </c>
      <c r="AX2627" s="13" t="s">
        <v>76</v>
      </c>
      <c r="AY2627" s="191" t="s">
        <v>524</v>
      </c>
    </row>
    <row r="2628" spans="1:65" s="16" customFormat="1">
      <c r="B2628" s="213"/>
      <c r="D2628" s="190" t="s">
        <v>532</v>
      </c>
      <c r="E2628" s="214" t="s">
        <v>1</v>
      </c>
      <c r="F2628" s="215" t="s">
        <v>590</v>
      </c>
      <c r="H2628" s="216">
        <v>2.7410000000000001</v>
      </c>
      <c r="I2628" s="217"/>
      <c r="L2628" s="213"/>
      <c r="M2628" s="218"/>
      <c r="N2628" s="219"/>
      <c r="O2628" s="219"/>
      <c r="P2628" s="219"/>
      <c r="Q2628" s="219"/>
      <c r="R2628" s="219"/>
      <c r="S2628" s="219"/>
      <c r="T2628" s="220"/>
      <c r="AT2628" s="214" t="s">
        <v>532</v>
      </c>
      <c r="AU2628" s="214" t="s">
        <v>89</v>
      </c>
      <c r="AV2628" s="16" t="s">
        <v>530</v>
      </c>
      <c r="AW2628" s="16" t="s">
        <v>30</v>
      </c>
      <c r="AX2628" s="16" t="s">
        <v>83</v>
      </c>
      <c r="AY2628" s="214" t="s">
        <v>524</v>
      </c>
    </row>
    <row r="2629" spans="1:65" s="2" customFormat="1" ht="21.75" customHeight="1">
      <c r="A2629" s="35"/>
      <c r="B2629" s="144"/>
      <c r="C2629" s="176" t="s">
        <v>2601</v>
      </c>
      <c r="D2629" s="176" t="s">
        <v>526</v>
      </c>
      <c r="E2629" s="177" t="s">
        <v>2602</v>
      </c>
      <c r="F2629" s="178" t="s">
        <v>2603</v>
      </c>
      <c r="G2629" s="179" t="s">
        <v>529</v>
      </c>
      <c r="H2629" s="180">
        <v>6.75</v>
      </c>
      <c r="I2629" s="181"/>
      <c r="J2629" s="180">
        <f>ROUND(I2629*H2629,3)</f>
        <v>0</v>
      </c>
      <c r="K2629" s="182"/>
      <c r="L2629" s="36"/>
      <c r="M2629" s="183" t="s">
        <v>1</v>
      </c>
      <c r="N2629" s="184" t="s">
        <v>42</v>
      </c>
      <c r="O2629" s="61"/>
      <c r="P2629" s="185">
        <f>O2629*H2629</f>
        <v>0</v>
      </c>
      <c r="Q2629" s="185">
        <v>0</v>
      </c>
      <c r="R2629" s="185">
        <f>Q2629*H2629</f>
        <v>0</v>
      </c>
      <c r="S2629" s="185">
        <v>0.16500000000000001</v>
      </c>
      <c r="T2629" s="186">
        <f>S2629*H2629</f>
        <v>1.11375</v>
      </c>
      <c r="U2629" s="35"/>
      <c r="V2629" s="35"/>
      <c r="W2629" s="35"/>
      <c r="X2629" s="35"/>
      <c r="Y2629" s="35"/>
      <c r="Z2629" s="35"/>
      <c r="AA2629" s="35"/>
      <c r="AB2629" s="35"/>
      <c r="AC2629" s="35"/>
      <c r="AD2629" s="35"/>
      <c r="AE2629" s="35"/>
      <c r="AR2629" s="187" t="s">
        <v>530</v>
      </c>
      <c r="AT2629" s="187" t="s">
        <v>526</v>
      </c>
      <c r="AU2629" s="187" t="s">
        <v>89</v>
      </c>
      <c r="AY2629" s="18" t="s">
        <v>524</v>
      </c>
      <c r="BE2629" s="105">
        <f>IF(N2629="základná",J2629,0)</f>
        <v>0</v>
      </c>
      <c r="BF2629" s="105">
        <f>IF(N2629="znížená",J2629,0)</f>
        <v>0</v>
      </c>
      <c r="BG2629" s="105">
        <f>IF(N2629="zákl. prenesená",J2629,0)</f>
        <v>0</v>
      </c>
      <c r="BH2629" s="105">
        <f>IF(N2629="zníž. prenesená",J2629,0)</f>
        <v>0</v>
      </c>
      <c r="BI2629" s="105">
        <f>IF(N2629="nulová",J2629,0)</f>
        <v>0</v>
      </c>
      <c r="BJ2629" s="18" t="s">
        <v>89</v>
      </c>
      <c r="BK2629" s="188">
        <f>ROUND(I2629*H2629,3)</f>
        <v>0</v>
      </c>
      <c r="BL2629" s="18" t="s">
        <v>530</v>
      </c>
      <c r="BM2629" s="187" t="s">
        <v>2604</v>
      </c>
    </row>
    <row r="2630" spans="1:65" s="14" customFormat="1">
      <c r="B2630" s="198"/>
      <c r="D2630" s="190" t="s">
        <v>532</v>
      </c>
      <c r="E2630" s="199" t="s">
        <v>1</v>
      </c>
      <c r="F2630" s="200" t="s">
        <v>2599</v>
      </c>
      <c r="H2630" s="199" t="s">
        <v>1</v>
      </c>
      <c r="I2630" s="201"/>
      <c r="L2630" s="198"/>
      <c r="M2630" s="202"/>
      <c r="N2630" s="203"/>
      <c r="O2630" s="203"/>
      <c r="P2630" s="203"/>
      <c r="Q2630" s="203"/>
      <c r="R2630" s="203"/>
      <c r="S2630" s="203"/>
      <c r="T2630" s="204"/>
      <c r="AT2630" s="199" t="s">
        <v>532</v>
      </c>
      <c r="AU2630" s="199" t="s">
        <v>89</v>
      </c>
      <c r="AV2630" s="14" t="s">
        <v>83</v>
      </c>
      <c r="AW2630" s="14" t="s">
        <v>30</v>
      </c>
      <c r="AX2630" s="14" t="s">
        <v>76</v>
      </c>
      <c r="AY2630" s="199" t="s">
        <v>524</v>
      </c>
    </row>
    <row r="2631" spans="1:65" s="14" customFormat="1">
      <c r="B2631" s="198"/>
      <c r="D2631" s="190" t="s">
        <v>532</v>
      </c>
      <c r="E2631" s="199" t="s">
        <v>1</v>
      </c>
      <c r="F2631" s="200" t="s">
        <v>577</v>
      </c>
      <c r="H2631" s="199" t="s">
        <v>1</v>
      </c>
      <c r="I2631" s="201"/>
      <c r="L2631" s="198"/>
      <c r="M2631" s="202"/>
      <c r="N2631" s="203"/>
      <c r="O2631" s="203"/>
      <c r="P2631" s="203"/>
      <c r="Q2631" s="203"/>
      <c r="R2631" s="203"/>
      <c r="S2631" s="203"/>
      <c r="T2631" s="204"/>
      <c r="AT2631" s="199" t="s">
        <v>532</v>
      </c>
      <c r="AU2631" s="199" t="s">
        <v>89</v>
      </c>
      <c r="AV2631" s="14" t="s">
        <v>83</v>
      </c>
      <c r="AW2631" s="14" t="s">
        <v>30</v>
      </c>
      <c r="AX2631" s="14" t="s">
        <v>76</v>
      </c>
      <c r="AY2631" s="199" t="s">
        <v>524</v>
      </c>
    </row>
    <row r="2632" spans="1:65" s="13" customFormat="1">
      <c r="B2632" s="189"/>
      <c r="D2632" s="190" t="s">
        <v>532</v>
      </c>
      <c r="E2632" s="191" t="s">
        <v>1</v>
      </c>
      <c r="F2632" s="192" t="s">
        <v>2605</v>
      </c>
      <c r="H2632" s="193">
        <v>6.75</v>
      </c>
      <c r="I2632" s="194"/>
      <c r="L2632" s="189"/>
      <c r="M2632" s="195"/>
      <c r="N2632" s="196"/>
      <c r="O2632" s="196"/>
      <c r="P2632" s="196"/>
      <c r="Q2632" s="196"/>
      <c r="R2632" s="196"/>
      <c r="S2632" s="196"/>
      <c r="T2632" s="197"/>
      <c r="AT2632" s="191" t="s">
        <v>532</v>
      </c>
      <c r="AU2632" s="191" t="s">
        <v>89</v>
      </c>
      <c r="AV2632" s="13" t="s">
        <v>89</v>
      </c>
      <c r="AW2632" s="13" t="s">
        <v>30</v>
      </c>
      <c r="AX2632" s="13" t="s">
        <v>76</v>
      </c>
      <c r="AY2632" s="191" t="s">
        <v>524</v>
      </c>
    </row>
    <row r="2633" spans="1:65" s="16" customFormat="1">
      <c r="B2633" s="213"/>
      <c r="D2633" s="190" t="s">
        <v>532</v>
      </c>
      <c r="E2633" s="214" t="s">
        <v>1</v>
      </c>
      <c r="F2633" s="215" t="s">
        <v>590</v>
      </c>
      <c r="H2633" s="216">
        <v>6.75</v>
      </c>
      <c r="I2633" s="217"/>
      <c r="L2633" s="213"/>
      <c r="M2633" s="218"/>
      <c r="N2633" s="219"/>
      <c r="O2633" s="219"/>
      <c r="P2633" s="219"/>
      <c r="Q2633" s="219"/>
      <c r="R2633" s="219"/>
      <c r="S2633" s="219"/>
      <c r="T2633" s="220"/>
      <c r="AT2633" s="214" t="s">
        <v>532</v>
      </c>
      <c r="AU2633" s="214" t="s">
        <v>89</v>
      </c>
      <c r="AV2633" s="16" t="s">
        <v>530</v>
      </c>
      <c r="AW2633" s="16" t="s">
        <v>30</v>
      </c>
      <c r="AX2633" s="16" t="s">
        <v>83</v>
      </c>
      <c r="AY2633" s="214" t="s">
        <v>524</v>
      </c>
    </row>
    <row r="2634" spans="1:65" s="2" customFormat="1" ht="21.75" customHeight="1">
      <c r="A2634" s="35"/>
      <c r="B2634" s="144"/>
      <c r="C2634" s="176" t="s">
        <v>2606</v>
      </c>
      <c r="D2634" s="176" t="s">
        <v>526</v>
      </c>
      <c r="E2634" s="177" t="s">
        <v>2607</v>
      </c>
      <c r="F2634" s="178" t="s">
        <v>2608</v>
      </c>
      <c r="G2634" s="179" t="s">
        <v>574</v>
      </c>
      <c r="H2634" s="180">
        <v>1.2010000000000001</v>
      </c>
      <c r="I2634" s="181"/>
      <c r="J2634" s="180">
        <f>ROUND(I2634*H2634,3)</f>
        <v>0</v>
      </c>
      <c r="K2634" s="182"/>
      <c r="L2634" s="36"/>
      <c r="M2634" s="183" t="s">
        <v>1</v>
      </c>
      <c r="N2634" s="184" t="s">
        <v>42</v>
      </c>
      <c r="O2634" s="61"/>
      <c r="P2634" s="185">
        <f>O2634*H2634</f>
        <v>0</v>
      </c>
      <c r="Q2634" s="185">
        <v>0</v>
      </c>
      <c r="R2634" s="185">
        <f>Q2634*H2634</f>
        <v>0</v>
      </c>
      <c r="S2634" s="185">
        <v>1.5</v>
      </c>
      <c r="T2634" s="186">
        <f>S2634*H2634</f>
        <v>1.8015000000000001</v>
      </c>
      <c r="U2634" s="35"/>
      <c r="V2634" s="35"/>
      <c r="W2634" s="35"/>
      <c r="X2634" s="35"/>
      <c r="Y2634" s="35"/>
      <c r="Z2634" s="35"/>
      <c r="AA2634" s="35"/>
      <c r="AB2634" s="35"/>
      <c r="AC2634" s="35"/>
      <c r="AD2634" s="35"/>
      <c r="AE2634" s="35"/>
      <c r="AR2634" s="187" t="s">
        <v>530</v>
      </c>
      <c r="AT2634" s="187" t="s">
        <v>526</v>
      </c>
      <c r="AU2634" s="187" t="s">
        <v>89</v>
      </c>
      <c r="AY2634" s="18" t="s">
        <v>524</v>
      </c>
      <c r="BE2634" s="105">
        <f>IF(N2634="základná",J2634,0)</f>
        <v>0</v>
      </c>
      <c r="BF2634" s="105">
        <f>IF(N2634="znížená",J2634,0)</f>
        <v>0</v>
      </c>
      <c r="BG2634" s="105">
        <f>IF(N2634="zákl. prenesená",J2634,0)</f>
        <v>0</v>
      </c>
      <c r="BH2634" s="105">
        <f>IF(N2634="zníž. prenesená",J2634,0)</f>
        <v>0</v>
      </c>
      <c r="BI2634" s="105">
        <f>IF(N2634="nulová",J2634,0)</f>
        <v>0</v>
      </c>
      <c r="BJ2634" s="18" t="s">
        <v>89</v>
      </c>
      <c r="BK2634" s="188">
        <f>ROUND(I2634*H2634,3)</f>
        <v>0</v>
      </c>
      <c r="BL2634" s="18" t="s">
        <v>530</v>
      </c>
      <c r="BM2634" s="187" t="s">
        <v>2609</v>
      </c>
    </row>
    <row r="2635" spans="1:65" s="14" customFormat="1">
      <c r="B2635" s="198"/>
      <c r="D2635" s="190" t="s">
        <v>532</v>
      </c>
      <c r="E2635" s="199" t="s">
        <v>1</v>
      </c>
      <c r="F2635" s="200" t="s">
        <v>2599</v>
      </c>
      <c r="H2635" s="199" t="s">
        <v>1</v>
      </c>
      <c r="I2635" s="201"/>
      <c r="L2635" s="198"/>
      <c r="M2635" s="202"/>
      <c r="N2635" s="203"/>
      <c r="O2635" s="203"/>
      <c r="P2635" s="203"/>
      <c r="Q2635" s="203"/>
      <c r="R2635" s="203"/>
      <c r="S2635" s="203"/>
      <c r="T2635" s="204"/>
      <c r="AT2635" s="199" t="s">
        <v>532</v>
      </c>
      <c r="AU2635" s="199" t="s">
        <v>89</v>
      </c>
      <c r="AV2635" s="14" t="s">
        <v>83</v>
      </c>
      <c r="AW2635" s="14" t="s">
        <v>30</v>
      </c>
      <c r="AX2635" s="14" t="s">
        <v>76</v>
      </c>
      <c r="AY2635" s="199" t="s">
        <v>524</v>
      </c>
    </row>
    <row r="2636" spans="1:65" s="14" customFormat="1">
      <c r="B2636" s="198"/>
      <c r="D2636" s="190" t="s">
        <v>532</v>
      </c>
      <c r="E2636" s="199" t="s">
        <v>1</v>
      </c>
      <c r="F2636" s="200" t="s">
        <v>577</v>
      </c>
      <c r="H2636" s="199" t="s">
        <v>1</v>
      </c>
      <c r="I2636" s="201"/>
      <c r="L2636" s="198"/>
      <c r="M2636" s="202"/>
      <c r="N2636" s="203"/>
      <c r="O2636" s="203"/>
      <c r="P2636" s="203"/>
      <c r="Q2636" s="203"/>
      <c r="R2636" s="203"/>
      <c r="S2636" s="203"/>
      <c r="T2636" s="204"/>
      <c r="AT2636" s="199" t="s">
        <v>532</v>
      </c>
      <c r="AU2636" s="199" t="s">
        <v>89</v>
      </c>
      <c r="AV2636" s="14" t="s">
        <v>83</v>
      </c>
      <c r="AW2636" s="14" t="s">
        <v>30</v>
      </c>
      <c r="AX2636" s="14" t="s">
        <v>76</v>
      </c>
      <c r="AY2636" s="199" t="s">
        <v>524</v>
      </c>
    </row>
    <row r="2637" spans="1:65" s="13" customFormat="1">
      <c r="B2637" s="189"/>
      <c r="D2637" s="190" t="s">
        <v>532</v>
      </c>
      <c r="E2637" s="191" t="s">
        <v>1</v>
      </c>
      <c r="F2637" s="192" t="s">
        <v>2610</v>
      </c>
      <c r="H2637" s="193">
        <v>1.2010000000000001</v>
      </c>
      <c r="I2637" s="194"/>
      <c r="L2637" s="189"/>
      <c r="M2637" s="195"/>
      <c r="N2637" s="196"/>
      <c r="O2637" s="196"/>
      <c r="P2637" s="196"/>
      <c r="Q2637" s="196"/>
      <c r="R2637" s="196"/>
      <c r="S2637" s="196"/>
      <c r="T2637" s="197"/>
      <c r="AT2637" s="191" t="s">
        <v>532</v>
      </c>
      <c r="AU2637" s="191" t="s">
        <v>89</v>
      </c>
      <c r="AV2637" s="13" t="s">
        <v>89</v>
      </c>
      <c r="AW2637" s="13" t="s">
        <v>30</v>
      </c>
      <c r="AX2637" s="13" t="s">
        <v>76</v>
      </c>
      <c r="AY2637" s="191" t="s">
        <v>524</v>
      </c>
    </row>
    <row r="2638" spans="1:65" s="15" customFormat="1">
      <c r="B2638" s="205"/>
      <c r="D2638" s="190" t="s">
        <v>532</v>
      </c>
      <c r="E2638" s="206" t="s">
        <v>1</v>
      </c>
      <c r="F2638" s="207" t="s">
        <v>589</v>
      </c>
      <c r="H2638" s="208">
        <v>1.2010000000000001</v>
      </c>
      <c r="I2638" s="209"/>
      <c r="L2638" s="205"/>
      <c r="M2638" s="210"/>
      <c r="N2638" s="211"/>
      <c r="O2638" s="211"/>
      <c r="P2638" s="211"/>
      <c r="Q2638" s="211"/>
      <c r="R2638" s="211"/>
      <c r="S2638" s="211"/>
      <c r="T2638" s="212"/>
      <c r="AT2638" s="206" t="s">
        <v>532</v>
      </c>
      <c r="AU2638" s="206" t="s">
        <v>89</v>
      </c>
      <c r="AV2638" s="15" t="s">
        <v>537</v>
      </c>
      <c r="AW2638" s="15" t="s">
        <v>30</v>
      </c>
      <c r="AX2638" s="15" t="s">
        <v>76</v>
      </c>
      <c r="AY2638" s="206" t="s">
        <v>524</v>
      </c>
    </row>
    <row r="2639" spans="1:65" s="16" customFormat="1">
      <c r="B2639" s="213"/>
      <c r="D2639" s="190" t="s">
        <v>532</v>
      </c>
      <c r="E2639" s="214" t="s">
        <v>1</v>
      </c>
      <c r="F2639" s="215" t="s">
        <v>590</v>
      </c>
      <c r="H2639" s="216">
        <v>1.2010000000000001</v>
      </c>
      <c r="I2639" s="217"/>
      <c r="L2639" s="213"/>
      <c r="M2639" s="218"/>
      <c r="N2639" s="219"/>
      <c r="O2639" s="219"/>
      <c r="P2639" s="219"/>
      <c r="Q2639" s="219"/>
      <c r="R2639" s="219"/>
      <c r="S2639" s="219"/>
      <c r="T2639" s="220"/>
      <c r="AT2639" s="214" t="s">
        <v>532</v>
      </c>
      <c r="AU2639" s="214" t="s">
        <v>89</v>
      </c>
      <c r="AV2639" s="16" t="s">
        <v>530</v>
      </c>
      <c r="AW2639" s="16" t="s">
        <v>30</v>
      </c>
      <c r="AX2639" s="16" t="s">
        <v>83</v>
      </c>
      <c r="AY2639" s="214" t="s">
        <v>524</v>
      </c>
    </row>
    <row r="2640" spans="1:65" s="2" customFormat="1" ht="21.75" customHeight="1">
      <c r="A2640" s="35"/>
      <c r="B2640" s="144"/>
      <c r="C2640" s="176" t="s">
        <v>2611</v>
      </c>
      <c r="D2640" s="176" t="s">
        <v>526</v>
      </c>
      <c r="E2640" s="177" t="s">
        <v>2612</v>
      </c>
      <c r="F2640" s="178" t="s">
        <v>2613</v>
      </c>
      <c r="G2640" s="179" t="s">
        <v>574</v>
      </c>
      <c r="H2640" s="180">
        <v>3.9159999999999999</v>
      </c>
      <c r="I2640" s="181"/>
      <c r="J2640" s="180">
        <f>ROUND(I2640*H2640,3)</f>
        <v>0</v>
      </c>
      <c r="K2640" s="182"/>
      <c r="L2640" s="36"/>
      <c r="M2640" s="183" t="s">
        <v>1</v>
      </c>
      <c r="N2640" s="184" t="s">
        <v>42</v>
      </c>
      <c r="O2640" s="61"/>
      <c r="P2640" s="185">
        <f>O2640*H2640</f>
        <v>0</v>
      </c>
      <c r="Q2640" s="185">
        <v>0</v>
      </c>
      <c r="R2640" s="185">
        <f>Q2640*H2640</f>
        <v>0</v>
      </c>
      <c r="S2640" s="185">
        <v>1.2</v>
      </c>
      <c r="T2640" s="186">
        <f>S2640*H2640</f>
        <v>4.6991999999999994</v>
      </c>
      <c r="U2640" s="35"/>
      <c r="V2640" s="35"/>
      <c r="W2640" s="35"/>
      <c r="X2640" s="35"/>
      <c r="Y2640" s="35"/>
      <c r="Z2640" s="35"/>
      <c r="AA2640" s="35"/>
      <c r="AB2640" s="35"/>
      <c r="AC2640" s="35"/>
      <c r="AD2640" s="35"/>
      <c r="AE2640" s="35"/>
      <c r="AR2640" s="187" t="s">
        <v>530</v>
      </c>
      <c r="AT2640" s="187" t="s">
        <v>526</v>
      </c>
      <c r="AU2640" s="187" t="s">
        <v>89</v>
      </c>
      <c r="AY2640" s="18" t="s">
        <v>524</v>
      </c>
      <c r="BE2640" s="105">
        <f>IF(N2640="základná",J2640,0)</f>
        <v>0</v>
      </c>
      <c r="BF2640" s="105">
        <f>IF(N2640="znížená",J2640,0)</f>
        <v>0</v>
      </c>
      <c r="BG2640" s="105">
        <f>IF(N2640="zákl. prenesená",J2640,0)</f>
        <v>0</v>
      </c>
      <c r="BH2640" s="105">
        <f>IF(N2640="zníž. prenesená",J2640,0)</f>
        <v>0</v>
      </c>
      <c r="BI2640" s="105">
        <f>IF(N2640="nulová",J2640,0)</f>
        <v>0</v>
      </c>
      <c r="BJ2640" s="18" t="s">
        <v>89</v>
      </c>
      <c r="BK2640" s="188">
        <f>ROUND(I2640*H2640,3)</f>
        <v>0</v>
      </c>
      <c r="BL2640" s="18" t="s">
        <v>530</v>
      </c>
      <c r="BM2640" s="187" t="s">
        <v>2614</v>
      </c>
    </row>
    <row r="2641" spans="1:65" s="14" customFormat="1">
      <c r="B2641" s="198"/>
      <c r="D2641" s="190" t="s">
        <v>532</v>
      </c>
      <c r="E2641" s="199" t="s">
        <v>1</v>
      </c>
      <c r="F2641" s="200" t="s">
        <v>2615</v>
      </c>
      <c r="H2641" s="199" t="s">
        <v>1</v>
      </c>
      <c r="I2641" s="201"/>
      <c r="L2641" s="198"/>
      <c r="M2641" s="202"/>
      <c r="N2641" s="203"/>
      <c r="O2641" s="203"/>
      <c r="P2641" s="203"/>
      <c r="Q2641" s="203"/>
      <c r="R2641" s="203"/>
      <c r="S2641" s="203"/>
      <c r="T2641" s="204"/>
      <c r="AT2641" s="199" t="s">
        <v>532</v>
      </c>
      <c r="AU2641" s="199" t="s">
        <v>89</v>
      </c>
      <c r="AV2641" s="14" t="s">
        <v>83</v>
      </c>
      <c r="AW2641" s="14" t="s">
        <v>30</v>
      </c>
      <c r="AX2641" s="14" t="s">
        <v>76</v>
      </c>
      <c r="AY2641" s="199" t="s">
        <v>524</v>
      </c>
    </row>
    <row r="2642" spans="1:65" s="14" customFormat="1">
      <c r="B2642" s="198"/>
      <c r="D2642" s="190" t="s">
        <v>532</v>
      </c>
      <c r="E2642" s="199" t="s">
        <v>1</v>
      </c>
      <c r="F2642" s="200" t="s">
        <v>577</v>
      </c>
      <c r="H2642" s="199" t="s">
        <v>1</v>
      </c>
      <c r="I2642" s="201"/>
      <c r="L2642" s="198"/>
      <c r="M2642" s="202"/>
      <c r="N2642" s="203"/>
      <c r="O2642" s="203"/>
      <c r="P2642" s="203"/>
      <c r="Q2642" s="203"/>
      <c r="R2642" s="203"/>
      <c r="S2642" s="203"/>
      <c r="T2642" s="204"/>
      <c r="AT2642" s="199" t="s">
        <v>532</v>
      </c>
      <c r="AU2642" s="199" t="s">
        <v>89</v>
      </c>
      <c r="AV2642" s="14" t="s">
        <v>83</v>
      </c>
      <c r="AW2642" s="14" t="s">
        <v>30</v>
      </c>
      <c r="AX2642" s="14" t="s">
        <v>76</v>
      </c>
      <c r="AY2642" s="199" t="s">
        <v>524</v>
      </c>
    </row>
    <row r="2643" spans="1:65" s="13" customFormat="1">
      <c r="B2643" s="189"/>
      <c r="D2643" s="190" t="s">
        <v>532</v>
      </c>
      <c r="E2643" s="191" t="s">
        <v>1</v>
      </c>
      <c r="F2643" s="192" t="s">
        <v>2616</v>
      </c>
      <c r="H2643" s="193">
        <v>1.5680000000000001</v>
      </c>
      <c r="I2643" s="194"/>
      <c r="L2643" s="189"/>
      <c r="M2643" s="195"/>
      <c r="N2643" s="196"/>
      <c r="O2643" s="196"/>
      <c r="P2643" s="196"/>
      <c r="Q2643" s="196"/>
      <c r="R2643" s="196"/>
      <c r="S2643" s="196"/>
      <c r="T2643" s="197"/>
      <c r="AT2643" s="191" t="s">
        <v>532</v>
      </c>
      <c r="AU2643" s="191" t="s">
        <v>89</v>
      </c>
      <c r="AV2643" s="13" t="s">
        <v>89</v>
      </c>
      <c r="AW2643" s="13" t="s">
        <v>30</v>
      </c>
      <c r="AX2643" s="13" t="s">
        <v>76</v>
      </c>
      <c r="AY2643" s="191" t="s">
        <v>524</v>
      </c>
    </row>
    <row r="2644" spans="1:65" s="15" customFormat="1">
      <c r="B2644" s="205"/>
      <c r="D2644" s="190" t="s">
        <v>532</v>
      </c>
      <c r="E2644" s="206" t="s">
        <v>1</v>
      </c>
      <c r="F2644" s="207" t="s">
        <v>589</v>
      </c>
      <c r="H2644" s="208">
        <v>1.5680000000000001</v>
      </c>
      <c r="I2644" s="209"/>
      <c r="L2644" s="205"/>
      <c r="M2644" s="210"/>
      <c r="N2644" s="211"/>
      <c r="O2644" s="211"/>
      <c r="P2644" s="211"/>
      <c r="Q2644" s="211"/>
      <c r="R2644" s="211"/>
      <c r="S2644" s="211"/>
      <c r="T2644" s="212"/>
      <c r="AT2644" s="206" t="s">
        <v>532</v>
      </c>
      <c r="AU2644" s="206" t="s">
        <v>89</v>
      </c>
      <c r="AV2644" s="15" t="s">
        <v>537</v>
      </c>
      <c r="AW2644" s="15" t="s">
        <v>30</v>
      </c>
      <c r="AX2644" s="15" t="s">
        <v>76</v>
      </c>
      <c r="AY2644" s="206" t="s">
        <v>524</v>
      </c>
    </row>
    <row r="2645" spans="1:65" s="14" customFormat="1">
      <c r="B2645" s="198"/>
      <c r="D2645" s="190" t="s">
        <v>532</v>
      </c>
      <c r="E2645" s="199" t="s">
        <v>1</v>
      </c>
      <c r="F2645" s="200" t="s">
        <v>2617</v>
      </c>
      <c r="H2645" s="199" t="s">
        <v>1</v>
      </c>
      <c r="I2645" s="201"/>
      <c r="L2645" s="198"/>
      <c r="M2645" s="202"/>
      <c r="N2645" s="203"/>
      <c r="O2645" s="203"/>
      <c r="P2645" s="203"/>
      <c r="Q2645" s="203"/>
      <c r="R2645" s="203"/>
      <c r="S2645" s="203"/>
      <c r="T2645" s="204"/>
      <c r="AT2645" s="199" t="s">
        <v>532</v>
      </c>
      <c r="AU2645" s="199" t="s">
        <v>89</v>
      </c>
      <c r="AV2645" s="14" t="s">
        <v>83</v>
      </c>
      <c r="AW2645" s="14" t="s">
        <v>30</v>
      </c>
      <c r="AX2645" s="14" t="s">
        <v>76</v>
      </c>
      <c r="AY2645" s="199" t="s">
        <v>524</v>
      </c>
    </row>
    <row r="2646" spans="1:65" s="14" customFormat="1">
      <c r="B2646" s="198"/>
      <c r="D2646" s="190" t="s">
        <v>532</v>
      </c>
      <c r="E2646" s="199" t="s">
        <v>1</v>
      </c>
      <c r="F2646" s="200" t="s">
        <v>577</v>
      </c>
      <c r="H2646" s="199" t="s">
        <v>1</v>
      </c>
      <c r="I2646" s="201"/>
      <c r="L2646" s="198"/>
      <c r="M2646" s="202"/>
      <c r="N2646" s="203"/>
      <c r="O2646" s="203"/>
      <c r="P2646" s="203"/>
      <c r="Q2646" s="203"/>
      <c r="R2646" s="203"/>
      <c r="S2646" s="203"/>
      <c r="T2646" s="204"/>
      <c r="AT2646" s="199" t="s">
        <v>532</v>
      </c>
      <c r="AU2646" s="199" t="s">
        <v>89</v>
      </c>
      <c r="AV2646" s="14" t="s">
        <v>83</v>
      </c>
      <c r="AW2646" s="14" t="s">
        <v>30</v>
      </c>
      <c r="AX2646" s="14" t="s">
        <v>76</v>
      </c>
      <c r="AY2646" s="199" t="s">
        <v>524</v>
      </c>
    </row>
    <row r="2647" spans="1:65" s="13" customFormat="1">
      <c r="B2647" s="189"/>
      <c r="D2647" s="190" t="s">
        <v>532</v>
      </c>
      <c r="E2647" s="191" t="s">
        <v>1</v>
      </c>
      <c r="F2647" s="192" t="s">
        <v>2618</v>
      </c>
      <c r="H2647" s="193">
        <v>0.16600000000000001</v>
      </c>
      <c r="I2647" s="194"/>
      <c r="L2647" s="189"/>
      <c r="M2647" s="195"/>
      <c r="N2647" s="196"/>
      <c r="O2647" s="196"/>
      <c r="P2647" s="196"/>
      <c r="Q2647" s="196"/>
      <c r="R2647" s="196"/>
      <c r="S2647" s="196"/>
      <c r="T2647" s="197"/>
      <c r="AT2647" s="191" t="s">
        <v>532</v>
      </c>
      <c r="AU2647" s="191" t="s">
        <v>89</v>
      </c>
      <c r="AV2647" s="13" t="s">
        <v>89</v>
      </c>
      <c r="AW2647" s="13" t="s">
        <v>30</v>
      </c>
      <c r="AX2647" s="13" t="s">
        <v>76</v>
      </c>
      <c r="AY2647" s="191" t="s">
        <v>524</v>
      </c>
    </row>
    <row r="2648" spans="1:65" s="15" customFormat="1">
      <c r="B2648" s="205"/>
      <c r="D2648" s="190" t="s">
        <v>532</v>
      </c>
      <c r="E2648" s="206" t="s">
        <v>1</v>
      </c>
      <c r="F2648" s="207" t="s">
        <v>589</v>
      </c>
      <c r="H2648" s="208">
        <v>0.16600000000000001</v>
      </c>
      <c r="I2648" s="209"/>
      <c r="L2648" s="205"/>
      <c r="M2648" s="210"/>
      <c r="N2648" s="211"/>
      <c r="O2648" s="211"/>
      <c r="P2648" s="211"/>
      <c r="Q2648" s="211"/>
      <c r="R2648" s="211"/>
      <c r="S2648" s="211"/>
      <c r="T2648" s="212"/>
      <c r="AT2648" s="206" t="s">
        <v>532</v>
      </c>
      <c r="AU2648" s="206" t="s">
        <v>89</v>
      </c>
      <c r="AV2648" s="15" t="s">
        <v>537</v>
      </c>
      <c r="AW2648" s="15" t="s">
        <v>30</v>
      </c>
      <c r="AX2648" s="15" t="s">
        <v>76</v>
      </c>
      <c r="AY2648" s="206" t="s">
        <v>524</v>
      </c>
    </row>
    <row r="2649" spans="1:65" s="14" customFormat="1">
      <c r="B2649" s="198"/>
      <c r="D2649" s="190" t="s">
        <v>532</v>
      </c>
      <c r="E2649" s="199" t="s">
        <v>1</v>
      </c>
      <c r="F2649" s="200" t="s">
        <v>2619</v>
      </c>
      <c r="H2649" s="199" t="s">
        <v>1</v>
      </c>
      <c r="I2649" s="201"/>
      <c r="L2649" s="198"/>
      <c r="M2649" s="202"/>
      <c r="N2649" s="203"/>
      <c r="O2649" s="203"/>
      <c r="P2649" s="203"/>
      <c r="Q2649" s="203"/>
      <c r="R2649" s="203"/>
      <c r="S2649" s="203"/>
      <c r="T2649" s="204"/>
      <c r="AT2649" s="199" t="s">
        <v>532</v>
      </c>
      <c r="AU2649" s="199" t="s">
        <v>89</v>
      </c>
      <c r="AV2649" s="14" t="s">
        <v>83</v>
      </c>
      <c r="AW2649" s="14" t="s">
        <v>30</v>
      </c>
      <c r="AX2649" s="14" t="s">
        <v>76</v>
      </c>
      <c r="AY2649" s="199" t="s">
        <v>524</v>
      </c>
    </row>
    <row r="2650" spans="1:65" s="14" customFormat="1">
      <c r="B2650" s="198"/>
      <c r="D2650" s="190" t="s">
        <v>532</v>
      </c>
      <c r="E2650" s="199" t="s">
        <v>1</v>
      </c>
      <c r="F2650" s="200" t="s">
        <v>577</v>
      </c>
      <c r="H2650" s="199" t="s">
        <v>1</v>
      </c>
      <c r="I2650" s="201"/>
      <c r="L2650" s="198"/>
      <c r="M2650" s="202"/>
      <c r="N2650" s="203"/>
      <c r="O2650" s="203"/>
      <c r="P2650" s="203"/>
      <c r="Q2650" s="203"/>
      <c r="R2650" s="203"/>
      <c r="S2650" s="203"/>
      <c r="T2650" s="204"/>
      <c r="AT2650" s="199" t="s">
        <v>532</v>
      </c>
      <c r="AU2650" s="199" t="s">
        <v>89</v>
      </c>
      <c r="AV2650" s="14" t="s">
        <v>83</v>
      </c>
      <c r="AW2650" s="14" t="s">
        <v>30</v>
      </c>
      <c r="AX2650" s="14" t="s">
        <v>76</v>
      </c>
      <c r="AY2650" s="199" t="s">
        <v>524</v>
      </c>
    </row>
    <row r="2651" spans="1:65" s="13" customFormat="1">
      <c r="B2651" s="189"/>
      <c r="D2651" s="190" t="s">
        <v>532</v>
      </c>
      <c r="E2651" s="191" t="s">
        <v>1</v>
      </c>
      <c r="F2651" s="192" t="s">
        <v>2620</v>
      </c>
      <c r="H2651" s="193">
        <v>2.1819999999999999</v>
      </c>
      <c r="I2651" s="194"/>
      <c r="L2651" s="189"/>
      <c r="M2651" s="195"/>
      <c r="N2651" s="196"/>
      <c r="O2651" s="196"/>
      <c r="P2651" s="196"/>
      <c r="Q2651" s="196"/>
      <c r="R2651" s="196"/>
      <c r="S2651" s="196"/>
      <c r="T2651" s="197"/>
      <c r="AT2651" s="191" t="s">
        <v>532</v>
      </c>
      <c r="AU2651" s="191" t="s">
        <v>89</v>
      </c>
      <c r="AV2651" s="13" t="s">
        <v>89</v>
      </c>
      <c r="AW2651" s="13" t="s">
        <v>30</v>
      </c>
      <c r="AX2651" s="13" t="s">
        <v>76</v>
      </c>
      <c r="AY2651" s="191" t="s">
        <v>524</v>
      </c>
    </row>
    <row r="2652" spans="1:65" s="15" customFormat="1">
      <c r="B2652" s="205"/>
      <c r="D2652" s="190" t="s">
        <v>532</v>
      </c>
      <c r="E2652" s="206" t="s">
        <v>1</v>
      </c>
      <c r="F2652" s="207" t="s">
        <v>589</v>
      </c>
      <c r="H2652" s="208">
        <v>2.1819999999999999</v>
      </c>
      <c r="I2652" s="209"/>
      <c r="L2652" s="205"/>
      <c r="M2652" s="210"/>
      <c r="N2652" s="211"/>
      <c r="O2652" s="211"/>
      <c r="P2652" s="211"/>
      <c r="Q2652" s="211"/>
      <c r="R2652" s="211"/>
      <c r="S2652" s="211"/>
      <c r="T2652" s="212"/>
      <c r="AT2652" s="206" t="s">
        <v>532</v>
      </c>
      <c r="AU2652" s="206" t="s">
        <v>89</v>
      </c>
      <c r="AV2652" s="15" t="s">
        <v>537</v>
      </c>
      <c r="AW2652" s="15" t="s">
        <v>30</v>
      </c>
      <c r="AX2652" s="15" t="s">
        <v>76</v>
      </c>
      <c r="AY2652" s="206" t="s">
        <v>524</v>
      </c>
    </row>
    <row r="2653" spans="1:65" s="16" customFormat="1">
      <c r="B2653" s="213"/>
      <c r="D2653" s="190" t="s">
        <v>532</v>
      </c>
      <c r="E2653" s="214" t="s">
        <v>1</v>
      </c>
      <c r="F2653" s="215" t="s">
        <v>590</v>
      </c>
      <c r="H2653" s="216">
        <v>3.9159999999999999</v>
      </c>
      <c r="I2653" s="217"/>
      <c r="L2653" s="213"/>
      <c r="M2653" s="218"/>
      <c r="N2653" s="219"/>
      <c r="O2653" s="219"/>
      <c r="P2653" s="219"/>
      <c r="Q2653" s="219"/>
      <c r="R2653" s="219"/>
      <c r="S2653" s="219"/>
      <c r="T2653" s="220"/>
      <c r="AT2653" s="214" t="s">
        <v>532</v>
      </c>
      <c r="AU2653" s="214" t="s">
        <v>89</v>
      </c>
      <c r="AV2653" s="16" t="s">
        <v>530</v>
      </c>
      <c r="AW2653" s="16" t="s">
        <v>30</v>
      </c>
      <c r="AX2653" s="16" t="s">
        <v>83</v>
      </c>
      <c r="AY2653" s="214" t="s">
        <v>524</v>
      </c>
    </row>
    <row r="2654" spans="1:65" s="2" customFormat="1" ht="21.75" customHeight="1">
      <c r="A2654" s="35"/>
      <c r="B2654" s="144"/>
      <c r="C2654" s="176" t="s">
        <v>2621</v>
      </c>
      <c r="D2654" s="176" t="s">
        <v>526</v>
      </c>
      <c r="E2654" s="177" t="s">
        <v>2622</v>
      </c>
      <c r="F2654" s="178" t="s">
        <v>2623</v>
      </c>
      <c r="G2654" s="179" t="s">
        <v>574</v>
      </c>
      <c r="H2654" s="180">
        <v>1.679</v>
      </c>
      <c r="I2654" s="181"/>
      <c r="J2654" s="180">
        <f>ROUND(I2654*H2654,3)</f>
        <v>0</v>
      </c>
      <c r="K2654" s="182"/>
      <c r="L2654" s="36"/>
      <c r="M2654" s="183" t="s">
        <v>1</v>
      </c>
      <c r="N2654" s="184" t="s">
        <v>42</v>
      </c>
      <c r="O2654" s="61"/>
      <c r="P2654" s="185">
        <f>O2654*H2654</f>
        <v>0</v>
      </c>
      <c r="Q2654" s="185">
        <v>0</v>
      </c>
      <c r="R2654" s="185">
        <f>Q2654*H2654</f>
        <v>0</v>
      </c>
      <c r="S2654" s="185">
        <v>2.4</v>
      </c>
      <c r="T2654" s="186">
        <f>S2654*H2654</f>
        <v>4.0296000000000003</v>
      </c>
      <c r="U2654" s="35"/>
      <c r="V2654" s="35"/>
      <c r="W2654" s="35"/>
      <c r="X2654" s="35"/>
      <c r="Y2654" s="35"/>
      <c r="Z2654" s="35"/>
      <c r="AA2654" s="35"/>
      <c r="AB2654" s="35"/>
      <c r="AC2654" s="35"/>
      <c r="AD2654" s="35"/>
      <c r="AE2654" s="35"/>
      <c r="AR2654" s="187" t="s">
        <v>530</v>
      </c>
      <c r="AT2654" s="187" t="s">
        <v>526</v>
      </c>
      <c r="AU2654" s="187" t="s">
        <v>89</v>
      </c>
      <c r="AY2654" s="18" t="s">
        <v>524</v>
      </c>
      <c r="BE2654" s="105">
        <f>IF(N2654="základná",J2654,0)</f>
        <v>0</v>
      </c>
      <c r="BF2654" s="105">
        <f>IF(N2654="znížená",J2654,0)</f>
        <v>0</v>
      </c>
      <c r="BG2654" s="105">
        <f>IF(N2654="zákl. prenesená",J2654,0)</f>
        <v>0</v>
      </c>
      <c r="BH2654" s="105">
        <f>IF(N2654="zníž. prenesená",J2654,0)</f>
        <v>0</v>
      </c>
      <c r="BI2654" s="105">
        <f>IF(N2654="nulová",J2654,0)</f>
        <v>0</v>
      </c>
      <c r="BJ2654" s="18" t="s">
        <v>89</v>
      </c>
      <c r="BK2654" s="188">
        <f>ROUND(I2654*H2654,3)</f>
        <v>0</v>
      </c>
      <c r="BL2654" s="18" t="s">
        <v>530</v>
      </c>
      <c r="BM2654" s="187" t="s">
        <v>2624</v>
      </c>
    </row>
    <row r="2655" spans="1:65" s="14" customFormat="1">
      <c r="B2655" s="198"/>
      <c r="D2655" s="190" t="s">
        <v>532</v>
      </c>
      <c r="E2655" s="199" t="s">
        <v>1</v>
      </c>
      <c r="F2655" s="200" t="s">
        <v>577</v>
      </c>
      <c r="H2655" s="199" t="s">
        <v>1</v>
      </c>
      <c r="I2655" s="201"/>
      <c r="L2655" s="198"/>
      <c r="M2655" s="202"/>
      <c r="N2655" s="203"/>
      <c r="O2655" s="203"/>
      <c r="P2655" s="203"/>
      <c r="Q2655" s="203"/>
      <c r="R2655" s="203"/>
      <c r="S2655" s="203"/>
      <c r="T2655" s="204"/>
      <c r="AT2655" s="199" t="s">
        <v>532</v>
      </c>
      <c r="AU2655" s="199" t="s">
        <v>89</v>
      </c>
      <c r="AV2655" s="14" t="s">
        <v>83</v>
      </c>
      <c r="AW2655" s="14" t="s">
        <v>30</v>
      </c>
      <c r="AX2655" s="14" t="s">
        <v>76</v>
      </c>
      <c r="AY2655" s="199" t="s">
        <v>524</v>
      </c>
    </row>
    <row r="2656" spans="1:65" s="14" customFormat="1">
      <c r="B2656" s="198"/>
      <c r="D2656" s="190" t="s">
        <v>532</v>
      </c>
      <c r="E2656" s="199" t="s">
        <v>1</v>
      </c>
      <c r="F2656" s="200" t="s">
        <v>2625</v>
      </c>
      <c r="H2656" s="199" t="s">
        <v>1</v>
      </c>
      <c r="I2656" s="201"/>
      <c r="L2656" s="198"/>
      <c r="M2656" s="202"/>
      <c r="N2656" s="203"/>
      <c r="O2656" s="203"/>
      <c r="P2656" s="203"/>
      <c r="Q2656" s="203"/>
      <c r="R2656" s="203"/>
      <c r="S2656" s="203"/>
      <c r="T2656" s="204"/>
      <c r="AT2656" s="199" t="s">
        <v>532</v>
      </c>
      <c r="AU2656" s="199" t="s">
        <v>89</v>
      </c>
      <c r="AV2656" s="14" t="s">
        <v>83</v>
      </c>
      <c r="AW2656" s="14" t="s">
        <v>30</v>
      </c>
      <c r="AX2656" s="14" t="s">
        <v>76</v>
      </c>
      <c r="AY2656" s="199" t="s">
        <v>524</v>
      </c>
    </row>
    <row r="2657" spans="1:65" s="13" customFormat="1">
      <c r="B2657" s="189"/>
      <c r="D2657" s="190" t="s">
        <v>532</v>
      </c>
      <c r="E2657" s="191" t="s">
        <v>1</v>
      </c>
      <c r="F2657" s="192" t="s">
        <v>2626</v>
      </c>
      <c r="H2657" s="193">
        <v>1.679</v>
      </c>
      <c r="I2657" s="194"/>
      <c r="L2657" s="189"/>
      <c r="M2657" s="195"/>
      <c r="N2657" s="196"/>
      <c r="O2657" s="196"/>
      <c r="P2657" s="196"/>
      <c r="Q2657" s="196"/>
      <c r="R2657" s="196"/>
      <c r="S2657" s="196"/>
      <c r="T2657" s="197"/>
      <c r="AT2657" s="191" t="s">
        <v>532</v>
      </c>
      <c r="AU2657" s="191" t="s">
        <v>89</v>
      </c>
      <c r="AV2657" s="13" t="s">
        <v>89</v>
      </c>
      <c r="AW2657" s="13" t="s">
        <v>30</v>
      </c>
      <c r="AX2657" s="13" t="s">
        <v>76</v>
      </c>
      <c r="AY2657" s="191" t="s">
        <v>524</v>
      </c>
    </row>
    <row r="2658" spans="1:65" s="16" customFormat="1">
      <c r="B2658" s="213"/>
      <c r="D2658" s="190" t="s">
        <v>532</v>
      </c>
      <c r="E2658" s="214" t="s">
        <v>1</v>
      </c>
      <c r="F2658" s="215" t="s">
        <v>590</v>
      </c>
      <c r="H2658" s="216">
        <v>1.679</v>
      </c>
      <c r="I2658" s="217"/>
      <c r="L2658" s="213"/>
      <c r="M2658" s="218"/>
      <c r="N2658" s="219"/>
      <c r="O2658" s="219"/>
      <c r="P2658" s="219"/>
      <c r="Q2658" s="219"/>
      <c r="R2658" s="219"/>
      <c r="S2658" s="219"/>
      <c r="T2658" s="220"/>
      <c r="AT2658" s="214" t="s">
        <v>532</v>
      </c>
      <c r="AU2658" s="214" t="s">
        <v>89</v>
      </c>
      <c r="AV2658" s="16" t="s">
        <v>530</v>
      </c>
      <c r="AW2658" s="16" t="s">
        <v>30</v>
      </c>
      <c r="AX2658" s="16" t="s">
        <v>83</v>
      </c>
      <c r="AY2658" s="214" t="s">
        <v>524</v>
      </c>
    </row>
    <row r="2659" spans="1:65" s="2" customFormat="1" ht="21.75" customHeight="1">
      <c r="A2659" s="35"/>
      <c r="B2659" s="144"/>
      <c r="C2659" s="176" t="s">
        <v>2627</v>
      </c>
      <c r="D2659" s="176" t="s">
        <v>526</v>
      </c>
      <c r="E2659" s="177" t="s">
        <v>2628</v>
      </c>
      <c r="F2659" s="178" t="s">
        <v>2629</v>
      </c>
      <c r="G2659" s="179" t="s">
        <v>980</v>
      </c>
      <c r="H2659" s="180">
        <v>21.4</v>
      </c>
      <c r="I2659" s="181"/>
      <c r="J2659" s="180">
        <f>ROUND(I2659*H2659,3)</f>
        <v>0</v>
      </c>
      <c r="K2659" s="182"/>
      <c r="L2659" s="36"/>
      <c r="M2659" s="183" t="s">
        <v>1</v>
      </c>
      <c r="N2659" s="184" t="s">
        <v>42</v>
      </c>
      <c r="O2659" s="61"/>
      <c r="P2659" s="185">
        <f>O2659*H2659</f>
        <v>0</v>
      </c>
      <c r="Q2659" s="185">
        <v>4.0000000000000003E-5</v>
      </c>
      <c r="R2659" s="185">
        <f>Q2659*H2659</f>
        <v>8.5599999999999999E-4</v>
      </c>
      <c r="S2659" s="185">
        <v>0</v>
      </c>
      <c r="T2659" s="186">
        <f>S2659*H2659</f>
        <v>0</v>
      </c>
      <c r="U2659" s="35"/>
      <c r="V2659" s="35"/>
      <c r="W2659" s="35"/>
      <c r="X2659" s="35"/>
      <c r="Y2659" s="35"/>
      <c r="Z2659" s="35"/>
      <c r="AA2659" s="35"/>
      <c r="AB2659" s="35"/>
      <c r="AC2659" s="35"/>
      <c r="AD2659" s="35"/>
      <c r="AE2659" s="35"/>
      <c r="AR2659" s="187" t="s">
        <v>530</v>
      </c>
      <c r="AT2659" s="187" t="s">
        <v>526</v>
      </c>
      <c r="AU2659" s="187" t="s">
        <v>89</v>
      </c>
      <c r="AY2659" s="18" t="s">
        <v>524</v>
      </c>
      <c r="BE2659" s="105">
        <f>IF(N2659="základná",J2659,0)</f>
        <v>0</v>
      </c>
      <c r="BF2659" s="105">
        <f>IF(N2659="znížená",J2659,0)</f>
        <v>0</v>
      </c>
      <c r="BG2659" s="105">
        <f>IF(N2659="zákl. prenesená",J2659,0)</f>
        <v>0</v>
      </c>
      <c r="BH2659" s="105">
        <f>IF(N2659="zníž. prenesená",J2659,0)</f>
        <v>0</v>
      </c>
      <c r="BI2659" s="105">
        <f>IF(N2659="nulová",J2659,0)</f>
        <v>0</v>
      </c>
      <c r="BJ2659" s="18" t="s">
        <v>89</v>
      </c>
      <c r="BK2659" s="188">
        <f>ROUND(I2659*H2659,3)</f>
        <v>0</v>
      </c>
      <c r="BL2659" s="18" t="s">
        <v>530</v>
      </c>
      <c r="BM2659" s="187" t="s">
        <v>2630</v>
      </c>
    </row>
    <row r="2660" spans="1:65" s="14" customFormat="1">
      <c r="B2660" s="198"/>
      <c r="D2660" s="190" t="s">
        <v>532</v>
      </c>
      <c r="E2660" s="199" t="s">
        <v>1</v>
      </c>
      <c r="F2660" s="200" t="s">
        <v>577</v>
      </c>
      <c r="H2660" s="199" t="s">
        <v>1</v>
      </c>
      <c r="I2660" s="201"/>
      <c r="L2660" s="198"/>
      <c r="M2660" s="202"/>
      <c r="N2660" s="203"/>
      <c r="O2660" s="203"/>
      <c r="P2660" s="203"/>
      <c r="Q2660" s="203"/>
      <c r="R2660" s="203"/>
      <c r="S2660" s="203"/>
      <c r="T2660" s="204"/>
      <c r="AT2660" s="199" t="s">
        <v>532</v>
      </c>
      <c r="AU2660" s="199" t="s">
        <v>89</v>
      </c>
      <c r="AV2660" s="14" t="s">
        <v>83</v>
      </c>
      <c r="AW2660" s="14" t="s">
        <v>30</v>
      </c>
      <c r="AX2660" s="14" t="s">
        <v>76</v>
      </c>
      <c r="AY2660" s="199" t="s">
        <v>524</v>
      </c>
    </row>
    <row r="2661" spans="1:65" s="14" customFormat="1">
      <c r="B2661" s="198"/>
      <c r="D2661" s="190" t="s">
        <v>532</v>
      </c>
      <c r="E2661" s="199" t="s">
        <v>1</v>
      </c>
      <c r="F2661" s="200" t="s">
        <v>2631</v>
      </c>
      <c r="H2661" s="199" t="s">
        <v>1</v>
      </c>
      <c r="I2661" s="201"/>
      <c r="L2661" s="198"/>
      <c r="M2661" s="202"/>
      <c r="N2661" s="203"/>
      <c r="O2661" s="203"/>
      <c r="P2661" s="203"/>
      <c r="Q2661" s="203"/>
      <c r="R2661" s="203"/>
      <c r="S2661" s="203"/>
      <c r="T2661" s="204"/>
      <c r="AT2661" s="199" t="s">
        <v>532</v>
      </c>
      <c r="AU2661" s="199" t="s">
        <v>89</v>
      </c>
      <c r="AV2661" s="14" t="s">
        <v>83</v>
      </c>
      <c r="AW2661" s="14" t="s">
        <v>30</v>
      </c>
      <c r="AX2661" s="14" t="s">
        <v>76</v>
      </c>
      <c r="AY2661" s="199" t="s">
        <v>524</v>
      </c>
    </row>
    <row r="2662" spans="1:65" s="13" customFormat="1">
      <c r="B2662" s="189"/>
      <c r="D2662" s="190" t="s">
        <v>532</v>
      </c>
      <c r="E2662" s="191" t="s">
        <v>1</v>
      </c>
      <c r="F2662" s="192" t="s">
        <v>2632</v>
      </c>
      <c r="H2662" s="193">
        <v>10.8</v>
      </c>
      <c r="I2662" s="194"/>
      <c r="L2662" s="189"/>
      <c r="M2662" s="195"/>
      <c r="N2662" s="196"/>
      <c r="O2662" s="196"/>
      <c r="P2662" s="196"/>
      <c r="Q2662" s="196"/>
      <c r="R2662" s="196"/>
      <c r="S2662" s="196"/>
      <c r="T2662" s="197"/>
      <c r="AT2662" s="191" t="s">
        <v>532</v>
      </c>
      <c r="AU2662" s="191" t="s">
        <v>89</v>
      </c>
      <c r="AV2662" s="13" t="s">
        <v>89</v>
      </c>
      <c r="AW2662" s="13" t="s">
        <v>30</v>
      </c>
      <c r="AX2662" s="13" t="s">
        <v>76</v>
      </c>
      <c r="AY2662" s="191" t="s">
        <v>524</v>
      </c>
    </row>
    <row r="2663" spans="1:65" s="13" customFormat="1">
      <c r="B2663" s="189"/>
      <c r="D2663" s="190" t="s">
        <v>532</v>
      </c>
      <c r="E2663" s="191" t="s">
        <v>1</v>
      </c>
      <c r="F2663" s="192" t="s">
        <v>2633</v>
      </c>
      <c r="H2663" s="193">
        <v>10.6</v>
      </c>
      <c r="I2663" s="194"/>
      <c r="L2663" s="189"/>
      <c r="M2663" s="195"/>
      <c r="N2663" s="196"/>
      <c r="O2663" s="196"/>
      <c r="P2663" s="196"/>
      <c r="Q2663" s="196"/>
      <c r="R2663" s="196"/>
      <c r="S2663" s="196"/>
      <c r="T2663" s="197"/>
      <c r="AT2663" s="191" t="s">
        <v>532</v>
      </c>
      <c r="AU2663" s="191" t="s">
        <v>89</v>
      </c>
      <c r="AV2663" s="13" t="s">
        <v>89</v>
      </c>
      <c r="AW2663" s="13" t="s">
        <v>30</v>
      </c>
      <c r="AX2663" s="13" t="s">
        <v>76</v>
      </c>
      <c r="AY2663" s="191" t="s">
        <v>524</v>
      </c>
    </row>
    <row r="2664" spans="1:65" s="16" customFormat="1">
      <c r="B2664" s="213"/>
      <c r="D2664" s="190" t="s">
        <v>532</v>
      </c>
      <c r="E2664" s="214" t="s">
        <v>1</v>
      </c>
      <c r="F2664" s="215" t="s">
        <v>590</v>
      </c>
      <c r="H2664" s="216">
        <v>21.4</v>
      </c>
      <c r="I2664" s="217"/>
      <c r="L2664" s="213"/>
      <c r="M2664" s="218"/>
      <c r="N2664" s="219"/>
      <c r="O2664" s="219"/>
      <c r="P2664" s="219"/>
      <c r="Q2664" s="219"/>
      <c r="R2664" s="219"/>
      <c r="S2664" s="219"/>
      <c r="T2664" s="220"/>
      <c r="AT2664" s="214" t="s">
        <v>532</v>
      </c>
      <c r="AU2664" s="214" t="s">
        <v>89</v>
      </c>
      <c r="AV2664" s="16" t="s">
        <v>530</v>
      </c>
      <c r="AW2664" s="16" t="s">
        <v>30</v>
      </c>
      <c r="AX2664" s="16" t="s">
        <v>83</v>
      </c>
      <c r="AY2664" s="214" t="s">
        <v>524</v>
      </c>
    </row>
    <row r="2665" spans="1:65" s="2" customFormat="1" ht="21.75" customHeight="1">
      <c r="A2665" s="35"/>
      <c r="B2665" s="144"/>
      <c r="C2665" s="176" t="s">
        <v>2634</v>
      </c>
      <c r="D2665" s="176" t="s">
        <v>526</v>
      </c>
      <c r="E2665" s="177" t="s">
        <v>2635</v>
      </c>
      <c r="F2665" s="178" t="s">
        <v>2636</v>
      </c>
      <c r="G2665" s="179" t="s">
        <v>980</v>
      </c>
      <c r="H2665" s="180">
        <v>10.4</v>
      </c>
      <c r="I2665" s="181"/>
      <c r="J2665" s="180">
        <f>ROUND(I2665*H2665,3)</f>
        <v>0</v>
      </c>
      <c r="K2665" s="182"/>
      <c r="L2665" s="36"/>
      <c r="M2665" s="183" t="s">
        <v>1</v>
      </c>
      <c r="N2665" s="184" t="s">
        <v>42</v>
      </c>
      <c r="O2665" s="61"/>
      <c r="P2665" s="185">
        <f>O2665*H2665</f>
        <v>0</v>
      </c>
      <c r="Q2665" s="185">
        <v>5.0000000000000002E-5</v>
      </c>
      <c r="R2665" s="185">
        <f>Q2665*H2665</f>
        <v>5.2000000000000006E-4</v>
      </c>
      <c r="S2665" s="185">
        <v>0</v>
      </c>
      <c r="T2665" s="186">
        <f>S2665*H2665</f>
        <v>0</v>
      </c>
      <c r="U2665" s="35"/>
      <c r="V2665" s="35"/>
      <c r="W2665" s="35"/>
      <c r="X2665" s="35"/>
      <c r="Y2665" s="35"/>
      <c r="Z2665" s="35"/>
      <c r="AA2665" s="35"/>
      <c r="AB2665" s="35"/>
      <c r="AC2665" s="35"/>
      <c r="AD2665" s="35"/>
      <c r="AE2665" s="35"/>
      <c r="AR2665" s="187" t="s">
        <v>530</v>
      </c>
      <c r="AT2665" s="187" t="s">
        <v>526</v>
      </c>
      <c r="AU2665" s="187" t="s">
        <v>89</v>
      </c>
      <c r="AY2665" s="18" t="s">
        <v>524</v>
      </c>
      <c r="BE2665" s="105">
        <f>IF(N2665="základná",J2665,0)</f>
        <v>0</v>
      </c>
      <c r="BF2665" s="105">
        <f>IF(N2665="znížená",J2665,0)</f>
        <v>0</v>
      </c>
      <c r="BG2665" s="105">
        <f>IF(N2665="zákl. prenesená",J2665,0)</f>
        <v>0</v>
      </c>
      <c r="BH2665" s="105">
        <f>IF(N2665="zníž. prenesená",J2665,0)</f>
        <v>0</v>
      </c>
      <c r="BI2665" s="105">
        <f>IF(N2665="nulová",J2665,0)</f>
        <v>0</v>
      </c>
      <c r="BJ2665" s="18" t="s">
        <v>89</v>
      </c>
      <c r="BK2665" s="188">
        <f>ROUND(I2665*H2665,3)</f>
        <v>0</v>
      </c>
      <c r="BL2665" s="18" t="s">
        <v>530</v>
      </c>
      <c r="BM2665" s="187" t="s">
        <v>2637</v>
      </c>
    </row>
    <row r="2666" spans="1:65" s="14" customFormat="1">
      <c r="B2666" s="198"/>
      <c r="D2666" s="190" t="s">
        <v>532</v>
      </c>
      <c r="E2666" s="199" t="s">
        <v>1</v>
      </c>
      <c r="F2666" s="200" t="s">
        <v>2064</v>
      </c>
      <c r="H2666" s="199" t="s">
        <v>1</v>
      </c>
      <c r="I2666" s="201"/>
      <c r="L2666" s="198"/>
      <c r="M2666" s="202"/>
      <c r="N2666" s="203"/>
      <c r="O2666" s="203"/>
      <c r="P2666" s="203"/>
      <c r="Q2666" s="203"/>
      <c r="R2666" s="203"/>
      <c r="S2666" s="203"/>
      <c r="T2666" s="204"/>
      <c r="AT2666" s="199" t="s">
        <v>532</v>
      </c>
      <c r="AU2666" s="199" t="s">
        <v>89</v>
      </c>
      <c r="AV2666" s="14" t="s">
        <v>83</v>
      </c>
      <c r="AW2666" s="14" t="s">
        <v>30</v>
      </c>
      <c r="AX2666" s="14" t="s">
        <v>76</v>
      </c>
      <c r="AY2666" s="199" t="s">
        <v>524</v>
      </c>
    </row>
    <row r="2667" spans="1:65" s="13" customFormat="1">
      <c r="B2667" s="189"/>
      <c r="D2667" s="190" t="s">
        <v>532</v>
      </c>
      <c r="E2667" s="191" t="s">
        <v>1</v>
      </c>
      <c r="F2667" s="192" t="s">
        <v>2638</v>
      </c>
      <c r="H2667" s="193">
        <v>6</v>
      </c>
      <c r="I2667" s="194"/>
      <c r="L2667" s="189"/>
      <c r="M2667" s="195"/>
      <c r="N2667" s="196"/>
      <c r="O2667" s="196"/>
      <c r="P2667" s="196"/>
      <c r="Q2667" s="196"/>
      <c r="R2667" s="196"/>
      <c r="S2667" s="196"/>
      <c r="T2667" s="197"/>
      <c r="AT2667" s="191" t="s">
        <v>532</v>
      </c>
      <c r="AU2667" s="191" t="s">
        <v>89</v>
      </c>
      <c r="AV2667" s="13" t="s">
        <v>89</v>
      </c>
      <c r="AW2667" s="13" t="s">
        <v>30</v>
      </c>
      <c r="AX2667" s="13" t="s">
        <v>76</v>
      </c>
      <c r="AY2667" s="191" t="s">
        <v>524</v>
      </c>
    </row>
    <row r="2668" spans="1:65" s="14" customFormat="1">
      <c r="B2668" s="198"/>
      <c r="D2668" s="190" t="s">
        <v>532</v>
      </c>
      <c r="E2668" s="199" t="s">
        <v>1</v>
      </c>
      <c r="F2668" s="200" t="s">
        <v>577</v>
      </c>
      <c r="H2668" s="199" t="s">
        <v>1</v>
      </c>
      <c r="I2668" s="201"/>
      <c r="L2668" s="198"/>
      <c r="M2668" s="202"/>
      <c r="N2668" s="203"/>
      <c r="O2668" s="203"/>
      <c r="P2668" s="203"/>
      <c r="Q2668" s="203"/>
      <c r="R2668" s="203"/>
      <c r="S2668" s="203"/>
      <c r="T2668" s="204"/>
      <c r="AT2668" s="199" t="s">
        <v>532</v>
      </c>
      <c r="AU2668" s="199" t="s">
        <v>89</v>
      </c>
      <c r="AV2668" s="14" t="s">
        <v>83</v>
      </c>
      <c r="AW2668" s="14" t="s">
        <v>30</v>
      </c>
      <c r="AX2668" s="14" t="s">
        <v>76</v>
      </c>
      <c r="AY2668" s="199" t="s">
        <v>524</v>
      </c>
    </row>
    <row r="2669" spans="1:65" s="13" customFormat="1">
      <c r="B2669" s="189"/>
      <c r="D2669" s="190" t="s">
        <v>532</v>
      </c>
      <c r="E2669" s="191" t="s">
        <v>1</v>
      </c>
      <c r="F2669" s="192" t="s">
        <v>2639</v>
      </c>
      <c r="H2669" s="193">
        <v>4.4000000000000004</v>
      </c>
      <c r="I2669" s="194"/>
      <c r="L2669" s="189"/>
      <c r="M2669" s="195"/>
      <c r="N2669" s="196"/>
      <c r="O2669" s="196"/>
      <c r="P2669" s="196"/>
      <c r="Q2669" s="196"/>
      <c r="R2669" s="196"/>
      <c r="S2669" s="196"/>
      <c r="T2669" s="197"/>
      <c r="AT2669" s="191" t="s">
        <v>532</v>
      </c>
      <c r="AU2669" s="191" t="s">
        <v>89</v>
      </c>
      <c r="AV2669" s="13" t="s">
        <v>89</v>
      </c>
      <c r="AW2669" s="13" t="s">
        <v>30</v>
      </c>
      <c r="AX2669" s="13" t="s">
        <v>76</v>
      </c>
      <c r="AY2669" s="191" t="s">
        <v>524</v>
      </c>
    </row>
    <row r="2670" spans="1:65" s="16" customFormat="1">
      <c r="B2670" s="213"/>
      <c r="D2670" s="190" t="s">
        <v>532</v>
      </c>
      <c r="E2670" s="214" t="s">
        <v>1</v>
      </c>
      <c r="F2670" s="215" t="s">
        <v>590</v>
      </c>
      <c r="H2670" s="216">
        <v>10.4</v>
      </c>
      <c r="I2670" s="217"/>
      <c r="L2670" s="213"/>
      <c r="M2670" s="218"/>
      <c r="N2670" s="219"/>
      <c r="O2670" s="219"/>
      <c r="P2670" s="219"/>
      <c r="Q2670" s="219"/>
      <c r="R2670" s="219"/>
      <c r="S2670" s="219"/>
      <c r="T2670" s="220"/>
      <c r="AT2670" s="214" t="s">
        <v>532</v>
      </c>
      <c r="AU2670" s="214" t="s">
        <v>89</v>
      </c>
      <c r="AV2670" s="16" t="s">
        <v>530</v>
      </c>
      <c r="AW2670" s="16" t="s">
        <v>30</v>
      </c>
      <c r="AX2670" s="16" t="s">
        <v>83</v>
      </c>
      <c r="AY2670" s="214" t="s">
        <v>524</v>
      </c>
    </row>
    <row r="2671" spans="1:65" s="2" customFormat="1" ht="33" customHeight="1">
      <c r="A2671" s="35"/>
      <c r="B2671" s="144"/>
      <c r="C2671" s="176" t="s">
        <v>2192</v>
      </c>
      <c r="D2671" s="176" t="s">
        <v>526</v>
      </c>
      <c r="E2671" s="177" t="s">
        <v>2640</v>
      </c>
      <c r="F2671" s="178" t="s">
        <v>2641</v>
      </c>
      <c r="G2671" s="179" t="s">
        <v>879</v>
      </c>
      <c r="H2671" s="180">
        <v>11</v>
      </c>
      <c r="I2671" s="181"/>
      <c r="J2671" s="180">
        <f>ROUND(I2671*H2671,3)</f>
        <v>0</v>
      </c>
      <c r="K2671" s="182"/>
      <c r="L2671" s="36"/>
      <c r="M2671" s="183" t="s">
        <v>1</v>
      </c>
      <c r="N2671" s="184" t="s">
        <v>42</v>
      </c>
      <c r="O2671" s="61"/>
      <c r="P2671" s="185">
        <f>O2671*H2671</f>
        <v>0</v>
      </c>
      <c r="Q2671" s="185">
        <v>0</v>
      </c>
      <c r="R2671" s="185">
        <f>Q2671*H2671</f>
        <v>0</v>
      </c>
      <c r="S2671" s="185">
        <v>2.5000000000000001E-2</v>
      </c>
      <c r="T2671" s="186">
        <f>S2671*H2671</f>
        <v>0.27500000000000002</v>
      </c>
      <c r="U2671" s="35"/>
      <c r="V2671" s="35"/>
      <c r="W2671" s="35"/>
      <c r="X2671" s="35"/>
      <c r="Y2671" s="35"/>
      <c r="Z2671" s="35"/>
      <c r="AA2671" s="35"/>
      <c r="AB2671" s="35"/>
      <c r="AC2671" s="35"/>
      <c r="AD2671" s="35"/>
      <c r="AE2671" s="35"/>
      <c r="AR2671" s="187" t="s">
        <v>530</v>
      </c>
      <c r="AT2671" s="187" t="s">
        <v>526</v>
      </c>
      <c r="AU2671" s="187" t="s">
        <v>89</v>
      </c>
      <c r="AY2671" s="18" t="s">
        <v>524</v>
      </c>
      <c r="BE2671" s="105">
        <f>IF(N2671="základná",J2671,0)</f>
        <v>0</v>
      </c>
      <c r="BF2671" s="105">
        <f>IF(N2671="znížená",J2671,0)</f>
        <v>0</v>
      </c>
      <c r="BG2671" s="105">
        <f>IF(N2671="zákl. prenesená",J2671,0)</f>
        <v>0</v>
      </c>
      <c r="BH2671" s="105">
        <f>IF(N2671="zníž. prenesená",J2671,0)</f>
        <v>0</v>
      </c>
      <c r="BI2671" s="105">
        <f>IF(N2671="nulová",J2671,0)</f>
        <v>0</v>
      </c>
      <c r="BJ2671" s="18" t="s">
        <v>89</v>
      </c>
      <c r="BK2671" s="188">
        <f>ROUND(I2671*H2671,3)</f>
        <v>0</v>
      </c>
      <c r="BL2671" s="18" t="s">
        <v>530</v>
      </c>
      <c r="BM2671" s="187" t="s">
        <v>2642</v>
      </c>
    </row>
    <row r="2672" spans="1:65" s="14" customFormat="1">
      <c r="B2672" s="198"/>
      <c r="D2672" s="190" t="s">
        <v>532</v>
      </c>
      <c r="E2672" s="199" t="s">
        <v>1</v>
      </c>
      <c r="F2672" s="200" t="s">
        <v>2643</v>
      </c>
      <c r="H2672" s="199" t="s">
        <v>1</v>
      </c>
      <c r="I2672" s="201"/>
      <c r="L2672" s="198"/>
      <c r="M2672" s="202"/>
      <c r="N2672" s="203"/>
      <c r="O2672" s="203"/>
      <c r="P2672" s="203"/>
      <c r="Q2672" s="203"/>
      <c r="R2672" s="203"/>
      <c r="S2672" s="203"/>
      <c r="T2672" s="204"/>
      <c r="AT2672" s="199" t="s">
        <v>532</v>
      </c>
      <c r="AU2672" s="199" t="s">
        <v>89</v>
      </c>
      <c r="AV2672" s="14" t="s">
        <v>83</v>
      </c>
      <c r="AW2672" s="14" t="s">
        <v>30</v>
      </c>
      <c r="AX2672" s="14" t="s">
        <v>76</v>
      </c>
      <c r="AY2672" s="199" t="s">
        <v>524</v>
      </c>
    </row>
    <row r="2673" spans="1:65" s="14" customFormat="1">
      <c r="B2673" s="198"/>
      <c r="D2673" s="190" t="s">
        <v>532</v>
      </c>
      <c r="E2673" s="199" t="s">
        <v>1</v>
      </c>
      <c r="F2673" s="200" t="s">
        <v>577</v>
      </c>
      <c r="H2673" s="199" t="s">
        <v>1</v>
      </c>
      <c r="I2673" s="201"/>
      <c r="L2673" s="198"/>
      <c r="M2673" s="202"/>
      <c r="N2673" s="203"/>
      <c r="O2673" s="203"/>
      <c r="P2673" s="203"/>
      <c r="Q2673" s="203"/>
      <c r="R2673" s="203"/>
      <c r="S2673" s="203"/>
      <c r="T2673" s="204"/>
      <c r="AT2673" s="199" t="s">
        <v>532</v>
      </c>
      <c r="AU2673" s="199" t="s">
        <v>89</v>
      </c>
      <c r="AV2673" s="14" t="s">
        <v>83</v>
      </c>
      <c r="AW2673" s="14" t="s">
        <v>30</v>
      </c>
      <c r="AX2673" s="14" t="s">
        <v>76</v>
      </c>
      <c r="AY2673" s="199" t="s">
        <v>524</v>
      </c>
    </row>
    <row r="2674" spans="1:65" s="13" customFormat="1">
      <c r="B2674" s="189"/>
      <c r="D2674" s="190" t="s">
        <v>532</v>
      </c>
      <c r="E2674" s="191" t="s">
        <v>1</v>
      </c>
      <c r="F2674" s="192" t="s">
        <v>2644</v>
      </c>
      <c r="H2674" s="193">
        <v>2</v>
      </c>
      <c r="I2674" s="194"/>
      <c r="L2674" s="189"/>
      <c r="M2674" s="195"/>
      <c r="N2674" s="196"/>
      <c r="O2674" s="196"/>
      <c r="P2674" s="196"/>
      <c r="Q2674" s="196"/>
      <c r="R2674" s="196"/>
      <c r="S2674" s="196"/>
      <c r="T2674" s="197"/>
      <c r="AT2674" s="191" t="s">
        <v>532</v>
      </c>
      <c r="AU2674" s="191" t="s">
        <v>89</v>
      </c>
      <c r="AV2674" s="13" t="s">
        <v>89</v>
      </c>
      <c r="AW2674" s="13" t="s">
        <v>30</v>
      </c>
      <c r="AX2674" s="13" t="s">
        <v>76</v>
      </c>
      <c r="AY2674" s="191" t="s">
        <v>524</v>
      </c>
    </row>
    <row r="2675" spans="1:65" s="13" customFormat="1">
      <c r="B2675" s="189"/>
      <c r="D2675" s="190" t="s">
        <v>532</v>
      </c>
      <c r="E2675" s="191" t="s">
        <v>1</v>
      </c>
      <c r="F2675" s="192" t="s">
        <v>2645</v>
      </c>
      <c r="H2675" s="193">
        <v>1</v>
      </c>
      <c r="I2675" s="194"/>
      <c r="L2675" s="189"/>
      <c r="M2675" s="195"/>
      <c r="N2675" s="196"/>
      <c r="O2675" s="196"/>
      <c r="P2675" s="196"/>
      <c r="Q2675" s="196"/>
      <c r="R2675" s="196"/>
      <c r="S2675" s="196"/>
      <c r="T2675" s="197"/>
      <c r="AT2675" s="191" t="s">
        <v>532</v>
      </c>
      <c r="AU2675" s="191" t="s">
        <v>89</v>
      </c>
      <c r="AV2675" s="13" t="s">
        <v>89</v>
      </c>
      <c r="AW2675" s="13" t="s">
        <v>30</v>
      </c>
      <c r="AX2675" s="13" t="s">
        <v>76</v>
      </c>
      <c r="AY2675" s="191" t="s">
        <v>524</v>
      </c>
    </row>
    <row r="2676" spans="1:65" s="14" customFormat="1">
      <c r="B2676" s="198"/>
      <c r="D2676" s="190" t="s">
        <v>532</v>
      </c>
      <c r="E2676" s="199" t="s">
        <v>1</v>
      </c>
      <c r="F2676" s="200" t="s">
        <v>2646</v>
      </c>
      <c r="H2676" s="199" t="s">
        <v>1</v>
      </c>
      <c r="I2676" s="201"/>
      <c r="L2676" s="198"/>
      <c r="M2676" s="202"/>
      <c r="N2676" s="203"/>
      <c r="O2676" s="203"/>
      <c r="P2676" s="203"/>
      <c r="Q2676" s="203"/>
      <c r="R2676" s="203"/>
      <c r="S2676" s="203"/>
      <c r="T2676" s="204"/>
      <c r="AT2676" s="199" t="s">
        <v>532</v>
      </c>
      <c r="AU2676" s="199" t="s">
        <v>89</v>
      </c>
      <c r="AV2676" s="14" t="s">
        <v>83</v>
      </c>
      <c r="AW2676" s="14" t="s">
        <v>30</v>
      </c>
      <c r="AX2676" s="14" t="s">
        <v>76</v>
      </c>
      <c r="AY2676" s="199" t="s">
        <v>524</v>
      </c>
    </row>
    <row r="2677" spans="1:65" s="13" customFormat="1">
      <c r="B2677" s="189"/>
      <c r="D2677" s="190" t="s">
        <v>532</v>
      </c>
      <c r="E2677" s="191" t="s">
        <v>1</v>
      </c>
      <c r="F2677" s="192" t="s">
        <v>2647</v>
      </c>
      <c r="H2677" s="193">
        <v>8</v>
      </c>
      <c r="I2677" s="194"/>
      <c r="L2677" s="189"/>
      <c r="M2677" s="195"/>
      <c r="N2677" s="196"/>
      <c r="O2677" s="196"/>
      <c r="P2677" s="196"/>
      <c r="Q2677" s="196"/>
      <c r="R2677" s="196"/>
      <c r="S2677" s="196"/>
      <c r="T2677" s="197"/>
      <c r="AT2677" s="191" t="s">
        <v>532</v>
      </c>
      <c r="AU2677" s="191" t="s">
        <v>89</v>
      </c>
      <c r="AV2677" s="13" t="s">
        <v>89</v>
      </c>
      <c r="AW2677" s="13" t="s">
        <v>30</v>
      </c>
      <c r="AX2677" s="13" t="s">
        <v>76</v>
      </c>
      <c r="AY2677" s="191" t="s">
        <v>524</v>
      </c>
    </row>
    <row r="2678" spans="1:65" s="16" customFormat="1">
      <c r="B2678" s="213"/>
      <c r="D2678" s="190" t="s">
        <v>532</v>
      </c>
      <c r="E2678" s="214" t="s">
        <v>1</v>
      </c>
      <c r="F2678" s="215" t="s">
        <v>590</v>
      </c>
      <c r="H2678" s="216">
        <v>11</v>
      </c>
      <c r="I2678" s="217"/>
      <c r="L2678" s="213"/>
      <c r="M2678" s="218"/>
      <c r="N2678" s="219"/>
      <c r="O2678" s="219"/>
      <c r="P2678" s="219"/>
      <c r="Q2678" s="219"/>
      <c r="R2678" s="219"/>
      <c r="S2678" s="219"/>
      <c r="T2678" s="220"/>
      <c r="AT2678" s="214" t="s">
        <v>532</v>
      </c>
      <c r="AU2678" s="214" t="s">
        <v>89</v>
      </c>
      <c r="AV2678" s="16" t="s">
        <v>530</v>
      </c>
      <c r="AW2678" s="16" t="s">
        <v>30</v>
      </c>
      <c r="AX2678" s="16" t="s">
        <v>83</v>
      </c>
      <c r="AY2678" s="214" t="s">
        <v>524</v>
      </c>
    </row>
    <row r="2679" spans="1:65" s="14" customFormat="1" ht="20.399999999999999">
      <c r="B2679" s="198"/>
      <c r="D2679" s="190" t="s">
        <v>532</v>
      </c>
      <c r="E2679" s="199" t="s">
        <v>1</v>
      </c>
      <c r="F2679" s="200" t="s">
        <v>2648</v>
      </c>
      <c r="H2679" s="199" t="s">
        <v>1</v>
      </c>
      <c r="I2679" s="201"/>
      <c r="L2679" s="198"/>
      <c r="M2679" s="202"/>
      <c r="N2679" s="203"/>
      <c r="O2679" s="203"/>
      <c r="P2679" s="203"/>
      <c r="Q2679" s="203"/>
      <c r="R2679" s="203"/>
      <c r="S2679" s="203"/>
      <c r="T2679" s="204"/>
      <c r="AT2679" s="199" t="s">
        <v>532</v>
      </c>
      <c r="AU2679" s="199" t="s">
        <v>89</v>
      </c>
      <c r="AV2679" s="14" t="s">
        <v>83</v>
      </c>
      <c r="AW2679" s="14" t="s">
        <v>30</v>
      </c>
      <c r="AX2679" s="14" t="s">
        <v>76</v>
      </c>
      <c r="AY2679" s="199" t="s">
        <v>524</v>
      </c>
    </row>
    <row r="2680" spans="1:65" s="14" customFormat="1" ht="20.399999999999999">
      <c r="B2680" s="198"/>
      <c r="D2680" s="190" t="s">
        <v>532</v>
      </c>
      <c r="E2680" s="199" t="s">
        <v>1</v>
      </c>
      <c r="F2680" s="200" t="s">
        <v>2649</v>
      </c>
      <c r="H2680" s="199" t="s">
        <v>1</v>
      </c>
      <c r="I2680" s="201"/>
      <c r="L2680" s="198"/>
      <c r="M2680" s="202"/>
      <c r="N2680" s="203"/>
      <c r="O2680" s="203"/>
      <c r="P2680" s="203"/>
      <c r="Q2680" s="203"/>
      <c r="R2680" s="203"/>
      <c r="S2680" s="203"/>
      <c r="T2680" s="204"/>
      <c r="AT2680" s="199" t="s">
        <v>532</v>
      </c>
      <c r="AU2680" s="199" t="s">
        <v>89</v>
      </c>
      <c r="AV2680" s="14" t="s">
        <v>83</v>
      </c>
      <c r="AW2680" s="14" t="s">
        <v>30</v>
      </c>
      <c r="AX2680" s="14" t="s">
        <v>76</v>
      </c>
      <c r="AY2680" s="199" t="s">
        <v>524</v>
      </c>
    </row>
    <row r="2681" spans="1:65" s="14" customFormat="1">
      <c r="B2681" s="198"/>
      <c r="D2681" s="190" t="s">
        <v>532</v>
      </c>
      <c r="E2681" s="199" t="s">
        <v>1</v>
      </c>
      <c r="F2681" s="200" t="s">
        <v>2650</v>
      </c>
      <c r="H2681" s="199" t="s">
        <v>1</v>
      </c>
      <c r="I2681" s="201"/>
      <c r="L2681" s="198"/>
      <c r="M2681" s="202"/>
      <c r="N2681" s="203"/>
      <c r="O2681" s="203"/>
      <c r="P2681" s="203"/>
      <c r="Q2681" s="203"/>
      <c r="R2681" s="203"/>
      <c r="S2681" s="203"/>
      <c r="T2681" s="204"/>
      <c r="AT2681" s="199" t="s">
        <v>532</v>
      </c>
      <c r="AU2681" s="199" t="s">
        <v>89</v>
      </c>
      <c r="AV2681" s="14" t="s">
        <v>83</v>
      </c>
      <c r="AW2681" s="14" t="s">
        <v>30</v>
      </c>
      <c r="AX2681" s="14" t="s">
        <v>76</v>
      </c>
      <c r="AY2681" s="199" t="s">
        <v>524</v>
      </c>
    </row>
    <row r="2682" spans="1:65" s="2" customFormat="1" ht="33" customHeight="1">
      <c r="A2682" s="35"/>
      <c r="B2682" s="144"/>
      <c r="C2682" s="176" t="s">
        <v>2651</v>
      </c>
      <c r="D2682" s="176" t="s">
        <v>526</v>
      </c>
      <c r="E2682" s="177" t="s">
        <v>2652</v>
      </c>
      <c r="F2682" s="178" t="s">
        <v>2653</v>
      </c>
      <c r="G2682" s="179" t="s">
        <v>574</v>
      </c>
      <c r="H2682" s="180">
        <v>2.653</v>
      </c>
      <c r="I2682" s="181"/>
      <c r="J2682" s="180">
        <f>ROUND(I2682*H2682,3)</f>
        <v>0</v>
      </c>
      <c r="K2682" s="182"/>
      <c r="L2682" s="36"/>
      <c r="M2682" s="183" t="s">
        <v>1</v>
      </c>
      <c r="N2682" s="184" t="s">
        <v>42</v>
      </c>
      <c r="O2682" s="61"/>
      <c r="P2682" s="185">
        <f>O2682*H2682</f>
        <v>0</v>
      </c>
      <c r="Q2682" s="185">
        <v>0</v>
      </c>
      <c r="R2682" s="185">
        <f>Q2682*H2682</f>
        <v>0</v>
      </c>
      <c r="S2682" s="185">
        <v>2.1</v>
      </c>
      <c r="T2682" s="186">
        <f>S2682*H2682</f>
        <v>5.5712999999999999</v>
      </c>
      <c r="U2682" s="35"/>
      <c r="V2682" s="35"/>
      <c r="W2682" s="35"/>
      <c r="X2682" s="35"/>
      <c r="Y2682" s="35"/>
      <c r="Z2682" s="35"/>
      <c r="AA2682" s="35"/>
      <c r="AB2682" s="35"/>
      <c r="AC2682" s="35"/>
      <c r="AD2682" s="35"/>
      <c r="AE2682" s="35"/>
      <c r="AR2682" s="187" t="s">
        <v>530</v>
      </c>
      <c r="AT2682" s="187" t="s">
        <v>526</v>
      </c>
      <c r="AU2682" s="187" t="s">
        <v>89</v>
      </c>
      <c r="AY2682" s="18" t="s">
        <v>524</v>
      </c>
      <c r="BE2682" s="105">
        <f>IF(N2682="základná",J2682,0)</f>
        <v>0</v>
      </c>
      <c r="BF2682" s="105">
        <f>IF(N2682="znížená",J2682,0)</f>
        <v>0</v>
      </c>
      <c r="BG2682" s="105">
        <f>IF(N2682="zákl. prenesená",J2682,0)</f>
        <v>0</v>
      </c>
      <c r="BH2682" s="105">
        <f>IF(N2682="zníž. prenesená",J2682,0)</f>
        <v>0</v>
      </c>
      <c r="BI2682" s="105">
        <f>IF(N2682="nulová",J2682,0)</f>
        <v>0</v>
      </c>
      <c r="BJ2682" s="18" t="s">
        <v>89</v>
      </c>
      <c r="BK2682" s="188">
        <f>ROUND(I2682*H2682,3)</f>
        <v>0</v>
      </c>
      <c r="BL2682" s="18" t="s">
        <v>530</v>
      </c>
      <c r="BM2682" s="187" t="s">
        <v>2654</v>
      </c>
    </row>
    <row r="2683" spans="1:65" s="14" customFormat="1">
      <c r="B2683" s="198"/>
      <c r="D2683" s="190" t="s">
        <v>532</v>
      </c>
      <c r="E2683" s="199" t="s">
        <v>1</v>
      </c>
      <c r="F2683" s="200" t="s">
        <v>2643</v>
      </c>
      <c r="H2683" s="199" t="s">
        <v>1</v>
      </c>
      <c r="I2683" s="201"/>
      <c r="L2683" s="198"/>
      <c r="M2683" s="202"/>
      <c r="N2683" s="203"/>
      <c r="O2683" s="203"/>
      <c r="P2683" s="203"/>
      <c r="Q2683" s="203"/>
      <c r="R2683" s="203"/>
      <c r="S2683" s="203"/>
      <c r="T2683" s="204"/>
      <c r="AT2683" s="199" t="s">
        <v>532</v>
      </c>
      <c r="AU2683" s="199" t="s">
        <v>89</v>
      </c>
      <c r="AV2683" s="14" t="s">
        <v>83</v>
      </c>
      <c r="AW2683" s="14" t="s">
        <v>30</v>
      </c>
      <c r="AX2683" s="14" t="s">
        <v>76</v>
      </c>
      <c r="AY2683" s="199" t="s">
        <v>524</v>
      </c>
    </row>
    <row r="2684" spans="1:65" s="14" customFormat="1">
      <c r="B2684" s="198"/>
      <c r="D2684" s="190" t="s">
        <v>532</v>
      </c>
      <c r="E2684" s="199" t="s">
        <v>1</v>
      </c>
      <c r="F2684" s="200" t="s">
        <v>577</v>
      </c>
      <c r="H2684" s="199" t="s">
        <v>1</v>
      </c>
      <c r="I2684" s="201"/>
      <c r="L2684" s="198"/>
      <c r="M2684" s="202"/>
      <c r="N2684" s="203"/>
      <c r="O2684" s="203"/>
      <c r="P2684" s="203"/>
      <c r="Q2684" s="203"/>
      <c r="R2684" s="203"/>
      <c r="S2684" s="203"/>
      <c r="T2684" s="204"/>
      <c r="AT2684" s="199" t="s">
        <v>532</v>
      </c>
      <c r="AU2684" s="199" t="s">
        <v>89</v>
      </c>
      <c r="AV2684" s="14" t="s">
        <v>83</v>
      </c>
      <c r="AW2684" s="14" t="s">
        <v>30</v>
      </c>
      <c r="AX2684" s="14" t="s">
        <v>76</v>
      </c>
      <c r="AY2684" s="199" t="s">
        <v>524</v>
      </c>
    </row>
    <row r="2685" spans="1:65" s="13" customFormat="1">
      <c r="B2685" s="189"/>
      <c r="D2685" s="190" t="s">
        <v>532</v>
      </c>
      <c r="E2685" s="191" t="s">
        <v>1</v>
      </c>
      <c r="F2685" s="192" t="s">
        <v>2655</v>
      </c>
      <c r="H2685" s="193">
        <v>0.73599999999999999</v>
      </c>
      <c r="I2685" s="194"/>
      <c r="L2685" s="189"/>
      <c r="M2685" s="195"/>
      <c r="N2685" s="196"/>
      <c r="O2685" s="196"/>
      <c r="P2685" s="196"/>
      <c r="Q2685" s="196"/>
      <c r="R2685" s="196"/>
      <c r="S2685" s="196"/>
      <c r="T2685" s="197"/>
      <c r="AT2685" s="191" t="s">
        <v>532</v>
      </c>
      <c r="AU2685" s="191" t="s">
        <v>89</v>
      </c>
      <c r="AV2685" s="13" t="s">
        <v>89</v>
      </c>
      <c r="AW2685" s="13" t="s">
        <v>30</v>
      </c>
      <c r="AX2685" s="13" t="s">
        <v>76</v>
      </c>
      <c r="AY2685" s="191" t="s">
        <v>524</v>
      </c>
    </row>
    <row r="2686" spans="1:65" s="13" customFormat="1">
      <c r="B2686" s="189"/>
      <c r="D2686" s="190" t="s">
        <v>532</v>
      </c>
      <c r="E2686" s="191" t="s">
        <v>1</v>
      </c>
      <c r="F2686" s="192" t="s">
        <v>2656</v>
      </c>
      <c r="H2686" s="193">
        <v>0.04</v>
      </c>
      <c r="I2686" s="194"/>
      <c r="L2686" s="189"/>
      <c r="M2686" s="195"/>
      <c r="N2686" s="196"/>
      <c r="O2686" s="196"/>
      <c r="P2686" s="196"/>
      <c r="Q2686" s="196"/>
      <c r="R2686" s="196"/>
      <c r="S2686" s="196"/>
      <c r="T2686" s="197"/>
      <c r="AT2686" s="191" t="s">
        <v>532</v>
      </c>
      <c r="AU2686" s="191" t="s">
        <v>89</v>
      </c>
      <c r="AV2686" s="13" t="s">
        <v>89</v>
      </c>
      <c r="AW2686" s="13" t="s">
        <v>30</v>
      </c>
      <c r="AX2686" s="13" t="s">
        <v>76</v>
      </c>
      <c r="AY2686" s="191" t="s">
        <v>524</v>
      </c>
    </row>
    <row r="2687" spans="1:65" s="13" customFormat="1">
      <c r="B2687" s="189"/>
      <c r="D2687" s="190" t="s">
        <v>532</v>
      </c>
      <c r="E2687" s="191" t="s">
        <v>1</v>
      </c>
      <c r="F2687" s="192" t="s">
        <v>2657</v>
      </c>
      <c r="H2687" s="193">
        <v>0.13500000000000001</v>
      </c>
      <c r="I2687" s="194"/>
      <c r="L2687" s="189"/>
      <c r="M2687" s="195"/>
      <c r="N2687" s="196"/>
      <c r="O2687" s="196"/>
      <c r="P2687" s="196"/>
      <c r="Q2687" s="196"/>
      <c r="R2687" s="196"/>
      <c r="S2687" s="196"/>
      <c r="T2687" s="197"/>
      <c r="AT2687" s="191" t="s">
        <v>532</v>
      </c>
      <c r="AU2687" s="191" t="s">
        <v>89</v>
      </c>
      <c r="AV2687" s="13" t="s">
        <v>89</v>
      </c>
      <c r="AW2687" s="13" t="s">
        <v>30</v>
      </c>
      <c r="AX2687" s="13" t="s">
        <v>76</v>
      </c>
      <c r="AY2687" s="191" t="s">
        <v>524</v>
      </c>
    </row>
    <row r="2688" spans="1:65" s="14" customFormat="1">
      <c r="B2688" s="198"/>
      <c r="D2688" s="190" t="s">
        <v>532</v>
      </c>
      <c r="E2688" s="199" t="s">
        <v>1</v>
      </c>
      <c r="F2688" s="200" t="s">
        <v>2658</v>
      </c>
      <c r="H2688" s="199" t="s">
        <v>1</v>
      </c>
      <c r="I2688" s="201"/>
      <c r="L2688" s="198"/>
      <c r="M2688" s="202"/>
      <c r="N2688" s="203"/>
      <c r="O2688" s="203"/>
      <c r="P2688" s="203"/>
      <c r="Q2688" s="203"/>
      <c r="R2688" s="203"/>
      <c r="S2688" s="203"/>
      <c r="T2688" s="204"/>
      <c r="AT2688" s="199" t="s">
        <v>532</v>
      </c>
      <c r="AU2688" s="199" t="s">
        <v>89</v>
      </c>
      <c r="AV2688" s="14" t="s">
        <v>83</v>
      </c>
      <c r="AW2688" s="14" t="s">
        <v>30</v>
      </c>
      <c r="AX2688" s="14" t="s">
        <v>76</v>
      </c>
      <c r="AY2688" s="199" t="s">
        <v>524</v>
      </c>
    </row>
    <row r="2689" spans="1:65" s="13" customFormat="1">
      <c r="B2689" s="189"/>
      <c r="D2689" s="190" t="s">
        <v>532</v>
      </c>
      <c r="E2689" s="191" t="s">
        <v>1</v>
      </c>
      <c r="F2689" s="192" t="s">
        <v>2659</v>
      </c>
      <c r="H2689" s="193">
        <v>1.472</v>
      </c>
      <c r="I2689" s="194"/>
      <c r="L2689" s="189"/>
      <c r="M2689" s="195"/>
      <c r="N2689" s="196"/>
      <c r="O2689" s="196"/>
      <c r="P2689" s="196"/>
      <c r="Q2689" s="196"/>
      <c r="R2689" s="196"/>
      <c r="S2689" s="196"/>
      <c r="T2689" s="197"/>
      <c r="AT2689" s="191" t="s">
        <v>532</v>
      </c>
      <c r="AU2689" s="191" t="s">
        <v>89</v>
      </c>
      <c r="AV2689" s="13" t="s">
        <v>89</v>
      </c>
      <c r="AW2689" s="13" t="s">
        <v>30</v>
      </c>
      <c r="AX2689" s="13" t="s">
        <v>76</v>
      </c>
      <c r="AY2689" s="191" t="s">
        <v>524</v>
      </c>
    </row>
    <row r="2690" spans="1:65" s="13" customFormat="1">
      <c r="B2690" s="189"/>
      <c r="D2690" s="190" t="s">
        <v>532</v>
      </c>
      <c r="E2690" s="191" t="s">
        <v>1</v>
      </c>
      <c r="F2690" s="192" t="s">
        <v>2660</v>
      </c>
      <c r="H2690" s="193">
        <v>0.27</v>
      </c>
      <c r="I2690" s="194"/>
      <c r="L2690" s="189"/>
      <c r="M2690" s="195"/>
      <c r="N2690" s="196"/>
      <c r="O2690" s="196"/>
      <c r="P2690" s="196"/>
      <c r="Q2690" s="196"/>
      <c r="R2690" s="196"/>
      <c r="S2690" s="196"/>
      <c r="T2690" s="197"/>
      <c r="AT2690" s="191" t="s">
        <v>532</v>
      </c>
      <c r="AU2690" s="191" t="s">
        <v>89</v>
      </c>
      <c r="AV2690" s="13" t="s">
        <v>89</v>
      </c>
      <c r="AW2690" s="13" t="s">
        <v>30</v>
      </c>
      <c r="AX2690" s="13" t="s">
        <v>76</v>
      </c>
      <c r="AY2690" s="191" t="s">
        <v>524</v>
      </c>
    </row>
    <row r="2691" spans="1:65" s="16" customFormat="1">
      <c r="B2691" s="213"/>
      <c r="D2691" s="190" t="s">
        <v>532</v>
      </c>
      <c r="E2691" s="214" t="s">
        <v>1</v>
      </c>
      <c r="F2691" s="215" t="s">
        <v>590</v>
      </c>
      <c r="H2691" s="216">
        <v>2.653</v>
      </c>
      <c r="I2691" s="217"/>
      <c r="L2691" s="213"/>
      <c r="M2691" s="218"/>
      <c r="N2691" s="219"/>
      <c r="O2691" s="219"/>
      <c r="P2691" s="219"/>
      <c r="Q2691" s="219"/>
      <c r="R2691" s="219"/>
      <c r="S2691" s="219"/>
      <c r="T2691" s="220"/>
      <c r="AT2691" s="214" t="s">
        <v>532</v>
      </c>
      <c r="AU2691" s="214" t="s">
        <v>89</v>
      </c>
      <c r="AV2691" s="16" t="s">
        <v>530</v>
      </c>
      <c r="AW2691" s="16" t="s">
        <v>30</v>
      </c>
      <c r="AX2691" s="16" t="s">
        <v>83</v>
      </c>
      <c r="AY2691" s="214" t="s">
        <v>524</v>
      </c>
    </row>
    <row r="2692" spans="1:65" s="14" customFormat="1" ht="20.399999999999999">
      <c r="B2692" s="198"/>
      <c r="D2692" s="190" t="s">
        <v>532</v>
      </c>
      <c r="E2692" s="199" t="s">
        <v>1</v>
      </c>
      <c r="F2692" s="200" t="s">
        <v>2648</v>
      </c>
      <c r="H2692" s="199" t="s">
        <v>1</v>
      </c>
      <c r="I2692" s="201"/>
      <c r="L2692" s="198"/>
      <c r="M2692" s="202"/>
      <c r="N2692" s="203"/>
      <c r="O2692" s="203"/>
      <c r="P2692" s="203"/>
      <c r="Q2692" s="203"/>
      <c r="R2692" s="203"/>
      <c r="S2692" s="203"/>
      <c r="T2692" s="204"/>
      <c r="AT2692" s="199" t="s">
        <v>532</v>
      </c>
      <c r="AU2692" s="199" t="s">
        <v>89</v>
      </c>
      <c r="AV2692" s="14" t="s">
        <v>83</v>
      </c>
      <c r="AW2692" s="14" t="s">
        <v>30</v>
      </c>
      <c r="AX2692" s="14" t="s">
        <v>76</v>
      </c>
      <c r="AY2692" s="199" t="s">
        <v>524</v>
      </c>
    </row>
    <row r="2693" spans="1:65" s="14" customFormat="1" ht="20.399999999999999">
      <c r="B2693" s="198"/>
      <c r="D2693" s="190" t="s">
        <v>532</v>
      </c>
      <c r="E2693" s="199" t="s">
        <v>1</v>
      </c>
      <c r="F2693" s="200" t="s">
        <v>2649</v>
      </c>
      <c r="H2693" s="199" t="s">
        <v>1</v>
      </c>
      <c r="I2693" s="201"/>
      <c r="L2693" s="198"/>
      <c r="M2693" s="202"/>
      <c r="N2693" s="203"/>
      <c r="O2693" s="203"/>
      <c r="P2693" s="203"/>
      <c r="Q2693" s="203"/>
      <c r="R2693" s="203"/>
      <c r="S2693" s="203"/>
      <c r="T2693" s="204"/>
      <c r="AT2693" s="199" t="s">
        <v>532</v>
      </c>
      <c r="AU2693" s="199" t="s">
        <v>89</v>
      </c>
      <c r="AV2693" s="14" t="s">
        <v>83</v>
      </c>
      <c r="AW2693" s="14" t="s">
        <v>30</v>
      </c>
      <c r="AX2693" s="14" t="s">
        <v>76</v>
      </c>
      <c r="AY2693" s="199" t="s">
        <v>524</v>
      </c>
    </row>
    <row r="2694" spans="1:65" s="14" customFormat="1">
      <c r="B2694" s="198"/>
      <c r="D2694" s="190" t="s">
        <v>532</v>
      </c>
      <c r="E2694" s="199" t="s">
        <v>1</v>
      </c>
      <c r="F2694" s="200" t="s">
        <v>2650</v>
      </c>
      <c r="H2694" s="199" t="s">
        <v>1</v>
      </c>
      <c r="I2694" s="201"/>
      <c r="L2694" s="198"/>
      <c r="M2694" s="202"/>
      <c r="N2694" s="203"/>
      <c r="O2694" s="203"/>
      <c r="P2694" s="203"/>
      <c r="Q2694" s="203"/>
      <c r="R2694" s="203"/>
      <c r="S2694" s="203"/>
      <c r="T2694" s="204"/>
      <c r="AT2694" s="199" t="s">
        <v>532</v>
      </c>
      <c r="AU2694" s="199" t="s">
        <v>89</v>
      </c>
      <c r="AV2694" s="14" t="s">
        <v>83</v>
      </c>
      <c r="AW2694" s="14" t="s">
        <v>30</v>
      </c>
      <c r="AX2694" s="14" t="s">
        <v>76</v>
      </c>
      <c r="AY2694" s="199" t="s">
        <v>524</v>
      </c>
    </row>
    <row r="2695" spans="1:65" s="2" customFormat="1" ht="33" customHeight="1">
      <c r="A2695" s="35"/>
      <c r="B2695" s="144"/>
      <c r="C2695" s="176" t="s">
        <v>2661</v>
      </c>
      <c r="D2695" s="176" t="s">
        <v>526</v>
      </c>
      <c r="E2695" s="177" t="s">
        <v>2662</v>
      </c>
      <c r="F2695" s="178" t="s">
        <v>2663</v>
      </c>
      <c r="G2695" s="179" t="s">
        <v>574</v>
      </c>
      <c r="H2695" s="180">
        <v>0.61299999999999999</v>
      </c>
      <c r="I2695" s="181"/>
      <c r="J2695" s="180">
        <f>ROUND(I2695*H2695,3)</f>
        <v>0</v>
      </c>
      <c r="K2695" s="182"/>
      <c r="L2695" s="36"/>
      <c r="M2695" s="183" t="s">
        <v>1</v>
      </c>
      <c r="N2695" s="184" t="s">
        <v>42</v>
      </c>
      <c r="O2695" s="61"/>
      <c r="P2695" s="185">
        <f>O2695*H2695</f>
        <v>0</v>
      </c>
      <c r="Q2695" s="185">
        <v>0</v>
      </c>
      <c r="R2695" s="185">
        <f>Q2695*H2695</f>
        <v>0</v>
      </c>
      <c r="S2695" s="185">
        <v>1.6</v>
      </c>
      <c r="T2695" s="186">
        <f>S2695*H2695</f>
        <v>0.98080000000000001</v>
      </c>
      <c r="U2695" s="35"/>
      <c r="V2695" s="35"/>
      <c r="W2695" s="35"/>
      <c r="X2695" s="35"/>
      <c r="Y2695" s="35"/>
      <c r="Z2695" s="35"/>
      <c r="AA2695" s="35"/>
      <c r="AB2695" s="35"/>
      <c r="AC2695" s="35"/>
      <c r="AD2695" s="35"/>
      <c r="AE2695" s="35"/>
      <c r="AR2695" s="187" t="s">
        <v>530</v>
      </c>
      <c r="AT2695" s="187" t="s">
        <v>526</v>
      </c>
      <c r="AU2695" s="187" t="s">
        <v>89</v>
      </c>
      <c r="AY2695" s="18" t="s">
        <v>524</v>
      </c>
      <c r="BE2695" s="105">
        <f>IF(N2695="základná",J2695,0)</f>
        <v>0</v>
      </c>
      <c r="BF2695" s="105">
        <f>IF(N2695="znížená",J2695,0)</f>
        <v>0</v>
      </c>
      <c r="BG2695" s="105">
        <f>IF(N2695="zákl. prenesená",J2695,0)</f>
        <v>0</v>
      </c>
      <c r="BH2695" s="105">
        <f>IF(N2695="zníž. prenesená",J2695,0)</f>
        <v>0</v>
      </c>
      <c r="BI2695" s="105">
        <f>IF(N2695="nulová",J2695,0)</f>
        <v>0</v>
      </c>
      <c r="BJ2695" s="18" t="s">
        <v>89</v>
      </c>
      <c r="BK2695" s="188">
        <f>ROUND(I2695*H2695,3)</f>
        <v>0</v>
      </c>
      <c r="BL2695" s="18" t="s">
        <v>530</v>
      </c>
      <c r="BM2695" s="187" t="s">
        <v>2664</v>
      </c>
    </row>
    <row r="2696" spans="1:65" s="14" customFormat="1">
      <c r="B2696" s="198"/>
      <c r="D2696" s="190" t="s">
        <v>532</v>
      </c>
      <c r="E2696" s="199" t="s">
        <v>1</v>
      </c>
      <c r="F2696" s="200" t="s">
        <v>577</v>
      </c>
      <c r="H2696" s="199" t="s">
        <v>1</v>
      </c>
      <c r="I2696" s="201"/>
      <c r="L2696" s="198"/>
      <c r="M2696" s="202"/>
      <c r="N2696" s="203"/>
      <c r="O2696" s="203"/>
      <c r="P2696" s="203"/>
      <c r="Q2696" s="203"/>
      <c r="R2696" s="203"/>
      <c r="S2696" s="203"/>
      <c r="T2696" s="204"/>
      <c r="AT2696" s="199" t="s">
        <v>532</v>
      </c>
      <c r="AU2696" s="199" t="s">
        <v>89</v>
      </c>
      <c r="AV2696" s="14" t="s">
        <v>83</v>
      </c>
      <c r="AW2696" s="14" t="s">
        <v>30</v>
      </c>
      <c r="AX2696" s="14" t="s">
        <v>76</v>
      </c>
      <c r="AY2696" s="199" t="s">
        <v>524</v>
      </c>
    </row>
    <row r="2697" spans="1:65" s="14" customFormat="1">
      <c r="B2697" s="198"/>
      <c r="D2697" s="190" t="s">
        <v>532</v>
      </c>
      <c r="E2697" s="199" t="s">
        <v>1</v>
      </c>
      <c r="F2697" s="200" t="s">
        <v>2665</v>
      </c>
      <c r="H2697" s="199" t="s">
        <v>1</v>
      </c>
      <c r="I2697" s="201"/>
      <c r="L2697" s="198"/>
      <c r="M2697" s="202"/>
      <c r="N2697" s="203"/>
      <c r="O2697" s="203"/>
      <c r="P2697" s="203"/>
      <c r="Q2697" s="203"/>
      <c r="R2697" s="203"/>
      <c r="S2697" s="203"/>
      <c r="T2697" s="204"/>
      <c r="AT2697" s="199" t="s">
        <v>532</v>
      </c>
      <c r="AU2697" s="199" t="s">
        <v>89</v>
      </c>
      <c r="AV2697" s="14" t="s">
        <v>83</v>
      </c>
      <c r="AW2697" s="14" t="s">
        <v>30</v>
      </c>
      <c r="AX2697" s="14" t="s">
        <v>76</v>
      </c>
      <c r="AY2697" s="199" t="s">
        <v>524</v>
      </c>
    </row>
    <row r="2698" spans="1:65" s="13" customFormat="1">
      <c r="B2698" s="189"/>
      <c r="D2698" s="190" t="s">
        <v>532</v>
      </c>
      <c r="E2698" s="191" t="s">
        <v>1</v>
      </c>
      <c r="F2698" s="192" t="s">
        <v>2666</v>
      </c>
      <c r="H2698" s="193">
        <v>0.61299999999999999</v>
      </c>
      <c r="I2698" s="194"/>
      <c r="L2698" s="189"/>
      <c r="M2698" s="195"/>
      <c r="N2698" s="196"/>
      <c r="O2698" s="196"/>
      <c r="P2698" s="196"/>
      <c r="Q2698" s="196"/>
      <c r="R2698" s="196"/>
      <c r="S2698" s="196"/>
      <c r="T2698" s="197"/>
      <c r="AT2698" s="191" t="s">
        <v>532</v>
      </c>
      <c r="AU2698" s="191" t="s">
        <v>89</v>
      </c>
      <c r="AV2698" s="13" t="s">
        <v>89</v>
      </c>
      <c r="AW2698" s="13" t="s">
        <v>30</v>
      </c>
      <c r="AX2698" s="13" t="s">
        <v>76</v>
      </c>
      <c r="AY2698" s="191" t="s">
        <v>524</v>
      </c>
    </row>
    <row r="2699" spans="1:65" s="16" customFormat="1">
      <c r="B2699" s="213"/>
      <c r="D2699" s="190" t="s">
        <v>532</v>
      </c>
      <c r="E2699" s="214" t="s">
        <v>1</v>
      </c>
      <c r="F2699" s="215" t="s">
        <v>590</v>
      </c>
      <c r="H2699" s="216">
        <v>0.61299999999999999</v>
      </c>
      <c r="I2699" s="217"/>
      <c r="L2699" s="213"/>
      <c r="M2699" s="218"/>
      <c r="N2699" s="219"/>
      <c r="O2699" s="219"/>
      <c r="P2699" s="219"/>
      <c r="Q2699" s="219"/>
      <c r="R2699" s="219"/>
      <c r="S2699" s="219"/>
      <c r="T2699" s="220"/>
      <c r="AT2699" s="214" t="s">
        <v>532</v>
      </c>
      <c r="AU2699" s="214" t="s">
        <v>89</v>
      </c>
      <c r="AV2699" s="16" t="s">
        <v>530</v>
      </c>
      <c r="AW2699" s="16" t="s">
        <v>30</v>
      </c>
      <c r="AX2699" s="16" t="s">
        <v>83</v>
      </c>
      <c r="AY2699" s="214" t="s">
        <v>524</v>
      </c>
    </row>
    <row r="2700" spans="1:65" s="2" customFormat="1" ht="21.75" customHeight="1">
      <c r="A2700" s="35"/>
      <c r="B2700" s="144"/>
      <c r="C2700" s="176" t="s">
        <v>2667</v>
      </c>
      <c r="D2700" s="176" t="s">
        <v>526</v>
      </c>
      <c r="E2700" s="177" t="s">
        <v>2668</v>
      </c>
      <c r="F2700" s="178" t="s">
        <v>2669</v>
      </c>
      <c r="G2700" s="179" t="s">
        <v>879</v>
      </c>
      <c r="H2700" s="180">
        <v>10</v>
      </c>
      <c r="I2700" s="181"/>
      <c r="J2700" s="180">
        <f>ROUND(I2700*H2700,3)</f>
        <v>0</v>
      </c>
      <c r="K2700" s="182"/>
      <c r="L2700" s="36"/>
      <c r="M2700" s="183" t="s">
        <v>1</v>
      </c>
      <c r="N2700" s="184" t="s">
        <v>42</v>
      </c>
      <c r="O2700" s="61"/>
      <c r="P2700" s="185">
        <f>O2700*H2700</f>
        <v>0</v>
      </c>
      <c r="Q2700" s="185">
        <v>0</v>
      </c>
      <c r="R2700" s="185">
        <f>Q2700*H2700</f>
        <v>0</v>
      </c>
      <c r="S2700" s="185">
        <v>1.4999999999999999E-2</v>
      </c>
      <c r="T2700" s="186">
        <f>S2700*H2700</f>
        <v>0.15</v>
      </c>
      <c r="U2700" s="35"/>
      <c r="V2700" s="35"/>
      <c r="W2700" s="35"/>
      <c r="X2700" s="35"/>
      <c r="Y2700" s="35"/>
      <c r="Z2700" s="35"/>
      <c r="AA2700" s="35"/>
      <c r="AB2700" s="35"/>
      <c r="AC2700" s="35"/>
      <c r="AD2700" s="35"/>
      <c r="AE2700" s="35"/>
      <c r="AR2700" s="187" t="s">
        <v>530</v>
      </c>
      <c r="AT2700" s="187" t="s">
        <v>526</v>
      </c>
      <c r="AU2700" s="187" t="s">
        <v>89</v>
      </c>
      <c r="AY2700" s="18" t="s">
        <v>524</v>
      </c>
      <c r="BE2700" s="105">
        <f>IF(N2700="základná",J2700,0)</f>
        <v>0</v>
      </c>
      <c r="BF2700" s="105">
        <f>IF(N2700="znížená",J2700,0)</f>
        <v>0</v>
      </c>
      <c r="BG2700" s="105">
        <f>IF(N2700="zákl. prenesená",J2700,0)</f>
        <v>0</v>
      </c>
      <c r="BH2700" s="105">
        <f>IF(N2700="zníž. prenesená",J2700,0)</f>
        <v>0</v>
      </c>
      <c r="BI2700" s="105">
        <f>IF(N2700="nulová",J2700,0)</f>
        <v>0</v>
      </c>
      <c r="BJ2700" s="18" t="s">
        <v>89</v>
      </c>
      <c r="BK2700" s="188">
        <f>ROUND(I2700*H2700,3)</f>
        <v>0</v>
      </c>
      <c r="BL2700" s="18" t="s">
        <v>530</v>
      </c>
      <c r="BM2700" s="187" t="s">
        <v>2670</v>
      </c>
    </row>
    <row r="2701" spans="1:65" s="14" customFormat="1">
      <c r="B2701" s="198"/>
      <c r="D2701" s="190" t="s">
        <v>532</v>
      </c>
      <c r="E2701" s="199" t="s">
        <v>1</v>
      </c>
      <c r="F2701" s="200" t="s">
        <v>2246</v>
      </c>
      <c r="H2701" s="199" t="s">
        <v>1</v>
      </c>
      <c r="I2701" s="201"/>
      <c r="L2701" s="198"/>
      <c r="M2701" s="202"/>
      <c r="N2701" s="203"/>
      <c r="O2701" s="203"/>
      <c r="P2701" s="203"/>
      <c r="Q2701" s="203"/>
      <c r="R2701" s="203"/>
      <c r="S2701" s="203"/>
      <c r="T2701" s="204"/>
      <c r="AT2701" s="199" t="s">
        <v>532</v>
      </c>
      <c r="AU2701" s="199" t="s">
        <v>89</v>
      </c>
      <c r="AV2701" s="14" t="s">
        <v>83</v>
      </c>
      <c r="AW2701" s="14" t="s">
        <v>30</v>
      </c>
      <c r="AX2701" s="14" t="s">
        <v>76</v>
      </c>
      <c r="AY2701" s="199" t="s">
        <v>524</v>
      </c>
    </row>
    <row r="2702" spans="1:65" s="14" customFormat="1" ht="20.399999999999999">
      <c r="B2702" s="198"/>
      <c r="D2702" s="190" t="s">
        <v>532</v>
      </c>
      <c r="E2702" s="199" t="s">
        <v>1</v>
      </c>
      <c r="F2702" s="200" t="s">
        <v>931</v>
      </c>
      <c r="H2702" s="199" t="s">
        <v>1</v>
      </c>
      <c r="I2702" s="201"/>
      <c r="L2702" s="198"/>
      <c r="M2702" s="202"/>
      <c r="N2702" s="203"/>
      <c r="O2702" s="203"/>
      <c r="P2702" s="203"/>
      <c r="Q2702" s="203"/>
      <c r="R2702" s="203"/>
      <c r="S2702" s="203"/>
      <c r="T2702" s="204"/>
      <c r="AT2702" s="199" t="s">
        <v>532</v>
      </c>
      <c r="AU2702" s="199" t="s">
        <v>89</v>
      </c>
      <c r="AV2702" s="14" t="s">
        <v>83</v>
      </c>
      <c r="AW2702" s="14" t="s">
        <v>30</v>
      </c>
      <c r="AX2702" s="14" t="s">
        <v>76</v>
      </c>
      <c r="AY2702" s="199" t="s">
        <v>524</v>
      </c>
    </row>
    <row r="2703" spans="1:65" s="13" customFormat="1">
      <c r="B2703" s="189"/>
      <c r="D2703" s="190" t="s">
        <v>532</v>
      </c>
      <c r="E2703" s="191" t="s">
        <v>1</v>
      </c>
      <c r="F2703" s="192" t="s">
        <v>932</v>
      </c>
      <c r="H2703" s="193">
        <v>10</v>
      </c>
      <c r="I2703" s="194"/>
      <c r="L2703" s="189"/>
      <c r="M2703" s="195"/>
      <c r="N2703" s="196"/>
      <c r="O2703" s="196"/>
      <c r="P2703" s="196"/>
      <c r="Q2703" s="196"/>
      <c r="R2703" s="196"/>
      <c r="S2703" s="196"/>
      <c r="T2703" s="197"/>
      <c r="AT2703" s="191" t="s">
        <v>532</v>
      </c>
      <c r="AU2703" s="191" t="s">
        <v>89</v>
      </c>
      <c r="AV2703" s="13" t="s">
        <v>89</v>
      </c>
      <c r="AW2703" s="13" t="s">
        <v>30</v>
      </c>
      <c r="AX2703" s="13" t="s">
        <v>76</v>
      </c>
      <c r="AY2703" s="191" t="s">
        <v>524</v>
      </c>
    </row>
    <row r="2704" spans="1:65" s="16" customFormat="1">
      <c r="B2704" s="213"/>
      <c r="D2704" s="190" t="s">
        <v>532</v>
      </c>
      <c r="E2704" s="214" t="s">
        <v>1</v>
      </c>
      <c r="F2704" s="215" t="s">
        <v>590</v>
      </c>
      <c r="H2704" s="216">
        <v>10</v>
      </c>
      <c r="I2704" s="217"/>
      <c r="L2704" s="213"/>
      <c r="M2704" s="218"/>
      <c r="N2704" s="219"/>
      <c r="O2704" s="219"/>
      <c r="P2704" s="219"/>
      <c r="Q2704" s="219"/>
      <c r="R2704" s="219"/>
      <c r="S2704" s="219"/>
      <c r="T2704" s="220"/>
      <c r="AT2704" s="214" t="s">
        <v>532</v>
      </c>
      <c r="AU2704" s="214" t="s">
        <v>89</v>
      </c>
      <c r="AV2704" s="16" t="s">
        <v>530</v>
      </c>
      <c r="AW2704" s="16" t="s">
        <v>30</v>
      </c>
      <c r="AX2704" s="16" t="s">
        <v>83</v>
      </c>
      <c r="AY2704" s="214" t="s">
        <v>524</v>
      </c>
    </row>
    <row r="2705" spans="1:65" s="2" customFormat="1" ht="21.75" customHeight="1">
      <c r="A2705" s="35"/>
      <c r="B2705" s="144"/>
      <c r="C2705" s="176" t="s">
        <v>2671</v>
      </c>
      <c r="D2705" s="176" t="s">
        <v>526</v>
      </c>
      <c r="E2705" s="177" t="s">
        <v>2672</v>
      </c>
      <c r="F2705" s="178" t="s">
        <v>2673</v>
      </c>
      <c r="G2705" s="179" t="s">
        <v>980</v>
      </c>
      <c r="H2705" s="180">
        <v>24</v>
      </c>
      <c r="I2705" s="181"/>
      <c r="J2705" s="180">
        <f>ROUND(I2705*H2705,3)</f>
        <v>0</v>
      </c>
      <c r="K2705" s="182"/>
      <c r="L2705" s="36"/>
      <c r="M2705" s="183" t="s">
        <v>1</v>
      </c>
      <c r="N2705" s="184" t="s">
        <v>42</v>
      </c>
      <c r="O2705" s="61"/>
      <c r="P2705" s="185">
        <f>O2705*H2705</f>
        <v>0</v>
      </c>
      <c r="Q2705" s="185">
        <v>0</v>
      </c>
      <c r="R2705" s="185">
        <f>Q2705*H2705</f>
        <v>0</v>
      </c>
      <c r="S2705" s="185">
        <v>4.2000000000000003E-2</v>
      </c>
      <c r="T2705" s="186">
        <f>S2705*H2705</f>
        <v>1.008</v>
      </c>
      <c r="U2705" s="35"/>
      <c r="V2705" s="35"/>
      <c r="W2705" s="35"/>
      <c r="X2705" s="35"/>
      <c r="Y2705" s="35"/>
      <c r="Z2705" s="35"/>
      <c r="AA2705" s="35"/>
      <c r="AB2705" s="35"/>
      <c r="AC2705" s="35"/>
      <c r="AD2705" s="35"/>
      <c r="AE2705" s="35"/>
      <c r="AR2705" s="187" t="s">
        <v>530</v>
      </c>
      <c r="AT2705" s="187" t="s">
        <v>526</v>
      </c>
      <c r="AU2705" s="187" t="s">
        <v>89</v>
      </c>
      <c r="AY2705" s="18" t="s">
        <v>524</v>
      </c>
      <c r="BE2705" s="105">
        <f>IF(N2705="základná",J2705,0)</f>
        <v>0</v>
      </c>
      <c r="BF2705" s="105">
        <f>IF(N2705="znížená",J2705,0)</f>
        <v>0</v>
      </c>
      <c r="BG2705" s="105">
        <f>IF(N2705="zákl. prenesená",J2705,0)</f>
        <v>0</v>
      </c>
      <c r="BH2705" s="105">
        <f>IF(N2705="zníž. prenesená",J2705,0)</f>
        <v>0</v>
      </c>
      <c r="BI2705" s="105">
        <f>IF(N2705="nulová",J2705,0)</f>
        <v>0</v>
      </c>
      <c r="BJ2705" s="18" t="s">
        <v>89</v>
      </c>
      <c r="BK2705" s="188">
        <f>ROUND(I2705*H2705,3)</f>
        <v>0</v>
      </c>
      <c r="BL2705" s="18" t="s">
        <v>530</v>
      </c>
      <c r="BM2705" s="187" t="s">
        <v>2674</v>
      </c>
    </row>
    <row r="2706" spans="1:65" s="14" customFormat="1">
      <c r="B2706" s="198"/>
      <c r="D2706" s="190" t="s">
        <v>532</v>
      </c>
      <c r="E2706" s="199" t="s">
        <v>1</v>
      </c>
      <c r="F2706" s="200" t="s">
        <v>2675</v>
      </c>
      <c r="H2706" s="199" t="s">
        <v>1</v>
      </c>
      <c r="I2706" s="201"/>
      <c r="L2706" s="198"/>
      <c r="M2706" s="202"/>
      <c r="N2706" s="203"/>
      <c r="O2706" s="203"/>
      <c r="P2706" s="203"/>
      <c r="Q2706" s="203"/>
      <c r="R2706" s="203"/>
      <c r="S2706" s="203"/>
      <c r="T2706" s="204"/>
      <c r="AT2706" s="199" t="s">
        <v>532</v>
      </c>
      <c r="AU2706" s="199" t="s">
        <v>89</v>
      </c>
      <c r="AV2706" s="14" t="s">
        <v>83</v>
      </c>
      <c r="AW2706" s="14" t="s">
        <v>30</v>
      </c>
      <c r="AX2706" s="14" t="s">
        <v>76</v>
      </c>
      <c r="AY2706" s="199" t="s">
        <v>524</v>
      </c>
    </row>
    <row r="2707" spans="1:65" s="13" customFormat="1">
      <c r="B2707" s="189"/>
      <c r="D2707" s="190" t="s">
        <v>532</v>
      </c>
      <c r="E2707" s="191" t="s">
        <v>1</v>
      </c>
      <c r="F2707" s="192" t="s">
        <v>2676</v>
      </c>
      <c r="H2707" s="193">
        <v>24</v>
      </c>
      <c r="I2707" s="194"/>
      <c r="L2707" s="189"/>
      <c r="M2707" s="195"/>
      <c r="N2707" s="196"/>
      <c r="O2707" s="196"/>
      <c r="P2707" s="196"/>
      <c r="Q2707" s="196"/>
      <c r="R2707" s="196"/>
      <c r="S2707" s="196"/>
      <c r="T2707" s="197"/>
      <c r="AT2707" s="191" t="s">
        <v>532</v>
      </c>
      <c r="AU2707" s="191" t="s">
        <v>89</v>
      </c>
      <c r="AV2707" s="13" t="s">
        <v>89</v>
      </c>
      <c r="AW2707" s="13" t="s">
        <v>30</v>
      </c>
      <c r="AX2707" s="13" t="s">
        <v>76</v>
      </c>
      <c r="AY2707" s="191" t="s">
        <v>524</v>
      </c>
    </row>
    <row r="2708" spans="1:65" s="16" customFormat="1">
      <c r="B2708" s="213"/>
      <c r="D2708" s="190" t="s">
        <v>532</v>
      </c>
      <c r="E2708" s="214" t="s">
        <v>1</v>
      </c>
      <c r="F2708" s="215" t="s">
        <v>590</v>
      </c>
      <c r="H2708" s="216">
        <v>24</v>
      </c>
      <c r="I2708" s="217"/>
      <c r="L2708" s="213"/>
      <c r="M2708" s="218"/>
      <c r="N2708" s="219"/>
      <c r="O2708" s="219"/>
      <c r="P2708" s="219"/>
      <c r="Q2708" s="219"/>
      <c r="R2708" s="219"/>
      <c r="S2708" s="219"/>
      <c r="T2708" s="220"/>
      <c r="AT2708" s="214" t="s">
        <v>532</v>
      </c>
      <c r="AU2708" s="214" t="s">
        <v>89</v>
      </c>
      <c r="AV2708" s="16" t="s">
        <v>530</v>
      </c>
      <c r="AW2708" s="16" t="s">
        <v>30</v>
      </c>
      <c r="AX2708" s="16" t="s">
        <v>83</v>
      </c>
      <c r="AY2708" s="214" t="s">
        <v>524</v>
      </c>
    </row>
    <row r="2709" spans="1:65" s="2" customFormat="1" ht="44.25" customHeight="1">
      <c r="A2709" s="35"/>
      <c r="B2709" s="144"/>
      <c r="C2709" s="176" t="s">
        <v>2677</v>
      </c>
      <c r="D2709" s="176" t="s">
        <v>526</v>
      </c>
      <c r="E2709" s="177" t="s">
        <v>2678</v>
      </c>
      <c r="F2709" s="178" t="s">
        <v>2679</v>
      </c>
      <c r="G2709" s="179" t="s">
        <v>980</v>
      </c>
      <c r="H2709" s="180">
        <v>8.6999999999999993</v>
      </c>
      <c r="I2709" s="181"/>
      <c r="J2709" s="180">
        <f>ROUND(I2709*H2709,3)</f>
        <v>0</v>
      </c>
      <c r="K2709" s="182"/>
      <c r="L2709" s="36"/>
      <c r="M2709" s="183" t="s">
        <v>1</v>
      </c>
      <c r="N2709" s="184" t="s">
        <v>42</v>
      </c>
      <c r="O2709" s="61"/>
      <c r="P2709" s="185">
        <f>O2709*H2709</f>
        <v>0</v>
      </c>
      <c r="Q2709" s="185">
        <v>0</v>
      </c>
      <c r="R2709" s="185">
        <f>Q2709*H2709</f>
        <v>0</v>
      </c>
      <c r="S2709" s="185">
        <v>4.2000000000000003E-2</v>
      </c>
      <c r="T2709" s="186">
        <f>S2709*H2709</f>
        <v>0.3654</v>
      </c>
      <c r="U2709" s="35"/>
      <c r="V2709" s="35"/>
      <c r="W2709" s="35"/>
      <c r="X2709" s="35"/>
      <c r="Y2709" s="35"/>
      <c r="Z2709" s="35"/>
      <c r="AA2709" s="35"/>
      <c r="AB2709" s="35"/>
      <c r="AC2709" s="35"/>
      <c r="AD2709" s="35"/>
      <c r="AE2709" s="35"/>
      <c r="AR2709" s="187" t="s">
        <v>530</v>
      </c>
      <c r="AT2709" s="187" t="s">
        <v>526</v>
      </c>
      <c r="AU2709" s="187" t="s">
        <v>89</v>
      </c>
      <c r="AY2709" s="18" t="s">
        <v>524</v>
      </c>
      <c r="BE2709" s="105">
        <f>IF(N2709="základná",J2709,0)</f>
        <v>0</v>
      </c>
      <c r="BF2709" s="105">
        <f>IF(N2709="znížená",J2709,0)</f>
        <v>0</v>
      </c>
      <c r="BG2709" s="105">
        <f>IF(N2709="zákl. prenesená",J2709,0)</f>
        <v>0</v>
      </c>
      <c r="BH2709" s="105">
        <f>IF(N2709="zníž. prenesená",J2709,0)</f>
        <v>0</v>
      </c>
      <c r="BI2709" s="105">
        <f>IF(N2709="nulová",J2709,0)</f>
        <v>0</v>
      </c>
      <c r="BJ2709" s="18" t="s">
        <v>89</v>
      </c>
      <c r="BK2709" s="188">
        <f>ROUND(I2709*H2709,3)</f>
        <v>0</v>
      </c>
      <c r="BL2709" s="18" t="s">
        <v>530</v>
      </c>
      <c r="BM2709" s="187" t="s">
        <v>2680</v>
      </c>
    </row>
    <row r="2710" spans="1:65" s="14" customFormat="1">
      <c r="B2710" s="198"/>
      <c r="D2710" s="190" t="s">
        <v>532</v>
      </c>
      <c r="E2710" s="199" t="s">
        <v>1</v>
      </c>
      <c r="F2710" s="200" t="s">
        <v>577</v>
      </c>
      <c r="H2710" s="199" t="s">
        <v>1</v>
      </c>
      <c r="I2710" s="201"/>
      <c r="L2710" s="198"/>
      <c r="M2710" s="202"/>
      <c r="N2710" s="203"/>
      <c r="O2710" s="203"/>
      <c r="P2710" s="203"/>
      <c r="Q2710" s="203"/>
      <c r="R2710" s="203"/>
      <c r="S2710" s="203"/>
      <c r="T2710" s="204"/>
      <c r="AT2710" s="199" t="s">
        <v>532</v>
      </c>
      <c r="AU2710" s="199" t="s">
        <v>89</v>
      </c>
      <c r="AV2710" s="14" t="s">
        <v>83</v>
      </c>
      <c r="AW2710" s="14" t="s">
        <v>30</v>
      </c>
      <c r="AX2710" s="14" t="s">
        <v>76</v>
      </c>
      <c r="AY2710" s="199" t="s">
        <v>524</v>
      </c>
    </row>
    <row r="2711" spans="1:65" s="14" customFormat="1">
      <c r="B2711" s="198"/>
      <c r="D2711" s="190" t="s">
        <v>532</v>
      </c>
      <c r="E2711" s="199" t="s">
        <v>1</v>
      </c>
      <c r="F2711" s="200" t="s">
        <v>2631</v>
      </c>
      <c r="H2711" s="199" t="s">
        <v>1</v>
      </c>
      <c r="I2711" s="201"/>
      <c r="L2711" s="198"/>
      <c r="M2711" s="202"/>
      <c r="N2711" s="203"/>
      <c r="O2711" s="203"/>
      <c r="P2711" s="203"/>
      <c r="Q2711" s="203"/>
      <c r="R2711" s="203"/>
      <c r="S2711" s="203"/>
      <c r="T2711" s="204"/>
      <c r="AT2711" s="199" t="s">
        <v>532</v>
      </c>
      <c r="AU2711" s="199" t="s">
        <v>89</v>
      </c>
      <c r="AV2711" s="14" t="s">
        <v>83</v>
      </c>
      <c r="AW2711" s="14" t="s">
        <v>30</v>
      </c>
      <c r="AX2711" s="14" t="s">
        <v>76</v>
      </c>
      <c r="AY2711" s="199" t="s">
        <v>524</v>
      </c>
    </row>
    <row r="2712" spans="1:65" s="13" customFormat="1">
      <c r="B2712" s="189"/>
      <c r="D2712" s="190" t="s">
        <v>532</v>
      </c>
      <c r="E2712" s="191" t="s">
        <v>1</v>
      </c>
      <c r="F2712" s="192" t="s">
        <v>2681</v>
      </c>
      <c r="H2712" s="193">
        <v>2.4</v>
      </c>
      <c r="I2712" s="194"/>
      <c r="L2712" s="189"/>
      <c r="M2712" s="195"/>
      <c r="N2712" s="196"/>
      <c r="O2712" s="196"/>
      <c r="P2712" s="196"/>
      <c r="Q2712" s="196"/>
      <c r="R2712" s="196"/>
      <c r="S2712" s="196"/>
      <c r="T2712" s="197"/>
      <c r="AT2712" s="191" t="s">
        <v>532</v>
      </c>
      <c r="AU2712" s="191" t="s">
        <v>89</v>
      </c>
      <c r="AV2712" s="13" t="s">
        <v>89</v>
      </c>
      <c r="AW2712" s="13" t="s">
        <v>30</v>
      </c>
      <c r="AX2712" s="13" t="s">
        <v>76</v>
      </c>
      <c r="AY2712" s="191" t="s">
        <v>524</v>
      </c>
    </row>
    <row r="2713" spans="1:65" s="13" customFormat="1">
      <c r="B2713" s="189"/>
      <c r="D2713" s="190" t="s">
        <v>532</v>
      </c>
      <c r="E2713" s="191" t="s">
        <v>1</v>
      </c>
      <c r="F2713" s="192" t="s">
        <v>2682</v>
      </c>
      <c r="H2713" s="193">
        <v>2.6</v>
      </c>
      <c r="I2713" s="194"/>
      <c r="L2713" s="189"/>
      <c r="M2713" s="195"/>
      <c r="N2713" s="196"/>
      <c r="O2713" s="196"/>
      <c r="P2713" s="196"/>
      <c r="Q2713" s="196"/>
      <c r="R2713" s="196"/>
      <c r="S2713" s="196"/>
      <c r="T2713" s="197"/>
      <c r="AT2713" s="191" t="s">
        <v>532</v>
      </c>
      <c r="AU2713" s="191" t="s">
        <v>89</v>
      </c>
      <c r="AV2713" s="13" t="s">
        <v>89</v>
      </c>
      <c r="AW2713" s="13" t="s">
        <v>30</v>
      </c>
      <c r="AX2713" s="13" t="s">
        <v>76</v>
      </c>
      <c r="AY2713" s="191" t="s">
        <v>524</v>
      </c>
    </row>
    <row r="2714" spans="1:65" s="14" customFormat="1">
      <c r="B2714" s="198"/>
      <c r="D2714" s="190" t="s">
        <v>532</v>
      </c>
      <c r="E2714" s="199" t="s">
        <v>1</v>
      </c>
      <c r="F2714" s="200" t="s">
        <v>893</v>
      </c>
      <c r="H2714" s="199" t="s">
        <v>1</v>
      </c>
      <c r="I2714" s="201"/>
      <c r="L2714" s="198"/>
      <c r="M2714" s="202"/>
      <c r="N2714" s="203"/>
      <c r="O2714" s="203"/>
      <c r="P2714" s="203"/>
      <c r="Q2714" s="203"/>
      <c r="R2714" s="203"/>
      <c r="S2714" s="203"/>
      <c r="T2714" s="204"/>
      <c r="AT2714" s="199" t="s">
        <v>532</v>
      </c>
      <c r="AU2714" s="199" t="s">
        <v>89</v>
      </c>
      <c r="AV2714" s="14" t="s">
        <v>83</v>
      </c>
      <c r="AW2714" s="14" t="s">
        <v>30</v>
      </c>
      <c r="AX2714" s="14" t="s">
        <v>76</v>
      </c>
      <c r="AY2714" s="199" t="s">
        <v>524</v>
      </c>
    </row>
    <row r="2715" spans="1:65" s="13" customFormat="1">
      <c r="B2715" s="189"/>
      <c r="D2715" s="190" t="s">
        <v>532</v>
      </c>
      <c r="E2715" s="191" t="s">
        <v>1</v>
      </c>
      <c r="F2715" s="192" t="s">
        <v>2683</v>
      </c>
      <c r="H2715" s="193">
        <v>3.7</v>
      </c>
      <c r="I2715" s="194"/>
      <c r="L2715" s="189"/>
      <c r="M2715" s="195"/>
      <c r="N2715" s="196"/>
      <c r="O2715" s="196"/>
      <c r="P2715" s="196"/>
      <c r="Q2715" s="196"/>
      <c r="R2715" s="196"/>
      <c r="S2715" s="196"/>
      <c r="T2715" s="197"/>
      <c r="AT2715" s="191" t="s">
        <v>532</v>
      </c>
      <c r="AU2715" s="191" t="s">
        <v>89</v>
      </c>
      <c r="AV2715" s="13" t="s">
        <v>89</v>
      </c>
      <c r="AW2715" s="13" t="s">
        <v>30</v>
      </c>
      <c r="AX2715" s="13" t="s">
        <v>76</v>
      </c>
      <c r="AY2715" s="191" t="s">
        <v>524</v>
      </c>
    </row>
    <row r="2716" spans="1:65" s="16" customFormat="1">
      <c r="B2716" s="213"/>
      <c r="D2716" s="190" t="s">
        <v>532</v>
      </c>
      <c r="E2716" s="214" t="s">
        <v>1</v>
      </c>
      <c r="F2716" s="215" t="s">
        <v>590</v>
      </c>
      <c r="H2716" s="216">
        <v>8.6999999999999993</v>
      </c>
      <c r="I2716" s="217"/>
      <c r="L2716" s="213"/>
      <c r="M2716" s="218"/>
      <c r="N2716" s="219"/>
      <c r="O2716" s="219"/>
      <c r="P2716" s="219"/>
      <c r="Q2716" s="219"/>
      <c r="R2716" s="219"/>
      <c r="S2716" s="219"/>
      <c r="T2716" s="220"/>
      <c r="AT2716" s="214" t="s">
        <v>532</v>
      </c>
      <c r="AU2716" s="214" t="s">
        <v>89</v>
      </c>
      <c r="AV2716" s="16" t="s">
        <v>530</v>
      </c>
      <c r="AW2716" s="16" t="s">
        <v>30</v>
      </c>
      <c r="AX2716" s="16" t="s">
        <v>83</v>
      </c>
      <c r="AY2716" s="214" t="s">
        <v>524</v>
      </c>
    </row>
    <row r="2717" spans="1:65" s="2" customFormat="1" ht="44.25" customHeight="1">
      <c r="A2717" s="35"/>
      <c r="B2717" s="144"/>
      <c r="C2717" s="176" t="s">
        <v>2684</v>
      </c>
      <c r="D2717" s="176" t="s">
        <v>526</v>
      </c>
      <c r="E2717" s="177" t="s">
        <v>2685</v>
      </c>
      <c r="F2717" s="178" t="s">
        <v>2686</v>
      </c>
      <c r="G2717" s="179" t="s">
        <v>980</v>
      </c>
      <c r="H2717" s="180">
        <v>9.6999999999999993</v>
      </c>
      <c r="I2717" s="181"/>
      <c r="J2717" s="180">
        <f>ROUND(I2717*H2717,3)</f>
        <v>0</v>
      </c>
      <c r="K2717" s="182"/>
      <c r="L2717" s="36"/>
      <c r="M2717" s="183" t="s">
        <v>1</v>
      </c>
      <c r="N2717" s="184" t="s">
        <v>42</v>
      </c>
      <c r="O2717" s="61"/>
      <c r="P2717" s="185">
        <f>O2717*H2717</f>
        <v>0</v>
      </c>
      <c r="Q2717" s="185">
        <v>0</v>
      </c>
      <c r="R2717" s="185">
        <f>Q2717*H2717</f>
        <v>0</v>
      </c>
      <c r="S2717" s="185">
        <v>6.5000000000000002E-2</v>
      </c>
      <c r="T2717" s="186">
        <f>S2717*H2717</f>
        <v>0.63049999999999995</v>
      </c>
      <c r="U2717" s="35"/>
      <c r="V2717" s="35"/>
      <c r="W2717" s="35"/>
      <c r="X2717" s="35"/>
      <c r="Y2717" s="35"/>
      <c r="Z2717" s="35"/>
      <c r="AA2717" s="35"/>
      <c r="AB2717" s="35"/>
      <c r="AC2717" s="35"/>
      <c r="AD2717" s="35"/>
      <c r="AE2717" s="35"/>
      <c r="AR2717" s="187" t="s">
        <v>530</v>
      </c>
      <c r="AT2717" s="187" t="s">
        <v>526</v>
      </c>
      <c r="AU2717" s="187" t="s">
        <v>89</v>
      </c>
      <c r="AY2717" s="18" t="s">
        <v>524</v>
      </c>
      <c r="BE2717" s="105">
        <f>IF(N2717="základná",J2717,0)</f>
        <v>0</v>
      </c>
      <c r="BF2717" s="105">
        <f>IF(N2717="znížená",J2717,0)</f>
        <v>0</v>
      </c>
      <c r="BG2717" s="105">
        <f>IF(N2717="zákl. prenesená",J2717,0)</f>
        <v>0</v>
      </c>
      <c r="BH2717" s="105">
        <f>IF(N2717="zníž. prenesená",J2717,0)</f>
        <v>0</v>
      </c>
      <c r="BI2717" s="105">
        <f>IF(N2717="nulová",J2717,0)</f>
        <v>0</v>
      </c>
      <c r="BJ2717" s="18" t="s">
        <v>89</v>
      </c>
      <c r="BK2717" s="188">
        <f>ROUND(I2717*H2717,3)</f>
        <v>0</v>
      </c>
      <c r="BL2717" s="18" t="s">
        <v>530</v>
      </c>
      <c r="BM2717" s="187" t="s">
        <v>2687</v>
      </c>
    </row>
    <row r="2718" spans="1:65" s="14" customFormat="1">
      <c r="B2718" s="198"/>
      <c r="D2718" s="190" t="s">
        <v>532</v>
      </c>
      <c r="E2718" s="199" t="s">
        <v>1</v>
      </c>
      <c r="F2718" s="200" t="s">
        <v>577</v>
      </c>
      <c r="H2718" s="199" t="s">
        <v>1</v>
      </c>
      <c r="I2718" s="201"/>
      <c r="L2718" s="198"/>
      <c r="M2718" s="202"/>
      <c r="N2718" s="203"/>
      <c r="O2718" s="203"/>
      <c r="P2718" s="203"/>
      <c r="Q2718" s="203"/>
      <c r="R2718" s="203"/>
      <c r="S2718" s="203"/>
      <c r="T2718" s="204"/>
      <c r="AT2718" s="199" t="s">
        <v>532</v>
      </c>
      <c r="AU2718" s="199" t="s">
        <v>89</v>
      </c>
      <c r="AV2718" s="14" t="s">
        <v>83</v>
      </c>
      <c r="AW2718" s="14" t="s">
        <v>30</v>
      </c>
      <c r="AX2718" s="14" t="s">
        <v>76</v>
      </c>
      <c r="AY2718" s="199" t="s">
        <v>524</v>
      </c>
    </row>
    <row r="2719" spans="1:65" s="14" customFormat="1">
      <c r="B2719" s="198"/>
      <c r="D2719" s="190" t="s">
        <v>532</v>
      </c>
      <c r="E2719" s="199" t="s">
        <v>1</v>
      </c>
      <c r="F2719" s="200" t="s">
        <v>2631</v>
      </c>
      <c r="H2719" s="199" t="s">
        <v>1</v>
      </c>
      <c r="I2719" s="201"/>
      <c r="L2719" s="198"/>
      <c r="M2719" s="202"/>
      <c r="N2719" s="203"/>
      <c r="O2719" s="203"/>
      <c r="P2719" s="203"/>
      <c r="Q2719" s="203"/>
      <c r="R2719" s="203"/>
      <c r="S2719" s="203"/>
      <c r="T2719" s="204"/>
      <c r="AT2719" s="199" t="s">
        <v>532</v>
      </c>
      <c r="AU2719" s="199" t="s">
        <v>89</v>
      </c>
      <c r="AV2719" s="14" t="s">
        <v>83</v>
      </c>
      <c r="AW2719" s="14" t="s">
        <v>30</v>
      </c>
      <c r="AX2719" s="14" t="s">
        <v>76</v>
      </c>
      <c r="AY2719" s="199" t="s">
        <v>524</v>
      </c>
    </row>
    <row r="2720" spans="1:65" s="13" customFormat="1">
      <c r="B2720" s="189"/>
      <c r="D2720" s="190" t="s">
        <v>532</v>
      </c>
      <c r="E2720" s="191" t="s">
        <v>1</v>
      </c>
      <c r="F2720" s="192" t="s">
        <v>2688</v>
      </c>
      <c r="H2720" s="193">
        <v>2.6</v>
      </c>
      <c r="I2720" s="194"/>
      <c r="L2720" s="189"/>
      <c r="M2720" s="195"/>
      <c r="N2720" s="196"/>
      <c r="O2720" s="196"/>
      <c r="P2720" s="196"/>
      <c r="Q2720" s="196"/>
      <c r="R2720" s="196"/>
      <c r="S2720" s="196"/>
      <c r="T2720" s="197"/>
      <c r="AT2720" s="191" t="s">
        <v>532</v>
      </c>
      <c r="AU2720" s="191" t="s">
        <v>89</v>
      </c>
      <c r="AV2720" s="13" t="s">
        <v>89</v>
      </c>
      <c r="AW2720" s="13" t="s">
        <v>30</v>
      </c>
      <c r="AX2720" s="13" t="s">
        <v>76</v>
      </c>
      <c r="AY2720" s="191" t="s">
        <v>524</v>
      </c>
    </row>
    <row r="2721" spans="1:65" s="13" customFormat="1">
      <c r="B2721" s="189"/>
      <c r="D2721" s="190" t="s">
        <v>532</v>
      </c>
      <c r="E2721" s="191" t="s">
        <v>1</v>
      </c>
      <c r="F2721" s="192" t="s">
        <v>2689</v>
      </c>
      <c r="H2721" s="193">
        <v>2.8</v>
      </c>
      <c r="I2721" s="194"/>
      <c r="L2721" s="189"/>
      <c r="M2721" s="195"/>
      <c r="N2721" s="196"/>
      <c r="O2721" s="196"/>
      <c r="P2721" s="196"/>
      <c r="Q2721" s="196"/>
      <c r="R2721" s="196"/>
      <c r="S2721" s="196"/>
      <c r="T2721" s="197"/>
      <c r="AT2721" s="191" t="s">
        <v>532</v>
      </c>
      <c r="AU2721" s="191" t="s">
        <v>89</v>
      </c>
      <c r="AV2721" s="13" t="s">
        <v>89</v>
      </c>
      <c r="AW2721" s="13" t="s">
        <v>30</v>
      </c>
      <c r="AX2721" s="13" t="s">
        <v>76</v>
      </c>
      <c r="AY2721" s="191" t="s">
        <v>524</v>
      </c>
    </row>
    <row r="2722" spans="1:65" s="13" customFormat="1">
      <c r="B2722" s="189"/>
      <c r="D2722" s="190" t="s">
        <v>532</v>
      </c>
      <c r="E2722" s="191" t="s">
        <v>1</v>
      </c>
      <c r="F2722" s="192" t="s">
        <v>2690</v>
      </c>
      <c r="H2722" s="193">
        <v>4.3</v>
      </c>
      <c r="I2722" s="194"/>
      <c r="L2722" s="189"/>
      <c r="M2722" s="195"/>
      <c r="N2722" s="196"/>
      <c r="O2722" s="196"/>
      <c r="P2722" s="196"/>
      <c r="Q2722" s="196"/>
      <c r="R2722" s="196"/>
      <c r="S2722" s="196"/>
      <c r="T2722" s="197"/>
      <c r="AT2722" s="191" t="s">
        <v>532</v>
      </c>
      <c r="AU2722" s="191" t="s">
        <v>89</v>
      </c>
      <c r="AV2722" s="13" t="s">
        <v>89</v>
      </c>
      <c r="AW2722" s="13" t="s">
        <v>30</v>
      </c>
      <c r="AX2722" s="13" t="s">
        <v>76</v>
      </c>
      <c r="AY2722" s="191" t="s">
        <v>524</v>
      </c>
    </row>
    <row r="2723" spans="1:65" s="16" customFormat="1">
      <c r="B2723" s="213"/>
      <c r="D2723" s="190" t="s">
        <v>532</v>
      </c>
      <c r="E2723" s="214" t="s">
        <v>1</v>
      </c>
      <c r="F2723" s="215" t="s">
        <v>590</v>
      </c>
      <c r="H2723" s="216">
        <v>9.6999999999999993</v>
      </c>
      <c r="I2723" s="217"/>
      <c r="L2723" s="213"/>
      <c r="M2723" s="218"/>
      <c r="N2723" s="219"/>
      <c r="O2723" s="219"/>
      <c r="P2723" s="219"/>
      <c r="Q2723" s="219"/>
      <c r="R2723" s="219"/>
      <c r="S2723" s="219"/>
      <c r="T2723" s="220"/>
      <c r="AT2723" s="214" t="s">
        <v>532</v>
      </c>
      <c r="AU2723" s="214" t="s">
        <v>89</v>
      </c>
      <c r="AV2723" s="16" t="s">
        <v>530</v>
      </c>
      <c r="AW2723" s="16" t="s">
        <v>30</v>
      </c>
      <c r="AX2723" s="16" t="s">
        <v>83</v>
      </c>
      <c r="AY2723" s="214" t="s">
        <v>524</v>
      </c>
    </row>
    <row r="2724" spans="1:65" s="2" customFormat="1" ht="21.75" customHeight="1">
      <c r="A2724" s="35"/>
      <c r="B2724" s="144"/>
      <c r="C2724" s="176" t="s">
        <v>2691</v>
      </c>
      <c r="D2724" s="176" t="s">
        <v>526</v>
      </c>
      <c r="E2724" s="177" t="s">
        <v>2692</v>
      </c>
      <c r="F2724" s="178" t="s">
        <v>166</v>
      </c>
      <c r="G2724" s="179" t="s">
        <v>980</v>
      </c>
      <c r="H2724" s="180">
        <v>102.075</v>
      </c>
      <c r="I2724" s="181"/>
      <c r="J2724" s="180">
        <f>ROUND(I2724*H2724,3)</f>
        <v>0</v>
      </c>
      <c r="K2724" s="182"/>
      <c r="L2724" s="36"/>
      <c r="M2724" s="183" t="s">
        <v>1</v>
      </c>
      <c r="N2724" s="184" t="s">
        <v>42</v>
      </c>
      <c r="O2724" s="61"/>
      <c r="P2724" s="185">
        <f>O2724*H2724</f>
        <v>0</v>
      </c>
      <c r="Q2724" s="185">
        <v>0</v>
      </c>
      <c r="R2724" s="185">
        <f>Q2724*H2724</f>
        <v>0</v>
      </c>
      <c r="S2724" s="185">
        <v>2.1999999999999999E-2</v>
      </c>
      <c r="T2724" s="186">
        <f>S2724*H2724</f>
        <v>2.2456499999999999</v>
      </c>
      <c r="U2724" s="35"/>
      <c r="V2724" s="35"/>
      <c r="W2724" s="35"/>
      <c r="X2724" s="35"/>
      <c r="Y2724" s="35"/>
      <c r="Z2724" s="35"/>
      <c r="AA2724" s="35"/>
      <c r="AB2724" s="35"/>
      <c r="AC2724" s="35"/>
      <c r="AD2724" s="35"/>
      <c r="AE2724" s="35"/>
      <c r="AR2724" s="187" t="s">
        <v>530</v>
      </c>
      <c r="AT2724" s="187" t="s">
        <v>526</v>
      </c>
      <c r="AU2724" s="187" t="s">
        <v>89</v>
      </c>
      <c r="AY2724" s="18" t="s">
        <v>524</v>
      </c>
      <c r="BE2724" s="105">
        <f>IF(N2724="základná",J2724,0)</f>
        <v>0</v>
      </c>
      <c r="BF2724" s="105">
        <f>IF(N2724="znížená",J2724,0)</f>
        <v>0</v>
      </c>
      <c r="BG2724" s="105">
        <f>IF(N2724="zákl. prenesená",J2724,0)</f>
        <v>0</v>
      </c>
      <c r="BH2724" s="105">
        <f>IF(N2724="zníž. prenesená",J2724,0)</f>
        <v>0</v>
      </c>
      <c r="BI2724" s="105">
        <f>IF(N2724="nulová",J2724,0)</f>
        <v>0</v>
      </c>
      <c r="BJ2724" s="18" t="s">
        <v>89</v>
      </c>
      <c r="BK2724" s="188">
        <f>ROUND(I2724*H2724,3)</f>
        <v>0</v>
      </c>
      <c r="BL2724" s="18" t="s">
        <v>530</v>
      </c>
      <c r="BM2724" s="187" t="s">
        <v>2693</v>
      </c>
    </row>
    <row r="2725" spans="1:65" s="14" customFormat="1">
      <c r="B2725" s="198"/>
      <c r="D2725" s="190" t="s">
        <v>532</v>
      </c>
      <c r="E2725" s="199" t="s">
        <v>1</v>
      </c>
      <c r="F2725" s="200" t="s">
        <v>576</v>
      </c>
      <c r="H2725" s="199" t="s">
        <v>1</v>
      </c>
      <c r="I2725" s="201"/>
      <c r="L2725" s="198"/>
      <c r="M2725" s="202"/>
      <c r="N2725" s="203"/>
      <c r="O2725" s="203"/>
      <c r="P2725" s="203"/>
      <c r="Q2725" s="203"/>
      <c r="R2725" s="203"/>
      <c r="S2725" s="203"/>
      <c r="T2725" s="204"/>
      <c r="AT2725" s="199" t="s">
        <v>532</v>
      </c>
      <c r="AU2725" s="199" t="s">
        <v>89</v>
      </c>
      <c r="AV2725" s="14" t="s">
        <v>83</v>
      </c>
      <c r="AW2725" s="14" t="s">
        <v>30</v>
      </c>
      <c r="AX2725" s="14" t="s">
        <v>76</v>
      </c>
      <c r="AY2725" s="199" t="s">
        <v>524</v>
      </c>
    </row>
    <row r="2726" spans="1:65" s="14" customFormat="1">
      <c r="B2726" s="198"/>
      <c r="D2726" s="190" t="s">
        <v>532</v>
      </c>
      <c r="E2726" s="199" t="s">
        <v>1</v>
      </c>
      <c r="F2726" s="200" t="s">
        <v>577</v>
      </c>
      <c r="H2726" s="199" t="s">
        <v>1</v>
      </c>
      <c r="I2726" s="201"/>
      <c r="L2726" s="198"/>
      <c r="M2726" s="202"/>
      <c r="N2726" s="203"/>
      <c r="O2726" s="203"/>
      <c r="P2726" s="203"/>
      <c r="Q2726" s="203"/>
      <c r="R2726" s="203"/>
      <c r="S2726" s="203"/>
      <c r="T2726" s="204"/>
      <c r="AT2726" s="199" t="s">
        <v>532</v>
      </c>
      <c r="AU2726" s="199" t="s">
        <v>89</v>
      </c>
      <c r="AV2726" s="14" t="s">
        <v>83</v>
      </c>
      <c r="AW2726" s="14" t="s">
        <v>30</v>
      </c>
      <c r="AX2726" s="14" t="s">
        <v>76</v>
      </c>
      <c r="AY2726" s="199" t="s">
        <v>524</v>
      </c>
    </row>
    <row r="2727" spans="1:65" s="14" customFormat="1">
      <c r="B2727" s="198"/>
      <c r="D2727" s="190" t="s">
        <v>532</v>
      </c>
      <c r="E2727" s="199" t="s">
        <v>1</v>
      </c>
      <c r="F2727" s="200" t="s">
        <v>840</v>
      </c>
      <c r="H2727" s="199" t="s">
        <v>1</v>
      </c>
      <c r="I2727" s="201"/>
      <c r="L2727" s="198"/>
      <c r="M2727" s="202"/>
      <c r="N2727" s="203"/>
      <c r="O2727" s="203"/>
      <c r="P2727" s="203"/>
      <c r="Q2727" s="203"/>
      <c r="R2727" s="203"/>
      <c r="S2727" s="203"/>
      <c r="T2727" s="204"/>
      <c r="AT2727" s="199" t="s">
        <v>532</v>
      </c>
      <c r="AU2727" s="199" t="s">
        <v>89</v>
      </c>
      <c r="AV2727" s="14" t="s">
        <v>83</v>
      </c>
      <c r="AW2727" s="14" t="s">
        <v>30</v>
      </c>
      <c r="AX2727" s="14" t="s">
        <v>76</v>
      </c>
      <c r="AY2727" s="199" t="s">
        <v>524</v>
      </c>
    </row>
    <row r="2728" spans="1:65" s="13" customFormat="1">
      <c r="B2728" s="189"/>
      <c r="D2728" s="190" t="s">
        <v>532</v>
      </c>
      <c r="E2728" s="191" t="s">
        <v>1</v>
      </c>
      <c r="F2728" s="192" t="s">
        <v>2694</v>
      </c>
      <c r="H2728" s="193">
        <v>3.01</v>
      </c>
      <c r="I2728" s="194"/>
      <c r="L2728" s="189"/>
      <c r="M2728" s="195"/>
      <c r="N2728" s="196"/>
      <c r="O2728" s="196"/>
      <c r="P2728" s="196"/>
      <c r="Q2728" s="196"/>
      <c r="R2728" s="196"/>
      <c r="S2728" s="196"/>
      <c r="T2728" s="197"/>
      <c r="AT2728" s="191" t="s">
        <v>532</v>
      </c>
      <c r="AU2728" s="191" t="s">
        <v>89</v>
      </c>
      <c r="AV2728" s="13" t="s">
        <v>89</v>
      </c>
      <c r="AW2728" s="13" t="s">
        <v>30</v>
      </c>
      <c r="AX2728" s="13" t="s">
        <v>76</v>
      </c>
      <c r="AY2728" s="191" t="s">
        <v>524</v>
      </c>
    </row>
    <row r="2729" spans="1:65" s="15" customFormat="1">
      <c r="B2729" s="205"/>
      <c r="D2729" s="190" t="s">
        <v>532</v>
      </c>
      <c r="E2729" s="206" t="s">
        <v>1</v>
      </c>
      <c r="F2729" s="207" t="s">
        <v>589</v>
      </c>
      <c r="H2729" s="208">
        <v>3.01</v>
      </c>
      <c r="I2729" s="209"/>
      <c r="L2729" s="205"/>
      <c r="M2729" s="210"/>
      <c r="N2729" s="211"/>
      <c r="O2729" s="211"/>
      <c r="P2729" s="211"/>
      <c r="Q2729" s="211"/>
      <c r="R2729" s="211"/>
      <c r="S2729" s="211"/>
      <c r="T2729" s="212"/>
      <c r="AT2729" s="206" t="s">
        <v>532</v>
      </c>
      <c r="AU2729" s="206" t="s">
        <v>89</v>
      </c>
      <c r="AV2729" s="15" t="s">
        <v>537</v>
      </c>
      <c r="AW2729" s="15" t="s">
        <v>30</v>
      </c>
      <c r="AX2729" s="15" t="s">
        <v>76</v>
      </c>
      <c r="AY2729" s="206" t="s">
        <v>524</v>
      </c>
    </row>
    <row r="2730" spans="1:65" s="14" customFormat="1">
      <c r="B2730" s="198"/>
      <c r="D2730" s="190" t="s">
        <v>532</v>
      </c>
      <c r="E2730" s="199" t="s">
        <v>1</v>
      </c>
      <c r="F2730" s="200" t="s">
        <v>2695</v>
      </c>
      <c r="H2730" s="199" t="s">
        <v>1</v>
      </c>
      <c r="I2730" s="201"/>
      <c r="L2730" s="198"/>
      <c r="M2730" s="202"/>
      <c r="N2730" s="203"/>
      <c r="O2730" s="203"/>
      <c r="P2730" s="203"/>
      <c r="Q2730" s="203"/>
      <c r="R2730" s="203"/>
      <c r="S2730" s="203"/>
      <c r="T2730" s="204"/>
      <c r="AT2730" s="199" t="s">
        <v>532</v>
      </c>
      <c r="AU2730" s="199" t="s">
        <v>89</v>
      </c>
      <c r="AV2730" s="14" t="s">
        <v>83</v>
      </c>
      <c r="AW2730" s="14" t="s">
        <v>30</v>
      </c>
      <c r="AX2730" s="14" t="s">
        <v>76</v>
      </c>
      <c r="AY2730" s="199" t="s">
        <v>524</v>
      </c>
    </row>
    <row r="2731" spans="1:65" s="13" customFormat="1" ht="20.399999999999999">
      <c r="B2731" s="189"/>
      <c r="D2731" s="190" t="s">
        <v>532</v>
      </c>
      <c r="E2731" s="191" t="s">
        <v>1</v>
      </c>
      <c r="F2731" s="192" t="s">
        <v>2696</v>
      </c>
      <c r="H2731" s="193">
        <v>5.9550000000000001</v>
      </c>
      <c r="I2731" s="194"/>
      <c r="L2731" s="189"/>
      <c r="M2731" s="195"/>
      <c r="N2731" s="196"/>
      <c r="O2731" s="196"/>
      <c r="P2731" s="196"/>
      <c r="Q2731" s="196"/>
      <c r="R2731" s="196"/>
      <c r="S2731" s="196"/>
      <c r="T2731" s="197"/>
      <c r="AT2731" s="191" t="s">
        <v>532</v>
      </c>
      <c r="AU2731" s="191" t="s">
        <v>89</v>
      </c>
      <c r="AV2731" s="13" t="s">
        <v>89</v>
      </c>
      <c r="AW2731" s="13" t="s">
        <v>30</v>
      </c>
      <c r="AX2731" s="13" t="s">
        <v>76</v>
      </c>
      <c r="AY2731" s="191" t="s">
        <v>524</v>
      </c>
    </row>
    <row r="2732" spans="1:65" s="13" customFormat="1" ht="20.399999999999999">
      <c r="B2732" s="189"/>
      <c r="D2732" s="190" t="s">
        <v>532</v>
      </c>
      <c r="E2732" s="191" t="s">
        <v>1</v>
      </c>
      <c r="F2732" s="192" t="s">
        <v>2697</v>
      </c>
      <c r="H2732" s="193">
        <v>22.24</v>
      </c>
      <c r="I2732" s="194"/>
      <c r="L2732" s="189"/>
      <c r="M2732" s="195"/>
      <c r="N2732" s="196"/>
      <c r="O2732" s="196"/>
      <c r="P2732" s="196"/>
      <c r="Q2732" s="196"/>
      <c r="R2732" s="196"/>
      <c r="S2732" s="196"/>
      <c r="T2732" s="197"/>
      <c r="AT2732" s="191" t="s">
        <v>532</v>
      </c>
      <c r="AU2732" s="191" t="s">
        <v>89</v>
      </c>
      <c r="AV2732" s="13" t="s">
        <v>89</v>
      </c>
      <c r="AW2732" s="13" t="s">
        <v>30</v>
      </c>
      <c r="AX2732" s="13" t="s">
        <v>76</v>
      </c>
      <c r="AY2732" s="191" t="s">
        <v>524</v>
      </c>
    </row>
    <row r="2733" spans="1:65" s="13" customFormat="1">
      <c r="B2733" s="189"/>
      <c r="D2733" s="190" t="s">
        <v>532</v>
      </c>
      <c r="E2733" s="191" t="s">
        <v>1</v>
      </c>
      <c r="F2733" s="192" t="s">
        <v>2698</v>
      </c>
      <c r="H2733" s="193">
        <v>9.8949999999999996</v>
      </c>
      <c r="I2733" s="194"/>
      <c r="L2733" s="189"/>
      <c r="M2733" s="195"/>
      <c r="N2733" s="196"/>
      <c r="O2733" s="196"/>
      <c r="P2733" s="196"/>
      <c r="Q2733" s="196"/>
      <c r="R2733" s="196"/>
      <c r="S2733" s="196"/>
      <c r="T2733" s="197"/>
      <c r="AT2733" s="191" t="s">
        <v>532</v>
      </c>
      <c r="AU2733" s="191" t="s">
        <v>89</v>
      </c>
      <c r="AV2733" s="13" t="s">
        <v>89</v>
      </c>
      <c r="AW2733" s="13" t="s">
        <v>30</v>
      </c>
      <c r="AX2733" s="13" t="s">
        <v>76</v>
      </c>
      <c r="AY2733" s="191" t="s">
        <v>524</v>
      </c>
    </row>
    <row r="2734" spans="1:65" s="14" customFormat="1">
      <c r="B2734" s="198"/>
      <c r="D2734" s="190" t="s">
        <v>532</v>
      </c>
      <c r="E2734" s="199" t="s">
        <v>1</v>
      </c>
      <c r="F2734" s="200" t="s">
        <v>2699</v>
      </c>
      <c r="H2734" s="199" t="s">
        <v>1</v>
      </c>
      <c r="I2734" s="201"/>
      <c r="L2734" s="198"/>
      <c r="M2734" s="202"/>
      <c r="N2734" s="203"/>
      <c r="O2734" s="203"/>
      <c r="P2734" s="203"/>
      <c r="Q2734" s="203"/>
      <c r="R2734" s="203"/>
      <c r="S2734" s="203"/>
      <c r="T2734" s="204"/>
      <c r="AT2734" s="199" t="s">
        <v>532</v>
      </c>
      <c r="AU2734" s="199" t="s">
        <v>89</v>
      </c>
      <c r="AV2734" s="14" t="s">
        <v>83</v>
      </c>
      <c r="AW2734" s="14" t="s">
        <v>30</v>
      </c>
      <c r="AX2734" s="14" t="s">
        <v>76</v>
      </c>
      <c r="AY2734" s="199" t="s">
        <v>524</v>
      </c>
    </row>
    <row r="2735" spans="1:65" s="13" customFormat="1">
      <c r="B2735" s="189"/>
      <c r="D2735" s="190" t="s">
        <v>532</v>
      </c>
      <c r="E2735" s="191" t="s">
        <v>1</v>
      </c>
      <c r="F2735" s="192" t="s">
        <v>2700</v>
      </c>
      <c r="H2735" s="193">
        <v>12.71</v>
      </c>
      <c r="I2735" s="194"/>
      <c r="L2735" s="189"/>
      <c r="M2735" s="195"/>
      <c r="N2735" s="196"/>
      <c r="O2735" s="196"/>
      <c r="P2735" s="196"/>
      <c r="Q2735" s="196"/>
      <c r="R2735" s="196"/>
      <c r="S2735" s="196"/>
      <c r="T2735" s="197"/>
      <c r="AT2735" s="191" t="s">
        <v>532</v>
      </c>
      <c r="AU2735" s="191" t="s">
        <v>89</v>
      </c>
      <c r="AV2735" s="13" t="s">
        <v>89</v>
      </c>
      <c r="AW2735" s="13" t="s">
        <v>30</v>
      </c>
      <c r="AX2735" s="13" t="s">
        <v>76</v>
      </c>
      <c r="AY2735" s="191" t="s">
        <v>524</v>
      </c>
    </row>
    <row r="2736" spans="1:65" s="13" customFormat="1">
      <c r="B2736" s="189"/>
      <c r="D2736" s="190" t="s">
        <v>532</v>
      </c>
      <c r="E2736" s="191" t="s">
        <v>1</v>
      </c>
      <c r="F2736" s="192" t="s">
        <v>2701</v>
      </c>
      <c r="H2736" s="193">
        <v>3.92</v>
      </c>
      <c r="I2736" s="194"/>
      <c r="L2736" s="189"/>
      <c r="M2736" s="195"/>
      <c r="N2736" s="196"/>
      <c r="O2736" s="196"/>
      <c r="P2736" s="196"/>
      <c r="Q2736" s="196"/>
      <c r="R2736" s="196"/>
      <c r="S2736" s="196"/>
      <c r="T2736" s="197"/>
      <c r="AT2736" s="191" t="s">
        <v>532</v>
      </c>
      <c r="AU2736" s="191" t="s">
        <v>89</v>
      </c>
      <c r="AV2736" s="13" t="s">
        <v>89</v>
      </c>
      <c r="AW2736" s="13" t="s">
        <v>30</v>
      </c>
      <c r="AX2736" s="13" t="s">
        <v>76</v>
      </c>
      <c r="AY2736" s="191" t="s">
        <v>524</v>
      </c>
    </row>
    <row r="2737" spans="1:65" s="14" customFormat="1">
      <c r="B2737" s="198"/>
      <c r="D2737" s="190" t="s">
        <v>532</v>
      </c>
      <c r="E2737" s="199" t="s">
        <v>1</v>
      </c>
      <c r="F2737" s="200" t="s">
        <v>2702</v>
      </c>
      <c r="H2737" s="199" t="s">
        <v>1</v>
      </c>
      <c r="I2737" s="201"/>
      <c r="L2737" s="198"/>
      <c r="M2737" s="202"/>
      <c r="N2737" s="203"/>
      <c r="O2737" s="203"/>
      <c r="P2737" s="203"/>
      <c r="Q2737" s="203"/>
      <c r="R2737" s="203"/>
      <c r="S2737" s="203"/>
      <c r="T2737" s="204"/>
      <c r="AT2737" s="199" t="s">
        <v>532</v>
      </c>
      <c r="AU2737" s="199" t="s">
        <v>89</v>
      </c>
      <c r="AV2737" s="14" t="s">
        <v>83</v>
      </c>
      <c r="AW2737" s="14" t="s">
        <v>30</v>
      </c>
      <c r="AX2737" s="14" t="s">
        <v>76</v>
      </c>
      <c r="AY2737" s="199" t="s">
        <v>524</v>
      </c>
    </row>
    <row r="2738" spans="1:65" s="13" customFormat="1">
      <c r="B2738" s="189"/>
      <c r="D2738" s="190" t="s">
        <v>532</v>
      </c>
      <c r="E2738" s="191" t="s">
        <v>1</v>
      </c>
      <c r="F2738" s="192" t="s">
        <v>2703</v>
      </c>
      <c r="H2738" s="193">
        <v>3.71</v>
      </c>
      <c r="I2738" s="194"/>
      <c r="L2738" s="189"/>
      <c r="M2738" s="195"/>
      <c r="N2738" s="196"/>
      <c r="O2738" s="196"/>
      <c r="P2738" s="196"/>
      <c r="Q2738" s="196"/>
      <c r="R2738" s="196"/>
      <c r="S2738" s="196"/>
      <c r="T2738" s="197"/>
      <c r="AT2738" s="191" t="s">
        <v>532</v>
      </c>
      <c r="AU2738" s="191" t="s">
        <v>89</v>
      </c>
      <c r="AV2738" s="13" t="s">
        <v>89</v>
      </c>
      <c r="AW2738" s="13" t="s">
        <v>30</v>
      </c>
      <c r="AX2738" s="13" t="s">
        <v>76</v>
      </c>
      <c r="AY2738" s="191" t="s">
        <v>524</v>
      </c>
    </row>
    <row r="2739" spans="1:65" s="13" customFormat="1">
      <c r="B2739" s="189"/>
      <c r="D2739" s="190" t="s">
        <v>532</v>
      </c>
      <c r="E2739" s="191" t="s">
        <v>1</v>
      </c>
      <c r="F2739" s="192" t="s">
        <v>2704</v>
      </c>
      <c r="H2739" s="193">
        <v>16.28</v>
      </c>
      <c r="I2739" s="194"/>
      <c r="L2739" s="189"/>
      <c r="M2739" s="195"/>
      <c r="N2739" s="196"/>
      <c r="O2739" s="196"/>
      <c r="P2739" s="196"/>
      <c r="Q2739" s="196"/>
      <c r="R2739" s="196"/>
      <c r="S2739" s="196"/>
      <c r="T2739" s="197"/>
      <c r="AT2739" s="191" t="s">
        <v>532</v>
      </c>
      <c r="AU2739" s="191" t="s">
        <v>89</v>
      </c>
      <c r="AV2739" s="13" t="s">
        <v>89</v>
      </c>
      <c r="AW2739" s="13" t="s">
        <v>30</v>
      </c>
      <c r="AX2739" s="13" t="s">
        <v>76</v>
      </c>
      <c r="AY2739" s="191" t="s">
        <v>524</v>
      </c>
    </row>
    <row r="2740" spans="1:65" s="13" customFormat="1">
      <c r="B2740" s="189"/>
      <c r="D2740" s="190" t="s">
        <v>532</v>
      </c>
      <c r="E2740" s="191" t="s">
        <v>1</v>
      </c>
      <c r="F2740" s="192" t="s">
        <v>2705</v>
      </c>
      <c r="H2740" s="193">
        <v>1.07</v>
      </c>
      <c r="I2740" s="194"/>
      <c r="L2740" s="189"/>
      <c r="M2740" s="195"/>
      <c r="N2740" s="196"/>
      <c r="O2740" s="196"/>
      <c r="P2740" s="196"/>
      <c r="Q2740" s="196"/>
      <c r="R2740" s="196"/>
      <c r="S2740" s="196"/>
      <c r="T2740" s="197"/>
      <c r="AT2740" s="191" t="s">
        <v>532</v>
      </c>
      <c r="AU2740" s="191" t="s">
        <v>89</v>
      </c>
      <c r="AV2740" s="13" t="s">
        <v>89</v>
      </c>
      <c r="AW2740" s="13" t="s">
        <v>30</v>
      </c>
      <c r="AX2740" s="13" t="s">
        <v>76</v>
      </c>
      <c r="AY2740" s="191" t="s">
        <v>524</v>
      </c>
    </row>
    <row r="2741" spans="1:65" s="13" customFormat="1" ht="20.399999999999999">
      <c r="B2741" s="189"/>
      <c r="D2741" s="190" t="s">
        <v>532</v>
      </c>
      <c r="E2741" s="191" t="s">
        <v>1</v>
      </c>
      <c r="F2741" s="192" t="s">
        <v>2706</v>
      </c>
      <c r="H2741" s="193">
        <v>9.0250000000000004</v>
      </c>
      <c r="I2741" s="194"/>
      <c r="L2741" s="189"/>
      <c r="M2741" s="195"/>
      <c r="N2741" s="196"/>
      <c r="O2741" s="196"/>
      <c r="P2741" s="196"/>
      <c r="Q2741" s="196"/>
      <c r="R2741" s="196"/>
      <c r="S2741" s="196"/>
      <c r="T2741" s="197"/>
      <c r="AT2741" s="191" t="s">
        <v>532</v>
      </c>
      <c r="AU2741" s="191" t="s">
        <v>89</v>
      </c>
      <c r="AV2741" s="13" t="s">
        <v>89</v>
      </c>
      <c r="AW2741" s="13" t="s">
        <v>30</v>
      </c>
      <c r="AX2741" s="13" t="s">
        <v>76</v>
      </c>
      <c r="AY2741" s="191" t="s">
        <v>524</v>
      </c>
    </row>
    <row r="2742" spans="1:65" s="15" customFormat="1">
      <c r="B2742" s="205"/>
      <c r="D2742" s="190" t="s">
        <v>532</v>
      </c>
      <c r="E2742" s="206" t="s">
        <v>1</v>
      </c>
      <c r="F2742" s="207" t="s">
        <v>589</v>
      </c>
      <c r="H2742" s="208">
        <v>84.805000000000007</v>
      </c>
      <c r="I2742" s="209"/>
      <c r="L2742" s="205"/>
      <c r="M2742" s="210"/>
      <c r="N2742" s="211"/>
      <c r="O2742" s="211"/>
      <c r="P2742" s="211"/>
      <c r="Q2742" s="211"/>
      <c r="R2742" s="211"/>
      <c r="S2742" s="211"/>
      <c r="T2742" s="212"/>
      <c r="AT2742" s="206" t="s">
        <v>532</v>
      </c>
      <c r="AU2742" s="206" t="s">
        <v>89</v>
      </c>
      <c r="AV2742" s="15" t="s">
        <v>537</v>
      </c>
      <c r="AW2742" s="15" t="s">
        <v>30</v>
      </c>
      <c r="AX2742" s="15" t="s">
        <v>76</v>
      </c>
      <c r="AY2742" s="206" t="s">
        <v>524</v>
      </c>
    </row>
    <row r="2743" spans="1:65" s="14" customFormat="1">
      <c r="B2743" s="198"/>
      <c r="D2743" s="190" t="s">
        <v>532</v>
      </c>
      <c r="E2743" s="199" t="s">
        <v>1</v>
      </c>
      <c r="F2743" s="200" t="s">
        <v>860</v>
      </c>
      <c r="H2743" s="199" t="s">
        <v>1</v>
      </c>
      <c r="I2743" s="201"/>
      <c r="L2743" s="198"/>
      <c r="M2743" s="202"/>
      <c r="N2743" s="203"/>
      <c r="O2743" s="203"/>
      <c r="P2743" s="203"/>
      <c r="Q2743" s="203"/>
      <c r="R2743" s="203"/>
      <c r="S2743" s="203"/>
      <c r="T2743" s="204"/>
      <c r="AT2743" s="199" t="s">
        <v>532</v>
      </c>
      <c r="AU2743" s="199" t="s">
        <v>89</v>
      </c>
      <c r="AV2743" s="14" t="s">
        <v>83</v>
      </c>
      <c r="AW2743" s="14" t="s">
        <v>30</v>
      </c>
      <c r="AX2743" s="14" t="s">
        <v>76</v>
      </c>
      <c r="AY2743" s="199" t="s">
        <v>524</v>
      </c>
    </row>
    <row r="2744" spans="1:65" s="13" customFormat="1" ht="20.399999999999999">
      <c r="B2744" s="189"/>
      <c r="D2744" s="190" t="s">
        <v>532</v>
      </c>
      <c r="E2744" s="191" t="s">
        <v>1</v>
      </c>
      <c r="F2744" s="192" t="s">
        <v>2707</v>
      </c>
      <c r="H2744" s="193">
        <v>14.26</v>
      </c>
      <c r="I2744" s="194"/>
      <c r="L2744" s="189"/>
      <c r="M2744" s="195"/>
      <c r="N2744" s="196"/>
      <c r="O2744" s="196"/>
      <c r="P2744" s="196"/>
      <c r="Q2744" s="196"/>
      <c r="R2744" s="196"/>
      <c r="S2744" s="196"/>
      <c r="T2744" s="197"/>
      <c r="AT2744" s="191" t="s">
        <v>532</v>
      </c>
      <c r="AU2744" s="191" t="s">
        <v>89</v>
      </c>
      <c r="AV2744" s="13" t="s">
        <v>89</v>
      </c>
      <c r="AW2744" s="13" t="s">
        <v>30</v>
      </c>
      <c r="AX2744" s="13" t="s">
        <v>76</v>
      </c>
      <c r="AY2744" s="191" t="s">
        <v>524</v>
      </c>
    </row>
    <row r="2745" spans="1:65" s="15" customFormat="1">
      <c r="B2745" s="205"/>
      <c r="D2745" s="190" t="s">
        <v>532</v>
      </c>
      <c r="E2745" s="206" t="s">
        <v>1</v>
      </c>
      <c r="F2745" s="207" t="s">
        <v>589</v>
      </c>
      <c r="H2745" s="208">
        <v>14.26</v>
      </c>
      <c r="I2745" s="209"/>
      <c r="L2745" s="205"/>
      <c r="M2745" s="210"/>
      <c r="N2745" s="211"/>
      <c r="O2745" s="211"/>
      <c r="P2745" s="211"/>
      <c r="Q2745" s="211"/>
      <c r="R2745" s="211"/>
      <c r="S2745" s="211"/>
      <c r="T2745" s="212"/>
      <c r="AT2745" s="206" t="s">
        <v>532</v>
      </c>
      <c r="AU2745" s="206" t="s">
        <v>89</v>
      </c>
      <c r="AV2745" s="15" t="s">
        <v>537</v>
      </c>
      <c r="AW2745" s="15" t="s">
        <v>30</v>
      </c>
      <c r="AX2745" s="15" t="s">
        <v>76</v>
      </c>
      <c r="AY2745" s="206" t="s">
        <v>524</v>
      </c>
    </row>
    <row r="2746" spans="1:65" s="16" customFormat="1">
      <c r="B2746" s="213"/>
      <c r="D2746" s="190" t="s">
        <v>532</v>
      </c>
      <c r="E2746" s="214" t="s">
        <v>165</v>
      </c>
      <c r="F2746" s="215" t="s">
        <v>590</v>
      </c>
      <c r="H2746" s="216">
        <v>102.075</v>
      </c>
      <c r="I2746" s="217"/>
      <c r="L2746" s="213"/>
      <c r="M2746" s="218"/>
      <c r="N2746" s="219"/>
      <c r="O2746" s="219"/>
      <c r="P2746" s="219"/>
      <c r="Q2746" s="219"/>
      <c r="R2746" s="219"/>
      <c r="S2746" s="219"/>
      <c r="T2746" s="220"/>
      <c r="AT2746" s="214" t="s">
        <v>532</v>
      </c>
      <c r="AU2746" s="214" t="s">
        <v>89</v>
      </c>
      <c r="AV2746" s="16" t="s">
        <v>530</v>
      </c>
      <c r="AW2746" s="16" t="s">
        <v>30</v>
      </c>
      <c r="AX2746" s="16" t="s">
        <v>83</v>
      </c>
      <c r="AY2746" s="214" t="s">
        <v>524</v>
      </c>
    </row>
    <row r="2747" spans="1:65" s="2" customFormat="1" ht="21.75" customHeight="1">
      <c r="A2747" s="35"/>
      <c r="B2747" s="144"/>
      <c r="C2747" s="176" t="s">
        <v>2708</v>
      </c>
      <c r="D2747" s="176" t="s">
        <v>526</v>
      </c>
      <c r="E2747" s="177" t="s">
        <v>2709</v>
      </c>
      <c r="F2747" s="178" t="s">
        <v>181</v>
      </c>
      <c r="G2747" s="179" t="s">
        <v>980</v>
      </c>
      <c r="H2747" s="180">
        <v>209.345</v>
      </c>
      <c r="I2747" s="181"/>
      <c r="J2747" s="180">
        <f>ROUND(I2747*H2747,3)</f>
        <v>0</v>
      </c>
      <c r="K2747" s="182"/>
      <c r="L2747" s="36"/>
      <c r="M2747" s="183" t="s">
        <v>1</v>
      </c>
      <c r="N2747" s="184" t="s">
        <v>42</v>
      </c>
      <c r="O2747" s="61"/>
      <c r="P2747" s="185">
        <f>O2747*H2747</f>
        <v>0</v>
      </c>
      <c r="Q2747" s="185">
        <v>0</v>
      </c>
      <c r="R2747" s="185">
        <f>Q2747*H2747</f>
        <v>0</v>
      </c>
      <c r="S2747" s="185">
        <v>3.3000000000000002E-2</v>
      </c>
      <c r="T2747" s="186">
        <f>S2747*H2747</f>
        <v>6.908385</v>
      </c>
      <c r="U2747" s="35"/>
      <c r="V2747" s="35"/>
      <c r="W2747" s="35"/>
      <c r="X2747" s="35"/>
      <c r="Y2747" s="35"/>
      <c r="Z2747" s="35"/>
      <c r="AA2747" s="35"/>
      <c r="AB2747" s="35"/>
      <c r="AC2747" s="35"/>
      <c r="AD2747" s="35"/>
      <c r="AE2747" s="35"/>
      <c r="AR2747" s="187" t="s">
        <v>530</v>
      </c>
      <c r="AT2747" s="187" t="s">
        <v>526</v>
      </c>
      <c r="AU2747" s="187" t="s">
        <v>89</v>
      </c>
      <c r="AY2747" s="18" t="s">
        <v>524</v>
      </c>
      <c r="BE2747" s="105">
        <f>IF(N2747="základná",J2747,0)</f>
        <v>0</v>
      </c>
      <c r="BF2747" s="105">
        <f>IF(N2747="znížená",J2747,0)</f>
        <v>0</v>
      </c>
      <c r="BG2747" s="105">
        <f>IF(N2747="zákl. prenesená",J2747,0)</f>
        <v>0</v>
      </c>
      <c r="BH2747" s="105">
        <f>IF(N2747="zníž. prenesená",J2747,0)</f>
        <v>0</v>
      </c>
      <c r="BI2747" s="105">
        <f>IF(N2747="nulová",J2747,0)</f>
        <v>0</v>
      </c>
      <c r="BJ2747" s="18" t="s">
        <v>89</v>
      </c>
      <c r="BK2747" s="188">
        <f>ROUND(I2747*H2747,3)</f>
        <v>0</v>
      </c>
      <c r="BL2747" s="18" t="s">
        <v>530</v>
      </c>
      <c r="BM2747" s="187" t="s">
        <v>2710</v>
      </c>
    </row>
    <row r="2748" spans="1:65" s="14" customFormat="1">
      <c r="B2748" s="198"/>
      <c r="D2748" s="190" t="s">
        <v>532</v>
      </c>
      <c r="E2748" s="199" t="s">
        <v>1</v>
      </c>
      <c r="F2748" s="200" t="s">
        <v>576</v>
      </c>
      <c r="H2748" s="199" t="s">
        <v>1</v>
      </c>
      <c r="I2748" s="201"/>
      <c r="L2748" s="198"/>
      <c r="M2748" s="202"/>
      <c r="N2748" s="203"/>
      <c r="O2748" s="203"/>
      <c r="P2748" s="203"/>
      <c r="Q2748" s="203"/>
      <c r="R2748" s="203"/>
      <c r="S2748" s="203"/>
      <c r="T2748" s="204"/>
      <c r="AT2748" s="199" t="s">
        <v>532</v>
      </c>
      <c r="AU2748" s="199" t="s">
        <v>89</v>
      </c>
      <c r="AV2748" s="14" t="s">
        <v>83</v>
      </c>
      <c r="AW2748" s="14" t="s">
        <v>30</v>
      </c>
      <c r="AX2748" s="14" t="s">
        <v>76</v>
      </c>
      <c r="AY2748" s="199" t="s">
        <v>524</v>
      </c>
    </row>
    <row r="2749" spans="1:65" s="14" customFormat="1">
      <c r="B2749" s="198"/>
      <c r="D2749" s="190" t="s">
        <v>532</v>
      </c>
      <c r="E2749" s="199" t="s">
        <v>1</v>
      </c>
      <c r="F2749" s="200" t="s">
        <v>577</v>
      </c>
      <c r="H2749" s="199" t="s">
        <v>1</v>
      </c>
      <c r="I2749" s="201"/>
      <c r="L2749" s="198"/>
      <c r="M2749" s="202"/>
      <c r="N2749" s="203"/>
      <c r="O2749" s="203"/>
      <c r="P2749" s="203"/>
      <c r="Q2749" s="203"/>
      <c r="R2749" s="203"/>
      <c r="S2749" s="203"/>
      <c r="T2749" s="204"/>
      <c r="AT2749" s="199" t="s">
        <v>532</v>
      </c>
      <c r="AU2749" s="199" t="s">
        <v>89</v>
      </c>
      <c r="AV2749" s="14" t="s">
        <v>83</v>
      </c>
      <c r="AW2749" s="14" t="s">
        <v>30</v>
      </c>
      <c r="AX2749" s="14" t="s">
        <v>76</v>
      </c>
      <c r="AY2749" s="199" t="s">
        <v>524</v>
      </c>
    </row>
    <row r="2750" spans="1:65" s="14" customFormat="1">
      <c r="B2750" s="198"/>
      <c r="D2750" s="190" t="s">
        <v>532</v>
      </c>
      <c r="E2750" s="199" t="s">
        <v>1</v>
      </c>
      <c r="F2750" s="200" t="s">
        <v>2711</v>
      </c>
      <c r="H2750" s="199" t="s">
        <v>1</v>
      </c>
      <c r="I2750" s="201"/>
      <c r="L2750" s="198"/>
      <c r="M2750" s="202"/>
      <c r="N2750" s="203"/>
      <c r="O2750" s="203"/>
      <c r="P2750" s="203"/>
      <c r="Q2750" s="203"/>
      <c r="R2750" s="203"/>
      <c r="S2750" s="203"/>
      <c r="T2750" s="204"/>
      <c r="AT2750" s="199" t="s">
        <v>532</v>
      </c>
      <c r="AU2750" s="199" t="s">
        <v>89</v>
      </c>
      <c r="AV2750" s="14" t="s">
        <v>83</v>
      </c>
      <c r="AW2750" s="14" t="s">
        <v>30</v>
      </c>
      <c r="AX2750" s="14" t="s">
        <v>76</v>
      </c>
      <c r="AY2750" s="199" t="s">
        <v>524</v>
      </c>
    </row>
    <row r="2751" spans="1:65" s="13" customFormat="1" ht="20.399999999999999">
      <c r="B2751" s="189"/>
      <c r="D2751" s="190" t="s">
        <v>532</v>
      </c>
      <c r="E2751" s="191" t="s">
        <v>1</v>
      </c>
      <c r="F2751" s="192" t="s">
        <v>2712</v>
      </c>
      <c r="H2751" s="193">
        <v>11.93</v>
      </c>
      <c r="I2751" s="194"/>
      <c r="L2751" s="189"/>
      <c r="M2751" s="195"/>
      <c r="N2751" s="196"/>
      <c r="O2751" s="196"/>
      <c r="P2751" s="196"/>
      <c r="Q2751" s="196"/>
      <c r="R2751" s="196"/>
      <c r="S2751" s="196"/>
      <c r="T2751" s="197"/>
      <c r="AT2751" s="191" t="s">
        <v>532</v>
      </c>
      <c r="AU2751" s="191" t="s">
        <v>89</v>
      </c>
      <c r="AV2751" s="13" t="s">
        <v>89</v>
      </c>
      <c r="AW2751" s="13" t="s">
        <v>30</v>
      </c>
      <c r="AX2751" s="13" t="s">
        <v>76</v>
      </c>
      <c r="AY2751" s="191" t="s">
        <v>524</v>
      </c>
    </row>
    <row r="2752" spans="1:65" s="13" customFormat="1">
      <c r="B2752" s="189"/>
      <c r="D2752" s="190" t="s">
        <v>532</v>
      </c>
      <c r="E2752" s="191" t="s">
        <v>1</v>
      </c>
      <c r="F2752" s="192" t="s">
        <v>2713</v>
      </c>
      <c r="H2752" s="193">
        <v>7.68</v>
      </c>
      <c r="I2752" s="194"/>
      <c r="L2752" s="189"/>
      <c r="M2752" s="195"/>
      <c r="N2752" s="196"/>
      <c r="O2752" s="196"/>
      <c r="P2752" s="196"/>
      <c r="Q2752" s="196"/>
      <c r="R2752" s="196"/>
      <c r="S2752" s="196"/>
      <c r="T2752" s="197"/>
      <c r="AT2752" s="191" t="s">
        <v>532</v>
      </c>
      <c r="AU2752" s="191" t="s">
        <v>89</v>
      </c>
      <c r="AV2752" s="13" t="s">
        <v>89</v>
      </c>
      <c r="AW2752" s="13" t="s">
        <v>30</v>
      </c>
      <c r="AX2752" s="13" t="s">
        <v>76</v>
      </c>
      <c r="AY2752" s="191" t="s">
        <v>524</v>
      </c>
    </row>
    <row r="2753" spans="2:51" s="14" customFormat="1">
      <c r="B2753" s="198"/>
      <c r="D2753" s="190" t="s">
        <v>532</v>
      </c>
      <c r="E2753" s="199" t="s">
        <v>1</v>
      </c>
      <c r="F2753" s="200" t="s">
        <v>2714</v>
      </c>
      <c r="H2753" s="199" t="s">
        <v>1</v>
      </c>
      <c r="I2753" s="201"/>
      <c r="L2753" s="198"/>
      <c r="M2753" s="202"/>
      <c r="N2753" s="203"/>
      <c r="O2753" s="203"/>
      <c r="P2753" s="203"/>
      <c r="Q2753" s="203"/>
      <c r="R2753" s="203"/>
      <c r="S2753" s="203"/>
      <c r="T2753" s="204"/>
      <c r="AT2753" s="199" t="s">
        <v>532</v>
      </c>
      <c r="AU2753" s="199" t="s">
        <v>89</v>
      </c>
      <c r="AV2753" s="14" t="s">
        <v>83</v>
      </c>
      <c r="AW2753" s="14" t="s">
        <v>30</v>
      </c>
      <c r="AX2753" s="14" t="s">
        <v>76</v>
      </c>
      <c r="AY2753" s="199" t="s">
        <v>524</v>
      </c>
    </row>
    <row r="2754" spans="2:51" s="13" customFormat="1">
      <c r="B2754" s="189"/>
      <c r="D2754" s="190" t="s">
        <v>532</v>
      </c>
      <c r="E2754" s="191" t="s">
        <v>1</v>
      </c>
      <c r="F2754" s="192" t="s">
        <v>2715</v>
      </c>
      <c r="H2754" s="193">
        <v>13.46</v>
      </c>
      <c r="I2754" s="194"/>
      <c r="L2754" s="189"/>
      <c r="M2754" s="195"/>
      <c r="N2754" s="196"/>
      <c r="O2754" s="196"/>
      <c r="P2754" s="196"/>
      <c r="Q2754" s="196"/>
      <c r="R2754" s="196"/>
      <c r="S2754" s="196"/>
      <c r="T2754" s="197"/>
      <c r="AT2754" s="191" t="s">
        <v>532</v>
      </c>
      <c r="AU2754" s="191" t="s">
        <v>89</v>
      </c>
      <c r="AV2754" s="13" t="s">
        <v>89</v>
      </c>
      <c r="AW2754" s="13" t="s">
        <v>30</v>
      </c>
      <c r="AX2754" s="13" t="s">
        <v>76</v>
      </c>
      <c r="AY2754" s="191" t="s">
        <v>524</v>
      </c>
    </row>
    <row r="2755" spans="2:51" s="13" customFormat="1">
      <c r="B2755" s="189"/>
      <c r="D2755" s="190" t="s">
        <v>532</v>
      </c>
      <c r="E2755" s="191" t="s">
        <v>1</v>
      </c>
      <c r="F2755" s="192" t="s">
        <v>2716</v>
      </c>
      <c r="H2755" s="193">
        <v>11.28</v>
      </c>
      <c r="I2755" s="194"/>
      <c r="L2755" s="189"/>
      <c r="M2755" s="195"/>
      <c r="N2755" s="196"/>
      <c r="O2755" s="196"/>
      <c r="P2755" s="196"/>
      <c r="Q2755" s="196"/>
      <c r="R2755" s="196"/>
      <c r="S2755" s="196"/>
      <c r="T2755" s="197"/>
      <c r="AT2755" s="191" t="s">
        <v>532</v>
      </c>
      <c r="AU2755" s="191" t="s">
        <v>89</v>
      </c>
      <c r="AV2755" s="13" t="s">
        <v>89</v>
      </c>
      <c r="AW2755" s="13" t="s">
        <v>30</v>
      </c>
      <c r="AX2755" s="13" t="s">
        <v>76</v>
      </c>
      <c r="AY2755" s="191" t="s">
        <v>524</v>
      </c>
    </row>
    <row r="2756" spans="2:51" s="13" customFormat="1">
      <c r="B2756" s="189"/>
      <c r="D2756" s="190" t="s">
        <v>532</v>
      </c>
      <c r="E2756" s="191" t="s">
        <v>1</v>
      </c>
      <c r="F2756" s="192" t="s">
        <v>2717</v>
      </c>
      <c r="H2756" s="193">
        <v>10.395</v>
      </c>
      <c r="I2756" s="194"/>
      <c r="L2756" s="189"/>
      <c r="M2756" s="195"/>
      <c r="N2756" s="196"/>
      <c r="O2756" s="196"/>
      <c r="P2756" s="196"/>
      <c r="Q2756" s="196"/>
      <c r="R2756" s="196"/>
      <c r="S2756" s="196"/>
      <c r="T2756" s="197"/>
      <c r="AT2756" s="191" t="s">
        <v>532</v>
      </c>
      <c r="AU2756" s="191" t="s">
        <v>89</v>
      </c>
      <c r="AV2756" s="13" t="s">
        <v>89</v>
      </c>
      <c r="AW2756" s="13" t="s">
        <v>30</v>
      </c>
      <c r="AX2756" s="13" t="s">
        <v>76</v>
      </c>
      <c r="AY2756" s="191" t="s">
        <v>524</v>
      </c>
    </row>
    <row r="2757" spans="2:51" s="14" customFormat="1">
      <c r="B2757" s="198"/>
      <c r="D2757" s="190" t="s">
        <v>532</v>
      </c>
      <c r="E2757" s="199" t="s">
        <v>1</v>
      </c>
      <c r="F2757" s="200" t="s">
        <v>2718</v>
      </c>
      <c r="H2757" s="199" t="s">
        <v>1</v>
      </c>
      <c r="I2757" s="201"/>
      <c r="L2757" s="198"/>
      <c r="M2757" s="202"/>
      <c r="N2757" s="203"/>
      <c r="O2757" s="203"/>
      <c r="P2757" s="203"/>
      <c r="Q2757" s="203"/>
      <c r="R2757" s="203"/>
      <c r="S2757" s="203"/>
      <c r="T2757" s="204"/>
      <c r="AT2757" s="199" t="s">
        <v>532</v>
      </c>
      <c r="AU2757" s="199" t="s">
        <v>89</v>
      </c>
      <c r="AV2757" s="14" t="s">
        <v>83</v>
      </c>
      <c r="AW2757" s="14" t="s">
        <v>30</v>
      </c>
      <c r="AX2757" s="14" t="s">
        <v>76</v>
      </c>
      <c r="AY2757" s="199" t="s">
        <v>524</v>
      </c>
    </row>
    <row r="2758" spans="2:51" s="13" customFormat="1">
      <c r="B2758" s="189"/>
      <c r="D2758" s="190" t="s">
        <v>532</v>
      </c>
      <c r="E2758" s="191" t="s">
        <v>1</v>
      </c>
      <c r="F2758" s="192" t="s">
        <v>2719</v>
      </c>
      <c r="H2758" s="193">
        <v>23.364999999999998</v>
      </c>
      <c r="I2758" s="194"/>
      <c r="L2758" s="189"/>
      <c r="M2758" s="195"/>
      <c r="N2758" s="196"/>
      <c r="O2758" s="196"/>
      <c r="P2758" s="196"/>
      <c r="Q2758" s="196"/>
      <c r="R2758" s="196"/>
      <c r="S2758" s="196"/>
      <c r="T2758" s="197"/>
      <c r="AT2758" s="191" t="s">
        <v>532</v>
      </c>
      <c r="AU2758" s="191" t="s">
        <v>89</v>
      </c>
      <c r="AV2758" s="13" t="s">
        <v>89</v>
      </c>
      <c r="AW2758" s="13" t="s">
        <v>30</v>
      </c>
      <c r="AX2758" s="13" t="s">
        <v>76</v>
      </c>
      <c r="AY2758" s="191" t="s">
        <v>524</v>
      </c>
    </row>
    <row r="2759" spans="2:51" s="14" customFormat="1">
      <c r="B2759" s="198"/>
      <c r="D2759" s="190" t="s">
        <v>532</v>
      </c>
      <c r="E2759" s="199" t="s">
        <v>1</v>
      </c>
      <c r="F2759" s="200" t="s">
        <v>2720</v>
      </c>
      <c r="H2759" s="199" t="s">
        <v>1</v>
      </c>
      <c r="I2759" s="201"/>
      <c r="L2759" s="198"/>
      <c r="M2759" s="202"/>
      <c r="N2759" s="203"/>
      <c r="O2759" s="203"/>
      <c r="P2759" s="203"/>
      <c r="Q2759" s="203"/>
      <c r="R2759" s="203"/>
      <c r="S2759" s="203"/>
      <c r="T2759" s="204"/>
      <c r="AT2759" s="199" t="s">
        <v>532</v>
      </c>
      <c r="AU2759" s="199" t="s">
        <v>89</v>
      </c>
      <c r="AV2759" s="14" t="s">
        <v>83</v>
      </c>
      <c r="AW2759" s="14" t="s">
        <v>30</v>
      </c>
      <c r="AX2759" s="14" t="s">
        <v>76</v>
      </c>
      <c r="AY2759" s="199" t="s">
        <v>524</v>
      </c>
    </row>
    <row r="2760" spans="2:51" s="13" customFormat="1">
      <c r="B2760" s="189"/>
      <c r="D2760" s="190" t="s">
        <v>532</v>
      </c>
      <c r="E2760" s="191" t="s">
        <v>1</v>
      </c>
      <c r="F2760" s="192" t="s">
        <v>2721</v>
      </c>
      <c r="H2760" s="193">
        <v>29.355</v>
      </c>
      <c r="I2760" s="194"/>
      <c r="L2760" s="189"/>
      <c r="M2760" s="195"/>
      <c r="N2760" s="196"/>
      <c r="O2760" s="196"/>
      <c r="P2760" s="196"/>
      <c r="Q2760" s="196"/>
      <c r="R2760" s="196"/>
      <c r="S2760" s="196"/>
      <c r="T2760" s="197"/>
      <c r="AT2760" s="191" t="s">
        <v>532</v>
      </c>
      <c r="AU2760" s="191" t="s">
        <v>89</v>
      </c>
      <c r="AV2760" s="13" t="s">
        <v>89</v>
      </c>
      <c r="AW2760" s="13" t="s">
        <v>30</v>
      </c>
      <c r="AX2760" s="13" t="s">
        <v>76</v>
      </c>
      <c r="AY2760" s="191" t="s">
        <v>524</v>
      </c>
    </row>
    <row r="2761" spans="2:51" s="13" customFormat="1">
      <c r="B2761" s="189"/>
      <c r="D2761" s="190" t="s">
        <v>532</v>
      </c>
      <c r="E2761" s="191" t="s">
        <v>1</v>
      </c>
      <c r="F2761" s="192" t="s">
        <v>2722</v>
      </c>
      <c r="H2761" s="193">
        <v>7.66</v>
      </c>
      <c r="I2761" s="194"/>
      <c r="L2761" s="189"/>
      <c r="M2761" s="195"/>
      <c r="N2761" s="196"/>
      <c r="O2761" s="196"/>
      <c r="P2761" s="196"/>
      <c r="Q2761" s="196"/>
      <c r="R2761" s="196"/>
      <c r="S2761" s="196"/>
      <c r="T2761" s="197"/>
      <c r="AT2761" s="191" t="s">
        <v>532</v>
      </c>
      <c r="AU2761" s="191" t="s">
        <v>89</v>
      </c>
      <c r="AV2761" s="13" t="s">
        <v>89</v>
      </c>
      <c r="AW2761" s="13" t="s">
        <v>30</v>
      </c>
      <c r="AX2761" s="13" t="s">
        <v>76</v>
      </c>
      <c r="AY2761" s="191" t="s">
        <v>524</v>
      </c>
    </row>
    <row r="2762" spans="2:51" s="13" customFormat="1">
      <c r="B2762" s="189"/>
      <c r="D2762" s="190" t="s">
        <v>532</v>
      </c>
      <c r="E2762" s="191" t="s">
        <v>1</v>
      </c>
      <c r="F2762" s="192" t="s">
        <v>2723</v>
      </c>
      <c r="H2762" s="193">
        <v>5.22</v>
      </c>
      <c r="I2762" s="194"/>
      <c r="L2762" s="189"/>
      <c r="M2762" s="195"/>
      <c r="N2762" s="196"/>
      <c r="O2762" s="196"/>
      <c r="P2762" s="196"/>
      <c r="Q2762" s="196"/>
      <c r="R2762" s="196"/>
      <c r="S2762" s="196"/>
      <c r="T2762" s="197"/>
      <c r="AT2762" s="191" t="s">
        <v>532</v>
      </c>
      <c r="AU2762" s="191" t="s">
        <v>89</v>
      </c>
      <c r="AV2762" s="13" t="s">
        <v>89</v>
      </c>
      <c r="AW2762" s="13" t="s">
        <v>30</v>
      </c>
      <c r="AX2762" s="13" t="s">
        <v>76</v>
      </c>
      <c r="AY2762" s="191" t="s">
        <v>524</v>
      </c>
    </row>
    <row r="2763" spans="2:51" s="13" customFormat="1">
      <c r="B2763" s="189"/>
      <c r="D2763" s="190" t="s">
        <v>532</v>
      </c>
      <c r="E2763" s="191" t="s">
        <v>1</v>
      </c>
      <c r="F2763" s="192" t="s">
        <v>2724</v>
      </c>
      <c r="H2763" s="193">
        <v>24.155000000000001</v>
      </c>
      <c r="I2763" s="194"/>
      <c r="L2763" s="189"/>
      <c r="M2763" s="195"/>
      <c r="N2763" s="196"/>
      <c r="O2763" s="196"/>
      <c r="P2763" s="196"/>
      <c r="Q2763" s="196"/>
      <c r="R2763" s="196"/>
      <c r="S2763" s="196"/>
      <c r="T2763" s="197"/>
      <c r="AT2763" s="191" t="s">
        <v>532</v>
      </c>
      <c r="AU2763" s="191" t="s">
        <v>89</v>
      </c>
      <c r="AV2763" s="13" t="s">
        <v>89</v>
      </c>
      <c r="AW2763" s="13" t="s">
        <v>30</v>
      </c>
      <c r="AX2763" s="13" t="s">
        <v>76</v>
      </c>
      <c r="AY2763" s="191" t="s">
        <v>524</v>
      </c>
    </row>
    <row r="2764" spans="2:51" s="13" customFormat="1" ht="20.399999999999999">
      <c r="B2764" s="189"/>
      <c r="D2764" s="190" t="s">
        <v>532</v>
      </c>
      <c r="E2764" s="191" t="s">
        <v>1</v>
      </c>
      <c r="F2764" s="192" t="s">
        <v>2725</v>
      </c>
      <c r="H2764" s="193">
        <v>19.47</v>
      </c>
      <c r="I2764" s="194"/>
      <c r="L2764" s="189"/>
      <c r="M2764" s="195"/>
      <c r="N2764" s="196"/>
      <c r="O2764" s="196"/>
      <c r="P2764" s="196"/>
      <c r="Q2764" s="196"/>
      <c r="R2764" s="196"/>
      <c r="S2764" s="196"/>
      <c r="T2764" s="197"/>
      <c r="AT2764" s="191" t="s">
        <v>532</v>
      </c>
      <c r="AU2764" s="191" t="s">
        <v>89</v>
      </c>
      <c r="AV2764" s="13" t="s">
        <v>89</v>
      </c>
      <c r="AW2764" s="13" t="s">
        <v>30</v>
      </c>
      <c r="AX2764" s="13" t="s">
        <v>76</v>
      </c>
      <c r="AY2764" s="191" t="s">
        <v>524</v>
      </c>
    </row>
    <row r="2765" spans="2:51" s="13" customFormat="1">
      <c r="B2765" s="189"/>
      <c r="D2765" s="190" t="s">
        <v>532</v>
      </c>
      <c r="E2765" s="191" t="s">
        <v>1</v>
      </c>
      <c r="F2765" s="192" t="s">
        <v>2726</v>
      </c>
      <c r="H2765" s="193">
        <v>11.895</v>
      </c>
      <c r="I2765" s="194"/>
      <c r="L2765" s="189"/>
      <c r="M2765" s="195"/>
      <c r="N2765" s="196"/>
      <c r="O2765" s="196"/>
      <c r="P2765" s="196"/>
      <c r="Q2765" s="196"/>
      <c r="R2765" s="196"/>
      <c r="S2765" s="196"/>
      <c r="T2765" s="197"/>
      <c r="AT2765" s="191" t="s">
        <v>532</v>
      </c>
      <c r="AU2765" s="191" t="s">
        <v>89</v>
      </c>
      <c r="AV2765" s="13" t="s">
        <v>89</v>
      </c>
      <c r="AW2765" s="13" t="s">
        <v>30</v>
      </c>
      <c r="AX2765" s="13" t="s">
        <v>76</v>
      </c>
      <c r="AY2765" s="191" t="s">
        <v>524</v>
      </c>
    </row>
    <row r="2766" spans="2:51" s="15" customFormat="1">
      <c r="B2766" s="205"/>
      <c r="D2766" s="190" t="s">
        <v>532</v>
      </c>
      <c r="E2766" s="206" t="s">
        <v>1</v>
      </c>
      <c r="F2766" s="207" t="s">
        <v>589</v>
      </c>
      <c r="H2766" s="208">
        <v>175.86500000000001</v>
      </c>
      <c r="I2766" s="209"/>
      <c r="L2766" s="205"/>
      <c r="M2766" s="210"/>
      <c r="N2766" s="211"/>
      <c r="O2766" s="211"/>
      <c r="P2766" s="211"/>
      <c r="Q2766" s="211"/>
      <c r="R2766" s="211"/>
      <c r="S2766" s="211"/>
      <c r="T2766" s="212"/>
      <c r="AT2766" s="206" t="s">
        <v>532</v>
      </c>
      <c r="AU2766" s="206" t="s">
        <v>89</v>
      </c>
      <c r="AV2766" s="15" t="s">
        <v>537</v>
      </c>
      <c r="AW2766" s="15" t="s">
        <v>30</v>
      </c>
      <c r="AX2766" s="15" t="s">
        <v>76</v>
      </c>
      <c r="AY2766" s="206" t="s">
        <v>524</v>
      </c>
    </row>
    <row r="2767" spans="2:51" s="14" customFormat="1">
      <c r="B2767" s="198"/>
      <c r="D2767" s="190" t="s">
        <v>532</v>
      </c>
      <c r="E2767" s="199" t="s">
        <v>1</v>
      </c>
      <c r="F2767" s="200" t="s">
        <v>860</v>
      </c>
      <c r="H2767" s="199" t="s">
        <v>1</v>
      </c>
      <c r="I2767" s="201"/>
      <c r="L2767" s="198"/>
      <c r="M2767" s="202"/>
      <c r="N2767" s="203"/>
      <c r="O2767" s="203"/>
      <c r="P2767" s="203"/>
      <c r="Q2767" s="203"/>
      <c r="R2767" s="203"/>
      <c r="S2767" s="203"/>
      <c r="T2767" s="204"/>
      <c r="AT2767" s="199" t="s">
        <v>532</v>
      </c>
      <c r="AU2767" s="199" t="s">
        <v>89</v>
      </c>
      <c r="AV2767" s="14" t="s">
        <v>83</v>
      </c>
      <c r="AW2767" s="14" t="s">
        <v>30</v>
      </c>
      <c r="AX2767" s="14" t="s">
        <v>76</v>
      </c>
      <c r="AY2767" s="199" t="s">
        <v>524</v>
      </c>
    </row>
    <row r="2768" spans="2:51" s="13" customFormat="1" ht="20.399999999999999">
      <c r="B2768" s="189"/>
      <c r="D2768" s="190" t="s">
        <v>532</v>
      </c>
      <c r="E2768" s="191" t="s">
        <v>1</v>
      </c>
      <c r="F2768" s="192" t="s">
        <v>2727</v>
      </c>
      <c r="H2768" s="193">
        <v>33.479999999999997</v>
      </c>
      <c r="I2768" s="194"/>
      <c r="L2768" s="189"/>
      <c r="M2768" s="195"/>
      <c r="N2768" s="196"/>
      <c r="O2768" s="196"/>
      <c r="P2768" s="196"/>
      <c r="Q2768" s="196"/>
      <c r="R2768" s="196"/>
      <c r="S2768" s="196"/>
      <c r="T2768" s="197"/>
      <c r="AT2768" s="191" t="s">
        <v>532</v>
      </c>
      <c r="AU2768" s="191" t="s">
        <v>89</v>
      </c>
      <c r="AV2768" s="13" t="s">
        <v>89</v>
      </c>
      <c r="AW2768" s="13" t="s">
        <v>30</v>
      </c>
      <c r="AX2768" s="13" t="s">
        <v>76</v>
      </c>
      <c r="AY2768" s="191" t="s">
        <v>524</v>
      </c>
    </row>
    <row r="2769" spans="1:65" s="15" customFormat="1">
      <c r="B2769" s="205"/>
      <c r="D2769" s="190" t="s">
        <v>532</v>
      </c>
      <c r="E2769" s="206" t="s">
        <v>1</v>
      </c>
      <c r="F2769" s="207" t="s">
        <v>589</v>
      </c>
      <c r="H2769" s="208">
        <v>33.479999999999997</v>
      </c>
      <c r="I2769" s="209"/>
      <c r="L2769" s="205"/>
      <c r="M2769" s="210"/>
      <c r="N2769" s="211"/>
      <c r="O2769" s="211"/>
      <c r="P2769" s="211"/>
      <c r="Q2769" s="211"/>
      <c r="R2769" s="211"/>
      <c r="S2769" s="211"/>
      <c r="T2769" s="212"/>
      <c r="AT2769" s="206" t="s">
        <v>532</v>
      </c>
      <c r="AU2769" s="206" t="s">
        <v>89</v>
      </c>
      <c r="AV2769" s="15" t="s">
        <v>537</v>
      </c>
      <c r="AW2769" s="15" t="s">
        <v>30</v>
      </c>
      <c r="AX2769" s="15" t="s">
        <v>76</v>
      </c>
      <c r="AY2769" s="206" t="s">
        <v>524</v>
      </c>
    </row>
    <row r="2770" spans="1:65" s="16" customFormat="1">
      <c r="B2770" s="213"/>
      <c r="D2770" s="190" t="s">
        <v>532</v>
      </c>
      <c r="E2770" s="214" t="s">
        <v>180</v>
      </c>
      <c r="F2770" s="215" t="s">
        <v>590</v>
      </c>
      <c r="H2770" s="216">
        <v>209.345</v>
      </c>
      <c r="I2770" s="217"/>
      <c r="L2770" s="213"/>
      <c r="M2770" s="218"/>
      <c r="N2770" s="219"/>
      <c r="O2770" s="219"/>
      <c r="P2770" s="219"/>
      <c r="Q2770" s="219"/>
      <c r="R2770" s="219"/>
      <c r="S2770" s="219"/>
      <c r="T2770" s="220"/>
      <c r="AT2770" s="214" t="s">
        <v>532</v>
      </c>
      <c r="AU2770" s="214" t="s">
        <v>89</v>
      </c>
      <c r="AV2770" s="16" t="s">
        <v>530</v>
      </c>
      <c r="AW2770" s="16" t="s">
        <v>30</v>
      </c>
      <c r="AX2770" s="16" t="s">
        <v>83</v>
      </c>
      <c r="AY2770" s="214" t="s">
        <v>524</v>
      </c>
    </row>
    <row r="2771" spans="1:65" s="2" customFormat="1" ht="21.75" customHeight="1">
      <c r="A2771" s="35"/>
      <c r="B2771" s="144"/>
      <c r="C2771" s="176" t="s">
        <v>2728</v>
      </c>
      <c r="D2771" s="176" t="s">
        <v>526</v>
      </c>
      <c r="E2771" s="177" t="s">
        <v>2729</v>
      </c>
      <c r="F2771" s="178" t="s">
        <v>185</v>
      </c>
      <c r="G2771" s="179" t="s">
        <v>980</v>
      </c>
      <c r="H2771" s="180">
        <v>273.48</v>
      </c>
      <c r="I2771" s="181"/>
      <c r="J2771" s="180">
        <f>ROUND(I2771*H2771,3)</f>
        <v>0</v>
      </c>
      <c r="K2771" s="182"/>
      <c r="L2771" s="36"/>
      <c r="M2771" s="183" t="s">
        <v>1</v>
      </c>
      <c r="N2771" s="184" t="s">
        <v>42</v>
      </c>
      <c r="O2771" s="61"/>
      <c r="P2771" s="185">
        <f>O2771*H2771</f>
        <v>0</v>
      </c>
      <c r="Q2771" s="185">
        <v>0</v>
      </c>
      <c r="R2771" s="185">
        <f>Q2771*H2771</f>
        <v>0</v>
      </c>
      <c r="S2771" s="185">
        <v>4.5999999999999999E-2</v>
      </c>
      <c r="T2771" s="186">
        <f>S2771*H2771</f>
        <v>12.580080000000001</v>
      </c>
      <c r="U2771" s="35"/>
      <c r="V2771" s="35"/>
      <c r="W2771" s="35"/>
      <c r="X2771" s="35"/>
      <c r="Y2771" s="35"/>
      <c r="Z2771" s="35"/>
      <c r="AA2771" s="35"/>
      <c r="AB2771" s="35"/>
      <c r="AC2771" s="35"/>
      <c r="AD2771" s="35"/>
      <c r="AE2771" s="35"/>
      <c r="AR2771" s="187" t="s">
        <v>530</v>
      </c>
      <c r="AT2771" s="187" t="s">
        <v>526</v>
      </c>
      <c r="AU2771" s="187" t="s">
        <v>89</v>
      </c>
      <c r="AY2771" s="18" t="s">
        <v>524</v>
      </c>
      <c r="BE2771" s="105">
        <f>IF(N2771="základná",J2771,0)</f>
        <v>0</v>
      </c>
      <c r="BF2771" s="105">
        <f>IF(N2771="znížená",J2771,0)</f>
        <v>0</v>
      </c>
      <c r="BG2771" s="105">
        <f>IF(N2771="zákl. prenesená",J2771,0)</f>
        <v>0</v>
      </c>
      <c r="BH2771" s="105">
        <f>IF(N2771="zníž. prenesená",J2771,0)</f>
        <v>0</v>
      </c>
      <c r="BI2771" s="105">
        <f>IF(N2771="nulová",J2771,0)</f>
        <v>0</v>
      </c>
      <c r="BJ2771" s="18" t="s">
        <v>89</v>
      </c>
      <c r="BK2771" s="188">
        <f>ROUND(I2771*H2771,3)</f>
        <v>0</v>
      </c>
      <c r="BL2771" s="18" t="s">
        <v>530</v>
      </c>
      <c r="BM2771" s="187" t="s">
        <v>2730</v>
      </c>
    </row>
    <row r="2772" spans="1:65" s="14" customFormat="1">
      <c r="B2772" s="198"/>
      <c r="D2772" s="190" t="s">
        <v>532</v>
      </c>
      <c r="E2772" s="199" t="s">
        <v>1</v>
      </c>
      <c r="F2772" s="200" t="s">
        <v>576</v>
      </c>
      <c r="H2772" s="199" t="s">
        <v>1</v>
      </c>
      <c r="I2772" s="201"/>
      <c r="L2772" s="198"/>
      <c r="M2772" s="202"/>
      <c r="N2772" s="203"/>
      <c r="O2772" s="203"/>
      <c r="P2772" s="203"/>
      <c r="Q2772" s="203"/>
      <c r="R2772" s="203"/>
      <c r="S2772" s="203"/>
      <c r="T2772" s="204"/>
      <c r="AT2772" s="199" t="s">
        <v>532</v>
      </c>
      <c r="AU2772" s="199" t="s">
        <v>89</v>
      </c>
      <c r="AV2772" s="14" t="s">
        <v>83</v>
      </c>
      <c r="AW2772" s="14" t="s">
        <v>30</v>
      </c>
      <c r="AX2772" s="14" t="s">
        <v>76</v>
      </c>
      <c r="AY2772" s="199" t="s">
        <v>524</v>
      </c>
    </row>
    <row r="2773" spans="1:65" s="14" customFormat="1">
      <c r="B2773" s="198"/>
      <c r="D2773" s="190" t="s">
        <v>532</v>
      </c>
      <c r="E2773" s="199" t="s">
        <v>1</v>
      </c>
      <c r="F2773" s="200" t="s">
        <v>577</v>
      </c>
      <c r="H2773" s="199" t="s">
        <v>1</v>
      </c>
      <c r="I2773" s="201"/>
      <c r="L2773" s="198"/>
      <c r="M2773" s="202"/>
      <c r="N2773" s="203"/>
      <c r="O2773" s="203"/>
      <c r="P2773" s="203"/>
      <c r="Q2773" s="203"/>
      <c r="R2773" s="203"/>
      <c r="S2773" s="203"/>
      <c r="T2773" s="204"/>
      <c r="AT2773" s="199" t="s">
        <v>532</v>
      </c>
      <c r="AU2773" s="199" t="s">
        <v>89</v>
      </c>
      <c r="AV2773" s="14" t="s">
        <v>83</v>
      </c>
      <c r="AW2773" s="14" t="s">
        <v>30</v>
      </c>
      <c r="AX2773" s="14" t="s">
        <v>76</v>
      </c>
      <c r="AY2773" s="199" t="s">
        <v>524</v>
      </c>
    </row>
    <row r="2774" spans="1:65" s="14" customFormat="1">
      <c r="B2774" s="198"/>
      <c r="D2774" s="190" t="s">
        <v>532</v>
      </c>
      <c r="E2774" s="199" t="s">
        <v>1</v>
      </c>
      <c r="F2774" s="200" t="s">
        <v>840</v>
      </c>
      <c r="H2774" s="199" t="s">
        <v>1</v>
      </c>
      <c r="I2774" s="201"/>
      <c r="L2774" s="198"/>
      <c r="M2774" s="202"/>
      <c r="N2774" s="203"/>
      <c r="O2774" s="203"/>
      <c r="P2774" s="203"/>
      <c r="Q2774" s="203"/>
      <c r="R2774" s="203"/>
      <c r="S2774" s="203"/>
      <c r="T2774" s="204"/>
      <c r="AT2774" s="199" t="s">
        <v>532</v>
      </c>
      <c r="AU2774" s="199" t="s">
        <v>89</v>
      </c>
      <c r="AV2774" s="14" t="s">
        <v>83</v>
      </c>
      <c r="AW2774" s="14" t="s">
        <v>30</v>
      </c>
      <c r="AX2774" s="14" t="s">
        <v>76</v>
      </c>
      <c r="AY2774" s="199" t="s">
        <v>524</v>
      </c>
    </row>
    <row r="2775" spans="1:65" s="13" customFormat="1">
      <c r="B2775" s="189"/>
      <c r="D2775" s="190" t="s">
        <v>532</v>
      </c>
      <c r="E2775" s="191" t="s">
        <v>1</v>
      </c>
      <c r="F2775" s="192" t="s">
        <v>2731</v>
      </c>
      <c r="H2775" s="193">
        <v>3.84</v>
      </c>
      <c r="I2775" s="194"/>
      <c r="L2775" s="189"/>
      <c r="M2775" s="195"/>
      <c r="N2775" s="196"/>
      <c r="O2775" s="196"/>
      <c r="P2775" s="196"/>
      <c r="Q2775" s="196"/>
      <c r="R2775" s="196"/>
      <c r="S2775" s="196"/>
      <c r="T2775" s="197"/>
      <c r="AT2775" s="191" t="s">
        <v>532</v>
      </c>
      <c r="AU2775" s="191" t="s">
        <v>89</v>
      </c>
      <c r="AV2775" s="13" t="s">
        <v>89</v>
      </c>
      <c r="AW2775" s="13" t="s">
        <v>30</v>
      </c>
      <c r="AX2775" s="13" t="s">
        <v>76</v>
      </c>
      <c r="AY2775" s="191" t="s">
        <v>524</v>
      </c>
    </row>
    <row r="2776" spans="1:65" s="13" customFormat="1">
      <c r="B2776" s="189"/>
      <c r="D2776" s="190" t="s">
        <v>532</v>
      </c>
      <c r="E2776" s="191" t="s">
        <v>1</v>
      </c>
      <c r="F2776" s="192" t="s">
        <v>2732</v>
      </c>
      <c r="H2776" s="193">
        <v>14.525</v>
      </c>
      <c r="I2776" s="194"/>
      <c r="L2776" s="189"/>
      <c r="M2776" s="195"/>
      <c r="N2776" s="196"/>
      <c r="O2776" s="196"/>
      <c r="P2776" s="196"/>
      <c r="Q2776" s="196"/>
      <c r="R2776" s="196"/>
      <c r="S2776" s="196"/>
      <c r="T2776" s="197"/>
      <c r="AT2776" s="191" t="s">
        <v>532</v>
      </c>
      <c r="AU2776" s="191" t="s">
        <v>89</v>
      </c>
      <c r="AV2776" s="13" t="s">
        <v>89</v>
      </c>
      <c r="AW2776" s="13" t="s">
        <v>30</v>
      </c>
      <c r="AX2776" s="13" t="s">
        <v>76</v>
      </c>
      <c r="AY2776" s="191" t="s">
        <v>524</v>
      </c>
    </row>
    <row r="2777" spans="1:65" s="14" customFormat="1">
      <c r="B2777" s="198"/>
      <c r="D2777" s="190" t="s">
        <v>532</v>
      </c>
      <c r="E2777" s="199" t="s">
        <v>1</v>
      </c>
      <c r="F2777" s="200" t="s">
        <v>2695</v>
      </c>
      <c r="H2777" s="199" t="s">
        <v>1</v>
      </c>
      <c r="I2777" s="201"/>
      <c r="L2777" s="198"/>
      <c r="M2777" s="202"/>
      <c r="N2777" s="203"/>
      <c r="O2777" s="203"/>
      <c r="P2777" s="203"/>
      <c r="Q2777" s="203"/>
      <c r="R2777" s="203"/>
      <c r="S2777" s="203"/>
      <c r="T2777" s="204"/>
      <c r="AT2777" s="199" t="s">
        <v>532</v>
      </c>
      <c r="AU2777" s="199" t="s">
        <v>89</v>
      </c>
      <c r="AV2777" s="14" t="s">
        <v>83</v>
      </c>
      <c r="AW2777" s="14" t="s">
        <v>30</v>
      </c>
      <c r="AX2777" s="14" t="s">
        <v>76</v>
      </c>
      <c r="AY2777" s="199" t="s">
        <v>524</v>
      </c>
    </row>
    <row r="2778" spans="1:65" s="13" customFormat="1">
      <c r="B2778" s="189"/>
      <c r="D2778" s="190" t="s">
        <v>532</v>
      </c>
      <c r="E2778" s="191" t="s">
        <v>1</v>
      </c>
      <c r="F2778" s="192" t="s">
        <v>2733</v>
      </c>
      <c r="H2778" s="193">
        <v>67.37</v>
      </c>
      <c r="I2778" s="194"/>
      <c r="L2778" s="189"/>
      <c r="M2778" s="195"/>
      <c r="N2778" s="196"/>
      <c r="O2778" s="196"/>
      <c r="P2778" s="196"/>
      <c r="Q2778" s="196"/>
      <c r="R2778" s="196"/>
      <c r="S2778" s="196"/>
      <c r="T2778" s="197"/>
      <c r="AT2778" s="191" t="s">
        <v>532</v>
      </c>
      <c r="AU2778" s="191" t="s">
        <v>89</v>
      </c>
      <c r="AV2778" s="13" t="s">
        <v>89</v>
      </c>
      <c r="AW2778" s="13" t="s">
        <v>30</v>
      </c>
      <c r="AX2778" s="13" t="s">
        <v>76</v>
      </c>
      <c r="AY2778" s="191" t="s">
        <v>524</v>
      </c>
    </row>
    <row r="2779" spans="1:65" s="14" customFormat="1">
      <c r="B2779" s="198"/>
      <c r="D2779" s="190" t="s">
        <v>532</v>
      </c>
      <c r="E2779" s="199" t="s">
        <v>1</v>
      </c>
      <c r="F2779" s="200" t="s">
        <v>2734</v>
      </c>
      <c r="H2779" s="199" t="s">
        <v>1</v>
      </c>
      <c r="I2779" s="201"/>
      <c r="L2779" s="198"/>
      <c r="M2779" s="202"/>
      <c r="N2779" s="203"/>
      <c r="O2779" s="203"/>
      <c r="P2779" s="203"/>
      <c r="Q2779" s="203"/>
      <c r="R2779" s="203"/>
      <c r="S2779" s="203"/>
      <c r="T2779" s="204"/>
      <c r="AT2779" s="199" t="s">
        <v>532</v>
      </c>
      <c r="AU2779" s="199" t="s">
        <v>89</v>
      </c>
      <c r="AV2779" s="14" t="s">
        <v>83</v>
      </c>
      <c r="AW2779" s="14" t="s">
        <v>30</v>
      </c>
      <c r="AX2779" s="14" t="s">
        <v>76</v>
      </c>
      <c r="AY2779" s="199" t="s">
        <v>524</v>
      </c>
    </row>
    <row r="2780" spans="1:65" s="13" customFormat="1" ht="20.399999999999999">
      <c r="B2780" s="189"/>
      <c r="D2780" s="190" t="s">
        <v>532</v>
      </c>
      <c r="E2780" s="191" t="s">
        <v>1</v>
      </c>
      <c r="F2780" s="192" t="s">
        <v>2735</v>
      </c>
      <c r="H2780" s="193">
        <v>54.414999999999999</v>
      </c>
      <c r="I2780" s="194"/>
      <c r="L2780" s="189"/>
      <c r="M2780" s="195"/>
      <c r="N2780" s="196"/>
      <c r="O2780" s="196"/>
      <c r="P2780" s="196"/>
      <c r="Q2780" s="196"/>
      <c r="R2780" s="196"/>
      <c r="S2780" s="196"/>
      <c r="T2780" s="197"/>
      <c r="AT2780" s="191" t="s">
        <v>532</v>
      </c>
      <c r="AU2780" s="191" t="s">
        <v>89</v>
      </c>
      <c r="AV2780" s="13" t="s">
        <v>89</v>
      </c>
      <c r="AW2780" s="13" t="s">
        <v>30</v>
      </c>
      <c r="AX2780" s="13" t="s">
        <v>76</v>
      </c>
      <c r="AY2780" s="191" t="s">
        <v>524</v>
      </c>
    </row>
    <row r="2781" spans="1:65" s="14" customFormat="1">
      <c r="B2781" s="198"/>
      <c r="D2781" s="190" t="s">
        <v>532</v>
      </c>
      <c r="E2781" s="199" t="s">
        <v>1</v>
      </c>
      <c r="F2781" s="200" t="s">
        <v>2702</v>
      </c>
      <c r="H2781" s="199" t="s">
        <v>1</v>
      </c>
      <c r="I2781" s="201"/>
      <c r="L2781" s="198"/>
      <c r="M2781" s="202"/>
      <c r="N2781" s="203"/>
      <c r="O2781" s="203"/>
      <c r="P2781" s="203"/>
      <c r="Q2781" s="203"/>
      <c r="R2781" s="203"/>
      <c r="S2781" s="203"/>
      <c r="T2781" s="204"/>
      <c r="AT2781" s="199" t="s">
        <v>532</v>
      </c>
      <c r="AU2781" s="199" t="s">
        <v>89</v>
      </c>
      <c r="AV2781" s="14" t="s">
        <v>83</v>
      </c>
      <c r="AW2781" s="14" t="s">
        <v>30</v>
      </c>
      <c r="AX2781" s="14" t="s">
        <v>76</v>
      </c>
      <c r="AY2781" s="199" t="s">
        <v>524</v>
      </c>
    </row>
    <row r="2782" spans="1:65" s="13" customFormat="1">
      <c r="B2782" s="189"/>
      <c r="D2782" s="190" t="s">
        <v>532</v>
      </c>
      <c r="E2782" s="191" t="s">
        <v>1</v>
      </c>
      <c r="F2782" s="192" t="s">
        <v>2736</v>
      </c>
      <c r="H2782" s="193">
        <v>99.6</v>
      </c>
      <c r="I2782" s="194"/>
      <c r="L2782" s="189"/>
      <c r="M2782" s="195"/>
      <c r="N2782" s="196"/>
      <c r="O2782" s="196"/>
      <c r="P2782" s="196"/>
      <c r="Q2782" s="196"/>
      <c r="R2782" s="196"/>
      <c r="S2782" s="196"/>
      <c r="T2782" s="197"/>
      <c r="AT2782" s="191" t="s">
        <v>532</v>
      </c>
      <c r="AU2782" s="191" t="s">
        <v>89</v>
      </c>
      <c r="AV2782" s="13" t="s">
        <v>89</v>
      </c>
      <c r="AW2782" s="13" t="s">
        <v>30</v>
      </c>
      <c r="AX2782" s="13" t="s">
        <v>76</v>
      </c>
      <c r="AY2782" s="191" t="s">
        <v>524</v>
      </c>
    </row>
    <row r="2783" spans="1:65" s="15" customFormat="1">
      <c r="B2783" s="205"/>
      <c r="D2783" s="190" t="s">
        <v>532</v>
      </c>
      <c r="E2783" s="206" t="s">
        <v>1</v>
      </c>
      <c r="F2783" s="207" t="s">
        <v>589</v>
      </c>
      <c r="H2783" s="208">
        <v>239.75</v>
      </c>
      <c r="I2783" s="209"/>
      <c r="L2783" s="205"/>
      <c r="M2783" s="210"/>
      <c r="N2783" s="211"/>
      <c r="O2783" s="211"/>
      <c r="P2783" s="211"/>
      <c r="Q2783" s="211"/>
      <c r="R2783" s="211"/>
      <c r="S2783" s="211"/>
      <c r="T2783" s="212"/>
      <c r="AT2783" s="206" t="s">
        <v>532</v>
      </c>
      <c r="AU2783" s="206" t="s">
        <v>89</v>
      </c>
      <c r="AV2783" s="15" t="s">
        <v>537</v>
      </c>
      <c r="AW2783" s="15" t="s">
        <v>30</v>
      </c>
      <c r="AX2783" s="15" t="s">
        <v>76</v>
      </c>
      <c r="AY2783" s="206" t="s">
        <v>524</v>
      </c>
    </row>
    <row r="2784" spans="1:65" s="14" customFormat="1">
      <c r="B2784" s="198"/>
      <c r="D2784" s="190" t="s">
        <v>532</v>
      </c>
      <c r="E2784" s="199" t="s">
        <v>1</v>
      </c>
      <c r="F2784" s="200" t="s">
        <v>860</v>
      </c>
      <c r="H2784" s="199" t="s">
        <v>1</v>
      </c>
      <c r="I2784" s="201"/>
      <c r="L2784" s="198"/>
      <c r="M2784" s="202"/>
      <c r="N2784" s="203"/>
      <c r="O2784" s="203"/>
      <c r="P2784" s="203"/>
      <c r="Q2784" s="203"/>
      <c r="R2784" s="203"/>
      <c r="S2784" s="203"/>
      <c r="T2784" s="204"/>
      <c r="AT2784" s="199" t="s">
        <v>532</v>
      </c>
      <c r="AU2784" s="199" t="s">
        <v>89</v>
      </c>
      <c r="AV2784" s="14" t="s">
        <v>83</v>
      </c>
      <c r="AW2784" s="14" t="s">
        <v>30</v>
      </c>
      <c r="AX2784" s="14" t="s">
        <v>76</v>
      </c>
      <c r="AY2784" s="199" t="s">
        <v>524</v>
      </c>
    </row>
    <row r="2785" spans="1:65" s="13" customFormat="1">
      <c r="B2785" s="189"/>
      <c r="D2785" s="190" t="s">
        <v>532</v>
      </c>
      <c r="E2785" s="191" t="s">
        <v>1</v>
      </c>
      <c r="F2785" s="192" t="s">
        <v>2737</v>
      </c>
      <c r="H2785" s="193">
        <v>33.729999999999997</v>
      </c>
      <c r="I2785" s="194"/>
      <c r="L2785" s="189"/>
      <c r="M2785" s="195"/>
      <c r="N2785" s="196"/>
      <c r="O2785" s="196"/>
      <c r="P2785" s="196"/>
      <c r="Q2785" s="196"/>
      <c r="R2785" s="196"/>
      <c r="S2785" s="196"/>
      <c r="T2785" s="197"/>
      <c r="AT2785" s="191" t="s">
        <v>532</v>
      </c>
      <c r="AU2785" s="191" t="s">
        <v>89</v>
      </c>
      <c r="AV2785" s="13" t="s">
        <v>89</v>
      </c>
      <c r="AW2785" s="13" t="s">
        <v>30</v>
      </c>
      <c r="AX2785" s="13" t="s">
        <v>76</v>
      </c>
      <c r="AY2785" s="191" t="s">
        <v>524</v>
      </c>
    </row>
    <row r="2786" spans="1:65" s="15" customFormat="1">
      <c r="B2786" s="205"/>
      <c r="D2786" s="190" t="s">
        <v>532</v>
      </c>
      <c r="E2786" s="206" t="s">
        <v>1</v>
      </c>
      <c r="F2786" s="207" t="s">
        <v>589</v>
      </c>
      <c r="H2786" s="208">
        <v>33.729999999999997</v>
      </c>
      <c r="I2786" s="209"/>
      <c r="L2786" s="205"/>
      <c r="M2786" s="210"/>
      <c r="N2786" s="211"/>
      <c r="O2786" s="211"/>
      <c r="P2786" s="211"/>
      <c r="Q2786" s="211"/>
      <c r="R2786" s="211"/>
      <c r="S2786" s="211"/>
      <c r="T2786" s="212"/>
      <c r="AT2786" s="206" t="s">
        <v>532</v>
      </c>
      <c r="AU2786" s="206" t="s">
        <v>89</v>
      </c>
      <c r="AV2786" s="15" t="s">
        <v>537</v>
      </c>
      <c r="AW2786" s="15" t="s">
        <v>30</v>
      </c>
      <c r="AX2786" s="15" t="s">
        <v>76</v>
      </c>
      <c r="AY2786" s="206" t="s">
        <v>524</v>
      </c>
    </row>
    <row r="2787" spans="1:65" s="16" customFormat="1">
      <c r="B2787" s="213"/>
      <c r="D2787" s="190" t="s">
        <v>532</v>
      </c>
      <c r="E2787" s="214" t="s">
        <v>184</v>
      </c>
      <c r="F2787" s="215" t="s">
        <v>590</v>
      </c>
      <c r="H2787" s="216">
        <v>273.48</v>
      </c>
      <c r="I2787" s="217"/>
      <c r="L2787" s="213"/>
      <c r="M2787" s="218"/>
      <c r="N2787" s="219"/>
      <c r="O2787" s="219"/>
      <c r="P2787" s="219"/>
      <c r="Q2787" s="219"/>
      <c r="R2787" s="219"/>
      <c r="S2787" s="219"/>
      <c r="T2787" s="220"/>
      <c r="AT2787" s="214" t="s">
        <v>532</v>
      </c>
      <c r="AU2787" s="214" t="s">
        <v>89</v>
      </c>
      <c r="AV2787" s="16" t="s">
        <v>530</v>
      </c>
      <c r="AW2787" s="16" t="s">
        <v>30</v>
      </c>
      <c r="AX2787" s="16" t="s">
        <v>83</v>
      </c>
      <c r="AY2787" s="214" t="s">
        <v>524</v>
      </c>
    </row>
    <row r="2788" spans="1:65" s="2" customFormat="1" ht="21.75" customHeight="1">
      <c r="A2788" s="35"/>
      <c r="B2788" s="144"/>
      <c r="C2788" s="176" t="s">
        <v>2738</v>
      </c>
      <c r="D2788" s="176" t="s">
        <v>526</v>
      </c>
      <c r="E2788" s="177" t="s">
        <v>2739</v>
      </c>
      <c r="F2788" s="178" t="s">
        <v>189</v>
      </c>
      <c r="G2788" s="179" t="s">
        <v>980</v>
      </c>
      <c r="H2788" s="180">
        <v>38.6</v>
      </c>
      <c r="I2788" s="181"/>
      <c r="J2788" s="180">
        <f>ROUND(I2788*H2788,3)</f>
        <v>0</v>
      </c>
      <c r="K2788" s="182"/>
      <c r="L2788" s="36"/>
      <c r="M2788" s="183" t="s">
        <v>1</v>
      </c>
      <c r="N2788" s="184" t="s">
        <v>42</v>
      </c>
      <c r="O2788" s="61"/>
      <c r="P2788" s="185">
        <f>O2788*H2788</f>
        <v>0</v>
      </c>
      <c r="Q2788" s="185">
        <v>0</v>
      </c>
      <c r="R2788" s="185">
        <f>Q2788*H2788</f>
        <v>0</v>
      </c>
      <c r="S2788" s="185">
        <v>6.6000000000000003E-2</v>
      </c>
      <c r="T2788" s="186">
        <f>S2788*H2788</f>
        <v>2.5476000000000001</v>
      </c>
      <c r="U2788" s="35"/>
      <c r="V2788" s="35"/>
      <c r="W2788" s="35"/>
      <c r="X2788" s="35"/>
      <c r="Y2788" s="35"/>
      <c r="Z2788" s="35"/>
      <c r="AA2788" s="35"/>
      <c r="AB2788" s="35"/>
      <c r="AC2788" s="35"/>
      <c r="AD2788" s="35"/>
      <c r="AE2788" s="35"/>
      <c r="AR2788" s="187" t="s">
        <v>530</v>
      </c>
      <c r="AT2788" s="187" t="s">
        <v>526</v>
      </c>
      <c r="AU2788" s="187" t="s">
        <v>89</v>
      </c>
      <c r="AY2788" s="18" t="s">
        <v>524</v>
      </c>
      <c r="BE2788" s="105">
        <f>IF(N2788="základná",J2788,0)</f>
        <v>0</v>
      </c>
      <c r="BF2788" s="105">
        <f>IF(N2788="znížená",J2788,0)</f>
        <v>0</v>
      </c>
      <c r="BG2788" s="105">
        <f>IF(N2788="zákl. prenesená",J2788,0)</f>
        <v>0</v>
      </c>
      <c r="BH2788" s="105">
        <f>IF(N2788="zníž. prenesená",J2788,0)</f>
        <v>0</v>
      </c>
      <c r="BI2788" s="105">
        <f>IF(N2788="nulová",J2788,0)</f>
        <v>0</v>
      </c>
      <c r="BJ2788" s="18" t="s">
        <v>89</v>
      </c>
      <c r="BK2788" s="188">
        <f>ROUND(I2788*H2788,3)</f>
        <v>0</v>
      </c>
      <c r="BL2788" s="18" t="s">
        <v>530</v>
      </c>
      <c r="BM2788" s="187" t="s">
        <v>2740</v>
      </c>
    </row>
    <row r="2789" spans="1:65" s="14" customFormat="1">
      <c r="B2789" s="198"/>
      <c r="D2789" s="190" t="s">
        <v>532</v>
      </c>
      <c r="E2789" s="199" t="s">
        <v>1</v>
      </c>
      <c r="F2789" s="200" t="s">
        <v>576</v>
      </c>
      <c r="H2789" s="199" t="s">
        <v>1</v>
      </c>
      <c r="I2789" s="201"/>
      <c r="L2789" s="198"/>
      <c r="M2789" s="202"/>
      <c r="N2789" s="203"/>
      <c r="O2789" s="203"/>
      <c r="P2789" s="203"/>
      <c r="Q2789" s="203"/>
      <c r="R2789" s="203"/>
      <c r="S2789" s="203"/>
      <c r="T2789" s="204"/>
      <c r="AT2789" s="199" t="s">
        <v>532</v>
      </c>
      <c r="AU2789" s="199" t="s">
        <v>89</v>
      </c>
      <c r="AV2789" s="14" t="s">
        <v>83</v>
      </c>
      <c r="AW2789" s="14" t="s">
        <v>30</v>
      </c>
      <c r="AX2789" s="14" t="s">
        <v>76</v>
      </c>
      <c r="AY2789" s="199" t="s">
        <v>524</v>
      </c>
    </row>
    <row r="2790" spans="1:65" s="14" customFormat="1">
      <c r="B2790" s="198"/>
      <c r="D2790" s="190" t="s">
        <v>532</v>
      </c>
      <c r="E2790" s="199" t="s">
        <v>1</v>
      </c>
      <c r="F2790" s="200" t="s">
        <v>577</v>
      </c>
      <c r="H2790" s="199" t="s">
        <v>1</v>
      </c>
      <c r="I2790" s="201"/>
      <c r="L2790" s="198"/>
      <c r="M2790" s="202"/>
      <c r="N2790" s="203"/>
      <c r="O2790" s="203"/>
      <c r="P2790" s="203"/>
      <c r="Q2790" s="203"/>
      <c r="R2790" s="203"/>
      <c r="S2790" s="203"/>
      <c r="T2790" s="204"/>
      <c r="AT2790" s="199" t="s">
        <v>532</v>
      </c>
      <c r="AU2790" s="199" t="s">
        <v>89</v>
      </c>
      <c r="AV2790" s="14" t="s">
        <v>83</v>
      </c>
      <c r="AW2790" s="14" t="s">
        <v>30</v>
      </c>
      <c r="AX2790" s="14" t="s">
        <v>76</v>
      </c>
      <c r="AY2790" s="199" t="s">
        <v>524</v>
      </c>
    </row>
    <row r="2791" spans="1:65" s="14" customFormat="1">
      <c r="B2791" s="198"/>
      <c r="D2791" s="190" t="s">
        <v>532</v>
      </c>
      <c r="E2791" s="199" t="s">
        <v>1</v>
      </c>
      <c r="F2791" s="200" t="s">
        <v>840</v>
      </c>
      <c r="H2791" s="199" t="s">
        <v>1</v>
      </c>
      <c r="I2791" s="201"/>
      <c r="L2791" s="198"/>
      <c r="M2791" s="202"/>
      <c r="N2791" s="203"/>
      <c r="O2791" s="203"/>
      <c r="P2791" s="203"/>
      <c r="Q2791" s="203"/>
      <c r="R2791" s="203"/>
      <c r="S2791" s="203"/>
      <c r="T2791" s="204"/>
      <c r="AT2791" s="199" t="s">
        <v>532</v>
      </c>
      <c r="AU2791" s="199" t="s">
        <v>89</v>
      </c>
      <c r="AV2791" s="14" t="s">
        <v>83</v>
      </c>
      <c r="AW2791" s="14" t="s">
        <v>30</v>
      </c>
      <c r="AX2791" s="14" t="s">
        <v>76</v>
      </c>
      <c r="AY2791" s="199" t="s">
        <v>524</v>
      </c>
    </row>
    <row r="2792" spans="1:65" s="13" customFormat="1">
      <c r="B2792" s="189"/>
      <c r="D2792" s="190" t="s">
        <v>532</v>
      </c>
      <c r="E2792" s="191" t="s">
        <v>1</v>
      </c>
      <c r="F2792" s="192" t="s">
        <v>2741</v>
      </c>
      <c r="H2792" s="193">
        <v>8.31</v>
      </c>
      <c r="I2792" s="194"/>
      <c r="L2792" s="189"/>
      <c r="M2792" s="195"/>
      <c r="N2792" s="196"/>
      <c r="O2792" s="196"/>
      <c r="P2792" s="196"/>
      <c r="Q2792" s="196"/>
      <c r="R2792" s="196"/>
      <c r="S2792" s="196"/>
      <c r="T2792" s="197"/>
      <c r="AT2792" s="191" t="s">
        <v>532</v>
      </c>
      <c r="AU2792" s="191" t="s">
        <v>89</v>
      </c>
      <c r="AV2792" s="13" t="s">
        <v>89</v>
      </c>
      <c r="AW2792" s="13" t="s">
        <v>30</v>
      </c>
      <c r="AX2792" s="13" t="s">
        <v>76</v>
      </c>
      <c r="AY2792" s="191" t="s">
        <v>524</v>
      </c>
    </row>
    <row r="2793" spans="1:65" s="13" customFormat="1">
      <c r="B2793" s="189"/>
      <c r="D2793" s="190" t="s">
        <v>532</v>
      </c>
      <c r="E2793" s="191" t="s">
        <v>1</v>
      </c>
      <c r="F2793" s="192" t="s">
        <v>2742</v>
      </c>
      <c r="H2793" s="193">
        <v>6.52</v>
      </c>
      <c r="I2793" s="194"/>
      <c r="L2793" s="189"/>
      <c r="M2793" s="195"/>
      <c r="N2793" s="196"/>
      <c r="O2793" s="196"/>
      <c r="P2793" s="196"/>
      <c r="Q2793" s="196"/>
      <c r="R2793" s="196"/>
      <c r="S2793" s="196"/>
      <c r="T2793" s="197"/>
      <c r="AT2793" s="191" t="s">
        <v>532</v>
      </c>
      <c r="AU2793" s="191" t="s">
        <v>89</v>
      </c>
      <c r="AV2793" s="13" t="s">
        <v>89</v>
      </c>
      <c r="AW2793" s="13" t="s">
        <v>30</v>
      </c>
      <c r="AX2793" s="13" t="s">
        <v>76</v>
      </c>
      <c r="AY2793" s="191" t="s">
        <v>524</v>
      </c>
    </row>
    <row r="2794" spans="1:65" s="15" customFormat="1">
      <c r="B2794" s="205"/>
      <c r="D2794" s="190" t="s">
        <v>532</v>
      </c>
      <c r="E2794" s="206" t="s">
        <v>1</v>
      </c>
      <c r="F2794" s="207" t="s">
        <v>589</v>
      </c>
      <c r="H2794" s="208">
        <v>14.83</v>
      </c>
      <c r="I2794" s="209"/>
      <c r="L2794" s="205"/>
      <c r="M2794" s="210"/>
      <c r="N2794" s="211"/>
      <c r="O2794" s="211"/>
      <c r="P2794" s="211"/>
      <c r="Q2794" s="211"/>
      <c r="R2794" s="211"/>
      <c r="S2794" s="211"/>
      <c r="T2794" s="212"/>
      <c r="AT2794" s="206" t="s">
        <v>532</v>
      </c>
      <c r="AU2794" s="206" t="s">
        <v>89</v>
      </c>
      <c r="AV2794" s="15" t="s">
        <v>537</v>
      </c>
      <c r="AW2794" s="15" t="s">
        <v>30</v>
      </c>
      <c r="AX2794" s="15" t="s">
        <v>76</v>
      </c>
      <c r="AY2794" s="206" t="s">
        <v>524</v>
      </c>
    </row>
    <row r="2795" spans="1:65" s="14" customFormat="1">
      <c r="B2795" s="198"/>
      <c r="D2795" s="190" t="s">
        <v>532</v>
      </c>
      <c r="E2795" s="199" t="s">
        <v>1</v>
      </c>
      <c r="F2795" s="200" t="s">
        <v>2743</v>
      </c>
      <c r="H2795" s="199" t="s">
        <v>1</v>
      </c>
      <c r="I2795" s="201"/>
      <c r="L2795" s="198"/>
      <c r="M2795" s="202"/>
      <c r="N2795" s="203"/>
      <c r="O2795" s="203"/>
      <c r="P2795" s="203"/>
      <c r="Q2795" s="203"/>
      <c r="R2795" s="203"/>
      <c r="S2795" s="203"/>
      <c r="T2795" s="204"/>
      <c r="AT2795" s="199" t="s">
        <v>532</v>
      </c>
      <c r="AU2795" s="199" t="s">
        <v>89</v>
      </c>
      <c r="AV2795" s="14" t="s">
        <v>83</v>
      </c>
      <c r="AW2795" s="14" t="s">
        <v>30</v>
      </c>
      <c r="AX2795" s="14" t="s">
        <v>76</v>
      </c>
      <c r="AY2795" s="199" t="s">
        <v>524</v>
      </c>
    </row>
    <row r="2796" spans="1:65" s="13" customFormat="1">
      <c r="B2796" s="189"/>
      <c r="D2796" s="190" t="s">
        <v>532</v>
      </c>
      <c r="E2796" s="191" t="s">
        <v>1</v>
      </c>
      <c r="F2796" s="192" t="s">
        <v>2744</v>
      </c>
      <c r="H2796" s="193">
        <v>8.5649999999999995</v>
      </c>
      <c r="I2796" s="194"/>
      <c r="L2796" s="189"/>
      <c r="M2796" s="195"/>
      <c r="N2796" s="196"/>
      <c r="O2796" s="196"/>
      <c r="P2796" s="196"/>
      <c r="Q2796" s="196"/>
      <c r="R2796" s="196"/>
      <c r="S2796" s="196"/>
      <c r="T2796" s="197"/>
      <c r="AT2796" s="191" t="s">
        <v>532</v>
      </c>
      <c r="AU2796" s="191" t="s">
        <v>89</v>
      </c>
      <c r="AV2796" s="13" t="s">
        <v>89</v>
      </c>
      <c r="AW2796" s="13" t="s">
        <v>30</v>
      </c>
      <c r="AX2796" s="13" t="s">
        <v>76</v>
      </c>
      <c r="AY2796" s="191" t="s">
        <v>524</v>
      </c>
    </row>
    <row r="2797" spans="1:65" s="13" customFormat="1">
      <c r="B2797" s="189"/>
      <c r="D2797" s="190" t="s">
        <v>532</v>
      </c>
      <c r="E2797" s="191" t="s">
        <v>1</v>
      </c>
      <c r="F2797" s="192" t="s">
        <v>2745</v>
      </c>
      <c r="H2797" s="193">
        <v>6.915</v>
      </c>
      <c r="I2797" s="194"/>
      <c r="L2797" s="189"/>
      <c r="M2797" s="195"/>
      <c r="N2797" s="196"/>
      <c r="O2797" s="196"/>
      <c r="P2797" s="196"/>
      <c r="Q2797" s="196"/>
      <c r="R2797" s="196"/>
      <c r="S2797" s="196"/>
      <c r="T2797" s="197"/>
      <c r="AT2797" s="191" t="s">
        <v>532</v>
      </c>
      <c r="AU2797" s="191" t="s">
        <v>89</v>
      </c>
      <c r="AV2797" s="13" t="s">
        <v>89</v>
      </c>
      <c r="AW2797" s="13" t="s">
        <v>30</v>
      </c>
      <c r="AX2797" s="13" t="s">
        <v>76</v>
      </c>
      <c r="AY2797" s="191" t="s">
        <v>524</v>
      </c>
    </row>
    <row r="2798" spans="1:65" s="13" customFormat="1">
      <c r="B2798" s="189"/>
      <c r="D2798" s="190" t="s">
        <v>532</v>
      </c>
      <c r="E2798" s="191" t="s">
        <v>1</v>
      </c>
      <c r="F2798" s="192" t="s">
        <v>2746</v>
      </c>
      <c r="H2798" s="193">
        <v>7.53</v>
      </c>
      <c r="I2798" s="194"/>
      <c r="L2798" s="189"/>
      <c r="M2798" s="195"/>
      <c r="N2798" s="196"/>
      <c r="O2798" s="196"/>
      <c r="P2798" s="196"/>
      <c r="Q2798" s="196"/>
      <c r="R2798" s="196"/>
      <c r="S2798" s="196"/>
      <c r="T2798" s="197"/>
      <c r="AT2798" s="191" t="s">
        <v>532</v>
      </c>
      <c r="AU2798" s="191" t="s">
        <v>89</v>
      </c>
      <c r="AV2798" s="13" t="s">
        <v>89</v>
      </c>
      <c r="AW2798" s="13" t="s">
        <v>30</v>
      </c>
      <c r="AX2798" s="13" t="s">
        <v>76</v>
      </c>
      <c r="AY2798" s="191" t="s">
        <v>524</v>
      </c>
    </row>
    <row r="2799" spans="1:65" s="14" customFormat="1">
      <c r="B2799" s="198"/>
      <c r="D2799" s="190" t="s">
        <v>532</v>
      </c>
      <c r="E2799" s="199" t="s">
        <v>1</v>
      </c>
      <c r="F2799" s="200" t="s">
        <v>2747</v>
      </c>
      <c r="H2799" s="199" t="s">
        <v>1</v>
      </c>
      <c r="I2799" s="201"/>
      <c r="L2799" s="198"/>
      <c r="M2799" s="202"/>
      <c r="N2799" s="203"/>
      <c r="O2799" s="203"/>
      <c r="P2799" s="203"/>
      <c r="Q2799" s="203"/>
      <c r="R2799" s="203"/>
      <c r="S2799" s="203"/>
      <c r="T2799" s="204"/>
      <c r="AT2799" s="199" t="s">
        <v>532</v>
      </c>
      <c r="AU2799" s="199" t="s">
        <v>89</v>
      </c>
      <c r="AV2799" s="14" t="s">
        <v>83</v>
      </c>
      <c r="AW2799" s="14" t="s">
        <v>30</v>
      </c>
      <c r="AX2799" s="14" t="s">
        <v>76</v>
      </c>
      <c r="AY2799" s="199" t="s">
        <v>524</v>
      </c>
    </row>
    <row r="2800" spans="1:65" s="13" customFormat="1">
      <c r="B2800" s="189"/>
      <c r="D2800" s="190" t="s">
        <v>532</v>
      </c>
      <c r="E2800" s="191" t="s">
        <v>1</v>
      </c>
      <c r="F2800" s="192" t="s">
        <v>2748</v>
      </c>
      <c r="H2800" s="193">
        <v>0.38500000000000001</v>
      </c>
      <c r="I2800" s="194"/>
      <c r="L2800" s="189"/>
      <c r="M2800" s="195"/>
      <c r="N2800" s="196"/>
      <c r="O2800" s="196"/>
      <c r="P2800" s="196"/>
      <c r="Q2800" s="196"/>
      <c r="R2800" s="196"/>
      <c r="S2800" s="196"/>
      <c r="T2800" s="197"/>
      <c r="AT2800" s="191" t="s">
        <v>532</v>
      </c>
      <c r="AU2800" s="191" t="s">
        <v>89</v>
      </c>
      <c r="AV2800" s="13" t="s">
        <v>89</v>
      </c>
      <c r="AW2800" s="13" t="s">
        <v>30</v>
      </c>
      <c r="AX2800" s="13" t="s">
        <v>76</v>
      </c>
      <c r="AY2800" s="191" t="s">
        <v>524</v>
      </c>
    </row>
    <row r="2801" spans="1:65" s="15" customFormat="1">
      <c r="B2801" s="205"/>
      <c r="D2801" s="190" t="s">
        <v>532</v>
      </c>
      <c r="E2801" s="206" t="s">
        <v>1</v>
      </c>
      <c r="F2801" s="207" t="s">
        <v>589</v>
      </c>
      <c r="H2801" s="208">
        <v>23.395</v>
      </c>
      <c r="I2801" s="209"/>
      <c r="L2801" s="205"/>
      <c r="M2801" s="210"/>
      <c r="N2801" s="211"/>
      <c r="O2801" s="211"/>
      <c r="P2801" s="211"/>
      <c r="Q2801" s="211"/>
      <c r="R2801" s="211"/>
      <c r="S2801" s="211"/>
      <c r="T2801" s="212"/>
      <c r="AT2801" s="206" t="s">
        <v>532</v>
      </c>
      <c r="AU2801" s="206" t="s">
        <v>89</v>
      </c>
      <c r="AV2801" s="15" t="s">
        <v>537</v>
      </c>
      <c r="AW2801" s="15" t="s">
        <v>30</v>
      </c>
      <c r="AX2801" s="15" t="s">
        <v>76</v>
      </c>
      <c r="AY2801" s="206" t="s">
        <v>524</v>
      </c>
    </row>
    <row r="2802" spans="1:65" s="14" customFormat="1">
      <c r="B2802" s="198"/>
      <c r="D2802" s="190" t="s">
        <v>532</v>
      </c>
      <c r="E2802" s="199" t="s">
        <v>1</v>
      </c>
      <c r="F2802" s="200" t="s">
        <v>860</v>
      </c>
      <c r="H2802" s="199" t="s">
        <v>1</v>
      </c>
      <c r="I2802" s="201"/>
      <c r="L2802" s="198"/>
      <c r="M2802" s="202"/>
      <c r="N2802" s="203"/>
      <c r="O2802" s="203"/>
      <c r="P2802" s="203"/>
      <c r="Q2802" s="203"/>
      <c r="R2802" s="203"/>
      <c r="S2802" s="203"/>
      <c r="T2802" s="204"/>
      <c r="AT2802" s="199" t="s">
        <v>532</v>
      </c>
      <c r="AU2802" s="199" t="s">
        <v>89</v>
      </c>
      <c r="AV2802" s="14" t="s">
        <v>83</v>
      </c>
      <c r="AW2802" s="14" t="s">
        <v>30</v>
      </c>
      <c r="AX2802" s="14" t="s">
        <v>76</v>
      </c>
      <c r="AY2802" s="199" t="s">
        <v>524</v>
      </c>
    </row>
    <row r="2803" spans="1:65" s="13" customFormat="1">
      <c r="B2803" s="189"/>
      <c r="D2803" s="190" t="s">
        <v>532</v>
      </c>
      <c r="E2803" s="191" t="s">
        <v>1</v>
      </c>
      <c r="F2803" s="192" t="s">
        <v>2749</v>
      </c>
      <c r="H2803" s="193">
        <v>0.375</v>
      </c>
      <c r="I2803" s="194"/>
      <c r="L2803" s="189"/>
      <c r="M2803" s="195"/>
      <c r="N2803" s="196"/>
      <c r="O2803" s="196"/>
      <c r="P2803" s="196"/>
      <c r="Q2803" s="196"/>
      <c r="R2803" s="196"/>
      <c r="S2803" s="196"/>
      <c r="T2803" s="197"/>
      <c r="AT2803" s="191" t="s">
        <v>532</v>
      </c>
      <c r="AU2803" s="191" t="s">
        <v>89</v>
      </c>
      <c r="AV2803" s="13" t="s">
        <v>89</v>
      </c>
      <c r="AW2803" s="13" t="s">
        <v>30</v>
      </c>
      <c r="AX2803" s="13" t="s">
        <v>76</v>
      </c>
      <c r="AY2803" s="191" t="s">
        <v>524</v>
      </c>
    </row>
    <row r="2804" spans="1:65" s="15" customFormat="1">
      <c r="B2804" s="205"/>
      <c r="D2804" s="190" t="s">
        <v>532</v>
      </c>
      <c r="E2804" s="206" t="s">
        <v>1</v>
      </c>
      <c r="F2804" s="207" t="s">
        <v>589</v>
      </c>
      <c r="H2804" s="208">
        <v>0.375</v>
      </c>
      <c r="I2804" s="209"/>
      <c r="L2804" s="205"/>
      <c r="M2804" s="210"/>
      <c r="N2804" s="211"/>
      <c r="O2804" s="211"/>
      <c r="P2804" s="211"/>
      <c r="Q2804" s="211"/>
      <c r="R2804" s="211"/>
      <c r="S2804" s="211"/>
      <c r="T2804" s="212"/>
      <c r="AT2804" s="206" t="s">
        <v>532</v>
      </c>
      <c r="AU2804" s="206" t="s">
        <v>89</v>
      </c>
      <c r="AV2804" s="15" t="s">
        <v>537</v>
      </c>
      <c r="AW2804" s="15" t="s">
        <v>30</v>
      </c>
      <c r="AX2804" s="15" t="s">
        <v>76</v>
      </c>
      <c r="AY2804" s="206" t="s">
        <v>524</v>
      </c>
    </row>
    <row r="2805" spans="1:65" s="16" customFormat="1">
      <c r="B2805" s="213"/>
      <c r="D2805" s="190" t="s">
        <v>532</v>
      </c>
      <c r="E2805" s="214" t="s">
        <v>188</v>
      </c>
      <c r="F2805" s="215" t="s">
        <v>590</v>
      </c>
      <c r="H2805" s="216">
        <v>38.6</v>
      </c>
      <c r="I2805" s="217"/>
      <c r="L2805" s="213"/>
      <c r="M2805" s="218"/>
      <c r="N2805" s="219"/>
      <c r="O2805" s="219"/>
      <c r="P2805" s="219"/>
      <c r="Q2805" s="219"/>
      <c r="R2805" s="219"/>
      <c r="S2805" s="219"/>
      <c r="T2805" s="220"/>
      <c r="AT2805" s="214" t="s">
        <v>532</v>
      </c>
      <c r="AU2805" s="214" t="s">
        <v>89</v>
      </c>
      <c r="AV2805" s="16" t="s">
        <v>530</v>
      </c>
      <c r="AW2805" s="16" t="s">
        <v>30</v>
      </c>
      <c r="AX2805" s="16" t="s">
        <v>83</v>
      </c>
      <c r="AY2805" s="214" t="s">
        <v>524</v>
      </c>
    </row>
    <row r="2806" spans="1:65" s="2" customFormat="1" ht="21.75" customHeight="1">
      <c r="A2806" s="35"/>
      <c r="B2806" s="144"/>
      <c r="C2806" s="176" t="s">
        <v>2750</v>
      </c>
      <c r="D2806" s="176" t="s">
        <v>526</v>
      </c>
      <c r="E2806" s="177" t="s">
        <v>2751</v>
      </c>
      <c r="F2806" s="178" t="s">
        <v>193</v>
      </c>
      <c r="G2806" s="179" t="s">
        <v>980</v>
      </c>
      <c r="H2806" s="180">
        <v>2.92</v>
      </c>
      <c r="I2806" s="181"/>
      <c r="J2806" s="180">
        <f>ROUND(I2806*H2806,3)</f>
        <v>0</v>
      </c>
      <c r="K2806" s="182"/>
      <c r="L2806" s="36"/>
      <c r="M2806" s="183" t="s">
        <v>1</v>
      </c>
      <c r="N2806" s="184" t="s">
        <v>42</v>
      </c>
      <c r="O2806" s="61"/>
      <c r="P2806" s="185">
        <f>O2806*H2806</f>
        <v>0</v>
      </c>
      <c r="Q2806" s="185">
        <v>0</v>
      </c>
      <c r="R2806" s="185">
        <f>Q2806*H2806</f>
        <v>0</v>
      </c>
      <c r="S2806" s="185">
        <v>8.7999999999999995E-2</v>
      </c>
      <c r="T2806" s="186">
        <f>S2806*H2806</f>
        <v>0.25695999999999997</v>
      </c>
      <c r="U2806" s="35"/>
      <c r="V2806" s="35"/>
      <c r="W2806" s="35"/>
      <c r="X2806" s="35"/>
      <c r="Y2806" s="35"/>
      <c r="Z2806" s="35"/>
      <c r="AA2806" s="35"/>
      <c r="AB2806" s="35"/>
      <c r="AC2806" s="35"/>
      <c r="AD2806" s="35"/>
      <c r="AE2806" s="35"/>
      <c r="AR2806" s="187" t="s">
        <v>530</v>
      </c>
      <c r="AT2806" s="187" t="s">
        <v>526</v>
      </c>
      <c r="AU2806" s="187" t="s">
        <v>89</v>
      </c>
      <c r="AY2806" s="18" t="s">
        <v>524</v>
      </c>
      <c r="BE2806" s="105">
        <f>IF(N2806="základná",J2806,0)</f>
        <v>0</v>
      </c>
      <c r="BF2806" s="105">
        <f>IF(N2806="znížená",J2806,0)</f>
        <v>0</v>
      </c>
      <c r="BG2806" s="105">
        <f>IF(N2806="zákl. prenesená",J2806,0)</f>
        <v>0</v>
      </c>
      <c r="BH2806" s="105">
        <f>IF(N2806="zníž. prenesená",J2806,0)</f>
        <v>0</v>
      </c>
      <c r="BI2806" s="105">
        <f>IF(N2806="nulová",J2806,0)</f>
        <v>0</v>
      </c>
      <c r="BJ2806" s="18" t="s">
        <v>89</v>
      </c>
      <c r="BK2806" s="188">
        <f>ROUND(I2806*H2806,3)</f>
        <v>0</v>
      </c>
      <c r="BL2806" s="18" t="s">
        <v>530</v>
      </c>
      <c r="BM2806" s="187" t="s">
        <v>2752</v>
      </c>
    </row>
    <row r="2807" spans="1:65" s="14" customFormat="1">
      <c r="B2807" s="198"/>
      <c r="D2807" s="190" t="s">
        <v>532</v>
      </c>
      <c r="E2807" s="199" t="s">
        <v>1</v>
      </c>
      <c r="F2807" s="200" t="s">
        <v>576</v>
      </c>
      <c r="H2807" s="199" t="s">
        <v>1</v>
      </c>
      <c r="I2807" s="201"/>
      <c r="L2807" s="198"/>
      <c r="M2807" s="202"/>
      <c r="N2807" s="203"/>
      <c r="O2807" s="203"/>
      <c r="P2807" s="203"/>
      <c r="Q2807" s="203"/>
      <c r="R2807" s="203"/>
      <c r="S2807" s="203"/>
      <c r="T2807" s="204"/>
      <c r="AT2807" s="199" t="s">
        <v>532</v>
      </c>
      <c r="AU2807" s="199" t="s">
        <v>89</v>
      </c>
      <c r="AV2807" s="14" t="s">
        <v>83</v>
      </c>
      <c r="AW2807" s="14" t="s">
        <v>30</v>
      </c>
      <c r="AX2807" s="14" t="s">
        <v>76</v>
      </c>
      <c r="AY2807" s="199" t="s">
        <v>524</v>
      </c>
    </row>
    <row r="2808" spans="1:65" s="14" customFormat="1">
      <c r="B2808" s="198"/>
      <c r="D2808" s="190" t="s">
        <v>532</v>
      </c>
      <c r="E2808" s="199" t="s">
        <v>1</v>
      </c>
      <c r="F2808" s="200" t="s">
        <v>577</v>
      </c>
      <c r="H2808" s="199" t="s">
        <v>1</v>
      </c>
      <c r="I2808" s="201"/>
      <c r="L2808" s="198"/>
      <c r="M2808" s="202"/>
      <c r="N2808" s="203"/>
      <c r="O2808" s="203"/>
      <c r="P2808" s="203"/>
      <c r="Q2808" s="203"/>
      <c r="R2808" s="203"/>
      <c r="S2808" s="203"/>
      <c r="T2808" s="204"/>
      <c r="AT2808" s="199" t="s">
        <v>532</v>
      </c>
      <c r="AU2808" s="199" t="s">
        <v>89</v>
      </c>
      <c r="AV2808" s="14" t="s">
        <v>83</v>
      </c>
      <c r="AW2808" s="14" t="s">
        <v>30</v>
      </c>
      <c r="AX2808" s="14" t="s">
        <v>76</v>
      </c>
      <c r="AY2808" s="199" t="s">
        <v>524</v>
      </c>
    </row>
    <row r="2809" spans="1:65" s="14" customFormat="1">
      <c r="B2809" s="198"/>
      <c r="D2809" s="190" t="s">
        <v>532</v>
      </c>
      <c r="E2809" s="199" t="s">
        <v>1</v>
      </c>
      <c r="F2809" s="200" t="s">
        <v>840</v>
      </c>
      <c r="H2809" s="199" t="s">
        <v>1</v>
      </c>
      <c r="I2809" s="201"/>
      <c r="L2809" s="198"/>
      <c r="M2809" s="202"/>
      <c r="N2809" s="203"/>
      <c r="O2809" s="203"/>
      <c r="P2809" s="203"/>
      <c r="Q2809" s="203"/>
      <c r="R2809" s="203"/>
      <c r="S2809" s="203"/>
      <c r="T2809" s="204"/>
      <c r="AT2809" s="199" t="s">
        <v>532</v>
      </c>
      <c r="AU2809" s="199" t="s">
        <v>89</v>
      </c>
      <c r="AV2809" s="14" t="s">
        <v>83</v>
      </c>
      <c r="AW2809" s="14" t="s">
        <v>30</v>
      </c>
      <c r="AX2809" s="14" t="s">
        <v>76</v>
      </c>
      <c r="AY2809" s="199" t="s">
        <v>524</v>
      </c>
    </row>
    <row r="2810" spans="1:65" s="13" customFormat="1">
      <c r="B2810" s="189"/>
      <c r="D2810" s="190" t="s">
        <v>532</v>
      </c>
      <c r="E2810" s="191" t="s">
        <v>1</v>
      </c>
      <c r="F2810" s="192" t="s">
        <v>2753</v>
      </c>
      <c r="H2810" s="193">
        <v>0.80500000000000005</v>
      </c>
      <c r="I2810" s="194"/>
      <c r="L2810" s="189"/>
      <c r="M2810" s="195"/>
      <c r="N2810" s="196"/>
      <c r="O2810" s="196"/>
      <c r="P2810" s="196"/>
      <c r="Q2810" s="196"/>
      <c r="R2810" s="196"/>
      <c r="S2810" s="196"/>
      <c r="T2810" s="197"/>
      <c r="AT2810" s="191" t="s">
        <v>532</v>
      </c>
      <c r="AU2810" s="191" t="s">
        <v>89</v>
      </c>
      <c r="AV2810" s="13" t="s">
        <v>89</v>
      </c>
      <c r="AW2810" s="13" t="s">
        <v>30</v>
      </c>
      <c r="AX2810" s="13" t="s">
        <v>76</v>
      </c>
      <c r="AY2810" s="191" t="s">
        <v>524</v>
      </c>
    </row>
    <row r="2811" spans="1:65" s="14" customFormat="1">
      <c r="B2811" s="198"/>
      <c r="D2811" s="190" t="s">
        <v>532</v>
      </c>
      <c r="E2811" s="199" t="s">
        <v>1</v>
      </c>
      <c r="F2811" s="200" t="s">
        <v>2695</v>
      </c>
      <c r="H2811" s="199" t="s">
        <v>1</v>
      </c>
      <c r="I2811" s="201"/>
      <c r="L2811" s="198"/>
      <c r="M2811" s="202"/>
      <c r="N2811" s="203"/>
      <c r="O2811" s="203"/>
      <c r="P2811" s="203"/>
      <c r="Q2811" s="203"/>
      <c r="R2811" s="203"/>
      <c r="S2811" s="203"/>
      <c r="T2811" s="204"/>
      <c r="AT2811" s="199" t="s">
        <v>532</v>
      </c>
      <c r="AU2811" s="199" t="s">
        <v>89</v>
      </c>
      <c r="AV2811" s="14" t="s">
        <v>83</v>
      </c>
      <c r="AW2811" s="14" t="s">
        <v>30</v>
      </c>
      <c r="AX2811" s="14" t="s">
        <v>76</v>
      </c>
      <c r="AY2811" s="199" t="s">
        <v>524</v>
      </c>
    </row>
    <row r="2812" spans="1:65" s="13" customFormat="1">
      <c r="B2812" s="189"/>
      <c r="D2812" s="190" t="s">
        <v>532</v>
      </c>
      <c r="E2812" s="191" t="s">
        <v>1</v>
      </c>
      <c r="F2812" s="192" t="s">
        <v>2754</v>
      </c>
      <c r="H2812" s="193">
        <v>2.1150000000000002</v>
      </c>
      <c r="I2812" s="194"/>
      <c r="L2812" s="189"/>
      <c r="M2812" s="195"/>
      <c r="N2812" s="196"/>
      <c r="O2812" s="196"/>
      <c r="P2812" s="196"/>
      <c r="Q2812" s="196"/>
      <c r="R2812" s="196"/>
      <c r="S2812" s="196"/>
      <c r="T2812" s="197"/>
      <c r="AT2812" s="191" t="s">
        <v>532</v>
      </c>
      <c r="AU2812" s="191" t="s">
        <v>89</v>
      </c>
      <c r="AV2812" s="13" t="s">
        <v>89</v>
      </c>
      <c r="AW2812" s="13" t="s">
        <v>30</v>
      </c>
      <c r="AX2812" s="13" t="s">
        <v>76</v>
      </c>
      <c r="AY2812" s="191" t="s">
        <v>524</v>
      </c>
    </row>
    <row r="2813" spans="1:65" s="16" customFormat="1">
      <c r="B2813" s="213"/>
      <c r="D2813" s="190" t="s">
        <v>532</v>
      </c>
      <c r="E2813" s="214" t="s">
        <v>192</v>
      </c>
      <c r="F2813" s="215" t="s">
        <v>590</v>
      </c>
      <c r="H2813" s="216">
        <v>2.92</v>
      </c>
      <c r="I2813" s="217"/>
      <c r="L2813" s="213"/>
      <c r="M2813" s="218"/>
      <c r="N2813" s="219"/>
      <c r="O2813" s="219"/>
      <c r="P2813" s="219"/>
      <c r="Q2813" s="219"/>
      <c r="R2813" s="219"/>
      <c r="S2813" s="219"/>
      <c r="T2813" s="220"/>
      <c r="AT2813" s="214" t="s">
        <v>532</v>
      </c>
      <c r="AU2813" s="214" t="s">
        <v>89</v>
      </c>
      <c r="AV2813" s="16" t="s">
        <v>530</v>
      </c>
      <c r="AW2813" s="16" t="s">
        <v>30</v>
      </c>
      <c r="AX2813" s="16" t="s">
        <v>83</v>
      </c>
      <c r="AY2813" s="214" t="s">
        <v>524</v>
      </c>
    </row>
    <row r="2814" spans="1:65" s="2" customFormat="1" ht="21.75" customHeight="1">
      <c r="A2814" s="35"/>
      <c r="B2814" s="144"/>
      <c r="C2814" s="176" t="s">
        <v>2755</v>
      </c>
      <c r="D2814" s="176" t="s">
        <v>526</v>
      </c>
      <c r="E2814" s="177" t="s">
        <v>2756</v>
      </c>
      <c r="F2814" s="178" t="s">
        <v>197</v>
      </c>
      <c r="G2814" s="179" t="s">
        <v>980</v>
      </c>
      <c r="H2814" s="180">
        <v>1.385</v>
      </c>
      <c r="I2814" s="181"/>
      <c r="J2814" s="180">
        <f>ROUND(I2814*H2814,3)</f>
        <v>0</v>
      </c>
      <c r="K2814" s="182"/>
      <c r="L2814" s="36"/>
      <c r="M2814" s="183" t="s">
        <v>1</v>
      </c>
      <c r="N2814" s="184" t="s">
        <v>42</v>
      </c>
      <c r="O2814" s="61"/>
      <c r="P2814" s="185">
        <f>O2814*H2814</f>
        <v>0</v>
      </c>
      <c r="Q2814" s="185">
        <v>0</v>
      </c>
      <c r="R2814" s="185">
        <f>Q2814*H2814</f>
        <v>0</v>
      </c>
      <c r="S2814" s="185">
        <v>6.6000000000000003E-2</v>
      </c>
      <c r="T2814" s="186">
        <f>S2814*H2814</f>
        <v>9.1410000000000005E-2</v>
      </c>
      <c r="U2814" s="35"/>
      <c r="V2814" s="35"/>
      <c r="W2814" s="35"/>
      <c r="X2814" s="35"/>
      <c r="Y2814" s="35"/>
      <c r="Z2814" s="35"/>
      <c r="AA2814" s="35"/>
      <c r="AB2814" s="35"/>
      <c r="AC2814" s="35"/>
      <c r="AD2814" s="35"/>
      <c r="AE2814" s="35"/>
      <c r="AR2814" s="187" t="s">
        <v>530</v>
      </c>
      <c r="AT2814" s="187" t="s">
        <v>526</v>
      </c>
      <c r="AU2814" s="187" t="s">
        <v>89</v>
      </c>
      <c r="AY2814" s="18" t="s">
        <v>524</v>
      </c>
      <c r="BE2814" s="105">
        <f>IF(N2814="základná",J2814,0)</f>
        <v>0</v>
      </c>
      <c r="BF2814" s="105">
        <f>IF(N2814="znížená",J2814,0)</f>
        <v>0</v>
      </c>
      <c r="BG2814" s="105">
        <f>IF(N2814="zákl. prenesená",J2814,0)</f>
        <v>0</v>
      </c>
      <c r="BH2814" s="105">
        <f>IF(N2814="zníž. prenesená",J2814,0)</f>
        <v>0</v>
      </c>
      <c r="BI2814" s="105">
        <f>IF(N2814="nulová",J2814,0)</f>
        <v>0</v>
      </c>
      <c r="BJ2814" s="18" t="s">
        <v>89</v>
      </c>
      <c r="BK2814" s="188">
        <f>ROUND(I2814*H2814,3)</f>
        <v>0</v>
      </c>
      <c r="BL2814" s="18" t="s">
        <v>530</v>
      </c>
      <c r="BM2814" s="187" t="s">
        <v>2757</v>
      </c>
    </row>
    <row r="2815" spans="1:65" s="14" customFormat="1">
      <c r="B2815" s="198"/>
      <c r="D2815" s="190" t="s">
        <v>532</v>
      </c>
      <c r="E2815" s="199" t="s">
        <v>1</v>
      </c>
      <c r="F2815" s="200" t="s">
        <v>576</v>
      </c>
      <c r="H2815" s="199" t="s">
        <v>1</v>
      </c>
      <c r="I2815" s="201"/>
      <c r="L2815" s="198"/>
      <c r="M2815" s="202"/>
      <c r="N2815" s="203"/>
      <c r="O2815" s="203"/>
      <c r="P2815" s="203"/>
      <c r="Q2815" s="203"/>
      <c r="R2815" s="203"/>
      <c r="S2815" s="203"/>
      <c r="T2815" s="204"/>
      <c r="AT2815" s="199" t="s">
        <v>532</v>
      </c>
      <c r="AU2815" s="199" t="s">
        <v>89</v>
      </c>
      <c r="AV2815" s="14" t="s">
        <v>83</v>
      </c>
      <c r="AW2815" s="14" t="s">
        <v>30</v>
      </c>
      <c r="AX2815" s="14" t="s">
        <v>76</v>
      </c>
      <c r="AY2815" s="199" t="s">
        <v>524</v>
      </c>
    </row>
    <row r="2816" spans="1:65" s="14" customFormat="1">
      <c r="B2816" s="198"/>
      <c r="D2816" s="190" t="s">
        <v>532</v>
      </c>
      <c r="E2816" s="199" t="s">
        <v>1</v>
      </c>
      <c r="F2816" s="200" t="s">
        <v>577</v>
      </c>
      <c r="H2816" s="199" t="s">
        <v>1</v>
      </c>
      <c r="I2816" s="201"/>
      <c r="L2816" s="198"/>
      <c r="M2816" s="202"/>
      <c r="N2816" s="203"/>
      <c r="O2816" s="203"/>
      <c r="P2816" s="203"/>
      <c r="Q2816" s="203"/>
      <c r="R2816" s="203"/>
      <c r="S2816" s="203"/>
      <c r="T2816" s="204"/>
      <c r="AT2816" s="199" t="s">
        <v>532</v>
      </c>
      <c r="AU2816" s="199" t="s">
        <v>89</v>
      </c>
      <c r="AV2816" s="14" t="s">
        <v>83</v>
      </c>
      <c r="AW2816" s="14" t="s">
        <v>30</v>
      </c>
      <c r="AX2816" s="14" t="s">
        <v>76</v>
      </c>
      <c r="AY2816" s="199" t="s">
        <v>524</v>
      </c>
    </row>
    <row r="2817" spans="1:65" s="13" customFormat="1">
      <c r="B2817" s="189"/>
      <c r="D2817" s="190" t="s">
        <v>532</v>
      </c>
      <c r="E2817" s="191" t="s">
        <v>1</v>
      </c>
      <c r="F2817" s="192" t="s">
        <v>2758</v>
      </c>
      <c r="H2817" s="193">
        <v>1.385</v>
      </c>
      <c r="I2817" s="194"/>
      <c r="L2817" s="189"/>
      <c r="M2817" s="195"/>
      <c r="N2817" s="196"/>
      <c r="O2817" s="196"/>
      <c r="P2817" s="196"/>
      <c r="Q2817" s="196"/>
      <c r="R2817" s="196"/>
      <c r="S2817" s="196"/>
      <c r="T2817" s="197"/>
      <c r="AT2817" s="191" t="s">
        <v>532</v>
      </c>
      <c r="AU2817" s="191" t="s">
        <v>89</v>
      </c>
      <c r="AV2817" s="13" t="s">
        <v>89</v>
      </c>
      <c r="AW2817" s="13" t="s">
        <v>30</v>
      </c>
      <c r="AX2817" s="13" t="s">
        <v>76</v>
      </c>
      <c r="AY2817" s="191" t="s">
        <v>524</v>
      </c>
    </row>
    <row r="2818" spans="1:65" s="16" customFormat="1">
      <c r="B2818" s="213"/>
      <c r="D2818" s="190" t="s">
        <v>532</v>
      </c>
      <c r="E2818" s="214" t="s">
        <v>196</v>
      </c>
      <c r="F2818" s="215" t="s">
        <v>590</v>
      </c>
      <c r="H2818" s="216">
        <v>1.385</v>
      </c>
      <c r="I2818" s="217"/>
      <c r="L2818" s="213"/>
      <c r="M2818" s="218"/>
      <c r="N2818" s="219"/>
      <c r="O2818" s="219"/>
      <c r="P2818" s="219"/>
      <c r="Q2818" s="219"/>
      <c r="R2818" s="219"/>
      <c r="S2818" s="219"/>
      <c r="T2818" s="220"/>
      <c r="AT2818" s="214" t="s">
        <v>532</v>
      </c>
      <c r="AU2818" s="214" t="s">
        <v>89</v>
      </c>
      <c r="AV2818" s="16" t="s">
        <v>530</v>
      </c>
      <c r="AW2818" s="16" t="s">
        <v>30</v>
      </c>
      <c r="AX2818" s="16" t="s">
        <v>83</v>
      </c>
      <c r="AY2818" s="214" t="s">
        <v>524</v>
      </c>
    </row>
    <row r="2819" spans="1:65" s="2" customFormat="1" ht="21.75" customHeight="1">
      <c r="A2819" s="35"/>
      <c r="B2819" s="144"/>
      <c r="C2819" s="176" t="s">
        <v>2759</v>
      </c>
      <c r="D2819" s="176" t="s">
        <v>526</v>
      </c>
      <c r="E2819" s="177" t="s">
        <v>2760</v>
      </c>
      <c r="F2819" s="178" t="s">
        <v>200</v>
      </c>
      <c r="G2819" s="179" t="s">
        <v>980</v>
      </c>
      <c r="H2819" s="180">
        <v>9.9849999999999994</v>
      </c>
      <c r="I2819" s="181"/>
      <c r="J2819" s="180">
        <f>ROUND(I2819*H2819,3)</f>
        <v>0</v>
      </c>
      <c r="K2819" s="182"/>
      <c r="L2819" s="36"/>
      <c r="M2819" s="183" t="s">
        <v>1</v>
      </c>
      <c r="N2819" s="184" t="s">
        <v>42</v>
      </c>
      <c r="O2819" s="61"/>
      <c r="P2819" s="185">
        <f>O2819*H2819</f>
        <v>0</v>
      </c>
      <c r="Q2819" s="185">
        <v>0</v>
      </c>
      <c r="R2819" s="185">
        <f>Q2819*H2819</f>
        <v>0</v>
      </c>
      <c r="S2819" s="185">
        <v>9.9000000000000005E-2</v>
      </c>
      <c r="T2819" s="186">
        <f>S2819*H2819</f>
        <v>0.98851500000000003</v>
      </c>
      <c r="U2819" s="35"/>
      <c r="V2819" s="35"/>
      <c r="W2819" s="35"/>
      <c r="X2819" s="35"/>
      <c r="Y2819" s="35"/>
      <c r="Z2819" s="35"/>
      <c r="AA2819" s="35"/>
      <c r="AB2819" s="35"/>
      <c r="AC2819" s="35"/>
      <c r="AD2819" s="35"/>
      <c r="AE2819" s="35"/>
      <c r="AR2819" s="187" t="s">
        <v>530</v>
      </c>
      <c r="AT2819" s="187" t="s">
        <v>526</v>
      </c>
      <c r="AU2819" s="187" t="s">
        <v>89</v>
      </c>
      <c r="AY2819" s="18" t="s">
        <v>524</v>
      </c>
      <c r="BE2819" s="105">
        <f>IF(N2819="základná",J2819,0)</f>
        <v>0</v>
      </c>
      <c r="BF2819" s="105">
        <f>IF(N2819="znížená",J2819,0)</f>
        <v>0</v>
      </c>
      <c r="BG2819" s="105">
        <f>IF(N2819="zákl. prenesená",J2819,0)</f>
        <v>0</v>
      </c>
      <c r="BH2819" s="105">
        <f>IF(N2819="zníž. prenesená",J2819,0)</f>
        <v>0</v>
      </c>
      <c r="BI2819" s="105">
        <f>IF(N2819="nulová",J2819,0)</f>
        <v>0</v>
      </c>
      <c r="BJ2819" s="18" t="s">
        <v>89</v>
      </c>
      <c r="BK2819" s="188">
        <f>ROUND(I2819*H2819,3)</f>
        <v>0</v>
      </c>
      <c r="BL2819" s="18" t="s">
        <v>530</v>
      </c>
      <c r="BM2819" s="187" t="s">
        <v>2761</v>
      </c>
    </row>
    <row r="2820" spans="1:65" s="14" customFormat="1">
      <c r="B2820" s="198"/>
      <c r="D2820" s="190" t="s">
        <v>532</v>
      </c>
      <c r="E2820" s="199" t="s">
        <v>1</v>
      </c>
      <c r="F2820" s="200" t="s">
        <v>576</v>
      </c>
      <c r="H2820" s="199" t="s">
        <v>1</v>
      </c>
      <c r="I2820" s="201"/>
      <c r="L2820" s="198"/>
      <c r="M2820" s="202"/>
      <c r="N2820" s="203"/>
      <c r="O2820" s="203"/>
      <c r="P2820" s="203"/>
      <c r="Q2820" s="203"/>
      <c r="R2820" s="203"/>
      <c r="S2820" s="203"/>
      <c r="T2820" s="204"/>
      <c r="AT2820" s="199" t="s">
        <v>532</v>
      </c>
      <c r="AU2820" s="199" t="s">
        <v>89</v>
      </c>
      <c r="AV2820" s="14" t="s">
        <v>83</v>
      </c>
      <c r="AW2820" s="14" t="s">
        <v>30</v>
      </c>
      <c r="AX2820" s="14" t="s">
        <v>76</v>
      </c>
      <c r="AY2820" s="199" t="s">
        <v>524</v>
      </c>
    </row>
    <row r="2821" spans="1:65" s="14" customFormat="1">
      <c r="B2821" s="198"/>
      <c r="D2821" s="190" t="s">
        <v>532</v>
      </c>
      <c r="E2821" s="199" t="s">
        <v>1</v>
      </c>
      <c r="F2821" s="200" t="s">
        <v>577</v>
      </c>
      <c r="H2821" s="199" t="s">
        <v>1</v>
      </c>
      <c r="I2821" s="201"/>
      <c r="L2821" s="198"/>
      <c r="M2821" s="202"/>
      <c r="N2821" s="203"/>
      <c r="O2821" s="203"/>
      <c r="P2821" s="203"/>
      <c r="Q2821" s="203"/>
      <c r="R2821" s="203"/>
      <c r="S2821" s="203"/>
      <c r="T2821" s="204"/>
      <c r="AT2821" s="199" t="s">
        <v>532</v>
      </c>
      <c r="AU2821" s="199" t="s">
        <v>89</v>
      </c>
      <c r="AV2821" s="14" t="s">
        <v>83</v>
      </c>
      <c r="AW2821" s="14" t="s">
        <v>30</v>
      </c>
      <c r="AX2821" s="14" t="s">
        <v>76</v>
      </c>
      <c r="AY2821" s="199" t="s">
        <v>524</v>
      </c>
    </row>
    <row r="2822" spans="1:65" s="13" customFormat="1">
      <c r="B2822" s="189"/>
      <c r="D2822" s="190" t="s">
        <v>532</v>
      </c>
      <c r="E2822" s="191" t="s">
        <v>1</v>
      </c>
      <c r="F2822" s="192" t="s">
        <v>2762</v>
      </c>
      <c r="H2822" s="193">
        <v>9.9849999999999994</v>
      </c>
      <c r="I2822" s="194"/>
      <c r="L2822" s="189"/>
      <c r="M2822" s="195"/>
      <c r="N2822" s="196"/>
      <c r="O2822" s="196"/>
      <c r="P2822" s="196"/>
      <c r="Q2822" s="196"/>
      <c r="R2822" s="196"/>
      <c r="S2822" s="196"/>
      <c r="T2822" s="197"/>
      <c r="AT2822" s="191" t="s">
        <v>532</v>
      </c>
      <c r="AU2822" s="191" t="s">
        <v>89</v>
      </c>
      <c r="AV2822" s="13" t="s">
        <v>89</v>
      </c>
      <c r="AW2822" s="13" t="s">
        <v>30</v>
      </c>
      <c r="AX2822" s="13" t="s">
        <v>76</v>
      </c>
      <c r="AY2822" s="191" t="s">
        <v>524</v>
      </c>
    </row>
    <row r="2823" spans="1:65" s="16" customFormat="1">
      <c r="B2823" s="213"/>
      <c r="D2823" s="190" t="s">
        <v>532</v>
      </c>
      <c r="E2823" s="214" t="s">
        <v>199</v>
      </c>
      <c r="F2823" s="215" t="s">
        <v>590</v>
      </c>
      <c r="H2823" s="216">
        <v>9.9849999999999994</v>
      </c>
      <c r="I2823" s="217"/>
      <c r="L2823" s="213"/>
      <c r="M2823" s="218"/>
      <c r="N2823" s="219"/>
      <c r="O2823" s="219"/>
      <c r="P2823" s="219"/>
      <c r="Q2823" s="219"/>
      <c r="R2823" s="219"/>
      <c r="S2823" s="219"/>
      <c r="T2823" s="220"/>
      <c r="AT2823" s="214" t="s">
        <v>532</v>
      </c>
      <c r="AU2823" s="214" t="s">
        <v>89</v>
      </c>
      <c r="AV2823" s="16" t="s">
        <v>530</v>
      </c>
      <c r="AW2823" s="16" t="s">
        <v>30</v>
      </c>
      <c r="AX2823" s="16" t="s">
        <v>83</v>
      </c>
      <c r="AY2823" s="214" t="s">
        <v>524</v>
      </c>
    </row>
    <row r="2824" spans="1:65" s="2" customFormat="1" ht="21.75" customHeight="1">
      <c r="A2824" s="35"/>
      <c r="B2824" s="144"/>
      <c r="C2824" s="176" t="s">
        <v>2763</v>
      </c>
      <c r="D2824" s="176" t="s">
        <v>526</v>
      </c>
      <c r="E2824" s="177" t="s">
        <v>2764</v>
      </c>
      <c r="F2824" s="178" t="s">
        <v>203</v>
      </c>
      <c r="G2824" s="179" t="s">
        <v>980</v>
      </c>
      <c r="H2824" s="180">
        <v>11.63</v>
      </c>
      <c r="I2824" s="181"/>
      <c r="J2824" s="180">
        <f>ROUND(I2824*H2824,3)</f>
        <v>0</v>
      </c>
      <c r="K2824" s="182"/>
      <c r="L2824" s="36"/>
      <c r="M2824" s="183" t="s">
        <v>1</v>
      </c>
      <c r="N2824" s="184" t="s">
        <v>42</v>
      </c>
      <c r="O2824" s="61"/>
      <c r="P2824" s="185">
        <f>O2824*H2824</f>
        <v>0</v>
      </c>
      <c r="Q2824" s="185">
        <v>0</v>
      </c>
      <c r="R2824" s="185">
        <f>Q2824*H2824</f>
        <v>0</v>
      </c>
      <c r="S2824" s="185">
        <v>6.6000000000000003E-2</v>
      </c>
      <c r="T2824" s="186">
        <f>S2824*H2824</f>
        <v>0.76758000000000004</v>
      </c>
      <c r="U2824" s="35"/>
      <c r="V2824" s="35"/>
      <c r="W2824" s="35"/>
      <c r="X2824" s="35"/>
      <c r="Y2824" s="35"/>
      <c r="Z2824" s="35"/>
      <c r="AA2824" s="35"/>
      <c r="AB2824" s="35"/>
      <c r="AC2824" s="35"/>
      <c r="AD2824" s="35"/>
      <c r="AE2824" s="35"/>
      <c r="AR2824" s="187" t="s">
        <v>530</v>
      </c>
      <c r="AT2824" s="187" t="s">
        <v>526</v>
      </c>
      <c r="AU2824" s="187" t="s">
        <v>89</v>
      </c>
      <c r="AY2824" s="18" t="s">
        <v>524</v>
      </c>
      <c r="BE2824" s="105">
        <f>IF(N2824="základná",J2824,0)</f>
        <v>0</v>
      </c>
      <c r="BF2824" s="105">
        <f>IF(N2824="znížená",J2824,0)</f>
        <v>0</v>
      </c>
      <c r="BG2824" s="105">
        <f>IF(N2824="zákl. prenesená",J2824,0)</f>
        <v>0</v>
      </c>
      <c r="BH2824" s="105">
        <f>IF(N2824="zníž. prenesená",J2824,0)</f>
        <v>0</v>
      </c>
      <c r="BI2824" s="105">
        <f>IF(N2824="nulová",J2824,0)</f>
        <v>0</v>
      </c>
      <c r="BJ2824" s="18" t="s">
        <v>89</v>
      </c>
      <c r="BK2824" s="188">
        <f>ROUND(I2824*H2824,3)</f>
        <v>0</v>
      </c>
      <c r="BL2824" s="18" t="s">
        <v>530</v>
      </c>
      <c r="BM2824" s="187" t="s">
        <v>2765</v>
      </c>
    </row>
    <row r="2825" spans="1:65" s="14" customFormat="1">
      <c r="B2825" s="198"/>
      <c r="D2825" s="190" t="s">
        <v>532</v>
      </c>
      <c r="E2825" s="199" t="s">
        <v>1</v>
      </c>
      <c r="F2825" s="200" t="s">
        <v>576</v>
      </c>
      <c r="H2825" s="199" t="s">
        <v>1</v>
      </c>
      <c r="I2825" s="201"/>
      <c r="L2825" s="198"/>
      <c r="M2825" s="202"/>
      <c r="N2825" s="203"/>
      <c r="O2825" s="203"/>
      <c r="P2825" s="203"/>
      <c r="Q2825" s="203"/>
      <c r="R2825" s="203"/>
      <c r="S2825" s="203"/>
      <c r="T2825" s="204"/>
      <c r="AT2825" s="199" t="s">
        <v>532</v>
      </c>
      <c r="AU2825" s="199" t="s">
        <v>89</v>
      </c>
      <c r="AV2825" s="14" t="s">
        <v>83</v>
      </c>
      <c r="AW2825" s="14" t="s">
        <v>30</v>
      </c>
      <c r="AX2825" s="14" t="s">
        <v>76</v>
      </c>
      <c r="AY2825" s="199" t="s">
        <v>524</v>
      </c>
    </row>
    <row r="2826" spans="1:65" s="14" customFormat="1">
      <c r="B2826" s="198"/>
      <c r="D2826" s="190" t="s">
        <v>532</v>
      </c>
      <c r="E2826" s="199" t="s">
        <v>1</v>
      </c>
      <c r="F2826" s="200" t="s">
        <v>577</v>
      </c>
      <c r="H2826" s="199" t="s">
        <v>1</v>
      </c>
      <c r="I2826" s="201"/>
      <c r="L2826" s="198"/>
      <c r="M2826" s="202"/>
      <c r="N2826" s="203"/>
      <c r="O2826" s="203"/>
      <c r="P2826" s="203"/>
      <c r="Q2826" s="203"/>
      <c r="R2826" s="203"/>
      <c r="S2826" s="203"/>
      <c r="T2826" s="204"/>
      <c r="AT2826" s="199" t="s">
        <v>532</v>
      </c>
      <c r="AU2826" s="199" t="s">
        <v>89</v>
      </c>
      <c r="AV2826" s="14" t="s">
        <v>83</v>
      </c>
      <c r="AW2826" s="14" t="s">
        <v>30</v>
      </c>
      <c r="AX2826" s="14" t="s">
        <v>76</v>
      </c>
      <c r="AY2826" s="199" t="s">
        <v>524</v>
      </c>
    </row>
    <row r="2827" spans="1:65" s="13" customFormat="1">
      <c r="B2827" s="189"/>
      <c r="D2827" s="190" t="s">
        <v>532</v>
      </c>
      <c r="E2827" s="191" t="s">
        <v>1</v>
      </c>
      <c r="F2827" s="192" t="s">
        <v>2766</v>
      </c>
      <c r="H2827" s="193">
        <v>6.6749999999999998</v>
      </c>
      <c r="I2827" s="194"/>
      <c r="L2827" s="189"/>
      <c r="M2827" s="195"/>
      <c r="N2827" s="196"/>
      <c r="O2827" s="196"/>
      <c r="P2827" s="196"/>
      <c r="Q2827" s="196"/>
      <c r="R2827" s="196"/>
      <c r="S2827" s="196"/>
      <c r="T2827" s="197"/>
      <c r="AT2827" s="191" t="s">
        <v>532</v>
      </c>
      <c r="AU2827" s="191" t="s">
        <v>89</v>
      </c>
      <c r="AV2827" s="13" t="s">
        <v>89</v>
      </c>
      <c r="AW2827" s="13" t="s">
        <v>30</v>
      </c>
      <c r="AX2827" s="13" t="s">
        <v>76</v>
      </c>
      <c r="AY2827" s="191" t="s">
        <v>524</v>
      </c>
    </row>
    <row r="2828" spans="1:65" s="13" customFormat="1">
      <c r="B2828" s="189"/>
      <c r="D2828" s="190" t="s">
        <v>532</v>
      </c>
      <c r="E2828" s="191" t="s">
        <v>1</v>
      </c>
      <c r="F2828" s="192" t="s">
        <v>2767</v>
      </c>
      <c r="H2828" s="193">
        <v>4.9550000000000001</v>
      </c>
      <c r="I2828" s="194"/>
      <c r="L2828" s="189"/>
      <c r="M2828" s="195"/>
      <c r="N2828" s="196"/>
      <c r="O2828" s="196"/>
      <c r="P2828" s="196"/>
      <c r="Q2828" s="196"/>
      <c r="R2828" s="196"/>
      <c r="S2828" s="196"/>
      <c r="T2828" s="197"/>
      <c r="AT2828" s="191" t="s">
        <v>532</v>
      </c>
      <c r="AU2828" s="191" t="s">
        <v>89</v>
      </c>
      <c r="AV2828" s="13" t="s">
        <v>89</v>
      </c>
      <c r="AW2828" s="13" t="s">
        <v>30</v>
      </c>
      <c r="AX2828" s="13" t="s">
        <v>76</v>
      </c>
      <c r="AY2828" s="191" t="s">
        <v>524</v>
      </c>
    </row>
    <row r="2829" spans="1:65" s="14" customFormat="1">
      <c r="B2829" s="198"/>
      <c r="D2829" s="190" t="s">
        <v>532</v>
      </c>
      <c r="E2829" s="199" t="s">
        <v>1</v>
      </c>
      <c r="F2829" s="200" t="s">
        <v>2768</v>
      </c>
      <c r="H2829" s="199" t="s">
        <v>1</v>
      </c>
      <c r="I2829" s="201"/>
      <c r="L2829" s="198"/>
      <c r="M2829" s="202"/>
      <c r="N2829" s="203"/>
      <c r="O2829" s="203"/>
      <c r="P2829" s="203"/>
      <c r="Q2829" s="203"/>
      <c r="R2829" s="203"/>
      <c r="S2829" s="203"/>
      <c r="T2829" s="204"/>
      <c r="AT2829" s="199" t="s">
        <v>532</v>
      </c>
      <c r="AU2829" s="199" t="s">
        <v>89</v>
      </c>
      <c r="AV2829" s="14" t="s">
        <v>83</v>
      </c>
      <c r="AW2829" s="14" t="s">
        <v>30</v>
      </c>
      <c r="AX2829" s="14" t="s">
        <v>76</v>
      </c>
      <c r="AY2829" s="199" t="s">
        <v>524</v>
      </c>
    </row>
    <row r="2830" spans="1:65" s="16" customFormat="1">
      <c r="B2830" s="213"/>
      <c r="D2830" s="190" t="s">
        <v>532</v>
      </c>
      <c r="E2830" s="214" t="s">
        <v>202</v>
      </c>
      <c r="F2830" s="215" t="s">
        <v>590</v>
      </c>
      <c r="H2830" s="216">
        <v>11.63</v>
      </c>
      <c r="I2830" s="217"/>
      <c r="L2830" s="213"/>
      <c r="M2830" s="218"/>
      <c r="N2830" s="219"/>
      <c r="O2830" s="219"/>
      <c r="P2830" s="219"/>
      <c r="Q2830" s="219"/>
      <c r="R2830" s="219"/>
      <c r="S2830" s="219"/>
      <c r="T2830" s="220"/>
      <c r="AT2830" s="214" t="s">
        <v>532</v>
      </c>
      <c r="AU2830" s="214" t="s">
        <v>89</v>
      </c>
      <c r="AV2830" s="16" t="s">
        <v>530</v>
      </c>
      <c r="AW2830" s="16" t="s">
        <v>30</v>
      </c>
      <c r="AX2830" s="16" t="s">
        <v>83</v>
      </c>
      <c r="AY2830" s="214" t="s">
        <v>524</v>
      </c>
    </row>
    <row r="2831" spans="1:65" s="2" customFormat="1" ht="21.75" customHeight="1">
      <c r="A2831" s="35"/>
      <c r="B2831" s="144"/>
      <c r="C2831" s="176" t="s">
        <v>2769</v>
      </c>
      <c r="D2831" s="176" t="s">
        <v>526</v>
      </c>
      <c r="E2831" s="177" t="s">
        <v>2770</v>
      </c>
      <c r="F2831" s="178" t="s">
        <v>206</v>
      </c>
      <c r="G2831" s="179" t="s">
        <v>980</v>
      </c>
      <c r="H2831" s="180">
        <v>8.57</v>
      </c>
      <c r="I2831" s="181"/>
      <c r="J2831" s="180">
        <f>ROUND(I2831*H2831,3)</f>
        <v>0</v>
      </c>
      <c r="K2831" s="182"/>
      <c r="L2831" s="36"/>
      <c r="M2831" s="183" t="s">
        <v>1</v>
      </c>
      <c r="N2831" s="184" t="s">
        <v>42</v>
      </c>
      <c r="O2831" s="61"/>
      <c r="P2831" s="185">
        <f>O2831*H2831</f>
        <v>0</v>
      </c>
      <c r="Q2831" s="185">
        <v>0</v>
      </c>
      <c r="R2831" s="185">
        <f>Q2831*H2831</f>
        <v>0</v>
      </c>
      <c r="S2831" s="185">
        <v>0.13200000000000001</v>
      </c>
      <c r="T2831" s="186">
        <f>S2831*H2831</f>
        <v>1.13124</v>
      </c>
      <c r="U2831" s="35"/>
      <c r="V2831" s="35"/>
      <c r="W2831" s="35"/>
      <c r="X2831" s="35"/>
      <c r="Y2831" s="35"/>
      <c r="Z2831" s="35"/>
      <c r="AA2831" s="35"/>
      <c r="AB2831" s="35"/>
      <c r="AC2831" s="35"/>
      <c r="AD2831" s="35"/>
      <c r="AE2831" s="35"/>
      <c r="AR2831" s="187" t="s">
        <v>530</v>
      </c>
      <c r="AT2831" s="187" t="s">
        <v>526</v>
      </c>
      <c r="AU2831" s="187" t="s">
        <v>89</v>
      </c>
      <c r="AY2831" s="18" t="s">
        <v>524</v>
      </c>
      <c r="BE2831" s="105">
        <f>IF(N2831="základná",J2831,0)</f>
        <v>0</v>
      </c>
      <c r="BF2831" s="105">
        <f>IF(N2831="znížená",J2831,0)</f>
        <v>0</v>
      </c>
      <c r="BG2831" s="105">
        <f>IF(N2831="zákl. prenesená",J2831,0)</f>
        <v>0</v>
      </c>
      <c r="BH2831" s="105">
        <f>IF(N2831="zníž. prenesená",J2831,0)</f>
        <v>0</v>
      </c>
      <c r="BI2831" s="105">
        <f>IF(N2831="nulová",J2831,0)</f>
        <v>0</v>
      </c>
      <c r="BJ2831" s="18" t="s">
        <v>89</v>
      </c>
      <c r="BK2831" s="188">
        <f>ROUND(I2831*H2831,3)</f>
        <v>0</v>
      </c>
      <c r="BL2831" s="18" t="s">
        <v>530</v>
      </c>
      <c r="BM2831" s="187" t="s">
        <v>2771</v>
      </c>
    </row>
    <row r="2832" spans="1:65" s="14" customFormat="1">
      <c r="B2832" s="198"/>
      <c r="D2832" s="190" t="s">
        <v>532</v>
      </c>
      <c r="E2832" s="199" t="s">
        <v>1</v>
      </c>
      <c r="F2832" s="200" t="s">
        <v>576</v>
      </c>
      <c r="H2832" s="199" t="s">
        <v>1</v>
      </c>
      <c r="I2832" s="201"/>
      <c r="L2832" s="198"/>
      <c r="M2832" s="202"/>
      <c r="N2832" s="203"/>
      <c r="O2832" s="203"/>
      <c r="P2832" s="203"/>
      <c r="Q2832" s="203"/>
      <c r="R2832" s="203"/>
      <c r="S2832" s="203"/>
      <c r="T2832" s="204"/>
      <c r="AT2832" s="199" t="s">
        <v>532</v>
      </c>
      <c r="AU2832" s="199" t="s">
        <v>89</v>
      </c>
      <c r="AV2832" s="14" t="s">
        <v>83</v>
      </c>
      <c r="AW2832" s="14" t="s">
        <v>30</v>
      </c>
      <c r="AX2832" s="14" t="s">
        <v>76</v>
      </c>
      <c r="AY2832" s="199" t="s">
        <v>524</v>
      </c>
    </row>
    <row r="2833" spans="1:65" s="14" customFormat="1">
      <c r="B2833" s="198"/>
      <c r="D2833" s="190" t="s">
        <v>532</v>
      </c>
      <c r="E2833" s="199" t="s">
        <v>1</v>
      </c>
      <c r="F2833" s="200" t="s">
        <v>577</v>
      </c>
      <c r="H2833" s="199" t="s">
        <v>1</v>
      </c>
      <c r="I2833" s="201"/>
      <c r="L2833" s="198"/>
      <c r="M2833" s="202"/>
      <c r="N2833" s="203"/>
      <c r="O2833" s="203"/>
      <c r="P2833" s="203"/>
      <c r="Q2833" s="203"/>
      <c r="R2833" s="203"/>
      <c r="S2833" s="203"/>
      <c r="T2833" s="204"/>
      <c r="AT2833" s="199" t="s">
        <v>532</v>
      </c>
      <c r="AU2833" s="199" t="s">
        <v>89</v>
      </c>
      <c r="AV2833" s="14" t="s">
        <v>83</v>
      </c>
      <c r="AW2833" s="14" t="s">
        <v>30</v>
      </c>
      <c r="AX2833" s="14" t="s">
        <v>76</v>
      </c>
      <c r="AY2833" s="199" t="s">
        <v>524</v>
      </c>
    </row>
    <row r="2834" spans="1:65" s="13" customFormat="1">
      <c r="B2834" s="189"/>
      <c r="D2834" s="190" t="s">
        <v>532</v>
      </c>
      <c r="E2834" s="191" t="s">
        <v>1</v>
      </c>
      <c r="F2834" s="192" t="s">
        <v>2772</v>
      </c>
      <c r="H2834" s="193">
        <v>8.57</v>
      </c>
      <c r="I2834" s="194"/>
      <c r="L2834" s="189"/>
      <c r="M2834" s="195"/>
      <c r="N2834" s="196"/>
      <c r="O2834" s="196"/>
      <c r="P2834" s="196"/>
      <c r="Q2834" s="196"/>
      <c r="R2834" s="196"/>
      <c r="S2834" s="196"/>
      <c r="T2834" s="197"/>
      <c r="AT2834" s="191" t="s">
        <v>532</v>
      </c>
      <c r="AU2834" s="191" t="s">
        <v>89</v>
      </c>
      <c r="AV2834" s="13" t="s">
        <v>89</v>
      </c>
      <c r="AW2834" s="13" t="s">
        <v>30</v>
      </c>
      <c r="AX2834" s="13" t="s">
        <v>76</v>
      </c>
      <c r="AY2834" s="191" t="s">
        <v>524</v>
      </c>
    </row>
    <row r="2835" spans="1:65" s="16" customFormat="1">
      <c r="B2835" s="213"/>
      <c r="D2835" s="190" t="s">
        <v>532</v>
      </c>
      <c r="E2835" s="214" t="s">
        <v>205</v>
      </c>
      <c r="F2835" s="215" t="s">
        <v>590</v>
      </c>
      <c r="H2835" s="216">
        <v>8.57</v>
      </c>
      <c r="I2835" s="217"/>
      <c r="L2835" s="213"/>
      <c r="M2835" s="218"/>
      <c r="N2835" s="219"/>
      <c r="O2835" s="219"/>
      <c r="P2835" s="219"/>
      <c r="Q2835" s="219"/>
      <c r="R2835" s="219"/>
      <c r="S2835" s="219"/>
      <c r="T2835" s="220"/>
      <c r="AT2835" s="214" t="s">
        <v>532</v>
      </c>
      <c r="AU2835" s="214" t="s">
        <v>89</v>
      </c>
      <c r="AV2835" s="16" t="s">
        <v>530</v>
      </c>
      <c r="AW2835" s="16" t="s">
        <v>30</v>
      </c>
      <c r="AX2835" s="16" t="s">
        <v>83</v>
      </c>
      <c r="AY2835" s="214" t="s">
        <v>524</v>
      </c>
    </row>
    <row r="2836" spans="1:65" s="2" customFormat="1" ht="21.75" customHeight="1">
      <c r="A2836" s="35"/>
      <c r="B2836" s="144"/>
      <c r="C2836" s="176" t="s">
        <v>2773</v>
      </c>
      <c r="D2836" s="176" t="s">
        <v>526</v>
      </c>
      <c r="E2836" s="177" t="s">
        <v>2774</v>
      </c>
      <c r="F2836" s="178" t="s">
        <v>169</v>
      </c>
      <c r="G2836" s="179" t="s">
        <v>980</v>
      </c>
      <c r="H2836" s="180">
        <v>1.3149999999999999</v>
      </c>
      <c r="I2836" s="181"/>
      <c r="J2836" s="180">
        <f>ROUND(I2836*H2836,3)</f>
        <v>0</v>
      </c>
      <c r="K2836" s="182"/>
      <c r="L2836" s="36"/>
      <c r="M2836" s="183" t="s">
        <v>1</v>
      </c>
      <c r="N2836" s="184" t="s">
        <v>42</v>
      </c>
      <c r="O2836" s="61"/>
      <c r="P2836" s="185">
        <f>O2836*H2836</f>
        <v>0</v>
      </c>
      <c r="Q2836" s="185">
        <v>0</v>
      </c>
      <c r="R2836" s="185">
        <f>Q2836*H2836</f>
        <v>0</v>
      </c>
      <c r="S2836" s="185">
        <v>0.17599999999999999</v>
      </c>
      <c r="T2836" s="186">
        <f>S2836*H2836</f>
        <v>0.23143999999999998</v>
      </c>
      <c r="U2836" s="35"/>
      <c r="V2836" s="35"/>
      <c r="W2836" s="35"/>
      <c r="X2836" s="35"/>
      <c r="Y2836" s="35"/>
      <c r="Z2836" s="35"/>
      <c r="AA2836" s="35"/>
      <c r="AB2836" s="35"/>
      <c r="AC2836" s="35"/>
      <c r="AD2836" s="35"/>
      <c r="AE2836" s="35"/>
      <c r="AR2836" s="187" t="s">
        <v>530</v>
      </c>
      <c r="AT2836" s="187" t="s">
        <v>526</v>
      </c>
      <c r="AU2836" s="187" t="s">
        <v>89</v>
      </c>
      <c r="AY2836" s="18" t="s">
        <v>524</v>
      </c>
      <c r="BE2836" s="105">
        <f>IF(N2836="základná",J2836,0)</f>
        <v>0</v>
      </c>
      <c r="BF2836" s="105">
        <f>IF(N2836="znížená",J2836,0)</f>
        <v>0</v>
      </c>
      <c r="BG2836" s="105">
        <f>IF(N2836="zákl. prenesená",J2836,0)</f>
        <v>0</v>
      </c>
      <c r="BH2836" s="105">
        <f>IF(N2836="zníž. prenesená",J2836,0)</f>
        <v>0</v>
      </c>
      <c r="BI2836" s="105">
        <f>IF(N2836="nulová",J2836,0)</f>
        <v>0</v>
      </c>
      <c r="BJ2836" s="18" t="s">
        <v>89</v>
      </c>
      <c r="BK2836" s="188">
        <f>ROUND(I2836*H2836,3)</f>
        <v>0</v>
      </c>
      <c r="BL2836" s="18" t="s">
        <v>530</v>
      </c>
      <c r="BM2836" s="187" t="s">
        <v>2775</v>
      </c>
    </row>
    <row r="2837" spans="1:65" s="14" customFormat="1">
      <c r="B2837" s="198"/>
      <c r="D2837" s="190" t="s">
        <v>532</v>
      </c>
      <c r="E2837" s="199" t="s">
        <v>1</v>
      </c>
      <c r="F2837" s="200" t="s">
        <v>576</v>
      </c>
      <c r="H2837" s="199" t="s">
        <v>1</v>
      </c>
      <c r="I2837" s="201"/>
      <c r="L2837" s="198"/>
      <c r="M2837" s="202"/>
      <c r="N2837" s="203"/>
      <c r="O2837" s="203"/>
      <c r="P2837" s="203"/>
      <c r="Q2837" s="203"/>
      <c r="R2837" s="203"/>
      <c r="S2837" s="203"/>
      <c r="T2837" s="204"/>
      <c r="AT2837" s="199" t="s">
        <v>532</v>
      </c>
      <c r="AU2837" s="199" t="s">
        <v>89</v>
      </c>
      <c r="AV2837" s="14" t="s">
        <v>83</v>
      </c>
      <c r="AW2837" s="14" t="s">
        <v>30</v>
      </c>
      <c r="AX2837" s="14" t="s">
        <v>76</v>
      </c>
      <c r="AY2837" s="199" t="s">
        <v>524</v>
      </c>
    </row>
    <row r="2838" spans="1:65" s="14" customFormat="1">
      <c r="B2838" s="198"/>
      <c r="D2838" s="190" t="s">
        <v>532</v>
      </c>
      <c r="E2838" s="199" t="s">
        <v>1</v>
      </c>
      <c r="F2838" s="200" t="s">
        <v>577</v>
      </c>
      <c r="H2838" s="199" t="s">
        <v>1</v>
      </c>
      <c r="I2838" s="201"/>
      <c r="L2838" s="198"/>
      <c r="M2838" s="202"/>
      <c r="N2838" s="203"/>
      <c r="O2838" s="203"/>
      <c r="P2838" s="203"/>
      <c r="Q2838" s="203"/>
      <c r="R2838" s="203"/>
      <c r="S2838" s="203"/>
      <c r="T2838" s="204"/>
      <c r="AT2838" s="199" t="s">
        <v>532</v>
      </c>
      <c r="AU2838" s="199" t="s">
        <v>89</v>
      </c>
      <c r="AV2838" s="14" t="s">
        <v>83</v>
      </c>
      <c r="AW2838" s="14" t="s">
        <v>30</v>
      </c>
      <c r="AX2838" s="14" t="s">
        <v>76</v>
      </c>
      <c r="AY2838" s="199" t="s">
        <v>524</v>
      </c>
    </row>
    <row r="2839" spans="1:65" s="13" customFormat="1">
      <c r="B2839" s="189"/>
      <c r="D2839" s="190" t="s">
        <v>532</v>
      </c>
      <c r="E2839" s="191" t="s">
        <v>1</v>
      </c>
      <c r="F2839" s="192" t="s">
        <v>2776</v>
      </c>
      <c r="H2839" s="193">
        <v>1.3149999999999999</v>
      </c>
      <c r="I2839" s="194"/>
      <c r="L2839" s="189"/>
      <c r="M2839" s="195"/>
      <c r="N2839" s="196"/>
      <c r="O2839" s="196"/>
      <c r="P2839" s="196"/>
      <c r="Q2839" s="196"/>
      <c r="R2839" s="196"/>
      <c r="S2839" s="196"/>
      <c r="T2839" s="197"/>
      <c r="AT2839" s="191" t="s">
        <v>532</v>
      </c>
      <c r="AU2839" s="191" t="s">
        <v>89</v>
      </c>
      <c r="AV2839" s="13" t="s">
        <v>89</v>
      </c>
      <c r="AW2839" s="13" t="s">
        <v>30</v>
      </c>
      <c r="AX2839" s="13" t="s">
        <v>76</v>
      </c>
      <c r="AY2839" s="191" t="s">
        <v>524</v>
      </c>
    </row>
    <row r="2840" spans="1:65" s="16" customFormat="1">
      <c r="B2840" s="213"/>
      <c r="D2840" s="190" t="s">
        <v>532</v>
      </c>
      <c r="E2840" s="214" t="s">
        <v>168</v>
      </c>
      <c r="F2840" s="215" t="s">
        <v>590</v>
      </c>
      <c r="H2840" s="216">
        <v>1.3149999999999999</v>
      </c>
      <c r="I2840" s="217"/>
      <c r="L2840" s="213"/>
      <c r="M2840" s="218"/>
      <c r="N2840" s="219"/>
      <c r="O2840" s="219"/>
      <c r="P2840" s="219"/>
      <c r="Q2840" s="219"/>
      <c r="R2840" s="219"/>
      <c r="S2840" s="219"/>
      <c r="T2840" s="220"/>
      <c r="AT2840" s="214" t="s">
        <v>532</v>
      </c>
      <c r="AU2840" s="214" t="s">
        <v>89</v>
      </c>
      <c r="AV2840" s="16" t="s">
        <v>530</v>
      </c>
      <c r="AW2840" s="16" t="s">
        <v>30</v>
      </c>
      <c r="AX2840" s="16" t="s">
        <v>83</v>
      </c>
      <c r="AY2840" s="214" t="s">
        <v>524</v>
      </c>
    </row>
    <row r="2841" spans="1:65" s="2" customFormat="1" ht="21.75" customHeight="1">
      <c r="A2841" s="35"/>
      <c r="B2841" s="144"/>
      <c r="C2841" s="176" t="s">
        <v>2777</v>
      </c>
      <c r="D2841" s="176" t="s">
        <v>526</v>
      </c>
      <c r="E2841" s="177" t="s">
        <v>2778</v>
      </c>
      <c r="F2841" s="178" t="s">
        <v>173</v>
      </c>
      <c r="G2841" s="179" t="s">
        <v>980</v>
      </c>
      <c r="H2841" s="180">
        <v>7.5049999999999999</v>
      </c>
      <c r="I2841" s="181"/>
      <c r="J2841" s="180">
        <f>ROUND(I2841*H2841,3)</f>
        <v>0</v>
      </c>
      <c r="K2841" s="182"/>
      <c r="L2841" s="36"/>
      <c r="M2841" s="183" t="s">
        <v>1</v>
      </c>
      <c r="N2841" s="184" t="s">
        <v>42</v>
      </c>
      <c r="O2841" s="61"/>
      <c r="P2841" s="185">
        <f>O2841*H2841</f>
        <v>0</v>
      </c>
      <c r="Q2841" s="185">
        <v>0</v>
      </c>
      <c r="R2841" s="185">
        <f>Q2841*H2841</f>
        <v>0</v>
      </c>
      <c r="S2841" s="185">
        <v>8.2000000000000003E-2</v>
      </c>
      <c r="T2841" s="186">
        <f>S2841*H2841</f>
        <v>0.61541000000000001</v>
      </c>
      <c r="U2841" s="35"/>
      <c r="V2841" s="35"/>
      <c r="W2841" s="35"/>
      <c r="X2841" s="35"/>
      <c r="Y2841" s="35"/>
      <c r="Z2841" s="35"/>
      <c r="AA2841" s="35"/>
      <c r="AB2841" s="35"/>
      <c r="AC2841" s="35"/>
      <c r="AD2841" s="35"/>
      <c r="AE2841" s="35"/>
      <c r="AR2841" s="187" t="s">
        <v>530</v>
      </c>
      <c r="AT2841" s="187" t="s">
        <v>526</v>
      </c>
      <c r="AU2841" s="187" t="s">
        <v>89</v>
      </c>
      <c r="AY2841" s="18" t="s">
        <v>524</v>
      </c>
      <c r="BE2841" s="105">
        <f>IF(N2841="základná",J2841,0)</f>
        <v>0</v>
      </c>
      <c r="BF2841" s="105">
        <f>IF(N2841="znížená",J2841,0)</f>
        <v>0</v>
      </c>
      <c r="BG2841" s="105">
        <f>IF(N2841="zákl. prenesená",J2841,0)</f>
        <v>0</v>
      </c>
      <c r="BH2841" s="105">
        <f>IF(N2841="zníž. prenesená",J2841,0)</f>
        <v>0</v>
      </c>
      <c r="BI2841" s="105">
        <f>IF(N2841="nulová",J2841,0)</f>
        <v>0</v>
      </c>
      <c r="BJ2841" s="18" t="s">
        <v>89</v>
      </c>
      <c r="BK2841" s="188">
        <f>ROUND(I2841*H2841,3)</f>
        <v>0</v>
      </c>
      <c r="BL2841" s="18" t="s">
        <v>530</v>
      </c>
      <c r="BM2841" s="187" t="s">
        <v>2779</v>
      </c>
    </row>
    <row r="2842" spans="1:65" s="14" customFormat="1">
      <c r="B2842" s="198"/>
      <c r="D2842" s="190" t="s">
        <v>532</v>
      </c>
      <c r="E2842" s="199" t="s">
        <v>1</v>
      </c>
      <c r="F2842" s="200" t="s">
        <v>576</v>
      </c>
      <c r="H2842" s="199" t="s">
        <v>1</v>
      </c>
      <c r="I2842" s="201"/>
      <c r="L2842" s="198"/>
      <c r="M2842" s="202"/>
      <c r="N2842" s="203"/>
      <c r="O2842" s="203"/>
      <c r="P2842" s="203"/>
      <c r="Q2842" s="203"/>
      <c r="R2842" s="203"/>
      <c r="S2842" s="203"/>
      <c r="T2842" s="204"/>
      <c r="AT2842" s="199" t="s">
        <v>532</v>
      </c>
      <c r="AU2842" s="199" t="s">
        <v>89</v>
      </c>
      <c r="AV2842" s="14" t="s">
        <v>83</v>
      </c>
      <c r="AW2842" s="14" t="s">
        <v>30</v>
      </c>
      <c r="AX2842" s="14" t="s">
        <v>76</v>
      </c>
      <c r="AY2842" s="199" t="s">
        <v>524</v>
      </c>
    </row>
    <row r="2843" spans="1:65" s="14" customFormat="1">
      <c r="B2843" s="198"/>
      <c r="D2843" s="190" t="s">
        <v>532</v>
      </c>
      <c r="E2843" s="199" t="s">
        <v>1</v>
      </c>
      <c r="F2843" s="200" t="s">
        <v>577</v>
      </c>
      <c r="H2843" s="199" t="s">
        <v>1</v>
      </c>
      <c r="I2843" s="201"/>
      <c r="L2843" s="198"/>
      <c r="M2843" s="202"/>
      <c r="N2843" s="203"/>
      <c r="O2843" s="203"/>
      <c r="P2843" s="203"/>
      <c r="Q2843" s="203"/>
      <c r="R2843" s="203"/>
      <c r="S2843" s="203"/>
      <c r="T2843" s="204"/>
      <c r="AT2843" s="199" t="s">
        <v>532</v>
      </c>
      <c r="AU2843" s="199" t="s">
        <v>89</v>
      </c>
      <c r="AV2843" s="14" t="s">
        <v>83</v>
      </c>
      <c r="AW2843" s="14" t="s">
        <v>30</v>
      </c>
      <c r="AX2843" s="14" t="s">
        <v>76</v>
      </c>
      <c r="AY2843" s="199" t="s">
        <v>524</v>
      </c>
    </row>
    <row r="2844" spans="1:65" s="13" customFormat="1">
      <c r="B2844" s="189"/>
      <c r="D2844" s="190" t="s">
        <v>532</v>
      </c>
      <c r="E2844" s="191" t="s">
        <v>1</v>
      </c>
      <c r="F2844" s="192" t="s">
        <v>2780</v>
      </c>
      <c r="H2844" s="193">
        <v>3.28</v>
      </c>
      <c r="I2844" s="194"/>
      <c r="L2844" s="189"/>
      <c r="M2844" s="195"/>
      <c r="N2844" s="196"/>
      <c r="O2844" s="196"/>
      <c r="P2844" s="196"/>
      <c r="Q2844" s="196"/>
      <c r="R2844" s="196"/>
      <c r="S2844" s="196"/>
      <c r="T2844" s="197"/>
      <c r="AT2844" s="191" t="s">
        <v>532</v>
      </c>
      <c r="AU2844" s="191" t="s">
        <v>89</v>
      </c>
      <c r="AV2844" s="13" t="s">
        <v>89</v>
      </c>
      <c r="AW2844" s="13" t="s">
        <v>30</v>
      </c>
      <c r="AX2844" s="13" t="s">
        <v>76</v>
      </c>
      <c r="AY2844" s="191" t="s">
        <v>524</v>
      </c>
    </row>
    <row r="2845" spans="1:65" s="13" customFormat="1">
      <c r="B2845" s="189"/>
      <c r="D2845" s="190" t="s">
        <v>532</v>
      </c>
      <c r="E2845" s="191" t="s">
        <v>1</v>
      </c>
      <c r="F2845" s="192" t="s">
        <v>2781</v>
      </c>
      <c r="H2845" s="193">
        <v>4.2249999999999996</v>
      </c>
      <c r="I2845" s="194"/>
      <c r="L2845" s="189"/>
      <c r="M2845" s="195"/>
      <c r="N2845" s="196"/>
      <c r="O2845" s="196"/>
      <c r="P2845" s="196"/>
      <c r="Q2845" s="196"/>
      <c r="R2845" s="196"/>
      <c r="S2845" s="196"/>
      <c r="T2845" s="197"/>
      <c r="AT2845" s="191" t="s">
        <v>532</v>
      </c>
      <c r="AU2845" s="191" t="s">
        <v>89</v>
      </c>
      <c r="AV2845" s="13" t="s">
        <v>89</v>
      </c>
      <c r="AW2845" s="13" t="s">
        <v>30</v>
      </c>
      <c r="AX2845" s="13" t="s">
        <v>76</v>
      </c>
      <c r="AY2845" s="191" t="s">
        <v>524</v>
      </c>
    </row>
    <row r="2846" spans="1:65" s="15" customFormat="1">
      <c r="B2846" s="205"/>
      <c r="D2846" s="190" t="s">
        <v>532</v>
      </c>
      <c r="E2846" s="206" t="s">
        <v>1</v>
      </c>
      <c r="F2846" s="207" t="s">
        <v>589</v>
      </c>
      <c r="H2846" s="208">
        <v>7.5049999999999999</v>
      </c>
      <c r="I2846" s="209"/>
      <c r="L2846" s="205"/>
      <c r="M2846" s="210"/>
      <c r="N2846" s="211"/>
      <c r="O2846" s="211"/>
      <c r="P2846" s="211"/>
      <c r="Q2846" s="211"/>
      <c r="R2846" s="211"/>
      <c r="S2846" s="211"/>
      <c r="T2846" s="212"/>
      <c r="AT2846" s="206" t="s">
        <v>532</v>
      </c>
      <c r="AU2846" s="206" t="s">
        <v>89</v>
      </c>
      <c r="AV2846" s="15" t="s">
        <v>537</v>
      </c>
      <c r="AW2846" s="15" t="s">
        <v>30</v>
      </c>
      <c r="AX2846" s="15" t="s">
        <v>76</v>
      </c>
      <c r="AY2846" s="206" t="s">
        <v>524</v>
      </c>
    </row>
    <row r="2847" spans="1:65" s="16" customFormat="1">
      <c r="B2847" s="213"/>
      <c r="D2847" s="190" t="s">
        <v>532</v>
      </c>
      <c r="E2847" s="214" t="s">
        <v>172</v>
      </c>
      <c r="F2847" s="215" t="s">
        <v>590</v>
      </c>
      <c r="H2847" s="216">
        <v>7.5049999999999999</v>
      </c>
      <c r="I2847" s="217"/>
      <c r="L2847" s="213"/>
      <c r="M2847" s="218"/>
      <c r="N2847" s="219"/>
      <c r="O2847" s="219"/>
      <c r="P2847" s="219"/>
      <c r="Q2847" s="219"/>
      <c r="R2847" s="219"/>
      <c r="S2847" s="219"/>
      <c r="T2847" s="220"/>
      <c r="AT2847" s="214" t="s">
        <v>532</v>
      </c>
      <c r="AU2847" s="214" t="s">
        <v>89</v>
      </c>
      <c r="AV2847" s="16" t="s">
        <v>530</v>
      </c>
      <c r="AW2847" s="16" t="s">
        <v>30</v>
      </c>
      <c r="AX2847" s="16" t="s">
        <v>83</v>
      </c>
      <c r="AY2847" s="214" t="s">
        <v>524</v>
      </c>
    </row>
    <row r="2848" spans="1:65" s="2" customFormat="1" ht="21.75" customHeight="1">
      <c r="A2848" s="35"/>
      <c r="B2848" s="144"/>
      <c r="C2848" s="176" t="s">
        <v>2782</v>
      </c>
      <c r="D2848" s="176" t="s">
        <v>526</v>
      </c>
      <c r="E2848" s="177" t="s">
        <v>2783</v>
      </c>
      <c r="F2848" s="178" t="s">
        <v>176</v>
      </c>
      <c r="G2848" s="179" t="s">
        <v>980</v>
      </c>
      <c r="H2848" s="180">
        <v>11.685</v>
      </c>
      <c r="I2848" s="181"/>
      <c r="J2848" s="180">
        <f>ROUND(I2848*H2848,3)</f>
        <v>0</v>
      </c>
      <c r="K2848" s="182"/>
      <c r="L2848" s="36"/>
      <c r="M2848" s="183" t="s">
        <v>1</v>
      </c>
      <c r="N2848" s="184" t="s">
        <v>42</v>
      </c>
      <c r="O2848" s="61"/>
      <c r="P2848" s="185">
        <f>O2848*H2848</f>
        <v>0</v>
      </c>
      <c r="Q2848" s="185">
        <v>0</v>
      </c>
      <c r="R2848" s="185">
        <f>Q2848*H2848</f>
        <v>0</v>
      </c>
      <c r="S2848" s="185">
        <v>0.16500000000000001</v>
      </c>
      <c r="T2848" s="186">
        <f>S2848*H2848</f>
        <v>1.9280250000000001</v>
      </c>
      <c r="U2848" s="35"/>
      <c r="V2848" s="35"/>
      <c r="W2848" s="35"/>
      <c r="X2848" s="35"/>
      <c r="Y2848" s="35"/>
      <c r="Z2848" s="35"/>
      <c r="AA2848" s="35"/>
      <c r="AB2848" s="35"/>
      <c r="AC2848" s="35"/>
      <c r="AD2848" s="35"/>
      <c r="AE2848" s="35"/>
      <c r="AR2848" s="187" t="s">
        <v>530</v>
      </c>
      <c r="AT2848" s="187" t="s">
        <v>526</v>
      </c>
      <c r="AU2848" s="187" t="s">
        <v>89</v>
      </c>
      <c r="AY2848" s="18" t="s">
        <v>524</v>
      </c>
      <c r="BE2848" s="105">
        <f>IF(N2848="základná",J2848,0)</f>
        <v>0</v>
      </c>
      <c r="BF2848" s="105">
        <f>IF(N2848="znížená",J2848,0)</f>
        <v>0</v>
      </c>
      <c r="BG2848" s="105">
        <f>IF(N2848="zákl. prenesená",J2848,0)</f>
        <v>0</v>
      </c>
      <c r="BH2848" s="105">
        <f>IF(N2848="zníž. prenesená",J2848,0)</f>
        <v>0</v>
      </c>
      <c r="BI2848" s="105">
        <f>IF(N2848="nulová",J2848,0)</f>
        <v>0</v>
      </c>
      <c r="BJ2848" s="18" t="s">
        <v>89</v>
      </c>
      <c r="BK2848" s="188">
        <f>ROUND(I2848*H2848,3)</f>
        <v>0</v>
      </c>
      <c r="BL2848" s="18" t="s">
        <v>530</v>
      </c>
      <c r="BM2848" s="187" t="s">
        <v>2784</v>
      </c>
    </row>
    <row r="2849" spans="1:65" s="14" customFormat="1">
      <c r="B2849" s="198"/>
      <c r="D2849" s="190" t="s">
        <v>532</v>
      </c>
      <c r="E2849" s="199" t="s">
        <v>1</v>
      </c>
      <c r="F2849" s="200" t="s">
        <v>576</v>
      </c>
      <c r="H2849" s="199" t="s">
        <v>1</v>
      </c>
      <c r="I2849" s="201"/>
      <c r="L2849" s="198"/>
      <c r="M2849" s="202"/>
      <c r="N2849" s="203"/>
      <c r="O2849" s="203"/>
      <c r="P2849" s="203"/>
      <c r="Q2849" s="203"/>
      <c r="R2849" s="203"/>
      <c r="S2849" s="203"/>
      <c r="T2849" s="204"/>
      <c r="AT2849" s="199" t="s">
        <v>532</v>
      </c>
      <c r="AU2849" s="199" t="s">
        <v>89</v>
      </c>
      <c r="AV2849" s="14" t="s">
        <v>83</v>
      </c>
      <c r="AW2849" s="14" t="s">
        <v>30</v>
      </c>
      <c r="AX2849" s="14" t="s">
        <v>76</v>
      </c>
      <c r="AY2849" s="199" t="s">
        <v>524</v>
      </c>
    </row>
    <row r="2850" spans="1:65" s="14" customFormat="1">
      <c r="B2850" s="198"/>
      <c r="D2850" s="190" t="s">
        <v>532</v>
      </c>
      <c r="E2850" s="199" t="s">
        <v>1</v>
      </c>
      <c r="F2850" s="200" t="s">
        <v>577</v>
      </c>
      <c r="H2850" s="199" t="s">
        <v>1</v>
      </c>
      <c r="I2850" s="201"/>
      <c r="L2850" s="198"/>
      <c r="M2850" s="202"/>
      <c r="N2850" s="203"/>
      <c r="O2850" s="203"/>
      <c r="P2850" s="203"/>
      <c r="Q2850" s="203"/>
      <c r="R2850" s="203"/>
      <c r="S2850" s="203"/>
      <c r="T2850" s="204"/>
      <c r="AT2850" s="199" t="s">
        <v>532</v>
      </c>
      <c r="AU2850" s="199" t="s">
        <v>89</v>
      </c>
      <c r="AV2850" s="14" t="s">
        <v>83</v>
      </c>
      <c r="AW2850" s="14" t="s">
        <v>30</v>
      </c>
      <c r="AX2850" s="14" t="s">
        <v>76</v>
      </c>
      <c r="AY2850" s="199" t="s">
        <v>524</v>
      </c>
    </row>
    <row r="2851" spans="1:65" s="13" customFormat="1">
      <c r="B2851" s="189"/>
      <c r="D2851" s="190" t="s">
        <v>532</v>
      </c>
      <c r="E2851" s="191" t="s">
        <v>1</v>
      </c>
      <c r="F2851" s="192" t="s">
        <v>2785</v>
      </c>
      <c r="H2851" s="193">
        <v>11.07</v>
      </c>
      <c r="I2851" s="194"/>
      <c r="L2851" s="189"/>
      <c r="M2851" s="195"/>
      <c r="N2851" s="196"/>
      <c r="O2851" s="196"/>
      <c r="P2851" s="196"/>
      <c r="Q2851" s="196"/>
      <c r="R2851" s="196"/>
      <c r="S2851" s="196"/>
      <c r="T2851" s="197"/>
      <c r="AT2851" s="191" t="s">
        <v>532</v>
      </c>
      <c r="AU2851" s="191" t="s">
        <v>89</v>
      </c>
      <c r="AV2851" s="13" t="s">
        <v>89</v>
      </c>
      <c r="AW2851" s="13" t="s">
        <v>30</v>
      </c>
      <c r="AX2851" s="13" t="s">
        <v>76</v>
      </c>
      <c r="AY2851" s="191" t="s">
        <v>524</v>
      </c>
    </row>
    <row r="2852" spans="1:65" s="13" customFormat="1">
      <c r="B2852" s="189"/>
      <c r="D2852" s="190" t="s">
        <v>532</v>
      </c>
      <c r="E2852" s="191" t="s">
        <v>1</v>
      </c>
      <c r="F2852" s="192" t="s">
        <v>2786</v>
      </c>
      <c r="H2852" s="193">
        <v>0.61499999999999999</v>
      </c>
      <c r="I2852" s="194"/>
      <c r="L2852" s="189"/>
      <c r="M2852" s="195"/>
      <c r="N2852" s="196"/>
      <c r="O2852" s="196"/>
      <c r="P2852" s="196"/>
      <c r="Q2852" s="196"/>
      <c r="R2852" s="196"/>
      <c r="S2852" s="196"/>
      <c r="T2852" s="197"/>
      <c r="AT2852" s="191" t="s">
        <v>532</v>
      </c>
      <c r="AU2852" s="191" t="s">
        <v>89</v>
      </c>
      <c r="AV2852" s="13" t="s">
        <v>89</v>
      </c>
      <c r="AW2852" s="13" t="s">
        <v>30</v>
      </c>
      <c r="AX2852" s="13" t="s">
        <v>76</v>
      </c>
      <c r="AY2852" s="191" t="s">
        <v>524</v>
      </c>
    </row>
    <row r="2853" spans="1:65" s="15" customFormat="1">
      <c r="B2853" s="205"/>
      <c r="D2853" s="190" t="s">
        <v>532</v>
      </c>
      <c r="E2853" s="206" t="s">
        <v>1</v>
      </c>
      <c r="F2853" s="207" t="s">
        <v>589</v>
      </c>
      <c r="H2853" s="208">
        <v>11.685</v>
      </c>
      <c r="I2853" s="209"/>
      <c r="L2853" s="205"/>
      <c r="M2853" s="210"/>
      <c r="N2853" s="211"/>
      <c r="O2853" s="211"/>
      <c r="P2853" s="211"/>
      <c r="Q2853" s="211"/>
      <c r="R2853" s="211"/>
      <c r="S2853" s="211"/>
      <c r="T2853" s="212"/>
      <c r="AT2853" s="206" t="s">
        <v>532</v>
      </c>
      <c r="AU2853" s="206" t="s">
        <v>89</v>
      </c>
      <c r="AV2853" s="15" t="s">
        <v>537</v>
      </c>
      <c r="AW2853" s="15" t="s">
        <v>30</v>
      </c>
      <c r="AX2853" s="15" t="s">
        <v>76</v>
      </c>
      <c r="AY2853" s="206" t="s">
        <v>524</v>
      </c>
    </row>
    <row r="2854" spans="1:65" s="16" customFormat="1">
      <c r="B2854" s="213"/>
      <c r="D2854" s="190" t="s">
        <v>532</v>
      </c>
      <c r="E2854" s="214" t="s">
        <v>175</v>
      </c>
      <c r="F2854" s="215" t="s">
        <v>590</v>
      </c>
      <c r="H2854" s="216">
        <v>11.685</v>
      </c>
      <c r="I2854" s="217"/>
      <c r="L2854" s="213"/>
      <c r="M2854" s="218"/>
      <c r="N2854" s="219"/>
      <c r="O2854" s="219"/>
      <c r="P2854" s="219"/>
      <c r="Q2854" s="219"/>
      <c r="R2854" s="219"/>
      <c r="S2854" s="219"/>
      <c r="T2854" s="220"/>
      <c r="AT2854" s="214" t="s">
        <v>532</v>
      </c>
      <c r="AU2854" s="214" t="s">
        <v>89</v>
      </c>
      <c r="AV2854" s="16" t="s">
        <v>530</v>
      </c>
      <c r="AW2854" s="16" t="s">
        <v>30</v>
      </c>
      <c r="AX2854" s="16" t="s">
        <v>83</v>
      </c>
      <c r="AY2854" s="214" t="s">
        <v>524</v>
      </c>
    </row>
    <row r="2855" spans="1:65" s="2" customFormat="1" ht="16.5" customHeight="1">
      <c r="A2855" s="35"/>
      <c r="B2855" s="144"/>
      <c r="C2855" s="176" t="s">
        <v>2787</v>
      </c>
      <c r="D2855" s="176" t="s">
        <v>526</v>
      </c>
      <c r="E2855" s="177" t="s">
        <v>2788</v>
      </c>
      <c r="F2855" s="178" t="s">
        <v>2789</v>
      </c>
      <c r="G2855" s="179" t="s">
        <v>980</v>
      </c>
      <c r="H2855" s="180">
        <v>33.68</v>
      </c>
      <c r="I2855" s="181"/>
      <c r="J2855" s="180">
        <f>ROUND(I2855*H2855,3)</f>
        <v>0</v>
      </c>
      <c r="K2855" s="182"/>
      <c r="L2855" s="36"/>
      <c r="M2855" s="183" t="s">
        <v>1</v>
      </c>
      <c r="N2855" s="184" t="s">
        <v>42</v>
      </c>
      <c r="O2855" s="61"/>
      <c r="P2855" s="185">
        <f>O2855*H2855</f>
        <v>0</v>
      </c>
      <c r="Q2855" s="185">
        <v>0</v>
      </c>
      <c r="R2855" s="185">
        <f>Q2855*H2855</f>
        <v>0</v>
      </c>
      <c r="S2855" s="185">
        <v>3.6999999999999998E-2</v>
      </c>
      <c r="T2855" s="186">
        <f>S2855*H2855</f>
        <v>1.2461599999999999</v>
      </c>
      <c r="U2855" s="35"/>
      <c r="V2855" s="35"/>
      <c r="W2855" s="35"/>
      <c r="X2855" s="35"/>
      <c r="Y2855" s="35"/>
      <c r="Z2855" s="35"/>
      <c r="AA2855" s="35"/>
      <c r="AB2855" s="35"/>
      <c r="AC2855" s="35"/>
      <c r="AD2855" s="35"/>
      <c r="AE2855" s="35"/>
      <c r="AR2855" s="187" t="s">
        <v>530</v>
      </c>
      <c r="AT2855" s="187" t="s">
        <v>526</v>
      </c>
      <c r="AU2855" s="187" t="s">
        <v>89</v>
      </c>
      <c r="AY2855" s="18" t="s">
        <v>524</v>
      </c>
      <c r="BE2855" s="105">
        <f>IF(N2855="základná",J2855,0)</f>
        <v>0</v>
      </c>
      <c r="BF2855" s="105">
        <f>IF(N2855="znížená",J2855,0)</f>
        <v>0</v>
      </c>
      <c r="BG2855" s="105">
        <f>IF(N2855="zákl. prenesená",J2855,0)</f>
        <v>0</v>
      </c>
      <c r="BH2855" s="105">
        <f>IF(N2855="zníž. prenesená",J2855,0)</f>
        <v>0</v>
      </c>
      <c r="BI2855" s="105">
        <f>IF(N2855="nulová",J2855,0)</f>
        <v>0</v>
      </c>
      <c r="BJ2855" s="18" t="s">
        <v>89</v>
      </c>
      <c r="BK2855" s="188">
        <f>ROUND(I2855*H2855,3)</f>
        <v>0</v>
      </c>
      <c r="BL2855" s="18" t="s">
        <v>530</v>
      </c>
      <c r="BM2855" s="187" t="s">
        <v>2790</v>
      </c>
    </row>
    <row r="2856" spans="1:65" s="14" customFormat="1">
      <c r="B2856" s="198"/>
      <c r="D2856" s="190" t="s">
        <v>532</v>
      </c>
      <c r="E2856" s="199" t="s">
        <v>1</v>
      </c>
      <c r="F2856" s="200" t="s">
        <v>2791</v>
      </c>
      <c r="H2856" s="199" t="s">
        <v>1</v>
      </c>
      <c r="I2856" s="201"/>
      <c r="L2856" s="198"/>
      <c r="M2856" s="202"/>
      <c r="N2856" s="203"/>
      <c r="O2856" s="203"/>
      <c r="P2856" s="203"/>
      <c r="Q2856" s="203"/>
      <c r="R2856" s="203"/>
      <c r="S2856" s="203"/>
      <c r="T2856" s="204"/>
      <c r="AT2856" s="199" t="s">
        <v>532</v>
      </c>
      <c r="AU2856" s="199" t="s">
        <v>89</v>
      </c>
      <c r="AV2856" s="14" t="s">
        <v>83</v>
      </c>
      <c r="AW2856" s="14" t="s">
        <v>30</v>
      </c>
      <c r="AX2856" s="14" t="s">
        <v>76</v>
      </c>
      <c r="AY2856" s="199" t="s">
        <v>524</v>
      </c>
    </row>
    <row r="2857" spans="1:65" s="14" customFormat="1">
      <c r="B2857" s="198"/>
      <c r="D2857" s="190" t="s">
        <v>532</v>
      </c>
      <c r="E2857" s="199" t="s">
        <v>1</v>
      </c>
      <c r="F2857" s="200" t="s">
        <v>577</v>
      </c>
      <c r="H2857" s="199" t="s">
        <v>1</v>
      </c>
      <c r="I2857" s="201"/>
      <c r="L2857" s="198"/>
      <c r="M2857" s="202"/>
      <c r="N2857" s="203"/>
      <c r="O2857" s="203"/>
      <c r="P2857" s="203"/>
      <c r="Q2857" s="203"/>
      <c r="R2857" s="203"/>
      <c r="S2857" s="203"/>
      <c r="T2857" s="204"/>
      <c r="AT2857" s="199" t="s">
        <v>532</v>
      </c>
      <c r="AU2857" s="199" t="s">
        <v>89</v>
      </c>
      <c r="AV2857" s="14" t="s">
        <v>83</v>
      </c>
      <c r="AW2857" s="14" t="s">
        <v>30</v>
      </c>
      <c r="AX2857" s="14" t="s">
        <v>76</v>
      </c>
      <c r="AY2857" s="199" t="s">
        <v>524</v>
      </c>
    </row>
    <row r="2858" spans="1:65" s="13" customFormat="1">
      <c r="B2858" s="189"/>
      <c r="D2858" s="190" t="s">
        <v>532</v>
      </c>
      <c r="E2858" s="191" t="s">
        <v>1</v>
      </c>
      <c r="F2858" s="192" t="s">
        <v>2792</v>
      </c>
      <c r="H2858" s="193">
        <v>33.68</v>
      </c>
      <c r="I2858" s="194"/>
      <c r="L2858" s="189"/>
      <c r="M2858" s="195"/>
      <c r="N2858" s="196"/>
      <c r="O2858" s="196"/>
      <c r="P2858" s="196"/>
      <c r="Q2858" s="196"/>
      <c r="R2858" s="196"/>
      <c r="S2858" s="196"/>
      <c r="T2858" s="197"/>
      <c r="AT2858" s="191" t="s">
        <v>532</v>
      </c>
      <c r="AU2858" s="191" t="s">
        <v>89</v>
      </c>
      <c r="AV2858" s="13" t="s">
        <v>89</v>
      </c>
      <c r="AW2858" s="13" t="s">
        <v>30</v>
      </c>
      <c r="AX2858" s="13" t="s">
        <v>76</v>
      </c>
      <c r="AY2858" s="191" t="s">
        <v>524</v>
      </c>
    </row>
    <row r="2859" spans="1:65" s="15" customFormat="1">
      <c r="B2859" s="205"/>
      <c r="D2859" s="190" t="s">
        <v>532</v>
      </c>
      <c r="E2859" s="206" t="s">
        <v>1</v>
      </c>
      <c r="F2859" s="207" t="s">
        <v>589</v>
      </c>
      <c r="H2859" s="208">
        <v>33.68</v>
      </c>
      <c r="I2859" s="209"/>
      <c r="L2859" s="205"/>
      <c r="M2859" s="210"/>
      <c r="N2859" s="211"/>
      <c r="O2859" s="211"/>
      <c r="P2859" s="211"/>
      <c r="Q2859" s="211"/>
      <c r="R2859" s="211"/>
      <c r="S2859" s="211"/>
      <c r="T2859" s="212"/>
      <c r="AT2859" s="206" t="s">
        <v>532</v>
      </c>
      <c r="AU2859" s="206" t="s">
        <v>89</v>
      </c>
      <c r="AV2859" s="15" t="s">
        <v>537</v>
      </c>
      <c r="AW2859" s="15" t="s">
        <v>30</v>
      </c>
      <c r="AX2859" s="15" t="s">
        <v>76</v>
      </c>
      <c r="AY2859" s="206" t="s">
        <v>524</v>
      </c>
    </row>
    <row r="2860" spans="1:65" s="16" customFormat="1">
      <c r="B2860" s="213"/>
      <c r="D2860" s="190" t="s">
        <v>532</v>
      </c>
      <c r="E2860" s="214" t="s">
        <v>1</v>
      </c>
      <c r="F2860" s="215" t="s">
        <v>590</v>
      </c>
      <c r="H2860" s="216">
        <v>33.68</v>
      </c>
      <c r="I2860" s="217"/>
      <c r="L2860" s="213"/>
      <c r="M2860" s="218"/>
      <c r="N2860" s="219"/>
      <c r="O2860" s="219"/>
      <c r="P2860" s="219"/>
      <c r="Q2860" s="219"/>
      <c r="R2860" s="219"/>
      <c r="S2860" s="219"/>
      <c r="T2860" s="220"/>
      <c r="AT2860" s="214" t="s">
        <v>532</v>
      </c>
      <c r="AU2860" s="214" t="s">
        <v>89</v>
      </c>
      <c r="AV2860" s="16" t="s">
        <v>530</v>
      </c>
      <c r="AW2860" s="16" t="s">
        <v>30</v>
      </c>
      <c r="AX2860" s="16" t="s">
        <v>83</v>
      </c>
      <c r="AY2860" s="214" t="s">
        <v>524</v>
      </c>
    </row>
    <row r="2861" spans="1:65" s="2" customFormat="1" ht="16.5" customHeight="1">
      <c r="A2861" s="35"/>
      <c r="B2861" s="144"/>
      <c r="C2861" s="176" t="s">
        <v>2793</v>
      </c>
      <c r="D2861" s="176" t="s">
        <v>526</v>
      </c>
      <c r="E2861" s="177" t="s">
        <v>2794</v>
      </c>
      <c r="F2861" s="178" t="s">
        <v>2795</v>
      </c>
      <c r="G2861" s="179" t="s">
        <v>879</v>
      </c>
      <c r="H2861" s="180">
        <v>7</v>
      </c>
      <c r="I2861" s="181"/>
      <c r="J2861" s="180">
        <f>ROUND(I2861*H2861,3)</f>
        <v>0</v>
      </c>
      <c r="K2861" s="182"/>
      <c r="L2861" s="36"/>
      <c r="M2861" s="183" t="s">
        <v>1</v>
      </c>
      <c r="N2861" s="184" t="s">
        <v>42</v>
      </c>
      <c r="O2861" s="61"/>
      <c r="P2861" s="185">
        <f>O2861*H2861</f>
        <v>0</v>
      </c>
      <c r="Q2861" s="185">
        <v>0</v>
      </c>
      <c r="R2861" s="185">
        <f>Q2861*H2861</f>
        <v>0</v>
      </c>
      <c r="S2861" s="185">
        <v>2.4E-2</v>
      </c>
      <c r="T2861" s="186">
        <f>S2861*H2861</f>
        <v>0.16800000000000001</v>
      </c>
      <c r="U2861" s="35"/>
      <c r="V2861" s="35"/>
      <c r="W2861" s="35"/>
      <c r="X2861" s="35"/>
      <c r="Y2861" s="35"/>
      <c r="Z2861" s="35"/>
      <c r="AA2861" s="35"/>
      <c r="AB2861" s="35"/>
      <c r="AC2861" s="35"/>
      <c r="AD2861" s="35"/>
      <c r="AE2861" s="35"/>
      <c r="AR2861" s="187" t="s">
        <v>530</v>
      </c>
      <c r="AT2861" s="187" t="s">
        <v>526</v>
      </c>
      <c r="AU2861" s="187" t="s">
        <v>89</v>
      </c>
      <c r="AY2861" s="18" t="s">
        <v>524</v>
      </c>
      <c r="BE2861" s="105">
        <f>IF(N2861="základná",J2861,0)</f>
        <v>0</v>
      </c>
      <c r="BF2861" s="105">
        <f>IF(N2861="znížená",J2861,0)</f>
        <v>0</v>
      </c>
      <c r="BG2861" s="105">
        <f>IF(N2861="zákl. prenesená",J2861,0)</f>
        <v>0</v>
      </c>
      <c r="BH2861" s="105">
        <f>IF(N2861="zníž. prenesená",J2861,0)</f>
        <v>0</v>
      </c>
      <c r="BI2861" s="105">
        <f>IF(N2861="nulová",J2861,0)</f>
        <v>0</v>
      </c>
      <c r="BJ2861" s="18" t="s">
        <v>89</v>
      </c>
      <c r="BK2861" s="188">
        <f>ROUND(I2861*H2861,3)</f>
        <v>0</v>
      </c>
      <c r="BL2861" s="18" t="s">
        <v>530</v>
      </c>
      <c r="BM2861" s="187" t="s">
        <v>2796</v>
      </c>
    </row>
    <row r="2862" spans="1:65" s="14" customFormat="1">
      <c r="B2862" s="198"/>
      <c r="D2862" s="190" t="s">
        <v>532</v>
      </c>
      <c r="E2862" s="199" t="s">
        <v>1</v>
      </c>
      <c r="F2862" s="200" t="s">
        <v>2797</v>
      </c>
      <c r="H2862" s="199" t="s">
        <v>1</v>
      </c>
      <c r="I2862" s="201"/>
      <c r="L2862" s="198"/>
      <c r="M2862" s="202"/>
      <c r="N2862" s="203"/>
      <c r="O2862" s="203"/>
      <c r="P2862" s="203"/>
      <c r="Q2862" s="203"/>
      <c r="R2862" s="203"/>
      <c r="S2862" s="203"/>
      <c r="T2862" s="204"/>
      <c r="AT2862" s="199" t="s">
        <v>532</v>
      </c>
      <c r="AU2862" s="199" t="s">
        <v>89</v>
      </c>
      <c r="AV2862" s="14" t="s">
        <v>83</v>
      </c>
      <c r="AW2862" s="14" t="s">
        <v>30</v>
      </c>
      <c r="AX2862" s="14" t="s">
        <v>76</v>
      </c>
      <c r="AY2862" s="199" t="s">
        <v>524</v>
      </c>
    </row>
    <row r="2863" spans="1:65" s="13" customFormat="1">
      <c r="B2863" s="189"/>
      <c r="D2863" s="190" t="s">
        <v>532</v>
      </c>
      <c r="E2863" s="191" t="s">
        <v>1</v>
      </c>
      <c r="F2863" s="192" t="s">
        <v>2798</v>
      </c>
      <c r="H2863" s="193">
        <v>7</v>
      </c>
      <c r="I2863" s="194"/>
      <c r="L2863" s="189"/>
      <c r="M2863" s="195"/>
      <c r="N2863" s="196"/>
      <c r="O2863" s="196"/>
      <c r="P2863" s="196"/>
      <c r="Q2863" s="196"/>
      <c r="R2863" s="196"/>
      <c r="S2863" s="196"/>
      <c r="T2863" s="197"/>
      <c r="AT2863" s="191" t="s">
        <v>532</v>
      </c>
      <c r="AU2863" s="191" t="s">
        <v>89</v>
      </c>
      <c r="AV2863" s="13" t="s">
        <v>89</v>
      </c>
      <c r="AW2863" s="13" t="s">
        <v>30</v>
      </c>
      <c r="AX2863" s="13" t="s">
        <v>76</v>
      </c>
      <c r="AY2863" s="191" t="s">
        <v>524</v>
      </c>
    </row>
    <row r="2864" spans="1:65" s="16" customFormat="1">
      <c r="B2864" s="213"/>
      <c r="D2864" s="190" t="s">
        <v>532</v>
      </c>
      <c r="E2864" s="214" t="s">
        <v>1</v>
      </c>
      <c r="F2864" s="215" t="s">
        <v>590</v>
      </c>
      <c r="H2864" s="216">
        <v>7</v>
      </c>
      <c r="I2864" s="217"/>
      <c r="L2864" s="213"/>
      <c r="M2864" s="218"/>
      <c r="N2864" s="219"/>
      <c r="O2864" s="219"/>
      <c r="P2864" s="219"/>
      <c r="Q2864" s="219"/>
      <c r="R2864" s="219"/>
      <c r="S2864" s="219"/>
      <c r="T2864" s="220"/>
      <c r="AT2864" s="214" t="s">
        <v>532</v>
      </c>
      <c r="AU2864" s="214" t="s">
        <v>89</v>
      </c>
      <c r="AV2864" s="16" t="s">
        <v>530</v>
      </c>
      <c r="AW2864" s="16" t="s">
        <v>30</v>
      </c>
      <c r="AX2864" s="16" t="s">
        <v>83</v>
      </c>
      <c r="AY2864" s="214" t="s">
        <v>524</v>
      </c>
    </row>
    <row r="2865" spans="1:65" s="2" customFormat="1" ht="33" customHeight="1">
      <c r="A2865" s="35"/>
      <c r="B2865" s="144"/>
      <c r="C2865" s="176" t="s">
        <v>2799</v>
      </c>
      <c r="D2865" s="176" t="s">
        <v>526</v>
      </c>
      <c r="E2865" s="177" t="s">
        <v>2800</v>
      </c>
      <c r="F2865" s="178" t="s">
        <v>2801</v>
      </c>
      <c r="G2865" s="179" t="s">
        <v>529</v>
      </c>
      <c r="H2865" s="180">
        <v>5452.5169999999998</v>
      </c>
      <c r="I2865" s="181"/>
      <c r="J2865" s="180">
        <f>ROUND(I2865*H2865,3)</f>
        <v>0</v>
      </c>
      <c r="K2865" s="182"/>
      <c r="L2865" s="36"/>
      <c r="M2865" s="183" t="s">
        <v>1</v>
      </c>
      <c r="N2865" s="184" t="s">
        <v>42</v>
      </c>
      <c r="O2865" s="61"/>
      <c r="P2865" s="185">
        <f>O2865*H2865</f>
        <v>0</v>
      </c>
      <c r="Q2865" s="185">
        <v>0</v>
      </c>
      <c r="R2865" s="185">
        <f>Q2865*H2865</f>
        <v>0</v>
      </c>
      <c r="S2865" s="185">
        <v>0.05</v>
      </c>
      <c r="T2865" s="186">
        <f>S2865*H2865</f>
        <v>272.62585000000001</v>
      </c>
      <c r="U2865" s="35"/>
      <c r="V2865" s="35"/>
      <c r="W2865" s="35"/>
      <c r="X2865" s="35"/>
      <c r="Y2865" s="35"/>
      <c r="Z2865" s="35"/>
      <c r="AA2865" s="35"/>
      <c r="AB2865" s="35"/>
      <c r="AC2865" s="35"/>
      <c r="AD2865" s="35"/>
      <c r="AE2865" s="35"/>
      <c r="AR2865" s="187" t="s">
        <v>530</v>
      </c>
      <c r="AT2865" s="187" t="s">
        <v>526</v>
      </c>
      <c r="AU2865" s="187" t="s">
        <v>89</v>
      </c>
      <c r="AY2865" s="18" t="s">
        <v>524</v>
      </c>
      <c r="BE2865" s="105">
        <f>IF(N2865="základná",J2865,0)</f>
        <v>0</v>
      </c>
      <c r="BF2865" s="105">
        <f>IF(N2865="znížená",J2865,0)</f>
        <v>0</v>
      </c>
      <c r="BG2865" s="105">
        <f>IF(N2865="zákl. prenesená",J2865,0)</f>
        <v>0</v>
      </c>
      <c r="BH2865" s="105">
        <f>IF(N2865="zníž. prenesená",J2865,0)</f>
        <v>0</v>
      </c>
      <c r="BI2865" s="105">
        <f>IF(N2865="nulová",J2865,0)</f>
        <v>0</v>
      </c>
      <c r="BJ2865" s="18" t="s">
        <v>89</v>
      </c>
      <c r="BK2865" s="188">
        <f>ROUND(I2865*H2865,3)</f>
        <v>0</v>
      </c>
      <c r="BL2865" s="18" t="s">
        <v>530</v>
      </c>
      <c r="BM2865" s="187" t="s">
        <v>2802</v>
      </c>
    </row>
    <row r="2866" spans="1:65" s="14" customFormat="1">
      <c r="B2866" s="198"/>
      <c r="D2866" s="190" t="s">
        <v>532</v>
      </c>
      <c r="E2866" s="199" t="s">
        <v>1</v>
      </c>
      <c r="F2866" s="200" t="s">
        <v>577</v>
      </c>
      <c r="H2866" s="199" t="s">
        <v>1</v>
      </c>
      <c r="I2866" s="201"/>
      <c r="L2866" s="198"/>
      <c r="M2866" s="202"/>
      <c r="N2866" s="203"/>
      <c r="O2866" s="203"/>
      <c r="P2866" s="203"/>
      <c r="Q2866" s="203"/>
      <c r="R2866" s="203"/>
      <c r="S2866" s="203"/>
      <c r="T2866" s="204"/>
      <c r="AT2866" s="199" t="s">
        <v>532</v>
      </c>
      <c r="AU2866" s="199" t="s">
        <v>89</v>
      </c>
      <c r="AV2866" s="14" t="s">
        <v>83</v>
      </c>
      <c r="AW2866" s="14" t="s">
        <v>30</v>
      </c>
      <c r="AX2866" s="14" t="s">
        <v>76</v>
      </c>
      <c r="AY2866" s="199" t="s">
        <v>524</v>
      </c>
    </row>
    <row r="2867" spans="1:65" s="13" customFormat="1">
      <c r="B2867" s="189"/>
      <c r="D2867" s="190" t="s">
        <v>532</v>
      </c>
      <c r="E2867" s="191" t="s">
        <v>1</v>
      </c>
      <c r="F2867" s="192" t="s">
        <v>2803</v>
      </c>
      <c r="H2867" s="193">
        <v>5452.5169999999998</v>
      </c>
      <c r="I2867" s="194"/>
      <c r="L2867" s="189"/>
      <c r="M2867" s="195"/>
      <c r="N2867" s="196"/>
      <c r="O2867" s="196"/>
      <c r="P2867" s="196"/>
      <c r="Q2867" s="196"/>
      <c r="R2867" s="196"/>
      <c r="S2867" s="196"/>
      <c r="T2867" s="197"/>
      <c r="AT2867" s="191" t="s">
        <v>532</v>
      </c>
      <c r="AU2867" s="191" t="s">
        <v>89</v>
      </c>
      <c r="AV2867" s="13" t="s">
        <v>89</v>
      </c>
      <c r="AW2867" s="13" t="s">
        <v>30</v>
      </c>
      <c r="AX2867" s="13" t="s">
        <v>76</v>
      </c>
      <c r="AY2867" s="191" t="s">
        <v>524</v>
      </c>
    </row>
    <row r="2868" spans="1:65" s="16" customFormat="1">
      <c r="B2868" s="213"/>
      <c r="D2868" s="190" t="s">
        <v>532</v>
      </c>
      <c r="E2868" s="214" t="s">
        <v>1</v>
      </c>
      <c r="F2868" s="215" t="s">
        <v>590</v>
      </c>
      <c r="H2868" s="216">
        <v>5452.5169999999998</v>
      </c>
      <c r="I2868" s="217"/>
      <c r="L2868" s="213"/>
      <c r="M2868" s="218"/>
      <c r="N2868" s="219"/>
      <c r="O2868" s="219"/>
      <c r="P2868" s="219"/>
      <c r="Q2868" s="219"/>
      <c r="R2868" s="219"/>
      <c r="S2868" s="219"/>
      <c r="T2868" s="220"/>
      <c r="AT2868" s="214" t="s">
        <v>532</v>
      </c>
      <c r="AU2868" s="214" t="s">
        <v>89</v>
      </c>
      <c r="AV2868" s="16" t="s">
        <v>530</v>
      </c>
      <c r="AW2868" s="16" t="s">
        <v>30</v>
      </c>
      <c r="AX2868" s="16" t="s">
        <v>83</v>
      </c>
      <c r="AY2868" s="214" t="s">
        <v>524</v>
      </c>
    </row>
    <row r="2869" spans="1:65" s="2" customFormat="1" ht="33" customHeight="1">
      <c r="A2869" s="35"/>
      <c r="B2869" s="144"/>
      <c r="C2869" s="176" t="s">
        <v>2804</v>
      </c>
      <c r="D2869" s="176" t="s">
        <v>526</v>
      </c>
      <c r="E2869" s="177" t="s">
        <v>2805</v>
      </c>
      <c r="F2869" s="178" t="s">
        <v>2806</v>
      </c>
      <c r="G2869" s="179" t="s">
        <v>529</v>
      </c>
      <c r="H2869" s="180">
        <v>2193.2939999999999</v>
      </c>
      <c r="I2869" s="181"/>
      <c r="J2869" s="180">
        <f>ROUND(I2869*H2869,3)</f>
        <v>0</v>
      </c>
      <c r="K2869" s="182"/>
      <c r="L2869" s="36"/>
      <c r="M2869" s="183" t="s">
        <v>1</v>
      </c>
      <c r="N2869" s="184" t="s">
        <v>42</v>
      </c>
      <c r="O2869" s="61"/>
      <c r="P2869" s="185">
        <f>O2869*H2869</f>
        <v>0</v>
      </c>
      <c r="Q2869" s="185">
        <v>0</v>
      </c>
      <c r="R2869" s="185">
        <f>Q2869*H2869</f>
        <v>0</v>
      </c>
      <c r="S2869" s="185">
        <v>4.5999999999999999E-2</v>
      </c>
      <c r="T2869" s="186">
        <f>S2869*H2869</f>
        <v>100.89152399999999</v>
      </c>
      <c r="U2869" s="35"/>
      <c r="V2869" s="35"/>
      <c r="W2869" s="35"/>
      <c r="X2869" s="35"/>
      <c r="Y2869" s="35"/>
      <c r="Z2869" s="35"/>
      <c r="AA2869" s="35"/>
      <c r="AB2869" s="35"/>
      <c r="AC2869" s="35"/>
      <c r="AD2869" s="35"/>
      <c r="AE2869" s="35"/>
      <c r="AR2869" s="187" t="s">
        <v>530</v>
      </c>
      <c r="AT2869" s="187" t="s">
        <v>526</v>
      </c>
      <c r="AU2869" s="187" t="s">
        <v>89</v>
      </c>
      <c r="AY2869" s="18" t="s">
        <v>524</v>
      </c>
      <c r="BE2869" s="105">
        <f>IF(N2869="základná",J2869,0)</f>
        <v>0</v>
      </c>
      <c r="BF2869" s="105">
        <f>IF(N2869="znížená",J2869,0)</f>
        <v>0</v>
      </c>
      <c r="BG2869" s="105">
        <f>IF(N2869="zákl. prenesená",J2869,0)</f>
        <v>0</v>
      </c>
      <c r="BH2869" s="105">
        <f>IF(N2869="zníž. prenesená",J2869,0)</f>
        <v>0</v>
      </c>
      <c r="BI2869" s="105">
        <f>IF(N2869="nulová",J2869,0)</f>
        <v>0</v>
      </c>
      <c r="BJ2869" s="18" t="s">
        <v>89</v>
      </c>
      <c r="BK2869" s="188">
        <f>ROUND(I2869*H2869,3)</f>
        <v>0</v>
      </c>
      <c r="BL2869" s="18" t="s">
        <v>530</v>
      </c>
      <c r="BM2869" s="187" t="s">
        <v>2807</v>
      </c>
    </row>
    <row r="2870" spans="1:65" s="14" customFormat="1">
      <c r="B2870" s="198"/>
      <c r="D2870" s="190" t="s">
        <v>532</v>
      </c>
      <c r="E2870" s="199" t="s">
        <v>1</v>
      </c>
      <c r="F2870" s="200" t="s">
        <v>577</v>
      </c>
      <c r="H2870" s="199" t="s">
        <v>1</v>
      </c>
      <c r="I2870" s="201"/>
      <c r="L2870" s="198"/>
      <c r="M2870" s="202"/>
      <c r="N2870" s="203"/>
      <c r="O2870" s="203"/>
      <c r="P2870" s="203"/>
      <c r="Q2870" s="203"/>
      <c r="R2870" s="203"/>
      <c r="S2870" s="203"/>
      <c r="T2870" s="204"/>
      <c r="AT2870" s="199" t="s">
        <v>532</v>
      </c>
      <c r="AU2870" s="199" t="s">
        <v>89</v>
      </c>
      <c r="AV2870" s="14" t="s">
        <v>83</v>
      </c>
      <c r="AW2870" s="14" t="s">
        <v>30</v>
      </c>
      <c r="AX2870" s="14" t="s">
        <v>76</v>
      </c>
      <c r="AY2870" s="199" t="s">
        <v>524</v>
      </c>
    </row>
    <row r="2871" spans="1:65" s="13" customFormat="1">
      <c r="B2871" s="189"/>
      <c r="D2871" s="190" t="s">
        <v>532</v>
      </c>
      <c r="E2871" s="191" t="s">
        <v>1</v>
      </c>
      <c r="F2871" s="192" t="s">
        <v>2808</v>
      </c>
      <c r="H2871" s="193">
        <v>2193.2939999999999</v>
      </c>
      <c r="I2871" s="194"/>
      <c r="L2871" s="189"/>
      <c r="M2871" s="195"/>
      <c r="N2871" s="196"/>
      <c r="O2871" s="196"/>
      <c r="P2871" s="196"/>
      <c r="Q2871" s="196"/>
      <c r="R2871" s="196"/>
      <c r="S2871" s="196"/>
      <c r="T2871" s="197"/>
      <c r="AT2871" s="191" t="s">
        <v>532</v>
      </c>
      <c r="AU2871" s="191" t="s">
        <v>89</v>
      </c>
      <c r="AV2871" s="13" t="s">
        <v>89</v>
      </c>
      <c r="AW2871" s="13" t="s">
        <v>30</v>
      </c>
      <c r="AX2871" s="13" t="s">
        <v>76</v>
      </c>
      <c r="AY2871" s="191" t="s">
        <v>524</v>
      </c>
    </row>
    <row r="2872" spans="1:65" s="16" customFormat="1">
      <c r="B2872" s="213"/>
      <c r="D2872" s="190" t="s">
        <v>532</v>
      </c>
      <c r="E2872" s="214" t="s">
        <v>1</v>
      </c>
      <c r="F2872" s="215" t="s">
        <v>590</v>
      </c>
      <c r="H2872" s="216">
        <v>2193.2939999999999</v>
      </c>
      <c r="I2872" s="217"/>
      <c r="L2872" s="213"/>
      <c r="M2872" s="218"/>
      <c r="N2872" s="219"/>
      <c r="O2872" s="219"/>
      <c r="P2872" s="219"/>
      <c r="Q2872" s="219"/>
      <c r="R2872" s="219"/>
      <c r="S2872" s="219"/>
      <c r="T2872" s="220"/>
      <c r="AT2872" s="214" t="s">
        <v>532</v>
      </c>
      <c r="AU2872" s="214" t="s">
        <v>89</v>
      </c>
      <c r="AV2872" s="16" t="s">
        <v>530</v>
      </c>
      <c r="AW2872" s="16" t="s">
        <v>30</v>
      </c>
      <c r="AX2872" s="16" t="s">
        <v>83</v>
      </c>
      <c r="AY2872" s="214" t="s">
        <v>524</v>
      </c>
    </row>
    <row r="2873" spans="1:65" s="2" customFormat="1" ht="33" customHeight="1">
      <c r="A2873" s="35"/>
      <c r="B2873" s="144"/>
      <c r="C2873" s="176" t="s">
        <v>2809</v>
      </c>
      <c r="D2873" s="176" t="s">
        <v>526</v>
      </c>
      <c r="E2873" s="177" t="s">
        <v>2810</v>
      </c>
      <c r="F2873" s="178" t="s">
        <v>2811</v>
      </c>
      <c r="G2873" s="179" t="s">
        <v>529</v>
      </c>
      <c r="H2873" s="180">
        <v>248.55</v>
      </c>
      <c r="I2873" s="181"/>
      <c r="J2873" s="180">
        <f>ROUND(I2873*H2873,3)</f>
        <v>0</v>
      </c>
      <c r="K2873" s="182"/>
      <c r="L2873" s="36"/>
      <c r="M2873" s="183" t="s">
        <v>1</v>
      </c>
      <c r="N2873" s="184" t="s">
        <v>42</v>
      </c>
      <c r="O2873" s="61"/>
      <c r="P2873" s="185">
        <f>O2873*H2873</f>
        <v>0</v>
      </c>
      <c r="Q2873" s="185">
        <v>0</v>
      </c>
      <c r="R2873" s="185">
        <f>Q2873*H2873</f>
        <v>0</v>
      </c>
      <c r="S2873" s="185">
        <v>6.8000000000000005E-2</v>
      </c>
      <c r="T2873" s="186">
        <f>S2873*H2873</f>
        <v>16.901400000000002</v>
      </c>
      <c r="U2873" s="35"/>
      <c r="V2873" s="35"/>
      <c r="W2873" s="35"/>
      <c r="X2873" s="35"/>
      <c r="Y2873" s="35"/>
      <c r="Z2873" s="35"/>
      <c r="AA2873" s="35"/>
      <c r="AB2873" s="35"/>
      <c r="AC2873" s="35"/>
      <c r="AD2873" s="35"/>
      <c r="AE2873" s="35"/>
      <c r="AR2873" s="187" t="s">
        <v>530</v>
      </c>
      <c r="AT2873" s="187" t="s">
        <v>526</v>
      </c>
      <c r="AU2873" s="187" t="s">
        <v>89</v>
      </c>
      <c r="AY2873" s="18" t="s">
        <v>524</v>
      </c>
      <c r="BE2873" s="105">
        <f>IF(N2873="základná",J2873,0)</f>
        <v>0</v>
      </c>
      <c r="BF2873" s="105">
        <f>IF(N2873="znížená",J2873,0)</f>
        <v>0</v>
      </c>
      <c r="BG2873" s="105">
        <f>IF(N2873="zákl. prenesená",J2873,0)</f>
        <v>0</v>
      </c>
      <c r="BH2873" s="105">
        <f>IF(N2873="zníž. prenesená",J2873,0)</f>
        <v>0</v>
      </c>
      <c r="BI2873" s="105">
        <f>IF(N2873="nulová",J2873,0)</f>
        <v>0</v>
      </c>
      <c r="BJ2873" s="18" t="s">
        <v>89</v>
      </c>
      <c r="BK2873" s="188">
        <f>ROUND(I2873*H2873,3)</f>
        <v>0</v>
      </c>
      <c r="BL2873" s="18" t="s">
        <v>530</v>
      </c>
      <c r="BM2873" s="187" t="s">
        <v>2812</v>
      </c>
    </row>
    <row r="2874" spans="1:65" s="14" customFormat="1">
      <c r="B2874" s="198"/>
      <c r="D2874" s="190" t="s">
        <v>532</v>
      </c>
      <c r="E2874" s="199" t="s">
        <v>1</v>
      </c>
      <c r="F2874" s="200" t="s">
        <v>577</v>
      </c>
      <c r="H2874" s="199" t="s">
        <v>1</v>
      </c>
      <c r="I2874" s="201"/>
      <c r="L2874" s="198"/>
      <c r="M2874" s="202"/>
      <c r="N2874" s="203"/>
      <c r="O2874" s="203"/>
      <c r="P2874" s="203"/>
      <c r="Q2874" s="203"/>
      <c r="R2874" s="203"/>
      <c r="S2874" s="203"/>
      <c r="T2874" s="204"/>
      <c r="AT2874" s="199" t="s">
        <v>532</v>
      </c>
      <c r="AU2874" s="199" t="s">
        <v>89</v>
      </c>
      <c r="AV2874" s="14" t="s">
        <v>83</v>
      </c>
      <c r="AW2874" s="14" t="s">
        <v>30</v>
      </c>
      <c r="AX2874" s="14" t="s">
        <v>76</v>
      </c>
      <c r="AY2874" s="199" t="s">
        <v>524</v>
      </c>
    </row>
    <row r="2875" spans="1:65" s="13" customFormat="1">
      <c r="B2875" s="189"/>
      <c r="D2875" s="190" t="s">
        <v>532</v>
      </c>
      <c r="E2875" s="191" t="s">
        <v>1</v>
      </c>
      <c r="F2875" s="192" t="s">
        <v>2813</v>
      </c>
      <c r="H2875" s="193">
        <v>96.28</v>
      </c>
      <c r="I2875" s="194"/>
      <c r="L2875" s="189"/>
      <c r="M2875" s="195"/>
      <c r="N2875" s="196"/>
      <c r="O2875" s="196"/>
      <c r="P2875" s="196"/>
      <c r="Q2875" s="196"/>
      <c r="R2875" s="196"/>
      <c r="S2875" s="196"/>
      <c r="T2875" s="197"/>
      <c r="AT2875" s="191" t="s">
        <v>532</v>
      </c>
      <c r="AU2875" s="191" t="s">
        <v>89</v>
      </c>
      <c r="AV2875" s="13" t="s">
        <v>89</v>
      </c>
      <c r="AW2875" s="13" t="s">
        <v>30</v>
      </c>
      <c r="AX2875" s="13" t="s">
        <v>76</v>
      </c>
      <c r="AY2875" s="191" t="s">
        <v>524</v>
      </c>
    </row>
    <row r="2876" spans="1:65" s="13" customFormat="1">
      <c r="B2876" s="189"/>
      <c r="D2876" s="190" t="s">
        <v>532</v>
      </c>
      <c r="E2876" s="191" t="s">
        <v>1</v>
      </c>
      <c r="F2876" s="192" t="s">
        <v>2814</v>
      </c>
      <c r="H2876" s="193">
        <v>152.27000000000001</v>
      </c>
      <c r="I2876" s="194"/>
      <c r="L2876" s="189"/>
      <c r="M2876" s="195"/>
      <c r="N2876" s="196"/>
      <c r="O2876" s="196"/>
      <c r="P2876" s="196"/>
      <c r="Q2876" s="196"/>
      <c r="R2876" s="196"/>
      <c r="S2876" s="196"/>
      <c r="T2876" s="197"/>
      <c r="AT2876" s="191" t="s">
        <v>532</v>
      </c>
      <c r="AU2876" s="191" t="s">
        <v>89</v>
      </c>
      <c r="AV2876" s="13" t="s">
        <v>89</v>
      </c>
      <c r="AW2876" s="13" t="s">
        <v>30</v>
      </c>
      <c r="AX2876" s="13" t="s">
        <v>76</v>
      </c>
      <c r="AY2876" s="191" t="s">
        <v>524</v>
      </c>
    </row>
    <row r="2877" spans="1:65" s="16" customFormat="1">
      <c r="B2877" s="213"/>
      <c r="D2877" s="190" t="s">
        <v>532</v>
      </c>
      <c r="E2877" s="214" t="s">
        <v>1</v>
      </c>
      <c r="F2877" s="215" t="s">
        <v>590</v>
      </c>
      <c r="H2877" s="216">
        <v>248.55</v>
      </c>
      <c r="I2877" s="217"/>
      <c r="L2877" s="213"/>
      <c r="M2877" s="218"/>
      <c r="N2877" s="219"/>
      <c r="O2877" s="219"/>
      <c r="P2877" s="219"/>
      <c r="Q2877" s="219"/>
      <c r="R2877" s="219"/>
      <c r="S2877" s="219"/>
      <c r="T2877" s="220"/>
      <c r="AT2877" s="214" t="s">
        <v>532</v>
      </c>
      <c r="AU2877" s="214" t="s">
        <v>89</v>
      </c>
      <c r="AV2877" s="16" t="s">
        <v>530</v>
      </c>
      <c r="AW2877" s="16" t="s">
        <v>30</v>
      </c>
      <c r="AX2877" s="16" t="s">
        <v>83</v>
      </c>
      <c r="AY2877" s="214" t="s">
        <v>524</v>
      </c>
    </row>
    <row r="2878" spans="1:65" s="2" customFormat="1" ht="33" customHeight="1">
      <c r="A2878" s="35"/>
      <c r="B2878" s="144"/>
      <c r="C2878" s="176" t="s">
        <v>2815</v>
      </c>
      <c r="D2878" s="176" t="s">
        <v>526</v>
      </c>
      <c r="E2878" s="177" t="s">
        <v>2816</v>
      </c>
      <c r="F2878" s="178" t="s">
        <v>2817</v>
      </c>
      <c r="G2878" s="179" t="s">
        <v>529</v>
      </c>
      <c r="H2878" s="180">
        <v>295</v>
      </c>
      <c r="I2878" s="181"/>
      <c r="J2878" s="180">
        <f>ROUND(I2878*H2878,3)</f>
        <v>0</v>
      </c>
      <c r="K2878" s="182"/>
      <c r="L2878" s="36"/>
      <c r="M2878" s="183" t="s">
        <v>1</v>
      </c>
      <c r="N2878" s="184" t="s">
        <v>42</v>
      </c>
      <c r="O2878" s="61"/>
      <c r="P2878" s="185">
        <f>O2878*H2878</f>
        <v>0</v>
      </c>
      <c r="Q2878" s="185">
        <v>0</v>
      </c>
      <c r="R2878" s="185">
        <f>Q2878*H2878</f>
        <v>0</v>
      </c>
      <c r="S2878" s="185">
        <v>8.8999999999999996E-2</v>
      </c>
      <c r="T2878" s="186">
        <f>S2878*H2878</f>
        <v>26.254999999999999</v>
      </c>
      <c r="U2878" s="35"/>
      <c r="V2878" s="35"/>
      <c r="W2878" s="35"/>
      <c r="X2878" s="35"/>
      <c r="Y2878" s="35"/>
      <c r="Z2878" s="35"/>
      <c r="AA2878" s="35"/>
      <c r="AB2878" s="35"/>
      <c r="AC2878" s="35"/>
      <c r="AD2878" s="35"/>
      <c r="AE2878" s="35"/>
      <c r="AR2878" s="187" t="s">
        <v>530</v>
      </c>
      <c r="AT2878" s="187" t="s">
        <v>526</v>
      </c>
      <c r="AU2878" s="187" t="s">
        <v>89</v>
      </c>
      <c r="AY2878" s="18" t="s">
        <v>524</v>
      </c>
      <c r="BE2878" s="105">
        <f>IF(N2878="základná",J2878,0)</f>
        <v>0</v>
      </c>
      <c r="BF2878" s="105">
        <f>IF(N2878="znížená",J2878,0)</f>
        <v>0</v>
      </c>
      <c r="BG2878" s="105">
        <f>IF(N2878="zákl. prenesená",J2878,0)</f>
        <v>0</v>
      </c>
      <c r="BH2878" s="105">
        <f>IF(N2878="zníž. prenesená",J2878,0)</f>
        <v>0</v>
      </c>
      <c r="BI2878" s="105">
        <f>IF(N2878="nulová",J2878,0)</f>
        <v>0</v>
      </c>
      <c r="BJ2878" s="18" t="s">
        <v>89</v>
      </c>
      <c r="BK2878" s="188">
        <f>ROUND(I2878*H2878,3)</f>
        <v>0</v>
      </c>
      <c r="BL2878" s="18" t="s">
        <v>530</v>
      </c>
      <c r="BM2878" s="187" t="s">
        <v>2818</v>
      </c>
    </row>
    <row r="2879" spans="1:65" s="14" customFormat="1">
      <c r="B2879" s="198"/>
      <c r="D2879" s="190" t="s">
        <v>532</v>
      </c>
      <c r="E2879" s="199" t="s">
        <v>1</v>
      </c>
      <c r="F2879" s="200" t="s">
        <v>577</v>
      </c>
      <c r="H2879" s="199" t="s">
        <v>1</v>
      </c>
      <c r="I2879" s="201"/>
      <c r="L2879" s="198"/>
      <c r="M2879" s="202"/>
      <c r="N2879" s="203"/>
      <c r="O2879" s="203"/>
      <c r="P2879" s="203"/>
      <c r="Q2879" s="203"/>
      <c r="R2879" s="203"/>
      <c r="S2879" s="203"/>
      <c r="T2879" s="204"/>
      <c r="AT2879" s="199" t="s">
        <v>532</v>
      </c>
      <c r="AU2879" s="199" t="s">
        <v>89</v>
      </c>
      <c r="AV2879" s="14" t="s">
        <v>83</v>
      </c>
      <c r="AW2879" s="14" t="s">
        <v>30</v>
      </c>
      <c r="AX2879" s="14" t="s">
        <v>76</v>
      </c>
      <c r="AY2879" s="199" t="s">
        <v>524</v>
      </c>
    </row>
    <row r="2880" spans="1:65" s="13" customFormat="1">
      <c r="B2880" s="189"/>
      <c r="D2880" s="190" t="s">
        <v>532</v>
      </c>
      <c r="E2880" s="191" t="s">
        <v>1</v>
      </c>
      <c r="F2880" s="192" t="s">
        <v>2819</v>
      </c>
      <c r="H2880" s="193">
        <v>295</v>
      </c>
      <c r="I2880" s="194"/>
      <c r="L2880" s="189"/>
      <c r="M2880" s="195"/>
      <c r="N2880" s="196"/>
      <c r="O2880" s="196"/>
      <c r="P2880" s="196"/>
      <c r="Q2880" s="196"/>
      <c r="R2880" s="196"/>
      <c r="S2880" s="196"/>
      <c r="T2880" s="197"/>
      <c r="AT2880" s="191" t="s">
        <v>532</v>
      </c>
      <c r="AU2880" s="191" t="s">
        <v>89</v>
      </c>
      <c r="AV2880" s="13" t="s">
        <v>89</v>
      </c>
      <c r="AW2880" s="13" t="s">
        <v>30</v>
      </c>
      <c r="AX2880" s="13" t="s">
        <v>76</v>
      </c>
      <c r="AY2880" s="191" t="s">
        <v>524</v>
      </c>
    </row>
    <row r="2881" spans="1:65" s="16" customFormat="1">
      <c r="B2881" s="213"/>
      <c r="D2881" s="190" t="s">
        <v>532</v>
      </c>
      <c r="E2881" s="214" t="s">
        <v>1</v>
      </c>
      <c r="F2881" s="215" t="s">
        <v>590</v>
      </c>
      <c r="H2881" s="216">
        <v>295</v>
      </c>
      <c r="I2881" s="217"/>
      <c r="L2881" s="213"/>
      <c r="M2881" s="218"/>
      <c r="N2881" s="219"/>
      <c r="O2881" s="219"/>
      <c r="P2881" s="219"/>
      <c r="Q2881" s="219"/>
      <c r="R2881" s="219"/>
      <c r="S2881" s="219"/>
      <c r="T2881" s="220"/>
      <c r="AT2881" s="214" t="s">
        <v>532</v>
      </c>
      <c r="AU2881" s="214" t="s">
        <v>89</v>
      </c>
      <c r="AV2881" s="16" t="s">
        <v>530</v>
      </c>
      <c r="AW2881" s="16" t="s">
        <v>30</v>
      </c>
      <c r="AX2881" s="16" t="s">
        <v>83</v>
      </c>
      <c r="AY2881" s="214" t="s">
        <v>524</v>
      </c>
    </row>
    <row r="2882" spans="1:65" s="2" customFormat="1" ht="33" customHeight="1">
      <c r="A2882" s="35"/>
      <c r="B2882" s="144"/>
      <c r="C2882" s="176" t="s">
        <v>2820</v>
      </c>
      <c r="D2882" s="176" t="s">
        <v>526</v>
      </c>
      <c r="E2882" s="177" t="s">
        <v>2821</v>
      </c>
      <c r="F2882" s="178" t="s">
        <v>2822</v>
      </c>
      <c r="G2882" s="179" t="s">
        <v>529</v>
      </c>
      <c r="H2882" s="180">
        <v>402.56299999999999</v>
      </c>
      <c r="I2882" s="181"/>
      <c r="J2882" s="180">
        <f>ROUND(I2882*H2882,3)</f>
        <v>0</v>
      </c>
      <c r="K2882" s="182"/>
      <c r="L2882" s="36"/>
      <c r="M2882" s="183" t="s">
        <v>1</v>
      </c>
      <c r="N2882" s="184" t="s">
        <v>42</v>
      </c>
      <c r="O2882" s="61"/>
      <c r="P2882" s="185">
        <f>O2882*H2882</f>
        <v>0</v>
      </c>
      <c r="Q2882" s="185">
        <v>0</v>
      </c>
      <c r="R2882" s="185">
        <f>Q2882*H2882</f>
        <v>0</v>
      </c>
      <c r="S2882" s="185">
        <v>1.8409999999999999E-2</v>
      </c>
      <c r="T2882" s="186">
        <f>S2882*H2882</f>
        <v>7.4111848299999998</v>
      </c>
      <c r="U2882" s="35"/>
      <c r="V2882" s="35"/>
      <c r="W2882" s="35"/>
      <c r="X2882" s="35"/>
      <c r="Y2882" s="35"/>
      <c r="Z2882" s="35"/>
      <c r="AA2882" s="35"/>
      <c r="AB2882" s="35"/>
      <c r="AC2882" s="35"/>
      <c r="AD2882" s="35"/>
      <c r="AE2882" s="35"/>
      <c r="AR2882" s="187" t="s">
        <v>530</v>
      </c>
      <c r="AT2882" s="187" t="s">
        <v>526</v>
      </c>
      <c r="AU2882" s="187" t="s">
        <v>89</v>
      </c>
      <c r="AY2882" s="18" t="s">
        <v>524</v>
      </c>
      <c r="BE2882" s="105">
        <f>IF(N2882="základná",J2882,0)</f>
        <v>0</v>
      </c>
      <c r="BF2882" s="105">
        <f>IF(N2882="znížená",J2882,0)</f>
        <v>0</v>
      </c>
      <c r="BG2882" s="105">
        <f>IF(N2882="zákl. prenesená",J2882,0)</f>
        <v>0</v>
      </c>
      <c r="BH2882" s="105">
        <f>IF(N2882="zníž. prenesená",J2882,0)</f>
        <v>0</v>
      </c>
      <c r="BI2882" s="105">
        <f>IF(N2882="nulová",J2882,0)</f>
        <v>0</v>
      </c>
      <c r="BJ2882" s="18" t="s">
        <v>89</v>
      </c>
      <c r="BK2882" s="188">
        <f>ROUND(I2882*H2882,3)</f>
        <v>0</v>
      </c>
      <c r="BL2882" s="18" t="s">
        <v>530</v>
      </c>
      <c r="BM2882" s="187" t="s">
        <v>2823</v>
      </c>
    </row>
    <row r="2883" spans="1:65" s="13" customFormat="1">
      <c r="B2883" s="189"/>
      <c r="D2883" s="190" t="s">
        <v>532</v>
      </c>
      <c r="E2883" s="191" t="s">
        <v>1</v>
      </c>
      <c r="F2883" s="192" t="s">
        <v>2824</v>
      </c>
      <c r="H2883" s="193">
        <v>402.56299999999999</v>
      </c>
      <c r="I2883" s="194"/>
      <c r="L2883" s="189"/>
      <c r="M2883" s="195"/>
      <c r="N2883" s="196"/>
      <c r="O2883" s="196"/>
      <c r="P2883" s="196"/>
      <c r="Q2883" s="196"/>
      <c r="R2883" s="196"/>
      <c r="S2883" s="196"/>
      <c r="T2883" s="197"/>
      <c r="AT2883" s="191" t="s">
        <v>532</v>
      </c>
      <c r="AU2883" s="191" t="s">
        <v>89</v>
      </c>
      <c r="AV2883" s="13" t="s">
        <v>89</v>
      </c>
      <c r="AW2883" s="13" t="s">
        <v>30</v>
      </c>
      <c r="AX2883" s="13" t="s">
        <v>83</v>
      </c>
      <c r="AY2883" s="191" t="s">
        <v>524</v>
      </c>
    </row>
    <row r="2884" spans="1:65" s="2" customFormat="1" ht="21.75" customHeight="1">
      <c r="A2884" s="35"/>
      <c r="B2884" s="144"/>
      <c r="C2884" s="176" t="s">
        <v>2825</v>
      </c>
      <c r="D2884" s="176" t="s">
        <v>526</v>
      </c>
      <c r="E2884" s="177" t="s">
        <v>2826</v>
      </c>
      <c r="F2884" s="178" t="s">
        <v>2827</v>
      </c>
      <c r="G2884" s="179" t="s">
        <v>529</v>
      </c>
      <c r="H2884" s="180">
        <v>2783.53</v>
      </c>
      <c r="I2884" s="181"/>
      <c r="J2884" s="180">
        <f>ROUND(I2884*H2884,3)</f>
        <v>0</v>
      </c>
      <c r="K2884" s="182"/>
      <c r="L2884" s="36"/>
      <c r="M2884" s="183" t="s">
        <v>1</v>
      </c>
      <c r="N2884" s="184" t="s">
        <v>42</v>
      </c>
      <c r="O2884" s="61"/>
      <c r="P2884" s="185">
        <f>O2884*H2884</f>
        <v>0</v>
      </c>
      <c r="Q2884" s="185">
        <v>0</v>
      </c>
      <c r="R2884" s="185">
        <f>Q2884*H2884</f>
        <v>0</v>
      </c>
      <c r="S2884" s="185">
        <v>7.2999999999999995E-2</v>
      </c>
      <c r="T2884" s="186">
        <f>S2884*H2884</f>
        <v>203.19768999999999</v>
      </c>
      <c r="U2884" s="35"/>
      <c r="V2884" s="35"/>
      <c r="W2884" s="35"/>
      <c r="X2884" s="35"/>
      <c r="Y2884" s="35"/>
      <c r="Z2884" s="35"/>
      <c r="AA2884" s="35"/>
      <c r="AB2884" s="35"/>
      <c r="AC2884" s="35"/>
      <c r="AD2884" s="35"/>
      <c r="AE2884" s="35"/>
      <c r="AR2884" s="187" t="s">
        <v>530</v>
      </c>
      <c r="AT2884" s="187" t="s">
        <v>526</v>
      </c>
      <c r="AU2884" s="187" t="s">
        <v>89</v>
      </c>
      <c r="AY2884" s="18" t="s">
        <v>524</v>
      </c>
      <c r="BE2884" s="105">
        <f>IF(N2884="základná",J2884,0)</f>
        <v>0</v>
      </c>
      <c r="BF2884" s="105">
        <f>IF(N2884="znížená",J2884,0)</f>
        <v>0</v>
      </c>
      <c r="BG2884" s="105">
        <f>IF(N2884="zákl. prenesená",J2884,0)</f>
        <v>0</v>
      </c>
      <c r="BH2884" s="105">
        <f>IF(N2884="zníž. prenesená",J2884,0)</f>
        <v>0</v>
      </c>
      <c r="BI2884" s="105">
        <f>IF(N2884="nulová",J2884,0)</f>
        <v>0</v>
      </c>
      <c r="BJ2884" s="18" t="s">
        <v>89</v>
      </c>
      <c r="BK2884" s="188">
        <f>ROUND(I2884*H2884,3)</f>
        <v>0</v>
      </c>
      <c r="BL2884" s="18" t="s">
        <v>530</v>
      </c>
      <c r="BM2884" s="187" t="s">
        <v>2828</v>
      </c>
    </row>
    <row r="2885" spans="1:65" s="14" customFormat="1">
      <c r="B2885" s="198"/>
      <c r="D2885" s="190" t="s">
        <v>532</v>
      </c>
      <c r="E2885" s="199" t="s">
        <v>1</v>
      </c>
      <c r="F2885" s="200" t="s">
        <v>2486</v>
      </c>
      <c r="H2885" s="199" t="s">
        <v>1</v>
      </c>
      <c r="I2885" s="201"/>
      <c r="L2885" s="198"/>
      <c r="M2885" s="202"/>
      <c r="N2885" s="203"/>
      <c r="O2885" s="203"/>
      <c r="P2885" s="203"/>
      <c r="Q2885" s="203"/>
      <c r="R2885" s="203"/>
      <c r="S2885" s="203"/>
      <c r="T2885" s="204"/>
      <c r="AT2885" s="199" t="s">
        <v>532</v>
      </c>
      <c r="AU2885" s="199" t="s">
        <v>89</v>
      </c>
      <c r="AV2885" s="14" t="s">
        <v>83</v>
      </c>
      <c r="AW2885" s="14" t="s">
        <v>30</v>
      </c>
      <c r="AX2885" s="14" t="s">
        <v>76</v>
      </c>
      <c r="AY2885" s="199" t="s">
        <v>524</v>
      </c>
    </row>
    <row r="2886" spans="1:65" s="14" customFormat="1">
      <c r="B2886" s="198"/>
      <c r="D2886" s="190" t="s">
        <v>532</v>
      </c>
      <c r="E2886" s="199" t="s">
        <v>1</v>
      </c>
      <c r="F2886" s="200" t="s">
        <v>577</v>
      </c>
      <c r="H2886" s="199" t="s">
        <v>1</v>
      </c>
      <c r="I2886" s="201"/>
      <c r="L2886" s="198"/>
      <c r="M2886" s="202"/>
      <c r="N2886" s="203"/>
      <c r="O2886" s="203"/>
      <c r="P2886" s="203"/>
      <c r="Q2886" s="203"/>
      <c r="R2886" s="203"/>
      <c r="S2886" s="203"/>
      <c r="T2886" s="204"/>
      <c r="AT2886" s="199" t="s">
        <v>532</v>
      </c>
      <c r="AU2886" s="199" t="s">
        <v>89</v>
      </c>
      <c r="AV2886" s="14" t="s">
        <v>83</v>
      </c>
      <c r="AW2886" s="14" t="s">
        <v>30</v>
      </c>
      <c r="AX2886" s="14" t="s">
        <v>76</v>
      </c>
      <c r="AY2886" s="199" t="s">
        <v>524</v>
      </c>
    </row>
    <row r="2887" spans="1:65" s="13" customFormat="1">
      <c r="B2887" s="189"/>
      <c r="D2887" s="190" t="s">
        <v>532</v>
      </c>
      <c r="E2887" s="191" t="s">
        <v>1</v>
      </c>
      <c r="F2887" s="192" t="s">
        <v>2829</v>
      </c>
      <c r="H2887" s="193">
        <v>2783.53</v>
      </c>
      <c r="I2887" s="194"/>
      <c r="L2887" s="189"/>
      <c r="M2887" s="195"/>
      <c r="N2887" s="196"/>
      <c r="O2887" s="196"/>
      <c r="P2887" s="196"/>
      <c r="Q2887" s="196"/>
      <c r="R2887" s="196"/>
      <c r="S2887" s="196"/>
      <c r="T2887" s="197"/>
      <c r="AT2887" s="191" t="s">
        <v>532</v>
      </c>
      <c r="AU2887" s="191" t="s">
        <v>89</v>
      </c>
      <c r="AV2887" s="13" t="s">
        <v>89</v>
      </c>
      <c r="AW2887" s="13" t="s">
        <v>30</v>
      </c>
      <c r="AX2887" s="13" t="s">
        <v>76</v>
      </c>
      <c r="AY2887" s="191" t="s">
        <v>524</v>
      </c>
    </row>
    <row r="2888" spans="1:65" s="16" customFormat="1">
      <c r="B2888" s="213"/>
      <c r="D2888" s="190" t="s">
        <v>532</v>
      </c>
      <c r="E2888" s="214" t="s">
        <v>1</v>
      </c>
      <c r="F2888" s="215" t="s">
        <v>590</v>
      </c>
      <c r="H2888" s="216">
        <v>2783.53</v>
      </c>
      <c r="I2888" s="217"/>
      <c r="L2888" s="213"/>
      <c r="M2888" s="218"/>
      <c r="N2888" s="219"/>
      <c r="O2888" s="219"/>
      <c r="P2888" s="219"/>
      <c r="Q2888" s="219"/>
      <c r="R2888" s="219"/>
      <c r="S2888" s="219"/>
      <c r="T2888" s="220"/>
      <c r="AT2888" s="214" t="s">
        <v>532</v>
      </c>
      <c r="AU2888" s="214" t="s">
        <v>89</v>
      </c>
      <c r="AV2888" s="16" t="s">
        <v>530</v>
      </c>
      <c r="AW2888" s="16" t="s">
        <v>30</v>
      </c>
      <c r="AX2888" s="16" t="s">
        <v>83</v>
      </c>
      <c r="AY2888" s="214" t="s">
        <v>524</v>
      </c>
    </row>
    <row r="2889" spans="1:65" s="2" customFormat="1" ht="21.75" customHeight="1">
      <c r="A2889" s="35"/>
      <c r="B2889" s="144"/>
      <c r="C2889" s="176" t="s">
        <v>2830</v>
      </c>
      <c r="D2889" s="176" t="s">
        <v>526</v>
      </c>
      <c r="E2889" s="177" t="s">
        <v>2831</v>
      </c>
      <c r="F2889" s="178" t="s">
        <v>2832</v>
      </c>
      <c r="G2889" s="179" t="s">
        <v>529</v>
      </c>
      <c r="H2889" s="180">
        <v>43.997999999999998</v>
      </c>
      <c r="I2889" s="181"/>
      <c r="J2889" s="180">
        <f>ROUND(I2889*H2889,3)</f>
        <v>0</v>
      </c>
      <c r="K2889" s="182"/>
      <c r="L2889" s="36"/>
      <c r="M2889" s="183" t="s">
        <v>1</v>
      </c>
      <c r="N2889" s="184" t="s">
        <v>42</v>
      </c>
      <c r="O2889" s="61"/>
      <c r="P2889" s="185">
        <f>O2889*H2889</f>
        <v>0</v>
      </c>
      <c r="Q2889" s="185">
        <v>0</v>
      </c>
      <c r="R2889" s="185">
        <f>Q2889*H2889</f>
        <v>0</v>
      </c>
      <c r="S2889" s="185">
        <v>0.112</v>
      </c>
      <c r="T2889" s="186">
        <f>S2889*H2889</f>
        <v>4.9277759999999997</v>
      </c>
      <c r="U2889" s="35"/>
      <c r="V2889" s="35"/>
      <c r="W2889" s="35"/>
      <c r="X2889" s="35"/>
      <c r="Y2889" s="35"/>
      <c r="Z2889" s="35"/>
      <c r="AA2889" s="35"/>
      <c r="AB2889" s="35"/>
      <c r="AC2889" s="35"/>
      <c r="AD2889" s="35"/>
      <c r="AE2889" s="35"/>
      <c r="AR2889" s="187" t="s">
        <v>530</v>
      </c>
      <c r="AT2889" s="187" t="s">
        <v>526</v>
      </c>
      <c r="AU2889" s="187" t="s">
        <v>89</v>
      </c>
      <c r="AY2889" s="18" t="s">
        <v>524</v>
      </c>
      <c r="BE2889" s="105">
        <f>IF(N2889="základná",J2889,0)</f>
        <v>0</v>
      </c>
      <c r="BF2889" s="105">
        <f>IF(N2889="znížená",J2889,0)</f>
        <v>0</v>
      </c>
      <c r="BG2889" s="105">
        <f>IF(N2889="zákl. prenesená",J2889,0)</f>
        <v>0</v>
      </c>
      <c r="BH2889" s="105">
        <f>IF(N2889="zníž. prenesená",J2889,0)</f>
        <v>0</v>
      </c>
      <c r="BI2889" s="105">
        <f>IF(N2889="nulová",J2889,0)</f>
        <v>0</v>
      </c>
      <c r="BJ2889" s="18" t="s">
        <v>89</v>
      </c>
      <c r="BK2889" s="188">
        <f>ROUND(I2889*H2889,3)</f>
        <v>0</v>
      </c>
      <c r="BL2889" s="18" t="s">
        <v>530</v>
      </c>
      <c r="BM2889" s="187" t="s">
        <v>2833</v>
      </c>
    </row>
    <row r="2890" spans="1:65" s="14" customFormat="1">
      <c r="B2890" s="198"/>
      <c r="D2890" s="190" t="s">
        <v>532</v>
      </c>
      <c r="E2890" s="199" t="s">
        <v>1</v>
      </c>
      <c r="F2890" s="200" t="s">
        <v>577</v>
      </c>
      <c r="H2890" s="199" t="s">
        <v>1</v>
      </c>
      <c r="I2890" s="201"/>
      <c r="L2890" s="198"/>
      <c r="M2890" s="202"/>
      <c r="N2890" s="203"/>
      <c r="O2890" s="203"/>
      <c r="P2890" s="203"/>
      <c r="Q2890" s="203"/>
      <c r="R2890" s="203"/>
      <c r="S2890" s="203"/>
      <c r="T2890" s="204"/>
      <c r="AT2890" s="199" t="s">
        <v>532</v>
      </c>
      <c r="AU2890" s="199" t="s">
        <v>89</v>
      </c>
      <c r="AV2890" s="14" t="s">
        <v>83</v>
      </c>
      <c r="AW2890" s="14" t="s">
        <v>30</v>
      </c>
      <c r="AX2890" s="14" t="s">
        <v>76</v>
      </c>
      <c r="AY2890" s="199" t="s">
        <v>524</v>
      </c>
    </row>
    <row r="2891" spans="1:65" s="14" customFormat="1">
      <c r="B2891" s="198"/>
      <c r="D2891" s="190" t="s">
        <v>532</v>
      </c>
      <c r="E2891" s="199" t="s">
        <v>1</v>
      </c>
      <c r="F2891" s="200" t="s">
        <v>2834</v>
      </c>
      <c r="H2891" s="199" t="s">
        <v>1</v>
      </c>
      <c r="I2891" s="201"/>
      <c r="L2891" s="198"/>
      <c r="M2891" s="202"/>
      <c r="N2891" s="203"/>
      <c r="O2891" s="203"/>
      <c r="P2891" s="203"/>
      <c r="Q2891" s="203"/>
      <c r="R2891" s="203"/>
      <c r="S2891" s="203"/>
      <c r="T2891" s="204"/>
      <c r="AT2891" s="199" t="s">
        <v>532</v>
      </c>
      <c r="AU2891" s="199" t="s">
        <v>89</v>
      </c>
      <c r="AV2891" s="14" t="s">
        <v>83</v>
      </c>
      <c r="AW2891" s="14" t="s">
        <v>30</v>
      </c>
      <c r="AX2891" s="14" t="s">
        <v>76</v>
      </c>
      <c r="AY2891" s="199" t="s">
        <v>524</v>
      </c>
    </row>
    <row r="2892" spans="1:65" s="13" customFormat="1">
      <c r="B2892" s="189"/>
      <c r="D2892" s="190" t="s">
        <v>532</v>
      </c>
      <c r="E2892" s="191" t="s">
        <v>1</v>
      </c>
      <c r="F2892" s="192" t="s">
        <v>2835</v>
      </c>
      <c r="H2892" s="193">
        <v>43.997999999999998</v>
      </c>
      <c r="I2892" s="194"/>
      <c r="L2892" s="189"/>
      <c r="M2892" s="195"/>
      <c r="N2892" s="196"/>
      <c r="O2892" s="196"/>
      <c r="P2892" s="196"/>
      <c r="Q2892" s="196"/>
      <c r="R2892" s="196"/>
      <c r="S2892" s="196"/>
      <c r="T2892" s="197"/>
      <c r="AT2892" s="191" t="s">
        <v>532</v>
      </c>
      <c r="AU2892" s="191" t="s">
        <v>89</v>
      </c>
      <c r="AV2892" s="13" t="s">
        <v>89</v>
      </c>
      <c r="AW2892" s="13" t="s">
        <v>30</v>
      </c>
      <c r="AX2892" s="13" t="s">
        <v>76</v>
      </c>
      <c r="AY2892" s="191" t="s">
        <v>524</v>
      </c>
    </row>
    <row r="2893" spans="1:65" s="16" customFormat="1">
      <c r="B2893" s="213"/>
      <c r="D2893" s="190" t="s">
        <v>532</v>
      </c>
      <c r="E2893" s="214" t="s">
        <v>1</v>
      </c>
      <c r="F2893" s="215" t="s">
        <v>590</v>
      </c>
      <c r="H2893" s="216">
        <v>43.997999999999998</v>
      </c>
      <c r="I2893" s="217"/>
      <c r="L2893" s="213"/>
      <c r="M2893" s="218"/>
      <c r="N2893" s="219"/>
      <c r="O2893" s="219"/>
      <c r="P2893" s="219"/>
      <c r="Q2893" s="219"/>
      <c r="R2893" s="219"/>
      <c r="S2893" s="219"/>
      <c r="T2893" s="220"/>
      <c r="AT2893" s="214" t="s">
        <v>532</v>
      </c>
      <c r="AU2893" s="214" t="s">
        <v>89</v>
      </c>
      <c r="AV2893" s="16" t="s">
        <v>530</v>
      </c>
      <c r="AW2893" s="16" t="s">
        <v>30</v>
      </c>
      <c r="AX2893" s="16" t="s">
        <v>83</v>
      </c>
      <c r="AY2893" s="214" t="s">
        <v>524</v>
      </c>
    </row>
    <row r="2894" spans="1:65" s="14" customFormat="1">
      <c r="B2894" s="198"/>
      <c r="D2894" s="190" t="s">
        <v>532</v>
      </c>
      <c r="E2894" s="199" t="s">
        <v>1</v>
      </c>
      <c r="F2894" s="200" t="s">
        <v>2836</v>
      </c>
      <c r="H2894" s="199" t="s">
        <v>1</v>
      </c>
      <c r="I2894" s="201"/>
      <c r="L2894" s="198"/>
      <c r="M2894" s="202"/>
      <c r="N2894" s="203"/>
      <c r="O2894" s="203"/>
      <c r="P2894" s="203"/>
      <c r="Q2894" s="203"/>
      <c r="R2894" s="203"/>
      <c r="S2894" s="203"/>
      <c r="T2894" s="204"/>
      <c r="AT2894" s="199" t="s">
        <v>532</v>
      </c>
      <c r="AU2894" s="199" t="s">
        <v>89</v>
      </c>
      <c r="AV2894" s="14" t="s">
        <v>83</v>
      </c>
      <c r="AW2894" s="14" t="s">
        <v>30</v>
      </c>
      <c r="AX2894" s="14" t="s">
        <v>76</v>
      </c>
      <c r="AY2894" s="199" t="s">
        <v>524</v>
      </c>
    </row>
    <row r="2895" spans="1:65" s="2" customFormat="1" ht="21.75" customHeight="1">
      <c r="A2895" s="35"/>
      <c r="B2895" s="144"/>
      <c r="C2895" s="176" t="s">
        <v>2837</v>
      </c>
      <c r="D2895" s="176" t="s">
        <v>526</v>
      </c>
      <c r="E2895" s="177" t="s">
        <v>2838</v>
      </c>
      <c r="F2895" s="178" t="s">
        <v>2839</v>
      </c>
      <c r="G2895" s="179" t="s">
        <v>677</v>
      </c>
      <c r="H2895" s="180">
        <v>4981.4229999999998</v>
      </c>
      <c r="I2895" s="181"/>
      <c r="J2895" s="180">
        <f>ROUND(I2895*H2895,3)</f>
        <v>0</v>
      </c>
      <c r="K2895" s="182"/>
      <c r="L2895" s="36"/>
      <c r="M2895" s="183" t="s">
        <v>1</v>
      </c>
      <c r="N2895" s="184" t="s">
        <v>42</v>
      </c>
      <c r="O2895" s="61"/>
      <c r="P2895" s="185">
        <f>O2895*H2895</f>
        <v>0</v>
      </c>
      <c r="Q2895" s="185">
        <v>0</v>
      </c>
      <c r="R2895" s="185">
        <f>Q2895*H2895</f>
        <v>0</v>
      </c>
      <c r="S2895" s="185">
        <v>0</v>
      </c>
      <c r="T2895" s="186">
        <f>S2895*H2895</f>
        <v>0</v>
      </c>
      <c r="U2895" s="35"/>
      <c r="V2895" s="35"/>
      <c r="W2895" s="35"/>
      <c r="X2895" s="35"/>
      <c r="Y2895" s="35"/>
      <c r="Z2895" s="35"/>
      <c r="AA2895" s="35"/>
      <c r="AB2895" s="35"/>
      <c r="AC2895" s="35"/>
      <c r="AD2895" s="35"/>
      <c r="AE2895" s="35"/>
      <c r="AR2895" s="187" t="s">
        <v>530</v>
      </c>
      <c r="AT2895" s="187" t="s">
        <v>526</v>
      </c>
      <c r="AU2895" s="187" t="s">
        <v>89</v>
      </c>
      <c r="AY2895" s="18" t="s">
        <v>524</v>
      </c>
      <c r="BE2895" s="105">
        <f>IF(N2895="základná",J2895,0)</f>
        <v>0</v>
      </c>
      <c r="BF2895" s="105">
        <f>IF(N2895="znížená",J2895,0)</f>
        <v>0</v>
      </c>
      <c r="BG2895" s="105">
        <f>IF(N2895="zákl. prenesená",J2895,0)</f>
        <v>0</v>
      </c>
      <c r="BH2895" s="105">
        <f>IF(N2895="zníž. prenesená",J2895,0)</f>
        <v>0</v>
      </c>
      <c r="BI2895" s="105">
        <f>IF(N2895="nulová",J2895,0)</f>
        <v>0</v>
      </c>
      <c r="BJ2895" s="18" t="s">
        <v>89</v>
      </c>
      <c r="BK2895" s="188">
        <f>ROUND(I2895*H2895,3)</f>
        <v>0</v>
      </c>
      <c r="BL2895" s="18" t="s">
        <v>530</v>
      </c>
      <c r="BM2895" s="187" t="s">
        <v>2840</v>
      </c>
    </row>
    <row r="2896" spans="1:65" s="2" customFormat="1" ht="21.75" customHeight="1">
      <c r="A2896" s="35"/>
      <c r="B2896" s="144"/>
      <c r="C2896" s="176" t="s">
        <v>2841</v>
      </c>
      <c r="D2896" s="176" t="s">
        <v>526</v>
      </c>
      <c r="E2896" s="177" t="s">
        <v>2842</v>
      </c>
      <c r="F2896" s="178" t="s">
        <v>2843</v>
      </c>
      <c r="G2896" s="179" t="s">
        <v>677</v>
      </c>
      <c r="H2896" s="180">
        <v>4981.4229999999998</v>
      </c>
      <c r="I2896" s="181"/>
      <c r="J2896" s="180">
        <f>ROUND(I2896*H2896,3)</f>
        <v>0</v>
      </c>
      <c r="K2896" s="182"/>
      <c r="L2896" s="36"/>
      <c r="M2896" s="183" t="s">
        <v>1</v>
      </c>
      <c r="N2896" s="184" t="s">
        <v>42</v>
      </c>
      <c r="O2896" s="61"/>
      <c r="P2896" s="185">
        <f>O2896*H2896</f>
        <v>0</v>
      </c>
      <c r="Q2896" s="185">
        <v>0</v>
      </c>
      <c r="R2896" s="185">
        <f>Q2896*H2896</f>
        <v>0</v>
      </c>
      <c r="S2896" s="185">
        <v>0</v>
      </c>
      <c r="T2896" s="186">
        <f>S2896*H2896</f>
        <v>0</v>
      </c>
      <c r="U2896" s="35"/>
      <c r="V2896" s="35"/>
      <c r="W2896" s="35"/>
      <c r="X2896" s="35"/>
      <c r="Y2896" s="35"/>
      <c r="Z2896" s="35"/>
      <c r="AA2896" s="35"/>
      <c r="AB2896" s="35"/>
      <c r="AC2896" s="35"/>
      <c r="AD2896" s="35"/>
      <c r="AE2896" s="35"/>
      <c r="AR2896" s="187" t="s">
        <v>530</v>
      </c>
      <c r="AT2896" s="187" t="s">
        <v>526</v>
      </c>
      <c r="AU2896" s="187" t="s">
        <v>89</v>
      </c>
      <c r="AY2896" s="18" t="s">
        <v>524</v>
      </c>
      <c r="BE2896" s="105">
        <f>IF(N2896="základná",J2896,0)</f>
        <v>0</v>
      </c>
      <c r="BF2896" s="105">
        <f>IF(N2896="znížená",J2896,0)</f>
        <v>0</v>
      </c>
      <c r="BG2896" s="105">
        <f>IF(N2896="zákl. prenesená",J2896,0)</f>
        <v>0</v>
      </c>
      <c r="BH2896" s="105">
        <f>IF(N2896="zníž. prenesená",J2896,0)</f>
        <v>0</v>
      </c>
      <c r="BI2896" s="105">
        <f>IF(N2896="nulová",J2896,0)</f>
        <v>0</v>
      </c>
      <c r="BJ2896" s="18" t="s">
        <v>89</v>
      </c>
      <c r="BK2896" s="188">
        <f>ROUND(I2896*H2896,3)</f>
        <v>0</v>
      </c>
      <c r="BL2896" s="18" t="s">
        <v>530</v>
      </c>
      <c r="BM2896" s="187" t="s">
        <v>2844</v>
      </c>
    </row>
    <row r="2897" spans="1:65" s="2" customFormat="1" ht="21.75" customHeight="1">
      <c r="A2897" s="35"/>
      <c r="B2897" s="144"/>
      <c r="C2897" s="176" t="s">
        <v>2845</v>
      </c>
      <c r="D2897" s="176" t="s">
        <v>526</v>
      </c>
      <c r="E2897" s="177" t="s">
        <v>2846</v>
      </c>
      <c r="F2897" s="178" t="s">
        <v>2847</v>
      </c>
      <c r="G2897" s="179" t="s">
        <v>677</v>
      </c>
      <c r="H2897" s="180">
        <v>94647.036999999997</v>
      </c>
      <c r="I2897" s="181"/>
      <c r="J2897" s="180">
        <f>ROUND(I2897*H2897,3)</f>
        <v>0</v>
      </c>
      <c r="K2897" s="182"/>
      <c r="L2897" s="36"/>
      <c r="M2897" s="183" t="s">
        <v>1</v>
      </c>
      <c r="N2897" s="184" t="s">
        <v>42</v>
      </c>
      <c r="O2897" s="61"/>
      <c r="P2897" s="185">
        <f>O2897*H2897</f>
        <v>0</v>
      </c>
      <c r="Q2897" s="185">
        <v>0</v>
      </c>
      <c r="R2897" s="185">
        <f>Q2897*H2897</f>
        <v>0</v>
      </c>
      <c r="S2897" s="185">
        <v>0</v>
      </c>
      <c r="T2897" s="186">
        <f>S2897*H2897</f>
        <v>0</v>
      </c>
      <c r="U2897" s="35"/>
      <c r="V2897" s="35"/>
      <c r="W2897" s="35"/>
      <c r="X2897" s="35"/>
      <c r="Y2897" s="35"/>
      <c r="Z2897" s="35"/>
      <c r="AA2897" s="35"/>
      <c r="AB2897" s="35"/>
      <c r="AC2897" s="35"/>
      <c r="AD2897" s="35"/>
      <c r="AE2897" s="35"/>
      <c r="AR2897" s="187" t="s">
        <v>530</v>
      </c>
      <c r="AT2897" s="187" t="s">
        <v>526</v>
      </c>
      <c r="AU2897" s="187" t="s">
        <v>89</v>
      </c>
      <c r="AY2897" s="18" t="s">
        <v>524</v>
      </c>
      <c r="BE2897" s="105">
        <f>IF(N2897="základná",J2897,0)</f>
        <v>0</v>
      </c>
      <c r="BF2897" s="105">
        <f>IF(N2897="znížená",J2897,0)</f>
        <v>0</v>
      </c>
      <c r="BG2897" s="105">
        <f>IF(N2897="zákl. prenesená",J2897,0)</f>
        <v>0</v>
      </c>
      <c r="BH2897" s="105">
        <f>IF(N2897="zníž. prenesená",J2897,0)</f>
        <v>0</v>
      </c>
      <c r="BI2897" s="105">
        <f>IF(N2897="nulová",J2897,0)</f>
        <v>0</v>
      </c>
      <c r="BJ2897" s="18" t="s">
        <v>89</v>
      </c>
      <c r="BK2897" s="188">
        <f>ROUND(I2897*H2897,3)</f>
        <v>0</v>
      </c>
      <c r="BL2897" s="18" t="s">
        <v>530</v>
      </c>
      <c r="BM2897" s="187" t="s">
        <v>2848</v>
      </c>
    </row>
    <row r="2898" spans="1:65" s="13" customFormat="1">
      <c r="B2898" s="189"/>
      <c r="D2898" s="190" t="s">
        <v>532</v>
      </c>
      <c r="F2898" s="192" t="s">
        <v>2849</v>
      </c>
      <c r="H2898" s="193">
        <v>94647.036999999997</v>
      </c>
      <c r="I2898" s="194"/>
      <c r="L2898" s="189"/>
      <c r="M2898" s="195"/>
      <c r="N2898" s="196"/>
      <c r="O2898" s="196"/>
      <c r="P2898" s="196"/>
      <c r="Q2898" s="196"/>
      <c r="R2898" s="196"/>
      <c r="S2898" s="196"/>
      <c r="T2898" s="197"/>
      <c r="AT2898" s="191" t="s">
        <v>532</v>
      </c>
      <c r="AU2898" s="191" t="s">
        <v>89</v>
      </c>
      <c r="AV2898" s="13" t="s">
        <v>89</v>
      </c>
      <c r="AW2898" s="13" t="s">
        <v>3</v>
      </c>
      <c r="AX2898" s="13" t="s">
        <v>83</v>
      </c>
      <c r="AY2898" s="191" t="s">
        <v>524</v>
      </c>
    </row>
    <row r="2899" spans="1:65" s="2" customFormat="1" ht="21.75" customHeight="1">
      <c r="A2899" s="35"/>
      <c r="B2899" s="144"/>
      <c r="C2899" s="176" t="s">
        <v>2850</v>
      </c>
      <c r="D2899" s="176" t="s">
        <v>526</v>
      </c>
      <c r="E2899" s="177" t="s">
        <v>2851</v>
      </c>
      <c r="F2899" s="178" t="s">
        <v>2852</v>
      </c>
      <c r="G2899" s="179" t="s">
        <v>677</v>
      </c>
      <c r="H2899" s="180">
        <v>4981.4229999999998</v>
      </c>
      <c r="I2899" s="181"/>
      <c r="J2899" s="180">
        <f>ROUND(I2899*H2899,3)</f>
        <v>0</v>
      </c>
      <c r="K2899" s="182"/>
      <c r="L2899" s="36"/>
      <c r="M2899" s="183" t="s">
        <v>1</v>
      </c>
      <c r="N2899" s="184" t="s">
        <v>42</v>
      </c>
      <c r="O2899" s="61"/>
      <c r="P2899" s="185">
        <f>O2899*H2899</f>
        <v>0</v>
      </c>
      <c r="Q2899" s="185">
        <v>0</v>
      </c>
      <c r="R2899" s="185">
        <f>Q2899*H2899</f>
        <v>0</v>
      </c>
      <c r="S2899" s="185">
        <v>0</v>
      </c>
      <c r="T2899" s="186">
        <f>S2899*H2899</f>
        <v>0</v>
      </c>
      <c r="U2899" s="35"/>
      <c r="V2899" s="35"/>
      <c r="W2899" s="35"/>
      <c r="X2899" s="35"/>
      <c r="Y2899" s="35"/>
      <c r="Z2899" s="35"/>
      <c r="AA2899" s="35"/>
      <c r="AB2899" s="35"/>
      <c r="AC2899" s="35"/>
      <c r="AD2899" s="35"/>
      <c r="AE2899" s="35"/>
      <c r="AR2899" s="187" t="s">
        <v>530</v>
      </c>
      <c r="AT2899" s="187" t="s">
        <v>526</v>
      </c>
      <c r="AU2899" s="187" t="s">
        <v>89</v>
      </c>
      <c r="AY2899" s="18" t="s">
        <v>524</v>
      </c>
      <c r="BE2899" s="105">
        <f>IF(N2899="základná",J2899,0)</f>
        <v>0</v>
      </c>
      <c r="BF2899" s="105">
        <f>IF(N2899="znížená",J2899,0)</f>
        <v>0</v>
      </c>
      <c r="BG2899" s="105">
        <f>IF(N2899="zákl. prenesená",J2899,0)</f>
        <v>0</v>
      </c>
      <c r="BH2899" s="105">
        <f>IF(N2899="zníž. prenesená",J2899,0)</f>
        <v>0</v>
      </c>
      <c r="BI2899" s="105">
        <f>IF(N2899="nulová",J2899,0)</f>
        <v>0</v>
      </c>
      <c r="BJ2899" s="18" t="s">
        <v>89</v>
      </c>
      <c r="BK2899" s="188">
        <f>ROUND(I2899*H2899,3)</f>
        <v>0</v>
      </c>
      <c r="BL2899" s="18" t="s">
        <v>530</v>
      </c>
      <c r="BM2899" s="187" t="s">
        <v>2853</v>
      </c>
    </row>
    <row r="2900" spans="1:65" s="2" customFormat="1" ht="21.75" customHeight="1">
      <c r="A2900" s="35"/>
      <c r="B2900" s="144"/>
      <c r="C2900" s="176" t="s">
        <v>2854</v>
      </c>
      <c r="D2900" s="176" t="s">
        <v>526</v>
      </c>
      <c r="E2900" s="177" t="s">
        <v>2855</v>
      </c>
      <c r="F2900" s="178" t="s">
        <v>2856</v>
      </c>
      <c r="G2900" s="179" t="s">
        <v>677</v>
      </c>
      <c r="H2900" s="180">
        <v>49814.23</v>
      </c>
      <c r="I2900" s="181"/>
      <c r="J2900" s="180">
        <f>ROUND(I2900*H2900,3)</f>
        <v>0</v>
      </c>
      <c r="K2900" s="182"/>
      <c r="L2900" s="36"/>
      <c r="M2900" s="183" t="s">
        <v>1</v>
      </c>
      <c r="N2900" s="184" t="s">
        <v>42</v>
      </c>
      <c r="O2900" s="61"/>
      <c r="P2900" s="185">
        <f>O2900*H2900</f>
        <v>0</v>
      </c>
      <c r="Q2900" s="185">
        <v>0</v>
      </c>
      <c r="R2900" s="185">
        <f>Q2900*H2900</f>
        <v>0</v>
      </c>
      <c r="S2900" s="185">
        <v>0</v>
      </c>
      <c r="T2900" s="186">
        <f>S2900*H2900</f>
        <v>0</v>
      </c>
      <c r="U2900" s="35"/>
      <c r="V2900" s="35"/>
      <c r="W2900" s="35"/>
      <c r="X2900" s="35"/>
      <c r="Y2900" s="35"/>
      <c r="Z2900" s="35"/>
      <c r="AA2900" s="35"/>
      <c r="AB2900" s="35"/>
      <c r="AC2900" s="35"/>
      <c r="AD2900" s="35"/>
      <c r="AE2900" s="35"/>
      <c r="AR2900" s="187" t="s">
        <v>530</v>
      </c>
      <c r="AT2900" s="187" t="s">
        <v>526</v>
      </c>
      <c r="AU2900" s="187" t="s">
        <v>89</v>
      </c>
      <c r="AY2900" s="18" t="s">
        <v>524</v>
      </c>
      <c r="BE2900" s="105">
        <f>IF(N2900="základná",J2900,0)</f>
        <v>0</v>
      </c>
      <c r="BF2900" s="105">
        <f>IF(N2900="znížená",J2900,0)</f>
        <v>0</v>
      </c>
      <c r="BG2900" s="105">
        <f>IF(N2900="zákl. prenesená",J2900,0)</f>
        <v>0</v>
      </c>
      <c r="BH2900" s="105">
        <f>IF(N2900="zníž. prenesená",J2900,0)</f>
        <v>0</v>
      </c>
      <c r="BI2900" s="105">
        <f>IF(N2900="nulová",J2900,0)</f>
        <v>0</v>
      </c>
      <c r="BJ2900" s="18" t="s">
        <v>89</v>
      </c>
      <c r="BK2900" s="188">
        <f>ROUND(I2900*H2900,3)</f>
        <v>0</v>
      </c>
      <c r="BL2900" s="18" t="s">
        <v>530</v>
      </c>
      <c r="BM2900" s="187" t="s">
        <v>2857</v>
      </c>
    </row>
    <row r="2901" spans="1:65" s="13" customFormat="1">
      <c r="B2901" s="189"/>
      <c r="D2901" s="190" t="s">
        <v>532</v>
      </c>
      <c r="F2901" s="192" t="s">
        <v>2858</v>
      </c>
      <c r="H2901" s="193">
        <v>49814.23</v>
      </c>
      <c r="I2901" s="194"/>
      <c r="L2901" s="189"/>
      <c r="M2901" s="195"/>
      <c r="N2901" s="196"/>
      <c r="O2901" s="196"/>
      <c r="P2901" s="196"/>
      <c r="Q2901" s="196"/>
      <c r="R2901" s="196"/>
      <c r="S2901" s="196"/>
      <c r="T2901" s="197"/>
      <c r="AT2901" s="191" t="s">
        <v>532</v>
      </c>
      <c r="AU2901" s="191" t="s">
        <v>89</v>
      </c>
      <c r="AV2901" s="13" t="s">
        <v>89</v>
      </c>
      <c r="AW2901" s="13" t="s">
        <v>3</v>
      </c>
      <c r="AX2901" s="13" t="s">
        <v>83</v>
      </c>
      <c r="AY2901" s="191" t="s">
        <v>524</v>
      </c>
    </row>
    <row r="2902" spans="1:65" s="2" customFormat="1" ht="21.75" customHeight="1">
      <c r="A2902" s="35"/>
      <c r="B2902" s="144"/>
      <c r="C2902" s="176" t="s">
        <v>2859</v>
      </c>
      <c r="D2902" s="176" t="s">
        <v>526</v>
      </c>
      <c r="E2902" s="177" t="s">
        <v>2860</v>
      </c>
      <c r="F2902" s="178" t="s">
        <v>2861</v>
      </c>
      <c r="G2902" s="179" t="s">
        <v>677</v>
      </c>
      <c r="H2902" s="180">
        <v>4672.1989999999996</v>
      </c>
      <c r="I2902" s="181"/>
      <c r="J2902" s="180">
        <f>ROUND(I2902*H2902,3)</f>
        <v>0</v>
      </c>
      <c r="K2902" s="182"/>
      <c r="L2902" s="36"/>
      <c r="M2902" s="183" t="s">
        <v>1</v>
      </c>
      <c r="N2902" s="184" t="s">
        <v>42</v>
      </c>
      <c r="O2902" s="61"/>
      <c r="P2902" s="185">
        <f>O2902*H2902</f>
        <v>0</v>
      </c>
      <c r="Q2902" s="185">
        <v>0</v>
      </c>
      <c r="R2902" s="185">
        <f>Q2902*H2902</f>
        <v>0</v>
      </c>
      <c r="S2902" s="185">
        <v>0</v>
      </c>
      <c r="T2902" s="186">
        <f>S2902*H2902</f>
        <v>0</v>
      </c>
      <c r="U2902" s="35"/>
      <c r="V2902" s="35"/>
      <c r="W2902" s="35"/>
      <c r="X2902" s="35"/>
      <c r="Y2902" s="35"/>
      <c r="Z2902" s="35"/>
      <c r="AA2902" s="35"/>
      <c r="AB2902" s="35"/>
      <c r="AC2902" s="35"/>
      <c r="AD2902" s="35"/>
      <c r="AE2902" s="35"/>
      <c r="AR2902" s="187" t="s">
        <v>530</v>
      </c>
      <c r="AT2902" s="187" t="s">
        <v>526</v>
      </c>
      <c r="AU2902" s="187" t="s">
        <v>89</v>
      </c>
      <c r="AY2902" s="18" t="s">
        <v>524</v>
      </c>
      <c r="BE2902" s="105">
        <f>IF(N2902="základná",J2902,0)</f>
        <v>0</v>
      </c>
      <c r="BF2902" s="105">
        <f>IF(N2902="znížená",J2902,0)</f>
        <v>0</v>
      </c>
      <c r="BG2902" s="105">
        <f>IF(N2902="zákl. prenesená",J2902,0)</f>
        <v>0</v>
      </c>
      <c r="BH2902" s="105">
        <f>IF(N2902="zníž. prenesená",J2902,0)</f>
        <v>0</v>
      </c>
      <c r="BI2902" s="105">
        <f>IF(N2902="nulová",J2902,0)</f>
        <v>0</v>
      </c>
      <c r="BJ2902" s="18" t="s">
        <v>89</v>
      </c>
      <c r="BK2902" s="188">
        <f>ROUND(I2902*H2902,3)</f>
        <v>0</v>
      </c>
      <c r="BL2902" s="18" t="s">
        <v>530</v>
      </c>
      <c r="BM2902" s="187" t="s">
        <v>2862</v>
      </c>
    </row>
    <row r="2903" spans="1:65" s="2" customFormat="1" ht="21.75" customHeight="1">
      <c r="A2903" s="35"/>
      <c r="B2903" s="144"/>
      <c r="C2903" s="176" t="s">
        <v>2863</v>
      </c>
      <c r="D2903" s="176" t="s">
        <v>526</v>
      </c>
      <c r="E2903" s="177" t="s">
        <v>2864</v>
      </c>
      <c r="F2903" s="178" t="s">
        <v>2865</v>
      </c>
      <c r="G2903" s="179" t="s">
        <v>677</v>
      </c>
      <c r="H2903" s="180">
        <v>309.22399999999999</v>
      </c>
      <c r="I2903" s="181"/>
      <c r="J2903" s="180">
        <f>ROUND(I2903*H2903,3)</f>
        <v>0</v>
      </c>
      <c r="K2903" s="182"/>
      <c r="L2903" s="36"/>
      <c r="M2903" s="183" t="s">
        <v>1</v>
      </c>
      <c r="N2903" s="184" t="s">
        <v>42</v>
      </c>
      <c r="O2903" s="61"/>
      <c r="P2903" s="185">
        <f>O2903*H2903</f>
        <v>0</v>
      </c>
      <c r="Q2903" s="185">
        <v>0</v>
      </c>
      <c r="R2903" s="185">
        <f>Q2903*H2903</f>
        <v>0</v>
      </c>
      <c r="S2903" s="185">
        <v>0</v>
      </c>
      <c r="T2903" s="186">
        <f>S2903*H2903</f>
        <v>0</v>
      </c>
      <c r="U2903" s="35"/>
      <c r="V2903" s="35"/>
      <c r="W2903" s="35"/>
      <c r="X2903" s="35"/>
      <c r="Y2903" s="35"/>
      <c r="Z2903" s="35"/>
      <c r="AA2903" s="35"/>
      <c r="AB2903" s="35"/>
      <c r="AC2903" s="35"/>
      <c r="AD2903" s="35"/>
      <c r="AE2903" s="35"/>
      <c r="AR2903" s="187" t="s">
        <v>530</v>
      </c>
      <c r="AT2903" s="187" t="s">
        <v>526</v>
      </c>
      <c r="AU2903" s="187" t="s">
        <v>89</v>
      </c>
      <c r="AY2903" s="18" t="s">
        <v>524</v>
      </c>
      <c r="BE2903" s="105">
        <f>IF(N2903="základná",J2903,0)</f>
        <v>0</v>
      </c>
      <c r="BF2903" s="105">
        <f>IF(N2903="znížená",J2903,0)</f>
        <v>0</v>
      </c>
      <c r="BG2903" s="105">
        <f>IF(N2903="zákl. prenesená",J2903,0)</f>
        <v>0</v>
      </c>
      <c r="BH2903" s="105">
        <f>IF(N2903="zníž. prenesená",J2903,0)</f>
        <v>0</v>
      </c>
      <c r="BI2903" s="105">
        <f>IF(N2903="nulová",J2903,0)</f>
        <v>0</v>
      </c>
      <c r="BJ2903" s="18" t="s">
        <v>89</v>
      </c>
      <c r="BK2903" s="188">
        <f>ROUND(I2903*H2903,3)</f>
        <v>0</v>
      </c>
      <c r="BL2903" s="18" t="s">
        <v>530</v>
      </c>
      <c r="BM2903" s="187" t="s">
        <v>2866</v>
      </c>
    </row>
    <row r="2904" spans="1:65" s="2" customFormat="1" ht="44.25" customHeight="1">
      <c r="A2904" s="35"/>
      <c r="B2904" s="144"/>
      <c r="C2904" s="176" t="s">
        <v>2867</v>
      </c>
      <c r="D2904" s="176" t="s">
        <v>526</v>
      </c>
      <c r="E2904" s="177" t="s">
        <v>2868</v>
      </c>
      <c r="F2904" s="178" t="s">
        <v>2869</v>
      </c>
      <c r="G2904" s="179" t="s">
        <v>574</v>
      </c>
      <c r="H2904" s="180">
        <v>3118.0230000000001</v>
      </c>
      <c r="I2904" s="181"/>
      <c r="J2904" s="180">
        <f>ROUND(I2904*H2904,3)</f>
        <v>0</v>
      </c>
      <c r="K2904" s="182"/>
      <c r="L2904" s="36"/>
      <c r="M2904" s="183" t="s">
        <v>1</v>
      </c>
      <c r="N2904" s="184" t="s">
        <v>42</v>
      </c>
      <c r="O2904" s="61"/>
      <c r="P2904" s="185">
        <f>O2904*H2904</f>
        <v>0</v>
      </c>
      <c r="Q2904" s="185">
        <v>0</v>
      </c>
      <c r="R2904" s="185">
        <f>Q2904*H2904</f>
        <v>0</v>
      </c>
      <c r="S2904" s="185">
        <v>0.54</v>
      </c>
      <c r="T2904" s="186">
        <f>S2904*H2904</f>
        <v>1683.7324200000003</v>
      </c>
      <c r="U2904" s="35"/>
      <c r="V2904" s="35"/>
      <c r="W2904" s="35"/>
      <c r="X2904" s="35"/>
      <c r="Y2904" s="35"/>
      <c r="Z2904" s="35"/>
      <c r="AA2904" s="35"/>
      <c r="AB2904" s="35"/>
      <c r="AC2904" s="35"/>
      <c r="AD2904" s="35"/>
      <c r="AE2904" s="35"/>
      <c r="AR2904" s="187" t="s">
        <v>530</v>
      </c>
      <c r="AT2904" s="187" t="s">
        <v>526</v>
      </c>
      <c r="AU2904" s="187" t="s">
        <v>89</v>
      </c>
      <c r="AY2904" s="18" t="s">
        <v>524</v>
      </c>
      <c r="BE2904" s="105">
        <f>IF(N2904="základná",J2904,0)</f>
        <v>0</v>
      </c>
      <c r="BF2904" s="105">
        <f>IF(N2904="znížená",J2904,0)</f>
        <v>0</v>
      </c>
      <c r="BG2904" s="105">
        <f>IF(N2904="zákl. prenesená",J2904,0)</f>
        <v>0</v>
      </c>
      <c r="BH2904" s="105">
        <f>IF(N2904="zníž. prenesená",J2904,0)</f>
        <v>0</v>
      </c>
      <c r="BI2904" s="105">
        <f>IF(N2904="nulová",J2904,0)</f>
        <v>0</v>
      </c>
      <c r="BJ2904" s="18" t="s">
        <v>89</v>
      </c>
      <c r="BK2904" s="188">
        <f>ROUND(I2904*H2904,3)</f>
        <v>0</v>
      </c>
      <c r="BL2904" s="18" t="s">
        <v>530</v>
      </c>
      <c r="BM2904" s="187" t="s">
        <v>2870</v>
      </c>
    </row>
    <row r="2905" spans="1:65" s="14" customFormat="1">
      <c r="B2905" s="198"/>
      <c r="D2905" s="190" t="s">
        <v>532</v>
      </c>
      <c r="E2905" s="199" t="s">
        <v>1</v>
      </c>
      <c r="F2905" s="200" t="s">
        <v>577</v>
      </c>
      <c r="H2905" s="199" t="s">
        <v>1</v>
      </c>
      <c r="I2905" s="201"/>
      <c r="L2905" s="198"/>
      <c r="M2905" s="202"/>
      <c r="N2905" s="203"/>
      <c r="O2905" s="203"/>
      <c r="P2905" s="203"/>
      <c r="Q2905" s="203"/>
      <c r="R2905" s="203"/>
      <c r="S2905" s="203"/>
      <c r="T2905" s="204"/>
      <c r="AT2905" s="199" t="s">
        <v>532</v>
      </c>
      <c r="AU2905" s="199" t="s">
        <v>89</v>
      </c>
      <c r="AV2905" s="14" t="s">
        <v>83</v>
      </c>
      <c r="AW2905" s="14" t="s">
        <v>30</v>
      </c>
      <c r="AX2905" s="14" t="s">
        <v>76</v>
      </c>
      <c r="AY2905" s="199" t="s">
        <v>524</v>
      </c>
    </row>
    <row r="2906" spans="1:65" s="14" customFormat="1">
      <c r="B2906" s="198"/>
      <c r="D2906" s="190" t="s">
        <v>532</v>
      </c>
      <c r="E2906" s="199" t="s">
        <v>1</v>
      </c>
      <c r="F2906" s="200" t="s">
        <v>2871</v>
      </c>
      <c r="H2906" s="199" t="s">
        <v>1</v>
      </c>
      <c r="I2906" s="201"/>
      <c r="L2906" s="198"/>
      <c r="M2906" s="202"/>
      <c r="N2906" s="203"/>
      <c r="O2906" s="203"/>
      <c r="P2906" s="203"/>
      <c r="Q2906" s="203"/>
      <c r="R2906" s="203"/>
      <c r="S2906" s="203"/>
      <c r="T2906" s="204"/>
      <c r="AT2906" s="199" t="s">
        <v>532</v>
      </c>
      <c r="AU2906" s="199" t="s">
        <v>89</v>
      </c>
      <c r="AV2906" s="14" t="s">
        <v>83</v>
      </c>
      <c r="AW2906" s="14" t="s">
        <v>30</v>
      </c>
      <c r="AX2906" s="14" t="s">
        <v>76</v>
      </c>
      <c r="AY2906" s="199" t="s">
        <v>524</v>
      </c>
    </row>
    <row r="2907" spans="1:65" s="13" customFormat="1">
      <c r="B2907" s="189"/>
      <c r="D2907" s="190" t="s">
        <v>532</v>
      </c>
      <c r="E2907" s="191" t="s">
        <v>1</v>
      </c>
      <c r="F2907" s="192" t="s">
        <v>2872</v>
      </c>
      <c r="H2907" s="193">
        <v>3118.0230000000001</v>
      </c>
      <c r="I2907" s="194"/>
      <c r="L2907" s="189"/>
      <c r="M2907" s="195"/>
      <c r="N2907" s="196"/>
      <c r="O2907" s="196"/>
      <c r="P2907" s="196"/>
      <c r="Q2907" s="196"/>
      <c r="R2907" s="196"/>
      <c r="S2907" s="196"/>
      <c r="T2907" s="197"/>
      <c r="AT2907" s="191" t="s">
        <v>532</v>
      </c>
      <c r="AU2907" s="191" t="s">
        <v>89</v>
      </c>
      <c r="AV2907" s="13" t="s">
        <v>89</v>
      </c>
      <c r="AW2907" s="13" t="s">
        <v>30</v>
      </c>
      <c r="AX2907" s="13" t="s">
        <v>76</v>
      </c>
      <c r="AY2907" s="191" t="s">
        <v>524</v>
      </c>
    </row>
    <row r="2908" spans="1:65" s="16" customFormat="1">
      <c r="B2908" s="213"/>
      <c r="D2908" s="190" t="s">
        <v>532</v>
      </c>
      <c r="E2908" s="214" t="s">
        <v>1</v>
      </c>
      <c r="F2908" s="215" t="s">
        <v>590</v>
      </c>
      <c r="H2908" s="216">
        <v>3118.0230000000001</v>
      </c>
      <c r="I2908" s="217"/>
      <c r="L2908" s="213"/>
      <c r="M2908" s="218"/>
      <c r="N2908" s="219"/>
      <c r="O2908" s="219"/>
      <c r="P2908" s="219"/>
      <c r="Q2908" s="219"/>
      <c r="R2908" s="219"/>
      <c r="S2908" s="219"/>
      <c r="T2908" s="220"/>
      <c r="AT2908" s="214" t="s">
        <v>532</v>
      </c>
      <c r="AU2908" s="214" t="s">
        <v>89</v>
      </c>
      <c r="AV2908" s="16" t="s">
        <v>530</v>
      </c>
      <c r="AW2908" s="16" t="s">
        <v>30</v>
      </c>
      <c r="AX2908" s="16" t="s">
        <v>83</v>
      </c>
      <c r="AY2908" s="214" t="s">
        <v>524</v>
      </c>
    </row>
    <row r="2909" spans="1:65" s="12" customFormat="1" ht="22.95" customHeight="1">
      <c r="B2909" s="163"/>
      <c r="D2909" s="164" t="s">
        <v>75</v>
      </c>
      <c r="E2909" s="174" t="s">
        <v>1959</v>
      </c>
      <c r="F2909" s="174" t="s">
        <v>2873</v>
      </c>
      <c r="I2909" s="166"/>
      <c r="J2909" s="175">
        <f>BK2909</f>
        <v>0</v>
      </c>
      <c r="L2909" s="163"/>
      <c r="M2909" s="168"/>
      <c r="N2909" s="169"/>
      <c r="O2909" s="169"/>
      <c r="P2909" s="170">
        <f>P2910</f>
        <v>0</v>
      </c>
      <c r="Q2909" s="169"/>
      <c r="R2909" s="170">
        <f>R2910</f>
        <v>0</v>
      </c>
      <c r="S2909" s="169"/>
      <c r="T2909" s="171">
        <f>T2910</f>
        <v>0</v>
      </c>
      <c r="AR2909" s="164" t="s">
        <v>83</v>
      </c>
      <c r="AT2909" s="172" t="s">
        <v>75</v>
      </c>
      <c r="AU2909" s="172" t="s">
        <v>83</v>
      </c>
      <c r="AY2909" s="164" t="s">
        <v>524</v>
      </c>
      <c r="BK2909" s="173">
        <f>BK2910</f>
        <v>0</v>
      </c>
    </row>
    <row r="2910" spans="1:65" s="2" customFormat="1" ht="21.75" customHeight="1">
      <c r="A2910" s="35"/>
      <c r="B2910" s="144"/>
      <c r="C2910" s="176" t="s">
        <v>2874</v>
      </c>
      <c r="D2910" s="176" t="s">
        <v>526</v>
      </c>
      <c r="E2910" s="177" t="s">
        <v>2875</v>
      </c>
      <c r="F2910" s="178" t="s">
        <v>2876</v>
      </c>
      <c r="G2910" s="179" t="s">
        <v>677</v>
      </c>
      <c r="H2910" s="180">
        <v>1454.194</v>
      </c>
      <c r="I2910" s="181"/>
      <c r="J2910" s="180">
        <f>ROUND(I2910*H2910,3)</f>
        <v>0</v>
      </c>
      <c r="K2910" s="182"/>
      <c r="L2910" s="36"/>
      <c r="M2910" s="183" t="s">
        <v>1</v>
      </c>
      <c r="N2910" s="184" t="s">
        <v>42</v>
      </c>
      <c r="O2910" s="61"/>
      <c r="P2910" s="185">
        <f>O2910*H2910</f>
        <v>0</v>
      </c>
      <c r="Q2910" s="185">
        <v>0</v>
      </c>
      <c r="R2910" s="185">
        <f>Q2910*H2910</f>
        <v>0</v>
      </c>
      <c r="S2910" s="185">
        <v>0</v>
      </c>
      <c r="T2910" s="186">
        <f>S2910*H2910</f>
        <v>0</v>
      </c>
      <c r="U2910" s="35"/>
      <c r="V2910" s="35"/>
      <c r="W2910" s="35"/>
      <c r="X2910" s="35"/>
      <c r="Y2910" s="35"/>
      <c r="Z2910" s="35"/>
      <c r="AA2910" s="35"/>
      <c r="AB2910" s="35"/>
      <c r="AC2910" s="35"/>
      <c r="AD2910" s="35"/>
      <c r="AE2910" s="35"/>
      <c r="AR2910" s="187" t="s">
        <v>530</v>
      </c>
      <c r="AT2910" s="187" t="s">
        <v>526</v>
      </c>
      <c r="AU2910" s="187" t="s">
        <v>89</v>
      </c>
      <c r="AY2910" s="18" t="s">
        <v>524</v>
      </c>
      <c r="BE2910" s="105">
        <f>IF(N2910="základná",J2910,0)</f>
        <v>0</v>
      </c>
      <c r="BF2910" s="105">
        <f>IF(N2910="znížená",J2910,0)</f>
        <v>0</v>
      </c>
      <c r="BG2910" s="105">
        <f>IF(N2910="zákl. prenesená",J2910,0)</f>
        <v>0</v>
      </c>
      <c r="BH2910" s="105">
        <f>IF(N2910="zníž. prenesená",J2910,0)</f>
        <v>0</v>
      </c>
      <c r="BI2910" s="105">
        <f>IF(N2910="nulová",J2910,0)</f>
        <v>0</v>
      </c>
      <c r="BJ2910" s="18" t="s">
        <v>89</v>
      </c>
      <c r="BK2910" s="188">
        <f>ROUND(I2910*H2910,3)</f>
        <v>0</v>
      </c>
      <c r="BL2910" s="18" t="s">
        <v>530</v>
      </c>
      <c r="BM2910" s="187" t="s">
        <v>2877</v>
      </c>
    </row>
    <row r="2911" spans="1:65" s="12" customFormat="1" ht="25.95" customHeight="1">
      <c r="B2911" s="163"/>
      <c r="D2911" s="164" t="s">
        <v>75</v>
      </c>
      <c r="E2911" s="165" t="s">
        <v>2878</v>
      </c>
      <c r="F2911" s="165" t="s">
        <v>2879</v>
      </c>
      <c r="I2911" s="166"/>
      <c r="J2911" s="167">
        <f>BK2911</f>
        <v>0</v>
      </c>
      <c r="L2911" s="163"/>
      <c r="M2911" s="168"/>
      <c r="N2911" s="169"/>
      <c r="O2911" s="169"/>
      <c r="P2911" s="170">
        <f>P2912+P3018+P3238+P3479+P3491+P3547+P3657+P3715+P3803+P4017+P4035+P4107+P4118+P4173+P4243</f>
        <v>0</v>
      </c>
      <c r="Q2911" s="169"/>
      <c r="R2911" s="170">
        <f>R2912+R3018+R3238+R3479+R3491+R3547+R3657+R3715+R3803+R4017+R4035+R4107+R4118+R4173+R4243</f>
        <v>419.32679807</v>
      </c>
      <c r="S2911" s="169"/>
      <c r="T2911" s="171">
        <f>T2912+T3018+T3238+T3479+T3491+T3547+T3657+T3715+T3803+T4017+T4035+T4107+T4118+T4173+T4243</f>
        <v>59.926437980000003</v>
      </c>
      <c r="AR2911" s="164" t="s">
        <v>89</v>
      </c>
      <c r="AT2911" s="172" t="s">
        <v>75</v>
      </c>
      <c r="AU2911" s="172" t="s">
        <v>76</v>
      </c>
      <c r="AY2911" s="164" t="s">
        <v>524</v>
      </c>
      <c r="BK2911" s="173">
        <f>BK2912+BK3018+BK3238+BK3479+BK3491+BK3547+BK3657+BK3715+BK3803+BK4017+BK4035+BK4107+BK4118+BK4173+BK4243</f>
        <v>0</v>
      </c>
    </row>
    <row r="2912" spans="1:65" s="12" customFormat="1" ht="22.95" customHeight="1">
      <c r="B2912" s="163"/>
      <c r="D2912" s="164" t="s">
        <v>75</v>
      </c>
      <c r="E2912" s="174" t="s">
        <v>2880</v>
      </c>
      <c r="F2912" s="174" t="s">
        <v>2881</v>
      </c>
      <c r="I2912" s="166"/>
      <c r="J2912" s="175">
        <f>BK2912</f>
        <v>0</v>
      </c>
      <c r="L2912" s="163"/>
      <c r="M2912" s="168"/>
      <c r="N2912" s="169"/>
      <c r="O2912" s="169"/>
      <c r="P2912" s="170">
        <f>SUM(P2913:P3017)</f>
        <v>0</v>
      </c>
      <c r="Q2912" s="169"/>
      <c r="R2912" s="170">
        <f>SUM(R2913:R3017)</f>
        <v>3.99082026</v>
      </c>
      <c r="S2912" s="169"/>
      <c r="T2912" s="171">
        <f>SUM(T2913:T3017)</f>
        <v>0</v>
      </c>
      <c r="AR2912" s="164" t="s">
        <v>89</v>
      </c>
      <c r="AT2912" s="172" t="s">
        <v>75</v>
      </c>
      <c r="AU2912" s="172" t="s">
        <v>83</v>
      </c>
      <c r="AY2912" s="164" t="s">
        <v>524</v>
      </c>
      <c r="BK2912" s="173">
        <f>SUM(BK2913:BK3017)</f>
        <v>0</v>
      </c>
    </row>
    <row r="2913" spans="1:65" s="2" customFormat="1" ht="21.75" customHeight="1">
      <c r="A2913" s="35"/>
      <c r="B2913" s="144"/>
      <c r="C2913" s="176" t="s">
        <v>2882</v>
      </c>
      <c r="D2913" s="176" t="s">
        <v>526</v>
      </c>
      <c r="E2913" s="177" t="s">
        <v>2883</v>
      </c>
      <c r="F2913" s="178" t="s">
        <v>2884</v>
      </c>
      <c r="G2913" s="179" t="s">
        <v>529</v>
      </c>
      <c r="H2913" s="180">
        <v>364.25</v>
      </c>
      <c r="I2913" s="181"/>
      <c r="J2913" s="180">
        <f>ROUND(I2913*H2913,3)</f>
        <v>0</v>
      </c>
      <c r="K2913" s="182"/>
      <c r="L2913" s="36"/>
      <c r="M2913" s="183" t="s">
        <v>1</v>
      </c>
      <c r="N2913" s="184" t="s">
        <v>42</v>
      </c>
      <c r="O2913" s="61"/>
      <c r="P2913" s="185">
        <f>O2913*H2913</f>
        <v>0</v>
      </c>
      <c r="Q2913" s="185">
        <v>0</v>
      </c>
      <c r="R2913" s="185">
        <f>Q2913*H2913</f>
        <v>0</v>
      </c>
      <c r="S2913" s="185">
        <v>0</v>
      </c>
      <c r="T2913" s="186">
        <f>S2913*H2913</f>
        <v>0</v>
      </c>
      <c r="U2913" s="35"/>
      <c r="V2913" s="35"/>
      <c r="W2913" s="35"/>
      <c r="X2913" s="35"/>
      <c r="Y2913" s="35"/>
      <c r="Z2913" s="35"/>
      <c r="AA2913" s="35"/>
      <c r="AB2913" s="35"/>
      <c r="AC2913" s="35"/>
      <c r="AD2913" s="35"/>
      <c r="AE2913" s="35"/>
      <c r="AR2913" s="187" t="s">
        <v>644</v>
      </c>
      <c r="AT2913" s="187" t="s">
        <v>526</v>
      </c>
      <c r="AU2913" s="187" t="s">
        <v>89</v>
      </c>
      <c r="AY2913" s="18" t="s">
        <v>524</v>
      </c>
      <c r="BE2913" s="105">
        <f>IF(N2913="základná",J2913,0)</f>
        <v>0</v>
      </c>
      <c r="BF2913" s="105">
        <f>IF(N2913="znížená",J2913,0)</f>
        <v>0</v>
      </c>
      <c r="BG2913" s="105">
        <f>IF(N2913="zákl. prenesená",J2913,0)</f>
        <v>0</v>
      </c>
      <c r="BH2913" s="105">
        <f>IF(N2913="zníž. prenesená",J2913,0)</f>
        <v>0</v>
      </c>
      <c r="BI2913" s="105">
        <f>IF(N2913="nulová",J2913,0)</f>
        <v>0</v>
      </c>
      <c r="BJ2913" s="18" t="s">
        <v>89</v>
      </c>
      <c r="BK2913" s="188">
        <f>ROUND(I2913*H2913,3)</f>
        <v>0</v>
      </c>
      <c r="BL2913" s="18" t="s">
        <v>644</v>
      </c>
      <c r="BM2913" s="187" t="s">
        <v>2885</v>
      </c>
    </row>
    <row r="2914" spans="1:65" s="14" customFormat="1">
      <c r="B2914" s="198"/>
      <c r="D2914" s="190" t="s">
        <v>532</v>
      </c>
      <c r="E2914" s="199" t="s">
        <v>1</v>
      </c>
      <c r="F2914" s="200" t="s">
        <v>577</v>
      </c>
      <c r="H2914" s="199" t="s">
        <v>1</v>
      </c>
      <c r="I2914" s="201"/>
      <c r="L2914" s="198"/>
      <c r="M2914" s="202"/>
      <c r="N2914" s="203"/>
      <c r="O2914" s="203"/>
      <c r="P2914" s="203"/>
      <c r="Q2914" s="203"/>
      <c r="R2914" s="203"/>
      <c r="S2914" s="203"/>
      <c r="T2914" s="204"/>
      <c r="AT2914" s="199" t="s">
        <v>532</v>
      </c>
      <c r="AU2914" s="199" t="s">
        <v>89</v>
      </c>
      <c r="AV2914" s="14" t="s">
        <v>83</v>
      </c>
      <c r="AW2914" s="14" t="s">
        <v>30</v>
      </c>
      <c r="AX2914" s="14" t="s">
        <v>76</v>
      </c>
      <c r="AY2914" s="199" t="s">
        <v>524</v>
      </c>
    </row>
    <row r="2915" spans="1:65" s="13" customFormat="1">
      <c r="B2915" s="189"/>
      <c r="D2915" s="190" t="s">
        <v>532</v>
      </c>
      <c r="E2915" s="191" t="s">
        <v>1</v>
      </c>
      <c r="F2915" s="192" t="s">
        <v>2886</v>
      </c>
      <c r="H2915" s="193">
        <v>95.85</v>
      </c>
      <c r="I2915" s="194"/>
      <c r="L2915" s="189"/>
      <c r="M2915" s="195"/>
      <c r="N2915" s="196"/>
      <c r="O2915" s="196"/>
      <c r="P2915" s="196"/>
      <c r="Q2915" s="196"/>
      <c r="R2915" s="196"/>
      <c r="S2915" s="196"/>
      <c r="T2915" s="197"/>
      <c r="AT2915" s="191" t="s">
        <v>532</v>
      </c>
      <c r="AU2915" s="191" t="s">
        <v>89</v>
      </c>
      <c r="AV2915" s="13" t="s">
        <v>89</v>
      </c>
      <c r="AW2915" s="13" t="s">
        <v>30</v>
      </c>
      <c r="AX2915" s="13" t="s">
        <v>76</v>
      </c>
      <c r="AY2915" s="191" t="s">
        <v>524</v>
      </c>
    </row>
    <row r="2916" spans="1:65" s="13" customFormat="1">
      <c r="B2916" s="189"/>
      <c r="D2916" s="190" t="s">
        <v>532</v>
      </c>
      <c r="E2916" s="191" t="s">
        <v>1</v>
      </c>
      <c r="F2916" s="192" t="s">
        <v>2887</v>
      </c>
      <c r="H2916" s="193">
        <v>268.39999999999998</v>
      </c>
      <c r="I2916" s="194"/>
      <c r="L2916" s="189"/>
      <c r="M2916" s="195"/>
      <c r="N2916" s="196"/>
      <c r="O2916" s="196"/>
      <c r="P2916" s="196"/>
      <c r="Q2916" s="196"/>
      <c r="R2916" s="196"/>
      <c r="S2916" s="196"/>
      <c r="T2916" s="197"/>
      <c r="AT2916" s="191" t="s">
        <v>532</v>
      </c>
      <c r="AU2916" s="191" t="s">
        <v>89</v>
      </c>
      <c r="AV2916" s="13" t="s">
        <v>89</v>
      </c>
      <c r="AW2916" s="13" t="s">
        <v>30</v>
      </c>
      <c r="AX2916" s="13" t="s">
        <v>76</v>
      </c>
      <c r="AY2916" s="191" t="s">
        <v>524</v>
      </c>
    </row>
    <row r="2917" spans="1:65" s="16" customFormat="1">
      <c r="B2917" s="213"/>
      <c r="D2917" s="190" t="s">
        <v>532</v>
      </c>
      <c r="E2917" s="214" t="s">
        <v>1</v>
      </c>
      <c r="F2917" s="215" t="s">
        <v>590</v>
      </c>
      <c r="H2917" s="216">
        <v>364.25</v>
      </c>
      <c r="I2917" s="217"/>
      <c r="L2917" s="213"/>
      <c r="M2917" s="218"/>
      <c r="N2917" s="219"/>
      <c r="O2917" s="219"/>
      <c r="P2917" s="219"/>
      <c r="Q2917" s="219"/>
      <c r="R2917" s="219"/>
      <c r="S2917" s="219"/>
      <c r="T2917" s="220"/>
      <c r="AT2917" s="214" t="s">
        <v>532</v>
      </c>
      <c r="AU2917" s="214" t="s">
        <v>89</v>
      </c>
      <c r="AV2917" s="16" t="s">
        <v>530</v>
      </c>
      <c r="AW2917" s="16" t="s">
        <v>30</v>
      </c>
      <c r="AX2917" s="16" t="s">
        <v>83</v>
      </c>
      <c r="AY2917" s="214" t="s">
        <v>524</v>
      </c>
    </row>
    <row r="2918" spans="1:65" s="2" customFormat="1" ht="16.5" customHeight="1">
      <c r="A2918" s="35"/>
      <c r="B2918" s="144"/>
      <c r="C2918" s="176" t="s">
        <v>2888</v>
      </c>
      <c r="D2918" s="176" t="s">
        <v>526</v>
      </c>
      <c r="E2918" s="177" t="s">
        <v>2889</v>
      </c>
      <c r="F2918" s="178" t="s">
        <v>2890</v>
      </c>
      <c r="G2918" s="179" t="s">
        <v>529</v>
      </c>
      <c r="H2918" s="180">
        <v>2229.61</v>
      </c>
      <c r="I2918" s="181"/>
      <c r="J2918" s="180">
        <f>ROUND(I2918*H2918,3)</f>
        <v>0</v>
      </c>
      <c r="K2918" s="182"/>
      <c r="L2918" s="36"/>
      <c r="M2918" s="183" t="s">
        <v>1</v>
      </c>
      <c r="N2918" s="184" t="s">
        <v>42</v>
      </c>
      <c r="O2918" s="61"/>
      <c r="P2918" s="185">
        <f>O2918*H2918</f>
        <v>0</v>
      </c>
      <c r="Q2918" s="185">
        <v>0</v>
      </c>
      <c r="R2918" s="185">
        <f>Q2918*H2918</f>
        <v>0</v>
      </c>
      <c r="S2918" s="185">
        <v>0</v>
      </c>
      <c r="T2918" s="186">
        <f>S2918*H2918</f>
        <v>0</v>
      </c>
      <c r="U2918" s="35"/>
      <c r="V2918" s="35"/>
      <c r="W2918" s="35"/>
      <c r="X2918" s="35"/>
      <c r="Y2918" s="35"/>
      <c r="Z2918" s="35"/>
      <c r="AA2918" s="35"/>
      <c r="AB2918" s="35"/>
      <c r="AC2918" s="35"/>
      <c r="AD2918" s="35"/>
      <c r="AE2918" s="35"/>
      <c r="AR2918" s="187" t="s">
        <v>644</v>
      </c>
      <c r="AT2918" s="187" t="s">
        <v>526</v>
      </c>
      <c r="AU2918" s="187" t="s">
        <v>89</v>
      </c>
      <c r="AY2918" s="18" t="s">
        <v>524</v>
      </c>
      <c r="BE2918" s="105">
        <f>IF(N2918="základná",J2918,0)</f>
        <v>0</v>
      </c>
      <c r="BF2918" s="105">
        <f>IF(N2918="znížená",J2918,0)</f>
        <v>0</v>
      </c>
      <c r="BG2918" s="105">
        <f>IF(N2918="zákl. prenesená",J2918,0)</f>
        <v>0</v>
      </c>
      <c r="BH2918" s="105">
        <f>IF(N2918="zníž. prenesená",J2918,0)</f>
        <v>0</v>
      </c>
      <c r="BI2918" s="105">
        <f>IF(N2918="nulová",J2918,0)</f>
        <v>0</v>
      </c>
      <c r="BJ2918" s="18" t="s">
        <v>89</v>
      </c>
      <c r="BK2918" s="188">
        <f>ROUND(I2918*H2918,3)</f>
        <v>0</v>
      </c>
      <c r="BL2918" s="18" t="s">
        <v>644</v>
      </c>
      <c r="BM2918" s="187" t="s">
        <v>2891</v>
      </c>
    </row>
    <row r="2919" spans="1:65" s="14" customFormat="1">
      <c r="B2919" s="198"/>
      <c r="D2919" s="190" t="s">
        <v>532</v>
      </c>
      <c r="E2919" s="199" t="s">
        <v>1</v>
      </c>
      <c r="F2919" s="200" t="s">
        <v>577</v>
      </c>
      <c r="H2919" s="199" t="s">
        <v>1</v>
      </c>
      <c r="I2919" s="201"/>
      <c r="L2919" s="198"/>
      <c r="M2919" s="202"/>
      <c r="N2919" s="203"/>
      <c r="O2919" s="203"/>
      <c r="P2919" s="203"/>
      <c r="Q2919" s="203"/>
      <c r="R2919" s="203"/>
      <c r="S2919" s="203"/>
      <c r="T2919" s="204"/>
      <c r="AT2919" s="199" t="s">
        <v>532</v>
      </c>
      <c r="AU2919" s="199" t="s">
        <v>89</v>
      </c>
      <c r="AV2919" s="14" t="s">
        <v>83</v>
      </c>
      <c r="AW2919" s="14" t="s">
        <v>30</v>
      </c>
      <c r="AX2919" s="14" t="s">
        <v>76</v>
      </c>
      <c r="AY2919" s="199" t="s">
        <v>524</v>
      </c>
    </row>
    <row r="2920" spans="1:65" s="13" customFormat="1">
      <c r="B2920" s="189"/>
      <c r="D2920" s="190" t="s">
        <v>532</v>
      </c>
      <c r="E2920" s="191" t="s">
        <v>1</v>
      </c>
      <c r="F2920" s="192" t="s">
        <v>2071</v>
      </c>
      <c r="H2920" s="193">
        <v>2229.61</v>
      </c>
      <c r="I2920" s="194"/>
      <c r="L2920" s="189"/>
      <c r="M2920" s="195"/>
      <c r="N2920" s="196"/>
      <c r="O2920" s="196"/>
      <c r="P2920" s="196"/>
      <c r="Q2920" s="196"/>
      <c r="R2920" s="196"/>
      <c r="S2920" s="196"/>
      <c r="T2920" s="197"/>
      <c r="AT2920" s="191" t="s">
        <v>532</v>
      </c>
      <c r="AU2920" s="191" t="s">
        <v>89</v>
      </c>
      <c r="AV2920" s="13" t="s">
        <v>89</v>
      </c>
      <c r="AW2920" s="13" t="s">
        <v>30</v>
      </c>
      <c r="AX2920" s="13" t="s">
        <v>76</v>
      </c>
      <c r="AY2920" s="191" t="s">
        <v>524</v>
      </c>
    </row>
    <row r="2921" spans="1:65" s="16" customFormat="1">
      <c r="B2921" s="213"/>
      <c r="D2921" s="190" t="s">
        <v>532</v>
      </c>
      <c r="E2921" s="214" t="s">
        <v>1</v>
      </c>
      <c r="F2921" s="215" t="s">
        <v>590</v>
      </c>
      <c r="H2921" s="216">
        <v>2229.61</v>
      </c>
      <c r="I2921" s="217"/>
      <c r="L2921" s="213"/>
      <c r="M2921" s="218"/>
      <c r="N2921" s="219"/>
      <c r="O2921" s="219"/>
      <c r="P2921" s="219"/>
      <c r="Q2921" s="219"/>
      <c r="R2921" s="219"/>
      <c r="S2921" s="219"/>
      <c r="T2921" s="220"/>
      <c r="AT2921" s="214" t="s">
        <v>532</v>
      </c>
      <c r="AU2921" s="214" t="s">
        <v>89</v>
      </c>
      <c r="AV2921" s="16" t="s">
        <v>530</v>
      </c>
      <c r="AW2921" s="16" t="s">
        <v>30</v>
      </c>
      <c r="AX2921" s="16" t="s">
        <v>83</v>
      </c>
      <c r="AY2921" s="214" t="s">
        <v>524</v>
      </c>
    </row>
    <row r="2922" spans="1:65" s="2" customFormat="1" ht="44.25" customHeight="1">
      <c r="A2922" s="35"/>
      <c r="B2922" s="144"/>
      <c r="C2922" s="259" t="s">
        <v>2892</v>
      </c>
      <c r="D2922" s="259" t="s">
        <v>526</v>
      </c>
      <c r="E2922" s="260" t="s">
        <v>2893</v>
      </c>
      <c r="F2922" s="261" t="s">
        <v>2894</v>
      </c>
      <c r="G2922" s="262" t="s">
        <v>529</v>
      </c>
      <c r="H2922" s="263">
        <v>2229.61</v>
      </c>
      <c r="I2922" s="263"/>
      <c r="J2922" s="263">
        <f>ROUND(I2922*H2922,3)</f>
        <v>0</v>
      </c>
      <c r="K2922" s="182"/>
      <c r="L2922" s="36"/>
      <c r="M2922" s="183" t="s">
        <v>1</v>
      </c>
      <c r="N2922" s="184" t="s">
        <v>42</v>
      </c>
      <c r="O2922" s="61"/>
      <c r="P2922" s="185">
        <f>O2922*H2922</f>
        <v>0</v>
      </c>
      <c r="Q2922" s="185">
        <v>0</v>
      </c>
      <c r="R2922" s="185">
        <f>Q2922*H2922</f>
        <v>0</v>
      </c>
      <c r="S2922" s="185">
        <v>0</v>
      </c>
      <c r="T2922" s="186">
        <f>S2922*H2922</f>
        <v>0</v>
      </c>
      <c r="U2922" s="35"/>
      <c r="V2922" s="35"/>
      <c r="W2922" s="35"/>
      <c r="X2922" s="35"/>
      <c r="Y2922" s="35"/>
      <c r="Z2922" s="35"/>
      <c r="AA2922" s="35"/>
      <c r="AB2922" s="35"/>
      <c r="AC2922" s="35"/>
      <c r="AD2922" s="35"/>
      <c r="AE2922" s="35"/>
      <c r="AR2922" s="187" t="s">
        <v>644</v>
      </c>
      <c r="AT2922" s="187" t="s">
        <v>526</v>
      </c>
      <c r="AU2922" s="187" t="s">
        <v>89</v>
      </c>
      <c r="AY2922" s="18" t="s">
        <v>524</v>
      </c>
      <c r="BE2922" s="105">
        <f>IF(N2922="základná",J2922,0)</f>
        <v>0</v>
      </c>
      <c r="BF2922" s="105">
        <f>IF(N2922="znížená",J2922,0)</f>
        <v>0</v>
      </c>
      <c r="BG2922" s="105">
        <f>IF(N2922="zákl. prenesená",J2922,0)</f>
        <v>0</v>
      </c>
      <c r="BH2922" s="105">
        <f>IF(N2922="zníž. prenesená",J2922,0)</f>
        <v>0</v>
      </c>
      <c r="BI2922" s="105">
        <f>IF(N2922="nulová",J2922,0)</f>
        <v>0</v>
      </c>
      <c r="BJ2922" s="18" t="s">
        <v>89</v>
      </c>
      <c r="BK2922" s="188">
        <f>ROUND(I2922*H2922,3)</f>
        <v>0</v>
      </c>
      <c r="BL2922" s="18" t="s">
        <v>644</v>
      </c>
      <c r="BM2922" s="187" t="s">
        <v>2895</v>
      </c>
    </row>
    <row r="2923" spans="1:65" s="14" customFormat="1">
      <c r="B2923" s="198"/>
      <c r="D2923" s="190" t="s">
        <v>532</v>
      </c>
      <c r="E2923" s="199" t="s">
        <v>1</v>
      </c>
      <c r="F2923" s="200" t="s">
        <v>577</v>
      </c>
      <c r="H2923" s="199" t="s">
        <v>1</v>
      </c>
      <c r="I2923" s="201"/>
      <c r="L2923" s="198"/>
      <c r="M2923" s="202"/>
      <c r="N2923" s="203"/>
      <c r="O2923" s="203"/>
      <c r="P2923" s="203"/>
      <c r="Q2923" s="203"/>
      <c r="R2923" s="203"/>
      <c r="S2923" s="203"/>
      <c r="T2923" s="204"/>
      <c r="AT2923" s="199" t="s">
        <v>532</v>
      </c>
      <c r="AU2923" s="199" t="s">
        <v>89</v>
      </c>
      <c r="AV2923" s="14" t="s">
        <v>83</v>
      </c>
      <c r="AW2923" s="14" t="s">
        <v>30</v>
      </c>
      <c r="AX2923" s="14" t="s">
        <v>76</v>
      </c>
      <c r="AY2923" s="199" t="s">
        <v>524</v>
      </c>
    </row>
    <row r="2924" spans="1:65" s="13" customFormat="1">
      <c r="B2924" s="189"/>
      <c r="D2924" s="190" t="s">
        <v>532</v>
      </c>
      <c r="E2924" s="191" t="s">
        <v>1</v>
      </c>
      <c r="F2924" s="192" t="s">
        <v>2071</v>
      </c>
      <c r="H2924" s="193">
        <v>2229.61</v>
      </c>
      <c r="I2924" s="194"/>
      <c r="L2924" s="189"/>
      <c r="M2924" s="195"/>
      <c r="N2924" s="196"/>
      <c r="O2924" s="196"/>
      <c r="P2924" s="196"/>
      <c r="Q2924" s="196"/>
      <c r="R2924" s="196"/>
      <c r="S2924" s="196"/>
      <c r="T2924" s="197"/>
      <c r="AT2924" s="191" t="s">
        <v>532</v>
      </c>
      <c r="AU2924" s="191" t="s">
        <v>89</v>
      </c>
      <c r="AV2924" s="13" t="s">
        <v>89</v>
      </c>
      <c r="AW2924" s="13" t="s">
        <v>30</v>
      </c>
      <c r="AX2924" s="13" t="s">
        <v>76</v>
      </c>
      <c r="AY2924" s="191" t="s">
        <v>524</v>
      </c>
    </row>
    <row r="2925" spans="1:65" s="16" customFormat="1">
      <c r="B2925" s="213"/>
      <c r="D2925" s="190" t="s">
        <v>532</v>
      </c>
      <c r="E2925" s="214" t="s">
        <v>1</v>
      </c>
      <c r="F2925" s="215" t="s">
        <v>590</v>
      </c>
      <c r="H2925" s="216">
        <v>2229.61</v>
      </c>
      <c r="I2925" s="217"/>
      <c r="L2925" s="213"/>
      <c r="M2925" s="218"/>
      <c r="N2925" s="219"/>
      <c r="O2925" s="219"/>
      <c r="P2925" s="219"/>
      <c r="Q2925" s="219"/>
      <c r="R2925" s="219"/>
      <c r="S2925" s="219"/>
      <c r="T2925" s="220"/>
      <c r="AT2925" s="214" t="s">
        <v>532</v>
      </c>
      <c r="AU2925" s="214" t="s">
        <v>89</v>
      </c>
      <c r="AV2925" s="16" t="s">
        <v>530</v>
      </c>
      <c r="AW2925" s="16" t="s">
        <v>30</v>
      </c>
      <c r="AX2925" s="16" t="s">
        <v>83</v>
      </c>
      <c r="AY2925" s="214" t="s">
        <v>524</v>
      </c>
    </row>
    <row r="2926" spans="1:65" s="14" customFormat="1" ht="20.399999999999999">
      <c r="B2926" s="198"/>
      <c r="D2926" s="190" t="s">
        <v>532</v>
      </c>
      <c r="E2926" s="199" t="s">
        <v>1</v>
      </c>
      <c r="F2926" s="200" t="s">
        <v>2896</v>
      </c>
      <c r="H2926" s="199" t="s">
        <v>1</v>
      </c>
      <c r="I2926" s="201"/>
      <c r="L2926" s="198"/>
      <c r="M2926" s="202"/>
      <c r="N2926" s="203"/>
      <c r="O2926" s="203"/>
      <c r="P2926" s="203"/>
      <c r="Q2926" s="203"/>
      <c r="R2926" s="203"/>
      <c r="S2926" s="203"/>
      <c r="T2926" s="204"/>
      <c r="AT2926" s="199" t="s">
        <v>532</v>
      </c>
      <c r="AU2926" s="199" t="s">
        <v>89</v>
      </c>
      <c r="AV2926" s="14" t="s">
        <v>83</v>
      </c>
      <c r="AW2926" s="14" t="s">
        <v>30</v>
      </c>
      <c r="AX2926" s="14" t="s">
        <v>76</v>
      </c>
      <c r="AY2926" s="199" t="s">
        <v>524</v>
      </c>
    </row>
    <row r="2927" spans="1:65" s="2" customFormat="1" ht="33" customHeight="1">
      <c r="A2927" s="35"/>
      <c r="B2927" s="144"/>
      <c r="C2927" s="259" t="s">
        <v>2897</v>
      </c>
      <c r="D2927" s="259" t="s">
        <v>526</v>
      </c>
      <c r="E2927" s="260" t="s">
        <v>2898</v>
      </c>
      <c r="F2927" s="261" t="s">
        <v>2899</v>
      </c>
      <c r="G2927" s="262" t="s">
        <v>529</v>
      </c>
      <c r="H2927" s="263">
        <v>432.97300000000001</v>
      </c>
      <c r="I2927" s="263"/>
      <c r="J2927" s="263">
        <f>ROUND(I2927*H2927,3)</f>
        <v>0</v>
      </c>
      <c r="K2927" s="182"/>
      <c r="L2927" s="36"/>
      <c r="M2927" s="183" t="s">
        <v>1</v>
      </c>
      <c r="N2927" s="184" t="s">
        <v>42</v>
      </c>
      <c r="O2927" s="61"/>
      <c r="P2927" s="185">
        <f>O2927*H2927</f>
        <v>0</v>
      </c>
      <c r="Q2927" s="185">
        <v>3.5000000000000001E-3</v>
      </c>
      <c r="R2927" s="185">
        <f>Q2927*H2927</f>
        <v>1.5154055000000002</v>
      </c>
      <c r="S2927" s="185">
        <v>0</v>
      </c>
      <c r="T2927" s="186">
        <f>S2927*H2927</f>
        <v>0</v>
      </c>
      <c r="U2927" s="35"/>
      <c r="V2927" s="35"/>
      <c r="W2927" s="35"/>
      <c r="X2927" s="35"/>
      <c r="Y2927" s="35"/>
      <c r="Z2927" s="35"/>
      <c r="AA2927" s="35"/>
      <c r="AB2927" s="35"/>
      <c r="AC2927" s="35"/>
      <c r="AD2927" s="35"/>
      <c r="AE2927" s="35"/>
      <c r="AR2927" s="187" t="s">
        <v>644</v>
      </c>
      <c r="AT2927" s="187" t="s">
        <v>526</v>
      </c>
      <c r="AU2927" s="187" t="s">
        <v>89</v>
      </c>
      <c r="AY2927" s="18" t="s">
        <v>524</v>
      </c>
      <c r="BE2927" s="105">
        <f>IF(N2927="základná",J2927,0)</f>
        <v>0</v>
      </c>
      <c r="BF2927" s="105">
        <f>IF(N2927="znížená",J2927,0)</f>
        <v>0</v>
      </c>
      <c r="BG2927" s="105">
        <f>IF(N2927="zákl. prenesená",J2927,0)</f>
        <v>0</v>
      </c>
      <c r="BH2927" s="105">
        <f>IF(N2927="zníž. prenesená",J2927,0)</f>
        <v>0</v>
      </c>
      <c r="BI2927" s="105">
        <f>IF(N2927="nulová",J2927,0)</f>
        <v>0</v>
      </c>
      <c r="BJ2927" s="18" t="s">
        <v>89</v>
      </c>
      <c r="BK2927" s="188">
        <f>ROUND(I2927*H2927,3)</f>
        <v>0</v>
      </c>
      <c r="BL2927" s="18" t="s">
        <v>644</v>
      </c>
      <c r="BM2927" s="187" t="s">
        <v>2900</v>
      </c>
    </row>
    <row r="2928" spans="1:65" s="14" customFormat="1">
      <c r="B2928" s="198"/>
      <c r="D2928" s="190" t="s">
        <v>532</v>
      </c>
      <c r="E2928" s="199" t="s">
        <v>1</v>
      </c>
      <c r="F2928" s="200" t="s">
        <v>577</v>
      </c>
      <c r="H2928" s="199" t="s">
        <v>1</v>
      </c>
      <c r="I2928" s="201"/>
      <c r="L2928" s="198"/>
      <c r="M2928" s="202"/>
      <c r="N2928" s="203"/>
      <c r="O2928" s="203"/>
      <c r="P2928" s="203"/>
      <c r="Q2928" s="203"/>
      <c r="R2928" s="203"/>
      <c r="S2928" s="203"/>
      <c r="T2928" s="204"/>
      <c r="AT2928" s="199" t="s">
        <v>532</v>
      </c>
      <c r="AU2928" s="199" t="s">
        <v>89</v>
      </c>
      <c r="AV2928" s="14" t="s">
        <v>83</v>
      </c>
      <c r="AW2928" s="14" t="s">
        <v>30</v>
      </c>
      <c r="AX2928" s="14" t="s">
        <v>76</v>
      </c>
      <c r="AY2928" s="199" t="s">
        <v>524</v>
      </c>
    </row>
    <row r="2929" spans="2:51" s="13" customFormat="1">
      <c r="B2929" s="189"/>
      <c r="D2929" s="190" t="s">
        <v>532</v>
      </c>
      <c r="E2929" s="191" t="s">
        <v>1</v>
      </c>
      <c r="F2929" s="192" t="s">
        <v>2901</v>
      </c>
      <c r="H2929" s="193">
        <v>59.823999999999998</v>
      </c>
      <c r="I2929" s="194"/>
      <c r="L2929" s="189"/>
      <c r="M2929" s="195"/>
      <c r="N2929" s="196"/>
      <c r="O2929" s="196"/>
      <c r="P2929" s="196"/>
      <c r="Q2929" s="196"/>
      <c r="R2929" s="196"/>
      <c r="S2929" s="196"/>
      <c r="T2929" s="197"/>
      <c r="AT2929" s="191" t="s">
        <v>532</v>
      </c>
      <c r="AU2929" s="191" t="s">
        <v>89</v>
      </c>
      <c r="AV2929" s="13" t="s">
        <v>89</v>
      </c>
      <c r="AW2929" s="13" t="s">
        <v>30</v>
      </c>
      <c r="AX2929" s="13" t="s">
        <v>76</v>
      </c>
      <c r="AY2929" s="191" t="s">
        <v>524</v>
      </c>
    </row>
    <row r="2930" spans="2:51" s="13" customFormat="1">
      <c r="B2930" s="189"/>
      <c r="D2930" s="190" t="s">
        <v>532</v>
      </c>
      <c r="E2930" s="191" t="s">
        <v>1</v>
      </c>
      <c r="F2930" s="192" t="s">
        <v>2902</v>
      </c>
      <c r="H2930" s="193">
        <v>12.909000000000001</v>
      </c>
      <c r="I2930" s="194"/>
      <c r="L2930" s="189"/>
      <c r="M2930" s="195"/>
      <c r="N2930" s="196"/>
      <c r="O2930" s="196"/>
      <c r="P2930" s="196"/>
      <c r="Q2930" s="196"/>
      <c r="R2930" s="196"/>
      <c r="S2930" s="196"/>
      <c r="T2930" s="197"/>
      <c r="AT2930" s="191" t="s">
        <v>532</v>
      </c>
      <c r="AU2930" s="191" t="s">
        <v>89</v>
      </c>
      <c r="AV2930" s="13" t="s">
        <v>89</v>
      </c>
      <c r="AW2930" s="13" t="s">
        <v>30</v>
      </c>
      <c r="AX2930" s="13" t="s">
        <v>76</v>
      </c>
      <c r="AY2930" s="191" t="s">
        <v>524</v>
      </c>
    </row>
    <row r="2931" spans="2:51" s="13" customFormat="1">
      <c r="B2931" s="189"/>
      <c r="D2931" s="190" t="s">
        <v>532</v>
      </c>
      <c r="E2931" s="191" t="s">
        <v>1</v>
      </c>
      <c r="F2931" s="192" t="s">
        <v>2903</v>
      </c>
      <c r="H2931" s="193">
        <v>24.718</v>
      </c>
      <c r="I2931" s="194"/>
      <c r="L2931" s="189"/>
      <c r="M2931" s="195"/>
      <c r="N2931" s="196"/>
      <c r="O2931" s="196"/>
      <c r="P2931" s="196"/>
      <c r="Q2931" s="196"/>
      <c r="R2931" s="196"/>
      <c r="S2931" s="196"/>
      <c r="T2931" s="197"/>
      <c r="AT2931" s="191" t="s">
        <v>532</v>
      </c>
      <c r="AU2931" s="191" t="s">
        <v>89</v>
      </c>
      <c r="AV2931" s="13" t="s">
        <v>89</v>
      </c>
      <c r="AW2931" s="13" t="s">
        <v>30</v>
      </c>
      <c r="AX2931" s="13" t="s">
        <v>76</v>
      </c>
      <c r="AY2931" s="191" t="s">
        <v>524</v>
      </c>
    </row>
    <row r="2932" spans="2:51" s="14" customFormat="1">
      <c r="B2932" s="198"/>
      <c r="D2932" s="190" t="s">
        <v>532</v>
      </c>
      <c r="E2932" s="199" t="s">
        <v>1</v>
      </c>
      <c r="F2932" s="200" t="s">
        <v>2904</v>
      </c>
      <c r="H2932" s="199" t="s">
        <v>1</v>
      </c>
      <c r="I2932" s="201"/>
      <c r="L2932" s="198"/>
      <c r="M2932" s="202"/>
      <c r="N2932" s="203"/>
      <c r="O2932" s="203"/>
      <c r="P2932" s="203"/>
      <c r="Q2932" s="203"/>
      <c r="R2932" s="203"/>
      <c r="S2932" s="203"/>
      <c r="T2932" s="204"/>
      <c r="AT2932" s="199" t="s">
        <v>532</v>
      </c>
      <c r="AU2932" s="199" t="s">
        <v>89</v>
      </c>
      <c r="AV2932" s="14" t="s">
        <v>83</v>
      </c>
      <c r="AW2932" s="14" t="s">
        <v>30</v>
      </c>
      <c r="AX2932" s="14" t="s">
        <v>76</v>
      </c>
      <c r="AY2932" s="199" t="s">
        <v>524</v>
      </c>
    </row>
    <row r="2933" spans="2:51" s="13" customFormat="1">
      <c r="B2933" s="189"/>
      <c r="D2933" s="190" t="s">
        <v>532</v>
      </c>
      <c r="E2933" s="191" t="s">
        <v>1</v>
      </c>
      <c r="F2933" s="192" t="s">
        <v>2905</v>
      </c>
      <c r="H2933" s="193">
        <v>22.734999999999999</v>
      </c>
      <c r="I2933" s="194"/>
      <c r="L2933" s="189"/>
      <c r="M2933" s="195"/>
      <c r="N2933" s="196"/>
      <c r="O2933" s="196"/>
      <c r="P2933" s="196"/>
      <c r="Q2933" s="196"/>
      <c r="R2933" s="196"/>
      <c r="S2933" s="196"/>
      <c r="T2933" s="197"/>
      <c r="AT2933" s="191" t="s">
        <v>532</v>
      </c>
      <c r="AU2933" s="191" t="s">
        <v>89</v>
      </c>
      <c r="AV2933" s="13" t="s">
        <v>89</v>
      </c>
      <c r="AW2933" s="13" t="s">
        <v>30</v>
      </c>
      <c r="AX2933" s="13" t="s">
        <v>76</v>
      </c>
      <c r="AY2933" s="191" t="s">
        <v>524</v>
      </c>
    </row>
    <row r="2934" spans="2:51" s="13" customFormat="1">
      <c r="B2934" s="189"/>
      <c r="D2934" s="190" t="s">
        <v>532</v>
      </c>
      <c r="E2934" s="191" t="s">
        <v>1</v>
      </c>
      <c r="F2934" s="192" t="s">
        <v>1911</v>
      </c>
      <c r="H2934" s="193">
        <v>14.336</v>
      </c>
      <c r="I2934" s="194"/>
      <c r="L2934" s="189"/>
      <c r="M2934" s="195"/>
      <c r="N2934" s="196"/>
      <c r="O2934" s="196"/>
      <c r="P2934" s="196"/>
      <c r="Q2934" s="196"/>
      <c r="R2934" s="196"/>
      <c r="S2934" s="196"/>
      <c r="T2934" s="197"/>
      <c r="AT2934" s="191" t="s">
        <v>532</v>
      </c>
      <c r="AU2934" s="191" t="s">
        <v>89</v>
      </c>
      <c r="AV2934" s="13" t="s">
        <v>89</v>
      </c>
      <c r="AW2934" s="13" t="s">
        <v>30</v>
      </c>
      <c r="AX2934" s="13" t="s">
        <v>76</v>
      </c>
      <c r="AY2934" s="191" t="s">
        <v>524</v>
      </c>
    </row>
    <row r="2935" spans="2:51" s="13" customFormat="1">
      <c r="B2935" s="189"/>
      <c r="D2935" s="190" t="s">
        <v>532</v>
      </c>
      <c r="E2935" s="191" t="s">
        <v>1</v>
      </c>
      <c r="F2935" s="192" t="s">
        <v>1912</v>
      </c>
      <c r="H2935" s="193">
        <v>0.41</v>
      </c>
      <c r="I2935" s="194"/>
      <c r="L2935" s="189"/>
      <c r="M2935" s="195"/>
      <c r="N2935" s="196"/>
      <c r="O2935" s="196"/>
      <c r="P2935" s="196"/>
      <c r="Q2935" s="196"/>
      <c r="R2935" s="196"/>
      <c r="S2935" s="196"/>
      <c r="T2935" s="197"/>
      <c r="AT2935" s="191" t="s">
        <v>532</v>
      </c>
      <c r="AU2935" s="191" t="s">
        <v>89</v>
      </c>
      <c r="AV2935" s="13" t="s">
        <v>89</v>
      </c>
      <c r="AW2935" s="13" t="s">
        <v>30</v>
      </c>
      <c r="AX2935" s="13" t="s">
        <v>76</v>
      </c>
      <c r="AY2935" s="191" t="s">
        <v>524</v>
      </c>
    </row>
    <row r="2936" spans="2:51" s="14" customFormat="1">
      <c r="B2936" s="198"/>
      <c r="D2936" s="190" t="s">
        <v>532</v>
      </c>
      <c r="E2936" s="199" t="s">
        <v>1</v>
      </c>
      <c r="F2936" s="200" t="s">
        <v>2906</v>
      </c>
      <c r="H2936" s="199" t="s">
        <v>1</v>
      </c>
      <c r="I2936" s="201"/>
      <c r="L2936" s="198"/>
      <c r="M2936" s="202"/>
      <c r="N2936" s="203"/>
      <c r="O2936" s="203"/>
      <c r="P2936" s="203"/>
      <c r="Q2936" s="203"/>
      <c r="R2936" s="203"/>
      <c r="S2936" s="203"/>
      <c r="T2936" s="204"/>
      <c r="AT2936" s="199" t="s">
        <v>532</v>
      </c>
      <c r="AU2936" s="199" t="s">
        <v>89</v>
      </c>
      <c r="AV2936" s="14" t="s">
        <v>83</v>
      </c>
      <c r="AW2936" s="14" t="s">
        <v>30</v>
      </c>
      <c r="AX2936" s="14" t="s">
        <v>76</v>
      </c>
      <c r="AY2936" s="199" t="s">
        <v>524</v>
      </c>
    </row>
    <row r="2937" spans="2:51" s="13" customFormat="1">
      <c r="B2937" s="189"/>
      <c r="D2937" s="190" t="s">
        <v>532</v>
      </c>
      <c r="E2937" s="191" t="s">
        <v>1</v>
      </c>
      <c r="F2937" s="192" t="s">
        <v>2907</v>
      </c>
      <c r="H2937" s="193">
        <v>3.5150000000000001</v>
      </c>
      <c r="I2937" s="194"/>
      <c r="L2937" s="189"/>
      <c r="M2937" s="195"/>
      <c r="N2937" s="196"/>
      <c r="O2937" s="196"/>
      <c r="P2937" s="196"/>
      <c r="Q2937" s="196"/>
      <c r="R2937" s="196"/>
      <c r="S2937" s="196"/>
      <c r="T2937" s="197"/>
      <c r="AT2937" s="191" t="s">
        <v>532</v>
      </c>
      <c r="AU2937" s="191" t="s">
        <v>89</v>
      </c>
      <c r="AV2937" s="13" t="s">
        <v>89</v>
      </c>
      <c r="AW2937" s="13" t="s">
        <v>30</v>
      </c>
      <c r="AX2937" s="13" t="s">
        <v>76</v>
      </c>
      <c r="AY2937" s="191" t="s">
        <v>524</v>
      </c>
    </row>
    <row r="2938" spans="2:51" s="13" customFormat="1">
      <c r="B2938" s="189"/>
      <c r="D2938" s="190" t="s">
        <v>532</v>
      </c>
      <c r="E2938" s="191" t="s">
        <v>1</v>
      </c>
      <c r="F2938" s="192" t="s">
        <v>2908</v>
      </c>
      <c r="H2938" s="193">
        <v>3.476</v>
      </c>
      <c r="I2938" s="194"/>
      <c r="L2938" s="189"/>
      <c r="M2938" s="195"/>
      <c r="N2938" s="196"/>
      <c r="O2938" s="196"/>
      <c r="P2938" s="196"/>
      <c r="Q2938" s="196"/>
      <c r="R2938" s="196"/>
      <c r="S2938" s="196"/>
      <c r="T2938" s="197"/>
      <c r="AT2938" s="191" t="s">
        <v>532</v>
      </c>
      <c r="AU2938" s="191" t="s">
        <v>89</v>
      </c>
      <c r="AV2938" s="13" t="s">
        <v>89</v>
      </c>
      <c r="AW2938" s="13" t="s">
        <v>30</v>
      </c>
      <c r="AX2938" s="13" t="s">
        <v>76</v>
      </c>
      <c r="AY2938" s="191" t="s">
        <v>524</v>
      </c>
    </row>
    <row r="2939" spans="2:51" s="14" customFormat="1">
      <c r="B2939" s="198"/>
      <c r="D2939" s="190" t="s">
        <v>532</v>
      </c>
      <c r="E2939" s="199" t="s">
        <v>1</v>
      </c>
      <c r="F2939" s="200" t="s">
        <v>2909</v>
      </c>
      <c r="H2939" s="199" t="s">
        <v>1</v>
      </c>
      <c r="I2939" s="201"/>
      <c r="L2939" s="198"/>
      <c r="M2939" s="202"/>
      <c r="N2939" s="203"/>
      <c r="O2939" s="203"/>
      <c r="P2939" s="203"/>
      <c r="Q2939" s="203"/>
      <c r="R2939" s="203"/>
      <c r="S2939" s="203"/>
      <c r="T2939" s="204"/>
      <c r="AT2939" s="199" t="s">
        <v>532</v>
      </c>
      <c r="AU2939" s="199" t="s">
        <v>89</v>
      </c>
      <c r="AV2939" s="14" t="s">
        <v>83</v>
      </c>
      <c r="AW2939" s="14" t="s">
        <v>30</v>
      </c>
      <c r="AX2939" s="14" t="s">
        <v>76</v>
      </c>
      <c r="AY2939" s="199" t="s">
        <v>524</v>
      </c>
    </row>
    <row r="2940" spans="2:51" s="14" customFormat="1">
      <c r="B2940" s="198"/>
      <c r="D2940" s="190" t="s">
        <v>532</v>
      </c>
      <c r="E2940" s="199" t="s">
        <v>1</v>
      </c>
      <c r="F2940" s="200" t="s">
        <v>1887</v>
      </c>
      <c r="H2940" s="199" t="s">
        <v>1</v>
      </c>
      <c r="I2940" s="201"/>
      <c r="L2940" s="198"/>
      <c r="M2940" s="202"/>
      <c r="N2940" s="203"/>
      <c r="O2940" s="203"/>
      <c r="P2940" s="203"/>
      <c r="Q2940" s="203"/>
      <c r="R2940" s="203"/>
      <c r="S2940" s="203"/>
      <c r="T2940" s="204"/>
      <c r="AT2940" s="199" t="s">
        <v>532</v>
      </c>
      <c r="AU2940" s="199" t="s">
        <v>89</v>
      </c>
      <c r="AV2940" s="14" t="s">
        <v>83</v>
      </c>
      <c r="AW2940" s="14" t="s">
        <v>30</v>
      </c>
      <c r="AX2940" s="14" t="s">
        <v>76</v>
      </c>
      <c r="AY2940" s="199" t="s">
        <v>524</v>
      </c>
    </row>
    <row r="2941" spans="2:51" s="13" customFormat="1">
      <c r="B2941" s="189"/>
      <c r="D2941" s="190" t="s">
        <v>532</v>
      </c>
      <c r="E2941" s="191" t="s">
        <v>1</v>
      </c>
      <c r="F2941" s="192" t="s">
        <v>1917</v>
      </c>
      <c r="H2941" s="193">
        <v>15.118</v>
      </c>
      <c r="I2941" s="194"/>
      <c r="L2941" s="189"/>
      <c r="M2941" s="195"/>
      <c r="N2941" s="196"/>
      <c r="O2941" s="196"/>
      <c r="P2941" s="196"/>
      <c r="Q2941" s="196"/>
      <c r="R2941" s="196"/>
      <c r="S2941" s="196"/>
      <c r="T2941" s="197"/>
      <c r="AT2941" s="191" t="s">
        <v>532</v>
      </c>
      <c r="AU2941" s="191" t="s">
        <v>89</v>
      </c>
      <c r="AV2941" s="13" t="s">
        <v>89</v>
      </c>
      <c r="AW2941" s="13" t="s">
        <v>30</v>
      </c>
      <c r="AX2941" s="13" t="s">
        <v>76</v>
      </c>
      <c r="AY2941" s="191" t="s">
        <v>524</v>
      </c>
    </row>
    <row r="2942" spans="2:51" s="13" customFormat="1">
      <c r="B2942" s="189"/>
      <c r="D2942" s="190" t="s">
        <v>532</v>
      </c>
      <c r="E2942" s="191" t="s">
        <v>1</v>
      </c>
      <c r="F2942" s="192" t="s">
        <v>1918</v>
      </c>
      <c r="H2942" s="193">
        <v>8.9879999999999995</v>
      </c>
      <c r="I2942" s="194"/>
      <c r="L2942" s="189"/>
      <c r="M2942" s="195"/>
      <c r="N2942" s="196"/>
      <c r="O2942" s="196"/>
      <c r="P2942" s="196"/>
      <c r="Q2942" s="196"/>
      <c r="R2942" s="196"/>
      <c r="S2942" s="196"/>
      <c r="T2942" s="197"/>
      <c r="AT2942" s="191" t="s">
        <v>532</v>
      </c>
      <c r="AU2942" s="191" t="s">
        <v>89</v>
      </c>
      <c r="AV2942" s="13" t="s">
        <v>89</v>
      </c>
      <c r="AW2942" s="13" t="s">
        <v>30</v>
      </c>
      <c r="AX2942" s="13" t="s">
        <v>76</v>
      </c>
      <c r="AY2942" s="191" t="s">
        <v>524</v>
      </c>
    </row>
    <row r="2943" spans="2:51" s="13" customFormat="1">
      <c r="B2943" s="189"/>
      <c r="D2943" s="190" t="s">
        <v>532</v>
      </c>
      <c r="E2943" s="191" t="s">
        <v>1</v>
      </c>
      <c r="F2943" s="192" t="s">
        <v>1919</v>
      </c>
      <c r="H2943" s="193">
        <v>3.7519999999999998</v>
      </c>
      <c r="I2943" s="194"/>
      <c r="L2943" s="189"/>
      <c r="M2943" s="195"/>
      <c r="N2943" s="196"/>
      <c r="O2943" s="196"/>
      <c r="P2943" s="196"/>
      <c r="Q2943" s="196"/>
      <c r="R2943" s="196"/>
      <c r="S2943" s="196"/>
      <c r="T2943" s="197"/>
      <c r="AT2943" s="191" t="s">
        <v>532</v>
      </c>
      <c r="AU2943" s="191" t="s">
        <v>89</v>
      </c>
      <c r="AV2943" s="13" t="s">
        <v>89</v>
      </c>
      <c r="AW2943" s="13" t="s">
        <v>30</v>
      </c>
      <c r="AX2943" s="13" t="s">
        <v>76</v>
      </c>
      <c r="AY2943" s="191" t="s">
        <v>524</v>
      </c>
    </row>
    <row r="2944" spans="2:51" s="14" customFormat="1">
      <c r="B2944" s="198"/>
      <c r="D2944" s="190" t="s">
        <v>532</v>
      </c>
      <c r="E2944" s="199" t="s">
        <v>1</v>
      </c>
      <c r="F2944" s="200" t="s">
        <v>1920</v>
      </c>
      <c r="H2944" s="199" t="s">
        <v>1</v>
      </c>
      <c r="I2944" s="201"/>
      <c r="L2944" s="198"/>
      <c r="M2944" s="202"/>
      <c r="N2944" s="203"/>
      <c r="O2944" s="203"/>
      <c r="P2944" s="203"/>
      <c r="Q2944" s="203"/>
      <c r="R2944" s="203"/>
      <c r="S2944" s="203"/>
      <c r="T2944" s="204"/>
      <c r="AT2944" s="199" t="s">
        <v>532</v>
      </c>
      <c r="AU2944" s="199" t="s">
        <v>89</v>
      </c>
      <c r="AV2944" s="14" t="s">
        <v>83</v>
      </c>
      <c r="AW2944" s="14" t="s">
        <v>30</v>
      </c>
      <c r="AX2944" s="14" t="s">
        <v>76</v>
      </c>
      <c r="AY2944" s="199" t="s">
        <v>524</v>
      </c>
    </row>
    <row r="2945" spans="2:51" s="13" customFormat="1">
      <c r="B2945" s="189"/>
      <c r="D2945" s="190" t="s">
        <v>532</v>
      </c>
      <c r="E2945" s="191" t="s">
        <v>1</v>
      </c>
      <c r="F2945" s="192" t="s">
        <v>1921</v>
      </c>
      <c r="H2945" s="193">
        <v>9.032</v>
      </c>
      <c r="I2945" s="194"/>
      <c r="L2945" s="189"/>
      <c r="M2945" s="195"/>
      <c r="N2945" s="196"/>
      <c r="O2945" s="196"/>
      <c r="P2945" s="196"/>
      <c r="Q2945" s="196"/>
      <c r="R2945" s="196"/>
      <c r="S2945" s="196"/>
      <c r="T2945" s="197"/>
      <c r="AT2945" s="191" t="s">
        <v>532</v>
      </c>
      <c r="AU2945" s="191" t="s">
        <v>89</v>
      </c>
      <c r="AV2945" s="13" t="s">
        <v>89</v>
      </c>
      <c r="AW2945" s="13" t="s">
        <v>30</v>
      </c>
      <c r="AX2945" s="13" t="s">
        <v>76</v>
      </c>
      <c r="AY2945" s="191" t="s">
        <v>524</v>
      </c>
    </row>
    <row r="2946" spans="2:51" s="13" customFormat="1">
      <c r="B2946" s="189"/>
      <c r="D2946" s="190" t="s">
        <v>532</v>
      </c>
      <c r="E2946" s="191" t="s">
        <v>1</v>
      </c>
      <c r="F2946" s="192" t="s">
        <v>1922</v>
      </c>
      <c r="H2946" s="193">
        <v>0.38400000000000001</v>
      </c>
      <c r="I2946" s="194"/>
      <c r="L2946" s="189"/>
      <c r="M2946" s="195"/>
      <c r="N2946" s="196"/>
      <c r="O2946" s="196"/>
      <c r="P2946" s="196"/>
      <c r="Q2946" s="196"/>
      <c r="R2946" s="196"/>
      <c r="S2946" s="196"/>
      <c r="T2946" s="197"/>
      <c r="AT2946" s="191" t="s">
        <v>532</v>
      </c>
      <c r="AU2946" s="191" t="s">
        <v>89</v>
      </c>
      <c r="AV2946" s="13" t="s">
        <v>89</v>
      </c>
      <c r="AW2946" s="13" t="s">
        <v>30</v>
      </c>
      <c r="AX2946" s="13" t="s">
        <v>76</v>
      </c>
      <c r="AY2946" s="191" t="s">
        <v>524</v>
      </c>
    </row>
    <row r="2947" spans="2:51" s="13" customFormat="1">
      <c r="B2947" s="189"/>
      <c r="D2947" s="190" t="s">
        <v>532</v>
      </c>
      <c r="E2947" s="191" t="s">
        <v>1</v>
      </c>
      <c r="F2947" s="192" t="s">
        <v>1923</v>
      </c>
      <c r="H2947" s="193">
        <v>8.7140000000000004</v>
      </c>
      <c r="I2947" s="194"/>
      <c r="L2947" s="189"/>
      <c r="M2947" s="195"/>
      <c r="N2947" s="196"/>
      <c r="O2947" s="196"/>
      <c r="P2947" s="196"/>
      <c r="Q2947" s="196"/>
      <c r="R2947" s="196"/>
      <c r="S2947" s="196"/>
      <c r="T2947" s="197"/>
      <c r="AT2947" s="191" t="s">
        <v>532</v>
      </c>
      <c r="AU2947" s="191" t="s">
        <v>89</v>
      </c>
      <c r="AV2947" s="13" t="s">
        <v>89</v>
      </c>
      <c r="AW2947" s="13" t="s">
        <v>30</v>
      </c>
      <c r="AX2947" s="13" t="s">
        <v>76</v>
      </c>
      <c r="AY2947" s="191" t="s">
        <v>524</v>
      </c>
    </row>
    <row r="2948" spans="2:51" s="13" customFormat="1">
      <c r="B2948" s="189"/>
      <c r="D2948" s="190" t="s">
        <v>532</v>
      </c>
      <c r="E2948" s="191" t="s">
        <v>1</v>
      </c>
      <c r="F2948" s="192" t="s">
        <v>1924</v>
      </c>
      <c r="H2948" s="193">
        <v>8.8699999999999992</v>
      </c>
      <c r="I2948" s="194"/>
      <c r="L2948" s="189"/>
      <c r="M2948" s="195"/>
      <c r="N2948" s="196"/>
      <c r="O2948" s="196"/>
      <c r="P2948" s="196"/>
      <c r="Q2948" s="196"/>
      <c r="R2948" s="196"/>
      <c r="S2948" s="196"/>
      <c r="T2948" s="197"/>
      <c r="AT2948" s="191" t="s">
        <v>532</v>
      </c>
      <c r="AU2948" s="191" t="s">
        <v>89</v>
      </c>
      <c r="AV2948" s="13" t="s">
        <v>89</v>
      </c>
      <c r="AW2948" s="13" t="s">
        <v>30</v>
      </c>
      <c r="AX2948" s="13" t="s">
        <v>76</v>
      </c>
      <c r="AY2948" s="191" t="s">
        <v>524</v>
      </c>
    </row>
    <row r="2949" spans="2:51" s="13" customFormat="1">
      <c r="B2949" s="189"/>
      <c r="D2949" s="190" t="s">
        <v>532</v>
      </c>
      <c r="E2949" s="191" t="s">
        <v>1</v>
      </c>
      <c r="F2949" s="192" t="s">
        <v>1925</v>
      </c>
      <c r="H2949" s="193">
        <v>0.18</v>
      </c>
      <c r="I2949" s="194"/>
      <c r="L2949" s="189"/>
      <c r="M2949" s="195"/>
      <c r="N2949" s="196"/>
      <c r="O2949" s="196"/>
      <c r="P2949" s="196"/>
      <c r="Q2949" s="196"/>
      <c r="R2949" s="196"/>
      <c r="S2949" s="196"/>
      <c r="T2949" s="197"/>
      <c r="AT2949" s="191" t="s">
        <v>532</v>
      </c>
      <c r="AU2949" s="191" t="s">
        <v>89</v>
      </c>
      <c r="AV2949" s="13" t="s">
        <v>89</v>
      </c>
      <c r="AW2949" s="13" t="s">
        <v>30</v>
      </c>
      <c r="AX2949" s="13" t="s">
        <v>76</v>
      </c>
      <c r="AY2949" s="191" t="s">
        <v>524</v>
      </c>
    </row>
    <row r="2950" spans="2:51" s="13" customFormat="1">
      <c r="B2950" s="189"/>
      <c r="D2950" s="190" t="s">
        <v>532</v>
      </c>
      <c r="E2950" s="191" t="s">
        <v>1</v>
      </c>
      <c r="F2950" s="192" t="s">
        <v>1926</v>
      </c>
      <c r="H2950" s="193">
        <v>3.4580000000000002</v>
      </c>
      <c r="I2950" s="194"/>
      <c r="L2950" s="189"/>
      <c r="M2950" s="195"/>
      <c r="N2950" s="196"/>
      <c r="O2950" s="196"/>
      <c r="P2950" s="196"/>
      <c r="Q2950" s="196"/>
      <c r="R2950" s="196"/>
      <c r="S2950" s="196"/>
      <c r="T2950" s="197"/>
      <c r="AT2950" s="191" t="s">
        <v>532</v>
      </c>
      <c r="AU2950" s="191" t="s">
        <v>89</v>
      </c>
      <c r="AV2950" s="13" t="s">
        <v>89</v>
      </c>
      <c r="AW2950" s="13" t="s">
        <v>30</v>
      </c>
      <c r="AX2950" s="13" t="s">
        <v>76</v>
      </c>
      <c r="AY2950" s="191" t="s">
        <v>524</v>
      </c>
    </row>
    <row r="2951" spans="2:51" s="13" customFormat="1">
      <c r="B2951" s="189"/>
      <c r="D2951" s="190" t="s">
        <v>532</v>
      </c>
      <c r="E2951" s="191" t="s">
        <v>1</v>
      </c>
      <c r="F2951" s="192" t="s">
        <v>1927</v>
      </c>
      <c r="H2951" s="193">
        <v>19.247</v>
      </c>
      <c r="I2951" s="194"/>
      <c r="L2951" s="189"/>
      <c r="M2951" s="195"/>
      <c r="N2951" s="196"/>
      <c r="O2951" s="196"/>
      <c r="P2951" s="196"/>
      <c r="Q2951" s="196"/>
      <c r="R2951" s="196"/>
      <c r="S2951" s="196"/>
      <c r="T2951" s="197"/>
      <c r="AT2951" s="191" t="s">
        <v>532</v>
      </c>
      <c r="AU2951" s="191" t="s">
        <v>89</v>
      </c>
      <c r="AV2951" s="13" t="s">
        <v>89</v>
      </c>
      <c r="AW2951" s="13" t="s">
        <v>30</v>
      </c>
      <c r="AX2951" s="13" t="s">
        <v>76</v>
      </c>
      <c r="AY2951" s="191" t="s">
        <v>524</v>
      </c>
    </row>
    <row r="2952" spans="2:51" s="13" customFormat="1">
      <c r="B2952" s="189"/>
      <c r="D2952" s="190" t="s">
        <v>532</v>
      </c>
      <c r="E2952" s="191" t="s">
        <v>1</v>
      </c>
      <c r="F2952" s="192" t="s">
        <v>1928</v>
      </c>
      <c r="H2952" s="193">
        <v>10.532</v>
      </c>
      <c r="I2952" s="194"/>
      <c r="L2952" s="189"/>
      <c r="M2952" s="195"/>
      <c r="N2952" s="196"/>
      <c r="O2952" s="196"/>
      <c r="P2952" s="196"/>
      <c r="Q2952" s="196"/>
      <c r="R2952" s="196"/>
      <c r="S2952" s="196"/>
      <c r="T2952" s="197"/>
      <c r="AT2952" s="191" t="s">
        <v>532</v>
      </c>
      <c r="AU2952" s="191" t="s">
        <v>89</v>
      </c>
      <c r="AV2952" s="13" t="s">
        <v>89</v>
      </c>
      <c r="AW2952" s="13" t="s">
        <v>30</v>
      </c>
      <c r="AX2952" s="13" t="s">
        <v>76</v>
      </c>
      <c r="AY2952" s="191" t="s">
        <v>524</v>
      </c>
    </row>
    <row r="2953" spans="2:51" s="13" customFormat="1">
      <c r="B2953" s="189"/>
      <c r="D2953" s="190" t="s">
        <v>532</v>
      </c>
      <c r="E2953" s="191" t="s">
        <v>1</v>
      </c>
      <c r="F2953" s="192" t="s">
        <v>1929</v>
      </c>
      <c r="H2953" s="193">
        <v>6.0049999999999999</v>
      </c>
      <c r="I2953" s="194"/>
      <c r="L2953" s="189"/>
      <c r="M2953" s="195"/>
      <c r="N2953" s="196"/>
      <c r="O2953" s="196"/>
      <c r="P2953" s="196"/>
      <c r="Q2953" s="196"/>
      <c r="R2953" s="196"/>
      <c r="S2953" s="196"/>
      <c r="T2953" s="197"/>
      <c r="AT2953" s="191" t="s">
        <v>532</v>
      </c>
      <c r="AU2953" s="191" t="s">
        <v>89</v>
      </c>
      <c r="AV2953" s="13" t="s">
        <v>89</v>
      </c>
      <c r="AW2953" s="13" t="s">
        <v>30</v>
      </c>
      <c r="AX2953" s="13" t="s">
        <v>76</v>
      </c>
      <c r="AY2953" s="191" t="s">
        <v>524</v>
      </c>
    </row>
    <row r="2954" spans="2:51" s="14" customFormat="1">
      <c r="B2954" s="198"/>
      <c r="D2954" s="190" t="s">
        <v>532</v>
      </c>
      <c r="E2954" s="199" t="s">
        <v>1</v>
      </c>
      <c r="F2954" s="200" t="s">
        <v>1930</v>
      </c>
      <c r="H2954" s="199" t="s">
        <v>1</v>
      </c>
      <c r="I2954" s="201"/>
      <c r="L2954" s="198"/>
      <c r="M2954" s="202"/>
      <c r="N2954" s="203"/>
      <c r="O2954" s="203"/>
      <c r="P2954" s="203"/>
      <c r="Q2954" s="203"/>
      <c r="R2954" s="203"/>
      <c r="S2954" s="203"/>
      <c r="T2954" s="204"/>
      <c r="AT2954" s="199" t="s">
        <v>532</v>
      </c>
      <c r="AU2954" s="199" t="s">
        <v>89</v>
      </c>
      <c r="AV2954" s="14" t="s">
        <v>83</v>
      </c>
      <c r="AW2954" s="14" t="s">
        <v>30</v>
      </c>
      <c r="AX2954" s="14" t="s">
        <v>76</v>
      </c>
      <c r="AY2954" s="199" t="s">
        <v>524</v>
      </c>
    </row>
    <row r="2955" spans="2:51" s="13" customFormat="1">
      <c r="B2955" s="189"/>
      <c r="D2955" s="190" t="s">
        <v>532</v>
      </c>
      <c r="E2955" s="191" t="s">
        <v>1</v>
      </c>
      <c r="F2955" s="192" t="s">
        <v>1931</v>
      </c>
      <c r="H2955" s="193">
        <v>7.17</v>
      </c>
      <c r="I2955" s="194"/>
      <c r="L2955" s="189"/>
      <c r="M2955" s="195"/>
      <c r="N2955" s="196"/>
      <c r="O2955" s="196"/>
      <c r="P2955" s="196"/>
      <c r="Q2955" s="196"/>
      <c r="R2955" s="196"/>
      <c r="S2955" s="196"/>
      <c r="T2955" s="197"/>
      <c r="AT2955" s="191" t="s">
        <v>532</v>
      </c>
      <c r="AU2955" s="191" t="s">
        <v>89</v>
      </c>
      <c r="AV2955" s="13" t="s">
        <v>89</v>
      </c>
      <c r="AW2955" s="13" t="s">
        <v>30</v>
      </c>
      <c r="AX2955" s="13" t="s">
        <v>76</v>
      </c>
      <c r="AY2955" s="191" t="s">
        <v>524</v>
      </c>
    </row>
    <row r="2956" spans="2:51" s="13" customFormat="1">
      <c r="B2956" s="189"/>
      <c r="D2956" s="190" t="s">
        <v>532</v>
      </c>
      <c r="E2956" s="191" t="s">
        <v>1</v>
      </c>
      <c r="F2956" s="192" t="s">
        <v>1932</v>
      </c>
      <c r="H2956" s="193">
        <v>6.5629999999999997</v>
      </c>
      <c r="I2956" s="194"/>
      <c r="L2956" s="189"/>
      <c r="M2956" s="195"/>
      <c r="N2956" s="196"/>
      <c r="O2956" s="196"/>
      <c r="P2956" s="196"/>
      <c r="Q2956" s="196"/>
      <c r="R2956" s="196"/>
      <c r="S2956" s="196"/>
      <c r="T2956" s="197"/>
      <c r="AT2956" s="191" t="s">
        <v>532</v>
      </c>
      <c r="AU2956" s="191" t="s">
        <v>89</v>
      </c>
      <c r="AV2956" s="13" t="s">
        <v>89</v>
      </c>
      <c r="AW2956" s="13" t="s">
        <v>30</v>
      </c>
      <c r="AX2956" s="13" t="s">
        <v>76</v>
      </c>
      <c r="AY2956" s="191" t="s">
        <v>524</v>
      </c>
    </row>
    <row r="2957" spans="2:51" s="14" customFormat="1">
      <c r="B2957" s="198"/>
      <c r="D2957" s="190" t="s">
        <v>532</v>
      </c>
      <c r="E2957" s="199" t="s">
        <v>1</v>
      </c>
      <c r="F2957" s="200" t="s">
        <v>1933</v>
      </c>
      <c r="H2957" s="199" t="s">
        <v>1</v>
      </c>
      <c r="I2957" s="201"/>
      <c r="L2957" s="198"/>
      <c r="M2957" s="202"/>
      <c r="N2957" s="203"/>
      <c r="O2957" s="203"/>
      <c r="P2957" s="203"/>
      <c r="Q2957" s="203"/>
      <c r="R2957" s="203"/>
      <c r="S2957" s="203"/>
      <c r="T2957" s="204"/>
      <c r="AT2957" s="199" t="s">
        <v>532</v>
      </c>
      <c r="AU2957" s="199" t="s">
        <v>89</v>
      </c>
      <c r="AV2957" s="14" t="s">
        <v>83</v>
      </c>
      <c r="AW2957" s="14" t="s">
        <v>30</v>
      </c>
      <c r="AX2957" s="14" t="s">
        <v>76</v>
      </c>
      <c r="AY2957" s="199" t="s">
        <v>524</v>
      </c>
    </row>
    <row r="2958" spans="2:51" s="13" customFormat="1">
      <c r="B2958" s="189"/>
      <c r="D2958" s="190" t="s">
        <v>532</v>
      </c>
      <c r="E2958" s="191" t="s">
        <v>1</v>
      </c>
      <c r="F2958" s="192" t="s">
        <v>1934</v>
      </c>
      <c r="H2958" s="193">
        <v>4.9359999999999999</v>
      </c>
      <c r="I2958" s="194"/>
      <c r="L2958" s="189"/>
      <c r="M2958" s="195"/>
      <c r="N2958" s="196"/>
      <c r="O2958" s="196"/>
      <c r="P2958" s="196"/>
      <c r="Q2958" s="196"/>
      <c r="R2958" s="196"/>
      <c r="S2958" s="196"/>
      <c r="T2958" s="197"/>
      <c r="AT2958" s="191" t="s">
        <v>532</v>
      </c>
      <c r="AU2958" s="191" t="s">
        <v>89</v>
      </c>
      <c r="AV2958" s="13" t="s">
        <v>89</v>
      </c>
      <c r="AW2958" s="13" t="s">
        <v>30</v>
      </c>
      <c r="AX2958" s="13" t="s">
        <v>76</v>
      </c>
      <c r="AY2958" s="191" t="s">
        <v>524</v>
      </c>
    </row>
    <row r="2959" spans="2:51" s="13" customFormat="1">
      <c r="B2959" s="189"/>
      <c r="D2959" s="190" t="s">
        <v>532</v>
      </c>
      <c r="E2959" s="191" t="s">
        <v>1</v>
      </c>
      <c r="F2959" s="192" t="s">
        <v>1935</v>
      </c>
      <c r="H2959" s="193">
        <v>7.524</v>
      </c>
      <c r="I2959" s="194"/>
      <c r="L2959" s="189"/>
      <c r="M2959" s="195"/>
      <c r="N2959" s="196"/>
      <c r="O2959" s="196"/>
      <c r="P2959" s="196"/>
      <c r="Q2959" s="196"/>
      <c r="R2959" s="196"/>
      <c r="S2959" s="196"/>
      <c r="T2959" s="197"/>
      <c r="AT2959" s="191" t="s">
        <v>532</v>
      </c>
      <c r="AU2959" s="191" t="s">
        <v>89</v>
      </c>
      <c r="AV2959" s="13" t="s">
        <v>89</v>
      </c>
      <c r="AW2959" s="13" t="s">
        <v>30</v>
      </c>
      <c r="AX2959" s="13" t="s">
        <v>76</v>
      </c>
      <c r="AY2959" s="191" t="s">
        <v>524</v>
      </c>
    </row>
    <row r="2960" spans="2:51" s="13" customFormat="1">
      <c r="B2960" s="189"/>
      <c r="D2960" s="190" t="s">
        <v>532</v>
      </c>
      <c r="E2960" s="191" t="s">
        <v>1</v>
      </c>
      <c r="F2960" s="192" t="s">
        <v>1918</v>
      </c>
      <c r="H2960" s="193">
        <v>8.9879999999999995</v>
      </c>
      <c r="I2960" s="194"/>
      <c r="L2960" s="189"/>
      <c r="M2960" s="195"/>
      <c r="N2960" s="196"/>
      <c r="O2960" s="196"/>
      <c r="P2960" s="196"/>
      <c r="Q2960" s="196"/>
      <c r="R2960" s="196"/>
      <c r="S2960" s="196"/>
      <c r="T2960" s="197"/>
      <c r="AT2960" s="191" t="s">
        <v>532</v>
      </c>
      <c r="AU2960" s="191" t="s">
        <v>89</v>
      </c>
      <c r="AV2960" s="13" t="s">
        <v>89</v>
      </c>
      <c r="AW2960" s="13" t="s">
        <v>30</v>
      </c>
      <c r="AX2960" s="13" t="s">
        <v>76</v>
      </c>
      <c r="AY2960" s="191" t="s">
        <v>524</v>
      </c>
    </row>
    <row r="2961" spans="1:65" s="13" customFormat="1">
      <c r="B2961" s="189"/>
      <c r="D2961" s="190" t="s">
        <v>532</v>
      </c>
      <c r="E2961" s="191" t="s">
        <v>1</v>
      </c>
      <c r="F2961" s="192" t="s">
        <v>1936</v>
      </c>
      <c r="H2961" s="193">
        <v>3.75</v>
      </c>
      <c r="I2961" s="194"/>
      <c r="L2961" s="189"/>
      <c r="M2961" s="195"/>
      <c r="N2961" s="196"/>
      <c r="O2961" s="196"/>
      <c r="P2961" s="196"/>
      <c r="Q2961" s="196"/>
      <c r="R2961" s="196"/>
      <c r="S2961" s="196"/>
      <c r="T2961" s="197"/>
      <c r="AT2961" s="191" t="s">
        <v>532</v>
      </c>
      <c r="AU2961" s="191" t="s">
        <v>89</v>
      </c>
      <c r="AV2961" s="13" t="s">
        <v>89</v>
      </c>
      <c r="AW2961" s="13" t="s">
        <v>30</v>
      </c>
      <c r="AX2961" s="13" t="s">
        <v>76</v>
      </c>
      <c r="AY2961" s="191" t="s">
        <v>524</v>
      </c>
    </row>
    <row r="2962" spans="1:65" s="13" customFormat="1">
      <c r="B2962" s="189"/>
      <c r="D2962" s="190" t="s">
        <v>532</v>
      </c>
      <c r="E2962" s="191" t="s">
        <v>1</v>
      </c>
      <c r="F2962" s="192" t="s">
        <v>1937</v>
      </c>
      <c r="H2962" s="193">
        <v>26.454999999999998</v>
      </c>
      <c r="I2962" s="194"/>
      <c r="L2962" s="189"/>
      <c r="M2962" s="195"/>
      <c r="N2962" s="196"/>
      <c r="O2962" s="196"/>
      <c r="P2962" s="196"/>
      <c r="Q2962" s="196"/>
      <c r="R2962" s="196"/>
      <c r="S2962" s="196"/>
      <c r="T2962" s="197"/>
      <c r="AT2962" s="191" t="s">
        <v>532</v>
      </c>
      <c r="AU2962" s="191" t="s">
        <v>89</v>
      </c>
      <c r="AV2962" s="13" t="s">
        <v>89</v>
      </c>
      <c r="AW2962" s="13" t="s">
        <v>30</v>
      </c>
      <c r="AX2962" s="13" t="s">
        <v>76</v>
      </c>
      <c r="AY2962" s="191" t="s">
        <v>524</v>
      </c>
    </row>
    <row r="2963" spans="1:65" s="13" customFormat="1">
      <c r="B2963" s="189"/>
      <c r="D2963" s="190" t="s">
        <v>532</v>
      </c>
      <c r="E2963" s="191" t="s">
        <v>1</v>
      </c>
      <c r="F2963" s="192" t="s">
        <v>1938</v>
      </c>
      <c r="H2963" s="193">
        <v>11.318</v>
      </c>
      <c r="I2963" s="194"/>
      <c r="L2963" s="189"/>
      <c r="M2963" s="195"/>
      <c r="N2963" s="196"/>
      <c r="O2963" s="196"/>
      <c r="P2963" s="196"/>
      <c r="Q2963" s="196"/>
      <c r="R2963" s="196"/>
      <c r="S2963" s="196"/>
      <c r="T2963" s="197"/>
      <c r="AT2963" s="191" t="s">
        <v>532</v>
      </c>
      <c r="AU2963" s="191" t="s">
        <v>89</v>
      </c>
      <c r="AV2963" s="13" t="s">
        <v>89</v>
      </c>
      <c r="AW2963" s="13" t="s">
        <v>30</v>
      </c>
      <c r="AX2963" s="13" t="s">
        <v>76</v>
      </c>
      <c r="AY2963" s="191" t="s">
        <v>524</v>
      </c>
    </row>
    <row r="2964" spans="1:65" s="13" customFormat="1">
      <c r="B2964" s="189"/>
      <c r="D2964" s="190" t="s">
        <v>532</v>
      </c>
      <c r="E2964" s="191" t="s">
        <v>1</v>
      </c>
      <c r="F2964" s="192" t="s">
        <v>1939</v>
      </c>
      <c r="H2964" s="193">
        <v>9.0809999999999995</v>
      </c>
      <c r="I2964" s="194"/>
      <c r="L2964" s="189"/>
      <c r="M2964" s="195"/>
      <c r="N2964" s="196"/>
      <c r="O2964" s="196"/>
      <c r="P2964" s="196"/>
      <c r="Q2964" s="196"/>
      <c r="R2964" s="196"/>
      <c r="S2964" s="196"/>
      <c r="T2964" s="197"/>
      <c r="AT2964" s="191" t="s">
        <v>532</v>
      </c>
      <c r="AU2964" s="191" t="s">
        <v>89</v>
      </c>
      <c r="AV2964" s="13" t="s">
        <v>89</v>
      </c>
      <c r="AW2964" s="13" t="s">
        <v>30</v>
      </c>
      <c r="AX2964" s="13" t="s">
        <v>76</v>
      </c>
      <c r="AY2964" s="191" t="s">
        <v>524</v>
      </c>
    </row>
    <row r="2965" spans="1:65" s="13" customFormat="1">
      <c r="B2965" s="189"/>
      <c r="D2965" s="190" t="s">
        <v>532</v>
      </c>
      <c r="E2965" s="191" t="s">
        <v>1</v>
      </c>
      <c r="F2965" s="192" t="s">
        <v>1940</v>
      </c>
      <c r="H2965" s="193">
        <v>5.1879999999999997</v>
      </c>
      <c r="I2965" s="194"/>
      <c r="L2965" s="189"/>
      <c r="M2965" s="195"/>
      <c r="N2965" s="196"/>
      <c r="O2965" s="196"/>
      <c r="P2965" s="196"/>
      <c r="Q2965" s="196"/>
      <c r="R2965" s="196"/>
      <c r="S2965" s="196"/>
      <c r="T2965" s="197"/>
      <c r="AT2965" s="191" t="s">
        <v>532</v>
      </c>
      <c r="AU2965" s="191" t="s">
        <v>89</v>
      </c>
      <c r="AV2965" s="13" t="s">
        <v>89</v>
      </c>
      <c r="AW2965" s="13" t="s">
        <v>30</v>
      </c>
      <c r="AX2965" s="13" t="s">
        <v>76</v>
      </c>
      <c r="AY2965" s="191" t="s">
        <v>524</v>
      </c>
    </row>
    <row r="2966" spans="1:65" s="13" customFormat="1">
      <c r="B2966" s="189"/>
      <c r="D2966" s="190" t="s">
        <v>532</v>
      </c>
      <c r="E2966" s="191" t="s">
        <v>1</v>
      </c>
      <c r="F2966" s="192" t="s">
        <v>1941</v>
      </c>
      <c r="H2966" s="193">
        <v>4.4390000000000001</v>
      </c>
      <c r="I2966" s="194"/>
      <c r="L2966" s="189"/>
      <c r="M2966" s="195"/>
      <c r="N2966" s="196"/>
      <c r="O2966" s="196"/>
      <c r="P2966" s="196"/>
      <c r="Q2966" s="196"/>
      <c r="R2966" s="196"/>
      <c r="S2966" s="196"/>
      <c r="T2966" s="197"/>
      <c r="AT2966" s="191" t="s">
        <v>532</v>
      </c>
      <c r="AU2966" s="191" t="s">
        <v>89</v>
      </c>
      <c r="AV2966" s="13" t="s">
        <v>89</v>
      </c>
      <c r="AW2966" s="13" t="s">
        <v>30</v>
      </c>
      <c r="AX2966" s="13" t="s">
        <v>76</v>
      </c>
      <c r="AY2966" s="191" t="s">
        <v>524</v>
      </c>
    </row>
    <row r="2967" spans="1:65" s="14" customFormat="1">
      <c r="B2967" s="198"/>
      <c r="D2967" s="190" t="s">
        <v>532</v>
      </c>
      <c r="E2967" s="199" t="s">
        <v>1</v>
      </c>
      <c r="F2967" s="200" t="s">
        <v>1942</v>
      </c>
      <c r="H2967" s="199" t="s">
        <v>1</v>
      </c>
      <c r="I2967" s="201"/>
      <c r="L2967" s="198"/>
      <c r="M2967" s="202"/>
      <c r="N2967" s="203"/>
      <c r="O2967" s="203"/>
      <c r="P2967" s="203"/>
      <c r="Q2967" s="203"/>
      <c r="R2967" s="203"/>
      <c r="S2967" s="203"/>
      <c r="T2967" s="204"/>
      <c r="AT2967" s="199" t="s">
        <v>532</v>
      </c>
      <c r="AU2967" s="199" t="s">
        <v>89</v>
      </c>
      <c r="AV2967" s="14" t="s">
        <v>83</v>
      </c>
      <c r="AW2967" s="14" t="s">
        <v>30</v>
      </c>
      <c r="AX2967" s="14" t="s">
        <v>76</v>
      </c>
      <c r="AY2967" s="199" t="s">
        <v>524</v>
      </c>
    </row>
    <row r="2968" spans="1:65" s="13" customFormat="1">
      <c r="B2968" s="189"/>
      <c r="D2968" s="190" t="s">
        <v>532</v>
      </c>
      <c r="E2968" s="191" t="s">
        <v>1</v>
      </c>
      <c r="F2968" s="192" t="s">
        <v>1931</v>
      </c>
      <c r="H2968" s="193">
        <v>7.17</v>
      </c>
      <c r="I2968" s="194"/>
      <c r="L2968" s="189"/>
      <c r="M2968" s="195"/>
      <c r="N2968" s="196"/>
      <c r="O2968" s="196"/>
      <c r="P2968" s="196"/>
      <c r="Q2968" s="196"/>
      <c r="R2968" s="196"/>
      <c r="S2968" s="196"/>
      <c r="T2968" s="197"/>
      <c r="AT2968" s="191" t="s">
        <v>532</v>
      </c>
      <c r="AU2968" s="191" t="s">
        <v>89</v>
      </c>
      <c r="AV2968" s="13" t="s">
        <v>89</v>
      </c>
      <c r="AW2968" s="13" t="s">
        <v>30</v>
      </c>
      <c r="AX2968" s="13" t="s">
        <v>76</v>
      </c>
      <c r="AY2968" s="191" t="s">
        <v>524</v>
      </c>
    </row>
    <row r="2969" spans="1:65" s="13" customFormat="1">
      <c r="B2969" s="189"/>
      <c r="D2969" s="190" t="s">
        <v>532</v>
      </c>
      <c r="E2969" s="191" t="s">
        <v>1</v>
      </c>
      <c r="F2969" s="192" t="s">
        <v>1932</v>
      </c>
      <c r="H2969" s="193">
        <v>6.5629999999999997</v>
      </c>
      <c r="I2969" s="194"/>
      <c r="L2969" s="189"/>
      <c r="M2969" s="195"/>
      <c r="N2969" s="196"/>
      <c r="O2969" s="196"/>
      <c r="P2969" s="196"/>
      <c r="Q2969" s="196"/>
      <c r="R2969" s="196"/>
      <c r="S2969" s="196"/>
      <c r="T2969" s="197"/>
      <c r="AT2969" s="191" t="s">
        <v>532</v>
      </c>
      <c r="AU2969" s="191" t="s">
        <v>89</v>
      </c>
      <c r="AV2969" s="13" t="s">
        <v>89</v>
      </c>
      <c r="AW2969" s="13" t="s">
        <v>30</v>
      </c>
      <c r="AX2969" s="13" t="s">
        <v>76</v>
      </c>
      <c r="AY2969" s="191" t="s">
        <v>524</v>
      </c>
    </row>
    <row r="2970" spans="1:65" s="13" customFormat="1">
      <c r="B2970" s="189"/>
      <c r="D2970" s="190" t="s">
        <v>532</v>
      </c>
      <c r="E2970" s="191" t="s">
        <v>1</v>
      </c>
      <c r="F2970" s="192" t="s">
        <v>1943</v>
      </c>
      <c r="H2970" s="193">
        <v>14.327999999999999</v>
      </c>
      <c r="I2970" s="194"/>
      <c r="L2970" s="189"/>
      <c r="M2970" s="195"/>
      <c r="N2970" s="196"/>
      <c r="O2970" s="196"/>
      <c r="P2970" s="196"/>
      <c r="Q2970" s="196"/>
      <c r="R2970" s="196"/>
      <c r="S2970" s="196"/>
      <c r="T2970" s="197"/>
      <c r="AT2970" s="191" t="s">
        <v>532</v>
      </c>
      <c r="AU2970" s="191" t="s">
        <v>89</v>
      </c>
      <c r="AV2970" s="13" t="s">
        <v>89</v>
      </c>
      <c r="AW2970" s="13" t="s">
        <v>30</v>
      </c>
      <c r="AX2970" s="13" t="s">
        <v>76</v>
      </c>
      <c r="AY2970" s="191" t="s">
        <v>524</v>
      </c>
    </row>
    <row r="2971" spans="1:65" s="14" customFormat="1">
      <c r="B2971" s="198"/>
      <c r="D2971" s="190" t="s">
        <v>532</v>
      </c>
      <c r="E2971" s="199" t="s">
        <v>1</v>
      </c>
      <c r="F2971" s="200" t="s">
        <v>2910</v>
      </c>
      <c r="H2971" s="199" t="s">
        <v>1</v>
      </c>
      <c r="I2971" s="201"/>
      <c r="L2971" s="198"/>
      <c r="M2971" s="202"/>
      <c r="N2971" s="203"/>
      <c r="O2971" s="203"/>
      <c r="P2971" s="203"/>
      <c r="Q2971" s="203"/>
      <c r="R2971" s="203"/>
      <c r="S2971" s="203"/>
      <c r="T2971" s="204"/>
      <c r="AT2971" s="199" t="s">
        <v>532</v>
      </c>
      <c r="AU2971" s="199" t="s">
        <v>89</v>
      </c>
      <c r="AV2971" s="14" t="s">
        <v>83</v>
      </c>
      <c r="AW2971" s="14" t="s">
        <v>30</v>
      </c>
      <c r="AX2971" s="14" t="s">
        <v>76</v>
      </c>
      <c r="AY2971" s="199" t="s">
        <v>524</v>
      </c>
    </row>
    <row r="2972" spans="1:65" s="13" customFormat="1">
      <c r="B2972" s="189"/>
      <c r="D2972" s="190" t="s">
        <v>532</v>
      </c>
      <c r="E2972" s="191" t="s">
        <v>1</v>
      </c>
      <c r="F2972" s="192" t="s">
        <v>2911</v>
      </c>
      <c r="H2972" s="193">
        <v>77.421999999999997</v>
      </c>
      <c r="I2972" s="194"/>
      <c r="L2972" s="189"/>
      <c r="M2972" s="195"/>
      <c r="N2972" s="196"/>
      <c r="O2972" s="196"/>
      <c r="P2972" s="196"/>
      <c r="Q2972" s="196"/>
      <c r="R2972" s="196"/>
      <c r="S2972" s="196"/>
      <c r="T2972" s="197"/>
      <c r="AT2972" s="191" t="s">
        <v>532</v>
      </c>
      <c r="AU2972" s="191" t="s">
        <v>89</v>
      </c>
      <c r="AV2972" s="13" t="s">
        <v>89</v>
      </c>
      <c r="AW2972" s="13" t="s">
        <v>30</v>
      </c>
      <c r="AX2972" s="13" t="s">
        <v>76</v>
      </c>
      <c r="AY2972" s="191" t="s">
        <v>524</v>
      </c>
    </row>
    <row r="2973" spans="1:65" s="13" customFormat="1">
      <c r="B2973" s="189"/>
      <c r="D2973" s="190" t="s">
        <v>532</v>
      </c>
      <c r="E2973" s="191" t="s">
        <v>1</v>
      </c>
      <c r="F2973" s="192" t="s">
        <v>2912</v>
      </c>
      <c r="H2973" s="193">
        <v>-4.125</v>
      </c>
      <c r="I2973" s="194"/>
      <c r="L2973" s="189"/>
      <c r="M2973" s="195"/>
      <c r="N2973" s="196"/>
      <c r="O2973" s="196"/>
      <c r="P2973" s="196"/>
      <c r="Q2973" s="196"/>
      <c r="R2973" s="196"/>
      <c r="S2973" s="196"/>
      <c r="T2973" s="197"/>
      <c r="AT2973" s="191" t="s">
        <v>532</v>
      </c>
      <c r="AU2973" s="191" t="s">
        <v>89</v>
      </c>
      <c r="AV2973" s="13" t="s">
        <v>89</v>
      </c>
      <c r="AW2973" s="13" t="s">
        <v>30</v>
      </c>
      <c r="AX2973" s="13" t="s">
        <v>76</v>
      </c>
      <c r="AY2973" s="191" t="s">
        <v>524</v>
      </c>
    </row>
    <row r="2974" spans="1:65" s="15" customFormat="1">
      <c r="B2974" s="205"/>
      <c r="D2974" s="190" t="s">
        <v>532</v>
      </c>
      <c r="E2974" s="206" t="s">
        <v>1</v>
      </c>
      <c r="F2974" s="207" t="s">
        <v>589</v>
      </c>
      <c r="H2974" s="208">
        <v>432.97300000000001</v>
      </c>
      <c r="I2974" s="209"/>
      <c r="L2974" s="205"/>
      <c r="M2974" s="210"/>
      <c r="N2974" s="211"/>
      <c r="O2974" s="211"/>
      <c r="P2974" s="211"/>
      <c r="Q2974" s="211"/>
      <c r="R2974" s="211"/>
      <c r="S2974" s="211"/>
      <c r="T2974" s="212"/>
      <c r="AT2974" s="206" t="s">
        <v>532</v>
      </c>
      <c r="AU2974" s="206" t="s">
        <v>89</v>
      </c>
      <c r="AV2974" s="15" t="s">
        <v>537</v>
      </c>
      <c r="AW2974" s="15" t="s">
        <v>30</v>
      </c>
      <c r="AX2974" s="15" t="s">
        <v>76</v>
      </c>
      <c r="AY2974" s="206" t="s">
        <v>524</v>
      </c>
    </row>
    <row r="2975" spans="1:65" s="16" customFormat="1">
      <c r="B2975" s="213"/>
      <c r="D2975" s="190" t="s">
        <v>532</v>
      </c>
      <c r="E2975" s="214" t="s">
        <v>1</v>
      </c>
      <c r="F2975" s="215" t="s">
        <v>590</v>
      </c>
      <c r="H2975" s="216">
        <v>432.97300000000001</v>
      </c>
      <c r="I2975" s="217"/>
      <c r="L2975" s="213"/>
      <c r="M2975" s="218"/>
      <c r="N2975" s="219"/>
      <c r="O2975" s="219"/>
      <c r="P2975" s="219"/>
      <c r="Q2975" s="219"/>
      <c r="R2975" s="219"/>
      <c r="S2975" s="219"/>
      <c r="T2975" s="220"/>
      <c r="AT2975" s="214" t="s">
        <v>532</v>
      </c>
      <c r="AU2975" s="214" t="s">
        <v>89</v>
      </c>
      <c r="AV2975" s="16" t="s">
        <v>530</v>
      </c>
      <c r="AW2975" s="16" t="s">
        <v>30</v>
      </c>
      <c r="AX2975" s="16" t="s">
        <v>83</v>
      </c>
      <c r="AY2975" s="214" t="s">
        <v>524</v>
      </c>
    </row>
    <row r="2976" spans="1:65" s="2" customFormat="1" ht="33" customHeight="1">
      <c r="A2976" s="35"/>
      <c r="B2976" s="144"/>
      <c r="C2976" s="259" t="s">
        <v>2913</v>
      </c>
      <c r="D2976" s="259" t="s">
        <v>526</v>
      </c>
      <c r="E2976" s="260" t="s">
        <v>2914</v>
      </c>
      <c r="F2976" s="261" t="s">
        <v>2915</v>
      </c>
      <c r="G2976" s="262" t="s">
        <v>529</v>
      </c>
      <c r="H2976" s="263">
        <v>95.85</v>
      </c>
      <c r="I2976" s="263"/>
      <c r="J2976" s="263">
        <f>ROUND(I2976*H2976,3)</f>
        <v>0</v>
      </c>
      <c r="K2976" s="182"/>
      <c r="L2976" s="36"/>
      <c r="M2976" s="183" t="s">
        <v>1</v>
      </c>
      <c r="N2976" s="184" t="s">
        <v>42</v>
      </c>
      <c r="O2976" s="61"/>
      <c r="P2976" s="185">
        <f>O2976*H2976</f>
        <v>0</v>
      </c>
      <c r="Q2976" s="185">
        <v>3.5000000000000001E-3</v>
      </c>
      <c r="R2976" s="185">
        <f>Q2976*H2976</f>
        <v>0.33547499999999997</v>
      </c>
      <c r="S2976" s="185">
        <v>0</v>
      </c>
      <c r="T2976" s="186">
        <f>S2976*H2976</f>
        <v>0</v>
      </c>
      <c r="U2976" s="35"/>
      <c r="V2976" s="35"/>
      <c r="W2976" s="35"/>
      <c r="X2976" s="35"/>
      <c r="Y2976" s="35"/>
      <c r="Z2976" s="35"/>
      <c r="AA2976" s="35"/>
      <c r="AB2976" s="35"/>
      <c r="AC2976" s="35"/>
      <c r="AD2976" s="35"/>
      <c r="AE2976" s="35"/>
      <c r="AR2976" s="187" t="s">
        <v>644</v>
      </c>
      <c r="AT2976" s="187" t="s">
        <v>526</v>
      </c>
      <c r="AU2976" s="187" t="s">
        <v>89</v>
      </c>
      <c r="AY2976" s="18" t="s">
        <v>524</v>
      </c>
      <c r="BE2976" s="105">
        <f>IF(N2976="základná",J2976,0)</f>
        <v>0</v>
      </c>
      <c r="BF2976" s="105">
        <f>IF(N2976="znížená",J2976,0)</f>
        <v>0</v>
      </c>
      <c r="BG2976" s="105">
        <f>IF(N2976="zákl. prenesená",J2976,0)</f>
        <v>0</v>
      </c>
      <c r="BH2976" s="105">
        <f>IF(N2976="zníž. prenesená",J2976,0)</f>
        <v>0</v>
      </c>
      <c r="BI2976" s="105">
        <f>IF(N2976="nulová",J2976,0)</f>
        <v>0</v>
      </c>
      <c r="BJ2976" s="18" t="s">
        <v>89</v>
      </c>
      <c r="BK2976" s="188">
        <f>ROUND(I2976*H2976,3)</f>
        <v>0</v>
      </c>
      <c r="BL2976" s="18" t="s">
        <v>644</v>
      </c>
      <c r="BM2976" s="187" t="s">
        <v>2916</v>
      </c>
    </row>
    <row r="2977" spans="1:65" s="14" customFormat="1">
      <c r="B2977" s="198"/>
      <c r="D2977" s="190" t="s">
        <v>532</v>
      </c>
      <c r="E2977" s="199" t="s">
        <v>1</v>
      </c>
      <c r="F2977" s="200" t="s">
        <v>577</v>
      </c>
      <c r="H2977" s="199" t="s">
        <v>1</v>
      </c>
      <c r="I2977" s="201"/>
      <c r="L2977" s="198"/>
      <c r="M2977" s="202"/>
      <c r="N2977" s="203"/>
      <c r="O2977" s="203"/>
      <c r="P2977" s="203"/>
      <c r="Q2977" s="203"/>
      <c r="R2977" s="203"/>
      <c r="S2977" s="203"/>
      <c r="T2977" s="204"/>
      <c r="AT2977" s="199" t="s">
        <v>532</v>
      </c>
      <c r="AU2977" s="199" t="s">
        <v>89</v>
      </c>
      <c r="AV2977" s="14" t="s">
        <v>83</v>
      </c>
      <c r="AW2977" s="14" t="s">
        <v>30</v>
      </c>
      <c r="AX2977" s="14" t="s">
        <v>76</v>
      </c>
      <c r="AY2977" s="199" t="s">
        <v>524</v>
      </c>
    </row>
    <row r="2978" spans="1:65" s="13" customFormat="1">
      <c r="B2978" s="189"/>
      <c r="D2978" s="190" t="s">
        <v>532</v>
      </c>
      <c r="E2978" s="191" t="s">
        <v>1</v>
      </c>
      <c r="F2978" s="192" t="s">
        <v>2886</v>
      </c>
      <c r="H2978" s="193">
        <v>95.85</v>
      </c>
      <c r="I2978" s="194"/>
      <c r="L2978" s="189"/>
      <c r="M2978" s="195"/>
      <c r="N2978" s="196"/>
      <c r="O2978" s="196"/>
      <c r="P2978" s="196"/>
      <c r="Q2978" s="196"/>
      <c r="R2978" s="196"/>
      <c r="S2978" s="196"/>
      <c r="T2978" s="197"/>
      <c r="AT2978" s="191" t="s">
        <v>532</v>
      </c>
      <c r="AU2978" s="191" t="s">
        <v>89</v>
      </c>
      <c r="AV2978" s="13" t="s">
        <v>89</v>
      </c>
      <c r="AW2978" s="13" t="s">
        <v>30</v>
      </c>
      <c r="AX2978" s="13" t="s">
        <v>76</v>
      </c>
      <c r="AY2978" s="191" t="s">
        <v>524</v>
      </c>
    </row>
    <row r="2979" spans="1:65" s="16" customFormat="1">
      <c r="B2979" s="213"/>
      <c r="D2979" s="190" t="s">
        <v>532</v>
      </c>
      <c r="E2979" s="214" t="s">
        <v>1</v>
      </c>
      <c r="F2979" s="215" t="s">
        <v>590</v>
      </c>
      <c r="H2979" s="216">
        <v>95.85</v>
      </c>
      <c r="I2979" s="217"/>
      <c r="L2979" s="213"/>
      <c r="M2979" s="218"/>
      <c r="N2979" s="219"/>
      <c r="O2979" s="219"/>
      <c r="P2979" s="219"/>
      <c r="Q2979" s="219"/>
      <c r="R2979" s="219"/>
      <c r="S2979" s="219"/>
      <c r="T2979" s="220"/>
      <c r="AT2979" s="214" t="s">
        <v>532</v>
      </c>
      <c r="AU2979" s="214" t="s">
        <v>89</v>
      </c>
      <c r="AV2979" s="16" t="s">
        <v>530</v>
      </c>
      <c r="AW2979" s="16" t="s">
        <v>30</v>
      </c>
      <c r="AX2979" s="16" t="s">
        <v>83</v>
      </c>
      <c r="AY2979" s="214" t="s">
        <v>524</v>
      </c>
    </row>
    <row r="2980" spans="1:65" s="2" customFormat="1" ht="44.25" customHeight="1">
      <c r="A2980" s="35"/>
      <c r="B2980" s="144"/>
      <c r="C2980" s="259" t="s">
        <v>2917</v>
      </c>
      <c r="D2980" s="259" t="s">
        <v>526</v>
      </c>
      <c r="E2980" s="260" t="s">
        <v>2918</v>
      </c>
      <c r="F2980" s="261" t="s">
        <v>2919</v>
      </c>
      <c r="G2980" s="262" t="s">
        <v>529</v>
      </c>
      <c r="H2980" s="263">
        <v>473.43799999999999</v>
      </c>
      <c r="I2980" s="263"/>
      <c r="J2980" s="263">
        <f>ROUND(I2980*H2980,3)</f>
        <v>0</v>
      </c>
      <c r="K2980" s="182"/>
      <c r="L2980" s="36"/>
      <c r="M2980" s="183" t="s">
        <v>1</v>
      </c>
      <c r="N2980" s="184" t="s">
        <v>42</v>
      </c>
      <c r="O2980" s="61"/>
      <c r="P2980" s="185">
        <f>O2980*H2980</f>
        <v>0</v>
      </c>
      <c r="Q2980" s="185">
        <v>4.5199999999999997E-3</v>
      </c>
      <c r="R2980" s="185">
        <f>Q2980*H2980</f>
        <v>2.1399397599999999</v>
      </c>
      <c r="S2980" s="185">
        <v>0</v>
      </c>
      <c r="T2980" s="186">
        <f>S2980*H2980</f>
        <v>0</v>
      </c>
      <c r="U2980" s="35"/>
      <c r="V2980" s="35"/>
      <c r="W2980" s="35"/>
      <c r="X2980" s="35"/>
      <c r="Y2980" s="35"/>
      <c r="Z2980" s="35"/>
      <c r="AA2980" s="35"/>
      <c r="AB2980" s="35"/>
      <c r="AC2980" s="35"/>
      <c r="AD2980" s="35"/>
      <c r="AE2980" s="35"/>
      <c r="AR2980" s="187" t="s">
        <v>644</v>
      </c>
      <c r="AT2980" s="187" t="s">
        <v>526</v>
      </c>
      <c r="AU2980" s="187" t="s">
        <v>89</v>
      </c>
      <c r="AY2980" s="18" t="s">
        <v>524</v>
      </c>
      <c r="BE2980" s="105">
        <f>IF(N2980="základná",J2980,0)</f>
        <v>0</v>
      </c>
      <c r="BF2980" s="105">
        <f>IF(N2980="znížená",J2980,0)</f>
        <v>0</v>
      </c>
      <c r="BG2980" s="105">
        <f>IF(N2980="zákl. prenesená",J2980,0)</f>
        <v>0</v>
      </c>
      <c r="BH2980" s="105">
        <f>IF(N2980="zníž. prenesená",J2980,0)</f>
        <v>0</v>
      </c>
      <c r="BI2980" s="105">
        <f>IF(N2980="nulová",J2980,0)</f>
        <v>0</v>
      </c>
      <c r="BJ2980" s="18" t="s">
        <v>89</v>
      </c>
      <c r="BK2980" s="188">
        <f>ROUND(I2980*H2980,3)</f>
        <v>0</v>
      </c>
      <c r="BL2980" s="18" t="s">
        <v>644</v>
      </c>
      <c r="BM2980" s="187" t="s">
        <v>2920</v>
      </c>
    </row>
    <row r="2981" spans="1:65" s="14" customFormat="1">
      <c r="B2981" s="198"/>
      <c r="D2981" s="190" t="s">
        <v>532</v>
      </c>
      <c r="E2981" s="199" t="s">
        <v>1</v>
      </c>
      <c r="F2981" s="200" t="s">
        <v>577</v>
      </c>
      <c r="H2981" s="199" t="s">
        <v>1</v>
      </c>
      <c r="I2981" s="201"/>
      <c r="L2981" s="198"/>
      <c r="M2981" s="202"/>
      <c r="N2981" s="203"/>
      <c r="O2981" s="203"/>
      <c r="P2981" s="203"/>
      <c r="Q2981" s="203"/>
      <c r="R2981" s="203"/>
      <c r="S2981" s="203"/>
      <c r="T2981" s="204"/>
      <c r="AT2981" s="199" t="s">
        <v>532</v>
      </c>
      <c r="AU2981" s="199" t="s">
        <v>89</v>
      </c>
      <c r="AV2981" s="14" t="s">
        <v>83</v>
      </c>
      <c r="AW2981" s="14" t="s">
        <v>30</v>
      </c>
      <c r="AX2981" s="14" t="s">
        <v>76</v>
      </c>
      <c r="AY2981" s="199" t="s">
        <v>524</v>
      </c>
    </row>
    <row r="2982" spans="1:65" s="13" customFormat="1">
      <c r="B2982" s="189"/>
      <c r="D2982" s="190" t="s">
        <v>532</v>
      </c>
      <c r="E2982" s="191" t="s">
        <v>1</v>
      </c>
      <c r="F2982" s="192" t="s">
        <v>2921</v>
      </c>
      <c r="H2982" s="193">
        <v>268.39999999999998</v>
      </c>
      <c r="I2982" s="194"/>
      <c r="L2982" s="189"/>
      <c r="M2982" s="195"/>
      <c r="N2982" s="196"/>
      <c r="O2982" s="196"/>
      <c r="P2982" s="196"/>
      <c r="Q2982" s="196"/>
      <c r="R2982" s="196"/>
      <c r="S2982" s="196"/>
      <c r="T2982" s="197"/>
      <c r="AT2982" s="191" t="s">
        <v>532</v>
      </c>
      <c r="AU2982" s="191" t="s">
        <v>89</v>
      </c>
      <c r="AV2982" s="13" t="s">
        <v>89</v>
      </c>
      <c r="AW2982" s="13" t="s">
        <v>30</v>
      </c>
      <c r="AX2982" s="13" t="s">
        <v>76</v>
      </c>
      <c r="AY2982" s="191" t="s">
        <v>524</v>
      </c>
    </row>
    <row r="2983" spans="1:65" s="14" customFormat="1">
      <c r="B2983" s="198"/>
      <c r="D2983" s="190" t="s">
        <v>532</v>
      </c>
      <c r="E2983" s="199" t="s">
        <v>1</v>
      </c>
      <c r="F2983" s="200" t="s">
        <v>2922</v>
      </c>
      <c r="H2983" s="199" t="s">
        <v>1</v>
      </c>
      <c r="I2983" s="201"/>
      <c r="L2983" s="198"/>
      <c r="M2983" s="202"/>
      <c r="N2983" s="203"/>
      <c r="O2983" s="203"/>
      <c r="P2983" s="203"/>
      <c r="Q2983" s="203"/>
      <c r="R2983" s="203"/>
      <c r="S2983" s="203"/>
      <c r="T2983" s="204"/>
      <c r="AT2983" s="199" t="s">
        <v>532</v>
      </c>
      <c r="AU2983" s="199" t="s">
        <v>89</v>
      </c>
      <c r="AV2983" s="14" t="s">
        <v>83</v>
      </c>
      <c r="AW2983" s="14" t="s">
        <v>30</v>
      </c>
      <c r="AX2983" s="14" t="s">
        <v>76</v>
      </c>
      <c r="AY2983" s="199" t="s">
        <v>524</v>
      </c>
    </row>
    <row r="2984" spans="1:65" s="14" customFormat="1">
      <c r="B2984" s="198"/>
      <c r="D2984" s="190" t="s">
        <v>532</v>
      </c>
      <c r="E2984" s="199" t="s">
        <v>1</v>
      </c>
      <c r="F2984" s="200" t="s">
        <v>840</v>
      </c>
      <c r="H2984" s="199" t="s">
        <v>1</v>
      </c>
      <c r="I2984" s="201"/>
      <c r="L2984" s="198"/>
      <c r="M2984" s="202"/>
      <c r="N2984" s="203"/>
      <c r="O2984" s="203"/>
      <c r="P2984" s="203"/>
      <c r="Q2984" s="203"/>
      <c r="R2984" s="203"/>
      <c r="S2984" s="203"/>
      <c r="T2984" s="204"/>
      <c r="AT2984" s="199" t="s">
        <v>532</v>
      </c>
      <c r="AU2984" s="199" t="s">
        <v>89</v>
      </c>
      <c r="AV2984" s="14" t="s">
        <v>83</v>
      </c>
      <c r="AW2984" s="14" t="s">
        <v>30</v>
      </c>
      <c r="AX2984" s="14" t="s">
        <v>76</v>
      </c>
      <c r="AY2984" s="199" t="s">
        <v>524</v>
      </c>
    </row>
    <row r="2985" spans="1:65" s="13" customFormat="1">
      <c r="B2985" s="189"/>
      <c r="D2985" s="190" t="s">
        <v>532</v>
      </c>
      <c r="E2985" s="191" t="s">
        <v>1</v>
      </c>
      <c r="F2985" s="192" t="s">
        <v>2923</v>
      </c>
      <c r="H2985" s="193">
        <v>2.16</v>
      </c>
      <c r="I2985" s="194"/>
      <c r="L2985" s="189"/>
      <c r="M2985" s="195"/>
      <c r="N2985" s="196"/>
      <c r="O2985" s="196"/>
      <c r="P2985" s="196"/>
      <c r="Q2985" s="196"/>
      <c r="R2985" s="196"/>
      <c r="S2985" s="196"/>
      <c r="T2985" s="197"/>
      <c r="AT2985" s="191" t="s">
        <v>532</v>
      </c>
      <c r="AU2985" s="191" t="s">
        <v>89</v>
      </c>
      <c r="AV2985" s="13" t="s">
        <v>89</v>
      </c>
      <c r="AW2985" s="13" t="s">
        <v>30</v>
      </c>
      <c r="AX2985" s="13" t="s">
        <v>76</v>
      </c>
      <c r="AY2985" s="191" t="s">
        <v>524</v>
      </c>
    </row>
    <row r="2986" spans="1:65" s="13" customFormat="1">
      <c r="B2986" s="189"/>
      <c r="D2986" s="190" t="s">
        <v>532</v>
      </c>
      <c r="E2986" s="191" t="s">
        <v>1</v>
      </c>
      <c r="F2986" s="192" t="s">
        <v>2924</v>
      </c>
      <c r="H2986" s="193">
        <v>3.024</v>
      </c>
      <c r="I2986" s="194"/>
      <c r="L2986" s="189"/>
      <c r="M2986" s="195"/>
      <c r="N2986" s="196"/>
      <c r="O2986" s="196"/>
      <c r="P2986" s="196"/>
      <c r="Q2986" s="196"/>
      <c r="R2986" s="196"/>
      <c r="S2986" s="196"/>
      <c r="T2986" s="197"/>
      <c r="AT2986" s="191" t="s">
        <v>532</v>
      </c>
      <c r="AU2986" s="191" t="s">
        <v>89</v>
      </c>
      <c r="AV2986" s="13" t="s">
        <v>89</v>
      </c>
      <c r="AW2986" s="13" t="s">
        <v>30</v>
      </c>
      <c r="AX2986" s="13" t="s">
        <v>76</v>
      </c>
      <c r="AY2986" s="191" t="s">
        <v>524</v>
      </c>
    </row>
    <row r="2987" spans="1:65" s="13" customFormat="1">
      <c r="B2987" s="189"/>
      <c r="D2987" s="190" t="s">
        <v>532</v>
      </c>
      <c r="E2987" s="191" t="s">
        <v>1</v>
      </c>
      <c r="F2987" s="192" t="s">
        <v>2925</v>
      </c>
      <c r="H2987" s="193">
        <v>3.96</v>
      </c>
      <c r="I2987" s="194"/>
      <c r="L2987" s="189"/>
      <c r="M2987" s="195"/>
      <c r="N2987" s="196"/>
      <c r="O2987" s="196"/>
      <c r="P2987" s="196"/>
      <c r="Q2987" s="196"/>
      <c r="R2987" s="196"/>
      <c r="S2987" s="196"/>
      <c r="T2987" s="197"/>
      <c r="AT2987" s="191" t="s">
        <v>532</v>
      </c>
      <c r="AU2987" s="191" t="s">
        <v>89</v>
      </c>
      <c r="AV2987" s="13" t="s">
        <v>89</v>
      </c>
      <c r="AW2987" s="13" t="s">
        <v>30</v>
      </c>
      <c r="AX2987" s="13" t="s">
        <v>76</v>
      </c>
      <c r="AY2987" s="191" t="s">
        <v>524</v>
      </c>
    </row>
    <row r="2988" spans="1:65" s="13" customFormat="1">
      <c r="B2988" s="189"/>
      <c r="D2988" s="190" t="s">
        <v>532</v>
      </c>
      <c r="E2988" s="191" t="s">
        <v>1</v>
      </c>
      <c r="F2988" s="192" t="s">
        <v>2926</v>
      </c>
      <c r="H2988" s="193">
        <v>3.234</v>
      </c>
      <c r="I2988" s="194"/>
      <c r="L2988" s="189"/>
      <c r="M2988" s="195"/>
      <c r="N2988" s="196"/>
      <c r="O2988" s="196"/>
      <c r="P2988" s="196"/>
      <c r="Q2988" s="196"/>
      <c r="R2988" s="196"/>
      <c r="S2988" s="196"/>
      <c r="T2988" s="197"/>
      <c r="AT2988" s="191" t="s">
        <v>532</v>
      </c>
      <c r="AU2988" s="191" t="s">
        <v>89</v>
      </c>
      <c r="AV2988" s="13" t="s">
        <v>89</v>
      </c>
      <c r="AW2988" s="13" t="s">
        <v>30</v>
      </c>
      <c r="AX2988" s="13" t="s">
        <v>76</v>
      </c>
      <c r="AY2988" s="191" t="s">
        <v>524</v>
      </c>
    </row>
    <row r="2989" spans="1:65" s="13" customFormat="1">
      <c r="B2989" s="189"/>
      <c r="D2989" s="190" t="s">
        <v>532</v>
      </c>
      <c r="E2989" s="191" t="s">
        <v>1</v>
      </c>
      <c r="F2989" s="192" t="s">
        <v>2927</v>
      </c>
      <c r="H2989" s="193">
        <v>2.04</v>
      </c>
      <c r="I2989" s="194"/>
      <c r="L2989" s="189"/>
      <c r="M2989" s="195"/>
      <c r="N2989" s="196"/>
      <c r="O2989" s="196"/>
      <c r="P2989" s="196"/>
      <c r="Q2989" s="196"/>
      <c r="R2989" s="196"/>
      <c r="S2989" s="196"/>
      <c r="T2989" s="197"/>
      <c r="AT2989" s="191" t="s">
        <v>532</v>
      </c>
      <c r="AU2989" s="191" t="s">
        <v>89</v>
      </c>
      <c r="AV2989" s="13" t="s">
        <v>89</v>
      </c>
      <c r="AW2989" s="13" t="s">
        <v>30</v>
      </c>
      <c r="AX2989" s="13" t="s">
        <v>76</v>
      </c>
      <c r="AY2989" s="191" t="s">
        <v>524</v>
      </c>
    </row>
    <row r="2990" spans="1:65" s="13" customFormat="1">
      <c r="B2990" s="189"/>
      <c r="D2990" s="190" t="s">
        <v>532</v>
      </c>
      <c r="E2990" s="191" t="s">
        <v>1</v>
      </c>
      <c r="F2990" s="192" t="s">
        <v>2928</v>
      </c>
      <c r="H2990" s="193">
        <v>9.9600000000000009</v>
      </c>
      <c r="I2990" s="194"/>
      <c r="L2990" s="189"/>
      <c r="M2990" s="195"/>
      <c r="N2990" s="196"/>
      <c r="O2990" s="196"/>
      <c r="P2990" s="196"/>
      <c r="Q2990" s="196"/>
      <c r="R2990" s="196"/>
      <c r="S2990" s="196"/>
      <c r="T2990" s="197"/>
      <c r="AT2990" s="191" t="s">
        <v>532</v>
      </c>
      <c r="AU2990" s="191" t="s">
        <v>89</v>
      </c>
      <c r="AV2990" s="13" t="s">
        <v>89</v>
      </c>
      <c r="AW2990" s="13" t="s">
        <v>30</v>
      </c>
      <c r="AX2990" s="13" t="s">
        <v>76</v>
      </c>
      <c r="AY2990" s="191" t="s">
        <v>524</v>
      </c>
    </row>
    <row r="2991" spans="1:65" s="13" customFormat="1">
      <c r="B2991" s="189"/>
      <c r="D2991" s="190" t="s">
        <v>532</v>
      </c>
      <c r="E2991" s="191" t="s">
        <v>1</v>
      </c>
      <c r="F2991" s="192" t="s">
        <v>2929</v>
      </c>
      <c r="H2991" s="193">
        <v>1.44</v>
      </c>
      <c r="I2991" s="194"/>
      <c r="L2991" s="189"/>
      <c r="M2991" s="195"/>
      <c r="N2991" s="196"/>
      <c r="O2991" s="196"/>
      <c r="P2991" s="196"/>
      <c r="Q2991" s="196"/>
      <c r="R2991" s="196"/>
      <c r="S2991" s="196"/>
      <c r="T2991" s="197"/>
      <c r="AT2991" s="191" t="s">
        <v>532</v>
      </c>
      <c r="AU2991" s="191" t="s">
        <v>89</v>
      </c>
      <c r="AV2991" s="13" t="s">
        <v>89</v>
      </c>
      <c r="AW2991" s="13" t="s">
        <v>30</v>
      </c>
      <c r="AX2991" s="13" t="s">
        <v>76</v>
      </c>
      <c r="AY2991" s="191" t="s">
        <v>524</v>
      </c>
    </row>
    <row r="2992" spans="1:65" s="13" customFormat="1">
      <c r="B2992" s="189"/>
      <c r="D2992" s="190" t="s">
        <v>532</v>
      </c>
      <c r="E2992" s="191" t="s">
        <v>1</v>
      </c>
      <c r="F2992" s="192" t="s">
        <v>2930</v>
      </c>
      <c r="H2992" s="193">
        <v>2.16</v>
      </c>
      <c r="I2992" s="194"/>
      <c r="L2992" s="189"/>
      <c r="M2992" s="195"/>
      <c r="N2992" s="196"/>
      <c r="O2992" s="196"/>
      <c r="P2992" s="196"/>
      <c r="Q2992" s="196"/>
      <c r="R2992" s="196"/>
      <c r="S2992" s="196"/>
      <c r="T2992" s="197"/>
      <c r="AT2992" s="191" t="s">
        <v>532</v>
      </c>
      <c r="AU2992" s="191" t="s">
        <v>89</v>
      </c>
      <c r="AV2992" s="13" t="s">
        <v>89</v>
      </c>
      <c r="AW2992" s="13" t="s">
        <v>30</v>
      </c>
      <c r="AX2992" s="13" t="s">
        <v>76</v>
      </c>
      <c r="AY2992" s="191" t="s">
        <v>524</v>
      </c>
    </row>
    <row r="2993" spans="2:51" s="13" customFormat="1">
      <c r="B2993" s="189"/>
      <c r="D2993" s="190" t="s">
        <v>532</v>
      </c>
      <c r="E2993" s="191" t="s">
        <v>1</v>
      </c>
      <c r="F2993" s="192" t="s">
        <v>2931</v>
      </c>
      <c r="H2993" s="193">
        <v>4.1280000000000001</v>
      </c>
      <c r="I2993" s="194"/>
      <c r="L2993" s="189"/>
      <c r="M2993" s="195"/>
      <c r="N2993" s="196"/>
      <c r="O2993" s="196"/>
      <c r="P2993" s="196"/>
      <c r="Q2993" s="196"/>
      <c r="R2993" s="196"/>
      <c r="S2993" s="196"/>
      <c r="T2993" s="197"/>
      <c r="AT2993" s="191" t="s">
        <v>532</v>
      </c>
      <c r="AU2993" s="191" t="s">
        <v>89</v>
      </c>
      <c r="AV2993" s="13" t="s">
        <v>89</v>
      </c>
      <c r="AW2993" s="13" t="s">
        <v>30</v>
      </c>
      <c r="AX2993" s="13" t="s">
        <v>76</v>
      </c>
      <c r="AY2993" s="191" t="s">
        <v>524</v>
      </c>
    </row>
    <row r="2994" spans="2:51" s="13" customFormat="1">
      <c r="B2994" s="189"/>
      <c r="D2994" s="190" t="s">
        <v>532</v>
      </c>
      <c r="E2994" s="191" t="s">
        <v>1</v>
      </c>
      <c r="F2994" s="192" t="s">
        <v>2932</v>
      </c>
      <c r="H2994" s="193">
        <v>2.64</v>
      </c>
      <c r="I2994" s="194"/>
      <c r="L2994" s="189"/>
      <c r="M2994" s="195"/>
      <c r="N2994" s="196"/>
      <c r="O2994" s="196"/>
      <c r="P2994" s="196"/>
      <c r="Q2994" s="196"/>
      <c r="R2994" s="196"/>
      <c r="S2994" s="196"/>
      <c r="T2994" s="197"/>
      <c r="AT2994" s="191" t="s">
        <v>532</v>
      </c>
      <c r="AU2994" s="191" t="s">
        <v>89</v>
      </c>
      <c r="AV2994" s="13" t="s">
        <v>89</v>
      </c>
      <c r="AW2994" s="13" t="s">
        <v>30</v>
      </c>
      <c r="AX2994" s="13" t="s">
        <v>76</v>
      </c>
      <c r="AY2994" s="191" t="s">
        <v>524</v>
      </c>
    </row>
    <row r="2995" spans="2:51" s="13" customFormat="1">
      <c r="B2995" s="189"/>
      <c r="D2995" s="190" t="s">
        <v>532</v>
      </c>
      <c r="E2995" s="191" t="s">
        <v>1</v>
      </c>
      <c r="F2995" s="192" t="s">
        <v>2933</v>
      </c>
      <c r="H2995" s="193">
        <v>3.96</v>
      </c>
      <c r="I2995" s="194"/>
      <c r="L2995" s="189"/>
      <c r="M2995" s="195"/>
      <c r="N2995" s="196"/>
      <c r="O2995" s="196"/>
      <c r="P2995" s="196"/>
      <c r="Q2995" s="196"/>
      <c r="R2995" s="196"/>
      <c r="S2995" s="196"/>
      <c r="T2995" s="197"/>
      <c r="AT2995" s="191" t="s">
        <v>532</v>
      </c>
      <c r="AU2995" s="191" t="s">
        <v>89</v>
      </c>
      <c r="AV2995" s="13" t="s">
        <v>89</v>
      </c>
      <c r="AW2995" s="13" t="s">
        <v>30</v>
      </c>
      <c r="AX2995" s="13" t="s">
        <v>76</v>
      </c>
      <c r="AY2995" s="191" t="s">
        <v>524</v>
      </c>
    </row>
    <row r="2996" spans="2:51" s="13" customFormat="1">
      <c r="B2996" s="189"/>
      <c r="D2996" s="190" t="s">
        <v>532</v>
      </c>
      <c r="E2996" s="191" t="s">
        <v>1</v>
      </c>
      <c r="F2996" s="192" t="s">
        <v>2934</v>
      </c>
      <c r="H2996" s="193">
        <v>2.16</v>
      </c>
      <c r="I2996" s="194"/>
      <c r="L2996" s="189"/>
      <c r="M2996" s="195"/>
      <c r="N2996" s="196"/>
      <c r="O2996" s="196"/>
      <c r="P2996" s="196"/>
      <c r="Q2996" s="196"/>
      <c r="R2996" s="196"/>
      <c r="S2996" s="196"/>
      <c r="T2996" s="197"/>
      <c r="AT2996" s="191" t="s">
        <v>532</v>
      </c>
      <c r="AU2996" s="191" t="s">
        <v>89</v>
      </c>
      <c r="AV2996" s="13" t="s">
        <v>89</v>
      </c>
      <c r="AW2996" s="13" t="s">
        <v>30</v>
      </c>
      <c r="AX2996" s="13" t="s">
        <v>76</v>
      </c>
      <c r="AY2996" s="191" t="s">
        <v>524</v>
      </c>
    </row>
    <row r="2997" spans="2:51" s="13" customFormat="1">
      <c r="B2997" s="189"/>
      <c r="D2997" s="190" t="s">
        <v>532</v>
      </c>
      <c r="E2997" s="191" t="s">
        <v>1</v>
      </c>
      <c r="F2997" s="192" t="s">
        <v>2935</v>
      </c>
      <c r="H2997" s="193">
        <v>4.1280000000000001</v>
      </c>
      <c r="I2997" s="194"/>
      <c r="L2997" s="189"/>
      <c r="M2997" s="195"/>
      <c r="N2997" s="196"/>
      <c r="O2997" s="196"/>
      <c r="P2997" s="196"/>
      <c r="Q2997" s="196"/>
      <c r="R2997" s="196"/>
      <c r="S2997" s="196"/>
      <c r="T2997" s="197"/>
      <c r="AT2997" s="191" t="s">
        <v>532</v>
      </c>
      <c r="AU2997" s="191" t="s">
        <v>89</v>
      </c>
      <c r="AV2997" s="13" t="s">
        <v>89</v>
      </c>
      <c r="AW2997" s="13" t="s">
        <v>30</v>
      </c>
      <c r="AX2997" s="13" t="s">
        <v>76</v>
      </c>
      <c r="AY2997" s="191" t="s">
        <v>524</v>
      </c>
    </row>
    <row r="2998" spans="2:51" s="14" customFormat="1">
      <c r="B2998" s="198"/>
      <c r="D2998" s="190" t="s">
        <v>532</v>
      </c>
      <c r="E2998" s="199" t="s">
        <v>1</v>
      </c>
      <c r="F2998" s="200" t="s">
        <v>846</v>
      </c>
      <c r="H2998" s="199" t="s">
        <v>1</v>
      </c>
      <c r="I2998" s="201"/>
      <c r="L2998" s="198"/>
      <c r="M2998" s="202"/>
      <c r="N2998" s="203"/>
      <c r="O2998" s="203"/>
      <c r="P2998" s="203"/>
      <c r="Q2998" s="203"/>
      <c r="R2998" s="203"/>
      <c r="S2998" s="203"/>
      <c r="T2998" s="204"/>
      <c r="AT2998" s="199" t="s">
        <v>532</v>
      </c>
      <c r="AU2998" s="199" t="s">
        <v>89</v>
      </c>
      <c r="AV2998" s="14" t="s">
        <v>83</v>
      </c>
      <c r="AW2998" s="14" t="s">
        <v>30</v>
      </c>
      <c r="AX2998" s="14" t="s">
        <v>76</v>
      </c>
      <c r="AY2998" s="199" t="s">
        <v>524</v>
      </c>
    </row>
    <row r="2999" spans="2:51" s="13" customFormat="1">
      <c r="B2999" s="189"/>
      <c r="D2999" s="190" t="s">
        <v>532</v>
      </c>
      <c r="E2999" s="191" t="s">
        <v>1</v>
      </c>
      <c r="F2999" s="192" t="s">
        <v>2936</v>
      </c>
      <c r="H2999" s="193">
        <v>9.24</v>
      </c>
      <c r="I2999" s="194"/>
      <c r="L2999" s="189"/>
      <c r="M2999" s="195"/>
      <c r="N2999" s="196"/>
      <c r="O2999" s="196"/>
      <c r="P2999" s="196"/>
      <c r="Q2999" s="196"/>
      <c r="R2999" s="196"/>
      <c r="S2999" s="196"/>
      <c r="T2999" s="197"/>
      <c r="AT2999" s="191" t="s">
        <v>532</v>
      </c>
      <c r="AU2999" s="191" t="s">
        <v>89</v>
      </c>
      <c r="AV2999" s="13" t="s">
        <v>89</v>
      </c>
      <c r="AW2999" s="13" t="s">
        <v>30</v>
      </c>
      <c r="AX2999" s="13" t="s">
        <v>76</v>
      </c>
      <c r="AY2999" s="191" t="s">
        <v>524</v>
      </c>
    </row>
    <row r="3000" spans="2:51" s="13" customFormat="1">
      <c r="B3000" s="189"/>
      <c r="D3000" s="190" t="s">
        <v>532</v>
      </c>
      <c r="E3000" s="191" t="s">
        <v>1</v>
      </c>
      <c r="F3000" s="192" t="s">
        <v>2937</v>
      </c>
      <c r="H3000" s="193">
        <v>1.1399999999999999</v>
      </c>
      <c r="I3000" s="194"/>
      <c r="L3000" s="189"/>
      <c r="M3000" s="195"/>
      <c r="N3000" s="196"/>
      <c r="O3000" s="196"/>
      <c r="P3000" s="196"/>
      <c r="Q3000" s="196"/>
      <c r="R3000" s="196"/>
      <c r="S3000" s="196"/>
      <c r="T3000" s="197"/>
      <c r="AT3000" s="191" t="s">
        <v>532</v>
      </c>
      <c r="AU3000" s="191" t="s">
        <v>89</v>
      </c>
      <c r="AV3000" s="13" t="s">
        <v>89</v>
      </c>
      <c r="AW3000" s="13" t="s">
        <v>30</v>
      </c>
      <c r="AX3000" s="13" t="s">
        <v>76</v>
      </c>
      <c r="AY3000" s="191" t="s">
        <v>524</v>
      </c>
    </row>
    <row r="3001" spans="2:51" s="13" customFormat="1">
      <c r="B3001" s="189"/>
      <c r="D3001" s="190" t="s">
        <v>532</v>
      </c>
      <c r="E3001" s="191" t="s">
        <v>1</v>
      </c>
      <c r="F3001" s="192" t="s">
        <v>2938</v>
      </c>
      <c r="H3001" s="193">
        <v>1.44</v>
      </c>
      <c r="I3001" s="194"/>
      <c r="L3001" s="189"/>
      <c r="M3001" s="195"/>
      <c r="N3001" s="196"/>
      <c r="O3001" s="196"/>
      <c r="P3001" s="196"/>
      <c r="Q3001" s="196"/>
      <c r="R3001" s="196"/>
      <c r="S3001" s="196"/>
      <c r="T3001" s="197"/>
      <c r="AT3001" s="191" t="s">
        <v>532</v>
      </c>
      <c r="AU3001" s="191" t="s">
        <v>89</v>
      </c>
      <c r="AV3001" s="13" t="s">
        <v>89</v>
      </c>
      <c r="AW3001" s="13" t="s">
        <v>30</v>
      </c>
      <c r="AX3001" s="13" t="s">
        <v>76</v>
      </c>
      <c r="AY3001" s="191" t="s">
        <v>524</v>
      </c>
    </row>
    <row r="3002" spans="2:51" s="13" customFormat="1">
      <c r="B3002" s="189"/>
      <c r="D3002" s="190" t="s">
        <v>532</v>
      </c>
      <c r="E3002" s="191" t="s">
        <v>1</v>
      </c>
      <c r="F3002" s="192" t="s">
        <v>2939</v>
      </c>
      <c r="H3002" s="193">
        <v>5.5679999999999996</v>
      </c>
      <c r="I3002" s="194"/>
      <c r="L3002" s="189"/>
      <c r="M3002" s="195"/>
      <c r="N3002" s="196"/>
      <c r="O3002" s="196"/>
      <c r="P3002" s="196"/>
      <c r="Q3002" s="196"/>
      <c r="R3002" s="196"/>
      <c r="S3002" s="196"/>
      <c r="T3002" s="197"/>
      <c r="AT3002" s="191" t="s">
        <v>532</v>
      </c>
      <c r="AU3002" s="191" t="s">
        <v>89</v>
      </c>
      <c r="AV3002" s="13" t="s">
        <v>89</v>
      </c>
      <c r="AW3002" s="13" t="s">
        <v>30</v>
      </c>
      <c r="AX3002" s="13" t="s">
        <v>76</v>
      </c>
      <c r="AY3002" s="191" t="s">
        <v>524</v>
      </c>
    </row>
    <row r="3003" spans="2:51" s="13" customFormat="1">
      <c r="B3003" s="189"/>
      <c r="D3003" s="190" t="s">
        <v>532</v>
      </c>
      <c r="E3003" s="191" t="s">
        <v>1</v>
      </c>
      <c r="F3003" s="192" t="s">
        <v>2940</v>
      </c>
      <c r="H3003" s="193">
        <v>6.12</v>
      </c>
      <c r="I3003" s="194"/>
      <c r="L3003" s="189"/>
      <c r="M3003" s="195"/>
      <c r="N3003" s="196"/>
      <c r="O3003" s="196"/>
      <c r="P3003" s="196"/>
      <c r="Q3003" s="196"/>
      <c r="R3003" s="196"/>
      <c r="S3003" s="196"/>
      <c r="T3003" s="197"/>
      <c r="AT3003" s="191" t="s">
        <v>532</v>
      </c>
      <c r="AU3003" s="191" t="s">
        <v>89</v>
      </c>
      <c r="AV3003" s="13" t="s">
        <v>89</v>
      </c>
      <c r="AW3003" s="13" t="s">
        <v>30</v>
      </c>
      <c r="AX3003" s="13" t="s">
        <v>76</v>
      </c>
      <c r="AY3003" s="191" t="s">
        <v>524</v>
      </c>
    </row>
    <row r="3004" spans="2:51" s="13" customFormat="1">
      <c r="B3004" s="189"/>
      <c r="D3004" s="190" t="s">
        <v>532</v>
      </c>
      <c r="E3004" s="191" t="s">
        <v>1</v>
      </c>
      <c r="F3004" s="192" t="s">
        <v>2941</v>
      </c>
      <c r="H3004" s="193">
        <v>3.54</v>
      </c>
      <c r="I3004" s="194"/>
      <c r="L3004" s="189"/>
      <c r="M3004" s="195"/>
      <c r="N3004" s="196"/>
      <c r="O3004" s="196"/>
      <c r="P3004" s="196"/>
      <c r="Q3004" s="196"/>
      <c r="R3004" s="196"/>
      <c r="S3004" s="196"/>
      <c r="T3004" s="197"/>
      <c r="AT3004" s="191" t="s">
        <v>532</v>
      </c>
      <c r="AU3004" s="191" t="s">
        <v>89</v>
      </c>
      <c r="AV3004" s="13" t="s">
        <v>89</v>
      </c>
      <c r="AW3004" s="13" t="s">
        <v>30</v>
      </c>
      <c r="AX3004" s="13" t="s">
        <v>76</v>
      </c>
      <c r="AY3004" s="191" t="s">
        <v>524</v>
      </c>
    </row>
    <row r="3005" spans="2:51" s="13" customFormat="1">
      <c r="B3005" s="189"/>
      <c r="D3005" s="190" t="s">
        <v>532</v>
      </c>
      <c r="E3005" s="191" t="s">
        <v>1</v>
      </c>
      <c r="F3005" s="192" t="s">
        <v>2942</v>
      </c>
      <c r="H3005" s="193">
        <v>110.88</v>
      </c>
      <c r="I3005" s="194"/>
      <c r="L3005" s="189"/>
      <c r="M3005" s="195"/>
      <c r="N3005" s="196"/>
      <c r="O3005" s="196"/>
      <c r="P3005" s="196"/>
      <c r="Q3005" s="196"/>
      <c r="R3005" s="196"/>
      <c r="S3005" s="196"/>
      <c r="T3005" s="197"/>
      <c r="AT3005" s="191" t="s">
        <v>532</v>
      </c>
      <c r="AU3005" s="191" t="s">
        <v>89</v>
      </c>
      <c r="AV3005" s="13" t="s">
        <v>89</v>
      </c>
      <c r="AW3005" s="13" t="s">
        <v>30</v>
      </c>
      <c r="AX3005" s="13" t="s">
        <v>76</v>
      </c>
      <c r="AY3005" s="191" t="s">
        <v>524</v>
      </c>
    </row>
    <row r="3006" spans="2:51" s="13" customFormat="1">
      <c r="B3006" s="189"/>
      <c r="D3006" s="190" t="s">
        <v>532</v>
      </c>
      <c r="E3006" s="191" t="s">
        <v>1</v>
      </c>
      <c r="F3006" s="192" t="s">
        <v>2943</v>
      </c>
      <c r="H3006" s="193">
        <v>1.1399999999999999</v>
      </c>
      <c r="I3006" s="194"/>
      <c r="L3006" s="189"/>
      <c r="M3006" s="195"/>
      <c r="N3006" s="196"/>
      <c r="O3006" s="196"/>
      <c r="P3006" s="196"/>
      <c r="Q3006" s="196"/>
      <c r="R3006" s="196"/>
      <c r="S3006" s="196"/>
      <c r="T3006" s="197"/>
      <c r="AT3006" s="191" t="s">
        <v>532</v>
      </c>
      <c r="AU3006" s="191" t="s">
        <v>89</v>
      </c>
      <c r="AV3006" s="13" t="s">
        <v>89</v>
      </c>
      <c r="AW3006" s="13" t="s">
        <v>30</v>
      </c>
      <c r="AX3006" s="13" t="s">
        <v>76</v>
      </c>
      <c r="AY3006" s="191" t="s">
        <v>524</v>
      </c>
    </row>
    <row r="3007" spans="2:51" s="13" customFormat="1">
      <c r="B3007" s="189"/>
      <c r="D3007" s="190" t="s">
        <v>532</v>
      </c>
      <c r="E3007" s="191" t="s">
        <v>1</v>
      </c>
      <c r="F3007" s="192" t="s">
        <v>2944</v>
      </c>
      <c r="H3007" s="193">
        <v>0.72</v>
      </c>
      <c r="I3007" s="194"/>
      <c r="L3007" s="189"/>
      <c r="M3007" s="195"/>
      <c r="N3007" s="196"/>
      <c r="O3007" s="196"/>
      <c r="P3007" s="196"/>
      <c r="Q3007" s="196"/>
      <c r="R3007" s="196"/>
      <c r="S3007" s="196"/>
      <c r="T3007" s="197"/>
      <c r="AT3007" s="191" t="s">
        <v>532</v>
      </c>
      <c r="AU3007" s="191" t="s">
        <v>89</v>
      </c>
      <c r="AV3007" s="13" t="s">
        <v>89</v>
      </c>
      <c r="AW3007" s="13" t="s">
        <v>30</v>
      </c>
      <c r="AX3007" s="13" t="s">
        <v>76</v>
      </c>
      <c r="AY3007" s="191" t="s">
        <v>524</v>
      </c>
    </row>
    <row r="3008" spans="2:51" s="13" customFormat="1">
      <c r="B3008" s="189"/>
      <c r="D3008" s="190" t="s">
        <v>532</v>
      </c>
      <c r="E3008" s="191" t="s">
        <v>1</v>
      </c>
      <c r="F3008" s="192" t="s">
        <v>2945</v>
      </c>
      <c r="H3008" s="193">
        <v>5.5679999999999996</v>
      </c>
      <c r="I3008" s="194"/>
      <c r="L3008" s="189"/>
      <c r="M3008" s="195"/>
      <c r="N3008" s="196"/>
      <c r="O3008" s="196"/>
      <c r="P3008" s="196"/>
      <c r="Q3008" s="196"/>
      <c r="R3008" s="196"/>
      <c r="S3008" s="196"/>
      <c r="T3008" s="197"/>
      <c r="AT3008" s="191" t="s">
        <v>532</v>
      </c>
      <c r="AU3008" s="191" t="s">
        <v>89</v>
      </c>
      <c r="AV3008" s="13" t="s">
        <v>89</v>
      </c>
      <c r="AW3008" s="13" t="s">
        <v>30</v>
      </c>
      <c r="AX3008" s="13" t="s">
        <v>76</v>
      </c>
      <c r="AY3008" s="191" t="s">
        <v>524</v>
      </c>
    </row>
    <row r="3009" spans="1:65" s="13" customFormat="1">
      <c r="B3009" s="189"/>
      <c r="D3009" s="190" t="s">
        <v>532</v>
      </c>
      <c r="E3009" s="191" t="s">
        <v>1</v>
      </c>
      <c r="F3009" s="192" t="s">
        <v>2946</v>
      </c>
      <c r="H3009" s="193">
        <v>1.44</v>
      </c>
      <c r="I3009" s="194"/>
      <c r="L3009" s="189"/>
      <c r="M3009" s="195"/>
      <c r="N3009" s="196"/>
      <c r="O3009" s="196"/>
      <c r="P3009" s="196"/>
      <c r="Q3009" s="196"/>
      <c r="R3009" s="196"/>
      <c r="S3009" s="196"/>
      <c r="T3009" s="197"/>
      <c r="AT3009" s="191" t="s">
        <v>532</v>
      </c>
      <c r="AU3009" s="191" t="s">
        <v>89</v>
      </c>
      <c r="AV3009" s="13" t="s">
        <v>89</v>
      </c>
      <c r="AW3009" s="13" t="s">
        <v>30</v>
      </c>
      <c r="AX3009" s="13" t="s">
        <v>76</v>
      </c>
      <c r="AY3009" s="191" t="s">
        <v>524</v>
      </c>
    </row>
    <row r="3010" spans="1:65" s="13" customFormat="1">
      <c r="B3010" s="189"/>
      <c r="D3010" s="190" t="s">
        <v>532</v>
      </c>
      <c r="E3010" s="191" t="s">
        <v>1</v>
      </c>
      <c r="F3010" s="192" t="s">
        <v>2947</v>
      </c>
      <c r="H3010" s="193">
        <v>5.5679999999999996</v>
      </c>
      <c r="I3010" s="194"/>
      <c r="L3010" s="189"/>
      <c r="M3010" s="195"/>
      <c r="N3010" s="196"/>
      <c r="O3010" s="196"/>
      <c r="P3010" s="196"/>
      <c r="Q3010" s="196"/>
      <c r="R3010" s="196"/>
      <c r="S3010" s="196"/>
      <c r="T3010" s="197"/>
      <c r="AT3010" s="191" t="s">
        <v>532</v>
      </c>
      <c r="AU3010" s="191" t="s">
        <v>89</v>
      </c>
      <c r="AV3010" s="13" t="s">
        <v>89</v>
      </c>
      <c r="AW3010" s="13" t="s">
        <v>30</v>
      </c>
      <c r="AX3010" s="13" t="s">
        <v>76</v>
      </c>
      <c r="AY3010" s="191" t="s">
        <v>524</v>
      </c>
    </row>
    <row r="3011" spans="1:65" s="14" customFormat="1">
      <c r="B3011" s="198"/>
      <c r="D3011" s="190" t="s">
        <v>532</v>
      </c>
      <c r="E3011" s="199" t="s">
        <v>1</v>
      </c>
      <c r="F3011" s="200" t="s">
        <v>860</v>
      </c>
      <c r="H3011" s="199" t="s">
        <v>1</v>
      </c>
      <c r="I3011" s="201"/>
      <c r="L3011" s="198"/>
      <c r="M3011" s="202"/>
      <c r="N3011" s="203"/>
      <c r="O3011" s="203"/>
      <c r="P3011" s="203"/>
      <c r="Q3011" s="203"/>
      <c r="R3011" s="203"/>
      <c r="S3011" s="203"/>
      <c r="T3011" s="204"/>
      <c r="AT3011" s="199" t="s">
        <v>532</v>
      </c>
      <c r="AU3011" s="199" t="s">
        <v>89</v>
      </c>
      <c r="AV3011" s="14" t="s">
        <v>83</v>
      </c>
      <c r="AW3011" s="14" t="s">
        <v>30</v>
      </c>
      <c r="AX3011" s="14" t="s">
        <v>76</v>
      </c>
      <c r="AY3011" s="199" t="s">
        <v>524</v>
      </c>
    </row>
    <row r="3012" spans="1:65" s="13" customFormat="1">
      <c r="B3012" s="189"/>
      <c r="D3012" s="190" t="s">
        <v>532</v>
      </c>
      <c r="E3012" s="191" t="s">
        <v>1</v>
      </c>
      <c r="F3012" s="192" t="s">
        <v>2948</v>
      </c>
      <c r="H3012" s="193">
        <v>2.64</v>
      </c>
      <c r="I3012" s="194"/>
      <c r="L3012" s="189"/>
      <c r="M3012" s="195"/>
      <c r="N3012" s="196"/>
      <c r="O3012" s="196"/>
      <c r="P3012" s="196"/>
      <c r="Q3012" s="196"/>
      <c r="R3012" s="196"/>
      <c r="S3012" s="196"/>
      <c r="T3012" s="197"/>
      <c r="AT3012" s="191" t="s">
        <v>532</v>
      </c>
      <c r="AU3012" s="191" t="s">
        <v>89</v>
      </c>
      <c r="AV3012" s="13" t="s">
        <v>89</v>
      </c>
      <c r="AW3012" s="13" t="s">
        <v>30</v>
      </c>
      <c r="AX3012" s="13" t="s">
        <v>76</v>
      </c>
      <c r="AY3012" s="191" t="s">
        <v>524</v>
      </c>
    </row>
    <row r="3013" spans="1:65" s="13" customFormat="1">
      <c r="B3013" s="189"/>
      <c r="D3013" s="190" t="s">
        <v>532</v>
      </c>
      <c r="E3013" s="191" t="s">
        <v>1</v>
      </c>
      <c r="F3013" s="192" t="s">
        <v>2949</v>
      </c>
      <c r="H3013" s="193">
        <v>2.16</v>
      </c>
      <c r="I3013" s="194"/>
      <c r="L3013" s="189"/>
      <c r="M3013" s="195"/>
      <c r="N3013" s="196"/>
      <c r="O3013" s="196"/>
      <c r="P3013" s="196"/>
      <c r="Q3013" s="196"/>
      <c r="R3013" s="196"/>
      <c r="S3013" s="196"/>
      <c r="T3013" s="197"/>
      <c r="AT3013" s="191" t="s">
        <v>532</v>
      </c>
      <c r="AU3013" s="191" t="s">
        <v>89</v>
      </c>
      <c r="AV3013" s="13" t="s">
        <v>89</v>
      </c>
      <c r="AW3013" s="13" t="s">
        <v>30</v>
      </c>
      <c r="AX3013" s="13" t="s">
        <v>76</v>
      </c>
      <c r="AY3013" s="191" t="s">
        <v>524</v>
      </c>
    </row>
    <row r="3014" spans="1:65" s="13" customFormat="1">
      <c r="B3014" s="189"/>
      <c r="D3014" s="190" t="s">
        <v>532</v>
      </c>
      <c r="E3014" s="191" t="s">
        <v>1</v>
      </c>
      <c r="F3014" s="192" t="s">
        <v>2950</v>
      </c>
      <c r="H3014" s="193">
        <v>2.88</v>
      </c>
      <c r="I3014" s="194"/>
      <c r="L3014" s="189"/>
      <c r="M3014" s="195"/>
      <c r="N3014" s="196"/>
      <c r="O3014" s="196"/>
      <c r="P3014" s="196"/>
      <c r="Q3014" s="196"/>
      <c r="R3014" s="196"/>
      <c r="S3014" s="196"/>
      <c r="T3014" s="197"/>
      <c r="AT3014" s="191" t="s">
        <v>532</v>
      </c>
      <c r="AU3014" s="191" t="s">
        <v>89</v>
      </c>
      <c r="AV3014" s="13" t="s">
        <v>89</v>
      </c>
      <c r="AW3014" s="13" t="s">
        <v>30</v>
      </c>
      <c r="AX3014" s="13" t="s">
        <v>76</v>
      </c>
      <c r="AY3014" s="191" t="s">
        <v>524</v>
      </c>
    </row>
    <row r="3015" spans="1:65" s="15" customFormat="1">
      <c r="B3015" s="205"/>
      <c r="D3015" s="190" t="s">
        <v>532</v>
      </c>
      <c r="E3015" s="206" t="s">
        <v>1</v>
      </c>
      <c r="F3015" s="207" t="s">
        <v>589</v>
      </c>
      <c r="H3015" s="208">
        <v>473.43799999999999</v>
      </c>
      <c r="I3015" s="209"/>
      <c r="L3015" s="205"/>
      <c r="M3015" s="210"/>
      <c r="N3015" s="211"/>
      <c r="O3015" s="211"/>
      <c r="P3015" s="211"/>
      <c r="Q3015" s="211"/>
      <c r="R3015" s="211"/>
      <c r="S3015" s="211"/>
      <c r="T3015" s="212"/>
      <c r="AT3015" s="206" t="s">
        <v>532</v>
      </c>
      <c r="AU3015" s="206" t="s">
        <v>89</v>
      </c>
      <c r="AV3015" s="15" t="s">
        <v>537</v>
      </c>
      <c r="AW3015" s="15" t="s">
        <v>30</v>
      </c>
      <c r="AX3015" s="15" t="s">
        <v>76</v>
      </c>
      <c r="AY3015" s="206" t="s">
        <v>524</v>
      </c>
    </row>
    <row r="3016" spans="1:65" s="16" customFormat="1">
      <c r="B3016" s="213"/>
      <c r="D3016" s="190" t="s">
        <v>532</v>
      </c>
      <c r="E3016" s="214" t="s">
        <v>1</v>
      </c>
      <c r="F3016" s="215" t="s">
        <v>590</v>
      </c>
      <c r="H3016" s="216">
        <v>473.43799999999999</v>
      </c>
      <c r="I3016" s="217"/>
      <c r="L3016" s="213"/>
      <c r="M3016" s="218"/>
      <c r="N3016" s="219"/>
      <c r="O3016" s="219"/>
      <c r="P3016" s="219"/>
      <c r="Q3016" s="219"/>
      <c r="R3016" s="219"/>
      <c r="S3016" s="219"/>
      <c r="T3016" s="220"/>
      <c r="AT3016" s="214" t="s">
        <v>532</v>
      </c>
      <c r="AU3016" s="214" t="s">
        <v>89</v>
      </c>
      <c r="AV3016" s="16" t="s">
        <v>530</v>
      </c>
      <c r="AW3016" s="16" t="s">
        <v>30</v>
      </c>
      <c r="AX3016" s="16" t="s">
        <v>83</v>
      </c>
      <c r="AY3016" s="214" t="s">
        <v>524</v>
      </c>
    </row>
    <row r="3017" spans="1:65" s="2" customFormat="1" ht="21.75" customHeight="1">
      <c r="A3017" s="35"/>
      <c r="B3017" s="144"/>
      <c r="C3017" s="176" t="s">
        <v>2951</v>
      </c>
      <c r="D3017" s="176" t="s">
        <v>526</v>
      </c>
      <c r="E3017" s="177" t="s">
        <v>2952</v>
      </c>
      <c r="F3017" s="178" t="s">
        <v>2953</v>
      </c>
      <c r="G3017" s="179" t="s">
        <v>2954</v>
      </c>
      <c r="H3017" s="181"/>
      <c r="I3017" s="181"/>
      <c r="J3017" s="180">
        <f>ROUND(I3017*H3017,3)</f>
        <v>0</v>
      </c>
      <c r="K3017" s="182"/>
      <c r="L3017" s="36"/>
      <c r="M3017" s="183" t="s">
        <v>1</v>
      </c>
      <c r="N3017" s="184" t="s">
        <v>42</v>
      </c>
      <c r="O3017" s="61"/>
      <c r="P3017" s="185">
        <f>O3017*H3017</f>
        <v>0</v>
      </c>
      <c r="Q3017" s="185">
        <v>0</v>
      </c>
      <c r="R3017" s="185">
        <f>Q3017*H3017</f>
        <v>0</v>
      </c>
      <c r="S3017" s="185">
        <v>0</v>
      </c>
      <c r="T3017" s="186">
        <f>S3017*H3017</f>
        <v>0</v>
      </c>
      <c r="U3017" s="35"/>
      <c r="V3017" s="35"/>
      <c r="W3017" s="35"/>
      <c r="X3017" s="35"/>
      <c r="Y3017" s="35"/>
      <c r="Z3017" s="35"/>
      <c r="AA3017" s="35"/>
      <c r="AB3017" s="35"/>
      <c r="AC3017" s="35"/>
      <c r="AD3017" s="35"/>
      <c r="AE3017" s="35"/>
      <c r="AR3017" s="187" t="s">
        <v>644</v>
      </c>
      <c r="AT3017" s="187" t="s">
        <v>526</v>
      </c>
      <c r="AU3017" s="187" t="s">
        <v>89</v>
      </c>
      <c r="AY3017" s="18" t="s">
        <v>524</v>
      </c>
      <c r="BE3017" s="105">
        <f>IF(N3017="základná",J3017,0)</f>
        <v>0</v>
      </c>
      <c r="BF3017" s="105">
        <f>IF(N3017="znížená",J3017,0)</f>
        <v>0</v>
      </c>
      <c r="BG3017" s="105">
        <f>IF(N3017="zákl. prenesená",J3017,0)</f>
        <v>0</v>
      </c>
      <c r="BH3017" s="105">
        <f>IF(N3017="zníž. prenesená",J3017,0)</f>
        <v>0</v>
      </c>
      <c r="BI3017" s="105">
        <f>IF(N3017="nulová",J3017,0)</f>
        <v>0</v>
      </c>
      <c r="BJ3017" s="18" t="s">
        <v>89</v>
      </c>
      <c r="BK3017" s="188">
        <f>ROUND(I3017*H3017,3)</f>
        <v>0</v>
      </c>
      <c r="BL3017" s="18" t="s">
        <v>644</v>
      </c>
      <c r="BM3017" s="187" t="s">
        <v>2955</v>
      </c>
    </row>
    <row r="3018" spans="1:65" s="12" customFormat="1" ht="22.95" customHeight="1">
      <c r="B3018" s="163"/>
      <c r="D3018" s="164" t="s">
        <v>75</v>
      </c>
      <c r="E3018" s="174" t="s">
        <v>2956</v>
      </c>
      <c r="F3018" s="174" t="s">
        <v>2957</v>
      </c>
      <c r="I3018" s="166"/>
      <c r="J3018" s="175">
        <f>BK3018</f>
        <v>0</v>
      </c>
      <c r="L3018" s="163"/>
      <c r="M3018" s="168"/>
      <c r="N3018" s="169"/>
      <c r="O3018" s="169"/>
      <c r="P3018" s="170">
        <f>SUM(P3019:P3237)</f>
        <v>0</v>
      </c>
      <c r="Q3018" s="169"/>
      <c r="R3018" s="170">
        <f>SUM(R3019:R3237)</f>
        <v>32.206796039999993</v>
      </c>
      <c r="S3018" s="169"/>
      <c r="T3018" s="171">
        <f>SUM(T3019:T3237)</f>
        <v>46.749920000000003</v>
      </c>
      <c r="AR3018" s="164" t="s">
        <v>89</v>
      </c>
      <c r="AT3018" s="172" t="s">
        <v>75</v>
      </c>
      <c r="AU3018" s="172" t="s">
        <v>83</v>
      </c>
      <c r="AY3018" s="164" t="s">
        <v>524</v>
      </c>
      <c r="BK3018" s="173">
        <f>SUM(BK3019:BK3237)</f>
        <v>0</v>
      </c>
    </row>
    <row r="3019" spans="1:65" s="2" customFormat="1" ht="21.75" customHeight="1">
      <c r="A3019" s="35"/>
      <c r="B3019" s="144"/>
      <c r="C3019" s="176" t="s">
        <v>2958</v>
      </c>
      <c r="D3019" s="176" t="s">
        <v>526</v>
      </c>
      <c r="E3019" s="177" t="s">
        <v>2959</v>
      </c>
      <c r="F3019" s="178" t="s">
        <v>2960</v>
      </c>
      <c r="G3019" s="179" t="s">
        <v>529</v>
      </c>
      <c r="H3019" s="180">
        <v>125.569</v>
      </c>
      <c r="I3019" s="181"/>
      <c r="J3019" s="180">
        <f>ROUND(I3019*H3019,3)</f>
        <v>0</v>
      </c>
      <c r="K3019" s="182"/>
      <c r="L3019" s="36"/>
      <c r="M3019" s="183" t="s">
        <v>1</v>
      </c>
      <c r="N3019" s="184" t="s">
        <v>42</v>
      </c>
      <c r="O3019" s="61"/>
      <c r="P3019" s="185">
        <f>O3019*H3019</f>
        <v>0</v>
      </c>
      <c r="Q3019" s="185">
        <v>0</v>
      </c>
      <c r="R3019" s="185">
        <f>Q3019*H3019</f>
        <v>0</v>
      </c>
      <c r="S3019" s="185">
        <v>0</v>
      </c>
      <c r="T3019" s="186">
        <f>S3019*H3019</f>
        <v>0</v>
      </c>
      <c r="U3019" s="35"/>
      <c r="V3019" s="35"/>
      <c r="W3019" s="35"/>
      <c r="X3019" s="35"/>
      <c r="Y3019" s="35"/>
      <c r="Z3019" s="35"/>
      <c r="AA3019" s="35"/>
      <c r="AB3019" s="35"/>
      <c r="AC3019" s="35"/>
      <c r="AD3019" s="35"/>
      <c r="AE3019" s="35"/>
      <c r="AR3019" s="187" t="s">
        <v>644</v>
      </c>
      <c r="AT3019" s="187" t="s">
        <v>526</v>
      </c>
      <c r="AU3019" s="187" t="s">
        <v>89</v>
      </c>
      <c r="AY3019" s="18" t="s">
        <v>524</v>
      </c>
      <c r="BE3019" s="105">
        <f>IF(N3019="základná",J3019,0)</f>
        <v>0</v>
      </c>
      <c r="BF3019" s="105">
        <f>IF(N3019="znížená",J3019,0)</f>
        <v>0</v>
      </c>
      <c r="BG3019" s="105">
        <f>IF(N3019="zákl. prenesená",J3019,0)</f>
        <v>0</v>
      </c>
      <c r="BH3019" s="105">
        <f>IF(N3019="zníž. prenesená",J3019,0)</f>
        <v>0</v>
      </c>
      <c r="BI3019" s="105">
        <f>IF(N3019="nulová",J3019,0)</f>
        <v>0</v>
      </c>
      <c r="BJ3019" s="18" t="s">
        <v>89</v>
      </c>
      <c r="BK3019" s="188">
        <f>ROUND(I3019*H3019,3)</f>
        <v>0</v>
      </c>
      <c r="BL3019" s="18" t="s">
        <v>644</v>
      </c>
      <c r="BM3019" s="187" t="s">
        <v>2961</v>
      </c>
    </row>
    <row r="3020" spans="1:65" s="14" customFormat="1">
      <c r="B3020" s="198"/>
      <c r="D3020" s="190" t="s">
        <v>532</v>
      </c>
      <c r="E3020" s="199" t="s">
        <v>1</v>
      </c>
      <c r="F3020" s="200" t="s">
        <v>2064</v>
      </c>
      <c r="H3020" s="199" t="s">
        <v>1</v>
      </c>
      <c r="I3020" s="201"/>
      <c r="L3020" s="198"/>
      <c r="M3020" s="202"/>
      <c r="N3020" s="203"/>
      <c r="O3020" s="203"/>
      <c r="P3020" s="203"/>
      <c r="Q3020" s="203"/>
      <c r="R3020" s="203"/>
      <c r="S3020" s="203"/>
      <c r="T3020" s="204"/>
      <c r="AT3020" s="199" t="s">
        <v>532</v>
      </c>
      <c r="AU3020" s="199" t="s">
        <v>89</v>
      </c>
      <c r="AV3020" s="14" t="s">
        <v>83</v>
      </c>
      <c r="AW3020" s="14" t="s">
        <v>30</v>
      </c>
      <c r="AX3020" s="14" t="s">
        <v>76</v>
      </c>
      <c r="AY3020" s="199" t="s">
        <v>524</v>
      </c>
    </row>
    <row r="3021" spans="1:65" s="14" customFormat="1">
      <c r="B3021" s="198"/>
      <c r="D3021" s="190" t="s">
        <v>532</v>
      </c>
      <c r="E3021" s="199" t="s">
        <v>1</v>
      </c>
      <c r="F3021" s="200" t="s">
        <v>2962</v>
      </c>
      <c r="H3021" s="199" t="s">
        <v>1</v>
      </c>
      <c r="I3021" s="201"/>
      <c r="L3021" s="198"/>
      <c r="M3021" s="202"/>
      <c r="N3021" s="203"/>
      <c r="O3021" s="203"/>
      <c r="P3021" s="203"/>
      <c r="Q3021" s="203"/>
      <c r="R3021" s="203"/>
      <c r="S3021" s="203"/>
      <c r="T3021" s="204"/>
      <c r="AT3021" s="199" t="s">
        <v>532</v>
      </c>
      <c r="AU3021" s="199" t="s">
        <v>89</v>
      </c>
      <c r="AV3021" s="14" t="s">
        <v>83</v>
      </c>
      <c r="AW3021" s="14" t="s">
        <v>30</v>
      </c>
      <c r="AX3021" s="14" t="s">
        <v>76</v>
      </c>
      <c r="AY3021" s="199" t="s">
        <v>524</v>
      </c>
    </row>
    <row r="3022" spans="1:65" s="13" customFormat="1">
      <c r="B3022" s="189"/>
      <c r="D3022" s="190" t="s">
        <v>532</v>
      </c>
      <c r="E3022" s="191" t="s">
        <v>1</v>
      </c>
      <c r="F3022" s="192" t="s">
        <v>2963</v>
      </c>
      <c r="H3022" s="193">
        <v>45.698</v>
      </c>
      <c r="I3022" s="194"/>
      <c r="L3022" s="189"/>
      <c r="M3022" s="195"/>
      <c r="N3022" s="196"/>
      <c r="O3022" s="196"/>
      <c r="P3022" s="196"/>
      <c r="Q3022" s="196"/>
      <c r="R3022" s="196"/>
      <c r="S3022" s="196"/>
      <c r="T3022" s="197"/>
      <c r="AT3022" s="191" t="s">
        <v>532</v>
      </c>
      <c r="AU3022" s="191" t="s">
        <v>89</v>
      </c>
      <c r="AV3022" s="13" t="s">
        <v>89</v>
      </c>
      <c r="AW3022" s="13" t="s">
        <v>30</v>
      </c>
      <c r="AX3022" s="13" t="s">
        <v>76</v>
      </c>
      <c r="AY3022" s="191" t="s">
        <v>524</v>
      </c>
    </row>
    <row r="3023" spans="1:65" s="13" customFormat="1">
      <c r="B3023" s="189"/>
      <c r="D3023" s="190" t="s">
        <v>532</v>
      </c>
      <c r="E3023" s="191" t="s">
        <v>1</v>
      </c>
      <c r="F3023" s="192" t="s">
        <v>2964</v>
      </c>
      <c r="H3023" s="193">
        <v>4.7679999999999998</v>
      </c>
      <c r="I3023" s="194"/>
      <c r="L3023" s="189"/>
      <c r="M3023" s="195"/>
      <c r="N3023" s="196"/>
      <c r="O3023" s="196"/>
      <c r="P3023" s="196"/>
      <c r="Q3023" s="196"/>
      <c r="R3023" s="196"/>
      <c r="S3023" s="196"/>
      <c r="T3023" s="197"/>
      <c r="AT3023" s="191" t="s">
        <v>532</v>
      </c>
      <c r="AU3023" s="191" t="s">
        <v>89</v>
      </c>
      <c r="AV3023" s="13" t="s">
        <v>89</v>
      </c>
      <c r="AW3023" s="13" t="s">
        <v>30</v>
      </c>
      <c r="AX3023" s="13" t="s">
        <v>76</v>
      </c>
      <c r="AY3023" s="191" t="s">
        <v>524</v>
      </c>
    </row>
    <row r="3024" spans="1:65" s="14" customFormat="1">
      <c r="B3024" s="198"/>
      <c r="D3024" s="190" t="s">
        <v>532</v>
      </c>
      <c r="E3024" s="199" t="s">
        <v>1</v>
      </c>
      <c r="F3024" s="200" t="s">
        <v>2965</v>
      </c>
      <c r="H3024" s="199" t="s">
        <v>1</v>
      </c>
      <c r="I3024" s="201"/>
      <c r="L3024" s="198"/>
      <c r="M3024" s="202"/>
      <c r="N3024" s="203"/>
      <c r="O3024" s="203"/>
      <c r="P3024" s="203"/>
      <c r="Q3024" s="203"/>
      <c r="R3024" s="203"/>
      <c r="S3024" s="203"/>
      <c r="T3024" s="204"/>
      <c r="AT3024" s="199" t="s">
        <v>532</v>
      </c>
      <c r="AU3024" s="199" t="s">
        <v>89</v>
      </c>
      <c r="AV3024" s="14" t="s">
        <v>83</v>
      </c>
      <c r="AW3024" s="14" t="s">
        <v>30</v>
      </c>
      <c r="AX3024" s="14" t="s">
        <v>76</v>
      </c>
      <c r="AY3024" s="199" t="s">
        <v>524</v>
      </c>
    </row>
    <row r="3025" spans="1:65" s="13" customFormat="1">
      <c r="B3025" s="189"/>
      <c r="D3025" s="190" t="s">
        <v>532</v>
      </c>
      <c r="E3025" s="191" t="s">
        <v>1</v>
      </c>
      <c r="F3025" s="192" t="s">
        <v>2966</v>
      </c>
      <c r="H3025" s="193">
        <v>75.102999999999994</v>
      </c>
      <c r="I3025" s="194"/>
      <c r="L3025" s="189"/>
      <c r="M3025" s="195"/>
      <c r="N3025" s="196"/>
      <c r="O3025" s="196"/>
      <c r="P3025" s="196"/>
      <c r="Q3025" s="196"/>
      <c r="R3025" s="196"/>
      <c r="S3025" s="196"/>
      <c r="T3025" s="197"/>
      <c r="AT3025" s="191" t="s">
        <v>532</v>
      </c>
      <c r="AU3025" s="191" t="s">
        <v>89</v>
      </c>
      <c r="AV3025" s="13" t="s">
        <v>89</v>
      </c>
      <c r="AW3025" s="13" t="s">
        <v>30</v>
      </c>
      <c r="AX3025" s="13" t="s">
        <v>76</v>
      </c>
      <c r="AY3025" s="191" t="s">
        <v>524</v>
      </c>
    </row>
    <row r="3026" spans="1:65" s="15" customFormat="1">
      <c r="B3026" s="205"/>
      <c r="D3026" s="190" t="s">
        <v>532</v>
      </c>
      <c r="E3026" s="206" t="s">
        <v>1</v>
      </c>
      <c r="F3026" s="207" t="s">
        <v>589</v>
      </c>
      <c r="H3026" s="208">
        <v>125.569</v>
      </c>
      <c r="I3026" s="209"/>
      <c r="L3026" s="205"/>
      <c r="M3026" s="210"/>
      <c r="N3026" s="211"/>
      <c r="O3026" s="211"/>
      <c r="P3026" s="211"/>
      <c r="Q3026" s="211"/>
      <c r="R3026" s="211"/>
      <c r="S3026" s="211"/>
      <c r="T3026" s="212"/>
      <c r="AT3026" s="206" t="s">
        <v>532</v>
      </c>
      <c r="AU3026" s="206" t="s">
        <v>89</v>
      </c>
      <c r="AV3026" s="15" t="s">
        <v>537</v>
      </c>
      <c r="AW3026" s="15" t="s">
        <v>30</v>
      </c>
      <c r="AX3026" s="15" t="s">
        <v>76</v>
      </c>
      <c r="AY3026" s="206" t="s">
        <v>524</v>
      </c>
    </row>
    <row r="3027" spans="1:65" s="16" customFormat="1">
      <c r="B3027" s="213"/>
      <c r="D3027" s="190" t="s">
        <v>532</v>
      </c>
      <c r="E3027" s="214" t="s">
        <v>1</v>
      </c>
      <c r="F3027" s="215" t="s">
        <v>590</v>
      </c>
      <c r="H3027" s="216">
        <v>125.569</v>
      </c>
      <c r="I3027" s="217"/>
      <c r="L3027" s="213"/>
      <c r="M3027" s="218"/>
      <c r="N3027" s="219"/>
      <c r="O3027" s="219"/>
      <c r="P3027" s="219"/>
      <c r="Q3027" s="219"/>
      <c r="R3027" s="219"/>
      <c r="S3027" s="219"/>
      <c r="T3027" s="220"/>
      <c r="AT3027" s="214" t="s">
        <v>532</v>
      </c>
      <c r="AU3027" s="214" t="s">
        <v>89</v>
      </c>
      <c r="AV3027" s="16" t="s">
        <v>530</v>
      </c>
      <c r="AW3027" s="16" t="s">
        <v>30</v>
      </c>
      <c r="AX3027" s="16" t="s">
        <v>83</v>
      </c>
      <c r="AY3027" s="214" t="s">
        <v>524</v>
      </c>
    </row>
    <row r="3028" spans="1:65" s="2" customFormat="1" ht="44.25" customHeight="1">
      <c r="A3028" s="35"/>
      <c r="B3028" s="144"/>
      <c r="C3028" s="176" t="s">
        <v>2967</v>
      </c>
      <c r="D3028" s="176" t="s">
        <v>526</v>
      </c>
      <c r="E3028" s="177" t="s">
        <v>2968</v>
      </c>
      <c r="F3028" s="178" t="s">
        <v>2969</v>
      </c>
      <c r="G3028" s="179" t="s">
        <v>529</v>
      </c>
      <c r="H3028" s="180">
        <v>3339.28</v>
      </c>
      <c r="I3028" s="181"/>
      <c r="J3028" s="180">
        <f>ROUND(I3028*H3028,3)</f>
        <v>0</v>
      </c>
      <c r="K3028" s="182"/>
      <c r="L3028" s="36"/>
      <c r="M3028" s="183" t="s">
        <v>1</v>
      </c>
      <c r="N3028" s="184" t="s">
        <v>42</v>
      </c>
      <c r="O3028" s="61"/>
      <c r="P3028" s="185">
        <f>O3028*H3028</f>
        <v>0</v>
      </c>
      <c r="Q3028" s="185">
        <v>0</v>
      </c>
      <c r="R3028" s="185">
        <f>Q3028*H3028</f>
        <v>0</v>
      </c>
      <c r="S3028" s="185">
        <v>1.4E-2</v>
      </c>
      <c r="T3028" s="186">
        <f>S3028*H3028</f>
        <v>46.749920000000003</v>
      </c>
      <c r="U3028" s="35"/>
      <c r="V3028" s="35"/>
      <c r="W3028" s="35"/>
      <c r="X3028" s="35"/>
      <c r="Y3028" s="35"/>
      <c r="Z3028" s="35"/>
      <c r="AA3028" s="35"/>
      <c r="AB3028" s="35"/>
      <c r="AC3028" s="35"/>
      <c r="AD3028" s="35"/>
      <c r="AE3028" s="35"/>
      <c r="AR3028" s="187" t="s">
        <v>644</v>
      </c>
      <c r="AT3028" s="187" t="s">
        <v>526</v>
      </c>
      <c r="AU3028" s="187" t="s">
        <v>89</v>
      </c>
      <c r="AY3028" s="18" t="s">
        <v>524</v>
      </c>
      <c r="BE3028" s="105">
        <f>IF(N3028="základná",J3028,0)</f>
        <v>0</v>
      </c>
      <c r="BF3028" s="105">
        <f>IF(N3028="znížená",J3028,0)</f>
        <v>0</v>
      </c>
      <c r="BG3028" s="105">
        <f>IF(N3028="zákl. prenesená",J3028,0)</f>
        <v>0</v>
      </c>
      <c r="BH3028" s="105">
        <f>IF(N3028="zníž. prenesená",J3028,0)</f>
        <v>0</v>
      </c>
      <c r="BI3028" s="105">
        <f>IF(N3028="nulová",J3028,0)</f>
        <v>0</v>
      </c>
      <c r="BJ3028" s="18" t="s">
        <v>89</v>
      </c>
      <c r="BK3028" s="188">
        <f>ROUND(I3028*H3028,3)</f>
        <v>0</v>
      </c>
      <c r="BL3028" s="18" t="s">
        <v>644</v>
      </c>
      <c r="BM3028" s="187" t="s">
        <v>2970</v>
      </c>
    </row>
    <row r="3029" spans="1:65" s="14" customFormat="1">
      <c r="B3029" s="198"/>
      <c r="D3029" s="190" t="s">
        <v>532</v>
      </c>
      <c r="E3029" s="199" t="s">
        <v>1</v>
      </c>
      <c r="F3029" s="200" t="s">
        <v>577</v>
      </c>
      <c r="H3029" s="199" t="s">
        <v>1</v>
      </c>
      <c r="I3029" s="201"/>
      <c r="L3029" s="198"/>
      <c r="M3029" s="202"/>
      <c r="N3029" s="203"/>
      <c r="O3029" s="203"/>
      <c r="P3029" s="203"/>
      <c r="Q3029" s="203"/>
      <c r="R3029" s="203"/>
      <c r="S3029" s="203"/>
      <c r="T3029" s="204"/>
      <c r="AT3029" s="199" t="s">
        <v>532</v>
      </c>
      <c r="AU3029" s="199" t="s">
        <v>89</v>
      </c>
      <c r="AV3029" s="14" t="s">
        <v>83</v>
      </c>
      <c r="AW3029" s="14" t="s">
        <v>30</v>
      </c>
      <c r="AX3029" s="14" t="s">
        <v>76</v>
      </c>
      <c r="AY3029" s="199" t="s">
        <v>524</v>
      </c>
    </row>
    <row r="3030" spans="1:65" s="13" customFormat="1">
      <c r="B3030" s="189"/>
      <c r="D3030" s="190" t="s">
        <v>532</v>
      </c>
      <c r="E3030" s="191" t="s">
        <v>1</v>
      </c>
      <c r="F3030" s="192" t="s">
        <v>2971</v>
      </c>
      <c r="H3030" s="193">
        <v>3264.92</v>
      </c>
      <c r="I3030" s="194"/>
      <c r="L3030" s="189"/>
      <c r="M3030" s="195"/>
      <c r="N3030" s="196"/>
      <c r="O3030" s="196"/>
      <c r="P3030" s="196"/>
      <c r="Q3030" s="196"/>
      <c r="R3030" s="196"/>
      <c r="S3030" s="196"/>
      <c r="T3030" s="197"/>
      <c r="AT3030" s="191" t="s">
        <v>532</v>
      </c>
      <c r="AU3030" s="191" t="s">
        <v>89</v>
      </c>
      <c r="AV3030" s="13" t="s">
        <v>89</v>
      </c>
      <c r="AW3030" s="13" t="s">
        <v>30</v>
      </c>
      <c r="AX3030" s="13" t="s">
        <v>76</v>
      </c>
      <c r="AY3030" s="191" t="s">
        <v>524</v>
      </c>
    </row>
    <row r="3031" spans="1:65" s="13" customFormat="1">
      <c r="B3031" s="189"/>
      <c r="D3031" s="190" t="s">
        <v>532</v>
      </c>
      <c r="E3031" s="191" t="s">
        <v>1</v>
      </c>
      <c r="F3031" s="192" t="s">
        <v>2972</v>
      </c>
      <c r="H3031" s="193">
        <v>74.36</v>
      </c>
      <c r="I3031" s="194"/>
      <c r="L3031" s="189"/>
      <c r="M3031" s="195"/>
      <c r="N3031" s="196"/>
      <c r="O3031" s="196"/>
      <c r="P3031" s="196"/>
      <c r="Q3031" s="196"/>
      <c r="R3031" s="196"/>
      <c r="S3031" s="196"/>
      <c r="T3031" s="197"/>
      <c r="AT3031" s="191" t="s">
        <v>532</v>
      </c>
      <c r="AU3031" s="191" t="s">
        <v>89</v>
      </c>
      <c r="AV3031" s="13" t="s">
        <v>89</v>
      </c>
      <c r="AW3031" s="13" t="s">
        <v>30</v>
      </c>
      <c r="AX3031" s="13" t="s">
        <v>76</v>
      </c>
      <c r="AY3031" s="191" t="s">
        <v>524</v>
      </c>
    </row>
    <row r="3032" spans="1:65" s="15" customFormat="1">
      <c r="B3032" s="205"/>
      <c r="D3032" s="190" t="s">
        <v>532</v>
      </c>
      <c r="E3032" s="206" t="s">
        <v>1</v>
      </c>
      <c r="F3032" s="207" t="s">
        <v>589</v>
      </c>
      <c r="H3032" s="208">
        <v>3339.28</v>
      </c>
      <c r="I3032" s="209"/>
      <c r="L3032" s="205"/>
      <c r="M3032" s="210"/>
      <c r="N3032" s="211"/>
      <c r="O3032" s="211"/>
      <c r="P3032" s="211"/>
      <c r="Q3032" s="211"/>
      <c r="R3032" s="211"/>
      <c r="S3032" s="211"/>
      <c r="T3032" s="212"/>
      <c r="AT3032" s="206" t="s">
        <v>532</v>
      </c>
      <c r="AU3032" s="206" t="s">
        <v>89</v>
      </c>
      <c r="AV3032" s="15" t="s">
        <v>537</v>
      </c>
      <c r="AW3032" s="15" t="s">
        <v>30</v>
      </c>
      <c r="AX3032" s="15" t="s">
        <v>76</v>
      </c>
      <c r="AY3032" s="206" t="s">
        <v>524</v>
      </c>
    </row>
    <row r="3033" spans="1:65" s="16" customFormat="1">
      <c r="B3033" s="213"/>
      <c r="D3033" s="190" t="s">
        <v>532</v>
      </c>
      <c r="E3033" s="214" t="s">
        <v>2973</v>
      </c>
      <c r="F3033" s="215" t="s">
        <v>590</v>
      </c>
      <c r="H3033" s="216">
        <v>3339.28</v>
      </c>
      <c r="I3033" s="217"/>
      <c r="L3033" s="213"/>
      <c r="M3033" s="218"/>
      <c r="N3033" s="219"/>
      <c r="O3033" s="219"/>
      <c r="P3033" s="219"/>
      <c r="Q3033" s="219"/>
      <c r="R3033" s="219"/>
      <c r="S3033" s="219"/>
      <c r="T3033" s="220"/>
      <c r="AT3033" s="214" t="s">
        <v>532</v>
      </c>
      <c r="AU3033" s="214" t="s">
        <v>89</v>
      </c>
      <c r="AV3033" s="16" t="s">
        <v>530</v>
      </c>
      <c r="AW3033" s="16" t="s">
        <v>30</v>
      </c>
      <c r="AX3033" s="16" t="s">
        <v>83</v>
      </c>
      <c r="AY3033" s="214" t="s">
        <v>524</v>
      </c>
    </row>
    <row r="3034" spans="1:65" s="2" customFormat="1" ht="21.75" customHeight="1">
      <c r="A3034" s="35"/>
      <c r="B3034" s="144"/>
      <c r="C3034" s="176" t="s">
        <v>2974</v>
      </c>
      <c r="D3034" s="176" t="s">
        <v>526</v>
      </c>
      <c r="E3034" s="177" t="s">
        <v>2975</v>
      </c>
      <c r="F3034" s="178" t="s">
        <v>2976</v>
      </c>
      <c r="G3034" s="179" t="s">
        <v>529</v>
      </c>
      <c r="H3034" s="180">
        <v>3129.4140000000002</v>
      </c>
      <c r="I3034" s="181"/>
      <c r="J3034" s="180">
        <f>ROUND(I3034*H3034,3)</f>
        <v>0</v>
      </c>
      <c r="K3034" s="182"/>
      <c r="L3034" s="36"/>
      <c r="M3034" s="183" t="s">
        <v>1</v>
      </c>
      <c r="N3034" s="184" t="s">
        <v>42</v>
      </c>
      <c r="O3034" s="61"/>
      <c r="P3034" s="185">
        <f>O3034*H3034</f>
        <v>0</v>
      </c>
      <c r="Q3034" s="185">
        <v>0</v>
      </c>
      <c r="R3034" s="185">
        <f>Q3034*H3034</f>
        <v>0</v>
      </c>
      <c r="S3034" s="185">
        <v>0</v>
      </c>
      <c r="T3034" s="186">
        <f>S3034*H3034</f>
        <v>0</v>
      </c>
      <c r="U3034" s="35"/>
      <c r="V3034" s="35"/>
      <c r="W3034" s="35"/>
      <c r="X3034" s="35"/>
      <c r="Y3034" s="35"/>
      <c r="Z3034" s="35"/>
      <c r="AA3034" s="35"/>
      <c r="AB3034" s="35"/>
      <c r="AC3034" s="35"/>
      <c r="AD3034" s="35"/>
      <c r="AE3034" s="35"/>
      <c r="AR3034" s="187" t="s">
        <v>644</v>
      </c>
      <c r="AT3034" s="187" t="s">
        <v>526</v>
      </c>
      <c r="AU3034" s="187" t="s">
        <v>89</v>
      </c>
      <c r="AY3034" s="18" t="s">
        <v>524</v>
      </c>
      <c r="BE3034" s="105">
        <f>IF(N3034="základná",J3034,0)</f>
        <v>0</v>
      </c>
      <c r="BF3034" s="105">
        <f>IF(N3034="znížená",J3034,0)</f>
        <v>0</v>
      </c>
      <c r="BG3034" s="105">
        <f>IF(N3034="zákl. prenesená",J3034,0)</f>
        <v>0</v>
      </c>
      <c r="BH3034" s="105">
        <f>IF(N3034="zníž. prenesená",J3034,0)</f>
        <v>0</v>
      </c>
      <c r="BI3034" s="105">
        <f>IF(N3034="nulová",J3034,0)</f>
        <v>0</v>
      </c>
      <c r="BJ3034" s="18" t="s">
        <v>89</v>
      </c>
      <c r="BK3034" s="188">
        <f>ROUND(I3034*H3034,3)</f>
        <v>0</v>
      </c>
      <c r="BL3034" s="18" t="s">
        <v>644</v>
      </c>
      <c r="BM3034" s="187" t="s">
        <v>2977</v>
      </c>
    </row>
    <row r="3035" spans="1:65" s="14" customFormat="1">
      <c r="B3035" s="198"/>
      <c r="D3035" s="190" t="s">
        <v>532</v>
      </c>
      <c r="E3035" s="199" t="s">
        <v>1</v>
      </c>
      <c r="F3035" s="200" t="s">
        <v>2978</v>
      </c>
      <c r="H3035" s="199" t="s">
        <v>1</v>
      </c>
      <c r="I3035" s="201"/>
      <c r="L3035" s="198"/>
      <c r="M3035" s="202"/>
      <c r="N3035" s="203"/>
      <c r="O3035" s="203"/>
      <c r="P3035" s="203"/>
      <c r="Q3035" s="203"/>
      <c r="R3035" s="203"/>
      <c r="S3035" s="203"/>
      <c r="T3035" s="204"/>
      <c r="AT3035" s="199" t="s">
        <v>532</v>
      </c>
      <c r="AU3035" s="199" t="s">
        <v>89</v>
      </c>
      <c r="AV3035" s="14" t="s">
        <v>83</v>
      </c>
      <c r="AW3035" s="14" t="s">
        <v>30</v>
      </c>
      <c r="AX3035" s="14" t="s">
        <v>76</v>
      </c>
      <c r="AY3035" s="199" t="s">
        <v>524</v>
      </c>
    </row>
    <row r="3036" spans="1:65" s="14" customFormat="1">
      <c r="B3036" s="198"/>
      <c r="D3036" s="190" t="s">
        <v>532</v>
      </c>
      <c r="E3036" s="199" t="s">
        <v>1</v>
      </c>
      <c r="F3036" s="200" t="s">
        <v>2979</v>
      </c>
      <c r="H3036" s="199" t="s">
        <v>1</v>
      </c>
      <c r="I3036" s="201"/>
      <c r="L3036" s="198"/>
      <c r="M3036" s="202"/>
      <c r="N3036" s="203"/>
      <c r="O3036" s="203"/>
      <c r="P3036" s="203"/>
      <c r="Q3036" s="203"/>
      <c r="R3036" s="203"/>
      <c r="S3036" s="203"/>
      <c r="T3036" s="204"/>
      <c r="AT3036" s="199" t="s">
        <v>532</v>
      </c>
      <c r="AU3036" s="199" t="s">
        <v>89</v>
      </c>
      <c r="AV3036" s="14" t="s">
        <v>83</v>
      </c>
      <c r="AW3036" s="14" t="s">
        <v>30</v>
      </c>
      <c r="AX3036" s="14" t="s">
        <v>76</v>
      </c>
      <c r="AY3036" s="199" t="s">
        <v>524</v>
      </c>
    </row>
    <row r="3037" spans="1:65" s="14" customFormat="1">
      <c r="B3037" s="198"/>
      <c r="D3037" s="190" t="s">
        <v>532</v>
      </c>
      <c r="E3037" s="199" t="s">
        <v>1</v>
      </c>
      <c r="F3037" s="200" t="s">
        <v>2980</v>
      </c>
      <c r="H3037" s="199" t="s">
        <v>1</v>
      </c>
      <c r="I3037" s="201"/>
      <c r="L3037" s="198"/>
      <c r="M3037" s="202"/>
      <c r="N3037" s="203"/>
      <c r="O3037" s="203"/>
      <c r="P3037" s="203"/>
      <c r="Q3037" s="203"/>
      <c r="R3037" s="203"/>
      <c r="S3037" s="203"/>
      <c r="T3037" s="204"/>
      <c r="AT3037" s="199" t="s">
        <v>532</v>
      </c>
      <c r="AU3037" s="199" t="s">
        <v>89</v>
      </c>
      <c r="AV3037" s="14" t="s">
        <v>83</v>
      </c>
      <c r="AW3037" s="14" t="s">
        <v>30</v>
      </c>
      <c r="AX3037" s="14" t="s">
        <v>76</v>
      </c>
      <c r="AY3037" s="199" t="s">
        <v>524</v>
      </c>
    </row>
    <row r="3038" spans="1:65" s="13" customFormat="1">
      <c r="B3038" s="189"/>
      <c r="D3038" s="190" t="s">
        <v>532</v>
      </c>
      <c r="E3038" s="191" t="s">
        <v>1</v>
      </c>
      <c r="F3038" s="192" t="s">
        <v>2981</v>
      </c>
      <c r="H3038" s="193">
        <v>752.03200000000004</v>
      </c>
      <c r="I3038" s="194"/>
      <c r="L3038" s="189"/>
      <c r="M3038" s="195"/>
      <c r="N3038" s="196"/>
      <c r="O3038" s="196"/>
      <c r="P3038" s="196"/>
      <c r="Q3038" s="196"/>
      <c r="R3038" s="196"/>
      <c r="S3038" s="196"/>
      <c r="T3038" s="197"/>
      <c r="AT3038" s="191" t="s">
        <v>532</v>
      </c>
      <c r="AU3038" s="191" t="s">
        <v>89</v>
      </c>
      <c r="AV3038" s="13" t="s">
        <v>89</v>
      </c>
      <c r="AW3038" s="13" t="s">
        <v>30</v>
      </c>
      <c r="AX3038" s="13" t="s">
        <v>76</v>
      </c>
      <c r="AY3038" s="191" t="s">
        <v>524</v>
      </c>
    </row>
    <row r="3039" spans="1:65" s="13" customFormat="1">
      <c r="B3039" s="189"/>
      <c r="D3039" s="190" t="s">
        <v>532</v>
      </c>
      <c r="E3039" s="191" t="s">
        <v>1</v>
      </c>
      <c r="F3039" s="192" t="s">
        <v>2982</v>
      </c>
      <c r="H3039" s="193">
        <v>1063.165</v>
      </c>
      <c r="I3039" s="194"/>
      <c r="L3039" s="189"/>
      <c r="M3039" s="195"/>
      <c r="N3039" s="196"/>
      <c r="O3039" s="196"/>
      <c r="P3039" s="196"/>
      <c r="Q3039" s="196"/>
      <c r="R3039" s="196"/>
      <c r="S3039" s="196"/>
      <c r="T3039" s="197"/>
      <c r="AT3039" s="191" t="s">
        <v>532</v>
      </c>
      <c r="AU3039" s="191" t="s">
        <v>89</v>
      </c>
      <c r="AV3039" s="13" t="s">
        <v>89</v>
      </c>
      <c r="AW3039" s="13" t="s">
        <v>30</v>
      </c>
      <c r="AX3039" s="13" t="s">
        <v>76</v>
      </c>
      <c r="AY3039" s="191" t="s">
        <v>524</v>
      </c>
    </row>
    <row r="3040" spans="1:65" s="14" customFormat="1">
      <c r="B3040" s="198"/>
      <c r="D3040" s="190" t="s">
        <v>532</v>
      </c>
      <c r="E3040" s="199" t="s">
        <v>1</v>
      </c>
      <c r="F3040" s="200" t="s">
        <v>2983</v>
      </c>
      <c r="H3040" s="199" t="s">
        <v>1</v>
      </c>
      <c r="I3040" s="201"/>
      <c r="L3040" s="198"/>
      <c r="M3040" s="202"/>
      <c r="N3040" s="203"/>
      <c r="O3040" s="203"/>
      <c r="P3040" s="203"/>
      <c r="Q3040" s="203"/>
      <c r="R3040" s="203"/>
      <c r="S3040" s="203"/>
      <c r="T3040" s="204"/>
      <c r="AT3040" s="199" t="s">
        <v>532</v>
      </c>
      <c r="AU3040" s="199" t="s">
        <v>89</v>
      </c>
      <c r="AV3040" s="14" t="s">
        <v>83</v>
      </c>
      <c r="AW3040" s="14" t="s">
        <v>30</v>
      </c>
      <c r="AX3040" s="14" t="s">
        <v>76</v>
      </c>
      <c r="AY3040" s="199" t="s">
        <v>524</v>
      </c>
    </row>
    <row r="3041" spans="2:51" s="13" customFormat="1">
      <c r="B3041" s="189"/>
      <c r="D3041" s="190" t="s">
        <v>532</v>
      </c>
      <c r="E3041" s="191" t="s">
        <v>1</v>
      </c>
      <c r="F3041" s="192" t="s">
        <v>2984</v>
      </c>
      <c r="H3041" s="193">
        <v>44.47</v>
      </c>
      <c r="I3041" s="194"/>
      <c r="L3041" s="189"/>
      <c r="M3041" s="195"/>
      <c r="N3041" s="196"/>
      <c r="O3041" s="196"/>
      <c r="P3041" s="196"/>
      <c r="Q3041" s="196"/>
      <c r="R3041" s="196"/>
      <c r="S3041" s="196"/>
      <c r="T3041" s="197"/>
      <c r="AT3041" s="191" t="s">
        <v>532</v>
      </c>
      <c r="AU3041" s="191" t="s">
        <v>89</v>
      </c>
      <c r="AV3041" s="13" t="s">
        <v>89</v>
      </c>
      <c r="AW3041" s="13" t="s">
        <v>30</v>
      </c>
      <c r="AX3041" s="13" t="s">
        <v>76</v>
      </c>
      <c r="AY3041" s="191" t="s">
        <v>524</v>
      </c>
    </row>
    <row r="3042" spans="2:51" s="13" customFormat="1">
      <c r="B3042" s="189"/>
      <c r="D3042" s="190" t="s">
        <v>532</v>
      </c>
      <c r="E3042" s="191" t="s">
        <v>1</v>
      </c>
      <c r="F3042" s="192" t="s">
        <v>2985</v>
      </c>
      <c r="H3042" s="193">
        <v>8.8829999999999991</v>
      </c>
      <c r="I3042" s="194"/>
      <c r="L3042" s="189"/>
      <c r="M3042" s="195"/>
      <c r="N3042" s="196"/>
      <c r="O3042" s="196"/>
      <c r="P3042" s="196"/>
      <c r="Q3042" s="196"/>
      <c r="R3042" s="196"/>
      <c r="S3042" s="196"/>
      <c r="T3042" s="197"/>
      <c r="AT3042" s="191" t="s">
        <v>532</v>
      </c>
      <c r="AU3042" s="191" t="s">
        <v>89</v>
      </c>
      <c r="AV3042" s="13" t="s">
        <v>89</v>
      </c>
      <c r="AW3042" s="13" t="s">
        <v>30</v>
      </c>
      <c r="AX3042" s="13" t="s">
        <v>76</v>
      </c>
      <c r="AY3042" s="191" t="s">
        <v>524</v>
      </c>
    </row>
    <row r="3043" spans="2:51" s="13" customFormat="1">
      <c r="B3043" s="189"/>
      <c r="D3043" s="190" t="s">
        <v>532</v>
      </c>
      <c r="E3043" s="191" t="s">
        <v>1</v>
      </c>
      <c r="F3043" s="192" t="s">
        <v>2986</v>
      </c>
      <c r="H3043" s="193">
        <v>43.042000000000002</v>
      </c>
      <c r="I3043" s="194"/>
      <c r="L3043" s="189"/>
      <c r="M3043" s="195"/>
      <c r="N3043" s="196"/>
      <c r="O3043" s="196"/>
      <c r="P3043" s="196"/>
      <c r="Q3043" s="196"/>
      <c r="R3043" s="196"/>
      <c r="S3043" s="196"/>
      <c r="T3043" s="197"/>
      <c r="AT3043" s="191" t="s">
        <v>532</v>
      </c>
      <c r="AU3043" s="191" t="s">
        <v>89</v>
      </c>
      <c r="AV3043" s="13" t="s">
        <v>89</v>
      </c>
      <c r="AW3043" s="13" t="s">
        <v>30</v>
      </c>
      <c r="AX3043" s="13" t="s">
        <v>76</v>
      </c>
      <c r="AY3043" s="191" t="s">
        <v>524</v>
      </c>
    </row>
    <row r="3044" spans="2:51" s="13" customFormat="1">
      <c r="B3044" s="189"/>
      <c r="D3044" s="190" t="s">
        <v>532</v>
      </c>
      <c r="E3044" s="191" t="s">
        <v>1</v>
      </c>
      <c r="F3044" s="192" t="s">
        <v>2987</v>
      </c>
      <c r="H3044" s="193">
        <v>41.606999999999999</v>
      </c>
      <c r="I3044" s="194"/>
      <c r="L3044" s="189"/>
      <c r="M3044" s="195"/>
      <c r="N3044" s="196"/>
      <c r="O3044" s="196"/>
      <c r="P3044" s="196"/>
      <c r="Q3044" s="196"/>
      <c r="R3044" s="196"/>
      <c r="S3044" s="196"/>
      <c r="T3044" s="197"/>
      <c r="AT3044" s="191" t="s">
        <v>532</v>
      </c>
      <c r="AU3044" s="191" t="s">
        <v>89</v>
      </c>
      <c r="AV3044" s="13" t="s">
        <v>89</v>
      </c>
      <c r="AW3044" s="13" t="s">
        <v>30</v>
      </c>
      <c r="AX3044" s="13" t="s">
        <v>76</v>
      </c>
      <c r="AY3044" s="191" t="s">
        <v>524</v>
      </c>
    </row>
    <row r="3045" spans="2:51" s="14" customFormat="1">
      <c r="B3045" s="198"/>
      <c r="D3045" s="190" t="s">
        <v>532</v>
      </c>
      <c r="E3045" s="199" t="s">
        <v>1</v>
      </c>
      <c r="F3045" s="200" t="s">
        <v>2988</v>
      </c>
      <c r="H3045" s="199" t="s">
        <v>1</v>
      </c>
      <c r="I3045" s="201"/>
      <c r="L3045" s="198"/>
      <c r="M3045" s="202"/>
      <c r="N3045" s="203"/>
      <c r="O3045" s="203"/>
      <c r="P3045" s="203"/>
      <c r="Q3045" s="203"/>
      <c r="R3045" s="203"/>
      <c r="S3045" s="203"/>
      <c r="T3045" s="204"/>
      <c r="AT3045" s="199" t="s">
        <v>532</v>
      </c>
      <c r="AU3045" s="199" t="s">
        <v>89</v>
      </c>
      <c r="AV3045" s="14" t="s">
        <v>83</v>
      </c>
      <c r="AW3045" s="14" t="s">
        <v>30</v>
      </c>
      <c r="AX3045" s="14" t="s">
        <v>76</v>
      </c>
      <c r="AY3045" s="199" t="s">
        <v>524</v>
      </c>
    </row>
    <row r="3046" spans="2:51" s="13" customFormat="1">
      <c r="B3046" s="189"/>
      <c r="D3046" s="190" t="s">
        <v>532</v>
      </c>
      <c r="E3046" s="191" t="s">
        <v>1</v>
      </c>
      <c r="F3046" s="192" t="s">
        <v>2989</v>
      </c>
      <c r="H3046" s="193">
        <v>12.786</v>
      </c>
      <c r="I3046" s="194"/>
      <c r="L3046" s="189"/>
      <c r="M3046" s="195"/>
      <c r="N3046" s="196"/>
      <c r="O3046" s="196"/>
      <c r="P3046" s="196"/>
      <c r="Q3046" s="196"/>
      <c r="R3046" s="196"/>
      <c r="S3046" s="196"/>
      <c r="T3046" s="197"/>
      <c r="AT3046" s="191" t="s">
        <v>532</v>
      </c>
      <c r="AU3046" s="191" t="s">
        <v>89</v>
      </c>
      <c r="AV3046" s="13" t="s">
        <v>89</v>
      </c>
      <c r="AW3046" s="13" t="s">
        <v>30</v>
      </c>
      <c r="AX3046" s="13" t="s">
        <v>76</v>
      </c>
      <c r="AY3046" s="191" t="s">
        <v>524</v>
      </c>
    </row>
    <row r="3047" spans="2:51" s="13" customFormat="1">
      <c r="B3047" s="189"/>
      <c r="D3047" s="190" t="s">
        <v>532</v>
      </c>
      <c r="E3047" s="191" t="s">
        <v>1</v>
      </c>
      <c r="F3047" s="192" t="s">
        <v>2990</v>
      </c>
      <c r="H3047" s="193">
        <v>73.427000000000007</v>
      </c>
      <c r="I3047" s="194"/>
      <c r="L3047" s="189"/>
      <c r="M3047" s="195"/>
      <c r="N3047" s="196"/>
      <c r="O3047" s="196"/>
      <c r="P3047" s="196"/>
      <c r="Q3047" s="196"/>
      <c r="R3047" s="196"/>
      <c r="S3047" s="196"/>
      <c r="T3047" s="197"/>
      <c r="AT3047" s="191" t="s">
        <v>532</v>
      </c>
      <c r="AU3047" s="191" t="s">
        <v>89</v>
      </c>
      <c r="AV3047" s="13" t="s">
        <v>89</v>
      </c>
      <c r="AW3047" s="13" t="s">
        <v>30</v>
      </c>
      <c r="AX3047" s="13" t="s">
        <v>76</v>
      </c>
      <c r="AY3047" s="191" t="s">
        <v>524</v>
      </c>
    </row>
    <row r="3048" spans="2:51" s="13" customFormat="1">
      <c r="B3048" s="189"/>
      <c r="D3048" s="190" t="s">
        <v>532</v>
      </c>
      <c r="E3048" s="191" t="s">
        <v>1</v>
      </c>
      <c r="F3048" s="192" t="s">
        <v>2991</v>
      </c>
      <c r="H3048" s="193">
        <v>41.756</v>
      </c>
      <c r="I3048" s="194"/>
      <c r="L3048" s="189"/>
      <c r="M3048" s="195"/>
      <c r="N3048" s="196"/>
      <c r="O3048" s="196"/>
      <c r="P3048" s="196"/>
      <c r="Q3048" s="196"/>
      <c r="R3048" s="196"/>
      <c r="S3048" s="196"/>
      <c r="T3048" s="197"/>
      <c r="AT3048" s="191" t="s">
        <v>532</v>
      </c>
      <c r="AU3048" s="191" t="s">
        <v>89</v>
      </c>
      <c r="AV3048" s="13" t="s">
        <v>89</v>
      </c>
      <c r="AW3048" s="13" t="s">
        <v>30</v>
      </c>
      <c r="AX3048" s="13" t="s">
        <v>76</v>
      </c>
      <c r="AY3048" s="191" t="s">
        <v>524</v>
      </c>
    </row>
    <row r="3049" spans="2:51" s="13" customFormat="1">
      <c r="B3049" s="189"/>
      <c r="D3049" s="190" t="s">
        <v>532</v>
      </c>
      <c r="E3049" s="191" t="s">
        <v>1</v>
      </c>
      <c r="F3049" s="192" t="s">
        <v>2989</v>
      </c>
      <c r="H3049" s="193">
        <v>12.786</v>
      </c>
      <c r="I3049" s="194"/>
      <c r="L3049" s="189"/>
      <c r="M3049" s="195"/>
      <c r="N3049" s="196"/>
      <c r="O3049" s="196"/>
      <c r="P3049" s="196"/>
      <c r="Q3049" s="196"/>
      <c r="R3049" s="196"/>
      <c r="S3049" s="196"/>
      <c r="T3049" s="197"/>
      <c r="AT3049" s="191" t="s">
        <v>532</v>
      </c>
      <c r="AU3049" s="191" t="s">
        <v>89</v>
      </c>
      <c r="AV3049" s="13" t="s">
        <v>89</v>
      </c>
      <c r="AW3049" s="13" t="s">
        <v>30</v>
      </c>
      <c r="AX3049" s="13" t="s">
        <v>76</v>
      </c>
      <c r="AY3049" s="191" t="s">
        <v>524</v>
      </c>
    </row>
    <row r="3050" spans="2:51" s="13" customFormat="1">
      <c r="B3050" s="189"/>
      <c r="D3050" s="190" t="s">
        <v>532</v>
      </c>
      <c r="E3050" s="191" t="s">
        <v>1</v>
      </c>
      <c r="F3050" s="192" t="s">
        <v>2992</v>
      </c>
      <c r="H3050" s="193">
        <v>44.314</v>
      </c>
      <c r="I3050" s="194"/>
      <c r="L3050" s="189"/>
      <c r="M3050" s="195"/>
      <c r="N3050" s="196"/>
      <c r="O3050" s="196"/>
      <c r="P3050" s="196"/>
      <c r="Q3050" s="196"/>
      <c r="R3050" s="196"/>
      <c r="S3050" s="196"/>
      <c r="T3050" s="197"/>
      <c r="AT3050" s="191" t="s">
        <v>532</v>
      </c>
      <c r="AU3050" s="191" t="s">
        <v>89</v>
      </c>
      <c r="AV3050" s="13" t="s">
        <v>89</v>
      </c>
      <c r="AW3050" s="13" t="s">
        <v>30</v>
      </c>
      <c r="AX3050" s="13" t="s">
        <v>76</v>
      </c>
      <c r="AY3050" s="191" t="s">
        <v>524</v>
      </c>
    </row>
    <row r="3051" spans="2:51" s="14" customFormat="1">
      <c r="B3051" s="198"/>
      <c r="D3051" s="190" t="s">
        <v>532</v>
      </c>
      <c r="E3051" s="199" t="s">
        <v>1</v>
      </c>
      <c r="F3051" s="200" t="s">
        <v>2993</v>
      </c>
      <c r="H3051" s="199" t="s">
        <v>1</v>
      </c>
      <c r="I3051" s="201"/>
      <c r="L3051" s="198"/>
      <c r="M3051" s="202"/>
      <c r="N3051" s="203"/>
      <c r="O3051" s="203"/>
      <c r="P3051" s="203"/>
      <c r="Q3051" s="203"/>
      <c r="R3051" s="203"/>
      <c r="S3051" s="203"/>
      <c r="T3051" s="204"/>
      <c r="AT3051" s="199" t="s">
        <v>532</v>
      </c>
      <c r="AU3051" s="199" t="s">
        <v>89</v>
      </c>
      <c r="AV3051" s="14" t="s">
        <v>83</v>
      </c>
      <c r="AW3051" s="14" t="s">
        <v>30</v>
      </c>
      <c r="AX3051" s="14" t="s">
        <v>76</v>
      </c>
      <c r="AY3051" s="199" t="s">
        <v>524</v>
      </c>
    </row>
    <row r="3052" spans="2:51" s="13" customFormat="1">
      <c r="B3052" s="189"/>
      <c r="D3052" s="190" t="s">
        <v>532</v>
      </c>
      <c r="E3052" s="191" t="s">
        <v>1</v>
      </c>
      <c r="F3052" s="192" t="s">
        <v>2994</v>
      </c>
      <c r="H3052" s="193">
        <v>503.62299999999999</v>
      </c>
      <c r="I3052" s="194"/>
      <c r="L3052" s="189"/>
      <c r="M3052" s="195"/>
      <c r="N3052" s="196"/>
      <c r="O3052" s="196"/>
      <c r="P3052" s="196"/>
      <c r="Q3052" s="196"/>
      <c r="R3052" s="196"/>
      <c r="S3052" s="196"/>
      <c r="T3052" s="197"/>
      <c r="AT3052" s="191" t="s">
        <v>532</v>
      </c>
      <c r="AU3052" s="191" t="s">
        <v>89</v>
      </c>
      <c r="AV3052" s="13" t="s">
        <v>89</v>
      </c>
      <c r="AW3052" s="13" t="s">
        <v>30</v>
      </c>
      <c r="AX3052" s="13" t="s">
        <v>76</v>
      </c>
      <c r="AY3052" s="191" t="s">
        <v>524</v>
      </c>
    </row>
    <row r="3053" spans="2:51" s="14" customFormat="1">
      <c r="B3053" s="198"/>
      <c r="D3053" s="190" t="s">
        <v>532</v>
      </c>
      <c r="E3053" s="199" t="s">
        <v>1</v>
      </c>
      <c r="F3053" s="200" t="s">
        <v>2922</v>
      </c>
      <c r="H3053" s="199" t="s">
        <v>1</v>
      </c>
      <c r="I3053" s="201"/>
      <c r="L3053" s="198"/>
      <c r="M3053" s="202"/>
      <c r="N3053" s="203"/>
      <c r="O3053" s="203"/>
      <c r="P3053" s="203"/>
      <c r="Q3053" s="203"/>
      <c r="R3053" s="203"/>
      <c r="S3053" s="203"/>
      <c r="T3053" s="204"/>
      <c r="AT3053" s="199" t="s">
        <v>532</v>
      </c>
      <c r="AU3053" s="199" t="s">
        <v>89</v>
      </c>
      <c r="AV3053" s="14" t="s">
        <v>83</v>
      </c>
      <c r="AW3053" s="14" t="s">
        <v>30</v>
      </c>
      <c r="AX3053" s="14" t="s">
        <v>76</v>
      </c>
      <c r="AY3053" s="199" t="s">
        <v>524</v>
      </c>
    </row>
    <row r="3054" spans="2:51" s="13" customFormat="1">
      <c r="B3054" s="189"/>
      <c r="D3054" s="190" t="s">
        <v>532</v>
      </c>
      <c r="E3054" s="191" t="s">
        <v>1</v>
      </c>
      <c r="F3054" s="192" t="s">
        <v>2995</v>
      </c>
      <c r="H3054" s="193">
        <v>37.673999999999999</v>
      </c>
      <c r="I3054" s="194"/>
      <c r="L3054" s="189"/>
      <c r="M3054" s="195"/>
      <c r="N3054" s="196"/>
      <c r="O3054" s="196"/>
      <c r="P3054" s="196"/>
      <c r="Q3054" s="196"/>
      <c r="R3054" s="196"/>
      <c r="S3054" s="196"/>
      <c r="T3054" s="197"/>
      <c r="AT3054" s="191" t="s">
        <v>532</v>
      </c>
      <c r="AU3054" s="191" t="s">
        <v>89</v>
      </c>
      <c r="AV3054" s="13" t="s">
        <v>89</v>
      </c>
      <c r="AW3054" s="13" t="s">
        <v>30</v>
      </c>
      <c r="AX3054" s="13" t="s">
        <v>76</v>
      </c>
      <c r="AY3054" s="191" t="s">
        <v>524</v>
      </c>
    </row>
    <row r="3055" spans="2:51" s="13" customFormat="1">
      <c r="B3055" s="189"/>
      <c r="D3055" s="190" t="s">
        <v>532</v>
      </c>
      <c r="E3055" s="191" t="s">
        <v>1</v>
      </c>
      <c r="F3055" s="192" t="s">
        <v>2996</v>
      </c>
      <c r="H3055" s="193">
        <v>31.701000000000001</v>
      </c>
      <c r="I3055" s="194"/>
      <c r="L3055" s="189"/>
      <c r="M3055" s="195"/>
      <c r="N3055" s="196"/>
      <c r="O3055" s="196"/>
      <c r="P3055" s="196"/>
      <c r="Q3055" s="196"/>
      <c r="R3055" s="196"/>
      <c r="S3055" s="196"/>
      <c r="T3055" s="197"/>
      <c r="AT3055" s="191" t="s">
        <v>532</v>
      </c>
      <c r="AU3055" s="191" t="s">
        <v>89</v>
      </c>
      <c r="AV3055" s="13" t="s">
        <v>89</v>
      </c>
      <c r="AW3055" s="13" t="s">
        <v>30</v>
      </c>
      <c r="AX3055" s="13" t="s">
        <v>76</v>
      </c>
      <c r="AY3055" s="191" t="s">
        <v>524</v>
      </c>
    </row>
    <row r="3056" spans="2:51" s="14" customFormat="1">
      <c r="B3056" s="198"/>
      <c r="D3056" s="190" t="s">
        <v>532</v>
      </c>
      <c r="E3056" s="199" t="s">
        <v>1</v>
      </c>
      <c r="F3056" s="200" t="s">
        <v>2997</v>
      </c>
      <c r="H3056" s="199" t="s">
        <v>1</v>
      </c>
      <c r="I3056" s="201"/>
      <c r="L3056" s="198"/>
      <c r="M3056" s="202"/>
      <c r="N3056" s="203"/>
      <c r="O3056" s="203"/>
      <c r="P3056" s="203"/>
      <c r="Q3056" s="203"/>
      <c r="R3056" s="203"/>
      <c r="S3056" s="203"/>
      <c r="T3056" s="204"/>
      <c r="AT3056" s="199" t="s">
        <v>532</v>
      </c>
      <c r="AU3056" s="199" t="s">
        <v>89</v>
      </c>
      <c r="AV3056" s="14" t="s">
        <v>83</v>
      </c>
      <c r="AW3056" s="14" t="s">
        <v>30</v>
      </c>
      <c r="AX3056" s="14" t="s">
        <v>76</v>
      </c>
      <c r="AY3056" s="199" t="s">
        <v>524</v>
      </c>
    </row>
    <row r="3057" spans="1:65" s="13" customFormat="1">
      <c r="B3057" s="189"/>
      <c r="D3057" s="190" t="s">
        <v>532</v>
      </c>
      <c r="E3057" s="191" t="s">
        <v>1</v>
      </c>
      <c r="F3057" s="192" t="s">
        <v>2998</v>
      </c>
      <c r="H3057" s="193">
        <v>152.17699999999999</v>
      </c>
      <c r="I3057" s="194"/>
      <c r="L3057" s="189"/>
      <c r="M3057" s="195"/>
      <c r="N3057" s="196"/>
      <c r="O3057" s="196"/>
      <c r="P3057" s="196"/>
      <c r="Q3057" s="196"/>
      <c r="R3057" s="196"/>
      <c r="S3057" s="196"/>
      <c r="T3057" s="197"/>
      <c r="AT3057" s="191" t="s">
        <v>532</v>
      </c>
      <c r="AU3057" s="191" t="s">
        <v>89</v>
      </c>
      <c r="AV3057" s="13" t="s">
        <v>89</v>
      </c>
      <c r="AW3057" s="13" t="s">
        <v>30</v>
      </c>
      <c r="AX3057" s="13" t="s">
        <v>76</v>
      </c>
      <c r="AY3057" s="191" t="s">
        <v>524</v>
      </c>
    </row>
    <row r="3058" spans="1:65" s="13" customFormat="1">
      <c r="B3058" s="189"/>
      <c r="D3058" s="190" t="s">
        <v>532</v>
      </c>
      <c r="E3058" s="191" t="s">
        <v>1</v>
      </c>
      <c r="F3058" s="192" t="s">
        <v>2999</v>
      </c>
      <c r="H3058" s="193">
        <v>43.100999999999999</v>
      </c>
      <c r="I3058" s="194"/>
      <c r="L3058" s="189"/>
      <c r="M3058" s="195"/>
      <c r="N3058" s="196"/>
      <c r="O3058" s="196"/>
      <c r="P3058" s="196"/>
      <c r="Q3058" s="196"/>
      <c r="R3058" s="196"/>
      <c r="S3058" s="196"/>
      <c r="T3058" s="197"/>
      <c r="AT3058" s="191" t="s">
        <v>532</v>
      </c>
      <c r="AU3058" s="191" t="s">
        <v>89</v>
      </c>
      <c r="AV3058" s="13" t="s">
        <v>89</v>
      </c>
      <c r="AW3058" s="13" t="s">
        <v>30</v>
      </c>
      <c r="AX3058" s="13" t="s">
        <v>76</v>
      </c>
      <c r="AY3058" s="191" t="s">
        <v>524</v>
      </c>
    </row>
    <row r="3059" spans="1:65" s="14" customFormat="1">
      <c r="B3059" s="198"/>
      <c r="D3059" s="190" t="s">
        <v>532</v>
      </c>
      <c r="E3059" s="199" t="s">
        <v>1</v>
      </c>
      <c r="F3059" s="200" t="s">
        <v>2065</v>
      </c>
      <c r="H3059" s="199" t="s">
        <v>1</v>
      </c>
      <c r="I3059" s="201"/>
      <c r="L3059" s="198"/>
      <c r="M3059" s="202"/>
      <c r="N3059" s="203"/>
      <c r="O3059" s="203"/>
      <c r="P3059" s="203"/>
      <c r="Q3059" s="203"/>
      <c r="R3059" s="203"/>
      <c r="S3059" s="203"/>
      <c r="T3059" s="204"/>
      <c r="AT3059" s="199" t="s">
        <v>532</v>
      </c>
      <c r="AU3059" s="199" t="s">
        <v>89</v>
      </c>
      <c r="AV3059" s="14" t="s">
        <v>83</v>
      </c>
      <c r="AW3059" s="14" t="s">
        <v>30</v>
      </c>
      <c r="AX3059" s="14" t="s">
        <v>76</v>
      </c>
      <c r="AY3059" s="199" t="s">
        <v>524</v>
      </c>
    </row>
    <row r="3060" spans="1:65" s="13" customFormat="1">
      <c r="B3060" s="189"/>
      <c r="D3060" s="190" t="s">
        <v>532</v>
      </c>
      <c r="E3060" s="191" t="s">
        <v>1</v>
      </c>
      <c r="F3060" s="192" t="s">
        <v>3000</v>
      </c>
      <c r="H3060" s="193">
        <v>164.45599999999999</v>
      </c>
      <c r="I3060" s="194"/>
      <c r="L3060" s="189"/>
      <c r="M3060" s="195"/>
      <c r="N3060" s="196"/>
      <c r="O3060" s="196"/>
      <c r="P3060" s="196"/>
      <c r="Q3060" s="196"/>
      <c r="R3060" s="196"/>
      <c r="S3060" s="196"/>
      <c r="T3060" s="197"/>
      <c r="AT3060" s="191" t="s">
        <v>532</v>
      </c>
      <c r="AU3060" s="191" t="s">
        <v>89</v>
      </c>
      <c r="AV3060" s="13" t="s">
        <v>89</v>
      </c>
      <c r="AW3060" s="13" t="s">
        <v>30</v>
      </c>
      <c r="AX3060" s="13" t="s">
        <v>76</v>
      </c>
      <c r="AY3060" s="191" t="s">
        <v>524</v>
      </c>
    </row>
    <row r="3061" spans="1:65" s="13" customFormat="1">
      <c r="B3061" s="189"/>
      <c r="D3061" s="190" t="s">
        <v>532</v>
      </c>
      <c r="E3061" s="191" t="s">
        <v>1</v>
      </c>
      <c r="F3061" s="192" t="s">
        <v>3001</v>
      </c>
      <c r="H3061" s="193">
        <v>40.014000000000003</v>
      </c>
      <c r="I3061" s="194"/>
      <c r="L3061" s="189"/>
      <c r="M3061" s="195"/>
      <c r="N3061" s="196"/>
      <c r="O3061" s="196"/>
      <c r="P3061" s="196"/>
      <c r="Q3061" s="196"/>
      <c r="R3061" s="196"/>
      <c r="S3061" s="196"/>
      <c r="T3061" s="197"/>
      <c r="AT3061" s="191" t="s">
        <v>532</v>
      </c>
      <c r="AU3061" s="191" t="s">
        <v>89</v>
      </c>
      <c r="AV3061" s="13" t="s">
        <v>89</v>
      </c>
      <c r="AW3061" s="13" t="s">
        <v>30</v>
      </c>
      <c r="AX3061" s="13" t="s">
        <v>76</v>
      </c>
      <c r="AY3061" s="191" t="s">
        <v>524</v>
      </c>
    </row>
    <row r="3062" spans="1:65" s="14" customFormat="1">
      <c r="B3062" s="198"/>
      <c r="D3062" s="190" t="s">
        <v>532</v>
      </c>
      <c r="E3062" s="199" t="s">
        <v>1</v>
      </c>
      <c r="F3062" s="200" t="s">
        <v>3002</v>
      </c>
      <c r="H3062" s="199" t="s">
        <v>1</v>
      </c>
      <c r="I3062" s="201"/>
      <c r="L3062" s="198"/>
      <c r="M3062" s="202"/>
      <c r="N3062" s="203"/>
      <c r="O3062" s="203"/>
      <c r="P3062" s="203"/>
      <c r="Q3062" s="203"/>
      <c r="R3062" s="203"/>
      <c r="S3062" s="203"/>
      <c r="T3062" s="204"/>
      <c r="AT3062" s="199" t="s">
        <v>532</v>
      </c>
      <c r="AU3062" s="199" t="s">
        <v>89</v>
      </c>
      <c r="AV3062" s="14" t="s">
        <v>83</v>
      </c>
      <c r="AW3062" s="14" t="s">
        <v>30</v>
      </c>
      <c r="AX3062" s="14" t="s">
        <v>76</v>
      </c>
      <c r="AY3062" s="199" t="s">
        <v>524</v>
      </c>
    </row>
    <row r="3063" spans="1:65" s="13" customFormat="1">
      <c r="B3063" s="189"/>
      <c r="D3063" s="190" t="s">
        <v>532</v>
      </c>
      <c r="E3063" s="191" t="s">
        <v>1</v>
      </c>
      <c r="F3063" s="192" t="s">
        <v>402</v>
      </c>
      <c r="H3063" s="193">
        <v>18.399999999999999</v>
      </c>
      <c r="I3063" s="194"/>
      <c r="L3063" s="189"/>
      <c r="M3063" s="195"/>
      <c r="N3063" s="196"/>
      <c r="O3063" s="196"/>
      <c r="P3063" s="196"/>
      <c r="Q3063" s="196"/>
      <c r="R3063" s="196"/>
      <c r="S3063" s="196"/>
      <c r="T3063" s="197"/>
      <c r="AT3063" s="191" t="s">
        <v>532</v>
      </c>
      <c r="AU3063" s="191" t="s">
        <v>89</v>
      </c>
      <c r="AV3063" s="13" t="s">
        <v>89</v>
      </c>
      <c r="AW3063" s="13" t="s">
        <v>30</v>
      </c>
      <c r="AX3063" s="13" t="s">
        <v>76</v>
      </c>
      <c r="AY3063" s="191" t="s">
        <v>524</v>
      </c>
    </row>
    <row r="3064" spans="1:65" s="15" customFormat="1">
      <c r="B3064" s="205"/>
      <c r="D3064" s="190" t="s">
        <v>532</v>
      </c>
      <c r="E3064" s="206" t="s">
        <v>1</v>
      </c>
      <c r="F3064" s="207" t="s">
        <v>589</v>
      </c>
      <c r="H3064" s="208">
        <v>3129.4140000000002</v>
      </c>
      <c r="I3064" s="209"/>
      <c r="L3064" s="205"/>
      <c r="M3064" s="210"/>
      <c r="N3064" s="211"/>
      <c r="O3064" s="211"/>
      <c r="P3064" s="211"/>
      <c r="Q3064" s="211"/>
      <c r="R3064" s="211"/>
      <c r="S3064" s="211"/>
      <c r="T3064" s="212"/>
      <c r="AT3064" s="206" t="s">
        <v>532</v>
      </c>
      <c r="AU3064" s="206" t="s">
        <v>89</v>
      </c>
      <c r="AV3064" s="15" t="s">
        <v>537</v>
      </c>
      <c r="AW3064" s="15" t="s">
        <v>30</v>
      </c>
      <c r="AX3064" s="15" t="s">
        <v>76</v>
      </c>
      <c r="AY3064" s="206" t="s">
        <v>524</v>
      </c>
    </row>
    <row r="3065" spans="1:65" s="16" customFormat="1">
      <c r="B3065" s="213"/>
      <c r="D3065" s="190" t="s">
        <v>532</v>
      </c>
      <c r="E3065" s="214" t="s">
        <v>1</v>
      </c>
      <c r="F3065" s="215" t="s">
        <v>590</v>
      </c>
      <c r="H3065" s="216">
        <v>3129.4140000000002</v>
      </c>
      <c r="I3065" s="217"/>
      <c r="L3065" s="213"/>
      <c r="M3065" s="218"/>
      <c r="N3065" s="219"/>
      <c r="O3065" s="219"/>
      <c r="P3065" s="219"/>
      <c r="Q3065" s="219"/>
      <c r="R3065" s="219"/>
      <c r="S3065" s="219"/>
      <c r="T3065" s="220"/>
      <c r="AT3065" s="214" t="s">
        <v>532</v>
      </c>
      <c r="AU3065" s="214" t="s">
        <v>89</v>
      </c>
      <c r="AV3065" s="16" t="s">
        <v>530</v>
      </c>
      <c r="AW3065" s="16" t="s">
        <v>30</v>
      </c>
      <c r="AX3065" s="16" t="s">
        <v>83</v>
      </c>
      <c r="AY3065" s="214" t="s">
        <v>524</v>
      </c>
    </row>
    <row r="3066" spans="1:65" s="2" customFormat="1" ht="33" customHeight="1">
      <c r="A3066" s="35"/>
      <c r="B3066" s="144"/>
      <c r="C3066" s="176" t="s">
        <v>3003</v>
      </c>
      <c r="D3066" s="176" t="s">
        <v>526</v>
      </c>
      <c r="E3066" s="177" t="s">
        <v>3004</v>
      </c>
      <c r="F3066" s="178" t="s">
        <v>3005</v>
      </c>
      <c r="G3066" s="179" t="s">
        <v>529</v>
      </c>
      <c r="H3066" s="180">
        <v>2655.3249999999998</v>
      </c>
      <c r="I3066" s="181"/>
      <c r="J3066" s="180">
        <f>ROUND(I3066*H3066,3)</f>
        <v>0</v>
      </c>
      <c r="K3066" s="182"/>
      <c r="L3066" s="36"/>
      <c r="M3066" s="183" t="s">
        <v>1</v>
      </c>
      <c r="N3066" s="184" t="s">
        <v>42</v>
      </c>
      <c r="O3066" s="61"/>
      <c r="P3066" s="185">
        <f>O3066*H3066</f>
        <v>0</v>
      </c>
      <c r="Q3066" s="185">
        <v>5.4000000000000001E-4</v>
      </c>
      <c r="R3066" s="185">
        <f>Q3066*H3066</f>
        <v>1.4338754999999999</v>
      </c>
      <c r="S3066" s="185">
        <v>0</v>
      </c>
      <c r="T3066" s="186">
        <f>S3066*H3066</f>
        <v>0</v>
      </c>
      <c r="U3066" s="35"/>
      <c r="V3066" s="35"/>
      <c r="W3066" s="35"/>
      <c r="X3066" s="35"/>
      <c r="Y3066" s="35"/>
      <c r="Z3066" s="35"/>
      <c r="AA3066" s="35"/>
      <c r="AB3066" s="35"/>
      <c r="AC3066" s="35"/>
      <c r="AD3066" s="35"/>
      <c r="AE3066" s="35"/>
      <c r="AR3066" s="187" t="s">
        <v>644</v>
      </c>
      <c r="AT3066" s="187" t="s">
        <v>526</v>
      </c>
      <c r="AU3066" s="187" t="s">
        <v>89</v>
      </c>
      <c r="AY3066" s="18" t="s">
        <v>524</v>
      </c>
      <c r="BE3066" s="105">
        <f>IF(N3066="základná",J3066,0)</f>
        <v>0</v>
      </c>
      <c r="BF3066" s="105">
        <f>IF(N3066="znížená",J3066,0)</f>
        <v>0</v>
      </c>
      <c r="BG3066" s="105">
        <f>IF(N3066="zákl. prenesená",J3066,0)</f>
        <v>0</v>
      </c>
      <c r="BH3066" s="105">
        <f>IF(N3066="zníž. prenesená",J3066,0)</f>
        <v>0</v>
      </c>
      <c r="BI3066" s="105">
        <f>IF(N3066="nulová",J3066,0)</f>
        <v>0</v>
      </c>
      <c r="BJ3066" s="18" t="s">
        <v>89</v>
      </c>
      <c r="BK3066" s="188">
        <f>ROUND(I3066*H3066,3)</f>
        <v>0</v>
      </c>
      <c r="BL3066" s="18" t="s">
        <v>644</v>
      </c>
      <c r="BM3066" s="187" t="s">
        <v>3006</v>
      </c>
    </row>
    <row r="3067" spans="1:65" s="14" customFormat="1">
      <c r="B3067" s="198"/>
      <c r="D3067" s="190" t="s">
        <v>532</v>
      </c>
      <c r="E3067" s="199" t="s">
        <v>1</v>
      </c>
      <c r="F3067" s="200" t="s">
        <v>2978</v>
      </c>
      <c r="H3067" s="199" t="s">
        <v>1</v>
      </c>
      <c r="I3067" s="201"/>
      <c r="L3067" s="198"/>
      <c r="M3067" s="202"/>
      <c r="N3067" s="203"/>
      <c r="O3067" s="203"/>
      <c r="P3067" s="203"/>
      <c r="Q3067" s="203"/>
      <c r="R3067" s="203"/>
      <c r="S3067" s="203"/>
      <c r="T3067" s="204"/>
      <c r="AT3067" s="199" t="s">
        <v>532</v>
      </c>
      <c r="AU3067" s="199" t="s">
        <v>89</v>
      </c>
      <c r="AV3067" s="14" t="s">
        <v>83</v>
      </c>
      <c r="AW3067" s="14" t="s">
        <v>30</v>
      </c>
      <c r="AX3067" s="14" t="s">
        <v>76</v>
      </c>
      <c r="AY3067" s="199" t="s">
        <v>524</v>
      </c>
    </row>
    <row r="3068" spans="1:65" s="14" customFormat="1">
      <c r="B3068" s="198"/>
      <c r="D3068" s="190" t="s">
        <v>532</v>
      </c>
      <c r="E3068" s="199" t="s">
        <v>1</v>
      </c>
      <c r="F3068" s="200" t="s">
        <v>2979</v>
      </c>
      <c r="H3068" s="199" t="s">
        <v>1</v>
      </c>
      <c r="I3068" s="201"/>
      <c r="L3068" s="198"/>
      <c r="M3068" s="202"/>
      <c r="N3068" s="203"/>
      <c r="O3068" s="203"/>
      <c r="P3068" s="203"/>
      <c r="Q3068" s="203"/>
      <c r="R3068" s="203"/>
      <c r="S3068" s="203"/>
      <c r="T3068" s="204"/>
      <c r="AT3068" s="199" t="s">
        <v>532</v>
      </c>
      <c r="AU3068" s="199" t="s">
        <v>89</v>
      </c>
      <c r="AV3068" s="14" t="s">
        <v>83</v>
      </c>
      <c r="AW3068" s="14" t="s">
        <v>30</v>
      </c>
      <c r="AX3068" s="14" t="s">
        <v>76</v>
      </c>
      <c r="AY3068" s="199" t="s">
        <v>524</v>
      </c>
    </row>
    <row r="3069" spans="1:65" s="14" customFormat="1">
      <c r="B3069" s="198"/>
      <c r="D3069" s="190" t="s">
        <v>532</v>
      </c>
      <c r="E3069" s="199" t="s">
        <v>1</v>
      </c>
      <c r="F3069" s="200" t="s">
        <v>2980</v>
      </c>
      <c r="H3069" s="199" t="s">
        <v>1</v>
      </c>
      <c r="I3069" s="201"/>
      <c r="L3069" s="198"/>
      <c r="M3069" s="202"/>
      <c r="N3069" s="203"/>
      <c r="O3069" s="203"/>
      <c r="P3069" s="203"/>
      <c r="Q3069" s="203"/>
      <c r="R3069" s="203"/>
      <c r="S3069" s="203"/>
      <c r="T3069" s="204"/>
      <c r="AT3069" s="199" t="s">
        <v>532</v>
      </c>
      <c r="AU3069" s="199" t="s">
        <v>89</v>
      </c>
      <c r="AV3069" s="14" t="s">
        <v>83</v>
      </c>
      <c r="AW3069" s="14" t="s">
        <v>30</v>
      </c>
      <c r="AX3069" s="14" t="s">
        <v>76</v>
      </c>
      <c r="AY3069" s="199" t="s">
        <v>524</v>
      </c>
    </row>
    <row r="3070" spans="1:65" s="13" customFormat="1">
      <c r="B3070" s="189"/>
      <c r="D3070" s="190" t="s">
        <v>532</v>
      </c>
      <c r="E3070" s="191" t="s">
        <v>1</v>
      </c>
      <c r="F3070" s="192" t="s">
        <v>2981</v>
      </c>
      <c r="H3070" s="193">
        <v>752.03200000000004</v>
      </c>
      <c r="I3070" s="194"/>
      <c r="L3070" s="189"/>
      <c r="M3070" s="195"/>
      <c r="N3070" s="196"/>
      <c r="O3070" s="196"/>
      <c r="P3070" s="196"/>
      <c r="Q3070" s="196"/>
      <c r="R3070" s="196"/>
      <c r="S3070" s="196"/>
      <c r="T3070" s="197"/>
      <c r="AT3070" s="191" t="s">
        <v>532</v>
      </c>
      <c r="AU3070" s="191" t="s">
        <v>89</v>
      </c>
      <c r="AV3070" s="13" t="s">
        <v>89</v>
      </c>
      <c r="AW3070" s="13" t="s">
        <v>30</v>
      </c>
      <c r="AX3070" s="13" t="s">
        <v>76</v>
      </c>
      <c r="AY3070" s="191" t="s">
        <v>524</v>
      </c>
    </row>
    <row r="3071" spans="1:65" s="13" customFormat="1">
      <c r="B3071" s="189"/>
      <c r="D3071" s="190" t="s">
        <v>532</v>
      </c>
      <c r="E3071" s="191" t="s">
        <v>1</v>
      </c>
      <c r="F3071" s="192" t="s">
        <v>2982</v>
      </c>
      <c r="H3071" s="193">
        <v>1063.165</v>
      </c>
      <c r="I3071" s="194"/>
      <c r="L3071" s="189"/>
      <c r="M3071" s="195"/>
      <c r="N3071" s="196"/>
      <c r="O3071" s="196"/>
      <c r="P3071" s="196"/>
      <c r="Q3071" s="196"/>
      <c r="R3071" s="196"/>
      <c r="S3071" s="196"/>
      <c r="T3071" s="197"/>
      <c r="AT3071" s="191" t="s">
        <v>532</v>
      </c>
      <c r="AU3071" s="191" t="s">
        <v>89</v>
      </c>
      <c r="AV3071" s="13" t="s">
        <v>89</v>
      </c>
      <c r="AW3071" s="13" t="s">
        <v>30</v>
      </c>
      <c r="AX3071" s="13" t="s">
        <v>76</v>
      </c>
      <c r="AY3071" s="191" t="s">
        <v>524</v>
      </c>
    </row>
    <row r="3072" spans="1:65" s="15" customFormat="1">
      <c r="B3072" s="205"/>
      <c r="D3072" s="190" t="s">
        <v>532</v>
      </c>
      <c r="E3072" s="206" t="s">
        <v>241</v>
      </c>
      <c r="F3072" s="207" t="s">
        <v>589</v>
      </c>
      <c r="H3072" s="208">
        <v>1815.1969999999999</v>
      </c>
      <c r="I3072" s="209"/>
      <c r="L3072" s="205"/>
      <c r="M3072" s="210"/>
      <c r="N3072" s="211"/>
      <c r="O3072" s="211"/>
      <c r="P3072" s="211"/>
      <c r="Q3072" s="211"/>
      <c r="R3072" s="211"/>
      <c r="S3072" s="211"/>
      <c r="T3072" s="212"/>
      <c r="AT3072" s="206" t="s">
        <v>532</v>
      </c>
      <c r="AU3072" s="206" t="s">
        <v>89</v>
      </c>
      <c r="AV3072" s="15" t="s">
        <v>537</v>
      </c>
      <c r="AW3072" s="15" t="s">
        <v>30</v>
      </c>
      <c r="AX3072" s="15" t="s">
        <v>76</v>
      </c>
      <c r="AY3072" s="206" t="s">
        <v>524</v>
      </c>
    </row>
    <row r="3073" spans="1:65" s="14" customFormat="1">
      <c r="B3073" s="198"/>
      <c r="D3073" s="190" t="s">
        <v>532</v>
      </c>
      <c r="E3073" s="199" t="s">
        <v>1</v>
      </c>
      <c r="F3073" s="200" t="s">
        <v>2993</v>
      </c>
      <c r="H3073" s="199" t="s">
        <v>1</v>
      </c>
      <c r="I3073" s="201"/>
      <c r="L3073" s="198"/>
      <c r="M3073" s="202"/>
      <c r="N3073" s="203"/>
      <c r="O3073" s="203"/>
      <c r="P3073" s="203"/>
      <c r="Q3073" s="203"/>
      <c r="R3073" s="203"/>
      <c r="S3073" s="203"/>
      <c r="T3073" s="204"/>
      <c r="AT3073" s="199" t="s">
        <v>532</v>
      </c>
      <c r="AU3073" s="199" t="s">
        <v>89</v>
      </c>
      <c r="AV3073" s="14" t="s">
        <v>83</v>
      </c>
      <c r="AW3073" s="14" t="s">
        <v>30</v>
      </c>
      <c r="AX3073" s="14" t="s">
        <v>76</v>
      </c>
      <c r="AY3073" s="199" t="s">
        <v>524</v>
      </c>
    </row>
    <row r="3074" spans="1:65" s="13" customFormat="1">
      <c r="B3074" s="189"/>
      <c r="D3074" s="190" t="s">
        <v>532</v>
      </c>
      <c r="E3074" s="191" t="s">
        <v>1</v>
      </c>
      <c r="F3074" s="192" t="s">
        <v>2994</v>
      </c>
      <c r="H3074" s="193">
        <v>503.62299999999999</v>
      </c>
      <c r="I3074" s="194"/>
      <c r="L3074" s="189"/>
      <c r="M3074" s="195"/>
      <c r="N3074" s="196"/>
      <c r="O3074" s="196"/>
      <c r="P3074" s="196"/>
      <c r="Q3074" s="196"/>
      <c r="R3074" s="196"/>
      <c r="S3074" s="196"/>
      <c r="T3074" s="197"/>
      <c r="AT3074" s="191" t="s">
        <v>532</v>
      </c>
      <c r="AU3074" s="191" t="s">
        <v>89</v>
      </c>
      <c r="AV3074" s="13" t="s">
        <v>89</v>
      </c>
      <c r="AW3074" s="13" t="s">
        <v>30</v>
      </c>
      <c r="AX3074" s="13" t="s">
        <v>76</v>
      </c>
      <c r="AY3074" s="191" t="s">
        <v>524</v>
      </c>
    </row>
    <row r="3075" spans="1:65" s="15" customFormat="1">
      <c r="B3075" s="205"/>
      <c r="D3075" s="190" t="s">
        <v>532</v>
      </c>
      <c r="E3075" s="206" t="s">
        <v>244</v>
      </c>
      <c r="F3075" s="207" t="s">
        <v>589</v>
      </c>
      <c r="H3075" s="208">
        <v>503.62299999999999</v>
      </c>
      <c r="I3075" s="209"/>
      <c r="L3075" s="205"/>
      <c r="M3075" s="210"/>
      <c r="N3075" s="211"/>
      <c r="O3075" s="211"/>
      <c r="P3075" s="211"/>
      <c r="Q3075" s="211"/>
      <c r="R3075" s="211"/>
      <c r="S3075" s="211"/>
      <c r="T3075" s="212"/>
      <c r="AT3075" s="206" t="s">
        <v>532</v>
      </c>
      <c r="AU3075" s="206" t="s">
        <v>89</v>
      </c>
      <c r="AV3075" s="15" t="s">
        <v>537</v>
      </c>
      <c r="AW3075" s="15" t="s">
        <v>30</v>
      </c>
      <c r="AX3075" s="15" t="s">
        <v>76</v>
      </c>
      <c r="AY3075" s="206" t="s">
        <v>524</v>
      </c>
    </row>
    <row r="3076" spans="1:65" s="14" customFormat="1">
      <c r="B3076" s="198"/>
      <c r="D3076" s="190" t="s">
        <v>532</v>
      </c>
      <c r="E3076" s="199" t="s">
        <v>1</v>
      </c>
      <c r="F3076" s="200" t="s">
        <v>2997</v>
      </c>
      <c r="H3076" s="199" t="s">
        <v>1</v>
      </c>
      <c r="I3076" s="201"/>
      <c r="L3076" s="198"/>
      <c r="M3076" s="202"/>
      <c r="N3076" s="203"/>
      <c r="O3076" s="203"/>
      <c r="P3076" s="203"/>
      <c r="Q3076" s="203"/>
      <c r="R3076" s="203"/>
      <c r="S3076" s="203"/>
      <c r="T3076" s="204"/>
      <c r="AT3076" s="199" t="s">
        <v>532</v>
      </c>
      <c r="AU3076" s="199" t="s">
        <v>89</v>
      </c>
      <c r="AV3076" s="14" t="s">
        <v>83</v>
      </c>
      <c r="AW3076" s="14" t="s">
        <v>30</v>
      </c>
      <c r="AX3076" s="14" t="s">
        <v>76</v>
      </c>
      <c r="AY3076" s="199" t="s">
        <v>524</v>
      </c>
    </row>
    <row r="3077" spans="1:65" s="13" customFormat="1">
      <c r="B3077" s="189"/>
      <c r="D3077" s="190" t="s">
        <v>532</v>
      </c>
      <c r="E3077" s="191" t="s">
        <v>1</v>
      </c>
      <c r="F3077" s="192" t="s">
        <v>2998</v>
      </c>
      <c r="H3077" s="193">
        <v>152.17699999999999</v>
      </c>
      <c r="I3077" s="194"/>
      <c r="L3077" s="189"/>
      <c r="M3077" s="195"/>
      <c r="N3077" s="196"/>
      <c r="O3077" s="196"/>
      <c r="P3077" s="196"/>
      <c r="Q3077" s="196"/>
      <c r="R3077" s="196"/>
      <c r="S3077" s="196"/>
      <c r="T3077" s="197"/>
      <c r="AT3077" s="191" t="s">
        <v>532</v>
      </c>
      <c r="AU3077" s="191" t="s">
        <v>89</v>
      </c>
      <c r="AV3077" s="13" t="s">
        <v>89</v>
      </c>
      <c r="AW3077" s="13" t="s">
        <v>30</v>
      </c>
      <c r="AX3077" s="13" t="s">
        <v>76</v>
      </c>
      <c r="AY3077" s="191" t="s">
        <v>524</v>
      </c>
    </row>
    <row r="3078" spans="1:65" s="15" customFormat="1">
      <c r="B3078" s="205"/>
      <c r="D3078" s="190" t="s">
        <v>532</v>
      </c>
      <c r="E3078" s="206" t="s">
        <v>247</v>
      </c>
      <c r="F3078" s="207" t="s">
        <v>589</v>
      </c>
      <c r="H3078" s="208">
        <v>152.17699999999999</v>
      </c>
      <c r="I3078" s="209"/>
      <c r="L3078" s="205"/>
      <c r="M3078" s="210"/>
      <c r="N3078" s="211"/>
      <c r="O3078" s="211"/>
      <c r="P3078" s="211"/>
      <c r="Q3078" s="211"/>
      <c r="R3078" s="211"/>
      <c r="S3078" s="211"/>
      <c r="T3078" s="212"/>
      <c r="AT3078" s="206" t="s">
        <v>532</v>
      </c>
      <c r="AU3078" s="206" t="s">
        <v>89</v>
      </c>
      <c r="AV3078" s="15" t="s">
        <v>537</v>
      </c>
      <c r="AW3078" s="15" t="s">
        <v>30</v>
      </c>
      <c r="AX3078" s="15" t="s">
        <v>76</v>
      </c>
      <c r="AY3078" s="206" t="s">
        <v>524</v>
      </c>
    </row>
    <row r="3079" spans="1:65" s="14" customFormat="1">
      <c r="B3079" s="198"/>
      <c r="D3079" s="190" t="s">
        <v>532</v>
      </c>
      <c r="E3079" s="199" t="s">
        <v>1</v>
      </c>
      <c r="F3079" s="200" t="s">
        <v>2065</v>
      </c>
      <c r="H3079" s="199" t="s">
        <v>1</v>
      </c>
      <c r="I3079" s="201"/>
      <c r="L3079" s="198"/>
      <c r="M3079" s="202"/>
      <c r="N3079" s="203"/>
      <c r="O3079" s="203"/>
      <c r="P3079" s="203"/>
      <c r="Q3079" s="203"/>
      <c r="R3079" s="203"/>
      <c r="S3079" s="203"/>
      <c r="T3079" s="204"/>
      <c r="AT3079" s="199" t="s">
        <v>532</v>
      </c>
      <c r="AU3079" s="199" t="s">
        <v>89</v>
      </c>
      <c r="AV3079" s="14" t="s">
        <v>83</v>
      </c>
      <c r="AW3079" s="14" t="s">
        <v>30</v>
      </c>
      <c r="AX3079" s="14" t="s">
        <v>76</v>
      </c>
      <c r="AY3079" s="199" t="s">
        <v>524</v>
      </c>
    </row>
    <row r="3080" spans="1:65" s="13" customFormat="1">
      <c r="B3080" s="189"/>
      <c r="D3080" s="190" t="s">
        <v>532</v>
      </c>
      <c r="E3080" s="191" t="s">
        <v>1</v>
      </c>
      <c r="F3080" s="192" t="s">
        <v>3000</v>
      </c>
      <c r="H3080" s="193">
        <v>164.45599999999999</v>
      </c>
      <c r="I3080" s="194"/>
      <c r="L3080" s="189"/>
      <c r="M3080" s="195"/>
      <c r="N3080" s="196"/>
      <c r="O3080" s="196"/>
      <c r="P3080" s="196"/>
      <c r="Q3080" s="196"/>
      <c r="R3080" s="196"/>
      <c r="S3080" s="196"/>
      <c r="T3080" s="197"/>
      <c r="AT3080" s="191" t="s">
        <v>532</v>
      </c>
      <c r="AU3080" s="191" t="s">
        <v>89</v>
      </c>
      <c r="AV3080" s="13" t="s">
        <v>89</v>
      </c>
      <c r="AW3080" s="13" t="s">
        <v>30</v>
      </c>
      <c r="AX3080" s="13" t="s">
        <v>76</v>
      </c>
      <c r="AY3080" s="191" t="s">
        <v>524</v>
      </c>
    </row>
    <row r="3081" spans="1:65" s="15" customFormat="1">
      <c r="B3081" s="205"/>
      <c r="D3081" s="190" t="s">
        <v>532</v>
      </c>
      <c r="E3081" s="206" t="s">
        <v>250</v>
      </c>
      <c r="F3081" s="207" t="s">
        <v>589</v>
      </c>
      <c r="H3081" s="208">
        <v>164.45599999999999</v>
      </c>
      <c r="I3081" s="209"/>
      <c r="L3081" s="205"/>
      <c r="M3081" s="210"/>
      <c r="N3081" s="211"/>
      <c r="O3081" s="211"/>
      <c r="P3081" s="211"/>
      <c r="Q3081" s="211"/>
      <c r="R3081" s="211"/>
      <c r="S3081" s="211"/>
      <c r="T3081" s="212"/>
      <c r="AT3081" s="206" t="s">
        <v>532</v>
      </c>
      <c r="AU3081" s="206" t="s">
        <v>89</v>
      </c>
      <c r="AV3081" s="15" t="s">
        <v>537</v>
      </c>
      <c r="AW3081" s="15" t="s">
        <v>30</v>
      </c>
      <c r="AX3081" s="15" t="s">
        <v>76</v>
      </c>
      <c r="AY3081" s="206" t="s">
        <v>524</v>
      </c>
    </row>
    <row r="3082" spans="1:65" s="13" customFormat="1">
      <c r="B3082" s="189"/>
      <c r="D3082" s="190" t="s">
        <v>532</v>
      </c>
      <c r="E3082" s="191" t="s">
        <v>1</v>
      </c>
      <c r="F3082" s="192" t="s">
        <v>3007</v>
      </c>
      <c r="H3082" s="193">
        <v>19.872</v>
      </c>
      <c r="I3082" s="194"/>
      <c r="L3082" s="189"/>
      <c r="M3082" s="195"/>
      <c r="N3082" s="196"/>
      <c r="O3082" s="196"/>
      <c r="P3082" s="196"/>
      <c r="Q3082" s="196"/>
      <c r="R3082" s="196"/>
      <c r="S3082" s="196"/>
      <c r="T3082" s="197"/>
      <c r="AT3082" s="191" t="s">
        <v>532</v>
      </c>
      <c r="AU3082" s="191" t="s">
        <v>89</v>
      </c>
      <c r="AV3082" s="13" t="s">
        <v>89</v>
      </c>
      <c r="AW3082" s="13" t="s">
        <v>30</v>
      </c>
      <c r="AX3082" s="13" t="s">
        <v>76</v>
      </c>
      <c r="AY3082" s="191" t="s">
        <v>524</v>
      </c>
    </row>
    <row r="3083" spans="1:65" s="16" customFormat="1">
      <c r="B3083" s="213"/>
      <c r="D3083" s="190" t="s">
        <v>532</v>
      </c>
      <c r="E3083" s="214" t="s">
        <v>1</v>
      </c>
      <c r="F3083" s="215" t="s">
        <v>590</v>
      </c>
      <c r="H3083" s="216">
        <v>2655.3249999999998</v>
      </c>
      <c r="I3083" s="217"/>
      <c r="L3083" s="213"/>
      <c r="M3083" s="218"/>
      <c r="N3083" s="219"/>
      <c r="O3083" s="219"/>
      <c r="P3083" s="219"/>
      <c r="Q3083" s="219"/>
      <c r="R3083" s="219"/>
      <c r="S3083" s="219"/>
      <c r="T3083" s="220"/>
      <c r="AT3083" s="214" t="s">
        <v>532</v>
      </c>
      <c r="AU3083" s="214" t="s">
        <v>89</v>
      </c>
      <c r="AV3083" s="16" t="s">
        <v>530</v>
      </c>
      <c r="AW3083" s="16" t="s">
        <v>30</v>
      </c>
      <c r="AX3083" s="16" t="s">
        <v>83</v>
      </c>
      <c r="AY3083" s="214" t="s">
        <v>524</v>
      </c>
    </row>
    <row r="3084" spans="1:65" s="2" customFormat="1" ht="55.5" customHeight="1">
      <c r="A3084" s="35"/>
      <c r="B3084" s="144"/>
      <c r="C3084" s="264" t="s">
        <v>3008</v>
      </c>
      <c r="D3084" s="264" t="s">
        <v>697</v>
      </c>
      <c r="E3084" s="265" t="s">
        <v>3009</v>
      </c>
      <c r="F3084" s="266" t="s">
        <v>3010</v>
      </c>
      <c r="G3084" s="267" t="s">
        <v>529</v>
      </c>
      <c r="H3084" s="268">
        <v>3600.52</v>
      </c>
      <c r="I3084" s="268"/>
      <c r="J3084" s="268">
        <f>ROUND(I3084*H3084,3)</f>
        <v>0</v>
      </c>
      <c r="K3084" s="227"/>
      <c r="L3084" s="228"/>
      <c r="M3084" s="229" t="s">
        <v>1</v>
      </c>
      <c r="N3084" s="230" t="s">
        <v>42</v>
      </c>
      <c r="O3084" s="61"/>
      <c r="P3084" s="185">
        <f>O3084*H3084</f>
        <v>0</v>
      </c>
      <c r="Q3084" s="185">
        <v>5.13E-3</v>
      </c>
      <c r="R3084" s="185">
        <f>Q3084*H3084</f>
        <v>18.470667599999999</v>
      </c>
      <c r="S3084" s="185">
        <v>0</v>
      </c>
      <c r="T3084" s="186">
        <f>S3084*H3084</f>
        <v>0</v>
      </c>
      <c r="U3084" s="35"/>
      <c r="V3084" s="35"/>
      <c r="W3084" s="35"/>
      <c r="X3084" s="35"/>
      <c r="Y3084" s="35"/>
      <c r="Z3084" s="35"/>
      <c r="AA3084" s="35"/>
      <c r="AB3084" s="35"/>
      <c r="AC3084" s="35"/>
      <c r="AD3084" s="35"/>
      <c r="AE3084" s="35"/>
      <c r="AR3084" s="187" t="s">
        <v>732</v>
      </c>
      <c r="AT3084" s="187" t="s">
        <v>697</v>
      </c>
      <c r="AU3084" s="187" t="s">
        <v>89</v>
      </c>
      <c r="AY3084" s="18" t="s">
        <v>524</v>
      </c>
      <c r="BE3084" s="105">
        <f>IF(N3084="základná",J3084,0)</f>
        <v>0</v>
      </c>
      <c r="BF3084" s="105">
        <f>IF(N3084="znížená",J3084,0)</f>
        <v>0</v>
      </c>
      <c r="BG3084" s="105">
        <f>IF(N3084="zákl. prenesená",J3084,0)</f>
        <v>0</v>
      </c>
      <c r="BH3084" s="105">
        <f>IF(N3084="zníž. prenesená",J3084,0)</f>
        <v>0</v>
      </c>
      <c r="BI3084" s="105">
        <f>IF(N3084="nulová",J3084,0)</f>
        <v>0</v>
      </c>
      <c r="BJ3084" s="18" t="s">
        <v>89</v>
      </c>
      <c r="BK3084" s="188">
        <f>ROUND(I3084*H3084,3)</f>
        <v>0</v>
      </c>
      <c r="BL3084" s="18" t="s">
        <v>644</v>
      </c>
      <c r="BM3084" s="187" t="s">
        <v>3011</v>
      </c>
    </row>
    <row r="3085" spans="1:65" s="14" customFormat="1">
      <c r="B3085" s="198"/>
      <c r="D3085" s="190" t="s">
        <v>532</v>
      </c>
      <c r="E3085" s="199" t="s">
        <v>1</v>
      </c>
      <c r="F3085" s="200" t="s">
        <v>2064</v>
      </c>
      <c r="H3085" s="199" t="s">
        <v>1</v>
      </c>
      <c r="I3085" s="201"/>
      <c r="L3085" s="198"/>
      <c r="M3085" s="202"/>
      <c r="N3085" s="203"/>
      <c r="O3085" s="203"/>
      <c r="P3085" s="203"/>
      <c r="Q3085" s="203"/>
      <c r="R3085" s="203"/>
      <c r="S3085" s="203"/>
      <c r="T3085" s="204"/>
      <c r="AT3085" s="199" t="s">
        <v>532</v>
      </c>
      <c r="AU3085" s="199" t="s">
        <v>89</v>
      </c>
      <c r="AV3085" s="14" t="s">
        <v>83</v>
      </c>
      <c r="AW3085" s="14" t="s">
        <v>30</v>
      </c>
      <c r="AX3085" s="14" t="s">
        <v>76</v>
      </c>
      <c r="AY3085" s="199" t="s">
        <v>524</v>
      </c>
    </row>
    <row r="3086" spans="1:65" s="13" customFormat="1">
      <c r="B3086" s="189"/>
      <c r="D3086" s="190" t="s">
        <v>532</v>
      </c>
      <c r="E3086" s="191" t="s">
        <v>1</v>
      </c>
      <c r="F3086" s="192" t="s">
        <v>3012</v>
      </c>
      <c r="H3086" s="193">
        <v>2459.0079999999998</v>
      </c>
      <c r="I3086" s="194"/>
      <c r="L3086" s="189"/>
      <c r="M3086" s="195"/>
      <c r="N3086" s="196"/>
      <c r="O3086" s="196"/>
      <c r="P3086" s="196"/>
      <c r="Q3086" s="196"/>
      <c r="R3086" s="196"/>
      <c r="S3086" s="196"/>
      <c r="T3086" s="197"/>
      <c r="AT3086" s="191" t="s">
        <v>532</v>
      </c>
      <c r="AU3086" s="191" t="s">
        <v>89</v>
      </c>
      <c r="AV3086" s="13" t="s">
        <v>89</v>
      </c>
      <c r="AW3086" s="13" t="s">
        <v>30</v>
      </c>
      <c r="AX3086" s="13" t="s">
        <v>76</v>
      </c>
      <c r="AY3086" s="191" t="s">
        <v>524</v>
      </c>
    </row>
    <row r="3087" spans="1:65" s="13" customFormat="1">
      <c r="B3087" s="189"/>
      <c r="D3087" s="190" t="s">
        <v>532</v>
      </c>
      <c r="E3087" s="191" t="s">
        <v>1</v>
      </c>
      <c r="F3087" s="192" t="s">
        <v>3013</v>
      </c>
      <c r="H3087" s="193">
        <v>658.94799999999998</v>
      </c>
      <c r="I3087" s="194"/>
      <c r="L3087" s="189"/>
      <c r="M3087" s="195"/>
      <c r="N3087" s="196"/>
      <c r="O3087" s="196"/>
      <c r="P3087" s="196"/>
      <c r="Q3087" s="196"/>
      <c r="R3087" s="196"/>
      <c r="S3087" s="196"/>
      <c r="T3087" s="197"/>
      <c r="AT3087" s="191" t="s">
        <v>532</v>
      </c>
      <c r="AU3087" s="191" t="s">
        <v>89</v>
      </c>
      <c r="AV3087" s="13" t="s">
        <v>89</v>
      </c>
      <c r="AW3087" s="13" t="s">
        <v>30</v>
      </c>
      <c r="AX3087" s="13" t="s">
        <v>76</v>
      </c>
      <c r="AY3087" s="191" t="s">
        <v>524</v>
      </c>
    </row>
    <row r="3088" spans="1:65" s="13" customFormat="1">
      <c r="B3088" s="189"/>
      <c r="D3088" s="190" t="s">
        <v>532</v>
      </c>
      <c r="E3088" s="191" t="s">
        <v>1</v>
      </c>
      <c r="F3088" s="192" t="s">
        <v>3014</v>
      </c>
      <c r="H3088" s="193">
        <v>224.57</v>
      </c>
      <c r="I3088" s="194"/>
      <c r="L3088" s="189"/>
      <c r="M3088" s="195"/>
      <c r="N3088" s="196"/>
      <c r="O3088" s="196"/>
      <c r="P3088" s="196"/>
      <c r="Q3088" s="196"/>
      <c r="R3088" s="196"/>
      <c r="S3088" s="196"/>
      <c r="T3088" s="197"/>
      <c r="AT3088" s="191" t="s">
        <v>532</v>
      </c>
      <c r="AU3088" s="191" t="s">
        <v>89</v>
      </c>
      <c r="AV3088" s="13" t="s">
        <v>89</v>
      </c>
      <c r="AW3088" s="13" t="s">
        <v>30</v>
      </c>
      <c r="AX3088" s="13" t="s">
        <v>76</v>
      </c>
      <c r="AY3088" s="191" t="s">
        <v>524</v>
      </c>
    </row>
    <row r="3089" spans="1:65" s="13" customFormat="1">
      <c r="B3089" s="189"/>
      <c r="D3089" s="190" t="s">
        <v>532</v>
      </c>
      <c r="E3089" s="191" t="s">
        <v>1</v>
      </c>
      <c r="F3089" s="192" t="s">
        <v>3015</v>
      </c>
      <c r="H3089" s="193">
        <v>235.14099999999999</v>
      </c>
      <c r="I3089" s="194"/>
      <c r="L3089" s="189"/>
      <c r="M3089" s="195"/>
      <c r="N3089" s="196"/>
      <c r="O3089" s="196"/>
      <c r="P3089" s="196"/>
      <c r="Q3089" s="196"/>
      <c r="R3089" s="196"/>
      <c r="S3089" s="196"/>
      <c r="T3089" s="197"/>
      <c r="AT3089" s="191" t="s">
        <v>532</v>
      </c>
      <c r="AU3089" s="191" t="s">
        <v>89</v>
      </c>
      <c r="AV3089" s="13" t="s">
        <v>89</v>
      </c>
      <c r="AW3089" s="13" t="s">
        <v>30</v>
      </c>
      <c r="AX3089" s="13" t="s">
        <v>76</v>
      </c>
      <c r="AY3089" s="191" t="s">
        <v>524</v>
      </c>
    </row>
    <row r="3090" spans="1:65" s="13" customFormat="1">
      <c r="B3090" s="189"/>
      <c r="D3090" s="190" t="s">
        <v>532</v>
      </c>
      <c r="E3090" s="191" t="s">
        <v>1</v>
      </c>
      <c r="F3090" s="192" t="s">
        <v>3016</v>
      </c>
      <c r="H3090" s="193">
        <v>22.853000000000002</v>
      </c>
      <c r="I3090" s="194"/>
      <c r="L3090" s="189"/>
      <c r="M3090" s="195"/>
      <c r="N3090" s="196"/>
      <c r="O3090" s="196"/>
      <c r="P3090" s="196"/>
      <c r="Q3090" s="196"/>
      <c r="R3090" s="196"/>
      <c r="S3090" s="196"/>
      <c r="T3090" s="197"/>
      <c r="AT3090" s="191" t="s">
        <v>532</v>
      </c>
      <c r="AU3090" s="191" t="s">
        <v>89</v>
      </c>
      <c r="AV3090" s="13" t="s">
        <v>89</v>
      </c>
      <c r="AW3090" s="13" t="s">
        <v>30</v>
      </c>
      <c r="AX3090" s="13" t="s">
        <v>76</v>
      </c>
      <c r="AY3090" s="191" t="s">
        <v>524</v>
      </c>
    </row>
    <row r="3091" spans="1:65" s="16" customFormat="1">
      <c r="B3091" s="213"/>
      <c r="D3091" s="190" t="s">
        <v>532</v>
      </c>
      <c r="E3091" s="214" t="s">
        <v>1</v>
      </c>
      <c r="F3091" s="215" t="s">
        <v>590</v>
      </c>
      <c r="H3091" s="216">
        <v>3600.52</v>
      </c>
      <c r="I3091" s="217"/>
      <c r="L3091" s="213"/>
      <c r="M3091" s="218"/>
      <c r="N3091" s="219"/>
      <c r="O3091" s="219"/>
      <c r="P3091" s="219"/>
      <c r="Q3091" s="219"/>
      <c r="R3091" s="219"/>
      <c r="S3091" s="219"/>
      <c r="T3091" s="220"/>
      <c r="AT3091" s="214" t="s">
        <v>532</v>
      </c>
      <c r="AU3091" s="214" t="s">
        <v>89</v>
      </c>
      <c r="AV3091" s="16" t="s">
        <v>530</v>
      </c>
      <c r="AW3091" s="16" t="s">
        <v>30</v>
      </c>
      <c r="AX3091" s="16" t="s">
        <v>83</v>
      </c>
      <c r="AY3091" s="214" t="s">
        <v>524</v>
      </c>
    </row>
    <row r="3092" spans="1:65" s="2" customFormat="1" ht="55.5" customHeight="1">
      <c r="A3092" s="35"/>
      <c r="B3092" s="144"/>
      <c r="C3092" s="176" t="s">
        <v>3017</v>
      </c>
      <c r="D3092" s="176" t="s">
        <v>526</v>
      </c>
      <c r="E3092" s="177" t="s">
        <v>3018</v>
      </c>
      <c r="F3092" s="178" t="s">
        <v>3019</v>
      </c>
      <c r="G3092" s="179" t="s">
        <v>529</v>
      </c>
      <c r="H3092" s="180">
        <v>53.542000000000002</v>
      </c>
      <c r="I3092" s="181"/>
      <c r="J3092" s="180">
        <f>ROUND(I3092*H3092,3)</f>
        <v>0</v>
      </c>
      <c r="K3092" s="182"/>
      <c r="L3092" s="36"/>
      <c r="M3092" s="183" t="s">
        <v>1</v>
      </c>
      <c r="N3092" s="184" t="s">
        <v>42</v>
      </c>
      <c r="O3092" s="61"/>
      <c r="P3092" s="185">
        <f>O3092*H3092</f>
        <v>0</v>
      </c>
      <c r="Q3092" s="185">
        <v>0</v>
      </c>
      <c r="R3092" s="185">
        <f>Q3092*H3092</f>
        <v>0</v>
      </c>
      <c r="S3092" s="185">
        <v>0</v>
      </c>
      <c r="T3092" s="186">
        <f>S3092*H3092</f>
        <v>0</v>
      </c>
      <c r="U3092" s="35"/>
      <c r="V3092" s="35"/>
      <c r="W3092" s="35"/>
      <c r="X3092" s="35"/>
      <c r="Y3092" s="35"/>
      <c r="Z3092" s="35"/>
      <c r="AA3092" s="35"/>
      <c r="AB3092" s="35"/>
      <c r="AC3092" s="35"/>
      <c r="AD3092" s="35"/>
      <c r="AE3092" s="35"/>
      <c r="AR3092" s="187" t="s">
        <v>644</v>
      </c>
      <c r="AT3092" s="187" t="s">
        <v>526</v>
      </c>
      <c r="AU3092" s="187" t="s">
        <v>89</v>
      </c>
      <c r="AY3092" s="18" t="s">
        <v>524</v>
      </c>
      <c r="BE3092" s="105">
        <f>IF(N3092="základná",J3092,0)</f>
        <v>0</v>
      </c>
      <c r="BF3092" s="105">
        <f>IF(N3092="znížená",J3092,0)</f>
        <v>0</v>
      </c>
      <c r="BG3092" s="105">
        <f>IF(N3092="zákl. prenesená",J3092,0)</f>
        <v>0</v>
      </c>
      <c r="BH3092" s="105">
        <f>IF(N3092="zníž. prenesená",J3092,0)</f>
        <v>0</v>
      </c>
      <c r="BI3092" s="105">
        <f>IF(N3092="nulová",J3092,0)</f>
        <v>0</v>
      </c>
      <c r="BJ3092" s="18" t="s">
        <v>89</v>
      </c>
      <c r="BK3092" s="188">
        <f>ROUND(I3092*H3092,3)</f>
        <v>0</v>
      </c>
      <c r="BL3092" s="18" t="s">
        <v>644</v>
      </c>
      <c r="BM3092" s="187" t="s">
        <v>3020</v>
      </c>
    </row>
    <row r="3093" spans="1:65" s="14" customFormat="1">
      <c r="B3093" s="198"/>
      <c r="D3093" s="190" t="s">
        <v>532</v>
      </c>
      <c r="E3093" s="199" t="s">
        <v>1</v>
      </c>
      <c r="F3093" s="200" t="s">
        <v>2064</v>
      </c>
      <c r="H3093" s="199" t="s">
        <v>1</v>
      </c>
      <c r="I3093" s="201"/>
      <c r="L3093" s="198"/>
      <c r="M3093" s="202"/>
      <c r="N3093" s="203"/>
      <c r="O3093" s="203"/>
      <c r="P3093" s="203"/>
      <c r="Q3093" s="203"/>
      <c r="R3093" s="203"/>
      <c r="S3093" s="203"/>
      <c r="T3093" s="204"/>
      <c r="AT3093" s="199" t="s">
        <v>532</v>
      </c>
      <c r="AU3093" s="199" t="s">
        <v>89</v>
      </c>
      <c r="AV3093" s="14" t="s">
        <v>83</v>
      </c>
      <c r="AW3093" s="14" t="s">
        <v>30</v>
      </c>
      <c r="AX3093" s="14" t="s">
        <v>76</v>
      </c>
      <c r="AY3093" s="199" t="s">
        <v>524</v>
      </c>
    </row>
    <row r="3094" spans="1:65" s="14" customFormat="1">
      <c r="B3094" s="198"/>
      <c r="D3094" s="190" t="s">
        <v>532</v>
      </c>
      <c r="E3094" s="199" t="s">
        <v>1</v>
      </c>
      <c r="F3094" s="200" t="s">
        <v>2962</v>
      </c>
      <c r="H3094" s="199" t="s">
        <v>1</v>
      </c>
      <c r="I3094" s="201"/>
      <c r="L3094" s="198"/>
      <c r="M3094" s="202"/>
      <c r="N3094" s="203"/>
      <c r="O3094" s="203"/>
      <c r="P3094" s="203"/>
      <c r="Q3094" s="203"/>
      <c r="R3094" s="203"/>
      <c r="S3094" s="203"/>
      <c r="T3094" s="204"/>
      <c r="AT3094" s="199" t="s">
        <v>532</v>
      </c>
      <c r="AU3094" s="199" t="s">
        <v>89</v>
      </c>
      <c r="AV3094" s="14" t="s">
        <v>83</v>
      </c>
      <c r="AW3094" s="14" t="s">
        <v>30</v>
      </c>
      <c r="AX3094" s="14" t="s">
        <v>76</v>
      </c>
      <c r="AY3094" s="199" t="s">
        <v>524</v>
      </c>
    </row>
    <row r="3095" spans="1:65" s="13" customFormat="1">
      <c r="B3095" s="189"/>
      <c r="D3095" s="190" t="s">
        <v>532</v>
      </c>
      <c r="E3095" s="191" t="s">
        <v>1</v>
      </c>
      <c r="F3095" s="192" t="s">
        <v>2963</v>
      </c>
      <c r="H3095" s="193">
        <v>45.698</v>
      </c>
      <c r="I3095" s="194"/>
      <c r="L3095" s="189"/>
      <c r="M3095" s="195"/>
      <c r="N3095" s="196"/>
      <c r="O3095" s="196"/>
      <c r="P3095" s="196"/>
      <c r="Q3095" s="196"/>
      <c r="R3095" s="196"/>
      <c r="S3095" s="196"/>
      <c r="T3095" s="197"/>
      <c r="AT3095" s="191" t="s">
        <v>532</v>
      </c>
      <c r="AU3095" s="191" t="s">
        <v>89</v>
      </c>
      <c r="AV3095" s="13" t="s">
        <v>89</v>
      </c>
      <c r="AW3095" s="13" t="s">
        <v>30</v>
      </c>
      <c r="AX3095" s="13" t="s">
        <v>76</v>
      </c>
      <c r="AY3095" s="191" t="s">
        <v>524</v>
      </c>
    </row>
    <row r="3096" spans="1:65" s="13" customFormat="1">
      <c r="B3096" s="189"/>
      <c r="D3096" s="190" t="s">
        <v>532</v>
      </c>
      <c r="E3096" s="191" t="s">
        <v>1</v>
      </c>
      <c r="F3096" s="192" t="s">
        <v>3021</v>
      </c>
      <c r="H3096" s="193">
        <v>4.7679999999999998</v>
      </c>
      <c r="I3096" s="194"/>
      <c r="L3096" s="189"/>
      <c r="M3096" s="195"/>
      <c r="N3096" s="196"/>
      <c r="O3096" s="196"/>
      <c r="P3096" s="196"/>
      <c r="Q3096" s="196"/>
      <c r="R3096" s="196"/>
      <c r="S3096" s="196"/>
      <c r="T3096" s="197"/>
      <c r="AT3096" s="191" t="s">
        <v>532</v>
      </c>
      <c r="AU3096" s="191" t="s">
        <v>89</v>
      </c>
      <c r="AV3096" s="13" t="s">
        <v>89</v>
      </c>
      <c r="AW3096" s="13" t="s">
        <v>30</v>
      </c>
      <c r="AX3096" s="13" t="s">
        <v>76</v>
      </c>
      <c r="AY3096" s="191" t="s">
        <v>524</v>
      </c>
    </row>
    <row r="3097" spans="1:65" s="13" customFormat="1">
      <c r="B3097" s="189"/>
      <c r="D3097" s="190" t="s">
        <v>532</v>
      </c>
      <c r="E3097" s="191" t="s">
        <v>1</v>
      </c>
      <c r="F3097" s="192" t="s">
        <v>3022</v>
      </c>
      <c r="H3097" s="193">
        <v>3.0760000000000001</v>
      </c>
      <c r="I3097" s="194"/>
      <c r="L3097" s="189"/>
      <c r="M3097" s="195"/>
      <c r="N3097" s="196"/>
      <c r="O3097" s="196"/>
      <c r="P3097" s="196"/>
      <c r="Q3097" s="196"/>
      <c r="R3097" s="196"/>
      <c r="S3097" s="196"/>
      <c r="T3097" s="197"/>
      <c r="AT3097" s="191" t="s">
        <v>532</v>
      </c>
      <c r="AU3097" s="191" t="s">
        <v>89</v>
      </c>
      <c r="AV3097" s="13" t="s">
        <v>89</v>
      </c>
      <c r="AW3097" s="13" t="s">
        <v>30</v>
      </c>
      <c r="AX3097" s="13" t="s">
        <v>76</v>
      </c>
      <c r="AY3097" s="191" t="s">
        <v>524</v>
      </c>
    </row>
    <row r="3098" spans="1:65" s="15" customFormat="1">
      <c r="B3098" s="205"/>
      <c r="D3098" s="190" t="s">
        <v>532</v>
      </c>
      <c r="E3098" s="206" t="s">
        <v>1</v>
      </c>
      <c r="F3098" s="207" t="s">
        <v>589</v>
      </c>
      <c r="H3098" s="208">
        <v>53.542000000000002</v>
      </c>
      <c r="I3098" s="209"/>
      <c r="L3098" s="205"/>
      <c r="M3098" s="210"/>
      <c r="N3098" s="211"/>
      <c r="O3098" s="211"/>
      <c r="P3098" s="211"/>
      <c r="Q3098" s="211"/>
      <c r="R3098" s="211"/>
      <c r="S3098" s="211"/>
      <c r="T3098" s="212"/>
      <c r="AT3098" s="206" t="s">
        <v>532</v>
      </c>
      <c r="AU3098" s="206" t="s">
        <v>89</v>
      </c>
      <c r="AV3098" s="15" t="s">
        <v>537</v>
      </c>
      <c r="AW3098" s="15" t="s">
        <v>30</v>
      </c>
      <c r="AX3098" s="15" t="s">
        <v>76</v>
      </c>
      <c r="AY3098" s="206" t="s">
        <v>524</v>
      </c>
    </row>
    <row r="3099" spans="1:65" s="16" customFormat="1">
      <c r="B3099" s="213"/>
      <c r="D3099" s="190" t="s">
        <v>532</v>
      </c>
      <c r="E3099" s="214" t="s">
        <v>268</v>
      </c>
      <c r="F3099" s="215" t="s">
        <v>590</v>
      </c>
      <c r="H3099" s="216">
        <v>53.542000000000002</v>
      </c>
      <c r="I3099" s="217"/>
      <c r="L3099" s="213"/>
      <c r="M3099" s="218"/>
      <c r="N3099" s="219"/>
      <c r="O3099" s="219"/>
      <c r="P3099" s="219"/>
      <c r="Q3099" s="219"/>
      <c r="R3099" s="219"/>
      <c r="S3099" s="219"/>
      <c r="T3099" s="220"/>
      <c r="AT3099" s="214" t="s">
        <v>532</v>
      </c>
      <c r="AU3099" s="214" t="s">
        <v>89</v>
      </c>
      <c r="AV3099" s="16" t="s">
        <v>530</v>
      </c>
      <c r="AW3099" s="16" t="s">
        <v>30</v>
      </c>
      <c r="AX3099" s="16" t="s">
        <v>83</v>
      </c>
      <c r="AY3099" s="214" t="s">
        <v>524</v>
      </c>
    </row>
    <row r="3100" spans="1:65" s="2" customFormat="1" ht="44.25" customHeight="1">
      <c r="A3100" s="35"/>
      <c r="B3100" s="144"/>
      <c r="C3100" s="264" t="s">
        <v>3023</v>
      </c>
      <c r="D3100" s="264" t="s">
        <v>697</v>
      </c>
      <c r="E3100" s="265" t="s">
        <v>3024</v>
      </c>
      <c r="F3100" s="266" t="s">
        <v>3025</v>
      </c>
      <c r="G3100" s="267" t="s">
        <v>529</v>
      </c>
      <c r="H3100" s="268">
        <v>61.573</v>
      </c>
      <c r="I3100" s="268"/>
      <c r="J3100" s="268">
        <f>ROUND(I3100*H3100,3)</f>
        <v>0</v>
      </c>
      <c r="K3100" s="227"/>
      <c r="L3100" s="228"/>
      <c r="M3100" s="229" t="s">
        <v>1</v>
      </c>
      <c r="N3100" s="230" t="s">
        <v>42</v>
      </c>
      <c r="O3100" s="61"/>
      <c r="P3100" s="185">
        <f>O3100*H3100</f>
        <v>0</v>
      </c>
      <c r="Q3100" s="185">
        <v>1.9E-3</v>
      </c>
      <c r="R3100" s="185">
        <f>Q3100*H3100</f>
        <v>0.1169887</v>
      </c>
      <c r="S3100" s="185">
        <v>0</v>
      </c>
      <c r="T3100" s="186">
        <f>S3100*H3100</f>
        <v>0</v>
      </c>
      <c r="U3100" s="35"/>
      <c r="V3100" s="35"/>
      <c r="W3100" s="35"/>
      <c r="X3100" s="35"/>
      <c r="Y3100" s="35"/>
      <c r="Z3100" s="35"/>
      <c r="AA3100" s="35"/>
      <c r="AB3100" s="35"/>
      <c r="AC3100" s="35"/>
      <c r="AD3100" s="35"/>
      <c r="AE3100" s="35"/>
      <c r="AR3100" s="187" t="s">
        <v>732</v>
      </c>
      <c r="AT3100" s="187" t="s">
        <v>697</v>
      </c>
      <c r="AU3100" s="187" t="s">
        <v>89</v>
      </c>
      <c r="AY3100" s="18" t="s">
        <v>524</v>
      </c>
      <c r="BE3100" s="105">
        <f>IF(N3100="základná",J3100,0)</f>
        <v>0</v>
      </c>
      <c r="BF3100" s="105">
        <f>IF(N3100="znížená",J3100,0)</f>
        <v>0</v>
      </c>
      <c r="BG3100" s="105">
        <f>IF(N3100="zákl. prenesená",J3100,0)</f>
        <v>0</v>
      </c>
      <c r="BH3100" s="105">
        <f>IF(N3100="zníž. prenesená",J3100,0)</f>
        <v>0</v>
      </c>
      <c r="BI3100" s="105">
        <f>IF(N3100="nulová",J3100,0)</f>
        <v>0</v>
      </c>
      <c r="BJ3100" s="18" t="s">
        <v>89</v>
      </c>
      <c r="BK3100" s="188">
        <f>ROUND(I3100*H3100,3)</f>
        <v>0</v>
      </c>
      <c r="BL3100" s="18" t="s">
        <v>644</v>
      </c>
      <c r="BM3100" s="187" t="s">
        <v>3026</v>
      </c>
    </row>
    <row r="3101" spans="1:65" s="13" customFormat="1">
      <c r="B3101" s="189"/>
      <c r="D3101" s="190" t="s">
        <v>532</v>
      </c>
      <c r="E3101" s="191" t="s">
        <v>1</v>
      </c>
      <c r="F3101" s="192" t="s">
        <v>3027</v>
      </c>
      <c r="H3101" s="193">
        <v>61.573</v>
      </c>
      <c r="I3101" s="194"/>
      <c r="L3101" s="189"/>
      <c r="M3101" s="195"/>
      <c r="N3101" s="196"/>
      <c r="O3101" s="196"/>
      <c r="P3101" s="196"/>
      <c r="Q3101" s="196"/>
      <c r="R3101" s="196"/>
      <c r="S3101" s="196"/>
      <c r="T3101" s="197"/>
      <c r="AT3101" s="191" t="s">
        <v>532</v>
      </c>
      <c r="AU3101" s="191" t="s">
        <v>89</v>
      </c>
      <c r="AV3101" s="13" t="s">
        <v>89</v>
      </c>
      <c r="AW3101" s="13" t="s">
        <v>30</v>
      </c>
      <c r="AX3101" s="13" t="s">
        <v>83</v>
      </c>
      <c r="AY3101" s="191" t="s">
        <v>524</v>
      </c>
    </row>
    <row r="3102" spans="1:65" s="2" customFormat="1" ht="55.5" customHeight="1">
      <c r="A3102" s="35"/>
      <c r="B3102" s="144"/>
      <c r="C3102" s="176" t="s">
        <v>3028</v>
      </c>
      <c r="D3102" s="176" t="s">
        <v>526</v>
      </c>
      <c r="E3102" s="177" t="s">
        <v>3029</v>
      </c>
      <c r="F3102" s="178" t="s">
        <v>3030</v>
      </c>
      <c r="G3102" s="179" t="s">
        <v>529</v>
      </c>
      <c r="H3102" s="180">
        <v>3218.607</v>
      </c>
      <c r="I3102" s="181"/>
      <c r="J3102" s="180">
        <f>ROUND(I3102*H3102,3)</f>
        <v>0</v>
      </c>
      <c r="K3102" s="182"/>
      <c r="L3102" s="36"/>
      <c r="M3102" s="183" t="s">
        <v>1</v>
      </c>
      <c r="N3102" s="184" t="s">
        <v>42</v>
      </c>
      <c r="O3102" s="61"/>
      <c r="P3102" s="185">
        <f>O3102*H3102</f>
        <v>0</v>
      </c>
      <c r="Q3102" s="185">
        <v>0</v>
      </c>
      <c r="R3102" s="185">
        <f>Q3102*H3102</f>
        <v>0</v>
      </c>
      <c r="S3102" s="185">
        <v>0</v>
      </c>
      <c r="T3102" s="186">
        <f>S3102*H3102</f>
        <v>0</v>
      </c>
      <c r="U3102" s="35"/>
      <c r="V3102" s="35"/>
      <c r="W3102" s="35"/>
      <c r="X3102" s="35"/>
      <c r="Y3102" s="35"/>
      <c r="Z3102" s="35"/>
      <c r="AA3102" s="35"/>
      <c r="AB3102" s="35"/>
      <c r="AC3102" s="35"/>
      <c r="AD3102" s="35"/>
      <c r="AE3102" s="35"/>
      <c r="AR3102" s="187" t="s">
        <v>644</v>
      </c>
      <c r="AT3102" s="187" t="s">
        <v>526</v>
      </c>
      <c r="AU3102" s="187" t="s">
        <v>89</v>
      </c>
      <c r="AY3102" s="18" t="s">
        <v>524</v>
      </c>
      <c r="BE3102" s="105">
        <f>IF(N3102="základná",J3102,0)</f>
        <v>0</v>
      </c>
      <c r="BF3102" s="105">
        <f>IF(N3102="znížená",J3102,0)</f>
        <v>0</v>
      </c>
      <c r="BG3102" s="105">
        <f>IF(N3102="zákl. prenesená",J3102,0)</f>
        <v>0</v>
      </c>
      <c r="BH3102" s="105">
        <f>IF(N3102="zníž. prenesená",J3102,0)</f>
        <v>0</v>
      </c>
      <c r="BI3102" s="105">
        <f>IF(N3102="nulová",J3102,0)</f>
        <v>0</v>
      </c>
      <c r="BJ3102" s="18" t="s">
        <v>89</v>
      </c>
      <c r="BK3102" s="188">
        <f>ROUND(I3102*H3102,3)</f>
        <v>0</v>
      </c>
      <c r="BL3102" s="18" t="s">
        <v>644</v>
      </c>
      <c r="BM3102" s="187" t="s">
        <v>3031</v>
      </c>
    </row>
    <row r="3103" spans="1:65" s="14" customFormat="1">
      <c r="B3103" s="198"/>
      <c r="D3103" s="190" t="s">
        <v>532</v>
      </c>
      <c r="E3103" s="199" t="s">
        <v>1</v>
      </c>
      <c r="F3103" s="200" t="s">
        <v>2064</v>
      </c>
      <c r="H3103" s="199" t="s">
        <v>1</v>
      </c>
      <c r="I3103" s="201"/>
      <c r="L3103" s="198"/>
      <c r="M3103" s="202"/>
      <c r="N3103" s="203"/>
      <c r="O3103" s="203"/>
      <c r="P3103" s="203"/>
      <c r="Q3103" s="203"/>
      <c r="R3103" s="203"/>
      <c r="S3103" s="203"/>
      <c r="T3103" s="204"/>
      <c r="AT3103" s="199" t="s">
        <v>532</v>
      </c>
      <c r="AU3103" s="199" t="s">
        <v>89</v>
      </c>
      <c r="AV3103" s="14" t="s">
        <v>83</v>
      </c>
      <c r="AW3103" s="14" t="s">
        <v>30</v>
      </c>
      <c r="AX3103" s="14" t="s">
        <v>76</v>
      </c>
      <c r="AY3103" s="199" t="s">
        <v>524</v>
      </c>
    </row>
    <row r="3104" spans="1:65" s="14" customFormat="1">
      <c r="B3104" s="198"/>
      <c r="D3104" s="190" t="s">
        <v>532</v>
      </c>
      <c r="E3104" s="199" t="s">
        <v>1</v>
      </c>
      <c r="F3104" s="200" t="s">
        <v>2979</v>
      </c>
      <c r="H3104" s="199" t="s">
        <v>1</v>
      </c>
      <c r="I3104" s="201"/>
      <c r="L3104" s="198"/>
      <c r="M3104" s="202"/>
      <c r="N3104" s="203"/>
      <c r="O3104" s="203"/>
      <c r="P3104" s="203"/>
      <c r="Q3104" s="203"/>
      <c r="R3104" s="203"/>
      <c r="S3104" s="203"/>
      <c r="T3104" s="204"/>
      <c r="AT3104" s="199" t="s">
        <v>532</v>
      </c>
      <c r="AU3104" s="199" t="s">
        <v>89</v>
      </c>
      <c r="AV3104" s="14" t="s">
        <v>83</v>
      </c>
      <c r="AW3104" s="14" t="s">
        <v>30</v>
      </c>
      <c r="AX3104" s="14" t="s">
        <v>76</v>
      </c>
      <c r="AY3104" s="199" t="s">
        <v>524</v>
      </c>
    </row>
    <row r="3105" spans="2:51" s="13" customFormat="1">
      <c r="B3105" s="189"/>
      <c r="D3105" s="190" t="s">
        <v>532</v>
      </c>
      <c r="E3105" s="191" t="s">
        <v>1</v>
      </c>
      <c r="F3105" s="192" t="s">
        <v>3032</v>
      </c>
      <c r="H3105" s="193">
        <v>817.34400000000005</v>
      </c>
      <c r="I3105" s="194"/>
      <c r="L3105" s="189"/>
      <c r="M3105" s="195"/>
      <c r="N3105" s="196"/>
      <c r="O3105" s="196"/>
      <c r="P3105" s="196"/>
      <c r="Q3105" s="196"/>
      <c r="R3105" s="196"/>
      <c r="S3105" s="196"/>
      <c r="T3105" s="197"/>
      <c r="AT3105" s="191" t="s">
        <v>532</v>
      </c>
      <c r="AU3105" s="191" t="s">
        <v>89</v>
      </c>
      <c r="AV3105" s="13" t="s">
        <v>89</v>
      </c>
      <c r="AW3105" s="13" t="s">
        <v>30</v>
      </c>
      <c r="AX3105" s="13" t="s">
        <v>76</v>
      </c>
      <c r="AY3105" s="191" t="s">
        <v>524</v>
      </c>
    </row>
    <row r="3106" spans="2:51" s="13" customFormat="1">
      <c r="B3106" s="189"/>
      <c r="D3106" s="190" t="s">
        <v>532</v>
      </c>
      <c r="E3106" s="191" t="s">
        <v>1</v>
      </c>
      <c r="F3106" s="192" t="s">
        <v>3033</v>
      </c>
      <c r="H3106" s="193">
        <v>1139.742</v>
      </c>
      <c r="I3106" s="194"/>
      <c r="L3106" s="189"/>
      <c r="M3106" s="195"/>
      <c r="N3106" s="196"/>
      <c r="O3106" s="196"/>
      <c r="P3106" s="196"/>
      <c r="Q3106" s="196"/>
      <c r="R3106" s="196"/>
      <c r="S3106" s="196"/>
      <c r="T3106" s="197"/>
      <c r="AT3106" s="191" t="s">
        <v>532</v>
      </c>
      <c r="AU3106" s="191" t="s">
        <v>89</v>
      </c>
      <c r="AV3106" s="13" t="s">
        <v>89</v>
      </c>
      <c r="AW3106" s="13" t="s">
        <v>30</v>
      </c>
      <c r="AX3106" s="13" t="s">
        <v>76</v>
      </c>
      <c r="AY3106" s="191" t="s">
        <v>524</v>
      </c>
    </row>
    <row r="3107" spans="2:51" s="14" customFormat="1">
      <c r="B3107" s="198"/>
      <c r="D3107" s="190" t="s">
        <v>532</v>
      </c>
      <c r="E3107" s="199" t="s">
        <v>1</v>
      </c>
      <c r="F3107" s="200" t="s">
        <v>2983</v>
      </c>
      <c r="H3107" s="199" t="s">
        <v>1</v>
      </c>
      <c r="I3107" s="201"/>
      <c r="L3107" s="198"/>
      <c r="M3107" s="202"/>
      <c r="N3107" s="203"/>
      <c r="O3107" s="203"/>
      <c r="P3107" s="203"/>
      <c r="Q3107" s="203"/>
      <c r="R3107" s="203"/>
      <c r="S3107" s="203"/>
      <c r="T3107" s="204"/>
      <c r="AT3107" s="199" t="s">
        <v>532</v>
      </c>
      <c r="AU3107" s="199" t="s">
        <v>89</v>
      </c>
      <c r="AV3107" s="14" t="s">
        <v>83</v>
      </c>
      <c r="AW3107" s="14" t="s">
        <v>30</v>
      </c>
      <c r="AX3107" s="14" t="s">
        <v>76</v>
      </c>
      <c r="AY3107" s="199" t="s">
        <v>524</v>
      </c>
    </row>
    <row r="3108" spans="2:51" s="13" customFormat="1">
      <c r="B3108" s="189"/>
      <c r="D3108" s="190" t="s">
        <v>532</v>
      </c>
      <c r="E3108" s="191" t="s">
        <v>1</v>
      </c>
      <c r="F3108" s="192" t="s">
        <v>3034</v>
      </c>
      <c r="H3108" s="193">
        <v>6.1660000000000004</v>
      </c>
      <c r="I3108" s="194"/>
      <c r="L3108" s="189"/>
      <c r="M3108" s="195"/>
      <c r="N3108" s="196"/>
      <c r="O3108" s="196"/>
      <c r="P3108" s="196"/>
      <c r="Q3108" s="196"/>
      <c r="R3108" s="196"/>
      <c r="S3108" s="196"/>
      <c r="T3108" s="197"/>
      <c r="AT3108" s="191" t="s">
        <v>532</v>
      </c>
      <c r="AU3108" s="191" t="s">
        <v>89</v>
      </c>
      <c r="AV3108" s="13" t="s">
        <v>89</v>
      </c>
      <c r="AW3108" s="13" t="s">
        <v>30</v>
      </c>
      <c r="AX3108" s="13" t="s">
        <v>76</v>
      </c>
      <c r="AY3108" s="191" t="s">
        <v>524</v>
      </c>
    </row>
    <row r="3109" spans="2:51" s="13" customFormat="1">
      <c r="B3109" s="189"/>
      <c r="D3109" s="190" t="s">
        <v>532</v>
      </c>
      <c r="E3109" s="191" t="s">
        <v>1</v>
      </c>
      <c r="F3109" s="192" t="s">
        <v>3035</v>
      </c>
      <c r="H3109" s="193">
        <v>26.474</v>
      </c>
      <c r="I3109" s="194"/>
      <c r="L3109" s="189"/>
      <c r="M3109" s="195"/>
      <c r="N3109" s="196"/>
      <c r="O3109" s="196"/>
      <c r="P3109" s="196"/>
      <c r="Q3109" s="196"/>
      <c r="R3109" s="196"/>
      <c r="S3109" s="196"/>
      <c r="T3109" s="197"/>
      <c r="AT3109" s="191" t="s">
        <v>532</v>
      </c>
      <c r="AU3109" s="191" t="s">
        <v>89</v>
      </c>
      <c r="AV3109" s="13" t="s">
        <v>89</v>
      </c>
      <c r="AW3109" s="13" t="s">
        <v>30</v>
      </c>
      <c r="AX3109" s="13" t="s">
        <v>76</v>
      </c>
      <c r="AY3109" s="191" t="s">
        <v>524</v>
      </c>
    </row>
    <row r="3110" spans="2:51" s="13" customFormat="1">
      <c r="B3110" s="189"/>
      <c r="D3110" s="190" t="s">
        <v>532</v>
      </c>
      <c r="E3110" s="191" t="s">
        <v>1</v>
      </c>
      <c r="F3110" s="192" t="s">
        <v>3036</v>
      </c>
      <c r="H3110" s="193">
        <v>26.1</v>
      </c>
      <c r="I3110" s="194"/>
      <c r="L3110" s="189"/>
      <c r="M3110" s="195"/>
      <c r="N3110" s="196"/>
      <c r="O3110" s="196"/>
      <c r="P3110" s="196"/>
      <c r="Q3110" s="196"/>
      <c r="R3110" s="196"/>
      <c r="S3110" s="196"/>
      <c r="T3110" s="197"/>
      <c r="AT3110" s="191" t="s">
        <v>532</v>
      </c>
      <c r="AU3110" s="191" t="s">
        <v>89</v>
      </c>
      <c r="AV3110" s="13" t="s">
        <v>89</v>
      </c>
      <c r="AW3110" s="13" t="s">
        <v>30</v>
      </c>
      <c r="AX3110" s="13" t="s">
        <v>76</v>
      </c>
      <c r="AY3110" s="191" t="s">
        <v>524</v>
      </c>
    </row>
    <row r="3111" spans="2:51" s="13" customFormat="1">
      <c r="B3111" s="189"/>
      <c r="D3111" s="190" t="s">
        <v>532</v>
      </c>
      <c r="E3111" s="191" t="s">
        <v>1</v>
      </c>
      <c r="F3111" s="192" t="s">
        <v>3037</v>
      </c>
      <c r="H3111" s="193">
        <v>21.861000000000001</v>
      </c>
      <c r="I3111" s="194"/>
      <c r="L3111" s="189"/>
      <c r="M3111" s="195"/>
      <c r="N3111" s="196"/>
      <c r="O3111" s="196"/>
      <c r="P3111" s="196"/>
      <c r="Q3111" s="196"/>
      <c r="R3111" s="196"/>
      <c r="S3111" s="196"/>
      <c r="T3111" s="197"/>
      <c r="AT3111" s="191" t="s">
        <v>532</v>
      </c>
      <c r="AU3111" s="191" t="s">
        <v>89</v>
      </c>
      <c r="AV3111" s="13" t="s">
        <v>89</v>
      </c>
      <c r="AW3111" s="13" t="s">
        <v>30</v>
      </c>
      <c r="AX3111" s="13" t="s">
        <v>76</v>
      </c>
      <c r="AY3111" s="191" t="s">
        <v>524</v>
      </c>
    </row>
    <row r="3112" spans="2:51" s="14" customFormat="1">
      <c r="B3112" s="198"/>
      <c r="D3112" s="190" t="s">
        <v>532</v>
      </c>
      <c r="E3112" s="199" t="s">
        <v>1</v>
      </c>
      <c r="F3112" s="200" t="s">
        <v>2988</v>
      </c>
      <c r="H3112" s="199" t="s">
        <v>1</v>
      </c>
      <c r="I3112" s="201"/>
      <c r="L3112" s="198"/>
      <c r="M3112" s="202"/>
      <c r="N3112" s="203"/>
      <c r="O3112" s="203"/>
      <c r="P3112" s="203"/>
      <c r="Q3112" s="203"/>
      <c r="R3112" s="203"/>
      <c r="S3112" s="203"/>
      <c r="T3112" s="204"/>
      <c r="AT3112" s="199" t="s">
        <v>532</v>
      </c>
      <c r="AU3112" s="199" t="s">
        <v>89</v>
      </c>
      <c r="AV3112" s="14" t="s">
        <v>83</v>
      </c>
      <c r="AW3112" s="14" t="s">
        <v>30</v>
      </c>
      <c r="AX3112" s="14" t="s">
        <v>76</v>
      </c>
      <c r="AY3112" s="199" t="s">
        <v>524</v>
      </c>
    </row>
    <row r="3113" spans="2:51" s="13" customFormat="1">
      <c r="B3113" s="189"/>
      <c r="D3113" s="190" t="s">
        <v>532</v>
      </c>
      <c r="E3113" s="191" t="s">
        <v>1</v>
      </c>
      <c r="F3113" s="192" t="s">
        <v>3038</v>
      </c>
      <c r="H3113" s="193">
        <v>9.9030000000000005</v>
      </c>
      <c r="I3113" s="194"/>
      <c r="L3113" s="189"/>
      <c r="M3113" s="195"/>
      <c r="N3113" s="196"/>
      <c r="O3113" s="196"/>
      <c r="P3113" s="196"/>
      <c r="Q3113" s="196"/>
      <c r="R3113" s="196"/>
      <c r="S3113" s="196"/>
      <c r="T3113" s="197"/>
      <c r="AT3113" s="191" t="s">
        <v>532</v>
      </c>
      <c r="AU3113" s="191" t="s">
        <v>89</v>
      </c>
      <c r="AV3113" s="13" t="s">
        <v>89</v>
      </c>
      <c r="AW3113" s="13" t="s">
        <v>30</v>
      </c>
      <c r="AX3113" s="13" t="s">
        <v>76</v>
      </c>
      <c r="AY3113" s="191" t="s">
        <v>524</v>
      </c>
    </row>
    <row r="3114" spans="2:51" s="13" customFormat="1">
      <c r="B3114" s="189"/>
      <c r="D3114" s="190" t="s">
        <v>532</v>
      </c>
      <c r="E3114" s="191" t="s">
        <v>1</v>
      </c>
      <c r="F3114" s="192" t="s">
        <v>3039</v>
      </c>
      <c r="H3114" s="193">
        <v>43.771999999999998</v>
      </c>
      <c r="I3114" s="194"/>
      <c r="L3114" s="189"/>
      <c r="M3114" s="195"/>
      <c r="N3114" s="196"/>
      <c r="O3114" s="196"/>
      <c r="P3114" s="196"/>
      <c r="Q3114" s="196"/>
      <c r="R3114" s="196"/>
      <c r="S3114" s="196"/>
      <c r="T3114" s="197"/>
      <c r="AT3114" s="191" t="s">
        <v>532</v>
      </c>
      <c r="AU3114" s="191" t="s">
        <v>89</v>
      </c>
      <c r="AV3114" s="13" t="s">
        <v>89</v>
      </c>
      <c r="AW3114" s="13" t="s">
        <v>30</v>
      </c>
      <c r="AX3114" s="13" t="s">
        <v>76</v>
      </c>
      <c r="AY3114" s="191" t="s">
        <v>524</v>
      </c>
    </row>
    <row r="3115" spans="2:51" s="13" customFormat="1">
      <c r="B3115" s="189"/>
      <c r="D3115" s="190" t="s">
        <v>532</v>
      </c>
      <c r="E3115" s="191" t="s">
        <v>1</v>
      </c>
      <c r="F3115" s="192" t="s">
        <v>3040</v>
      </c>
      <c r="H3115" s="193">
        <v>24.885999999999999</v>
      </c>
      <c r="I3115" s="194"/>
      <c r="L3115" s="189"/>
      <c r="M3115" s="195"/>
      <c r="N3115" s="196"/>
      <c r="O3115" s="196"/>
      <c r="P3115" s="196"/>
      <c r="Q3115" s="196"/>
      <c r="R3115" s="196"/>
      <c r="S3115" s="196"/>
      <c r="T3115" s="197"/>
      <c r="AT3115" s="191" t="s">
        <v>532</v>
      </c>
      <c r="AU3115" s="191" t="s">
        <v>89</v>
      </c>
      <c r="AV3115" s="13" t="s">
        <v>89</v>
      </c>
      <c r="AW3115" s="13" t="s">
        <v>30</v>
      </c>
      <c r="AX3115" s="13" t="s">
        <v>76</v>
      </c>
      <c r="AY3115" s="191" t="s">
        <v>524</v>
      </c>
    </row>
    <row r="3116" spans="2:51" s="13" customFormat="1">
      <c r="B3116" s="189"/>
      <c r="D3116" s="190" t="s">
        <v>532</v>
      </c>
      <c r="E3116" s="191" t="s">
        <v>1</v>
      </c>
      <c r="F3116" s="192" t="s">
        <v>3041</v>
      </c>
      <c r="H3116" s="193">
        <v>30.503</v>
      </c>
      <c r="I3116" s="194"/>
      <c r="L3116" s="189"/>
      <c r="M3116" s="195"/>
      <c r="N3116" s="196"/>
      <c r="O3116" s="196"/>
      <c r="P3116" s="196"/>
      <c r="Q3116" s="196"/>
      <c r="R3116" s="196"/>
      <c r="S3116" s="196"/>
      <c r="T3116" s="197"/>
      <c r="AT3116" s="191" t="s">
        <v>532</v>
      </c>
      <c r="AU3116" s="191" t="s">
        <v>89</v>
      </c>
      <c r="AV3116" s="13" t="s">
        <v>89</v>
      </c>
      <c r="AW3116" s="13" t="s">
        <v>30</v>
      </c>
      <c r="AX3116" s="13" t="s">
        <v>76</v>
      </c>
      <c r="AY3116" s="191" t="s">
        <v>524</v>
      </c>
    </row>
    <row r="3117" spans="2:51" s="15" customFormat="1">
      <c r="B3117" s="205"/>
      <c r="D3117" s="190" t="s">
        <v>532</v>
      </c>
      <c r="E3117" s="206" t="s">
        <v>3042</v>
      </c>
      <c r="F3117" s="207" t="s">
        <v>589</v>
      </c>
      <c r="H3117" s="208">
        <v>2146.7510000000002</v>
      </c>
      <c r="I3117" s="209"/>
      <c r="L3117" s="205"/>
      <c r="M3117" s="210"/>
      <c r="N3117" s="211"/>
      <c r="O3117" s="211"/>
      <c r="P3117" s="211"/>
      <c r="Q3117" s="211"/>
      <c r="R3117" s="211"/>
      <c r="S3117" s="211"/>
      <c r="T3117" s="212"/>
      <c r="AT3117" s="206" t="s">
        <v>532</v>
      </c>
      <c r="AU3117" s="206" t="s">
        <v>89</v>
      </c>
      <c r="AV3117" s="15" t="s">
        <v>537</v>
      </c>
      <c r="AW3117" s="15" t="s">
        <v>30</v>
      </c>
      <c r="AX3117" s="15" t="s">
        <v>76</v>
      </c>
      <c r="AY3117" s="206" t="s">
        <v>524</v>
      </c>
    </row>
    <row r="3118" spans="2:51" s="14" customFormat="1">
      <c r="B3118" s="198"/>
      <c r="D3118" s="190" t="s">
        <v>532</v>
      </c>
      <c r="E3118" s="199" t="s">
        <v>1</v>
      </c>
      <c r="F3118" s="200" t="s">
        <v>2993</v>
      </c>
      <c r="H3118" s="199" t="s">
        <v>1</v>
      </c>
      <c r="I3118" s="201"/>
      <c r="L3118" s="198"/>
      <c r="M3118" s="202"/>
      <c r="N3118" s="203"/>
      <c r="O3118" s="203"/>
      <c r="P3118" s="203"/>
      <c r="Q3118" s="203"/>
      <c r="R3118" s="203"/>
      <c r="S3118" s="203"/>
      <c r="T3118" s="204"/>
      <c r="AT3118" s="199" t="s">
        <v>532</v>
      </c>
      <c r="AU3118" s="199" t="s">
        <v>89</v>
      </c>
      <c r="AV3118" s="14" t="s">
        <v>83</v>
      </c>
      <c r="AW3118" s="14" t="s">
        <v>30</v>
      </c>
      <c r="AX3118" s="14" t="s">
        <v>76</v>
      </c>
      <c r="AY3118" s="199" t="s">
        <v>524</v>
      </c>
    </row>
    <row r="3119" spans="2:51" s="13" customFormat="1">
      <c r="B3119" s="189"/>
      <c r="D3119" s="190" t="s">
        <v>532</v>
      </c>
      <c r="E3119" s="191" t="s">
        <v>1</v>
      </c>
      <c r="F3119" s="192" t="s">
        <v>3043</v>
      </c>
      <c r="H3119" s="193">
        <v>524.70000000000005</v>
      </c>
      <c r="I3119" s="194"/>
      <c r="L3119" s="189"/>
      <c r="M3119" s="195"/>
      <c r="N3119" s="196"/>
      <c r="O3119" s="196"/>
      <c r="P3119" s="196"/>
      <c r="Q3119" s="196"/>
      <c r="R3119" s="196"/>
      <c r="S3119" s="196"/>
      <c r="T3119" s="197"/>
      <c r="AT3119" s="191" t="s">
        <v>532</v>
      </c>
      <c r="AU3119" s="191" t="s">
        <v>89</v>
      </c>
      <c r="AV3119" s="13" t="s">
        <v>89</v>
      </c>
      <c r="AW3119" s="13" t="s">
        <v>30</v>
      </c>
      <c r="AX3119" s="13" t="s">
        <v>76</v>
      </c>
      <c r="AY3119" s="191" t="s">
        <v>524</v>
      </c>
    </row>
    <row r="3120" spans="2:51" s="14" customFormat="1">
      <c r="B3120" s="198"/>
      <c r="D3120" s="190" t="s">
        <v>532</v>
      </c>
      <c r="E3120" s="199" t="s">
        <v>1</v>
      </c>
      <c r="F3120" s="200" t="s">
        <v>2922</v>
      </c>
      <c r="H3120" s="199" t="s">
        <v>1</v>
      </c>
      <c r="I3120" s="201"/>
      <c r="L3120" s="198"/>
      <c r="M3120" s="202"/>
      <c r="N3120" s="203"/>
      <c r="O3120" s="203"/>
      <c r="P3120" s="203"/>
      <c r="Q3120" s="203"/>
      <c r="R3120" s="203"/>
      <c r="S3120" s="203"/>
      <c r="T3120" s="204"/>
      <c r="AT3120" s="199" t="s">
        <v>532</v>
      </c>
      <c r="AU3120" s="199" t="s">
        <v>89</v>
      </c>
      <c r="AV3120" s="14" t="s">
        <v>83</v>
      </c>
      <c r="AW3120" s="14" t="s">
        <v>30</v>
      </c>
      <c r="AX3120" s="14" t="s">
        <v>76</v>
      </c>
      <c r="AY3120" s="199" t="s">
        <v>524</v>
      </c>
    </row>
    <row r="3121" spans="2:51" s="13" customFormat="1">
      <c r="B3121" s="189"/>
      <c r="D3121" s="190" t="s">
        <v>532</v>
      </c>
      <c r="E3121" s="191" t="s">
        <v>1</v>
      </c>
      <c r="F3121" s="192" t="s">
        <v>3044</v>
      </c>
      <c r="H3121" s="193">
        <v>26.033000000000001</v>
      </c>
      <c r="I3121" s="194"/>
      <c r="L3121" s="189"/>
      <c r="M3121" s="195"/>
      <c r="N3121" s="196"/>
      <c r="O3121" s="196"/>
      <c r="P3121" s="196"/>
      <c r="Q3121" s="196"/>
      <c r="R3121" s="196"/>
      <c r="S3121" s="196"/>
      <c r="T3121" s="197"/>
      <c r="AT3121" s="191" t="s">
        <v>532</v>
      </c>
      <c r="AU3121" s="191" t="s">
        <v>89</v>
      </c>
      <c r="AV3121" s="13" t="s">
        <v>89</v>
      </c>
      <c r="AW3121" s="13" t="s">
        <v>30</v>
      </c>
      <c r="AX3121" s="13" t="s">
        <v>76</v>
      </c>
      <c r="AY3121" s="191" t="s">
        <v>524</v>
      </c>
    </row>
    <row r="3122" spans="2:51" s="13" customFormat="1">
      <c r="B3122" s="189"/>
      <c r="D3122" s="190" t="s">
        <v>532</v>
      </c>
      <c r="E3122" s="191" t="s">
        <v>1</v>
      </c>
      <c r="F3122" s="192" t="s">
        <v>3045</v>
      </c>
      <c r="H3122" s="193">
        <v>18.289000000000001</v>
      </c>
      <c r="I3122" s="194"/>
      <c r="L3122" s="189"/>
      <c r="M3122" s="195"/>
      <c r="N3122" s="196"/>
      <c r="O3122" s="196"/>
      <c r="P3122" s="196"/>
      <c r="Q3122" s="196"/>
      <c r="R3122" s="196"/>
      <c r="S3122" s="196"/>
      <c r="T3122" s="197"/>
      <c r="AT3122" s="191" t="s">
        <v>532</v>
      </c>
      <c r="AU3122" s="191" t="s">
        <v>89</v>
      </c>
      <c r="AV3122" s="13" t="s">
        <v>89</v>
      </c>
      <c r="AW3122" s="13" t="s">
        <v>30</v>
      </c>
      <c r="AX3122" s="13" t="s">
        <v>76</v>
      </c>
      <c r="AY3122" s="191" t="s">
        <v>524</v>
      </c>
    </row>
    <row r="3123" spans="2:51" s="15" customFormat="1">
      <c r="B3123" s="205"/>
      <c r="D3123" s="190" t="s">
        <v>532</v>
      </c>
      <c r="E3123" s="206" t="s">
        <v>3046</v>
      </c>
      <c r="F3123" s="207" t="s">
        <v>589</v>
      </c>
      <c r="H3123" s="208">
        <v>569.02200000000005</v>
      </c>
      <c r="I3123" s="209"/>
      <c r="L3123" s="205"/>
      <c r="M3123" s="210"/>
      <c r="N3123" s="211"/>
      <c r="O3123" s="211"/>
      <c r="P3123" s="211"/>
      <c r="Q3123" s="211"/>
      <c r="R3123" s="211"/>
      <c r="S3123" s="211"/>
      <c r="T3123" s="212"/>
      <c r="AT3123" s="206" t="s">
        <v>532</v>
      </c>
      <c r="AU3123" s="206" t="s">
        <v>89</v>
      </c>
      <c r="AV3123" s="15" t="s">
        <v>537</v>
      </c>
      <c r="AW3123" s="15" t="s">
        <v>30</v>
      </c>
      <c r="AX3123" s="15" t="s">
        <v>76</v>
      </c>
      <c r="AY3123" s="206" t="s">
        <v>524</v>
      </c>
    </row>
    <row r="3124" spans="2:51" s="14" customFormat="1">
      <c r="B3124" s="198"/>
      <c r="D3124" s="190" t="s">
        <v>532</v>
      </c>
      <c r="E3124" s="199" t="s">
        <v>1</v>
      </c>
      <c r="F3124" s="200" t="s">
        <v>2997</v>
      </c>
      <c r="H3124" s="199" t="s">
        <v>1</v>
      </c>
      <c r="I3124" s="201"/>
      <c r="L3124" s="198"/>
      <c r="M3124" s="202"/>
      <c r="N3124" s="203"/>
      <c r="O3124" s="203"/>
      <c r="P3124" s="203"/>
      <c r="Q3124" s="203"/>
      <c r="R3124" s="203"/>
      <c r="S3124" s="203"/>
      <c r="T3124" s="204"/>
      <c r="AT3124" s="199" t="s">
        <v>532</v>
      </c>
      <c r="AU3124" s="199" t="s">
        <v>89</v>
      </c>
      <c r="AV3124" s="14" t="s">
        <v>83</v>
      </c>
      <c r="AW3124" s="14" t="s">
        <v>30</v>
      </c>
      <c r="AX3124" s="14" t="s">
        <v>76</v>
      </c>
      <c r="AY3124" s="199" t="s">
        <v>524</v>
      </c>
    </row>
    <row r="3125" spans="2:51" s="13" customFormat="1">
      <c r="B3125" s="189"/>
      <c r="D3125" s="190" t="s">
        <v>532</v>
      </c>
      <c r="E3125" s="191" t="s">
        <v>1</v>
      </c>
      <c r="F3125" s="192" t="s">
        <v>3047</v>
      </c>
      <c r="H3125" s="193">
        <v>181.21</v>
      </c>
      <c r="I3125" s="194"/>
      <c r="L3125" s="189"/>
      <c r="M3125" s="195"/>
      <c r="N3125" s="196"/>
      <c r="O3125" s="196"/>
      <c r="P3125" s="196"/>
      <c r="Q3125" s="196"/>
      <c r="R3125" s="196"/>
      <c r="S3125" s="196"/>
      <c r="T3125" s="197"/>
      <c r="AT3125" s="191" t="s">
        <v>532</v>
      </c>
      <c r="AU3125" s="191" t="s">
        <v>89</v>
      </c>
      <c r="AV3125" s="13" t="s">
        <v>89</v>
      </c>
      <c r="AW3125" s="13" t="s">
        <v>30</v>
      </c>
      <c r="AX3125" s="13" t="s">
        <v>76</v>
      </c>
      <c r="AY3125" s="191" t="s">
        <v>524</v>
      </c>
    </row>
    <row r="3126" spans="2:51" s="13" customFormat="1">
      <c r="B3126" s="189"/>
      <c r="D3126" s="190" t="s">
        <v>532</v>
      </c>
      <c r="E3126" s="191" t="s">
        <v>1</v>
      </c>
      <c r="F3126" s="192" t="s">
        <v>3048</v>
      </c>
      <c r="H3126" s="193">
        <v>26.71</v>
      </c>
      <c r="I3126" s="194"/>
      <c r="L3126" s="189"/>
      <c r="M3126" s="195"/>
      <c r="N3126" s="196"/>
      <c r="O3126" s="196"/>
      <c r="P3126" s="196"/>
      <c r="Q3126" s="196"/>
      <c r="R3126" s="196"/>
      <c r="S3126" s="196"/>
      <c r="T3126" s="197"/>
      <c r="AT3126" s="191" t="s">
        <v>532</v>
      </c>
      <c r="AU3126" s="191" t="s">
        <v>89</v>
      </c>
      <c r="AV3126" s="13" t="s">
        <v>89</v>
      </c>
      <c r="AW3126" s="13" t="s">
        <v>30</v>
      </c>
      <c r="AX3126" s="13" t="s">
        <v>76</v>
      </c>
      <c r="AY3126" s="191" t="s">
        <v>524</v>
      </c>
    </row>
    <row r="3127" spans="2:51" s="15" customFormat="1">
      <c r="B3127" s="205"/>
      <c r="D3127" s="190" t="s">
        <v>532</v>
      </c>
      <c r="E3127" s="206" t="s">
        <v>3049</v>
      </c>
      <c r="F3127" s="207" t="s">
        <v>589</v>
      </c>
      <c r="H3127" s="208">
        <v>207.92</v>
      </c>
      <c r="I3127" s="209"/>
      <c r="L3127" s="205"/>
      <c r="M3127" s="210"/>
      <c r="N3127" s="211"/>
      <c r="O3127" s="211"/>
      <c r="P3127" s="211"/>
      <c r="Q3127" s="211"/>
      <c r="R3127" s="211"/>
      <c r="S3127" s="211"/>
      <c r="T3127" s="212"/>
      <c r="AT3127" s="206" t="s">
        <v>532</v>
      </c>
      <c r="AU3127" s="206" t="s">
        <v>89</v>
      </c>
      <c r="AV3127" s="15" t="s">
        <v>537</v>
      </c>
      <c r="AW3127" s="15" t="s">
        <v>30</v>
      </c>
      <c r="AX3127" s="15" t="s">
        <v>76</v>
      </c>
      <c r="AY3127" s="206" t="s">
        <v>524</v>
      </c>
    </row>
    <row r="3128" spans="2:51" s="14" customFormat="1">
      <c r="B3128" s="198"/>
      <c r="D3128" s="190" t="s">
        <v>532</v>
      </c>
      <c r="E3128" s="199" t="s">
        <v>1</v>
      </c>
      <c r="F3128" s="200" t="s">
        <v>2065</v>
      </c>
      <c r="H3128" s="199" t="s">
        <v>1</v>
      </c>
      <c r="I3128" s="201"/>
      <c r="L3128" s="198"/>
      <c r="M3128" s="202"/>
      <c r="N3128" s="203"/>
      <c r="O3128" s="203"/>
      <c r="P3128" s="203"/>
      <c r="Q3128" s="203"/>
      <c r="R3128" s="203"/>
      <c r="S3128" s="203"/>
      <c r="T3128" s="204"/>
      <c r="AT3128" s="199" t="s">
        <v>532</v>
      </c>
      <c r="AU3128" s="199" t="s">
        <v>89</v>
      </c>
      <c r="AV3128" s="14" t="s">
        <v>83</v>
      </c>
      <c r="AW3128" s="14" t="s">
        <v>30</v>
      </c>
      <c r="AX3128" s="14" t="s">
        <v>76</v>
      </c>
      <c r="AY3128" s="199" t="s">
        <v>524</v>
      </c>
    </row>
    <row r="3129" spans="2:51" s="13" customFormat="1">
      <c r="B3129" s="189"/>
      <c r="D3129" s="190" t="s">
        <v>532</v>
      </c>
      <c r="E3129" s="191" t="s">
        <v>1</v>
      </c>
      <c r="F3129" s="192" t="s">
        <v>3050</v>
      </c>
      <c r="H3129" s="193">
        <v>170.89500000000001</v>
      </c>
      <c r="I3129" s="194"/>
      <c r="L3129" s="189"/>
      <c r="M3129" s="195"/>
      <c r="N3129" s="196"/>
      <c r="O3129" s="196"/>
      <c r="P3129" s="196"/>
      <c r="Q3129" s="196"/>
      <c r="R3129" s="196"/>
      <c r="S3129" s="196"/>
      <c r="T3129" s="197"/>
      <c r="AT3129" s="191" t="s">
        <v>532</v>
      </c>
      <c r="AU3129" s="191" t="s">
        <v>89</v>
      </c>
      <c r="AV3129" s="13" t="s">
        <v>89</v>
      </c>
      <c r="AW3129" s="13" t="s">
        <v>30</v>
      </c>
      <c r="AX3129" s="13" t="s">
        <v>76</v>
      </c>
      <c r="AY3129" s="191" t="s">
        <v>524</v>
      </c>
    </row>
    <row r="3130" spans="2:51" s="13" customFormat="1">
      <c r="B3130" s="189"/>
      <c r="D3130" s="190" t="s">
        <v>532</v>
      </c>
      <c r="E3130" s="191" t="s">
        <v>1</v>
      </c>
      <c r="F3130" s="192" t="s">
        <v>3051</v>
      </c>
      <c r="H3130" s="193">
        <v>26.308</v>
      </c>
      <c r="I3130" s="194"/>
      <c r="L3130" s="189"/>
      <c r="M3130" s="195"/>
      <c r="N3130" s="196"/>
      <c r="O3130" s="196"/>
      <c r="P3130" s="196"/>
      <c r="Q3130" s="196"/>
      <c r="R3130" s="196"/>
      <c r="S3130" s="196"/>
      <c r="T3130" s="197"/>
      <c r="AT3130" s="191" t="s">
        <v>532</v>
      </c>
      <c r="AU3130" s="191" t="s">
        <v>89</v>
      </c>
      <c r="AV3130" s="13" t="s">
        <v>89</v>
      </c>
      <c r="AW3130" s="13" t="s">
        <v>30</v>
      </c>
      <c r="AX3130" s="13" t="s">
        <v>76</v>
      </c>
      <c r="AY3130" s="191" t="s">
        <v>524</v>
      </c>
    </row>
    <row r="3131" spans="2:51" s="15" customFormat="1">
      <c r="B3131" s="205"/>
      <c r="D3131" s="190" t="s">
        <v>532</v>
      </c>
      <c r="E3131" s="206" t="s">
        <v>3052</v>
      </c>
      <c r="F3131" s="207" t="s">
        <v>589</v>
      </c>
      <c r="H3131" s="208">
        <v>197.203</v>
      </c>
      <c r="I3131" s="209"/>
      <c r="L3131" s="205"/>
      <c r="M3131" s="210"/>
      <c r="N3131" s="211"/>
      <c r="O3131" s="211"/>
      <c r="P3131" s="211"/>
      <c r="Q3131" s="211"/>
      <c r="R3131" s="211"/>
      <c r="S3131" s="211"/>
      <c r="T3131" s="212"/>
      <c r="AT3131" s="206" t="s">
        <v>532</v>
      </c>
      <c r="AU3131" s="206" t="s">
        <v>89</v>
      </c>
      <c r="AV3131" s="15" t="s">
        <v>537</v>
      </c>
      <c r="AW3131" s="15" t="s">
        <v>30</v>
      </c>
      <c r="AX3131" s="15" t="s">
        <v>76</v>
      </c>
      <c r="AY3131" s="206" t="s">
        <v>524</v>
      </c>
    </row>
    <row r="3132" spans="2:51" s="14" customFormat="1">
      <c r="B3132" s="198"/>
      <c r="D3132" s="190" t="s">
        <v>532</v>
      </c>
      <c r="E3132" s="199" t="s">
        <v>1</v>
      </c>
      <c r="F3132" s="200" t="s">
        <v>2965</v>
      </c>
      <c r="H3132" s="199" t="s">
        <v>1</v>
      </c>
      <c r="I3132" s="201"/>
      <c r="L3132" s="198"/>
      <c r="M3132" s="202"/>
      <c r="N3132" s="203"/>
      <c r="O3132" s="203"/>
      <c r="P3132" s="203"/>
      <c r="Q3132" s="203"/>
      <c r="R3132" s="203"/>
      <c r="S3132" s="203"/>
      <c r="T3132" s="204"/>
      <c r="AT3132" s="199" t="s">
        <v>532</v>
      </c>
      <c r="AU3132" s="199" t="s">
        <v>89</v>
      </c>
      <c r="AV3132" s="14" t="s">
        <v>83</v>
      </c>
      <c r="AW3132" s="14" t="s">
        <v>30</v>
      </c>
      <c r="AX3132" s="14" t="s">
        <v>76</v>
      </c>
      <c r="AY3132" s="199" t="s">
        <v>524</v>
      </c>
    </row>
    <row r="3133" spans="2:51" s="13" customFormat="1">
      <c r="B3133" s="189"/>
      <c r="D3133" s="190" t="s">
        <v>532</v>
      </c>
      <c r="E3133" s="191" t="s">
        <v>1</v>
      </c>
      <c r="F3133" s="192" t="s">
        <v>2966</v>
      </c>
      <c r="H3133" s="193">
        <v>75.102999999999994</v>
      </c>
      <c r="I3133" s="194"/>
      <c r="L3133" s="189"/>
      <c r="M3133" s="195"/>
      <c r="N3133" s="196"/>
      <c r="O3133" s="196"/>
      <c r="P3133" s="196"/>
      <c r="Q3133" s="196"/>
      <c r="R3133" s="196"/>
      <c r="S3133" s="196"/>
      <c r="T3133" s="197"/>
      <c r="AT3133" s="191" t="s">
        <v>532</v>
      </c>
      <c r="AU3133" s="191" t="s">
        <v>89</v>
      </c>
      <c r="AV3133" s="13" t="s">
        <v>89</v>
      </c>
      <c r="AW3133" s="13" t="s">
        <v>30</v>
      </c>
      <c r="AX3133" s="13" t="s">
        <v>76</v>
      </c>
      <c r="AY3133" s="191" t="s">
        <v>524</v>
      </c>
    </row>
    <row r="3134" spans="2:51" s="13" customFormat="1">
      <c r="B3134" s="189"/>
      <c r="D3134" s="190" t="s">
        <v>532</v>
      </c>
      <c r="E3134" s="191" t="s">
        <v>1</v>
      </c>
      <c r="F3134" s="192" t="s">
        <v>3053</v>
      </c>
      <c r="H3134" s="193">
        <v>2.7360000000000002</v>
      </c>
      <c r="I3134" s="194"/>
      <c r="L3134" s="189"/>
      <c r="M3134" s="195"/>
      <c r="N3134" s="196"/>
      <c r="O3134" s="196"/>
      <c r="P3134" s="196"/>
      <c r="Q3134" s="196"/>
      <c r="R3134" s="196"/>
      <c r="S3134" s="196"/>
      <c r="T3134" s="197"/>
      <c r="AT3134" s="191" t="s">
        <v>532</v>
      </c>
      <c r="AU3134" s="191" t="s">
        <v>89</v>
      </c>
      <c r="AV3134" s="13" t="s">
        <v>89</v>
      </c>
      <c r="AW3134" s="13" t="s">
        <v>30</v>
      </c>
      <c r="AX3134" s="13" t="s">
        <v>76</v>
      </c>
      <c r="AY3134" s="191" t="s">
        <v>524</v>
      </c>
    </row>
    <row r="3135" spans="2:51" s="15" customFormat="1">
      <c r="B3135" s="205"/>
      <c r="D3135" s="190" t="s">
        <v>532</v>
      </c>
      <c r="E3135" s="206" t="s">
        <v>1</v>
      </c>
      <c r="F3135" s="207" t="s">
        <v>589</v>
      </c>
      <c r="H3135" s="208">
        <v>77.838999999999999</v>
      </c>
      <c r="I3135" s="209"/>
      <c r="L3135" s="205"/>
      <c r="M3135" s="210"/>
      <c r="N3135" s="211"/>
      <c r="O3135" s="211"/>
      <c r="P3135" s="211"/>
      <c r="Q3135" s="211"/>
      <c r="R3135" s="211"/>
      <c r="S3135" s="211"/>
      <c r="T3135" s="212"/>
      <c r="AT3135" s="206" t="s">
        <v>532</v>
      </c>
      <c r="AU3135" s="206" t="s">
        <v>89</v>
      </c>
      <c r="AV3135" s="15" t="s">
        <v>537</v>
      </c>
      <c r="AW3135" s="15" t="s">
        <v>30</v>
      </c>
      <c r="AX3135" s="15" t="s">
        <v>76</v>
      </c>
      <c r="AY3135" s="206" t="s">
        <v>524</v>
      </c>
    </row>
    <row r="3136" spans="2:51" s="13" customFormat="1">
      <c r="B3136" s="189"/>
      <c r="D3136" s="190" t="s">
        <v>532</v>
      </c>
      <c r="E3136" s="191" t="s">
        <v>1</v>
      </c>
      <c r="F3136" s="192" t="s">
        <v>3007</v>
      </c>
      <c r="H3136" s="193">
        <v>19.872</v>
      </c>
      <c r="I3136" s="194"/>
      <c r="L3136" s="189"/>
      <c r="M3136" s="195"/>
      <c r="N3136" s="196"/>
      <c r="O3136" s="196"/>
      <c r="P3136" s="196"/>
      <c r="Q3136" s="196"/>
      <c r="R3136" s="196"/>
      <c r="S3136" s="196"/>
      <c r="T3136" s="197"/>
      <c r="AT3136" s="191" t="s">
        <v>532</v>
      </c>
      <c r="AU3136" s="191" t="s">
        <v>89</v>
      </c>
      <c r="AV3136" s="13" t="s">
        <v>89</v>
      </c>
      <c r="AW3136" s="13" t="s">
        <v>30</v>
      </c>
      <c r="AX3136" s="13" t="s">
        <v>76</v>
      </c>
      <c r="AY3136" s="191" t="s">
        <v>524</v>
      </c>
    </row>
    <row r="3137" spans="1:65" s="16" customFormat="1">
      <c r="B3137" s="213"/>
      <c r="D3137" s="190" t="s">
        <v>532</v>
      </c>
      <c r="E3137" s="214" t="s">
        <v>265</v>
      </c>
      <c r="F3137" s="215" t="s">
        <v>590</v>
      </c>
      <c r="H3137" s="216">
        <v>3218.607</v>
      </c>
      <c r="I3137" s="217"/>
      <c r="L3137" s="213"/>
      <c r="M3137" s="218"/>
      <c r="N3137" s="219"/>
      <c r="O3137" s="219"/>
      <c r="P3137" s="219"/>
      <c r="Q3137" s="219"/>
      <c r="R3137" s="219"/>
      <c r="S3137" s="219"/>
      <c r="T3137" s="220"/>
      <c r="AT3137" s="214" t="s">
        <v>532</v>
      </c>
      <c r="AU3137" s="214" t="s">
        <v>89</v>
      </c>
      <c r="AV3137" s="16" t="s">
        <v>530</v>
      </c>
      <c r="AW3137" s="16" t="s">
        <v>30</v>
      </c>
      <c r="AX3137" s="16" t="s">
        <v>83</v>
      </c>
      <c r="AY3137" s="214" t="s">
        <v>524</v>
      </c>
    </row>
    <row r="3138" spans="1:65" s="2" customFormat="1" ht="44.25" customHeight="1">
      <c r="A3138" s="35"/>
      <c r="B3138" s="144"/>
      <c r="C3138" s="264" t="s">
        <v>3054</v>
      </c>
      <c r="D3138" s="264" t="s">
        <v>697</v>
      </c>
      <c r="E3138" s="265" t="s">
        <v>3055</v>
      </c>
      <c r="F3138" s="266" t="s">
        <v>3056</v>
      </c>
      <c r="G3138" s="267" t="s">
        <v>529</v>
      </c>
      <c r="H3138" s="268">
        <v>3701.3980000000001</v>
      </c>
      <c r="I3138" s="268"/>
      <c r="J3138" s="268">
        <f>ROUND(I3138*H3138,3)</f>
        <v>0</v>
      </c>
      <c r="K3138" s="227"/>
      <c r="L3138" s="228"/>
      <c r="M3138" s="229" t="s">
        <v>1</v>
      </c>
      <c r="N3138" s="230" t="s">
        <v>42</v>
      </c>
      <c r="O3138" s="61"/>
      <c r="P3138" s="185">
        <f>O3138*H3138</f>
        <v>0</v>
      </c>
      <c r="Q3138" s="185">
        <v>1.9E-3</v>
      </c>
      <c r="R3138" s="185">
        <f>Q3138*H3138</f>
        <v>7.0326561999999999</v>
      </c>
      <c r="S3138" s="185">
        <v>0</v>
      </c>
      <c r="T3138" s="186">
        <f>S3138*H3138</f>
        <v>0</v>
      </c>
      <c r="U3138" s="35"/>
      <c r="V3138" s="35"/>
      <c r="W3138" s="35"/>
      <c r="X3138" s="35"/>
      <c r="Y3138" s="35"/>
      <c r="Z3138" s="35"/>
      <c r="AA3138" s="35"/>
      <c r="AB3138" s="35"/>
      <c r="AC3138" s="35"/>
      <c r="AD3138" s="35"/>
      <c r="AE3138" s="35"/>
      <c r="AR3138" s="187" t="s">
        <v>732</v>
      </c>
      <c r="AT3138" s="187" t="s">
        <v>697</v>
      </c>
      <c r="AU3138" s="187" t="s">
        <v>89</v>
      </c>
      <c r="AY3138" s="18" t="s">
        <v>524</v>
      </c>
      <c r="BE3138" s="105">
        <f>IF(N3138="základná",J3138,0)</f>
        <v>0</v>
      </c>
      <c r="BF3138" s="105">
        <f>IF(N3138="znížená",J3138,0)</f>
        <v>0</v>
      </c>
      <c r="BG3138" s="105">
        <f>IF(N3138="zákl. prenesená",J3138,0)</f>
        <v>0</v>
      </c>
      <c r="BH3138" s="105">
        <f>IF(N3138="zníž. prenesená",J3138,0)</f>
        <v>0</v>
      </c>
      <c r="BI3138" s="105">
        <f>IF(N3138="nulová",J3138,0)</f>
        <v>0</v>
      </c>
      <c r="BJ3138" s="18" t="s">
        <v>89</v>
      </c>
      <c r="BK3138" s="188">
        <f>ROUND(I3138*H3138,3)</f>
        <v>0</v>
      </c>
      <c r="BL3138" s="18" t="s">
        <v>644</v>
      </c>
      <c r="BM3138" s="187" t="s">
        <v>3057</v>
      </c>
    </row>
    <row r="3139" spans="1:65" s="13" customFormat="1">
      <c r="B3139" s="189"/>
      <c r="D3139" s="190" t="s">
        <v>532</v>
      </c>
      <c r="E3139" s="191" t="s">
        <v>1</v>
      </c>
      <c r="F3139" s="192" t="s">
        <v>3058</v>
      </c>
      <c r="H3139" s="193">
        <v>3701.3980000000001</v>
      </c>
      <c r="I3139" s="194"/>
      <c r="L3139" s="189"/>
      <c r="M3139" s="195"/>
      <c r="N3139" s="196"/>
      <c r="O3139" s="196"/>
      <c r="P3139" s="196"/>
      <c r="Q3139" s="196"/>
      <c r="R3139" s="196"/>
      <c r="S3139" s="196"/>
      <c r="T3139" s="197"/>
      <c r="AT3139" s="191" t="s">
        <v>532</v>
      </c>
      <c r="AU3139" s="191" t="s">
        <v>89</v>
      </c>
      <c r="AV3139" s="13" t="s">
        <v>89</v>
      </c>
      <c r="AW3139" s="13" t="s">
        <v>30</v>
      </c>
      <c r="AX3139" s="13" t="s">
        <v>83</v>
      </c>
      <c r="AY3139" s="191" t="s">
        <v>524</v>
      </c>
    </row>
    <row r="3140" spans="1:65" s="2" customFormat="1" ht="21.75" customHeight="1">
      <c r="A3140" s="35"/>
      <c r="B3140" s="144"/>
      <c r="C3140" s="176" t="s">
        <v>3059</v>
      </c>
      <c r="D3140" s="176" t="s">
        <v>526</v>
      </c>
      <c r="E3140" s="177" t="s">
        <v>3060</v>
      </c>
      <c r="F3140" s="178" t="s">
        <v>258</v>
      </c>
      <c r="G3140" s="179" t="s">
        <v>529</v>
      </c>
      <c r="H3140" s="180">
        <v>475.56099999999998</v>
      </c>
      <c r="I3140" s="181"/>
      <c r="J3140" s="180">
        <f>ROUND(I3140*H3140,3)</f>
        <v>0</v>
      </c>
      <c r="K3140" s="182"/>
      <c r="L3140" s="36"/>
      <c r="M3140" s="183" t="s">
        <v>1</v>
      </c>
      <c r="N3140" s="184" t="s">
        <v>42</v>
      </c>
      <c r="O3140" s="61"/>
      <c r="P3140" s="185">
        <f>O3140*H3140</f>
        <v>0</v>
      </c>
      <c r="Q3140" s="185">
        <v>4.8999999999999998E-4</v>
      </c>
      <c r="R3140" s="185">
        <f>Q3140*H3140</f>
        <v>0.23302488999999998</v>
      </c>
      <c r="S3140" s="185">
        <v>0</v>
      </c>
      <c r="T3140" s="186">
        <f>S3140*H3140</f>
        <v>0</v>
      </c>
      <c r="U3140" s="35"/>
      <c r="V3140" s="35"/>
      <c r="W3140" s="35"/>
      <c r="X3140" s="35"/>
      <c r="Y3140" s="35"/>
      <c r="Z3140" s="35"/>
      <c r="AA3140" s="35"/>
      <c r="AB3140" s="35"/>
      <c r="AC3140" s="35"/>
      <c r="AD3140" s="35"/>
      <c r="AE3140" s="35"/>
      <c r="AR3140" s="187" t="s">
        <v>644</v>
      </c>
      <c r="AT3140" s="187" t="s">
        <v>526</v>
      </c>
      <c r="AU3140" s="187" t="s">
        <v>89</v>
      </c>
      <c r="AY3140" s="18" t="s">
        <v>524</v>
      </c>
      <c r="BE3140" s="105">
        <f>IF(N3140="základná",J3140,0)</f>
        <v>0</v>
      </c>
      <c r="BF3140" s="105">
        <f>IF(N3140="znížená",J3140,0)</f>
        <v>0</v>
      </c>
      <c r="BG3140" s="105">
        <f>IF(N3140="zákl. prenesená",J3140,0)</f>
        <v>0</v>
      </c>
      <c r="BH3140" s="105">
        <f>IF(N3140="zníž. prenesená",J3140,0)</f>
        <v>0</v>
      </c>
      <c r="BI3140" s="105">
        <f>IF(N3140="nulová",J3140,0)</f>
        <v>0</v>
      </c>
      <c r="BJ3140" s="18" t="s">
        <v>89</v>
      </c>
      <c r="BK3140" s="188">
        <f>ROUND(I3140*H3140,3)</f>
        <v>0</v>
      </c>
      <c r="BL3140" s="18" t="s">
        <v>644</v>
      </c>
      <c r="BM3140" s="187" t="s">
        <v>3061</v>
      </c>
    </row>
    <row r="3141" spans="1:65" s="14" customFormat="1">
      <c r="B3141" s="198"/>
      <c r="D3141" s="190" t="s">
        <v>532</v>
      </c>
      <c r="E3141" s="199" t="s">
        <v>1</v>
      </c>
      <c r="F3141" s="200" t="s">
        <v>2978</v>
      </c>
      <c r="H3141" s="199" t="s">
        <v>1</v>
      </c>
      <c r="I3141" s="201"/>
      <c r="L3141" s="198"/>
      <c r="M3141" s="202"/>
      <c r="N3141" s="203"/>
      <c r="O3141" s="203"/>
      <c r="P3141" s="203"/>
      <c r="Q3141" s="203"/>
      <c r="R3141" s="203"/>
      <c r="S3141" s="203"/>
      <c r="T3141" s="204"/>
      <c r="AT3141" s="199" t="s">
        <v>532</v>
      </c>
      <c r="AU3141" s="199" t="s">
        <v>89</v>
      </c>
      <c r="AV3141" s="14" t="s">
        <v>83</v>
      </c>
      <c r="AW3141" s="14" t="s">
        <v>30</v>
      </c>
      <c r="AX3141" s="14" t="s">
        <v>76</v>
      </c>
      <c r="AY3141" s="199" t="s">
        <v>524</v>
      </c>
    </row>
    <row r="3142" spans="1:65" s="14" customFormat="1">
      <c r="B3142" s="198"/>
      <c r="D3142" s="190" t="s">
        <v>532</v>
      </c>
      <c r="E3142" s="199" t="s">
        <v>1</v>
      </c>
      <c r="F3142" s="200" t="s">
        <v>2979</v>
      </c>
      <c r="H3142" s="199" t="s">
        <v>1</v>
      </c>
      <c r="I3142" s="201"/>
      <c r="L3142" s="198"/>
      <c r="M3142" s="202"/>
      <c r="N3142" s="203"/>
      <c r="O3142" s="203"/>
      <c r="P3142" s="203"/>
      <c r="Q3142" s="203"/>
      <c r="R3142" s="203"/>
      <c r="S3142" s="203"/>
      <c r="T3142" s="204"/>
      <c r="AT3142" s="199" t="s">
        <v>532</v>
      </c>
      <c r="AU3142" s="199" t="s">
        <v>89</v>
      </c>
      <c r="AV3142" s="14" t="s">
        <v>83</v>
      </c>
      <c r="AW3142" s="14" t="s">
        <v>30</v>
      </c>
      <c r="AX3142" s="14" t="s">
        <v>76</v>
      </c>
      <c r="AY3142" s="199" t="s">
        <v>524</v>
      </c>
    </row>
    <row r="3143" spans="1:65" s="14" customFormat="1">
      <c r="B3143" s="198"/>
      <c r="D3143" s="190" t="s">
        <v>532</v>
      </c>
      <c r="E3143" s="199" t="s">
        <v>1</v>
      </c>
      <c r="F3143" s="200" t="s">
        <v>2983</v>
      </c>
      <c r="H3143" s="199" t="s">
        <v>1</v>
      </c>
      <c r="I3143" s="201"/>
      <c r="L3143" s="198"/>
      <c r="M3143" s="202"/>
      <c r="N3143" s="203"/>
      <c r="O3143" s="203"/>
      <c r="P3143" s="203"/>
      <c r="Q3143" s="203"/>
      <c r="R3143" s="203"/>
      <c r="S3143" s="203"/>
      <c r="T3143" s="204"/>
      <c r="AT3143" s="199" t="s">
        <v>532</v>
      </c>
      <c r="AU3143" s="199" t="s">
        <v>89</v>
      </c>
      <c r="AV3143" s="14" t="s">
        <v>83</v>
      </c>
      <c r="AW3143" s="14" t="s">
        <v>30</v>
      </c>
      <c r="AX3143" s="14" t="s">
        <v>76</v>
      </c>
      <c r="AY3143" s="199" t="s">
        <v>524</v>
      </c>
    </row>
    <row r="3144" spans="1:65" s="13" customFormat="1">
      <c r="B3144" s="189"/>
      <c r="D3144" s="190" t="s">
        <v>532</v>
      </c>
      <c r="E3144" s="191" t="s">
        <v>1</v>
      </c>
      <c r="F3144" s="192" t="s">
        <v>2984</v>
      </c>
      <c r="H3144" s="193">
        <v>44.47</v>
      </c>
      <c r="I3144" s="194"/>
      <c r="L3144" s="189"/>
      <c r="M3144" s="195"/>
      <c r="N3144" s="196"/>
      <c r="O3144" s="196"/>
      <c r="P3144" s="196"/>
      <c r="Q3144" s="196"/>
      <c r="R3144" s="196"/>
      <c r="S3144" s="196"/>
      <c r="T3144" s="197"/>
      <c r="AT3144" s="191" t="s">
        <v>532</v>
      </c>
      <c r="AU3144" s="191" t="s">
        <v>89</v>
      </c>
      <c r="AV3144" s="13" t="s">
        <v>89</v>
      </c>
      <c r="AW3144" s="13" t="s">
        <v>30</v>
      </c>
      <c r="AX3144" s="13" t="s">
        <v>76</v>
      </c>
      <c r="AY3144" s="191" t="s">
        <v>524</v>
      </c>
    </row>
    <row r="3145" spans="1:65" s="13" customFormat="1">
      <c r="B3145" s="189"/>
      <c r="D3145" s="190" t="s">
        <v>532</v>
      </c>
      <c r="E3145" s="191" t="s">
        <v>1</v>
      </c>
      <c r="F3145" s="192" t="s">
        <v>2985</v>
      </c>
      <c r="H3145" s="193">
        <v>8.8829999999999991</v>
      </c>
      <c r="I3145" s="194"/>
      <c r="L3145" s="189"/>
      <c r="M3145" s="195"/>
      <c r="N3145" s="196"/>
      <c r="O3145" s="196"/>
      <c r="P3145" s="196"/>
      <c r="Q3145" s="196"/>
      <c r="R3145" s="196"/>
      <c r="S3145" s="196"/>
      <c r="T3145" s="197"/>
      <c r="AT3145" s="191" t="s">
        <v>532</v>
      </c>
      <c r="AU3145" s="191" t="s">
        <v>89</v>
      </c>
      <c r="AV3145" s="13" t="s">
        <v>89</v>
      </c>
      <c r="AW3145" s="13" t="s">
        <v>30</v>
      </c>
      <c r="AX3145" s="13" t="s">
        <v>76</v>
      </c>
      <c r="AY3145" s="191" t="s">
        <v>524</v>
      </c>
    </row>
    <row r="3146" spans="1:65" s="13" customFormat="1">
      <c r="B3146" s="189"/>
      <c r="D3146" s="190" t="s">
        <v>532</v>
      </c>
      <c r="E3146" s="191" t="s">
        <v>1</v>
      </c>
      <c r="F3146" s="192" t="s">
        <v>2986</v>
      </c>
      <c r="H3146" s="193">
        <v>43.042000000000002</v>
      </c>
      <c r="I3146" s="194"/>
      <c r="L3146" s="189"/>
      <c r="M3146" s="195"/>
      <c r="N3146" s="196"/>
      <c r="O3146" s="196"/>
      <c r="P3146" s="196"/>
      <c r="Q3146" s="196"/>
      <c r="R3146" s="196"/>
      <c r="S3146" s="196"/>
      <c r="T3146" s="197"/>
      <c r="AT3146" s="191" t="s">
        <v>532</v>
      </c>
      <c r="AU3146" s="191" t="s">
        <v>89</v>
      </c>
      <c r="AV3146" s="13" t="s">
        <v>89</v>
      </c>
      <c r="AW3146" s="13" t="s">
        <v>30</v>
      </c>
      <c r="AX3146" s="13" t="s">
        <v>76</v>
      </c>
      <c r="AY3146" s="191" t="s">
        <v>524</v>
      </c>
    </row>
    <row r="3147" spans="1:65" s="13" customFormat="1">
      <c r="B3147" s="189"/>
      <c r="D3147" s="190" t="s">
        <v>532</v>
      </c>
      <c r="E3147" s="191" t="s">
        <v>1</v>
      </c>
      <c r="F3147" s="192" t="s">
        <v>2987</v>
      </c>
      <c r="H3147" s="193">
        <v>41.606999999999999</v>
      </c>
      <c r="I3147" s="194"/>
      <c r="L3147" s="189"/>
      <c r="M3147" s="195"/>
      <c r="N3147" s="196"/>
      <c r="O3147" s="196"/>
      <c r="P3147" s="196"/>
      <c r="Q3147" s="196"/>
      <c r="R3147" s="196"/>
      <c r="S3147" s="196"/>
      <c r="T3147" s="197"/>
      <c r="AT3147" s="191" t="s">
        <v>532</v>
      </c>
      <c r="AU3147" s="191" t="s">
        <v>89</v>
      </c>
      <c r="AV3147" s="13" t="s">
        <v>89</v>
      </c>
      <c r="AW3147" s="13" t="s">
        <v>30</v>
      </c>
      <c r="AX3147" s="13" t="s">
        <v>76</v>
      </c>
      <c r="AY3147" s="191" t="s">
        <v>524</v>
      </c>
    </row>
    <row r="3148" spans="1:65" s="14" customFormat="1">
      <c r="B3148" s="198"/>
      <c r="D3148" s="190" t="s">
        <v>532</v>
      </c>
      <c r="E3148" s="199" t="s">
        <v>1</v>
      </c>
      <c r="F3148" s="200" t="s">
        <v>2988</v>
      </c>
      <c r="H3148" s="199" t="s">
        <v>1</v>
      </c>
      <c r="I3148" s="201"/>
      <c r="L3148" s="198"/>
      <c r="M3148" s="202"/>
      <c r="N3148" s="203"/>
      <c r="O3148" s="203"/>
      <c r="P3148" s="203"/>
      <c r="Q3148" s="203"/>
      <c r="R3148" s="203"/>
      <c r="S3148" s="203"/>
      <c r="T3148" s="204"/>
      <c r="AT3148" s="199" t="s">
        <v>532</v>
      </c>
      <c r="AU3148" s="199" t="s">
        <v>89</v>
      </c>
      <c r="AV3148" s="14" t="s">
        <v>83</v>
      </c>
      <c r="AW3148" s="14" t="s">
        <v>30</v>
      </c>
      <c r="AX3148" s="14" t="s">
        <v>76</v>
      </c>
      <c r="AY3148" s="199" t="s">
        <v>524</v>
      </c>
    </row>
    <row r="3149" spans="1:65" s="13" customFormat="1">
      <c r="B3149" s="189"/>
      <c r="D3149" s="190" t="s">
        <v>532</v>
      </c>
      <c r="E3149" s="191" t="s">
        <v>1</v>
      </c>
      <c r="F3149" s="192" t="s">
        <v>2989</v>
      </c>
      <c r="H3149" s="193">
        <v>12.786</v>
      </c>
      <c r="I3149" s="194"/>
      <c r="L3149" s="189"/>
      <c r="M3149" s="195"/>
      <c r="N3149" s="196"/>
      <c r="O3149" s="196"/>
      <c r="P3149" s="196"/>
      <c r="Q3149" s="196"/>
      <c r="R3149" s="196"/>
      <c r="S3149" s="196"/>
      <c r="T3149" s="197"/>
      <c r="AT3149" s="191" t="s">
        <v>532</v>
      </c>
      <c r="AU3149" s="191" t="s">
        <v>89</v>
      </c>
      <c r="AV3149" s="13" t="s">
        <v>89</v>
      </c>
      <c r="AW3149" s="13" t="s">
        <v>30</v>
      </c>
      <c r="AX3149" s="13" t="s">
        <v>76</v>
      </c>
      <c r="AY3149" s="191" t="s">
        <v>524</v>
      </c>
    </row>
    <row r="3150" spans="1:65" s="13" customFormat="1">
      <c r="B3150" s="189"/>
      <c r="D3150" s="190" t="s">
        <v>532</v>
      </c>
      <c r="E3150" s="191" t="s">
        <v>1</v>
      </c>
      <c r="F3150" s="192" t="s">
        <v>2990</v>
      </c>
      <c r="H3150" s="193">
        <v>73.427000000000007</v>
      </c>
      <c r="I3150" s="194"/>
      <c r="L3150" s="189"/>
      <c r="M3150" s="195"/>
      <c r="N3150" s="196"/>
      <c r="O3150" s="196"/>
      <c r="P3150" s="196"/>
      <c r="Q3150" s="196"/>
      <c r="R3150" s="196"/>
      <c r="S3150" s="196"/>
      <c r="T3150" s="197"/>
      <c r="AT3150" s="191" t="s">
        <v>532</v>
      </c>
      <c r="AU3150" s="191" t="s">
        <v>89</v>
      </c>
      <c r="AV3150" s="13" t="s">
        <v>89</v>
      </c>
      <c r="AW3150" s="13" t="s">
        <v>30</v>
      </c>
      <c r="AX3150" s="13" t="s">
        <v>76</v>
      </c>
      <c r="AY3150" s="191" t="s">
        <v>524</v>
      </c>
    </row>
    <row r="3151" spans="1:65" s="13" customFormat="1">
      <c r="B3151" s="189"/>
      <c r="D3151" s="190" t="s">
        <v>532</v>
      </c>
      <c r="E3151" s="191" t="s">
        <v>1</v>
      </c>
      <c r="F3151" s="192" t="s">
        <v>2991</v>
      </c>
      <c r="H3151" s="193">
        <v>41.756</v>
      </c>
      <c r="I3151" s="194"/>
      <c r="L3151" s="189"/>
      <c r="M3151" s="195"/>
      <c r="N3151" s="196"/>
      <c r="O3151" s="196"/>
      <c r="P3151" s="196"/>
      <c r="Q3151" s="196"/>
      <c r="R3151" s="196"/>
      <c r="S3151" s="196"/>
      <c r="T3151" s="197"/>
      <c r="AT3151" s="191" t="s">
        <v>532</v>
      </c>
      <c r="AU3151" s="191" t="s">
        <v>89</v>
      </c>
      <c r="AV3151" s="13" t="s">
        <v>89</v>
      </c>
      <c r="AW3151" s="13" t="s">
        <v>30</v>
      </c>
      <c r="AX3151" s="13" t="s">
        <v>76</v>
      </c>
      <c r="AY3151" s="191" t="s">
        <v>524</v>
      </c>
    </row>
    <row r="3152" spans="1:65" s="13" customFormat="1">
      <c r="B3152" s="189"/>
      <c r="D3152" s="190" t="s">
        <v>532</v>
      </c>
      <c r="E3152" s="191" t="s">
        <v>1</v>
      </c>
      <c r="F3152" s="192" t="s">
        <v>2989</v>
      </c>
      <c r="H3152" s="193">
        <v>12.786</v>
      </c>
      <c r="I3152" s="194"/>
      <c r="L3152" s="189"/>
      <c r="M3152" s="195"/>
      <c r="N3152" s="196"/>
      <c r="O3152" s="196"/>
      <c r="P3152" s="196"/>
      <c r="Q3152" s="196"/>
      <c r="R3152" s="196"/>
      <c r="S3152" s="196"/>
      <c r="T3152" s="197"/>
      <c r="AT3152" s="191" t="s">
        <v>532</v>
      </c>
      <c r="AU3152" s="191" t="s">
        <v>89</v>
      </c>
      <c r="AV3152" s="13" t="s">
        <v>89</v>
      </c>
      <c r="AW3152" s="13" t="s">
        <v>30</v>
      </c>
      <c r="AX3152" s="13" t="s">
        <v>76</v>
      </c>
      <c r="AY3152" s="191" t="s">
        <v>524</v>
      </c>
    </row>
    <row r="3153" spans="1:65" s="13" customFormat="1">
      <c r="B3153" s="189"/>
      <c r="D3153" s="190" t="s">
        <v>532</v>
      </c>
      <c r="E3153" s="191" t="s">
        <v>1</v>
      </c>
      <c r="F3153" s="192" t="s">
        <v>2992</v>
      </c>
      <c r="H3153" s="193">
        <v>44.314</v>
      </c>
      <c r="I3153" s="194"/>
      <c r="L3153" s="189"/>
      <c r="M3153" s="195"/>
      <c r="N3153" s="196"/>
      <c r="O3153" s="196"/>
      <c r="P3153" s="196"/>
      <c r="Q3153" s="196"/>
      <c r="R3153" s="196"/>
      <c r="S3153" s="196"/>
      <c r="T3153" s="197"/>
      <c r="AT3153" s="191" t="s">
        <v>532</v>
      </c>
      <c r="AU3153" s="191" t="s">
        <v>89</v>
      </c>
      <c r="AV3153" s="13" t="s">
        <v>89</v>
      </c>
      <c r="AW3153" s="13" t="s">
        <v>30</v>
      </c>
      <c r="AX3153" s="13" t="s">
        <v>76</v>
      </c>
      <c r="AY3153" s="191" t="s">
        <v>524</v>
      </c>
    </row>
    <row r="3154" spans="1:65" s="15" customFormat="1">
      <c r="B3154" s="205"/>
      <c r="D3154" s="190" t="s">
        <v>532</v>
      </c>
      <c r="E3154" s="206" t="s">
        <v>253</v>
      </c>
      <c r="F3154" s="207" t="s">
        <v>589</v>
      </c>
      <c r="H3154" s="208">
        <v>323.07100000000003</v>
      </c>
      <c r="I3154" s="209"/>
      <c r="L3154" s="205"/>
      <c r="M3154" s="210"/>
      <c r="N3154" s="211"/>
      <c r="O3154" s="211"/>
      <c r="P3154" s="211"/>
      <c r="Q3154" s="211"/>
      <c r="R3154" s="211"/>
      <c r="S3154" s="211"/>
      <c r="T3154" s="212"/>
      <c r="AT3154" s="206" t="s">
        <v>532</v>
      </c>
      <c r="AU3154" s="206" t="s">
        <v>89</v>
      </c>
      <c r="AV3154" s="15" t="s">
        <v>537</v>
      </c>
      <c r="AW3154" s="15" t="s">
        <v>30</v>
      </c>
      <c r="AX3154" s="15" t="s">
        <v>76</v>
      </c>
      <c r="AY3154" s="206" t="s">
        <v>524</v>
      </c>
    </row>
    <row r="3155" spans="1:65" s="14" customFormat="1">
      <c r="B3155" s="198"/>
      <c r="D3155" s="190" t="s">
        <v>532</v>
      </c>
      <c r="E3155" s="199" t="s">
        <v>1</v>
      </c>
      <c r="F3155" s="200" t="s">
        <v>2993</v>
      </c>
      <c r="H3155" s="199" t="s">
        <v>1</v>
      </c>
      <c r="I3155" s="201"/>
      <c r="L3155" s="198"/>
      <c r="M3155" s="202"/>
      <c r="N3155" s="203"/>
      <c r="O3155" s="203"/>
      <c r="P3155" s="203"/>
      <c r="Q3155" s="203"/>
      <c r="R3155" s="203"/>
      <c r="S3155" s="203"/>
      <c r="T3155" s="204"/>
      <c r="AT3155" s="199" t="s">
        <v>532</v>
      </c>
      <c r="AU3155" s="199" t="s">
        <v>89</v>
      </c>
      <c r="AV3155" s="14" t="s">
        <v>83</v>
      </c>
      <c r="AW3155" s="14" t="s">
        <v>30</v>
      </c>
      <c r="AX3155" s="14" t="s">
        <v>76</v>
      </c>
      <c r="AY3155" s="199" t="s">
        <v>524</v>
      </c>
    </row>
    <row r="3156" spans="1:65" s="14" customFormat="1">
      <c r="B3156" s="198"/>
      <c r="D3156" s="190" t="s">
        <v>532</v>
      </c>
      <c r="E3156" s="199" t="s">
        <v>1</v>
      </c>
      <c r="F3156" s="200" t="s">
        <v>2922</v>
      </c>
      <c r="H3156" s="199" t="s">
        <v>1</v>
      </c>
      <c r="I3156" s="201"/>
      <c r="L3156" s="198"/>
      <c r="M3156" s="202"/>
      <c r="N3156" s="203"/>
      <c r="O3156" s="203"/>
      <c r="P3156" s="203"/>
      <c r="Q3156" s="203"/>
      <c r="R3156" s="203"/>
      <c r="S3156" s="203"/>
      <c r="T3156" s="204"/>
      <c r="AT3156" s="199" t="s">
        <v>532</v>
      </c>
      <c r="AU3156" s="199" t="s">
        <v>89</v>
      </c>
      <c r="AV3156" s="14" t="s">
        <v>83</v>
      </c>
      <c r="AW3156" s="14" t="s">
        <v>30</v>
      </c>
      <c r="AX3156" s="14" t="s">
        <v>76</v>
      </c>
      <c r="AY3156" s="199" t="s">
        <v>524</v>
      </c>
    </row>
    <row r="3157" spans="1:65" s="13" customFormat="1">
      <c r="B3157" s="189"/>
      <c r="D3157" s="190" t="s">
        <v>532</v>
      </c>
      <c r="E3157" s="191" t="s">
        <v>1</v>
      </c>
      <c r="F3157" s="192" t="s">
        <v>2995</v>
      </c>
      <c r="H3157" s="193">
        <v>37.673999999999999</v>
      </c>
      <c r="I3157" s="194"/>
      <c r="L3157" s="189"/>
      <c r="M3157" s="195"/>
      <c r="N3157" s="196"/>
      <c r="O3157" s="196"/>
      <c r="P3157" s="196"/>
      <c r="Q3157" s="196"/>
      <c r="R3157" s="196"/>
      <c r="S3157" s="196"/>
      <c r="T3157" s="197"/>
      <c r="AT3157" s="191" t="s">
        <v>532</v>
      </c>
      <c r="AU3157" s="191" t="s">
        <v>89</v>
      </c>
      <c r="AV3157" s="13" t="s">
        <v>89</v>
      </c>
      <c r="AW3157" s="13" t="s">
        <v>30</v>
      </c>
      <c r="AX3157" s="13" t="s">
        <v>76</v>
      </c>
      <c r="AY3157" s="191" t="s">
        <v>524</v>
      </c>
    </row>
    <row r="3158" spans="1:65" s="13" customFormat="1">
      <c r="B3158" s="189"/>
      <c r="D3158" s="190" t="s">
        <v>532</v>
      </c>
      <c r="E3158" s="191" t="s">
        <v>1</v>
      </c>
      <c r="F3158" s="192" t="s">
        <v>2996</v>
      </c>
      <c r="H3158" s="193">
        <v>31.701000000000001</v>
      </c>
      <c r="I3158" s="194"/>
      <c r="L3158" s="189"/>
      <c r="M3158" s="195"/>
      <c r="N3158" s="196"/>
      <c r="O3158" s="196"/>
      <c r="P3158" s="196"/>
      <c r="Q3158" s="196"/>
      <c r="R3158" s="196"/>
      <c r="S3158" s="196"/>
      <c r="T3158" s="197"/>
      <c r="AT3158" s="191" t="s">
        <v>532</v>
      </c>
      <c r="AU3158" s="191" t="s">
        <v>89</v>
      </c>
      <c r="AV3158" s="13" t="s">
        <v>89</v>
      </c>
      <c r="AW3158" s="13" t="s">
        <v>30</v>
      </c>
      <c r="AX3158" s="13" t="s">
        <v>76</v>
      </c>
      <c r="AY3158" s="191" t="s">
        <v>524</v>
      </c>
    </row>
    <row r="3159" spans="1:65" s="15" customFormat="1">
      <c r="B3159" s="205"/>
      <c r="D3159" s="190" t="s">
        <v>532</v>
      </c>
      <c r="E3159" s="206" t="s">
        <v>257</v>
      </c>
      <c r="F3159" s="207" t="s">
        <v>589</v>
      </c>
      <c r="H3159" s="208">
        <v>69.375</v>
      </c>
      <c r="I3159" s="209"/>
      <c r="L3159" s="205"/>
      <c r="M3159" s="210"/>
      <c r="N3159" s="211"/>
      <c r="O3159" s="211"/>
      <c r="P3159" s="211"/>
      <c r="Q3159" s="211"/>
      <c r="R3159" s="211"/>
      <c r="S3159" s="211"/>
      <c r="T3159" s="212"/>
      <c r="AT3159" s="206" t="s">
        <v>532</v>
      </c>
      <c r="AU3159" s="206" t="s">
        <v>89</v>
      </c>
      <c r="AV3159" s="15" t="s">
        <v>537</v>
      </c>
      <c r="AW3159" s="15" t="s">
        <v>30</v>
      </c>
      <c r="AX3159" s="15" t="s">
        <v>76</v>
      </c>
      <c r="AY3159" s="206" t="s">
        <v>524</v>
      </c>
    </row>
    <row r="3160" spans="1:65" s="14" customFormat="1">
      <c r="B3160" s="198"/>
      <c r="D3160" s="190" t="s">
        <v>532</v>
      </c>
      <c r="E3160" s="199" t="s">
        <v>1</v>
      </c>
      <c r="F3160" s="200" t="s">
        <v>2997</v>
      </c>
      <c r="H3160" s="199" t="s">
        <v>1</v>
      </c>
      <c r="I3160" s="201"/>
      <c r="L3160" s="198"/>
      <c r="M3160" s="202"/>
      <c r="N3160" s="203"/>
      <c r="O3160" s="203"/>
      <c r="P3160" s="203"/>
      <c r="Q3160" s="203"/>
      <c r="R3160" s="203"/>
      <c r="S3160" s="203"/>
      <c r="T3160" s="204"/>
      <c r="AT3160" s="199" t="s">
        <v>532</v>
      </c>
      <c r="AU3160" s="199" t="s">
        <v>89</v>
      </c>
      <c r="AV3160" s="14" t="s">
        <v>83</v>
      </c>
      <c r="AW3160" s="14" t="s">
        <v>30</v>
      </c>
      <c r="AX3160" s="14" t="s">
        <v>76</v>
      </c>
      <c r="AY3160" s="199" t="s">
        <v>524</v>
      </c>
    </row>
    <row r="3161" spans="1:65" s="13" customFormat="1">
      <c r="B3161" s="189"/>
      <c r="D3161" s="190" t="s">
        <v>532</v>
      </c>
      <c r="E3161" s="191" t="s">
        <v>1</v>
      </c>
      <c r="F3161" s="192" t="s">
        <v>2999</v>
      </c>
      <c r="H3161" s="193">
        <v>43.100999999999999</v>
      </c>
      <c r="I3161" s="194"/>
      <c r="L3161" s="189"/>
      <c r="M3161" s="195"/>
      <c r="N3161" s="196"/>
      <c r="O3161" s="196"/>
      <c r="P3161" s="196"/>
      <c r="Q3161" s="196"/>
      <c r="R3161" s="196"/>
      <c r="S3161" s="196"/>
      <c r="T3161" s="197"/>
      <c r="AT3161" s="191" t="s">
        <v>532</v>
      </c>
      <c r="AU3161" s="191" t="s">
        <v>89</v>
      </c>
      <c r="AV3161" s="13" t="s">
        <v>89</v>
      </c>
      <c r="AW3161" s="13" t="s">
        <v>30</v>
      </c>
      <c r="AX3161" s="13" t="s">
        <v>76</v>
      </c>
      <c r="AY3161" s="191" t="s">
        <v>524</v>
      </c>
    </row>
    <row r="3162" spans="1:65" s="15" customFormat="1">
      <c r="B3162" s="205"/>
      <c r="D3162" s="190" t="s">
        <v>532</v>
      </c>
      <c r="E3162" s="206" t="s">
        <v>260</v>
      </c>
      <c r="F3162" s="207" t="s">
        <v>589</v>
      </c>
      <c r="H3162" s="208">
        <v>43.100999999999999</v>
      </c>
      <c r="I3162" s="209"/>
      <c r="L3162" s="205"/>
      <c r="M3162" s="210"/>
      <c r="N3162" s="211"/>
      <c r="O3162" s="211"/>
      <c r="P3162" s="211"/>
      <c r="Q3162" s="211"/>
      <c r="R3162" s="211"/>
      <c r="S3162" s="211"/>
      <c r="T3162" s="212"/>
      <c r="AT3162" s="206" t="s">
        <v>532</v>
      </c>
      <c r="AU3162" s="206" t="s">
        <v>89</v>
      </c>
      <c r="AV3162" s="15" t="s">
        <v>537</v>
      </c>
      <c r="AW3162" s="15" t="s">
        <v>30</v>
      </c>
      <c r="AX3162" s="15" t="s">
        <v>76</v>
      </c>
      <c r="AY3162" s="206" t="s">
        <v>524</v>
      </c>
    </row>
    <row r="3163" spans="1:65" s="14" customFormat="1">
      <c r="B3163" s="198"/>
      <c r="D3163" s="190" t="s">
        <v>532</v>
      </c>
      <c r="E3163" s="199" t="s">
        <v>1</v>
      </c>
      <c r="F3163" s="200" t="s">
        <v>2065</v>
      </c>
      <c r="H3163" s="199" t="s">
        <v>1</v>
      </c>
      <c r="I3163" s="201"/>
      <c r="L3163" s="198"/>
      <c r="M3163" s="202"/>
      <c r="N3163" s="203"/>
      <c r="O3163" s="203"/>
      <c r="P3163" s="203"/>
      <c r="Q3163" s="203"/>
      <c r="R3163" s="203"/>
      <c r="S3163" s="203"/>
      <c r="T3163" s="204"/>
      <c r="AT3163" s="199" t="s">
        <v>532</v>
      </c>
      <c r="AU3163" s="199" t="s">
        <v>89</v>
      </c>
      <c r="AV3163" s="14" t="s">
        <v>83</v>
      </c>
      <c r="AW3163" s="14" t="s">
        <v>30</v>
      </c>
      <c r="AX3163" s="14" t="s">
        <v>76</v>
      </c>
      <c r="AY3163" s="199" t="s">
        <v>524</v>
      </c>
    </row>
    <row r="3164" spans="1:65" s="13" customFormat="1">
      <c r="B3164" s="189"/>
      <c r="D3164" s="190" t="s">
        <v>532</v>
      </c>
      <c r="E3164" s="191" t="s">
        <v>1</v>
      </c>
      <c r="F3164" s="192" t="s">
        <v>3001</v>
      </c>
      <c r="H3164" s="193">
        <v>40.014000000000003</v>
      </c>
      <c r="I3164" s="194"/>
      <c r="L3164" s="189"/>
      <c r="M3164" s="195"/>
      <c r="N3164" s="196"/>
      <c r="O3164" s="196"/>
      <c r="P3164" s="196"/>
      <c r="Q3164" s="196"/>
      <c r="R3164" s="196"/>
      <c r="S3164" s="196"/>
      <c r="T3164" s="197"/>
      <c r="AT3164" s="191" t="s">
        <v>532</v>
      </c>
      <c r="AU3164" s="191" t="s">
        <v>89</v>
      </c>
      <c r="AV3164" s="13" t="s">
        <v>89</v>
      </c>
      <c r="AW3164" s="13" t="s">
        <v>30</v>
      </c>
      <c r="AX3164" s="13" t="s">
        <v>76</v>
      </c>
      <c r="AY3164" s="191" t="s">
        <v>524</v>
      </c>
    </row>
    <row r="3165" spans="1:65" s="15" customFormat="1">
      <c r="B3165" s="205"/>
      <c r="D3165" s="190" t="s">
        <v>532</v>
      </c>
      <c r="E3165" s="206" t="s">
        <v>263</v>
      </c>
      <c r="F3165" s="207" t="s">
        <v>589</v>
      </c>
      <c r="H3165" s="208">
        <v>40.014000000000003</v>
      </c>
      <c r="I3165" s="209"/>
      <c r="L3165" s="205"/>
      <c r="M3165" s="210"/>
      <c r="N3165" s="211"/>
      <c r="O3165" s="211"/>
      <c r="P3165" s="211"/>
      <c r="Q3165" s="211"/>
      <c r="R3165" s="211"/>
      <c r="S3165" s="211"/>
      <c r="T3165" s="212"/>
      <c r="AT3165" s="206" t="s">
        <v>532</v>
      </c>
      <c r="AU3165" s="206" t="s">
        <v>89</v>
      </c>
      <c r="AV3165" s="15" t="s">
        <v>537</v>
      </c>
      <c r="AW3165" s="15" t="s">
        <v>30</v>
      </c>
      <c r="AX3165" s="15" t="s">
        <v>76</v>
      </c>
      <c r="AY3165" s="206" t="s">
        <v>524</v>
      </c>
    </row>
    <row r="3166" spans="1:65" s="16" customFormat="1">
      <c r="B3166" s="213"/>
      <c r="D3166" s="190" t="s">
        <v>532</v>
      </c>
      <c r="E3166" s="214" t="s">
        <v>1</v>
      </c>
      <c r="F3166" s="215" t="s">
        <v>590</v>
      </c>
      <c r="H3166" s="216">
        <v>475.56099999999998</v>
      </c>
      <c r="I3166" s="217"/>
      <c r="L3166" s="213"/>
      <c r="M3166" s="218"/>
      <c r="N3166" s="219"/>
      <c r="O3166" s="219"/>
      <c r="P3166" s="219"/>
      <c r="Q3166" s="219"/>
      <c r="R3166" s="219"/>
      <c r="S3166" s="219"/>
      <c r="T3166" s="220"/>
      <c r="AT3166" s="214" t="s">
        <v>532</v>
      </c>
      <c r="AU3166" s="214" t="s">
        <v>89</v>
      </c>
      <c r="AV3166" s="16" t="s">
        <v>530</v>
      </c>
      <c r="AW3166" s="16" t="s">
        <v>30</v>
      </c>
      <c r="AX3166" s="16" t="s">
        <v>83</v>
      </c>
      <c r="AY3166" s="214" t="s">
        <v>524</v>
      </c>
    </row>
    <row r="3167" spans="1:65" s="2" customFormat="1" ht="21.75" customHeight="1">
      <c r="A3167" s="35"/>
      <c r="B3167" s="144"/>
      <c r="C3167" s="176" t="s">
        <v>3062</v>
      </c>
      <c r="D3167" s="176" t="s">
        <v>526</v>
      </c>
      <c r="E3167" s="177" t="s">
        <v>3063</v>
      </c>
      <c r="F3167" s="178" t="s">
        <v>233</v>
      </c>
      <c r="G3167" s="179" t="s">
        <v>529</v>
      </c>
      <c r="H3167" s="180">
        <v>3337.971</v>
      </c>
      <c r="I3167" s="181"/>
      <c r="J3167" s="180">
        <f>ROUND(I3167*H3167,3)</f>
        <v>0</v>
      </c>
      <c r="K3167" s="182"/>
      <c r="L3167" s="36"/>
      <c r="M3167" s="183" t="s">
        <v>1</v>
      </c>
      <c r="N3167" s="184" t="s">
        <v>42</v>
      </c>
      <c r="O3167" s="61"/>
      <c r="P3167" s="185">
        <f>O3167*H3167</f>
        <v>0</v>
      </c>
      <c r="Q3167" s="185">
        <v>0</v>
      </c>
      <c r="R3167" s="185">
        <f>Q3167*H3167</f>
        <v>0</v>
      </c>
      <c r="S3167" s="185">
        <v>0</v>
      </c>
      <c r="T3167" s="186">
        <f>S3167*H3167</f>
        <v>0</v>
      </c>
      <c r="U3167" s="35"/>
      <c r="V3167" s="35"/>
      <c r="W3167" s="35"/>
      <c r="X3167" s="35"/>
      <c r="Y3167" s="35"/>
      <c r="Z3167" s="35"/>
      <c r="AA3167" s="35"/>
      <c r="AB3167" s="35"/>
      <c r="AC3167" s="35"/>
      <c r="AD3167" s="35"/>
      <c r="AE3167" s="35"/>
      <c r="AR3167" s="187" t="s">
        <v>644</v>
      </c>
      <c r="AT3167" s="187" t="s">
        <v>526</v>
      </c>
      <c r="AU3167" s="187" t="s">
        <v>89</v>
      </c>
      <c r="AY3167" s="18" t="s">
        <v>524</v>
      </c>
      <c r="BE3167" s="105">
        <f>IF(N3167="základná",J3167,0)</f>
        <v>0</v>
      </c>
      <c r="BF3167" s="105">
        <f>IF(N3167="znížená",J3167,0)</f>
        <v>0</v>
      </c>
      <c r="BG3167" s="105">
        <f>IF(N3167="zákl. prenesená",J3167,0)</f>
        <v>0</v>
      </c>
      <c r="BH3167" s="105">
        <f>IF(N3167="zníž. prenesená",J3167,0)</f>
        <v>0</v>
      </c>
      <c r="BI3167" s="105">
        <f>IF(N3167="nulová",J3167,0)</f>
        <v>0</v>
      </c>
      <c r="BJ3167" s="18" t="s">
        <v>89</v>
      </c>
      <c r="BK3167" s="188">
        <f>ROUND(I3167*H3167,3)</f>
        <v>0</v>
      </c>
      <c r="BL3167" s="18" t="s">
        <v>644</v>
      </c>
      <c r="BM3167" s="187" t="s">
        <v>3064</v>
      </c>
    </row>
    <row r="3168" spans="1:65" s="14" customFormat="1">
      <c r="B3168" s="198"/>
      <c r="D3168" s="190" t="s">
        <v>532</v>
      </c>
      <c r="E3168" s="199" t="s">
        <v>1</v>
      </c>
      <c r="F3168" s="200" t="s">
        <v>2978</v>
      </c>
      <c r="H3168" s="199" t="s">
        <v>1</v>
      </c>
      <c r="I3168" s="201"/>
      <c r="L3168" s="198"/>
      <c r="M3168" s="202"/>
      <c r="N3168" s="203"/>
      <c r="O3168" s="203"/>
      <c r="P3168" s="203"/>
      <c r="Q3168" s="203"/>
      <c r="R3168" s="203"/>
      <c r="S3168" s="203"/>
      <c r="T3168" s="204"/>
      <c r="AT3168" s="199" t="s">
        <v>532</v>
      </c>
      <c r="AU3168" s="199" t="s">
        <v>89</v>
      </c>
      <c r="AV3168" s="14" t="s">
        <v>83</v>
      </c>
      <c r="AW3168" s="14" t="s">
        <v>30</v>
      </c>
      <c r="AX3168" s="14" t="s">
        <v>76</v>
      </c>
      <c r="AY3168" s="199" t="s">
        <v>524</v>
      </c>
    </row>
    <row r="3169" spans="2:51" s="14" customFormat="1">
      <c r="B3169" s="198"/>
      <c r="D3169" s="190" t="s">
        <v>532</v>
      </c>
      <c r="E3169" s="199" t="s">
        <v>1</v>
      </c>
      <c r="F3169" s="200" t="s">
        <v>2979</v>
      </c>
      <c r="H3169" s="199" t="s">
        <v>1</v>
      </c>
      <c r="I3169" s="201"/>
      <c r="L3169" s="198"/>
      <c r="M3169" s="202"/>
      <c r="N3169" s="203"/>
      <c r="O3169" s="203"/>
      <c r="P3169" s="203"/>
      <c r="Q3169" s="203"/>
      <c r="R3169" s="203"/>
      <c r="S3169" s="203"/>
      <c r="T3169" s="204"/>
      <c r="AT3169" s="199" t="s">
        <v>532</v>
      </c>
      <c r="AU3169" s="199" t="s">
        <v>89</v>
      </c>
      <c r="AV3169" s="14" t="s">
        <v>83</v>
      </c>
      <c r="AW3169" s="14" t="s">
        <v>30</v>
      </c>
      <c r="AX3169" s="14" t="s">
        <v>76</v>
      </c>
      <c r="AY3169" s="199" t="s">
        <v>524</v>
      </c>
    </row>
    <row r="3170" spans="2:51" s="13" customFormat="1">
      <c r="B3170" s="189"/>
      <c r="D3170" s="190" t="s">
        <v>532</v>
      </c>
      <c r="E3170" s="191" t="s">
        <v>1</v>
      </c>
      <c r="F3170" s="192" t="s">
        <v>3032</v>
      </c>
      <c r="H3170" s="193">
        <v>817.34400000000005</v>
      </c>
      <c r="I3170" s="194"/>
      <c r="L3170" s="189"/>
      <c r="M3170" s="195"/>
      <c r="N3170" s="196"/>
      <c r="O3170" s="196"/>
      <c r="P3170" s="196"/>
      <c r="Q3170" s="196"/>
      <c r="R3170" s="196"/>
      <c r="S3170" s="196"/>
      <c r="T3170" s="197"/>
      <c r="AT3170" s="191" t="s">
        <v>532</v>
      </c>
      <c r="AU3170" s="191" t="s">
        <v>89</v>
      </c>
      <c r="AV3170" s="13" t="s">
        <v>89</v>
      </c>
      <c r="AW3170" s="13" t="s">
        <v>30</v>
      </c>
      <c r="AX3170" s="13" t="s">
        <v>76</v>
      </c>
      <c r="AY3170" s="191" t="s">
        <v>524</v>
      </c>
    </row>
    <row r="3171" spans="2:51" s="13" customFormat="1">
      <c r="B3171" s="189"/>
      <c r="D3171" s="190" t="s">
        <v>532</v>
      </c>
      <c r="E3171" s="191" t="s">
        <v>1</v>
      </c>
      <c r="F3171" s="192" t="s">
        <v>3033</v>
      </c>
      <c r="H3171" s="193">
        <v>1139.742</v>
      </c>
      <c r="I3171" s="194"/>
      <c r="L3171" s="189"/>
      <c r="M3171" s="195"/>
      <c r="N3171" s="196"/>
      <c r="O3171" s="196"/>
      <c r="P3171" s="196"/>
      <c r="Q3171" s="196"/>
      <c r="R3171" s="196"/>
      <c r="S3171" s="196"/>
      <c r="T3171" s="197"/>
      <c r="AT3171" s="191" t="s">
        <v>532</v>
      </c>
      <c r="AU3171" s="191" t="s">
        <v>89</v>
      </c>
      <c r="AV3171" s="13" t="s">
        <v>89</v>
      </c>
      <c r="AW3171" s="13" t="s">
        <v>30</v>
      </c>
      <c r="AX3171" s="13" t="s">
        <v>76</v>
      </c>
      <c r="AY3171" s="191" t="s">
        <v>524</v>
      </c>
    </row>
    <row r="3172" spans="2:51" s="14" customFormat="1">
      <c r="B3172" s="198"/>
      <c r="D3172" s="190" t="s">
        <v>532</v>
      </c>
      <c r="E3172" s="199" t="s">
        <v>1</v>
      </c>
      <c r="F3172" s="200" t="s">
        <v>2983</v>
      </c>
      <c r="H3172" s="199" t="s">
        <v>1</v>
      </c>
      <c r="I3172" s="201"/>
      <c r="L3172" s="198"/>
      <c r="M3172" s="202"/>
      <c r="N3172" s="203"/>
      <c r="O3172" s="203"/>
      <c r="P3172" s="203"/>
      <c r="Q3172" s="203"/>
      <c r="R3172" s="203"/>
      <c r="S3172" s="203"/>
      <c r="T3172" s="204"/>
      <c r="AT3172" s="199" t="s">
        <v>532</v>
      </c>
      <c r="AU3172" s="199" t="s">
        <v>89</v>
      </c>
      <c r="AV3172" s="14" t="s">
        <v>83</v>
      </c>
      <c r="AW3172" s="14" t="s">
        <v>30</v>
      </c>
      <c r="AX3172" s="14" t="s">
        <v>76</v>
      </c>
      <c r="AY3172" s="199" t="s">
        <v>524</v>
      </c>
    </row>
    <row r="3173" spans="2:51" s="13" customFormat="1">
      <c r="B3173" s="189"/>
      <c r="D3173" s="190" t="s">
        <v>532</v>
      </c>
      <c r="E3173" s="191" t="s">
        <v>1</v>
      </c>
      <c r="F3173" s="192" t="s">
        <v>3034</v>
      </c>
      <c r="H3173" s="193">
        <v>6.1660000000000004</v>
      </c>
      <c r="I3173" s="194"/>
      <c r="L3173" s="189"/>
      <c r="M3173" s="195"/>
      <c r="N3173" s="196"/>
      <c r="O3173" s="196"/>
      <c r="P3173" s="196"/>
      <c r="Q3173" s="196"/>
      <c r="R3173" s="196"/>
      <c r="S3173" s="196"/>
      <c r="T3173" s="197"/>
      <c r="AT3173" s="191" t="s">
        <v>532</v>
      </c>
      <c r="AU3173" s="191" t="s">
        <v>89</v>
      </c>
      <c r="AV3173" s="13" t="s">
        <v>89</v>
      </c>
      <c r="AW3173" s="13" t="s">
        <v>30</v>
      </c>
      <c r="AX3173" s="13" t="s">
        <v>76</v>
      </c>
      <c r="AY3173" s="191" t="s">
        <v>524</v>
      </c>
    </row>
    <row r="3174" spans="2:51" s="13" customFormat="1">
      <c r="B3174" s="189"/>
      <c r="D3174" s="190" t="s">
        <v>532</v>
      </c>
      <c r="E3174" s="191" t="s">
        <v>1</v>
      </c>
      <c r="F3174" s="192" t="s">
        <v>3035</v>
      </c>
      <c r="H3174" s="193">
        <v>26.474</v>
      </c>
      <c r="I3174" s="194"/>
      <c r="L3174" s="189"/>
      <c r="M3174" s="195"/>
      <c r="N3174" s="196"/>
      <c r="O3174" s="196"/>
      <c r="P3174" s="196"/>
      <c r="Q3174" s="196"/>
      <c r="R3174" s="196"/>
      <c r="S3174" s="196"/>
      <c r="T3174" s="197"/>
      <c r="AT3174" s="191" t="s">
        <v>532</v>
      </c>
      <c r="AU3174" s="191" t="s">
        <v>89</v>
      </c>
      <c r="AV3174" s="13" t="s">
        <v>89</v>
      </c>
      <c r="AW3174" s="13" t="s">
        <v>30</v>
      </c>
      <c r="AX3174" s="13" t="s">
        <v>76</v>
      </c>
      <c r="AY3174" s="191" t="s">
        <v>524</v>
      </c>
    </row>
    <row r="3175" spans="2:51" s="13" customFormat="1">
      <c r="B3175" s="189"/>
      <c r="D3175" s="190" t="s">
        <v>532</v>
      </c>
      <c r="E3175" s="191" t="s">
        <v>1</v>
      </c>
      <c r="F3175" s="192" t="s">
        <v>3036</v>
      </c>
      <c r="H3175" s="193">
        <v>26.1</v>
      </c>
      <c r="I3175" s="194"/>
      <c r="L3175" s="189"/>
      <c r="M3175" s="195"/>
      <c r="N3175" s="196"/>
      <c r="O3175" s="196"/>
      <c r="P3175" s="196"/>
      <c r="Q3175" s="196"/>
      <c r="R3175" s="196"/>
      <c r="S3175" s="196"/>
      <c r="T3175" s="197"/>
      <c r="AT3175" s="191" t="s">
        <v>532</v>
      </c>
      <c r="AU3175" s="191" t="s">
        <v>89</v>
      </c>
      <c r="AV3175" s="13" t="s">
        <v>89</v>
      </c>
      <c r="AW3175" s="13" t="s">
        <v>30</v>
      </c>
      <c r="AX3175" s="13" t="s">
        <v>76</v>
      </c>
      <c r="AY3175" s="191" t="s">
        <v>524</v>
      </c>
    </row>
    <row r="3176" spans="2:51" s="13" customFormat="1">
      <c r="B3176" s="189"/>
      <c r="D3176" s="190" t="s">
        <v>532</v>
      </c>
      <c r="E3176" s="191" t="s">
        <v>1</v>
      </c>
      <c r="F3176" s="192" t="s">
        <v>3037</v>
      </c>
      <c r="H3176" s="193">
        <v>21.861000000000001</v>
      </c>
      <c r="I3176" s="194"/>
      <c r="L3176" s="189"/>
      <c r="M3176" s="195"/>
      <c r="N3176" s="196"/>
      <c r="O3176" s="196"/>
      <c r="P3176" s="196"/>
      <c r="Q3176" s="196"/>
      <c r="R3176" s="196"/>
      <c r="S3176" s="196"/>
      <c r="T3176" s="197"/>
      <c r="AT3176" s="191" t="s">
        <v>532</v>
      </c>
      <c r="AU3176" s="191" t="s">
        <v>89</v>
      </c>
      <c r="AV3176" s="13" t="s">
        <v>89</v>
      </c>
      <c r="AW3176" s="13" t="s">
        <v>30</v>
      </c>
      <c r="AX3176" s="13" t="s">
        <v>76</v>
      </c>
      <c r="AY3176" s="191" t="s">
        <v>524</v>
      </c>
    </row>
    <row r="3177" spans="2:51" s="14" customFormat="1">
      <c r="B3177" s="198"/>
      <c r="D3177" s="190" t="s">
        <v>532</v>
      </c>
      <c r="E3177" s="199" t="s">
        <v>1</v>
      </c>
      <c r="F3177" s="200" t="s">
        <v>2988</v>
      </c>
      <c r="H3177" s="199" t="s">
        <v>1</v>
      </c>
      <c r="I3177" s="201"/>
      <c r="L3177" s="198"/>
      <c r="M3177" s="202"/>
      <c r="N3177" s="203"/>
      <c r="O3177" s="203"/>
      <c r="P3177" s="203"/>
      <c r="Q3177" s="203"/>
      <c r="R3177" s="203"/>
      <c r="S3177" s="203"/>
      <c r="T3177" s="204"/>
      <c r="AT3177" s="199" t="s">
        <v>532</v>
      </c>
      <c r="AU3177" s="199" t="s">
        <v>89</v>
      </c>
      <c r="AV3177" s="14" t="s">
        <v>83</v>
      </c>
      <c r="AW3177" s="14" t="s">
        <v>30</v>
      </c>
      <c r="AX3177" s="14" t="s">
        <v>76</v>
      </c>
      <c r="AY3177" s="199" t="s">
        <v>524</v>
      </c>
    </row>
    <row r="3178" spans="2:51" s="13" customFormat="1">
      <c r="B3178" s="189"/>
      <c r="D3178" s="190" t="s">
        <v>532</v>
      </c>
      <c r="E3178" s="191" t="s">
        <v>1</v>
      </c>
      <c r="F3178" s="192" t="s">
        <v>3038</v>
      </c>
      <c r="H3178" s="193">
        <v>9.9030000000000005</v>
      </c>
      <c r="I3178" s="194"/>
      <c r="L3178" s="189"/>
      <c r="M3178" s="195"/>
      <c r="N3178" s="196"/>
      <c r="O3178" s="196"/>
      <c r="P3178" s="196"/>
      <c r="Q3178" s="196"/>
      <c r="R3178" s="196"/>
      <c r="S3178" s="196"/>
      <c r="T3178" s="197"/>
      <c r="AT3178" s="191" t="s">
        <v>532</v>
      </c>
      <c r="AU3178" s="191" t="s">
        <v>89</v>
      </c>
      <c r="AV3178" s="13" t="s">
        <v>89</v>
      </c>
      <c r="AW3178" s="13" t="s">
        <v>30</v>
      </c>
      <c r="AX3178" s="13" t="s">
        <v>76</v>
      </c>
      <c r="AY3178" s="191" t="s">
        <v>524</v>
      </c>
    </row>
    <row r="3179" spans="2:51" s="13" customFormat="1">
      <c r="B3179" s="189"/>
      <c r="D3179" s="190" t="s">
        <v>532</v>
      </c>
      <c r="E3179" s="191" t="s">
        <v>1</v>
      </c>
      <c r="F3179" s="192" t="s">
        <v>3039</v>
      </c>
      <c r="H3179" s="193">
        <v>43.771999999999998</v>
      </c>
      <c r="I3179" s="194"/>
      <c r="L3179" s="189"/>
      <c r="M3179" s="195"/>
      <c r="N3179" s="196"/>
      <c r="O3179" s="196"/>
      <c r="P3179" s="196"/>
      <c r="Q3179" s="196"/>
      <c r="R3179" s="196"/>
      <c r="S3179" s="196"/>
      <c r="T3179" s="197"/>
      <c r="AT3179" s="191" t="s">
        <v>532</v>
      </c>
      <c r="AU3179" s="191" t="s">
        <v>89</v>
      </c>
      <c r="AV3179" s="13" t="s">
        <v>89</v>
      </c>
      <c r="AW3179" s="13" t="s">
        <v>30</v>
      </c>
      <c r="AX3179" s="13" t="s">
        <v>76</v>
      </c>
      <c r="AY3179" s="191" t="s">
        <v>524</v>
      </c>
    </row>
    <row r="3180" spans="2:51" s="13" customFormat="1">
      <c r="B3180" s="189"/>
      <c r="D3180" s="190" t="s">
        <v>532</v>
      </c>
      <c r="E3180" s="191" t="s">
        <v>1</v>
      </c>
      <c r="F3180" s="192" t="s">
        <v>3040</v>
      </c>
      <c r="H3180" s="193">
        <v>24.885999999999999</v>
      </c>
      <c r="I3180" s="194"/>
      <c r="L3180" s="189"/>
      <c r="M3180" s="195"/>
      <c r="N3180" s="196"/>
      <c r="O3180" s="196"/>
      <c r="P3180" s="196"/>
      <c r="Q3180" s="196"/>
      <c r="R3180" s="196"/>
      <c r="S3180" s="196"/>
      <c r="T3180" s="197"/>
      <c r="AT3180" s="191" t="s">
        <v>532</v>
      </c>
      <c r="AU3180" s="191" t="s">
        <v>89</v>
      </c>
      <c r="AV3180" s="13" t="s">
        <v>89</v>
      </c>
      <c r="AW3180" s="13" t="s">
        <v>30</v>
      </c>
      <c r="AX3180" s="13" t="s">
        <v>76</v>
      </c>
      <c r="AY3180" s="191" t="s">
        <v>524</v>
      </c>
    </row>
    <row r="3181" spans="2:51" s="13" customFormat="1">
      <c r="B3181" s="189"/>
      <c r="D3181" s="190" t="s">
        <v>532</v>
      </c>
      <c r="E3181" s="191" t="s">
        <v>1</v>
      </c>
      <c r="F3181" s="192" t="s">
        <v>3041</v>
      </c>
      <c r="H3181" s="193">
        <v>30.503</v>
      </c>
      <c r="I3181" s="194"/>
      <c r="L3181" s="189"/>
      <c r="M3181" s="195"/>
      <c r="N3181" s="196"/>
      <c r="O3181" s="196"/>
      <c r="P3181" s="196"/>
      <c r="Q3181" s="196"/>
      <c r="R3181" s="196"/>
      <c r="S3181" s="196"/>
      <c r="T3181" s="197"/>
      <c r="AT3181" s="191" t="s">
        <v>532</v>
      </c>
      <c r="AU3181" s="191" t="s">
        <v>89</v>
      </c>
      <c r="AV3181" s="13" t="s">
        <v>89</v>
      </c>
      <c r="AW3181" s="13" t="s">
        <v>30</v>
      </c>
      <c r="AX3181" s="13" t="s">
        <v>76</v>
      </c>
      <c r="AY3181" s="191" t="s">
        <v>524</v>
      </c>
    </row>
    <row r="3182" spans="2:51" s="15" customFormat="1">
      <c r="B3182" s="205"/>
      <c r="D3182" s="190" t="s">
        <v>532</v>
      </c>
      <c r="E3182" s="206" t="s">
        <v>232</v>
      </c>
      <c r="F3182" s="207" t="s">
        <v>589</v>
      </c>
      <c r="H3182" s="208">
        <v>2146.7510000000002</v>
      </c>
      <c r="I3182" s="209"/>
      <c r="L3182" s="205"/>
      <c r="M3182" s="210"/>
      <c r="N3182" s="211"/>
      <c r="O3182" s="211"/>
      <c r="P3182" s="211"/>
      <c r="Q3182" s="211"/>
      <c r="R3182" s="211"/>
      <c r="S3182" s="211"/>
      <c r="T3182" s="212"/>
      <c r="AT3182" s="206" t="s">
        <v>532</v>
      </c>
      <c r="AU3182" s="206" t="s">
        <v>89</v>
      </c>
      <c r="AV3182" s="15" t="s">
        <v>537</v>
      </c>
      <c r="AW3182" s="15" t="s">
        <v>30</v>
      </c>
      <c r="AX3182" s="15" t="s">
        <v>76</v>
      </c>
      <c r="AY3182" s="206" t="s">
        <v>524</v>
      </c>
    </row>
    <row r="3183" spans="2:51" s="14" customFormat="1">
      <c r="B3183" s="198"/>
      <c r="D3183" s="190" t="s">
        <v>532</v>
      </c>
      <c r="E3183" s="199" t="s">
        <v>1</v>
      </c>
      <c r="F3183" s="200" t="s">
        <v>2993</v>
      </c>
      <c r="H3183" s="199" t="s">
        <v>1</v>
      </c>
      <c r="I3183" s="201"/>
      <c r="L3183" s="198"/>
      <c r="M3183" s="202"/>
      <c r="N3183" s="203"/>
      <c r="O3183" s="203"/>
      <c r="P3183" s="203"/>
      <c r="Q3183" s="203"/>
      <c r="R3183" s="203"/>
      <c r="S3183" s="203"/>
      <c r="T3183" s="204"/>
      <c r="AT3183" s="199" t="s">
        <v>532</v>
      </c>
      <c r="AU3183" s="199" t="s">
        <v>89</v>
      </c>
      <c r="AV3183" s="14" t="s">
        <v>83</v>
      </c>
      <c r="AW3183" s="14" t="s">
        <v>30</v>
      </c>
      <c r="AX3183" s="14" t="s">
        <v>76</v>
      </c>
      <c r="AY3183" s="199" t="s">
        <v>524</v>
      </c>
    </row>
    <row r="3184" spans="2:51" s="13" customFormat="1">
      <c r="B3184" s="189"/>
      <c r="D3184" s="190" t="s">
        <v>532</v>
      </c>
      <c r="E3184" s="191" t="s">
        <v>1</v>
      </c>
      <c r="F3184" s="192" t="s">
        <v>3043</v>
      </c>
      <c r="H3184" s="193">
        <v>524.70000000000005</v>
      </c>
      <c r="I3184" s="194"/>
      <c r="L3184" s="189"/>
      <c r="M3184" s="195"/>
      <c r="N3184" s="196"/>
      <c r="O3184" s="196"/>
      <c r="P3184" s="196"/>
      <c r="Q3184" s="196"/>
      <c r="R3184" s="196"/>
      <c r="S3184" s="196"/>
      <c r="T3184" s="197"/>
      <c r="AT3184" s="191" t="s">
        <v>532</v>
      </c>
      <c r="AU3184" s="191" t="s">
        <v>89</v>
      </c>
      <c r="AV3184" s="13" t="s">
        <v>89</v>
      </c>
      <c r="AW3184" s="13" t="s">
        <v>30</v>
      </c>
      <c r="AX3184" s="13" t="s">
        <v>76</v>
      </c>
      <c r="AY3184" s="191" t="s">
        <v>524</v>
      </c>
    </row>
    <row r="3185" spans="1:65" s="14" customFormat="1">
      <c r="B3185" s="198"/>
      <c r="D3185" s="190" t="s">
        <v>532</v>
      </c>
      <c r="E3185" s="199" t="s">
        <v>1</v>
      </c>
      <c r="F3185" s="200" t="s">
        <v>2922</v>
      </c>
      <c r="H3185" s="199" t="s">
        <v>1</v>
      </c>
      <c r="I3185" s="201"/>
      <c r="L3185" s="198"/>
      <c r="M3185" s="202"/>
      <c r="N3185" s="203"/>
      <c r="O3185" s="203"/>
      <c r="P3185" s="203"/>
      <c r="Q3185" s="203"/>
      <c r="R3185" s="203"/>
      <c r="S3185" s="203"/>
      <c r="T3185" s="204"/>
      <c r="AT3185" s="199" t="s">
        <v>532</v>
      </c>
      <c r="AU3185" s="199" t="s">
        <v>89</v>
      </c>
      <c r="AV3185" s="14" t="s">
        <v>83</v>
      </c>
      <c r="AW3185" s="14" t="s">
        <v>30</v>
      </c>
      <c r="AX3185" s="14" t="s">
        <v>76</v>
      </c>
      <c r="AY3185" s="199" t="s">
        <v>524</v>
      </c>
    </row>
    <row r="3186" spans="1:65" s="13" customFormat="1">
      <c r="B3186" s="189"/>
      <c r="D3186" s="190" t="s">
        <v>532</v>
      </c>
      <c r="E3186" s="191" t="s">
        <v>1</v>
      </c>
      <c r="F3186" s="192" t="s">
        <v>3044</v>
      </c>
      <c r="H3186" s="193">
        <v>26.033000000000001</v>
      </c>
      <c r="I3186" s="194"/>
      <c r="L3186" s="189"/>
      <c r="M3186" s="195"/>
      <c r="N3186" s="196"/>
      <c r="O3186" s="196"/>
      <c r="P3186" s="196"/>
      <c r="Q3186" s="196"/>
      <c r="R3186" s="196"/>
      <c r="S3186" s="196"/>
      <c r="T3186" s="197"/>
      <c r="AT3186" s="191" t="s">
        <v>532</v>
      </c>
      <c r="AU3186" s="191" t="s">
        <v>89</v>
      </c>
      <c r="AV3186" s="13" t="s">
        <v>89</v>
      </c>
      <c r="AW3186" s="13" t="s">
        <v>30</v>
      </c>
      <c r="AX3186" s="13" t="s">
        <v>76</v>
      </c>
      <c r="AY3186" s="191" t="s">
        <v>524</v>
      </c>
    </row>
    <row r="3187" spans="1:65" s="13" customFormat="1">
      <c r="B3187" s="189"/>
      <c r="D3187" s="190" t="s">
        <v>532</v>
      </c>
      <c r="E3187" s="191" t="s">
        <v>1</v>
      </c>
      <c r="F3187" s="192" t="s">
        <v>3045</v>
      </c>
      <c r="H3187" s="193">
        <v>18.289000000000001</v>
      </c>
      <c r="I3187" s="194"/>
      <c r="L3187" s="189"/>
      <c r="M3187" s="195"/>
      <c r="N3187" s="196"/>
      <c r="O3187" s="196"/>
      <c r="P3187" s="196"/>
      <c r="Q3187" s="196"/>
      <c r="R3187" s="196"/>
      <c r="S3187" s="196"/>
      <c r="T3187" s="197"/>
      <c r="AT3187" s="191" t="s">
        <v>532</v>
      </c>
      <c r="AU3187" s="191" t="s">
        <v>89</v>
      </c>
      <c r="AV3187" s="13" t="s">
        <v>89</v>
      </c>
      <c r="AW3187" s="13" t="s">
        <v>30</v>
      </c>
      <c r="AX3187" s="13" t="s">
        <v>76</v>
      </c>
      <c r="AY3187" s="191" t="s">
        <v>524</v>
      </c>
    </row>
    <row r="3188" spans="1:65" s="15" customFormat="1">
      <c r="B3188" s="205"/>
      <c r="D3188" s="190" t="s">
        <v>532</v>
      </c>
      <c r="E3188" s="206" t="s">
        <v>235</v>
      </c>
      <c r="F3188" s="207" t="s">
        <v>589</v>
      </c>
      <c r="H3188" s="208">
        <v>569.02200000000005</v>
      </c>
      <c r="I3188" s="209"/>
      <c r="L3188" s="205"/>
      <c r="M3188" s="210"/>
      <c r="N3188" s="211"/>
      <c r="O3188" s="211"/>
      <c r="P3188" s="211"/>
      <c r="Q3188" s="211"/>
      <c r="R3188" s="211"/>
      <c r="S3188" s="211"/>
      <c r="T3188" s="212"/>
      <c r="AT3188" s="206" t="s">
        <v>532</v>
      </c>
      <c r="AU3188" s="206" t="s">
        <v>89</v>
      </c>
      <c r="AV3188" s="15" t="s">
        <v>537</v>
      </c>
      <c r="AW3188" s="15" t="s">
        <v>30</v>
      </c>
      <c r="AX3188" s="15" t="s">
        <v>76</v>
      </c>
      <c r="AY3188" s="206" t="s">
        <v>524</v>
      </c>
    </row>
    <row r="3189" spans="1:65" s="14" customFormat="1">
      <c r="B3189" s="198"/>
      <c r="D3189" s="190" t="s">
        <v>532</v>
      </c>
      <c r="E3189" s="199" t="s">
        <v>1</v>
      </c>
      <c r="F3189" s="200" t="s">
        <v>2997</v>
      </c>
      <c r="H3189" s="199" t="s">
        <v>1</v>
      </c>
      <c r="I3189" s="201"/>
      <c r="L3189" s="198"/>
      <c r="M3189" s="202"/>
      <c r="N3189" s="203"/>
      <c r="O3189" s="203"/>
      <c r="P3189" s="203"/>
      <c r="Q3189" s="203"/>
      <c r="R3189" s="203"/>
      <c r="S3189" s="203"/>
      <c r="T3189" s="204"/>
      <c r="AT3189" s="199" t="s">
        <v>532</v>
      </c>
      <c r="AU3189" s="199" t="s">
        <v>89</v>
      </c>
      <c r="AV3189" s="14" t="s">
        <v>83</v>
      </c>
      <c r="AW3189" s="14" t="s">
        <v>30</v>
      </c>
      <c r="AX3189" s="14" t="s">
        <v>76</v>
      </c>
      <c r="AY3189" s="199" t="s">
        <v>524</v>
      </c>
    </row>
    <row r="3190" spans="1:65" s="13" customFormat="1">
      <c r="B3190" s="189"/>
      <c r="D3190" s="190" t="s">
        <v>532</v>
      </c>
      <c r="E3190" s="191" t="s">
        <v>1</v>
      </c>
      <c r="F3190" s="192" t="s">
        <v>3047</v>
      </c>
      <c r="H3190" s="193">
        <v>181.21</v>
      </c>
      <c r="I3190" s="194"/>
      <c r="L3190" s="189"/>
      <c r="M3190" s="195"/>
      <c r="N3190" s="196"/>
      <c r="O3190" s="196"/>
      <c r="P3190" s="196"/>
      <c r="Q3190" s="196"/>
      <c r="R3190" s="196"/>
      <c r="S3190" s="196"/>
      <c r="T3190" s="197"/>
      <c r="AT3190" s="191" t="s">
        <v>532</v>
      </c>
      <c r="AU3190" s="191" t="s">
        <v>89</v>
      </c>
      <c r="AV3190" s="13" t="s">
        <v>89</v>
      </c>
      <c r="AW3190" s="13" t="s">
        <v>30</v>
      </c>
      <c r="AX3190" s="13" t="s">
        <v>76</v>
      </c>
      <c r="AY3190" s="191" t="s">
        <v>524</v>
      </c>
    </row>
    <row r="3191" spans="1:65" s="13" customFormat="1">
      <c r="B3191" s="189"/>
      <c r="D3191" s="190" t="s">
        <v>532</v>
      </c>
      <c r="E3191" s="191" t="s">
        <v>1</v>
      </c>
      <c r="F3191" s="192" t="s">
        <v>3048</v>
      </c>
      <c r="H3191" s="193">
        <v>26.71</v>
      </c>
      <c r="I3191" s="194"/>
      <c r="L3191" s="189"/>
      <c r="M3191" s="195"/>
      <c r="N3191" s="196"/>
      <c r="O3191" s="196"/>
      <c r="P3191" s="196"/>
      <c r="Q3191" s="196"/>
      <c r="R3191" s="196"/>
      <c r="S3191" s="196"/>
      <c r="T3191" s="197"/>
      <c r="AT3191" s="191" t="s">
        <v>532</v>
      </c>
      <c r="AU3191" s="191" t="s">
        <v>89</v>
      </c>
      <c r="AV3191" s="13" t="s">
        <v>89</v>
      </c>
      <c r="AW3191" s="13" t="s">
        <v>30</v>
      </c>
      <c r="AX3191" s="13" t="s">
        <v>76</v>
      </c>
      <c r="AY3191" s="191" t="s">
        <v>524</v>
      </c>
    </row>
    <row r="3192" spans="1:65" s="15" customFormat="1">
      <c r="B3192" s="205"/>
      <c r="D3192" s="190" t="s">
        <v>532</v>
      </c>
      <c r="E3192" s="206" t="s">
        <v>237</v>
      </c>
      <c r="F3192" s="207" t="s">
        <v>589</v>
      </c>
      <c r="H3192" s="208">
        <v>207.92</v>
      </c>
      <c r="I3192" s="209"/>
      <c r="L3192" s="205"/>
      <c r="M3192" s="210"/>
      <c r="N3192" s="211"/>
      <c r="O3192" s="211"/>
      <c r="P3192" s="211"/>
      <c r="Q3192" s="211"/>
      <c r="R3192" s="211"/>
      <c r="S3192" s="211"/>
      <c r="T3192" s="212"/>
      <c r="AT3192" s="206" t="s">
        <v>532</v>
      </c>
      <c r="AU3192" s="206" t="s">
        <v>89</v>
      </c>
      <c r="AV3192" s="15" t="s">
        <v>537</v>
      </c>
      <c r="AW3192" s="15" t="s">
        <v>30</v>
      </c>
      <c r="AX3192" s="15" t="s">
        <v>76</v>
      </c>
      <c r="AY3192" s="206" t="s">
        <v>524</v>
      </c>
    </row>
    <row r="3193" spans="1:65" s="14" customFormat="1">
      <c r="B3193" s="198"/>
      <c r="D3193" s="190" t="s">
        <v>532</v>
      </c>
      <c r="E3193" s="199" t="s">
        <v>1</v>
      </c>
      <c r="F3193" s="200" t="s">
        <v>3065</v>
      </c>
      <c r="H3193" s="199" t="s">
        <v>1</v>
      </c>
      <c r="I3193" s="201"/>
      <c r="L3193" s="198"/>
      <c r="M3193" s="202"/>
      <c r="N3193" s="203"/>
      <c r="O3193" s="203"/>
      <c r="P3193" s="203"/>
      <c r="Q3193" s="203"/>
      <c r="R3193" s="203"/>
      <c r="S3193" s="203"/>
      <c r="T3193" s="204"/>
      <c r="AT3193" s="199" t="s">
        <v>532</v>
      </c>
      <c r="AU3193" s="199" t="s">
        <v>89</v>
      </c>
      <c r="AV3193" s="14" t="s">
        <v>83</v>
      </c>
      <c r="AW3193" s="14" t="s">
        <v>30</v>
      </c>
      <c r="AX3193" s="14" t="s">
        <v>76</v>
      </c>
      <c r="AY3193" s="199" t="s">
        <v>524</v>
      </c>
    </row>
    <row r="3194" spans="1:65" s="13" customFormat="1">
      <c r="B3194" s="189"/>
      <c r="D3194" s="190" t="s">
        <v>532</v>
      </c>
      <c r="E3194" s="191" t="s">
        <v>1</v>
      </c>
      <c r="F3194" s="192" t="s">
        <v>3066</v>
      </c>
      <c r="H3194" s="193">
        <v>341.79</v>
      </c>
      <c r="I3194" s="194"/>
      <c r="L3194" s="189"/>
      <c r="M3194" s="195"/>
      <c r="N3194" s="196"/>
      <c r="O3194" s="196"/>
      <c r="P3194" s="196"/>
      <c r="Q3194" s="196"/>
      <c r="R3194" s="196"/>
      <c r="S3194" s="196"/>
      <c r="T3194" s="197"/>
      <c r="AT3194" s="191" t="s">
        <v>532</v>
      </c>
      <c r="AU3194" s="191" t="s">
        <v>89</v>
      </c>
      <c r="AV3194" s="13" t="s">
        <v>89</v>
      </c>
      <c r="AW3194" s="13" t="s">
        <v>30</v>
      </c>
      <c r="AX3194" s="13" t="s">
        <v>76</v>
      </c>
      <c r="AY3194" s="191" t="s">
        <v>524</v>
      </c>
    </row>
    <row r="3195" spans="1:65" s="13" customFormat="1">
      <c r="B3195" s="189"/>
      <c r="D3195" s="190" t="s">
        <v>532</v>
      </c>
      <c r="E3195" s="191" t="s">
        <v>1</v>
      </c>
      <c r="F3195" s="192" t="s">
        <v>3067</v>
      </c>
      <c r="H3195" s="193">
        <v>52.616</v>
      </c>
      <c r="I3195" s="194"/>
      <c r="L3195" s="189"/>
      <c r="M3195" s="195"/>
      <c r="N3195" s="196"/>
      <c r="O3195" s="196"/>
      <c r="P3195" s="196"/>
      <c r="Q3195" s="196"/>
      <c r="R3195" s="196"/>
      <c r="S3195" s="196"/>
      <c r="T3195" s="197"/>
      <c r="AT3195" s="191" t="s">
        <v>532</v>
      </c>
      <c r="AU3195" s="191" t="s">
        <v>89</v>
      </c>
      <c r="AV3195" s="13" t="s">
        <v>89</v>
      </c>
      <c r="AW3195" s="13" t="s">
        <v>30</v>
      </c>
      <c r="AX3195" s="13" t="s">
        <v>76</v>
      </c>
      <c r="AY3195" s="191" t="s">
        <v>524</v>
      </c>
    </row>
    <row r="3196" spans="1:65" s="15" customFormat="1">
      <c r="B3196" s="205"/>
      <c r="D3196" s="190" t="s">
        <v>532</v>
      </c>
      <c r="E3196" s="206" t="s">
        <v>239</v>
      </c>
      <c r="F3196" s="207" t="s">
        <v>589</v>
      </c>
      <c r="H3196" s="208">
        <v>394.40600000000001</v>
      </c>
      <c r="I3196" s="209"/>
      <c r="L3196" s="205"/>
      <c r="M3196" s="210"/>
      <c r="N3196" s="211"/>
      <c r="O3196" s="211"/>
      <c r="P3196" s="211"/>
      <c r="Q3196" s="211"/>
      <c r="R3196" s="211"/>
      <c r="S3196" s="211"/>
      <c r="T3196" s="212"/>
      <c r="AT3196" s="206" t="s">
        <v>532</v>
      </c>
      <c r="AU3196" s="206" t="s">
        <v>89</v>
      </c>
      <c r="AV3196" s="15" t="s">
        <v>537</v>
      </c>
      <c r="AW3196" s="15" t="s">
        <v>30</v>
      </c>
      <c r="AX3196" s="15" t="s">
        <v>76</v>
      </c>
      <c r="AY3196" s="206" t="s">
        <v>524</v>
      </c>
    </row>
    <row r="3197" spans="1:65" s="13" customFormat="1">
      <c r="B3197" s="189"/>
      <c r="D3197" s="190" t="s">
        <v>532</v>
      </c>
      <c r="E3197" s="191" t="s">
        <v>1</v>
      </c>
      <c r="F3197" s="192" t="s">
        <v>3007</v>
      </c>
      <c r="H3197" s="193">
        <v>19.872</v>
      </c>
      <c r="I3197" s="194"/>
      <c r="L3197" s="189"/>
      <c r="M3197" s="195"/>
      <c r="N3197" s="196"/>
      <c r="O3197" s="196"/>
      <c r="P3197" s="196"/>
      <c r="Q3197" s="196"/>
      <c r="R3197" s="196"/>
      <c r="S3197" s="196"/>
      <c r="T3197" s="197"/>
      <c r="AT3197" s="191" t="s">
        <v>532</v>
      </c>
      <c r="AU3197" s="191" t="s">
        <v>89</v>
      </c>
      <c r="AV3197" s="13" t="s">
        <v>89</v>
      </c>
      <c r="AW3197" s="13" t="s">
        <v>30</v>
      </c>
      <c r="AX3197" s="13" t="s">
        <v>76</v>
      </c>
      <c r="AY3197" s="191" t="s">
        <v>524</v>
      </c>
    </row>
    <row r="3198" spans="1:65" s="16" customFormat="1">
      <c r="B3198" s="213"/>
      <c r="D3198" s="190" t="s">
        <v>532</v>
      </c>
      <c r="E3198" s="214" t="s">
        <v>1</v>
      </c>
      <c r="F3198" s="215" t="s">
        <v>590</v>
      </c>
      <c r="H3198" s="216">
        <v>3337.971</v>
      </c>
      <c r="I3198" s="217"/>
      <c r="L3198" s="213"/>
      <c r="M3198" s="218"/>
      <c r="N3198" s="219"/>
      <c r="O3198" s="219"/>
      <c r="P3198" s="219"/>
      <c r="Q3198" s="219"/>
      <c r="R3198" s="219"/>
      <c r="S3198" s="219"/>
      <c r="T3198" s="220"/>
      <c r="AT3198" s="214" t="s">
        <v>532</v>
      </c>
      <c r="AU3198" s="214" t="s">
        <v>89</v>
      </c>
      <c r="AV3198" s="16" t="s">
        <v>530</v>
      </c>
      <c r="AW3198" s="16" t="s">
        <v>30</v>
      </c>
      <c r="AX3198" s="16" t="s">
        <v>83</v>
      </c>
      <c r="AY3198" s="214" t="s">
        <v>524</v>
      </c>
    </row>
    <row r="3199" spans="1:65" s="2" customFormat="1" ht="16.5" customHeight="1">
      <c r="A3199" s="35"/>
      <c r="B3199" s="144"/>
      <c r="C3199" s="221" t="s">
        <v>3068</v>
      </c>
      <c r="D3199" s="221" t="s">
        <v>697</v>
      </c>
      <c r="E3199" s="222" t="s">
        <v>3069</v>
      </c>
      <c r="F3199" s="223" t="s">
        <v>3070</v>
      </c>
      <c r="G3199" s="224" t="s">
        <v>529</v>
      </c>
      <c r="H3199" s="225">
        <v>3611.8829999999998</v>
      </c>
      <c r="I3199" s="226"/>
      <c r="J3199" s="225">
        <f>ROUND(I3199*H3199,3)</f>
        <v>0</v>
      </c>
      <c r="K3199" s="227"/>
      <c r="L3199" s="228"/>
      <c r="M3199" s="229" t="s">
        <v>1</v>
      </c>
      <c r="N3199" s="230" t="s">
        <v>42</v>
      </c>
      <c r="O3199" s="61"/>
      <c r="P3199" s="185">
        <f>O3199*H3199</f>
        <v>0</v>
      </c>
      <c r="Q3199" s="185">
        <v>4.0000000000000002E-4</v>
      </c>
      <c r="R3199" s="185">
        <f>Q3199*H3199</f>
        <v>1.4447532000000001</v>
      </c>
      <c r="S3199" s="185">
        <v>0</v>
      </c>
      <c r="T3199" s="186">
        <f>S3199*H3199</f>
        <v>0</v>
      </c>
      <c r="U3199" s="35"/>
      <c r="V3199" s="35"/>
      <c r="W3199" s="35"/>
      <c r="X3199" s="35"/>
      <c r="Y3199" s="35"/>
      <c r="Z3199" s="35"/>
      <c r="AA3199" s="35"/>
      <c r="AB3199" s="35"/>
      <c r="AC3199" s="35"/>
      <c r="AD3199" s="35"/>
      <c r="AE3199" s="35"/>
      <c r="AR3199" s="187" t="s">
        <v>732</v>
      </c>
      <c r="AT3199" s="187" t="s">
        <v>697</v>
      </c>
      <c r="AU3199" s="187" t="s">
        <v>89</v>
      </c>
      <c r="AY3199" s="18" t="s">
        <v>524</v>
      </c>
      <c r="BE3199" s="105">
        <f>IF(N3199="základná",J3199,0)</f>
        <v>0</v>
      </c>
      <c r="BF3199" s="105">
        <f>IF(N3199="znížená",J3199,0)</f>
        <v>0</v>
      </c>
      <c r="BG3199" s="105">
        <f>IF(N3199="zákl. prenesená",J3199,0)</f>
        <v>0</v>
      </c>
      <c r="BH3199" s="105">
        <f>IF(N3199="zníž. prenesená",J3199,0)</f>
        <v>0</v>
      </c>
      <c r="BI3199" s="105">
        <f>IF(N3199="nulová",J3199,0)</f>
        <v>0</v>
      </c>
      <c r="BJ3199" s="18" t="s">
        <v>89</v>
      </c>
      <c r="BK3199" s="188">
        <f>ROUND(I3199*H3199,3)</f>
        <v>0</v>
      </c>
      <c r="BL3199" s="18" t="s">
        <v>644</v>
      </c>
      <c r="BM3199" s="187" t="s">
        <v>3071</v>
      </c>
    </row>
    <row r="3200" spans="1:65" s="14" customFormat="1">
      <c r="B3200" s="198"/>
      <c r="D3200" s="190" t="s">
        <v>532</v>
      </c>
      <c r="E3200" s="199" t="s">
        <v>1</v>
      </c>
      <c r="F3200" s="200" t="s">
        <v>2064</v>
      </c>
      <c r="H3200" s="199" t="s">
        <v>1</v>
      </c>
      <c r="I3200" s="201"/>
      <c r="L3200" s="198"/>
      <c r="M3200" s="202"/>
      <c r="N3200" s="203"/>
      <c r="O3200" s="203"/>
      <c r="P3200" s="203"/>
      <c r="Q3200" s="203"/>
      <c r="R3200" s="203"/>
      <c r="S3200" s="203"/>
      <c r="T3200" s="204"/>
      <c r="AT3200" s="199" t="s">
        <v>532</v>
      </c>
      <c r="AU3200" s="199" t="s">
        <v>89</v>
      </c>
      <c r="AV3200" s="14" t="s">
        <v>83</v>
      </c>
      <c r="AW3200" s="14" t="s">
        <v>30</v>
      </c>
      <c r="AX3200" s="14" t="s">
        <v>76</v>
      </c>
      <c r="AY3200" s="199" t="s">
        <v>524</v>
      </c>
    </row>
    <row r="3201" spans="1:65" s="13" customFormat="1">
      <c r="B3201" s="189"/>
      <c r="D3201" s="190" t="s">
        <v>532</v>
      </c>
      <c r="E3201" s="191" t="s">
        <v>1</v>
      </c>
      <c r="F3201" s="192" t="s">
        <v>3072</v>
      </c>
      <c r="H3201" s="193">
        <v>3120.8960000000002</v>
      </c>
      <c r="I3201" s="194"/>
      <c r="L3201" s="189"/>
      <c r="M3201" s="195"/>
      <c r="N3201" s="196"/>
      <c r="O3201" s="196"/>
      <c r="P3201" s="196"/>
      <c r="Q3201" s="196"/>
      <c r="R3201" s="196"/>
      <c r="S3201" s="196"/>
      <c r="T3201" s="197"/>
      <c r="AT3201" s="191" t="s">
        <v>532</v>
      </c>
      <c r="AU3201" s="191" t="s">
        <v>89</v>
      </c>
      <c r="AV3201" s="13" t="s">
        <v>89</v>
      </c>
      <c r="AW3201" s="13" t="s">
        <v>30</v>
      </c>
      <c r="AX3201" s="13" t="s">
        <v>76</v>
      </c>
      <c r="AY3201" s="191" t="s">
        <v>524</v>
      </c>
    </row>
    <row r="3202" spans="1:65" s="13" customFormat="1">
      <c r="B3202" s="189"/>
      <c r="D3202" s="190" t="s">
        <v>532</v>
      </c>
      <c r="E3202" s="191" t="s">
        <v>1</v>
      </c>
      <c r="F3202" s="192" t="s">
        <v>3007</v>
      </c>
      <c r="H3202" s="193">
        <v>19.872</v>
      </c>
      <c r="I3202" s="194"/>
      <c r="L3202" s="189"/>
      <c r="M3202" s="195"/>
      <c r="N3202" s="196"/>
      <c r="O3202" s="196"/>
      <c r="P3202" s="196"/>
      <c r="Q3202" s="196"/>
      <c r="R3202" s="196"/>
      <c r="S3202" s="196"/>
      <c r="T3202" s="197"/>
      <c r="AT3202" s="191" t="s">
        <v>532</v>
      </c>
      <c r="AU3202" s="191" t="s">
        <v>89</v>
      </c>
      <c r="AV3202" s="13" t="s">
        <v>89</v>
      </c>
      <c r="AW3202" s="13" t="s">
        <v>30</v>
      </c>
      <c r="AX3202" s="13" t="s">
        <v>76</v>
      </c>
      <c r="AY3202" s="191" t="s">
        <v>524</v>
      </c>
    </row>
    <row r="3203" spans="1:65" s="16" customFormat="1">
      <c r="B3203" s="213"/>
      <c r="D3203" s="190" t="s">
        <v>532</v>
      </c>
      <c r="E3203" s="214" t="s">
        <v>1</v>
      </c>
      <c r="F3203" s="215" t="s">
        <v>590</v>
      </c>
      <c r="H3203" s="216">
        <v>3140.768</v>
      </c>
      <c r="I3203" s="217"/>
      <c r="L3203" s="213"/>
      <c r="M3203" s="218"/>
      <c r="N3203" s="219"/>
      <c r="O3203" s="219"/>
      <c r="P3203" s="219"/>
      <c r="Q3203" s="219"/>
      <c r="R3203" s="219"/>
      <c r="S3203" s="219"/>
      <c r="T3203" s="220"/>
      <c r="AT3203" s="214" t="s">
        <v>532</v>
      </c>
      <c r="AU3203" s="214" t="s">
        <v>89</v>
      </c>
      <c r="AV3203" s="16" t="s">
        <v>530</v>
      </c>
      <c r="AW3203" s="16" t="s">
        <v>30</v>
      </c>
      <c r="AX3203" s="16" t="s">
        <v>83</v>
      </c>
      <c r="AY3203" s="214" t="s">
        <v>524</v>
      </c>
    </row>
    <row r="3204" spans="1:65" s="13" customFormat="1">
      <c r="B3204" s="189"/>
      <c r="D3204" s="190" t="s">
        <v>532</v>
      </c>
      <c r="F3204" s="192" t="s">
        <v>3073</v>
      </c>
      <c r="H3204" s="193">
        <v>3611.8829999999998</v>
      </c>
      <c r="I3204" s="194"/>
      <c r="L3204" s="189"/>
      <c r="M3204" s="195"/>
      <c r="N3204" s="196"/>
      <c r="O3204" s="196"/>
      <c r="P3204" s="196"/>
      <c r="Q3204" s="196"/>
      <c r="R3204" s="196"/>
      <c r="S3204" s="196"/>
      <c r="T3204" s="197"/>
      <c r="AT3204" s="191" t="s">
        <v>532</v>
      </c>
      <c r="AU3204" s="191" t="s">
        <v>89</v>
      </c>
      <c r="AV3204" s="13" t="s">
        <v>89</v>
      </c>
      <c r="AW3204" s="13" t="s">
        <v>3</v>
      </c>
      <c r="AX3204" s="13" t="s">
        <v>83</v>
      </c>
      <c r="AY3204" s="191" t="s">
        <v>524</v>
      </c>
    </row>
    <row r="3205" spans="1:65" s="2" customFormat="1" ht="16.5" customHeight="1">
      <c r="A3205" s="35"/>
      <c r="B3205" s="144"/>
      <c r="C3205" s="221" t="s">
        <v>3074</v>
      </c>
      <c r="D3205" s="221" t="s">
        <v>697</v>
      </c>
      <c r="E3205" s="222" t="s">
        <v>3075</v>
      </c>
      <c r="F3205" s="223" t="s">
        <v>3076</v>
      </c>
      <c r="G3205" s="224" t="s">
        <v>529</v>
      </c>
      <c r="H3205" s="225">
        <v>226.78299999999999</v>
      </c>
      <c r="I3205" s="226"/>
      <c r="J3205" s="225">
        <f>ROUND(I3205*H3205,3)</f>
        <v>0</v>
      </c>
      <c r="K3205" s="227"/>
      <c r="L3205" s="228"/>
      <c r="M3205" s="229" t="s">
        <v>1</v>
      </c>
      <c r="N3205" s="230" t="s">
        <v>42</v>
      </c>
      <c r="O3205" s="61"/>
      <c r="P3205" s="185">
        <f>O3205*H3205</f>
        <v>0</v>
      </c>
      <c r="Q3205" s="185">
        <v>4.0000000000000002E-4</v>
      </c>
      <c r="R3205" s="185">
        <f>Q3205*H3205</f>
        <v>9.0713199999999994E-2</v>
      </c>
      <c r="S3205" s="185">
        <v>0</v>
      </c>
      <c r="T3205" s="186">
        <f>S3205*H3205</f>
        <v>0</v>
      </c>
      <c r="U3205" s="35"/>
      <c r="V3205" s="35"/>
      <c r="W3205" s="35"/>
      <c r="X3205" s="35"/>
      <c r="Y3205" s="35"/>
      <c r="Z3205" s="35"/>
      <c r="AA3205" s="35"/>
      <c r="AB3205" s="35"/>
      <c r="AC3205" s="35"/>
      <c r="AD3205" s="35"/>
      <c r="AE3205" s="35"/>
      <c r="AR3205" s="187" t="s">
        <v>732</v>
      </c>
      <c r="AT3205" s="187" t="s">
        <v>697</v>
      </c>
      <c r="AU3205" s="187" t="s">
        <v>89</v>
      </c>
      <c r="AY3205" s="18" t="s">
        <v>524</v>
      </c>
      <c r="BE3205" s="105">
        <f>IF(N3205="základná",J3205,0)</f>
        <v>0</v>
      </c>
      <c r="BF3205" s="105">
        <f>IF(N3205="znížená",J3205,0)</f>
        <v>0</v>
      </c>
      <c r="BG3205" s="105">
        <f>IF(N3205="zákl. prenesená",J3205,0)</f>
        <v>0</v>
      </c>
      <c r="BH3205" s="105">
        <f>IF(N3205="zníž. prenesená",J3205,0)</f>
        <v>0</v>
      </c>
      <c r="BI3205" s="105">
        <f>IF(N3205="nulová",J3205,0)</f>
        <v>0</v>
      </c>
      <c r="BJ3205" s="18" t="s">
        <v>89</v>
      </c>
      <c r="BK3205" s="188">
        <f>ROUND(I3205*H3205,3)</f>
        <v>0</v>
      </c>
      <c r="BL3205" s="18" t="s">
        <v>644</v>
      </c>
      <c r="BM3205" s="187" t="s">
        <v>3077</v>
      </c>
    </row>
    <row r="3206" spans="1:65" s="14" customFormat="1">
      <c r="B3206" s="198"/>
      <c r="D3206" s="190" t="s">
        <v>532</v>
      </c>
      <c r="E3206" s="199" t="s">
        <v>1</v>
      </c>
      <c r="F3206" s="200" t="s">
        <v>2064</v>
      </c>
      <c r="H3206" s="199" t="s">
        <v>1</v>
      </c>
      <c r="I3206" s="201"/>
      <c r="L3206" s="198"/>
      <c r="M3206" s="202"/>
      <c r="N3206" s="203"/>
      <c r="O3206" s="203"/>
      <c r="P3206" s="203"/>
      <c r="Q3206" s="203"/>
      <c r="R3206" s="203"/>
      <c r="S3206" s="203"/>
      <c r="T3206" s="204"/>
      <c r="AT3206" s="199" t="s">
        <v>532</v>
      </c>
      <c r="AU3206" s="199" t="s">
        <v>89</v>
      </c>
      <c r="AV3206" s="14" t="s">
        <v>83</v>
      </c>
      <c r="AW3206" s="14" t="s">
        <v>30</v>
      </c>
      <c r="AX3206" s="14" t="s">
        <v>76</v>
      </c>
      <c r="AY3206" s="199" t="s">
        <v>524</v>
      </c>
    </row>
    <row r="3207" spans="1:65" s="13" customFormat="1">
      <c r="B3207" s="189"/>
      <c r="D3207" s="190" t="s">
        <v>532</v>
      </c>
      <c r="E3207" s="191" t="s">
        <v>1</v>
      </c>
      <c r="F3207" s="192" t="s">
        <v>3078</v>
      </c>
      <c r="H3207" s="193">
        <v>226.78299999999999</v>
      </c>
      <c r="I3207" s="194"/>
      <c r="L3207" s="189"/>
      <c r="M3207" s="195"/>
      <c r="N3207" s="196"/>
      <c r="O3207" s="196"/>
      <c r="P3207" s="196"/>
      <c r="Q3207" s="196"/>
      <c r="R3207" s="196"/>
      <c r="S3207" s="196"/>
      <c r="T3207" s="197"/>
      <c r="AT3207" s="191" t="s">
        <v>532</v>
      </c>
      <c r="AU3207" s="191" t="s">
        <v>89</v>
      </c>
      <c r="AV3207" s="13" t="s">
        <v>89</v>
      </c>
      <c r="AW3207" s="13" t="s">
        <v>30</v>
      </c>
      <c r="AX3207" s="13" t="s">
        <v>76</v>
      </c>
      <c r="AY3207" s="191" t="s">
        <v>524</v>
      </c>
    </row>
    <row r="3208" spans="1:65" s="16" customFormat="1">
      <c r="B3208" s="213"/>
      <c r="D3208" s="190" t="s">
        <v>532</v>
      </c>
      <c r="E3208" s="214" t="s">
        <v>1</v>
      </c>
      <c r="F3208" s="215" t="s">
        <v>590</v>
      </c>
      <c r="H3208" s="216">
        <v>226.78299999999999</v>
      </c>
      <c r="I3208" s="217"/>
      <c r="L3208" s="213"/>
      <c r="M3208" s="218"/>
      <c r="N3208" s="219"/>
      <c r="O3208" s="219"/>
      <c r="P3208" s="219"/>
      <c r="Q3208" s="219"/>
      <c r="R3208" s="219"/>
      <c r="S3208" s="219"/>
      <c r="T3208" s="220"/>
      <c r="AT3208" s="214" t="s">
        <v>532</v>
      </c>
      <c r="AU3208" s="214" t="s">
        <v>89</v>
      </c>
      <c r="AV3208" s="16" t="s">
        <v>530</v>
      </c>
      <c r="AW3208" s="16" t="s">
        <v>30</v>
      </c>
      <c r="AX3208" s="16" t="s">
        <v>83</v>
      </c>
      <c r="AY3208" s="214" t="s">
        <v>524</v>
      </c>
    </row>
    <row r="3209" spans="1:65" s="2" customFormat="1" ht="16.5" customHeight="1">
      <c r="A3209" s="35"/>
      <c r="B3209" s="144"/>
      <c r="C3209" s="258" t="s">
        <v>3079</v>
      </c>
      <c r="D3209" s="269" t="s">
        <v>526</v>
      </c>
      <c r="E3209" s="177" t="s">
        <v>3080</v>
      </c>
      <c r="F3209" s="178" t="s">
        <v>3081</v>
      </c>
      <c r="G3209" s="179" t="s">
        <v>529</v>
      </c>
      <c r="H3209" s="180">
        <v>156.577</v>
      </c>
      <c r="I3209" s="181"/>
      <c r="J3209" s="180">
        <f>ROUND(I3209*H3209,3)</f>
        <v>0</v>
      </c>
      <c r="K3209" s="182"/>
      <c r="L3209" s="36"/>
      <c r="M3209" s="183" t="s">
        <v>1</v>
      </c>
      <c r="N3209" s="184" t="s">
        <v>42</v>
      </c>
      <c r="O3209" s="61"/>
      <c r="P3209" s="185">
        <f>O3209*H3209</f>
        <v>0</v>
      </c>
      <c r="Q3209" s="185">
        <v>0</v>
      </c>
      <c r="R3209" s="185">
        <f>Q3209*H3209</f>
        <v>0</v>
      </c>
      <c r="S3209" s="185">
        <v>0</v>
      </c>
      <c r="T3209" s="186">
        <f>S3209*H3209</f>
        <v>0</v>
      </c>
      <c r="U3209" s="35"/>
      <c r="V3209" s="35"/>
      <c r="W3209" s="35"/>
      <c r="X3209" s="35"/>
      <c r="Y3209" s="35"/>
      <c r="Z3209" s="35"/>
      <c r="AA3209" s="35"/>
      <c r="AB3209" s="35"/>
      <c r="AC3209" s="35"/>
      <c r="AD3209" s="35"/>
      <c r="AE3209" s="35"/>
      <c r="AR3209" s="187" t="s">
        <v>644</v>
      </c>
      <c r="AT3209" s="187" t="s">
        <v>526</v>
      </c>
      <c r="AU3209" s="187" t="s">
        <v>89</v>
      </c>
      <c r="AY3209" s="18" t="s">
        <v>524</v>
      </c>
      <c r="BE3209" s="105">
        <f>IF(N3209="základná",J3209,0)</f>
        <v>0</v>
      </c>
      <c r="BF3209" s="105">
        <f>IF(N3209="znížená",J3209,0)</f>
        <v>0</v>
      </c>
      <c r="BG3209" s="105">
        <f>IF(N3209="zákl. prenesená",J3209,0)</f>
        <v>0</v>
      </c>
      <c r="BH3209" s="105">
        <f>IF(N3209="zníž. prenesená",J3209,0)</f>
        <v>0</v>
      </c>
      <c r="BI3209" s="105">
        <f>IF(N3209="nulová",J3209,0)</f>
        <v>0</v>
      </c>
      <c r="BJ3209" s="18" t="s">
        <v>89</v>
      </c>
      <c r="BK3209" s="188">
        <f>ROUND(I3209*H3209,3)</f>
        <v>0</v>
      </c>
      <c r="BL3209" s="18" t="s">
        <v>644</v>
      </c>
      <c r="BM3209" s="187" t="s">
        <v>3082</v>
      </c>
    </row>
    <row r="3210" spans="1:65" s="14" customFormat="1">
      <c r="B3210" s="198"/>
      <c r="D3210" s="190" t="s">
        <v>532</v>
      </c>
      <c r="E3210" s="199" t="s">
        <v>1</v>
      </c>
      <c r="F3210" s="200" t="s">
        <v>2064</v>
      </c>
      <c r="H3210" s="199" t="s">
        <v>1</v>
      </c>
      <c r="I3210" s="201"/>
      <c r="L3210" s="198"/>
      <c r="M3210" s="202"/>
      <c r="N3210" s="203"/>
      <c r="O3210" s="203"/>
      <c r="P3210" s="203"/>
      <c r="Q3210" s="203"/>
      <c r="R3210" s="203"/>
      <c r="S3210" s="203"/>
      <c r="T3210" s="204"/>
      <c r="AT3210" s="199" t="s">
        <v>532</v>
      </c>
      <c r="AU3210" s="199" t="s">
        <v>89</v>
      </c>
      <c r="AV3210" s="14" t="s">
        <v>83</v>
      </c>
      <c r="AW3210" s="14" t="s">
        <v>30</v>
      </c>
      <c r="AX3210" s="14" t="s">
        <v>76</v>
      </c>
      <c r="AY3210" s="199" t="s">
        <v>524</v>
      </c>
    </row>
    <row r="3211" spans="1:65" s="14" customFormat="1">
      <c r="B3211" s="198"/>
      <c r="D3211" s="190" t="s">
        <v>532</v>
      </c>
      <c r="E3211" s="199" t="s">
        <v>1</v>
      </c>
      <c r="F3211" s="200" t="s">
        <v>2065</v>
      </c>
      <c r="H3211" s="199" t="s">
        <v>1</v>
      </c>
      <c r="I3211" s="201"/>
      <c r="L3211" s="198"/>
      <c r="M3211" s="202"/>
      <c r="N3211" s="203"/>
      <c r="O3211" s="203"/>
      <c r="P3211" s="203"/>
      <c r="Q3211" s="203"/>
      <c r="R3211" s="203"/>
      <c r="S3211" s="203"/>
      <c r="T3211" s="204"/>
      <c r="AT3211" s="199" t="s">
        <v>532</v>
      </c>
      <c r="AU3211" s="199" t="s">
        <v>89</v>
      </c>
      <c r="AV3211" s="14" t="s">
        <v>83</v>
      </c>
      <c r="AW3211" s="14" t="s">
        <v>30</v>
      </c>
      <c r="AX3211" s="14" t="s">
        <v>76</v>
      </c>
      <c r="AY3211" s="199" t="s">
        <v>524</v>
      </c>
    </row>
    <row r="3212" spans="1:65" s="13" customFormat="1">
      <c r="B3212" s="189"/>
      <c r="D3212" s="190" t="s">
        <v>532</v>
      </c>
      <c r="E3212" s="191" t="s">
        <v>1</v>
      </c>
      <c r="F3212" s="192" t="s">
        <v>3083</v>
      </c>
      <c r="H3212" s="193">
        <v>156.577</v>
      </c>
      <c r="I3212" s="194"/>
      <c r="L3212" s="189"/>
      <c r="M3212" s="195"/>
      <c r="N3212" s="196"/>
      <c r="O3212" s="196"/>
      <c r="P3212" s="196"/>
      <c r="Q3212" s="196"/>
      <c r="R3212" s="196"/>
      <c r="S3212" s="196"/>
      <c r="T3212" s="197"/>
      <c r="AT3212" s="191" t="s">
        <v>532</v>
      </c>
      <c r="AU3212" s="191" t="s">
        <v>89</v>
      </c>
      <c r="AV3212" s="13" t="s">
        <v>89</v>
      </c>
      <c r="AW3212" s="13" t="s">
        <v>30</v>
      </c>
      <c r="AX3212" s="13" t="s">
        <v>76</v>
      </c>
      <c r="AY3212" s="191" t="s">
        <v>524</v>
      </c>
    </row>
    <row r="3213" spans="1:65" s="15" customFormat="1">
      <c r="B3213" s="205"/>
      <c r="D3213" s="190" t="s">
        <v>532</v>
      </c>
      <c r="E3213" s="206" t="s">
        <v>1</v>
      </c>
      <c r="F3213" s="207" t="s">
        <v>589</v>
      </c>
      <c r="H3213" s="208">
        <v>156.577</v>
      </c>
      <c r="I3213" s="209"/>
      <c r="L3213" s="205"/>
      <c r="M3213" s="210"/>
      <c r="N3213" s="211"/>
      <c r="O3213" s="211"/>
      <c r="P3213" s="211"/>
      <c r="Q3213" s="211"/>
      <c r="R3213" s="211"/>
      <c r="S3213" s="211"/>
      <c r="T3213" s="212"/>
      <c r="AT3213" s="206" t="s">
        <v>532</v>
      </c>
      <c r="AU3213" s="206" t="s">
        <v>89</v>
      </c>
      <c r="AV3213" s="15" t="s">
        <v>537</v>
      </c>
      <c r="AW3213" s="15" t="s">
        <v>30</v>
      </c>
      <c r="AX3213" s="15" t="s">
        <v>76</v>
      </c>
      <c r="AY3213" s="206" t="s">
        <v>524</v>
      </c>
    </row>
    <row r="3214" spans="1:65" s="16" customFormat="1">
      <c r="B3214" s="213"/>
      <c r="D3214" s="190" t="s">
        <v>532</v>
      </c>
      <c r="E3214" s="214" t="s">
        <v>1</v>
      </c>
      <c r="F3214" s="215" t="s">
        <v>590</v>
      </c>
      <c r="H3214" s="216">
        <v>156.577</v>
      </c>
      <c r="I3214" s="217"/>
      <c r="L3214" s="213"/>
      <c r="M3214" s="218"/>
      <c r="N3214" s="219"/>
      <c r="O3214" s="219"/>
      <c r="P3214" s="219"/>
      <c r="Q3214" s="219"/>
      <c r="R3214" s="219"/>
      <c r="S3214" s="219"/>
      <c r="T3214" s="220"/>
      <c r="AT3214" s="214" t="s">
        <v>532</v>
      </c>
      <c r="AU3214" s="214" t="s">
        <v>89</v>
      </c>
      <c r="AV3214" s="16" t="s">
        <v>530</v>
      </c>
      <c r="AW3214" s="16" t="s">
        <v>30</v>
      </c>
      <c r="AX3214" s="16" t="s">
        <v>83</v>
      </c>
      <c r="AY3214" s="214" t="s">
        <v>524</v>
      </c>
    </row>
    <row r="3215" spans="1:65" s="2" customFormat="1" ht="16.5" customHeight="1">
      <c r="A3215" s="35"/>
      <c r="B3215" s="144"/>
      <c r="C3215" s="258" t="s">
        <v>3084</v>
      </c>
      <c r="D3215" s="269" t="s">
        <v>526</v>
      </c>
      <c r="E3215" s="177" t="s">
        <v>3085</v>
      </c>
      <c r="F3215" s="178" t="s">
        <v>3086</v>
      </c>
      <c r="G3215" s="179" t="s">
        <v>529</v>
      </c>
      <c r="H3215" s="180">
        <v>156.577</v>
      </c>
      <c r="I3215" s="181"/>
      <c r="J3215" s="180">
        <f>ROUND(I3215*H3215,3)</f>
        <v>0</v>
      </c>
      <c r="K3215" s="182"/>
      <c r="L3215" s="36"/>
      <c r="M3215" s="183" t="s">
        <v>1</v>
      </c>
      <c r="N3215" s="184" t="s">
        <v>42</v>
      </c>
      <c r="O3215" s="61"/>
      <c r="P3215" s="185">
        <f>O3215*H3215</f>
        <v>0</v>
      </c>
      <c r="Q3215" s="185">
        <v>0</v>
      </c>
      <c r="R3215" s="185">
        <f>Q3215*H3215</f>
        <v>0</v>
      </c>
      <c r="S3215" s="185">
        <v>0</v>
      </c>
      <c r="T3215" s="186">
        <f>S3215*H3215</f>
        <v>0</v>
      </c>
      <c r="U3215" s="35"/>
      <c r="V3215" s="35"/>
      <c r="W3215" s="35"/>
      <c r="X3215" s="35"/>
      <c r="Y3215" s="35"/>
      <c r="Z3215" s="35"/>
      <c r="AA3215" s="35"/>
      <c r="AB3215" s="35"/>
      <c r="AC3215" s="35"/>
      <c r="AD3215" s="35"/>
      <c r="AE3215" s="35"/>
      <c r="AR3215" s="187" t="s">
        <v>644</v>
      </c>
      <c r="AT3215" s="187" t="s">
        <v>526</v>
      </c>
      <c r="AU3215" s="187" t="s">
        <v>89</v>
      </c>
      <c r="AY3215" s="18" t="s">
        <v>524</v>
      </c>
      <c r="BE3215" s="105">
        <f>IF(N3215="základná",J3215,0)</f>
        <v>0</v>
      </c>
      <c r="BF3215" s="105">
        <f>IF(N3215="znížená",J3215,0)</f>
        <v>0</v>
      </c>
      <c r="BG3215" s="105">
        <f>IF(N3215="zákl. prenesená",J3215,0)</f>
        <v>0</v>
      </c>
      <c r="BH3215" s="105">
        <f>IF(N3215="zníž. prenesená",J3215,0)</f>
        <v>0</v>
      </c>
      <c r="BI3215" s="105">
        <f>IF(N3215="nulová",J3215,0)</f>
        <v>0</v>
      </c>
      <c r="BJ3215" s="18" t="s">
        <v>89</v>
      </c>
      <c r="BK3215" s="188">
        <f>ROUND(I3215*H3215,3)</f>
        <v>0</v>
      </c>
      <c r="BL3215" s="18" t="s">
        <v>644</v>
      </c>
      <c r="BM3215" s="187" t="s">
        <v>3087</v>
      </c>
    </row>
    <row r="3216" spans="1:65" s="14" customFormat="1">
      <c r="B3216" s="198"/>
      <c r="D3216" s="190" t="s">
        <v>532</v>
      </c>
      <c r="E3216" s="199" t="s">
        <v>1</v>
      </c>
      <c r="F3216" s="200" t="s">
        <v>2064</v>
      </c>
      <c r="H3216" s="199" t="s">
        <v>1</v>
      </c>
      <c r="I3216" s="201"/>
      <c r="L3216" s="198"/>
      <c r="M3216" s="202"/>
      <c r="N3216" s="203"/>
      <c r="O3216" s="203"/>
      <c r="P3216" s="203"/>
      <c r="Q3216" s="203"/>
      <c r="R3216" s="203"/>
      <c r="S3216" s="203"/>
      <c r="T3216" s="204"/>
      <c r="AT3216" s="199" t="s">
        <v>532</v>
      </c>
      <c r="AU3216" s="199" t="s">
        <v>89</v>
      </c>
      <c r="AV3216" s="14" t="s">
        <v>83</v>
      </c>
      <c r="AW3216" s="14" t="s">
        <v>30</v>
      </c>
      <c r="AX3216" s="14" t="s">
        <v>76</v>
      </c>
      <c r="AY3216" s="199" t="s">
        <v>524</v>
      </c>
    </row>
    <row r="3217" spans="1:65" s="14" customFormat="1">
      <c r="B3217" s="198"/>
      <c r="D3217" s="190" t="s">
        <v>532</v>
      </c>
      <c r="E3217" s="199" t="s">
        <v>1</v>
      </c>
      <c r="F3217" s="200" t="s">
        <v>2065</v>
      </c>
      <c r="H3217" s="199" t="s">
        <v>1</v>
      </c>
      <c r="I3217" s="201"/>
      <c r="L3217" s="198"/>
      <c r="M3217" s="202"/>
      <c r="N3217" s="203"/>
      <c r="O3217" s="203"/>
      <c r="P3217" s="203"/>
      <c r="Q3217" s="203"/>
      <c r="R3217" s="203"/>
      <c r="S3217" s="203"/>
      <c r="T3217" s="204"/>
      <c r="AT3217" s="199" t="s">
        <v>532</v>
      </c>
      <c r="AU3217" s="199" t="s">
        <v>89</v>
      </c>
      <c r="AV3217" s="14" t="s">
        <v>83</v>
      </c>
      <c r="AW3217" s="14" t="s">
        <v>30</v>
      </c>
      <c r="AX3217" s="14" t="s">
        <v>76</v>
      </c>
      <c r="AY3217" s="199" t="s">
        <v>524</v>
      </c>
    </row>
    <row r="3218" spans="1:65" s="13" customFormat="1">
      <c r="B3218" s="189"/>
      <c r="D3218" s="190" t="s">
        <v>532</v>
      </c>
      <c r="E3218" s="191" t="s">
        <v>1</v>
      </c>
      <c r="F3218" s="192" t="s">
        <v>3083</v>
      </c>
      <c r="H3218" s="193">
        <v>156.577</v>
      </c>
      <c r="I3218" s="194"/>
      <c r="L3218" s="189"/>
      <c r="M3218" s="195"/>
      <c r="N3218" s="196"/>
      <c r="O3218" s="196"/>
      <c r="P3218" s="196"/>
      <c r="Q3218" s="196"/>
      <c r="R3218" s="196"/>
      <c r="S3218" s="196"/>
      <c r="T3218" s="197"/>
      <c r="AT3218" s="191" t="s">
        <v>532</v>
      </c>
      <c r="AU3218" s="191" t="s">
        <v>89</v>
      </c>
      <c r="AV3218" s="13" t="s">
        <v>89</v>
      </c>
      <c r="AW3218" s="13" t="s">
        <v>30</v>
      </c>
      <c r="AX3218" s="13" t="s">
        <v>76</v>
      </c>
      <c r="AY3218" s="191" t="s">
        <v>524</v>
      </c>
    </row>
    <row r="3219" spans="1:65" s="15" customFormat="1">
      <c r="B3219" s="205"/>
      <c r="D3219" s="190" t="s">
        <v>532</v>
      </c>
      <c r="E3219" s="206" t="s">
        <v>1</v>
      </c>
      <c r="F3219" s="207" t="s">
        <v>589</v>
      </c>
      <c r="H3219" s="208">
        <v>156.577</v>
      </c>
      <c r="I3219" s="209"/>
      <c r="L3219" s="205"/>
      <c r="M3219" s="210"/>
      <c r="N3219" s="211"/>
      <c r="O3219" s="211"/>
      <c r="P3219" s="211"/>
      <c r="Q3219" s="211"/>
      <c r="R3219" s="211"/>
      <c r="S3219" s="211"/>
      <c r="T3219" s="212"/>
      <c r="AT3219" s="206" t="s">
        <v>532</v>
      </c>
      <c r="AU3219" s="206" t="s">
        <v>89</v>
      </c>
      <c r="AV3219" s="15" t="s">
        <v>537</v>
      </c>
      <c r="AW3219" s="15" t="s">
        <v>30</v>
      </c>
      <c r="AX3219" s="15" t="s">
        <v>76</v>
      </c>
      <c r="AY3219" s="206" t="s">
        <v>524</v>
      </c>
    </row>
    <row r="3220" spans="1:65" s="16" customFormat="1">
      <c r="B3220" s="213"/>
      <c r="D3220" s="190" t="s">
        <v>532</v>
      </c>
      <c r="E3220" s="214" t="s">
        <v>1</v>
      </c>
      <c r="F3220" s="215" t="s">
        <v>590</v>
      </c>
      <c r="H3220" s="216">
        <v>156.577</v>
      </c>
      <c r="I3220" s="217"/>
      <c r="L3220" s="213"/>
      <c r="M3220" s="218"/>
      <c r="N3220" s="219"/>
      <c r="O3220" s="219"/>
      <c r="P3220" s="219"/>
      <c r="Q3220" s="219"/>
      <c r="R3220" s="219"/>
      <c r="S3220" s="219"/>
      <c r="T3220" s="220"/>
      <c r="AT3220" s="214" t="s">
        <v>532</v>
      </c>
      <c r="AU3220" s="214" t="s">
        <v>89</v>
      </c>
      <c r="AV3220" s="16" t="s">
        <v>530</v>
      </c>
      <c r="AW3220" s="16" t="s">
        <v>30</v>
      </c>
      <c r="AX3220" s="16" t="s">
        <v>83</v>
      </c>
      <c r="AY3220" s="214" t="s">
        <v>524</v>
      </c>
    </row>
    <row r="3221" spans="1:65" s="2" customFormat="1" ht="16.5" customHeight="1">
      <c r="A3221" s="35"/>
      <c r="B3221" s="144"/>
      <c r="C3221" s="258" t="s">
        <v>3088</v>
      </c>
      <c r="D3221" s="269" t="s">
        <v>526</v>
      </c>
      <c r="E3221" s="177" t="s">
        <v>3089</v>
      </c>
      <c r="F3221" s="178" t="s">
        <v>3090</v>
      </c>
      <c r="G3221" s="179" t="s">
        <v>529</v>
      </c>
      <c r="H3221" s="180">
        <v>156.577</v>
      </c>
      <c r="I3221" s="181"/>
      <c r="J3221" s="180">
        <f>ROUND(I3221*H3221,3)</f>
        <v>0</v>
      </c>
      <c r="K3221" s="182"/>
      <c r="L3221" s="36"/>
      <c r="M3221" s="183" t="s">
        <v>1</v>
      </c>
      <c r="N3221" s="184" t="s">
        <v>42</v>
      </c>
      <c r="O3221" s="61"/>
      <c r="P3221" s="185">
        <f>O3221*H3221</f>
        <v>0</v>
      </c>
      <c r="Q3221" s="185">
        <v>0</v>
      </c>
      <c r="R3221" s="185">
        <f>Q3221*H3221</f>
        <v>0</v>
      </c>
      <c r="S3221" s="185">
        <v>0</v>
      </c>
      <c r="T3221" s="186">
        <f>S3221*H3221</f>
        <v>0</v>
      </c>
      <c r="U3221" s="35"/>
      <c r="V3221" s="35"/>
      <c r="W3221" s="35"/>
      <c r="X3221" s="35"/>
      <c r="Y3221" s="35"/>
      <c r="Z3221" s="35"/>
      <c r="AA3221" s="35"/>
      <c r="AB3221" s="35"/>
      <c r="AC3221" s="35"/>
      <c r="AD3221" s="35"/>
      <c r="AE3221" s="35"/>
      <c r="AR3221" s="187" t="s">
        <v>644</v>
      </c>
      <c r="AT3221" s="187" t="s">
        <v>526</v>
      </c>
      <c r="AU3221" s="187" t="s">
        <v>89</v>
      </c>
      <c r="AY3221" s="18" t="s">
        <v>524</v>
      </c>
      <c r="BE3221" s="105">
        <f>IF(N3221="základná",J3221,0)</f>
        <v>0</v>
      </c>
      <c r="BF3221" s="105">
        <f>IF(N3221="znížená",J3221,0)</f>
        <v>0</v>
      </c>
      <c r="BG3221" s="105">
        <f>IF(N3221="zákl. prenesená",J3221,0)</f>
        <v>0</v>
      </c>
      <c r="BH3221" s="105">
        <f>IF(N3221="zníž. prenesená",J3221,0)</f>
        <v>0</v>
      </c>
      <c r="BI3221" s="105">
        <f>IF(N3221="nulová",J3221,0)</f>
        <v>0</v>
      </c>
      <c r="BJ3221" s="18" t="s">
        <v>89</v>
      </c>
      <c r="BK3221" s="188">
        <f>ROUND(I3221*H3221,3)</f>
        <v>0</v>
      </c>
      <c r="BL3221" s="18" t="s">
        <v>644</v>
      </c>
      <c r="BM3221" s="187" t="s">
        <v>3091</v>
      </c>
    </row>
    <row r="3222" spans="1:65" s="14" customFormat="1">
      <c r="B3222" s="198"/>
      <c r="D3222" s="190" t="s">
        <v>532</v>
      </c>
      <c r="E3222" s="199" t="s">
        <v>1</v>
      </c>
      <c r="F3222" s="200" t="s">
        <v>2064</v>
      </c>
      <c r="H3222" s="199" t="s">
        <v>1</v>
      </c>
      <c r="I3222" s="201"/>
      <c r="L3222" s="198"/>
      <c r="M3222" s="202"/>
      <c r="N3222" s="203"/>
      <c r="O3222" s="203"/>
      <c r="P3222" s="203"/>
      <c r="Q3222" s="203"/>
      <c r="R3222" s="203"/>
      <c r="S3222" s="203"/>
      <c r="T3222" s="204"/>
      <c r="AT3222" s="199" t="s">
        <v>532</v>
      </c>
      <c r="AU3222" s="199" t="s">
        <v>89</v>
      </c>
      <c r="AV3222" s="14" t="s">
        <v>83</v>
      </c>
      <c r="AW3222" s="14" t="s">
        <v>30</v>
      </c>
      <c r="AX3222" s="14" t="s">
        <v>76</v>
      </c>
      <c r="AY3222" s="199" t="s">
        <v>524</v>
      </c>
    </row>
    <row r="3223" spans="1:65" s="14" customFormat="1">
      <c r="B3223" s="198"/>
      <c r="D3223" s="190" t="s">
        <v>532</v>
      </c>
      <c r="E3223" s="199" t="s">
        <v>1</v>
      </c>
      <c r="F3223" s="200" t="s">
        <v>2065</v>
      </c>
      <c r="H3223" s="199" t="s">
        <v>1</v>
      </c>
      <c r="I3223" s="201"/>
      <c r="L3223" s="198"/>
      <c r="M3223" s="202"/>
      <c r="N3223" s="203"/>
      <c r="O3223" s="203"/>
      <c r="P3223" s="203"/>
      <c r="Q3223" s="203"/>
      <c r="R3223" s="203"/>
      <c r="S3223" s="203"/>
      <c r="T3223" s="204"/>
      <c r="AT3223" s="199" t="s">
        <v>532</v>
      </c>
      <c r="AU3223" s="199" t="s">
        <v>89</v>
      </c>
      <c r="AV3223" s="14" t="s">
        <v>83</v>
      </c>
      <c r="AW3223" s="14" t="s">
        <v>30</v>
      </c>
      <c r="AX3223" s="14" t="s">
        <v>76</v>
      </c>
      <c r="AY3223" s="199" t="s">
        <v>524</v>
      </c>
    </row>
    <row r="3224" spans="1:65" s="13" customFormat="1">
      <c r="B3224" s="189"/>
      <c r="D3224" s="190" t="s">
        <v>532</v>
      </c>
      <c r="E3224" s="191" t="s">
        <v>1</v>
      </c>
      <c r="F3224" s="192" t="s">
        <v>3083</v>
      </c>
      <c r="H3224" s="193">
        <v>156.577</v>
      </c>
      <c r="I3224" s="194"/>
      <c r="L3224" s="189"/>
      <c r="M3224" s="195"/>
      <c r="N3224" s="196"/>
      <c r="O3224" s="196"/>
      <c r="P3224" s="196"/>
      <c r="Q3224" s="196"/>
      <c r="R3224" s="196"/>
      <c r="S3224" s="196"/>
      <c r="T3224" s="197"/>
      <c r="AT3224" s="191" t="s">
        <v>532</v>
      </c>
      <c r="AU3224" s="191" t="s">
        <v>89</v>
      </c>
      <c r="AV3224" s="13" t="s">
        <v>89</v>
      </c>
      <c r="AW3224" s="13" t="s">
        <v>30</v>
      </c>
      <c r="AX3224" s="13" t="s">
        <v>76</v>
      </c>
      <c r="AY3224" s="191" t="s">
        <v>524</v>
      </c>
    </row>
    <row r="3225" spans="1:65" s="15" customFormat="1">
      <c r="B3225" s="205"/>
      <c r="D3225" s="190" t="s">
        <v>532</v>
      </c>
      <c r="E3225" s="206" t="s">
        <v>1</v>
      </c>
      <c r="F3225" s="207" t="s">
        <v>589</v>
      </c>
      <c r="H3225" s="208">
        <v>156.577</v>
      </c>
      <c r="I3225" s="209"/>
      <c r="L3225" s="205"/>
      <c r="M3225" s="210"/>
      <c r="N3225" s="211"/>
      <c r="O3225" s="211"/>
      <c r="P3225" s="211"/>
      <c r="Q3225" s="211"/>
      <c r="R3225" s="211"/>
      <c r="S3225" s="211"/>
      <c r="T3225" s="212"/>
      <c r="AT3225" s="206" t="s">
        <v>532</v>
      </c>
      <c r="AU3225" s="206" t="s">
        <v>89</v>
      </c>
      <c r="AV3225" s="15" t="s">
        <v>537</v>
      </c>
      <c r="AW3225" s="15" t="s">
        <v>30</v>
      </c>
      <c r="AX3225" s="15" t="s">
        <v>76</v>
      </c>
      <c r="AY3225" s="206" t="s">
        <v>524</v>
      </c>
    </row>
    <row r="3226" spans="1:65" s="16" customFormat="1">
      <c r="B3226" s="213"/>
      <c r="D3226" s="190" t="s">
        <v>532</v>
      </c>
      <c r="E3226" s="214" t="s">
        <v>1</v>
      </c>
      <c r="F3226" s="215" t="s">
        <v>590</v>
      </c>
      <c r="H3226" s="216">
        <v>156.577</v>
      </c>
      <c r="I3226" s="217"/>
      <c r="L3226" s="213"/>
      <c r="M3226" s="218"/>
      <c r="N3226" s="219"/>
      <c r="O3226" s="219"/>
      <c r="P3226" s="219"/>
      <c r="Q3226" s="219"/>
      <c r="R3226" s="219"/>
      <c r="S3226" s="219"/>
      <c r="T3226" s="220"/>
      <c r="AT3226" s="214" t="s">
        <v>532</v>
      </c>
      <c r="AU3226" s="214" t="s">
        <v>89</v>
      </c>
      <c r="AV3226" s="16" t="s">
        <v>530</v>
      </c>
      <c r="AW3226" s="16" t="s">
        <v>30</v>
      </c>
      <c r="AX3226" s="16" t="s">
        <v>83</v>
      </c>
      <c r="AY3226" s="214" t="s">
        <v>524</v>
      </c>
    </row>
    <row r="3227" spans="1:65" s="2" customFormat="1" ht="33" customHeight="1">
      <c r="A3227" s="35"/>
      <c r="B3227" s="144"/>
      <c r="C3227" s="176" t="s">
        <v>3092</v>
      </c>
      <c r="D3227" s="176" t="s">
        <v>526</v>
      </c>
      <c r="E3227" s="177" t="s">
        <v>3093</v>
      </c>
      <c r="F3227" s="178" t="s">
        <v>3094</v>
      </c>
      <c r="G3227" s="179" t="s">
        <v>980</v>
      </c>
      <c r="H3227" s="180">
        <v>561.06500000000005</v>
      </c>
      <c r="I3227" s="181"/>
      <c r="J3227" s="180">
        <f>ROUND(I3227*H3227,3)</f>
        <v>0</v>
      </c>
      <c r="K3227" s="182"/>
      <c r="L3227" s="36"/>
      <c r="M3227" s="183" t="s">
        <v>1</v>
      </c>
      <c r="N3227" s="184" t="s">
        <v>42</v>
      </c>
      <c r="O3227" s="61"/>
      <c r="P3227" s="185">
        <f>O3227*H3227</f>
        <v>0</v>
      </c>
      <c r="Q3227" s="185">
        <v>3.0000000000000001E-5</v>
      </c>
      <c r="R3227" s="185">
        <f>Q3227*H3227</f>
        <v>1.6831950000000002E-2</v>
      </c>
      <c r="S3227" s="185">
        <v>0</v>
      </c>
      <c r="T3227" s="186">
        <f>S3227*H3227</f>
        <v>0</v>
      </c>
      <c r="U3227" s="35"/>
      <c r="V3227" s="35"/>
      <c r="W3227" s="35"/>
      <c r="X3227" s="35"/>
      <c r="Y3227" s="35"/>
      <c r="Z3227" s="35"/>
      <c r="AA3227" s="35"/>
      <c r="AB3227" s="35"/>
      <c r="AC3227" s="35"/>
      <c r="AD3227" s="35"/>
      <c r="AE3227" s="35"/>
      <c r="AR3227" s="187" t="s">
        <v>644</v>
      </c>
      <c r="AT3227" s="187" t="s">
        <v>526</v>
      </c>
      <c r="AU3227" s="187" t="s">
        <v>89</v>
      </c>
      <c r="AY3227" s="18" t="s">
        <v>524</v>
      </c>
      <c r="BE3227" s="105">
        <f>IF(N3227="základná",J3227,0)</f>
        <v>0</v>
      </c>
      <c r="BF3227" s="105">
        <f>IF(N3227="znížená",J3227,0)</f>
        <v>0</v>
      </c>
      <c r="BG3227" s="105">
        <f>IF(N3227="zákl. prenesená",J3227,0)</f>
        <v>0</v>
      </c>
      <c r="BH3227" s="105">
        <f>IF(N3227="zníž. prenesená",J3227,0)</f>
        <v>0</v>
      </c>
      <c r="BI3227" s="105">
        <f>IF(N3227="nulová",J3227,0)</f>
        <v>0</v>
      </c>
      <c r="BJ3227" s="18" t="s">
        <v>89</v>
      </c>
      <c r="BK3227" s="188">
        <f>ROUND(I3227*H3227,3)</f>
        <v>0</v>
      </c>
      <c r="BL3227" s="18" t="s">
        <v>644</v>
      </c>
      <c r="BM3227" s="187" t="s">
        <v>3095</v>
      </c>
    </row>
    <row r="3228" spans="1:65" s="14" customFormat="1">
      <c r="B3228" s="198"/>
      <c r="D3228" s="190" t="s">
        <v>532</v>
      </c>
      <c r="E3228" s="199" t="s">
        <v>1</v>
      </c>
      <c r="F3228" s="200" t="s">
        <v>2064</v>
      </c>
      <c r="H3228" s="199" t="s">
        <v>1</v>
      </c>
      <c r="I3228" s="201"/>
      <c r="L3228" s="198"/>
      <c r="M3228" s="202"/>
      <c r="N3228" s="203"/>
      <c r="O3228" s="203"/>
      <c r="P3228" s="203"/>
      <c r="Q3228" s="203"/>
      <c r="R3228" s="203"/>
      <c r="S3228" s="203"/>
      <c r="T3228" s="204"/>
      <c r="AT3228" s="199" t="s">
        <v>532</v>
      </c>
      <c r="AU3228" s="199" t="s">
        <v>89</v>
      </c>
      <c r="AV3228" s="14" t="s">
        <v>83</v>
      </c>
      <c r="AW3228" s="14" t="s">
        <v>30</v>
      </c>
      <c r="AX3228" s="14" t="s">
        <v>76</v>
      </c>
      <c r="AY3228" s="199" t="s">
        <v>524</v>
      </c>
    </row>
    <row r="3229" spans="1:65" s="13" customFormat="1" ht="20.399999999999999">
      <c r="B3229" s="189"/>
      <c r="D3229" s="190" t="s">
        <v>532</v>
      </c>
      <c r="E3229" s="191" t="s">
        <v>1</v>
      </c>
      <c r="F3229" s="192" t="s">
        <v>3096</v>
      </c>
      <c r="H3229" s="193">
        <v>191.63499999999999</v>
      </c>
      <c r="I3229" s="194"/>
      <c r="L3229" s="189"/>
      <c r="M3229" s="195"/>
      <c r="N3229" s="196"/>
      <c r="O3229" s="196"/>
      <c r="P3229" s="196"/>
      <c r="Q3229" s="196"/>
      <c r="R3229" s="196"/>
      <c r="S3229" s="196"/>
      <c r="T3229" s="197"/>
      <c r="AT3229" s="191" t="s">
        <v>532</v>
      </c>
      <c r="AU3229" s="191" t="s">
        <v>89</v>
      </c>
      <c r="AV3229" s="13" t="s">
        <v>89</v>
      </c>
      <c r="AW3229" s="13" t="s">
        <v>30</v>
      </c>
      <c r="AX3229" s="13" t="s">
        <v>76</v>
      </c>
      <c r="AY3229" s="191" t="s">
        <v>524</v>
      </c>
    </row>
    <row r="3230" spans="1:65" s="13" customFormat="1">
      <c r="B3230" s="189"/>
      <c r="D3230" s="190" t="s">
        <v>532</v>
      </c>
      <c r="E3230" s="191" t="s">
        <v>1</v>
      </c>
      <c r="F3230" s="192" t="s">
        <v>3097</v>
      </c>
      <c r="H3230" s="193">
        <v>119.435</v>
      </c>
      <c r="I3230" s="194"/>
      <c r="L3230" s="189"/>
      <c r="M3230" s="195"/>
      <c r="N3230" s="196"/>
      <c r="O3230" s="196"/>
      <c r="P3230" s="196"/>
      <c r="Q3230" s="196"/>
      <c r="R3230" s="196"/>
      <c r="S3230" s="196"/>
      <c r="T3230" s="197"/>
      <c r="AT3230" s="191" t="s">
        <v>532</v>
      </c>
      <c r="AU3230" s="191" t="s">
        <v>89</v>
      </c>
      <c r="AV3230" s="13" t="s">
        <v>89</v>
      </c>
      <c r="AW3230" s="13" t="s">
        <v>30</v>
      </c>
      <c r="AX3230" s="13" t="s">
        <v>76</v>
      </c>
      <c r="AY3230" s="191" t="s">
        <v>524</v>
      </c>
    </row>
    <row r="3231" spans="1:65" s="13" customFormat="1">
      <c r="B3231" s="189"/>
      <c r="D3231" s="190" t="s">
        <v>532</v>
      </c>
      <c r="E3231" s="191" t="s">
        <v>1</v>
      </c>
      <c r="F3231" s="192" t="s">
        <v>3098</v>
      </c>
      <c r="H3231" s="193">
        <v>249.995</v>
      </c>
      <c r="I3231" s="194"/>
      <c r="L3231" s="189"/>
      <c r="M3231" s="195"/>
      <c r="N3231" s="196"/>
      <c r="O3231" s="196"/>
      <c r="P3231" s="196"/>
      <c r="Q3231" s="196"/>
      <c r="R3231" s="196"/>
      <c r="S3231" s="196"/>
      <c r="T3231" s="197"/>
      <c r="AT3231" s="191" t="s">
        <v>532</v>
      </c>
      <c r="AU3231" s="191" t="s">
        <v>89</v>
      </c>
      <c r="AV3231" s="13" t="s">
        <v>89</v>
      </c>
      <c r="AW3231" s="13" t="s">
        <v>30</v>
      </c>
      <c r="AX3231" s="13" t="s">
        <v>76</v>
      </c>
      <c r="AY3231" s="191" t="s">
        <v>524</v>
      </c>
    </row>
    <row r="3232" spans="1:65" s="15" customFormat="1">
      <c r="B3232" s="205"/>
      <c r="D3232" s="190" t="s">
        <v>532</v>
      </c>
      <c r="E3232" s="206" t="s">
        <v>1</v>
      </c>
      <c r="F3232" s="207" t="s">
        <v>589</v>
      </c>
      <c r="H3232" s="208">
        <v>561.06500000000005</v>
      </c>
      <c r="I3232" s="209"/>
      <c r="L3232" s="205"/>
      <c r="M3232" s="210"/>
      <c r="N3232" s="211"/>
      <c r="O3232" s="211"/>
      <c r="P3232" s="211"/>
      <c r="Q3232" s="211"/>
      <c r="R3232" s="211"/>
      <c r="S3232" s="211"/>
      <c r="T3232" s="212"/>
      <c r="AT3232" s="206" t="s">
        <v>532</v>
      </c>
      <c r="AU3232" s="206" t="s">
        <v>89</v>
      </c>
      <c r="AV3232" s="15" t="s">
        <v>537</v>
      </c>
      <c r="AW3232" s="15" t="s">
        <v>30</v>
      </c>
      <c r="AX3232" s="15" t="s">
        <v>76</v>
      </c>
      <c r="AY3232" s="206" t="s">
        <v>524</v>
      </c>
    </row>
    <row r="3233" spans="1:65" s="16" customFormat="1">
      <c r="B3233" s="213"/>
      <c r="D3233" s="190" t="s">
        <v>532</v>
      </c>
      <c r="E3233" s="214" t="s">
        <v>334</v>
      </c>
      <c r="F3233" s="215" t="s">
        <v>590</v>
      </c>
      <c r="H3233" s="216">
        <v>561.06500000000005</v>
      </c>
      <c r="I3233" s="217"/>
      <c r="L3233" s="213"/>
      <c r="M3233" s="218"/>
      <c r="N3233" s="219"/>
      <c r="O3233" s="219"/>
      <c r="P3233" s="219"/>
      <c r="Q3233" s="219"/>
      <c r="R3233" s="219"/>
      <c r="S3233" s="219"/>
      <c r="T3233" s="220"/>
      <c r="AT3233" s="214" t="s">
        <v>532</v>
      </c>
      <c r="AU3233" s="214" t="s">
        <v>89</v>
      </c>
      <c r="AV3233" s="16" t="s">
        <v>530</v>
      </c>
      <c r="AW3233" s="16" t="s">
        <v>30</v>
      </c>
      <c r="AX3233" s="16" t="s">
        <v>83</v>
      </c>
      <c r="AY3233" s="214" t="s">
        <v>524</v>
      </c>
    </row>
    <row r="3234" spans="1:65" s="2" customFormat="1" ht="16.5" customHeight="1">
      <c r="A3234" s="35"/>
      <c r="B3234" s="144"/>
      <c r="C3234" s="221" t="s">
        <v>3099</v>
      </c>
      <c r="D3234" s="221" t="s">
        <v>697</v>
      </c>
      <c r="E3234" s="222" t="s">
        <v>3100</v>
      </c>
      <c r="F3234" s="223" t="s">
        <v>3101</v>
      </c>
      <c r="G3234" s="224" t="s">
        <v>529</v>
      </c>
      <c r="H3234" s="225">
        <v>347.86</v>
      </c>
      <c r="I3234" s="226"/>
      <c r="J3234" s="225">
        <f>ROUND(I3234*H3234,3)</f>
        <v>0</v>
      </c>
      <c r="K3234" s="227"/>
      <c r="L3234" s="228"/>
      <c r="M3234" s="229" t="s">
        <v>1</v>
      </c>
      <c r="N3234" s="230" t="s">
        <v>42</v>
      </c>
      <c r="O3234" s="61"/>
      <c r="P3234" s="185">
        <f>O3234*H3234</f>
        <v>0</v>
      </c>
      <c r="Q3234" s="185">
        <v>9.6799999999999994E-3</v>
      </c>
      <c r="R3234" s="185">
        <f>Q3234*H3234</f>
        <v>3.3672847999999997</v>
      </c>
      <c r="S3234" s="185">
        <v>0</v>
      </c>
      <c r="T3234" s="186">
        <f>S3234*H3234</f>
        <v>0</v>
      </c>
      <c r="U3234" s="35"/>
      <c r="V3234" s="35"/>
      <c r="W3234" s="35"/>
      <c r="X3234" s="35"/>
      <c r="Y3234" s="35"/>
      <c r="Z3234" s="35"/>
      <c r="AA3234" s="35"/>
      <c r="AB3234" s="35"/>
      <c r="AC3234" s="35"/>
      <c r="AD3234" s="35"/>
      <c r="AE3234" s="35"/>
      <c r="AR3234" s="187" t="s">
        <v>732</v>
      </c>
      <c r="AT3234" s="187" t="s">
        <v>697</v>
      </c>
      <c r="AU3234" s="187" t="s">
        <v>89</v>
      </c>
      <c r="AY3234" s="18" t="s">
        <v>524</v>
      </c>
      <c r="BE3234" s="105">
        <f>IF(N3234="základná",J3234,0)</f>
        <v>0</v>
      </c>
      <c r="BF3234" s="105">
        <f>IF(N3234="znížená",J3234,0)</f>
        <v>0</v>
      </c>
      <c r="BG3234" s="105">
        <f>IF(N3234="zákl. prenesená",J3234,0)</f>
        <v>0</v>
      </c>
      <c r="BH3234" s="105">
        <f>IF(N3234="zníž. prenesená",J3234,0)</f>
        <v>0</v>
      </c>
      <c r="BI3234" s="105">
        <f>IF(N3234="nulová",J3234,0)</f>
        <v>0</v>
      </c>
      <c r="BJ3234" s="18" t="s">
        <v>89</v>
      </c>
      <c r="BK3234" s="188">
        <f>ROUND(I3234*H3234,3)</f>
        <v>0</v>
      </c>
      <c r="BL3234" s="18" t="s">
        <v>644</v>
      </c>
      <c r="BM3234" s="187" t="s">
        <v>3102</v>
      </c>
    </row>
    <row r="3235" spans="1:65" s="13" customFormat="1">
      <c r="B3235" s="189"/>
      <c r="D3235" s="190" t="s">
        <v>532</v>
      </c>
      <c r="E3235" s="191" t="s">
        <v>1</v>
      </c>
      <c r="F3235" s="192" t="s">
        <v>3103</v>
      </c>
      <c r="H3235" s="193">
        <v>347.86</v>
      </c>
      <c r="I3235" s="194"/>
      <c r="L3235" s="189"/>
      <c r="M3235" s="195"/>
      <c r="N3235" s="196"/>
      <c r="O3235" s="196"/>
      <c r="P3235" s="196"/>
      <c r="Q3235" s="196"/>
      <c r="R3235" s="196"/>
      <c r="S3235" s="196"/>
      <c r="T3235" s="197"/>
      <c r="AT3235" s="191" t="s">
        <v>532</v>
      </c>
      <c r="AU3235" s="191" t="s">
        <v>89</v>
      </c>
      <c r="AV3235" s="13" t="s">
        <v>89</v>
      </c>
      <c r="AW3235" s="13" t="s">
        <v>30</v>
      </c>
      <c r="AX3235" s="13" t="s">
        <v>76</v>
      </c>
      <c r="AY3235" s="191" t="s">
        <v>524</v>
      </c>
    </row>
    <row r="3236" spans="1:65" s="16" customFormat="1">
      <c r="B3236" s="213"/>
      <c r="D3236" s="190" t="s">
        <v>532</v>
      </c>
      <c r="E3236" s="214" t="s">
        <v>1</v>
      </c>
      <c r="F3236" s="215" t="s">
        <v>590</v>
      </c>
      <c r="H3236" s="216">
        <v>347.86</v>
      </c>
      <c r="I3236" s="217"/>
      <c r="L3236" s="213"/>
      <c r="M3236" s="218"/>
      <c r="N3236" s="219"/>
      <c r="O3236" s="219"/>
      <c r="P3236" s="219"/>
      <c r="Q3236" s="219"/>
      <c r="R3236" s="219"/>
      <c r="S3236" s="219"/>
      <c r="T3236" s="220"/>
      <c r="AT3236" s="214" t="s">
        <v>532</v>
      </c>
      <c r="AU3236" s="214" t="s">
        <v>89</v>
      </c>
      <c r="AV3236" s="16" t="s">
        <v>530</v>
      </c>
      <c r="AW3236" s="16" t="s">
        <v>30</v>
      </c>
      <c r="AX3236" s="16" t="s">
        <v>83</v>
      </c>
      <c r="AY3236" s="214" t="s">
        <v>524</v>
      </c>
    </row>
    <row r="3237" spans="1:65" s="2" customFormat="1" ht="21.75" customHeight="1">
      <c r="A3237" s="35"/>
      <c r="B3237" s="144"/>
      <c r="C3237" s="176" t="s">
        <v>3104</v>
      </c>
      <c r="D3237" s="176" t="s">
        <v>526</v>
      </c>
      <c r="E3237" s="177" t="s">
        <v>3105</v>
      </c>
      <c r="F3237" s="178" t="s">
        <v>3106</v>
      </c>
      <c r="G3237" s="179" t="s">
        <v>2954</v>
      </c>
      <c r="H3237" s="181"/>
      <c r="I3237" s="181"/>
      <c r="J3237" s="180">
        <f>ROUND(I3237*H3237,3)</f>
        <v>0</v>
      </c>
      <c r="K3237" s="182"/>
      <c r="L3237" s="36"/>
      <c r="M3237" s="183" t="s">
        <v>1</v>
      </c>
      <c r="N3237" s="184" t="s">
        <v>42</v>
      </c>
      <c r="O3237" s="61"/>
      <c r="P3237" s="185">
        <f>O3237*H3237</f>
        <v>0</v>
      </c>
      <c r="Q3237" s="185">
        <v>0</v>
      </c>
      <c r="R3237" s="185">
        <f>Q3237*H3237</f>
        <v>0</v>
      </c>
      <c r="S3237" s="185">
        <v>0</v>
      </c>
      <c r="T3237" s="186">
        <f>S3237*H3237</f>
        <v>0</v>
      </c>
      <c r="U3237" s="35"/>
      <c r="V3237" s="35"/>
      <c r="W3237" s="35"/>
      <c r="X3237" s="35"/>
      <c r="Y3237" s="35"/>
      <c r="Z3237" s="35"/>
      <c r="AA3237" s="35"/>
      <c r="AB3237" s="35"/>
      <c r="AC3237" s="35"/>
      <c r="AD3237" s="35"/>
      <c r="AE3237" s="35"/>
      <c r="AR3237" s="187" t="s">
        <v>644</v>
      </c>
      <c r="AT3237" s="187" t="s">
        <v>526</v>
      </c>
      <c r="AU3237" s="187" t="s">
        <v>89</v>
      </c>
      <c r="AY3237" s="18" t="s">
        <v>524</v>
      </c>
      <c r="BE3237" s="105">
        <f>IF(N3237="základná",J3237,0)</f>
        <v>0</v>
      </c>
      <c r="BF3237" s="105">
        <f>IF(N3237="znížená",J3237,0)</f>
        <v>0</v>
      </c>
      <c r="BG3237" s="105">
        <f>IF(N3237="zákl. prenesená",J3237,0)</f>
        <v>0</v>
      </c>
      <c r="BH3237" s="105">
        <f>IF(N3237="zníž. prenesená",J3237,0)</f>
        <v>0</v>
      </c>
      <c r="BI3237" s="105">
        <f>IF(N3237="nulová",J3237,0)</f>
        <v>0</v>
      </c>
      <c r="BJ3237" s="18" t="s">
        <v>89</v>
      </c>
      <c r="BK3237" s="188">
        <f>ROUND(I3237*H3237,3)</f>
        <v>0</v>
      </c>
      <c r="BL3237" s="18" t="s">
        <v>644</v>
      </c>
      <c r="BM3237" s="187" t="s">
        <v>3107</v>
      </c>
    </row>
    <row r="3238" spans="1:65" s="12" customFormat="1" ht="22.95" customHeight="1">
      <c r="B3238" s="163"/>
      <c r="D3238" s="164" t="s">
        <v>75</v>
      </c>
      <c r="E3238" s="174" t="s">
        <v>3108</v>
      </c>
      <c r="F3238" s="174" t="s">
        <v>3109</v>
      </c>
      <c r="I3238" s="166"/>
      <c r="J3238" s="175">
        <f>BK3238</f>
        <v>0</v>
      </c>
      <c r="L3238" s="163"/>
      <c r="M3238" s="168"/>
      <c r="N3238" s="169"/>
      <c r="O3238" s="169"/>
      <c r="P3238" s="170">
        <f>SUM(P3239:P3478)</f>
        <v>0</v>
      </c>
      <c r="Q3238" s="169"/>
      <c r="R3238" s="170">
        <f>SUM(R3239:R3478)</f>
        <v>71.472123920000001</v>
      </c>
      <c r="S3238" s="169"/>
      <c r="T3238" s="171">
        <f>SUM(T3239:T3478)</f>
        <v>9.4925359999999994</v>
      </c>
      <c r="AR3238" s="164" t="s">
        <v>89</v>
      </c>
      <c r="AT3238" s="172" t="s">
        <v>75</v>
      </c>
      <c r="AU3238" s="172" t="s">
        <v>83</v>
      </c>
      <c r="AY3238" s="164" t="s">
        <v>524</v>
      </c>
      <c r="BK3238" s="173">
        <f>SUM(BK3239:BK3478)</f>
        <v>0</v>
      </c>
    </row>
    <row r="3239" spans="1:65" s="2" customFormat="1" ht="33" customHeight="1">
      <c r="A3239" s="35"/>
      <c r="B3239" s="144"/>
      <c r="C3239" s="176" t="s">
        <v>3110</v>
      </c>
      <c r="D3239" s="176" t="s">
        <v>526</v>
      </c>
      <c r="E3239" s="177" t="s">
        <v>3111</v>
      </c>
      <c r="F3239" s="178" t="s">
        <v>3112</v>
      </c>
      <c r="G3239" s="179" t="s">
        <v>529</v>
      </c>
      <c r="H3239" s="180">
        <v>58.46</v>
      </c>
      <c r="I3239" s="181"/>
      <c r="J3239" s="180">
        <f>ROUND(I3239*H3239,3)</f>
        <v>0</v>
      </c>
      <c r="K3239" s="182"/>
      <c r="L3239" s="36"/>
      <c r="M3239" s="183" t="s">
        <v>1</v>
      </c>
      <c r="N3239" s="184" t="s">
        <v>42</v>
      </c>
      <c r="O3239" s="61"/>
      <c r="P3239" s="185">
        <f>O3239*H3239</f>
        <v>0</v>
      </c>
      <c r="Q3239" s="185">
        <v>0</v>
      </c>
      <c r="R3239" s="185">
        <f>Q3239*H3239</f>
        <v>0</v>
      </c>
      <c r="S3239" s="185">
        <v>6.0000000000000001E-3</v>
      </c>
      <c r="T3239" s="186">
        <f>S3239*H3239</f>
        <v>0.35076000000000002</v>
      </c>
      <c r="U3239" s="35"/>
      <c r="V3239" s="35"/>
      <c r="W3239" s="35"/>
      <c r="X3239" s="35"/>
      <c r="Y3239" s="35"/>
      <c r="Z3239" s="35"/>
      <c r="AA3239" s="35"/>
      <c r="AB3239" s="35"/>
      <c r="AC3239" s="35"/>
      <c r="AD3239" s="35"/>
      <c r="AE3239" s="35"/>
      <c r="AR3239" s="187" t="s">
        <v>644</v>
      </c>
      <c r="AT3239" s="187" t="s">
        <v>526</v>
      </c>
      <c r="AU3239" s="187" t="s">
        <v>89</v>
      </c>
      <c r="AY3239" s="18" t="s">
        <v>524</v>
      </c>
      <c r="BE3239" s="105">
        <f>IF(N3239="základná",J3239,0)</f>
        <v>0</v>
      </c>
      <c r="BF3239" s="105">
        <f>IF(N3239="znížená",J3239,0)</f>
        <v>0</v>
      </c>
      <c r="BG3239" s="105">
        <f>IF(N3239="zákl. prenesená",J3239,0)</f>
        <v>0</v>
      </c>
      <c r="BH3239" s="105">
        <f>IF(N3239="zníž. prenesená",J3239,0)</f>
        <v>0</v>
      </c>
      <c r="BI3239" s="105">
        <f>IF(N3239="nulová",J3239,0)</f>
        <v>0</v>
      </c>
      <c r="BJ3239" s="18" t="s">
        <v>89</v>
      </c>
      <c r="BK3239" s="188">
        <f>ROUND(I3239*H3239,3)</f>
        <v>0</v>
      </c>
      <c r="BL3239" s="18" t="s">
        <v>644</v>
      </c>
      <c r="BM3239" s="187" t="s">
        <v>3113</v>
      </c>
    </row>
    <row r="3240" spans="1:65" s="14" customFormat="1">
      <c r="B3240" s="198"/>
      <c r="D3240" s="190" t="s">
        <v>532</v>
      </c>
      <c r="E3240" s="199" t="s">
        <v>1</v>
      </c>
      <c r="F3240" s="200" t="s">
        <v>577</v>
      </c>
      <c r="H3240" s="199" t="s">
        <v>1</v>
      </c>
      <c r="I3240" s="201"/>
      <c r="L3240" s="198"/>
      <c r="M3240" s="202"/>
      <c r="N3240" s="203"/>
      <c r="O3240" s="203"/>
      <c r="P3240" s="203"/>
      <c r="Q3240" s="203"/>
      <c r="R3240" s="203"/>
      <c r="S3240" s="203"/>
      <c r="T3240" s="204"/>
      <c r="AT3240" s="199" t="s">
        <v>532</v>
      </c>
      <c r="AU3240" s="199" t="s">
        <v>89</v>
      </c>
      <c r="AV3240" s="14" t="s">
        <v>83</v>
      </c>
      <c r="AW3240" s="14" t="s">
        <v>30</v>
      </c>
      <c r="AX3240" s="14" t="s">
        <v>76</v>
      </c>
      <c r="AY3240" s="199" t="s">
        <v>524</v>
      </c>
    </row>
    <row r="3241" spans="1:65" s="14" customFormat="1">
      <c r="B3241" s="198"/>
      <c r="D3241" s="190" t="s">
        <v>532</v>
      </c>
      <c r="E3241" s="199" t="s">
        <v>1</v>
      </c>
      <c r="F3241" s="200" t="s">
        <v>923</v>
      </c>
      <c r="H3241" s="199" t="s">
        <v>1</v>
      </c>
      <c r="I3241" s="201"/>
      <c r="L3241" s="198"/>
      <c r="M3241" s="202"/>
      <c r="N3241" s="203"/>
      <c r="O3241" s="203"/>
      <c r="P3241" s="203"/>
      <c r="Q3241" s="203"/>
      <c r="R3241" s="203"/>
      <c r="S3241" s="203"/>
      <c r="T3241" s="204"/>
      <c r="AT3241" s="199" t="s">
        <v>532</v>
      </c>
      <c r="AU3241" s="199" t="s">
        <v>89</v>
      </c>
      <c r="AV3241" s="14" t="s">
        <v>83</v>
      </c>
      <c r="AW3241" s="14" t="s">
        <v>30</v>
      </c>
      <c r="AX3241" s="14" t="s">
        <v>76</v>
      </c>
      <c r="AY3241" s="199" t="s">
        <v>524</v>
      </c>
    </row>
    <row r="3242" spans="1:65" s="13" customFormat="1" ht="20.399999999999999">
      <c r="B3242" s="189"/>
      <c r="D3242" s="190" t="s">
        <v>532</v>
      </c>
      <c r="E3242" s="191" t="s">
        <v>1</v>
      </c>
      <c r="F3242" s="192" t="s">
        <v>924</v>
      </c>
      <c r="H3242" s="193">
        <v>53.25</v>
      </c>
      <c r="I3242" s="194"/>
      <c r="L3242" s="189"/>
      <c r="M3242" s="195"/>
      <c r="N3242" s="196"/>
      <c r="O3242" s="196"/>
      <c r="P3242" s="196"/>
      <c r="Q3242" s="196"/>
      <c r="R3242" s="196"/>
      <c r="S3242" s="196"/>
      <c r="T3242" s="197"/>
      <c r="AT3242" s="191" t="s">
        <v>532</v>
      </c>
      <c r="AU3242" s="191" t="s">
        <v>89</v>
      </c>
      <c r="AV3242" s="13" t="s">
        <v>89</v>
      </c>
      <c r="AW3242" s="13" t="s">
        <v>30</v>
      </c>
      <c r="AX3242" s="13" t="s">
        <v>76</v>
      </c>
      <c r="AY3242" s="191" t="s">
        <v>524</v>
      </c>
    </row>
    <row r="3243" spans="1:65" s="13" customFormat="1">
      <c r="B3243" s="189"/>
      <c r="D3243" s="190" t="s">
        <v>532</v>
      </c>
      <c r="E3243" s="191" t="s">
        <v>1</v>
      </c>
      <c r="F3243" s="192" t="s">
        <v>3114</v>
      </c>
      <c r="H3243" s="193">
        <v>5.21</v>
      </c>
      <c r="I3243" s="194"/>
      <c r="L3243" s="189"/>
      <c r="M3243" s="195"/>
      <c r="N3243" s="196"/>
      <c r="O3243" s="196"/>
      <c r="P3243" s="196"/>
      <c r="Q3243" s="196"/>
      <c r="R3243" s="196"/>
      <c r="S3243" s="196"/>
      <c r="T3243" s="197"/>
      <c r="AT3243" s="191" t="s">
        <v>532</v>
      </c>
      <c r="AU3243" s="191" t="s">
        <v>89</v>
      </c>
      <c r="AV3243" s="13" t="s">
        <v>89</v>
      </c>
      <c r="AW3243" s="13" t="s">
        <v>30</v>
      </c>
      <c r="AX3243" s="13" t="s">
        <v>76</v>
      </c>
      <c r="AY3243" s="191" t="s">
        <v>524</v>
      </c>
    </row>
    <row r="3244" spans="1:65" s="16" customFormat="1">
      <c r="B3244" s="213"/>
      <c r="D3244" s="190" t="s">
        <v>532</v>
      </c>
      <c r="E3244" s="214" t="s">
        <v>1</v>
      </c>
      <c r="F3244" s="215" t="s">
        <v>590</v>
      </c>
      <c r="H3244" s="216">
        <v>58.46</v>
      </c>
      <c r="I3244" s="217"/>
      <c r="L3244" s="213"/>
      <c r="M3244" s="218"/>
      <c r="N3244" s="219"/>
      <c r="O3244" s="219"/>
      <c r="P3244" s="219"/>
      <c r="Q3244" s="219"/>
      <c r="R3244" s="219"/>
      <c r="S3244" s="219"/>
      <c r="T3244" s="220"/>
      <c r="AT3244" s="214" t="s">
        <v>532</v>
      </c>
      <c r="AU3244" s="214" t="s">
        <v>89</v>
      </c>
      <c r="AV3244" s="16" t="s">
        <v>530</v>
      </c>
      <c r="AW3244" s="16" t="s">
        <v>30</v>
      </c>
      <c r="AX3244" s="16" t="s">
        <v>83</v>
      </c>
      <c r="AY3244" s="214" t="s">
        <v>524</v>
      </c>
    </row>
    <row r="3245" spans="1:65" s="2" customFormat="1" ht="33" customHeight="1">
      <c r="A3245" s="35"/>
      <c r="B3245" s="144"/>
      <c r="C3245" s="176" t="s">
        <v>3115</v>
      </c>
      <c r="D3245" s="176" t="s">
        <v>526</v>
      </c>
      <c r="E3245" s="177" t="s">
        <v>3116</v>
      </c>
      <c r="F3245" s="178" t="s">
        <v>3117</v>
      </c>
      <c r="G3245" s="179" t="s">
        <v>529</v>
      </c>
      <c r="H3245" s="180">
        <v>3264.92</v>
      </c>
      <c r="I3245" s="181"/>
      <c r="J3245" s="180">
        <f>ROUND(I3245*H3245,3)</f>
        <v>0</v>
      </c>
      <c r="K3245" s="182"/>
      <c r="L3245" s="36"/>
      <c r="M3245" s="183" t="s">
        <v>1</v>
      </c>
      <c r="N3245" s="184" t="s">
        <v>42</v>
      </c>
      <c r="O3245" s="61"/>
      <c r="P3245" s="185">
        <f>O3245*H3245</f>
        <v>0</v>
      </c>
      <c r="Q3245" s="185">
        <v>0</v>
      </c>
      <c r="R3245" s="185">
        <f>Q3245*H3245</f>
        <v>0</v>
      </c>
      <c r="S3245" s="185">
        <v>2.8E-3</v>
      </c>
      <c r="T3245" s="186">
        <f>S3245*H3245</f>
        <v>9.1417760000000001</v>
      </c>
      <c r="U3245" s="35"/>
      <c r="V3245" s="35"/>
      <c r="W3245" s="35"/>
      <c r="X3245" s="35"/>
      <c r="Y3245" s="35"/>
      <c r="Z3245" s="35"/>
      <c r="AA3245" s="35"/>
      <c r="AB3245" s="35"/>
      <c r="AC3245" s="35"/>
      <c r="AD3245" s="35"/>
      <c r="AE3245" s="35"/>
      <c r="AR3245" s="187" t="s">
        <v>644</v>
      </c>
      <c r="AT3245" s="187" t="s">
        <v>526</v>
      </c>
      <c r="AU3245" s="187" t="s">
        <v>89</v>
      </c>
      <c r="AY3245" s="18" t="s">
        <v>524</v>
      </c>
      <c r="BE3245" s="105">
        <f>IF(N3245="základná",J3245,0)</f>
        <v>0</v>
      </c>
      <c r="BF3245" s="105">
        <f>IF(N3245="znížená",J3245,0)</f>
        <v>0</v>
      </c>
      <c r="BG3245" s="105">
        <f>IF(N3245="zákl. prenesená",J3245,0)</f>
        <v>0</v>
      </c>
      <c r="BH3245" s="105">
        <f>IF(N3245="zníž. prenesená",J3245,0)</f>
        <v>0</v>
      </c>
      <c r="BI3245" s="105">
        <f>IF(N3245="nulová",J3245,0)</f>
        <v>0</v>
      </c>
      <c r="BJ3245" s="18" t="s">
        <v>89</v>
      </c>
      <c r="BK3245" s="188">
        <f>ROUND(I3245*H3245,3)</f>
        <v>0</v>
      </c>
      <c r="BL3245" s="18" t="s">
        <v>644</v>
      </c>
      <c r="BM3245" s="187" t="s">
        <v>3118</v>
      </c>
    </row>
    <row r="3246" spans="1:65" s="14" customFormat="1">
      <c r="B3246" s="198"/>
      <c r="D3246" s="190" t="s">
        <v>532</v>
      </c>
      <c r="E3246" s="199" t="s">
        <v>1</v>
      </c>
      <c r="F3246" s="200" t="s">
        <v>577</v>
      </c>
      <c r="H3246" s="199" t="s">
        <v>1</v>
      </c>
      <c r="I3246" s="201"/>
      <c r="L3246" s="198"/>
      <c r="M3246" s="202"/>
      <c r="N3246" s="203"/>
      <c r="O3246" s="203"/>
      <c r="P3246" s="203"/>
      <c r="Q3246" s="203"/>
      <c r="R3246" s="203"/>
      <c r="S3246" s="203"/>
      <c r="T3246" s="204"/>
      <c r="AT3246" s="199" t="s">
        <v>532</v>
      </c>
      <c r="AU3246" s="199" t="s">
        <v>89</v>
      </c>
      <c r="AV3246" s="14" t="s">
        <v>83</v>
      </c>
      <c r="AW3246" s="14" t="s">
        <v>30</v>
      </c>
      <c r="AX3246" s="14" t="s">
        <v>76</v>
      </c>
      <c r="AY3246" s="199" t="s">
        <v>524</v>
      </c>
    </row>
    <row r="3247" spans="1:65" s="13" customFormat="1">
      <c r="B3247" s="189"/>
      <c r="D3247" s="190" t="s">
        <v>532</v>
      </c>
      <c r="E3247" s="191" t="s">
        <v>1</v>
      </c>
      <c r="F3247" s="192" t="s">
        <v>2971</v>
      </c>
      <c r="H3247" s="193">
        <v>3264.92</v>
      </c>
      <c r="I3247" s="194"/>
      <c r="L3247" s="189"/>
      <c r="M3247" s="195"/>
      <c r="N3247" s="196"/>
      <c r="O3247" s="196"/>
      <c r="P3247" s="196"/>
      <c r="Q3247" s="196"/>
      <c r="R3247" s="196"/>
      <c r="S3247" s="196"/>
      <c r="T3247" s="197"/>
      <c r="AT3247" s="191" t="s">
        <v>532</v>
      </c>
      <c r="AU3247" s="191" t="s">
        <v>89</v>
      </c>
      <c r="AV3247" s="13" t="s">
        <v>89</v>
      </c>
      <c r="AW3247" s="13" t="s">
        <v>30</v>
      </c>
      <c r="AX3247" s="13" t="s">
        <v>76</v>
      </c>
      <c r="AY3247" s="191" t="s">
        <v>524</v>
      </c>
    </row>
    <row r="3248" spans="1:65" s="15" customFormat="1">
      <c r="B3248" s="205"/>
      <c r="D3248" s="190" t="s">
        <v>532</v>
      </c>
      <c r="E3248" s="206" t="s">
        <v>1</v>
      </c>
      <c r="F3248" s="207" t="s">
        <v>589</v>
      </c>
      <c r="H3248" s="208">
        <v>3264.92</v>
      </c>
      <c r="I3248" s="209"/>
      <c r="L3248" s="205"/>
      <c r="M3248" s="210"/>
      <c r="N3248" s="211"/>
      <c r="O3248" s="211"/>
      <c r="P3248" s="211"/>
      <c r="Q3248" s="211"/>
      <c r="R3248" s="211"/>
      <c r="S3248" s="211"/>
      <c r="T3248" s="212"/>
      <c r="AT3248" s="206" t="s">
        <v>532</v>
      </c>
      <c r="AU3248" s="206" t="s">
        <v>89</v>
      </c>
      <c r="AV3248" s="15" t="s">
        <v>537</v>
      </c>
      <c r="AW3248" s="15" t="s">
        <v>30</v>
      </c>
      <c r="AX3248" s="15" t="s">
        <v>76</v>
      </c>
      <c r="AY3248" s="206" t="s">
        <v>524</v>
      </c>
    </row>
    <row r="3249" spans="1:65" s="16" customFormat="1">
      <c r="B3249" s="213"/>
      <c r="D3249" s="190" t="s">
        <v>532</v>
      </c>
      <c r="E3249" s="214" t="s">
        <v>1</v>
      </c>
      <c r="F3249" s="215" t="s">
        <v>590</v>
      </c>
      <c r="H3249" s="216">
        <v>3264.92</v>
      </c>
      <c r="I3249" s="217"/>
      <c r="L3249" s="213"/>
      <c r="M3249" s="218"/>
      <c r="N3249" s="219"/>
      <c r="O3249" s="219"/>
      <c r="P3249" s="219"/>
      <c r="Q3249" s="219"/>
      <c r="R3249" s="219"/>
      <c r="S3249" s="219"/>
      <c r="T3249" s="220"/>
      <c r="AT3249" s="214" t="s">
        <v>532</v>
      </c>
      <c r="AU3249" s="214" t="s">
        <v>89</v>
      </c>
      <c r="AV3249" s="16" t="s">
        <v>530</v>
      </c>
      <c r="AW3249" s="16" t="s">
        <v>30</v>
      </c>
      <c r="AX3249" s="16" t="s">
        <v>83</v>
      </c>
      <c r="AY3249" s="214" t="s">
        <v>524</v>
      </c>
    </row>
    <row r="3250" spans="1:65" s="2" customFormat="1" ht="33" customHeight="1">
      <c r="A3250" s="35"/>
      <c r="B3250" s="144"/>
      <c r="C3250" s="176" t="s">
        <v>3119</v>
      </c>
      <c r="D3250" s="176" t="s">
        <v>526</v>
      </c>
      <c r="E3250" s="177" t="s">
        <v>3120</v>
      </c>
      <c r="F3250" s="178" t="s">
        <v>445</v>
      </c>
      <c r="G3250" s="179" t="s">
        <v>529</v>
      </c>
      <c r="H3250" s="180">
        <v>75.102999999999994</v>
      </c>
      <c r="I3250" s="181"/>
      <c r="J3250" s="180">
        <f>ROUND(I3250*H3250,3)</f>
        <v>0</v>
      </c>
      <c r="K3250" s="182"/>
      <c r="L3250" s="36"/>
      <c r="M3250" s="183" t="s">
        <v>1</v>
      </c>
      <c r="N3250" s="184" t="s">
        <v>42</v>
      </c>
      <c r="O3250" s="61"/>
      <c r="P3250" s="185">
        <f>O3250*H3250</f>
        <v>0</v>
      </c>
      <c r="Q3250" s="185">
        <v>2.9999999999999997E-4</v>
      </c>
      <c r="R3250" s="185">
        <f>Q3250*H3250</f>
        <v>2.2530899999999996E-2</v>
      </c>
      <c r="S3250" s="185">
        <v>0</v>
      </c>
      <c r="T3250" s="186">
        <f>S3250*H3250</f>
        <v>0</v>
      </c>
      <c r="U3250" s="35"/>
      <c r="V3250" s="35"/>
      <c r="W3250" s="35"/>
      <c r="X3250" s="35"/>
      <c r="Y3250" s="35"/>
      <c r="Z3250" s="35"/>
      <c r="AA3250" s="35"/>
      <c r="AB3250" s="35"/>
      <c r="AC3250" s="35"/>
      <c r="AD3250" s="35"/>
      <c r="AE3250" s="35"/>
      <c r="AR3250" s="187" t="s">
        <v>644</v>
      </c>
      <c r="AT3250" s="187" t="s">
        <v>526</v>
      </c>
      <c r="AU3250" s="187" t="s">
        <v>89</v>
      </c>
      <c r="AY3250" s="18" t="s">
        <v>524</v>
      </c>
      <c r="BE3250" s="105">
        <f>IF(N3250="základná",J3250,0)</f>
        <v>0</v>
      </c>
      <c r="BF3250" s="105">
        <f>IF(N3250="znížená",J3250,0)</f>
        <v>0</v>
      </c>
      <c r="BG3250" s="105">
        <f>IF(N3250="zákl. prenesená",J3250,0)</f>
        <v>0</v>
      </c>
      <c r="BH3250" s="105">
        <f>IF(N3250="zníž. prenesená",J3250,0)</f>
        <v>0</v>
      </c>
      <c r="BI3250" s="105">
        <f>IF(N3250="nulová",J3250,0)</f>
        <v>0</v>
      </c>
      <c r="BJ3250" s="18" t="s">
        <v>89</v>
      </c>
      <c r="BK3250" s="188">
        <f>ROUND(I3250*H3250,3)</f>
        <v>0</v>
      </c>
      <c r="BL3250" s="18" t="s">
        <v>644</v>
      </c>
      <c r="BM3250" s="187" t="s">
        <v>3121</v>
      </c>
    </row>
    <row r="3251" spans="1:65" s="14" customFormat="1">
      <c r="B3251" s="198"/>
      <c r="D3251" s="190" t="s">
        <v>532</v>
      </c>
      <c r="E3251" s="199" t="s">
        <v>1</v>
      </c>
      <c r="F3251" s="200" t="s">
        <v>2965</v>
      </c>
      <c r="H3251" s="199" t="s">
        <v>1</v>
      </c>
      <c r="I3251" s="201"/>
      <c r="L3251" s="198"/>
      <c r="M3251" s="202"/>
      <c r="N3251" s="203"/>
      <c r="O3251" s="203"/>
      <c r="P3251" s="203"/>
      <c r="Q3251" s="203"/>
      <c r="R3251" s="203"/>
      <c r="S3251" s="203"/>
      <c r="T3251" s="204"/>
      <c r="AT3251" s="199" t="s">
        <v>532</v>
      </c>
      <c r="AU3251" s="199" t="s">
        <v>89</v>
      </c>
      <c r="AV3251" s="14" t="s">
        <v>83</v>
      </c>
      <c r="AW3251" s="14" t="s">
        <v>30</v>
      </c>
      <c r="AX3251" s="14" t="s">
        <v>76</v>
      </c>
      <c r="AY3251" s="199" t="s">
        <v>524</v>
      </c>
    </row>
    <row r="3252" spans="1:65" s="13" customFormat="1">
      <c r="B3252" s="189"/>
      <c r="D3252" s="190" t="s">
        <v>532</v>
      </c>
      <c r="E3252" s="191" t="s">
        <v>1</v>
      </c>
      <c r="F3252" s="192" t="s">
        <v>2966</v>
      </c>
      <c r="H3252" s="193">
        <v>75.102999999999994</v>
      </c>
      <c r="I3252" s="194"/>
      <c r="L3252" s="189"/>
      <c r="M3252" s="195"/>
      <c r="N3252" s="196"/>
      <c r="O3252" s="196"/>
      <c r="P3252" s="196"/>
      <c r="Q3252" s="196"/>
      <c r="R3252" s="196"/>
      <c r="S3252" s="196"/>
      <c r="T3252" s="197"/>
      <c r="AT3252" s="191" t="s">
        <v>532</v>
      </c>
      <c r="AU3252" s="191" t="s">
        <v>89</v>
      </c>
      <c r="AV3252" s="13" t="s">
        <v>89</v>
      </c>
      <c r="AW3252" s="13" t="s">
        <v>30</v>
      </c>
      <c r="AX3252" s="13" t="s">
        <v>76</v>
      </c>
      <c r="AY3252" s="191" t="s">
        <v>524</v>
      </c>
    </row>
    <row r="3253" spans="1:65" s="15" customFormat="1">
      <c r="B3253" s="205"/>
      <c r="D3253" s="190" t="s">
        <v>532</v>
      </c>
      <c r="E3253" s="206" t="s">
        <v>444</v>
      </c>
      <c r="F3253" s="207" t="s">
        <v>589</v>
      </c>
      <c r="H3253" s="208">
        <v>75.102999999999994</v>
      </c>
      <c r="I3253" s="209"/>
      <c r="L3253" s="205"/>
      <c r="M3253" s="210"/>
      <c r="N3253" s="211"/>
      <c r="O3253" s="211"/>
      <c r="P3253" s="211"/>
      <c r="Q3253" s="211"/>
      <c r="R3253" s="211"/>
      <c r="S3253" s="211"/>
      <c r="T3253" s="212"/>
      <c r="AT3253" s="206" t="s">
        <v>532</v>
      </c>
      <c r="AU3253" s="206" t="s">
        <v>89</v>
      </c>
      <c r="AV3253" s="15" t="s">
        <v>537</v>
      </c>
      <c r="AW3253" s="15" t="s">
        <v>30</v>
      </c>
      <c r="AX3253" s="15" t="s">
        <v>76</v>
      </c>
      <c r="AY3253" s="206" t="s">
        <v>524</v>
      </c>
    </row>
    <row r="3254" spans="1:65" s="16" customFormat="1">
      <c r="B3254" s="213"/>
      <c r="D3254" s="190" t="s">
        <v>532</v>
      </c>
      <c r="E3254" s="214" t="s">
        <v>1</v>
      </c>
      <c r="F3254" s="215" t="s">
        <v>590</v>
      </c>
      <c r="H3254" s="216">
        <v>75.102999999999994</v>
      </c>
      <c r="I3254" s="217"/>
      <c r="L3254" s="213"/>
      <c r="M3254" s="218"/>
      <c r="N3254" s="219"/>
      <c r="O3254" s="219"/>
      <c r="P3254" s="219"/>
      <c r="Q3254" s="219"/>
      <c r="R3254" s="219"/>
      <c r="S3254" s="219"/>
      <c r="T3254" s="220"/>
      <c r="AT3254" s="214" t="s">
        <v>532</v>
      </c>
      <c r="AU3254" s="214" t="s">
        <v>89</v>
      </c>
      <c r="AV3254" s="16" t="s">
        <v>530</v>
      </c>
      <c r="AW3254" s="16" t="s">
        <v>30</v>
      </c>
      <c r="AX3254" s="16" t="s">
        <v>83</v>
      </c>
      <c r="AY3254" s="214" t="s">
        <v>524</v>
      </c>
    </row>
    <row r="3255" spans="1:65" s="2" customFormat="1" ht="21.75" customHeight="1">
      <c r="A3255" s="35"/>
      <c r="B3255" s="144"/>
      <c r="C3255" s="264" t="s">
        <v>3122</v>
      </c>
      <c r="D3255" s="264" t="s">
        <v>697</v>
      </c>
      <c r="E3255" s="265" t="s">
        <v>3123</v>
      </c>
      <c r="F3255" s="266" t="s">
        <v>3124</v>
      </c>
      <c r="G3255" s="267" t="s">
        <v>529</v>
      </c>
      <c r="H3255" s="268">
        <v>75.102999999999994</v>
      </c>
      <c r="I3255" s="268"/>
      <c r="J3255" s="268">
        <f>ROUND(I3255*H3255,3)</f>
        <v>0</v>
      </c>
      <c r="K3255" s="227"/>
      <c r="L3255" s="228"/>
      <c r="M3255" s="229" t="s">
        <v>1</v>
      </c>
      <c r="N3255" s="230" t="s">
        <v>42</v>
      </c>
      <c r="O3255" s="61"/>
      <c r="P3255" s="185">
        <f>O3255*H3255</f>
        <v>0</v>
      </c>
      <c r="Q3255" s="185">
        <v>2.3999999999999998E-3</v>
      </c>
      <c r="R3255" s="185">
        <f>Q3255*H3255</f>
        <v>0.18024719999999997</v>
      </c>
      <c r="S3255" s="185">
        <v>0</v>
      </c>
      <c r="T3255" s="186">
        <f>S3255*H3255</f>
        <v>0</v>
      </c>
      <c r="U3255" s="35"/>
      <c r="V3255" s="35"/>
      <c r="W3255" s="35"/>
      <c r="X3255" s="35"/>
      <c r="Y3255" s="35"/>
      <c r="Z3255" s="35"/>
      <c r="AA3255" s="35"/>
      <c r="AB3255" s="35"/>
      <c r="AC3255" s="35"/>
      <c r="AD3255" s="35"/>
      <c r="AE3255" s="35"/>
      <c r="AR3255" s="187" t="s">
        <v>732</v>
      </c>
      <c r="AT3255" s="187" t="s">
        <v>697</v>
      </c>
      <c r="AU3255" s="187" t="s">
        <v>89</v>
      </c>
      <c r="AY3255" s="18" t="s">
        <v>524</v>
      </c>
      <c r="BE3255" s="105">
        <f>IF(N3255="základná",J3255,0)</f>
        <v>0</v>
      </c>
      <c r="BF3255" s="105">
        <f>IF(N3255="znížená",J3255,0)</f>
        <v>0</v>
      </c>
      <c r="BG3255" s="105">
        <f>IF(N3255="zákl. prenesená",J3255,0)</f>
        <v>0</v>
      </c>
      <c r="BH3255" s="105">
        <f>IF(N3255="zníž. prenesená",J3255,0)</f>
        <v>0</v>
      </c>
      <c r="BI3255" s="105">
        <f>IF(N3255="nulová",J3255,0)</f>
        <v>0</v>
      </c>
      <c r="BJ3255" s="18" t="s">
        <v>89</v>
      </c>
      <c r="BK3255" s="188">
        <f>ROUND(I3255*H3255,3)</f>
        <v>0</v>
      </c>
      <c r="BL3255" s="18" t="s">
        <v>644</v>
      </c>
      <c r="BM3255" s="187" t="s">
        <v>3125</v>
      </c>
    </row>
    <row r="3256" spans="1:65" s="14" customFormat="1">
      <c r="B3256" s="198"/>
      <c r="D3256" s="190" t="s">
        <v>532</v>
      </c>
      <c r="E3256" s="199" t="s">
        <v>1</v>
      </c>
      <c r="F3256" s="200" t="s">
        <v>2064</v>
      </c>
      <c r="H3256" s="199" t="s">
        <v>1</v>
      </c>
      <c r="I3256" s="201"/>
      <c r="L3256" s="198"/>
      <c r="M3256" s="202"/>
      <c r="N3256" s="203"/>
      <c r="O3256" s="203"/>
      <c r="P3256" s="203"/>
      <c r="Q3256" s="203"/>
      <c r="R3256" s="203"/>
      <c r="S3256" s="203"/>
      <c r="T3256" s="204"/>
      <c r="AT3256" s="199" t="s">
        <v>532</v>
      </c>
      <c r="AU3256" s="199" t="s">
        <v>89</v>
      </c>
      <c r="AV3256" s="14" t="s">
        <v>83</v>
      </c>
      <c r="AW3256" s="14" t="s">
        <v>30</v>
      </c>
      <c r="AX3256" s="14" t="s">
        <v>76</v>
      </c>
      <c r="AY3256" s="199" t="s">
        <v>524</v>
      </c>
    </row>
    <row r="3257" spans="1:65" s="13" customFormat="1">
      <c r="B3257" s="189"/>
      <c r="D3257" s="190" t="s">
        <v>532</v>
      </c>
      <c r="E3257" s="191" t="s">
        <v>1</v>
      </c>
      <c r="F3257" s="192" t="s">
        <v>444</v>
      </c>
      <c r="H3257" s="193">
        <v>75.102999999999994</v>
      </c>
      <c r="I3257" s="194"/>
      <c r="L3257" s="189"/>
      <c r="M3257" s="195"/>
      <c r="N3257" s="196"/>
      <c r="O3257" s="196"/>
      <c r="P3257" s="196"/>
      <c r="Q3257" s="196"/>
      <c r="R3257" s="196"/>
      <c r="S3257" s="196"/>
      <c r="T3257" s="197"/>
      <c r="AT3257" s="191" t="s">
        <v>532</v>
      </c>
      <c r="AU3257" s="191" t="s">
        <v>89</v>
      </c>
      <c r="AV3257" s="13" t="s">
        <v>89</v>
      </c>
      <c r="AW3257" s="13" t="s">
        <v>30</v>
      </c>
      <c r="AX3257" s="13" t="s">
        <v>76</v>
      </c>
      <c r="AY3257" s="191" t="s">
        <v>524</v>
      </c>
    </row>
    <row r="3258" spans="1:65" s="16" customFormat="1">
      <c r="B3258" s="213"/>
      <c r="D3258" s="190" t="s">
        <v>532</v>
      </c>
      <c r="E3258" s="214" t="s">
        <v>1</v>
      </c>
      <c r="F3258" s="215" t="s">
        <v>590</v>
      </c>
      <c r="H3258" s="216">
        <v>75.102999999999994</v>
      </c>
      <c r="I3258" s="217"/>
      <c r="L3258" s="213"/>
      <c r="M3258" s="218"/>
      <c r="N3258" s="219"/>
      <c r="O3258" s="219"/>
      <c r="P3258" s="219"/>
      <c r="Q3258" s="219"/>
      <c r="R3258" s="219"/>
      <c r="S3258" s="219"/>
      <c r="T3258" s="220"/>
      <c r="AT3258" s="214" t="s">
        <v>532</v>
      </c>
      <c r="AU3258" s="214" t="s">
        <v>89</v>
      </c>
      <c r="AV3258" s="16" t="s">
        <v>530</v>
      </c>
      <c r="AW3258" s="16" t="s">
        <v>30</v>
      </c>
      <c r="AX3258" s="16" t="s">
        <v>83</v>
      </c>
      <c r="AY3258" s="214" t="s">
        <v>524</v>
      </c>
    </row>
    <row r="3259" spans="1:65" s="2" customFormat="1" ht="33" customHeight="1">
      <c r="A3259" s="35"/>
      <c r="B3259" s="144"/>
      <c r="C3259" s="176" t="s">
        <v>3126</v>
      </c>
      <c r="D3259" s="176" t="s">
        <v>526</v>
      </c>
      <c r="E3259" s="177" t="s">
        <v>3127</v>
      </c>
      <c r="F3259" s="178" t="s">
        <v>3128</v>
      </c>
      <c r="G3259" s="179" t="s">
        <v>529</v>
      </c>
      <c r="H3259" s="180">
        <v>1846.856</v>
      </c>
      <c r="I3259" s="181"/>
      <c r="J3259" s="180">
        <f>ROUND(I3259*H3259,3)</f>
        <v>0</v>
      </c>
      <c r="K3259" s="182"/>
      <c r="L3259" s="36"/>
      <c r="M3259" s="183" t="s">
        <v>1</v>
      </c>
      <c r="N3259" s="184" t="s">
        <v>42</v>
      </c>
      <c r="O3259" s="61"/>
      <c r="P3259" s="185">
        <f>O3259*H3259</f>
        <v>0</v>
      </c>
      <c r="Q3259" s="185">
        <v>3.5000000000000001E-3</v>
      </c>
      <c r="R3259" s="185">
        <f>Q3259*H3259</f>
        <v>6.4639959999999999</v>
      </c>
      <c r="S3259" s="185">
        <v>0</v>
      </c>
      <c r="T3259" s="186">
        <f>S3259*H3259</f>
        <v>0</v>
      </c>
      <c r="U3259" s="35"/>
      <c r="V3259" s="35"/>
      <c r="W3259" s="35"/>
      <c r="X3259" s="35"/>
      <c r="Y3259" s="35"/>
      <c r="Z3259" s="35"/>
      <c r="AA3259" s="35"/>
      <c r="AB3259" s="35"/>
      <c r="AC3259" s="35"/>
      <c r="AD3259" s="35"/>
      <c r="AE3259" s="35"/>
      <c r="AR3259" s="187" t="s">
        <v>644</v>
      </c>
      <c r="AT3259" s="187" t="s">
        <v>526</v>
      </c>
      <c r="AU3259" s="187" t="s">
        <v>89</v>
      </c>
      <c r="AY3259" s="18" t="s">
        <v>524</v>
      </c>
      <c r="BE3259" s="105">
        <f>IF(N3259="základná",J3259,0)</f>
        <v>0</v>
      </c>
      <c r="BF3259" s="105">
        <f>IF(N3259="znížená",J3259,0)</f>
        <v>0</v>
      </c>
      <c r="BG3259" s="105">
        <f>IF(N3259="zákl. prenesená",J3259,0)</f>
        <v>0</v>
      </c>
      <c r="BH3259" s="105">
        <f>IF(N3259="zníž. prenesená",J3259,0)</f>
        <v>0</v>
      </c>
      <c r="BI3259" s="105">
        <f>IF(N3259="nulová",J3259,0)</f>
        <v>0</v>
      </c>
      <c r="BJ3259" s="18" t="s">
        <v>89</v>
      </c>
      <c r="BK3259" s="188">
        <f>ROUND(I3259*H3259,3)</f>
        <v>0</v>
      </c>
      <c r="BL3259" s="18" t="s">
        <v>644</v>
      </c>
      <c r="BM3259" s="187" t="s">
        <v>3129</v>
      </c>
    </row>
    <row r="3260" spans="1:65" s="14" customFormat="1">
      <c r="B3260" s="198"/>
      <c r="D3260" s="190" t="s">
        <v>532</v>
      </c>
      <c r="E3260" s="199" t="s">
        <v>1</v>
      </c>
      <c r="F3260" s="200" t="s">
        <v>577</v>
      </c>
      <c r="H3260" s="199" t="s">
        <v>1</v>
      </c>
      <c r="I3260" s="201"/>
      <c r="L3260" s="198"/>
      <c r="M3260" s="202"/>
      <c r="N3260" s="203"/>
      <c r="O3260" s="203"/>
      <c r="P3260" s="203"/>
      <c r="Q3260" s="203"/>
      <c r="R3260" s="203"/>
      <c r="S3260" s="203"/>
      <c r="T3260" s="204"/>
      <c r="AT3260" s="199" t="s">
        <v>532</v>
      </c>
      <c r="AU3260" s="199" t="s">
        <v>89</v>
      </c>
      <c r="AV3260" s="14" t="s">
        <v>83</v>
      </c>
      <c r="AW3260" s="14" t="s">
        <v>30</v>
      </c>
      <c r="AX3260" s="14" t="s">
        <v>76</v>
      </c>
      <c r="AY3260" s="199" t="s">
        <v>524</v>
      </c>
    </row>
    <row r="3261" spans="1:65" s="14" customFormat="1">
      <c r="B3261" s="198"/>
      <c r="D3261" s="190" t="s">
        <v>532</v>
      </c>
      <c r="E3261" s="199" t="s">
        <v>1</v>
      </c>
      <c r="F3261" s="200" t="s">
        <v>1034</v>
      </c>
      <c r="H3261" s="199" t="s">
        <v>1</v>
      </c>
      <c r="I3261" s="201"/>
      <c r="L3261" s="198"/>
      <c r="M3261" s="202"/>
      <c r="N3261" s="203"/>
      <c r="O3261" s="203"/>
      <c r="P3261" s="203"/>
      <c r="Q3261" s="203"/>
      <c r="R3261" s="203"/>
      <c r="S3261" s="203"/>
      <c r="T3261" s="204"/>
      <c r="AT3261" s="199" t="s">
        <v>532</v>
      </c>
      <c r="AU3261" s="199" t="s">
        <v>89</v>
      </c>
      <c r="AV3261" s="14" t="s">
        <v>83</v>
      </c>
      <c r="AW3261" s="14" t="s">
        <v>30</v>
      </c>
      <c r="AX3261" s="14" t="s">
        <v>76</v>
      </c>
      <c r="AY3261" s="199" t="s">
        <v>524</v>
      </c>
    </row>
    <row r="3262" spans="1:65" s="14" customFormat="1">
      <c r="B3262" s="198"/>
      <c r="D3262" s="190" t="s">
        <v>532</v>
      </c>
      <c r="E3262" s="199" t="s">
        <v>1</v>
      </c>
      <c r="F3262" s="200" t="s">
        <v>3130</v>
      </c>
      <c r="H3262" s="199" t="s">
        <v>1</v>
      </c>
      <c r="I3262" s="201"/>
      <c r="L3262" s="198"/>
      <c r="M3262" s="202"/>
      <c r="N3262" s="203"/>
      <c r="O3262" s="203"/>
      <c r="P3262" s="203"/>
      <c r="Q3262" s="203"/>
      <c r="R3262" s="203"/>
      <c r="S3262" s="203"/>
      <c r="T3262" s="204"/>
      <c r="AT3262" s="199" t="s">
        <v>532</v>
      </c>
      <c r="AU3262" s="199" t="s">
        <v>89</v>
      </c>
      <c r="AV3262" s="14" t="s">
        <v>83</v>
      </c>
      <c r="AW3262" s="14" t="s">
        <v>30</v>
      </c>
      <c r="AX3262" s="14" t="s">
        <v>76</v>
      </c>
      <c r="AY3262" s="199" t="s">
        <v>524</v>
      </c>
    </row>
    <row r="3263" spans="1:65" s="13" customFormat="1">
      <c r="B3263" s="189"/>
      <c r="D3263" s="190" t="s">
        <v>532</v>
      </c>
      <c r="E3263" s="191" t="s">
        <v>1</v>
      </c>
      <c r="F3263" s="192" t="s">
        <v>3131</v>
      </c>
      <c r="H3263" s="193">
        <v>14.3</v>
      </c>
      <c r="I3263" s="194"/>
      <c r="L3263" s="189"/>
      <c r="M3263" s="195"/>
      <c r="N3263" s="196"/>
      <c r="O3263" s="196"/>
      <c r="P3263" s="196"/>
      <c r="Q3263" s="196"/>
      <c r="R3263" s="196"/>
      <c r="S3263" s="196"/>
      <c r="T3263" s="197"/>
      <c r="AT3263" s="191" t="s">
        <v>532</v>
      </c>
      <c r="AU3263" s="191" t="s">
        <v>89</v>
      </c>
      <c r="AV3263" s="13" t="s">
        <v>89</v>
      </c>
      <c r="AW3263" s="13" t="s">
        <v>30</v>
      </c>
      <c r="AX3263" s="13" t="s">
        <v>76</v>
      </c>
      <c r="AY3263" s="191" t="s">
        <v>524</v>
      </c>
    </row>
    <row r="3264" spans="1:65" s="14" customFormat="1">
      <c r="B3264" s="198"/>
      <c r="D3264" s="190" t="s">
        <v>532</v>
      </c>
      <c r="E3264" s="199" t="s">
        <v>1</v>
      </c>
      <c r="F3264" s="200" t="s">
        <v>1182</v>
      </c>
      <c r="H3264" s="199" t="s">
        <v>1</v>
      </c>
      <c r="I3264" s="201"/>
      <c r="L3264" s="198"/>
      <c r="M3264" s="202"/>
      <c r="N3264" s="203"/>
      <c r="O3264" s="203"/>
      <c r="P3264" s="203"/>
      <c r="Q3264" s="203"/>
      <c r="R3264" s="203"/>
      <c r="S3264" s="203"/>
      <c r="T3264" s="204"/>
      <c r="AT3264" s="199" t="s">
        <v>532</v>
      </c>
      <c r="AU3264" s="199" t="s">
        <v>89</v>
      </c>
      <c r="AV3264" s="14" t="s">
        <v>83</v>
      </c>
      <c r="AW3264" s="14" t="s">
        <v>30</v>
      </c>
      <c r="AX3264" s="14" t="s">
        <v>76</v>
      </c>
      <c r="AY3264" s="199" t="s">
        <v>524</v>
      </c>
    </row>
    <row r="3265" spans="2:51" s="13" customFormat="1">
      <c r="B3265" s="189"/>
      <c r="D3265" s="190" t="s">
        <v>532</v>
      </c>
      <c r="E3265" s="191" t="s">
        <v>1</v>
      </c>
      <c r="F3265" s="192" t="s">
        <v>3132</v>
      </c>
      <c r="H3265" s="193">
        <v>49.72</v>
      </c>
      <c r="I3265" s="194"/>
      <c r="L3265" s="189"/>
      <c r="M3265" s="195"/>
      <c r="N3265" s="196"/>
      <c r="O3265" s="196"/>
      <c r="P3265" s="196"/>
      <c r="Q3265" s="196"/>
      <c r="R3265" s="196"/>
      <c r="S3265" s="196"/>
      <c r="T3265" s="197"/>
      <c r="AT3265" s="191" t="s">
        <v>532</v>
      </c>
      <c r="AU3265" s="191" t="s">
        <v>89</v>
      </c>
      <c r="AV3265" s="13" t="s">
        <v>89</v>
      </c>
      <c r="AW3265" s="13" t="s">
        <v>30</v>
      </c>
      <c r="AX3265" s="13" t="s">
        <v>76</v>
      </c>
      <c r="AY3265" s="191" t="s">
        <v>524</v>
      </c>
    </row>
    <row r="3266" spans="2:51" s="14" customFormat="1">
      <c r="B3266" s="198"/>
      <c r="D3266" s="190" t="s">
        <v>532</v>
      </c>
      <c r="E3266" s="199" t="s">
        <v>1</v>
      </c>
      <c r="F3266" s="200" t="s">
        <v>1400</v>
      </c>
      <c r="H3266" s="199" t="s">
        <v>1</v>
      </c>
      <c r="I3266" s="201"/>
      <c r="L3266" s="198"/>
      <c r="M3266" s="202"/>
      <c r="N3266" s="203"/>
      <c r="O3266" s="203"/>
      <c r="P3266" s="203"/>
      <c r="Q3266" s="203"/>
      <c r="R3266" s="203"/>
      <c r="S3266" s="203"/>
      <c r="T3266" s="204"/>
      <c r="AT3266" s="199" t="s">
        <v>532</v>
      </c>
      <c r="AU3266" s="199" t="s">
        <v>89</v>
      </c>
      <c r="AV3266" s="14" t="s">
        <v>83</v>
      </c>
      <c r="AW3266" s="14" t="s">
        <v>30</v>
      </c>
      <c r="AX3266" s="14" t="s">
        <v>76</v>
      </c>
      <c r="AY3266" s="199" t="s">
        <v>524</v>
      </c>
    </row>
    <row r="3267" spans="2:51" s="13" customFormat="1" ht="20.399999999999999">
      <c r="B3267" s="189"/>
      <c r="D3267" s="190" t="s">
        <v>532</v>
      </c>
      <c r="E3267" s="191" t="s">
        <v>1</v>
      </c>
      <c r="F3267" s="192" t="s">
        <v>3133</v>
      </c>
      <c r="H3267" s="193">
        <v>311.39499999999998</v>
      </c>
      <c r="I3267" s="194"/>
      <c r="L3267" s="189"/>
      <c r="M3267" s="195"/>
      <c r="N3267" s="196"/>
      <c r="O3267" s="196"/>
      <c r="P3267" s="196"/>
      <c r="Q3267" s="196"/>
      <c r="R3267" s="196"/>
      <c r="S3267" s="196"/>
      <c r="T3267" s="197"/>
      <c r="AT3267" s="191" t="s">
        <v>532</v>
      </c>
      <c r="AU3267" s="191" t="s">
        <v>89</v>
      </c>
      <c r="AV3267" s="13" t="s">
        <v>89</v>
      </c>
      <c r="AW3267" s="13" t="s">
        <v>30</v>
      </c>
      <c r="AX3267" s="13" t="s">
        <v>76</v>
      </c>
      <c r="AY3267" s="191" t="s">
        <v>524</v>
      </c>
    </row>
    <row r="3268" spans="2:51" s="14" customFormat="1">
      <c r="B3268" s="198"/>
      <c r="D3268" s="190" t="s">
        <v>532</v>
      </c>
      <c r="E3268" s="199" t="s">
        <v>1</v>
      </c>
      <c r="F3268" s="200" t="s">
        <v>1312</v>
      </c>
      <c r="H3268" s="199" t="s">
        <v>1</v>
      </c>
      <c r="I3268" s="201"/>
      <c r="L3268" s="198"/>
      <c r="M3268" s="202"/>
      <c r="N3268" s="203"/>
      <c r="O3268" s="203"/>
      <c r="P3268" s="203"/>
      <c r="Q3268" s="203"/>
      <c r="R3268" s="203"/>
      <c r="S3268" s="203"/>
      <c r="T3268" s="204"/>
      <c r="AT3268" s="199" t="s">
        <v>532</v>
      </c>
      <c r="AU3268" s="199" t="s">
        <v>89</v>
      </c>
      <c r="AV3268" s="14" t="s">
        <v>83</v>
      </c>
      <c r="AW3268" s="14" t="s">
        <v>30</v>
      </c>
      <c r="AX3268" s="14" t="s">
        <v>76</v>
      </c>
      <c r="AY3268" s="199" t="s">
        <v>524</v>
      </c>
    </row>
    <row r="3269" spans="2:51" s="13" customFormat="1">
      <c r="B3269" s="189"/>
      <c r="D3269" s="190" t="s">
        <v>532</v>
      </c>
      <c r="E3269" s="191" t="s">
        <v>1</v>
      </c>
      <c r="F3269" s="192" t="s">
        <v>3134</v>
      </c>
      <c r="H3269" s="193">
        <v>33.749000000000002</v>
      </c>
      <c r="I3269" s="194"/>
      <c r="L3269" s="189"/>
      <c r="M3269" s="195"/>
      <c r="N3269" s="196"/>
      <c r="O3269" s="196"/>
      <c r="P3269" s="196"/>
      <c r="Q3269" s="196"/>
      <c r="R3269" s="196"/>
      <c r="S3269" s="196"/>
      <c r="T3269" s="197"/>
      <c r="AT3269" s="191" t="s">
        <v>532</v>
      </c>
      <c r="AU3269" s="191" t="s">
        <v>89</v>
      </c>
      <c r="AV3269" s="13" t="s">
        <v>89</v>
      </c>
      <c r="AW3269" s="13" t="s">
        <v>30</v>
      </c>
      <c r="AX3269" s="13" t="s">
        <v>76</v>
      </c>
      <c r="AY3269" s="191" t="s">
        <v>524</v>
      </c>
    </row>
    <row r="3270" spans="2:51" s="14" customFormat="1">
      <c r="B3270" s="198"/>
      <c r="D3270" s="190" t="s">
        <v>532</v>
      </c>
      <c r="E3270" s="199" t="s">
        <v>1</v>
      </c>
      <c r="F3270" s="200" t="s">
        <v>1406</v>
      </c>
      <c r="H3270" s="199" t="s">
        <v>1</v>
      </c>
      <c r="I3270" s="201"/>
      <c r="L3270" s="198"/>
      <c r="M3270" s="202"/>
      <c r="N3270" s="203"/>
      <c r="O3270" s="203"/>
      <c r="P3270" s="203"/>
      <c r="Q3270" s="203"/>
      <c r="R3270" s="203"/>
      <c r="S3270" s="203"/>
      <c r="T3270" s="204"/>
      <c r="AT3270" s="199" t="s">
        <v>532</v>
      </c>
      <c r="AU3270" s="199" t="s">
        <v>89</v>
      </c>
      <c r="AV3270" s="14" t="s">
        <v>83</v>
      </c>
      <c r="AW3270" s="14" t="s">
        <v>30</v>
      </c>
      <c r="AX3270" s="14" t="s">
        <v>76</v>
      </c>
      <c r="AY3270" s="199" t="s">
        <v>524</v>
      </c>
    </row>
    <row r="3271" spans="2:51" s="13" customFormat="1">
      <c r="B3271" s="189"/>
      <c r="D3271" s="190" t="s">
        <v>532</v>
      </c>
      <c r="E3271" s="191" t="s">
        <v>1</v>
      </c>
      <c r="F3271" s="192" t="s">
        <v>3135</v>
      </c>
      <c r="H3271" s="193">
        <v>150.113</v>
      </c>
      <c r="I3271" s="194"/>
      <c r="L3271" s="189"/>
      <c r="M3271" s="195"/>
      <c r="N3271" s="196"/>
      <c r="O3271" s="196"/>
      <c r="P3271" s="196"/>
      <c r="Q3271" s="196"/>
      <c r="R3271" s="196"/>
      <c r="S3271" s="196"/>
      <c r="T3271" s="197"/>
      <c r="AT3271" s="191" t="s">
        <v>532</v>
      </c>
      <c r="AU3271" s="191" t="s">
        <v>89</v>
      </c>
      <c r="AV3271" s="13" t="s">
        <v>89</v>
      </c>
      <c r="AW3271" s="13" t="s">
        <v>30</v>
      </c>
      <c r="AX3271" s="13" t="s">
        <v>76</v>
      </c>
      <c r="AY3271" s="191" t="s">
        <v>524</v>
      </c>
    </row>
    <row r="3272" spans="2:51" s="13" customFormat="1">
      <c r="B3272" s="189"/>
      <c r="D3272" s="190" t="s">
        <v>532</v>
      </c>
      <c r="E3272" s="191" t="s">
        <v>1</v>
      </c>
      <c r="F3272" s="192" t="s">
        <v>3136</v>
      </c>
      <c r="H3272" s="193">
        <v>-17.82</v>
      </c>
      <c r="I3272" s="194"/>
      <c r="L3272" s="189"/>
      <c r="M3272" s="195"/>
      <c r="N3272" s="196"/>
      <c r="O3272" s="196"/>
      <c r="P3272" s="196"/>
      <c r="Q3272" s="196"/>
      <c r="R3272" s="196"/>
      <c r="S3272" s="196"/>
      <c r="T3272" s="197"/>
      <c r="AT3272" s="191" t="s">
        <v>532</v>
      </c>
      <c r="AU3272" s="191" t="s">
        <v>89</v>
      </c>
      <c r="AV3272" s="13" t="s">
        <v>89</v>
      </c>
      <c r="AW3272" s="13" t="s">
        <v>30</v>
      </c>
      <c r="AX3272" s="13" t="s">
        <v>76</v>
      </c>
      <c r="AY3272" s="191" t="s">
        <v>524</v>
      </c>
    </row>
    <row r="3273" spans="2:51" s="14" customFormat="1">
      <c r="B3273" s="198"/>
      <c r="D3273" s="190" t="s">
        <v>532</v>
      </c>
      <c r="E3273" s="199" t="s">
        <v>1</v>
      </c>
      <c r="F3273" s="200" t="s">
        <v>1176</v>
      </c>
      <c r="H3273" s="199" t="s">
        <v>1</v>
      </c>
      <c r="I3273" s="201"/>
      <c r="L3273" s="198"/>
      <c r="M3273" s="202"/>
      <c r="N3273" s="203"/>
      <c r="O3273" s="203"/>
      <c r="P3273" s="203"/>
      <c r="Q3273" s="203"/>
      <c r="R3273" s="203"/>
      <c r="S3273" s="203"/>
      <c r="T3273" s="204"/>
      <c r="AT3273" s="199" t="s">
        <v>532</v>
      </c>
      <c r="AU3273" s="199" t="s">
        <v>89</v>
      </c>
      <c r="AV3273" s="14" t="s">
        <v>83</v>
      </c>
      <c r="AW3273" s="14" t="s">
        <v>30</v>
      </c>
      <c r="AX3273" s="14" t="s">
        <v>76</v>
      </c>
      <c r="AY3273" s="199" t="s">
        <v>524</v>
      </c>
    </row>
    <row r="3274" spans="2:51" s="13" customFormat="1">
      <c r="B3274" s="189"/>
      <c r="D3274" s="190" t="s">
        <v>532</v>
      </c>
      <c r="E3274" s="191" t="s">
        <v>1</v>
      </c>
      <c r="F3274" s="192" t="s">
        <v>3137</v>
      </c>
      <c r="H3274" s="193">
        <v>4.7450000000000001</v>
      </c>
      <c r="I3274" s="194"/>
      <c r="L3274" s="189"/>
      <c r="M3274" s="195"/>
      <c r="N3274" s="196"/>
      <c r="O3274" s="196"/>
      <c r="P3274" s="196"/>
      <c r="Q3274" s="196"/>
      <c r="R3274" s="196"/>
      <c r="S3274" s="196"/>
      <c r="T3274" s="197"/>
      <c r="AT3274" s="191" t="s">
        <v>532</v>
      </c>
      <c r="AU3274" s="191" t="s">
        <v>89</v>
      </c>
      <c r="AV3274" s="13" t="s">
        <v>89</v>
      </c>
      <c r="AW3274" s="13" t="s">
        <v>30</v>
      </c>
      <c r="AX3274" s="13" t="s">
        <v>76</v>
      </c>
      <c r="AY3274" s="191" t="s">
        <v>524</v>
      </c>
    </row>
    <row r="3275" spans="2:51" s="14" customFormat="1">
      <c r="B3275" s="198"/>
      <c r="D3275" s="190" t="s">
        <v>532</v>
      </c>
      <c r="E3275" s="199" t="s">
        <v>1</v>
      </c>
      <c r="F3275" s="200" t="s">
        <v>3138</v>
      </c>
      <c r="H3275" s="199" t="s">
        <v>1</v>
      </c>
      <c r="I3275" s="201"/>
      <c r="L3275" s="198"/>
      <c r="M3275" s="202"/>
      <c r="N3275" s="203"/>
      <c r="O3275" s="203"/>
      <c r="P3275" s="203"/>
      <c r="Q3275" s="203"/>
      <c r="R3275" s="203"/>
      <c r="S3275" s="203"/>
      <c r="T3275" s="204"/>
      <c r="AT3275" s="199" t="s">
        <v>532</v>
      </c>
      <c r="AU3275" s="199" t="s">
        <v>89</v>
      </c>
      <c r="AV3275" s="14" t="s">
        <v>83</v>
      </c>
      <c r="AW3275" s="14" t="s">
        <v>30</v>
      </c>
      <c r="AX3275" s="14" t="s">
        <v>76</v>
      </c>
      <c r="AY3275" s="199" t="s">
        <v>524</v>
      </c>
    </row>
    <row r="3276" spans="2:51" s="13" customFormat="1">
      <c r="B3276" s="189"/>
      <c r="D3276" s="190" t="s">
        <v>532</v>
      </c>
      <c r="E3276" s="191" t="s">
        <v>1</v>
      </c>
      <c r="F3276" s="192" t="s">
        <v>3139</v>
      </c>
      <c r="H3276" s="193">
        <v>59.773000000000003</v>
      </c>
      <c r="I3276" s="194"/>
      <c r="L3276" s="189"/>
      <c r="M3276" s="195"/>
      <c r="N3276" s="196"/>
      <c r="O3276" s="196"/>
      <c r="P3276" s="196"/>
      <c r="Q3276" s="196"/>
      <c r="R3276" s="196"/>
      <c r="S3276" s="196"/>
      <c r="T3276" s="197"/>
      <c r="AT3276" s="191" t="s">
        <v>532</v>
      </c>
      <c r="AU3276" s="191" t="s">
        <v>89</v>
      </c>
      <c r="AV3276" s="13" t="s">
        <v>89</v>
      </c>
      <c r="AW3276" s="13" t="s">
        <v>30</v>
      </c>
      <c r="AX3276" s="13" t="s">
        <v>76</v>
      </c>
      <c r="AY3276" s="191" t="s">
        <v>524</v>
      </c>
    </row>
    <row r="3277" spans="2:51" s="14" customFormat="1">
      <c r="B3277" s="198"/>
      <c r="D3277" s="190" t="s">
        <v>532</v>
      </c>
      <c r="E3277" s="199" t="s">
        <v>1</v>
      </c>
      <c r="F3277" s="200" t="s">
        <v>1361</v>
      </c>
      <c r="H3277" s="199" t="s">
        <v>1</v>
      </c>
      <c r="I3277" s="201"/>
      <c r="L3277" s="198"/>
      <c r="M3277" s="202"/>
      <c r="N3277" s="203"/>
      <c r="O3277" s="203"/>
      <c r="P3277" s="203"/>
      <c r="Q3277" s="203"/>
      <c r="R3277" s="203"/>
      <c r="S3277" s="203"/>
      <c r="T3277" s="204"/>
      <c r="AT3277" s="199" t="s">
        <v>532</v>
      </c>
      <c r="AU3277" s="199" t="s">
        <v>89</v>
      </c>
      <c r="AV3277" s="14" t="s">
        <v>83</v>
      </c>
      <c r="AW3277" s="14" t="s">
        <v>30</v>
      </c>
      <c r="AX3277" s="14" t="s">
        <v>76</v>
      </c>
      <c r="AY3277" s="199" t="s">
        <v>524</v>
      </c>
    </row>
    <row r="3278" spans="2:51" s="13" customFormat="1">
      <c r="B3278" s="189"/>
      <c r="D3278" s="190" t="s">
        <v>532</v>
      </c>
      <c r="E3278" s="191" t="s">
        <v>1</v>
      </c>
      <c r="F3278" s="192" t="s">
        <v>3140</v>
      </c>
      <c r="H3278" s="193">
        <v>4.5999999999999996</v>
      </c>
      <c r="I3278" s="194"/>
      <c r="L3278" s="189"/>
      <c r="M3278" s="195"/>
      <c r="N3278" s="196"/>
      <c r="O3278" s="196"/>
      <c r="P3278" s="196"/>
      <c r="Q3278" s="196"/>
      <c r="R3278" s="196"/>
      <c r="S3278" s="196"/>
      <c r="T3278" s="197"/>
      <c r="AT3278" s="191" t="s">
        <v>532</v>
      </c>
      <c r="AU3278" s="191" t="s">
        <v>89</v>
      </c>
      <c r="AV3278" s="13" t="s">
        <v>89</v>
      </c>
      <c r="AW3278" s="13" t="s">
        <v>30</v>
      </c>
      <c r="AX3278" s="13" t="s">
        <v>76</v>
      </c>
      <c r="AY3278" s="191" t="s">
        <v>524</v>
      </c>
    </row>
    <row r="3279" spans="2:51" s="14" customFormat="1">
      <c r="B3279" s="198"/>
      <c r="D3279" s="190" t="s">
        <v>532</v>
      </c>
      <c r="E3279" s="199" t="s">
        <v>1</v>
      </c>
      <c r="F3279" s="200" t="s">
        <v>3141</v>
      </c>
      <c r="H3279" s="199" t="s">
        <v>1</v>
      </c>
      <c r="I3279" s="201"/>
      <c r="L3279" s="198"/>
      <c r="M3279" s="202"/>
      <c r="N3279" s="203"/>
      <c r="O3279" s="203"/>
      <c r="P3279" s="203"/>
      <c r="Q3279" s="203"/>
      <c r="R3279" s="203"/>
      <c r="S3279" s="203"/>
      <c r="T3279" s="204"/>
      <c r="AT3279" s="199" t="s">
        <v>532</v>
      </c>
      <c r="AU3279" s="199" t="s">
        <v>89</v>
      </c>
      <c r="AV3279" s="14" t="s">
        <v>83</v>
      </c>
      <c r="AW3279" s="14" t="s">
        <v>30</v>
      </c>
      <c r="AX3279" s="14" t="s">
        <v>76</v>
      </c>
      <c r="AY3279" s="199" t="s">
        <v>524</v>
      </c>
    </row>
    <row r="3280" spans="2:51" s="13" customFormat="1">
      <c r="B3280" s="189"/>
      <c r="D3280" s="190" t="s">
        <v>532</v>
      </c>
      <c r="E3280" s="191" t="s">
        <v>1</v>
      </c>
      <c r="F3280" s="192" t="s">
        <v>3142</v>
      </c>
      <c r="H3280" s="193">
        <v>101.602</v>
      </c>
      <c r="I3280" s="194"/>
      <c r="L3280" s="189"/>
      <c r="M3280" s="195"/>
      <c r="N3280" s="196"/>
      <c r="O3280" s="196"/>
      <c r="P3280" s="196"/>
      <c r="Q3280" s="196"/>
      <c r="R3280" s="196"/>
      <c r="S3280" s="196"/>
      <c r="T3280" s="197"/>
      <c r="AT3280" s="191" t="s">
        <v>532</v>
      </c>
      <c r="AU3280" s="191" t="s">
        <v>89</v>
      </c>
      <c r="AV3280" s="13" t="s">
        <v>89</v>
      </c>
      <c r="AW3280" s="13" t="s">
        <v>30</v>
      </c>
      <c r="AX3280" s="13" t="s">
        <v>76</v>
      </c>
      <c r="AY3280" s="191" t="s">
        <v>524</v>
      </c>
    </row>
    <row r="3281" spans="2:51" s="14" customFormat="1">
      <c r="B3281" s="198"/>
      <c r="D3281" s="190" t="s">
        <v>532</v>
      </c>
      <c r="E3281" s="199" t="s">
        <v>1</v>
      </c>
      <c r="F3281" s="200" t="s">
        <v>1414</v>
      </c>
      <c r="H3281" s="199" t="s">
        <v>1</v>
      </c>
      <c r="I3281" s="201"/>
      <c r="L3281" s="198"/>
      <c r="M3281" s="202"/>
      <c r="N3281" s="203"/>
      <c r="O3281" s="203"/>
      <c r="P3281" s="203"/>
      <c r="Q3281" s="203"/>
      <c r="R3281" s="203"/>
      <c r="S3281" s="203"/>
      <c r="T3281" s="204"/>
      <c r="AT3281" s="199" t="s">
        <v>532</v>
      </c>
      <c r="AU3281" s="199" t="s">
        <v>89</v>
      </c>
      <c r="AV3281" s="14" t="s">
        <v>83</v>
      </c>
      <c r="AW3281" s="14" t="s">
        <v>30</v>
      </c>
      <c r="AX3281" s="14" t="s">
        <v>76</v>
      </c>
      <c r="AY3281" s="199" t="s">
        <v>524</v>
      </c>
    </row>
    <row r="3282" spans="2:51" s="13" customFormat="1">
      <c r="B3282" s="189"/>
      <c r="D3282" s="190" t="s">
        <v>532</v>
      </c>
      <c r="E3282" s="191" t="s">
        <v>1</v>
      </c>
      <c r="F3282" s="192" t="s">
        <v>3143</v>
      </c>
      <c r="H3282" s="193">
        <v>165.017</v>
      </c>
      <c r="I3282" s="194"/>
      <c r="L3282" s="189"/>
      <c r="M3282" s="195"/>
      <c r="N3282" s="196"/>
      <c r="O3282" s="196"/>
      <c r="P3282" s="196"/>
      <c r="Q3282" s="196"/>
      <c r="R3282" s="196"/>
      <c r="S3282" s="196"/>
      <c r="T3282" s="197"/>
      <c r="AT3282" s="191" t="s">
        <v>532</v>
      </c>
      <c r="AU3282" s="191" t="s">
        <v>89</v>
      </c>
      <c r="AV3282" s="13" t="s">
        <v>89</v>
      </c>
      <c r="AW3282" s="13" t="s">
        <v>30</v>
      </c>
      <c r="AX3282" s="13" t="s">
        <v>76</v>
      </c>
      <c r="AY3282" s="191" t="s">
        <v>524</v>
      </c>
    </row>
    <row r="3283" spans="2:51" s="13" customFormat="1">
      <c r="B3283" s="189"/>
      <c r="D3283" s="190" t="s">
        <v>532</v>
      </c>
      <c r="E3283" s="191" t="s">
        <v>1</v>
      </c>
      <c r="F3283" s="192" t="s">
        <v>3136</v>
      </c>
      <c r="H3283" s="193">
        <v>-17.82</v>
      </c>
      <c r="I3283" s="194"/>
      <c r="L3283" s="189"/>
      <c r="M3283" s="195"/>
      <c r="N3283" s="196"/>
      <c r="O3283" s="196"/>
      <c r="P3283" s="196"/>
      <c r="Q3283" s="196"/>
      <c r="R3283" s="196"/>
      <c r="S3283" s="196"/>
      <c r="T3283" s="197"/>
      <c r="AT3283" s="191" t="s">
        <v>532</v>
      </c>
      <c r="AU3283" s="191" t="s">
        <v>89</v>
      </c>
      <c r="AV3283" s="13" t="s">
        <v>89</v>
      </c>
      <c r="AW3283" s="13" t="s">
        <v>30</v>
      </c>
      <c r="AX3283" s="13" t="s">
        <v>76</v>
      </c>
      <c r="AY3283" s="191" t="s">
        <v>524</v>
      </c>
    </row>
    <row r="3284" spans="2:51" s="14" customFormat="1">
      <c r="B3284" s="198"/>
      <c r="D3284" s="190" t="s">
        <v>532</v>
      </c>
      <c r="E3284" s="199" t="s">
        <v>1</v>
      </c>
      <c r="F3284" s="200" t="s">
        <v>1193</v>
      </c>
      <c r="H3284" s="199" t="s">
        <v>1</v>
      </c>
      <c r="I3284" s="201"/>
      <c r="L3284" s="198"/>
      <c r="M3284" s="202"/>
      <c r="N3284" s="203"/>
      <c r="O3284" s="203"/>
      <c r="P3284" s="203"/>
      <c r="Q3284" s="203"/>
      <c r="R3284" s="203"/>
      <c r="S3284" s="203"/>
      <c r="T3284" s="204"/>
      <c r="AT3284" s="199" t="s">
        <v>532</v>
      </c>
      <c r="AU3284" s="199" t="s">
        <v>89</v>
      </c>
      <c r="AV3284" s="14" t="s">
        <v>83</v>
      </c>
      <c r="AW3284" s="14" t="s">
        <v>30</v>
      </c>
      <c r="AX3284" s="14" t="s">
        <v>76</v>
      </c>
      <c r="AY3284" s="199" t="s">
        <v>524</v>
      </c>
    </row>
    <row r="3285" spans="2:51" s="13" customFormat="1">
      <c r="B3285" s="189"/>
      <c r="D3285" s="190" t="s">
        <v>532</v>
      </c>
      <c r="E3285" s="191" t="s">
        <v>1</v>
      </c>
      <c r="F3285" s="192" t="s">
        <v>3144</v>
      </c>
      <c r="H3285" s="193">
        <v>157.91200000000001</v>
      </c>
      <c r="I3285" s="194"/>
      <c r="L3285" s="189"/>
      <c r="M3285" s="195"/>
      <c r="N3285" s="196"/>
      <c r="O3285" s="196"/>
      <c r="P3285" s="196"/>
      <c r="Q3285" s="196"/>
      <c r="R3285" s="196"/>
      <c r="S3285" s="196"/>
      <c r="T3285" s="197"/>
      <c r="AT3285" s="191" t="s">
        <v>532</v>
      </c>
      <c r="AU3285" s="191" t="s">
        <v>89</v>
      </c>
      <c r="AV3285" s="13" t="s">
        <v>89</v>
      </c>
      <c r="AW3285" s="13" t="s">
        <v>30</v>
      </c>
      <c r="AX3285" s="13" t="s">
        <v>76</v>
      </c>
      <c r="AY3285" s="191" t="s">
        <v>524</v>
      </c>
    </row>
    <row r="3286" spans="2:51" s="14" customFormat="1">
      <c r="B3286" s="198"/>
      <c r="D3286" s="190" t="s">
        <v>532</v>
      </c>
      <c r="E3286" s="199" t="s">
        <v>1</v>
      </c>
      <c r="F3286" s="200" t="s">
        <v>3145</v>
      </c>
      <c r="H3286" s="199" t="s">
        <v>1</v>
      </c>
      <c r="I3286" s="201"/>
      <c r="L3286" s="198"/>
      <c r="M3286" s="202"/>
      <c r="N3286" s="203"/>
      <c r="O3286" s="203"/>
      <c r="P3286" s="203"/>
      <c r="Q3286" s="203"/>
      <c r="R3286" s="203"/>
      <c r="S3286" s="203"/>
      <c r="T3286" s="204"/>
      <c r="AT3286" s="199" t="s">
        <v>532</v>
      </c>
      <c r="AU3286" s="199" t="s">
        <v>89</v>
      </c>
      <c r="AV3286" s="14" t="s">
        <v>83</v>
      </c>
      <c r="AW3286" s="14" t="s">
        <v>30</v>
      </c>
      <c r="AX3286" s="14" t="s">
        <v>76</v>
      </c>
      <c r="AY3286" s="199" t="s">
        <v>524</v>
      </c>
    </row>
    <row r="3287" spans="2:51" s="13" customFormat="1">
      <c r="B3287" s="189"/>
      <c r="D3287" s="190" t="s">
        <v>532</v>
      </c>
      <c r="E3287" s="191" t="s">
        <v>1</v>
      </c>
      <c r="F3287" s="192" t="s">
        <v>3131</v>
      </c>
      <c r="H3287" s="193">
        <v>14.3</v>
      </c>
      <c r="I3287" s="194"/>
      <c r="L3287" s="189"/>
      <c r="M3287" s="195"/>
      <c r="N3287" s="196"/>
      <c r="O3287" s="196"/>
      <c r="P3287" s="196"/>
      <c r="Q3287" s="196"/>
      <c r="R3287" s="196"/>
      <c r="S3287" s="196"/>
      <c r="T3287" s="197"/>
      <c r="AT3287" s="191" t="s">
        <v>532</v>
      </c>
      <c r="AU3287" s="191" t="s">
        <v>89</v>
      </c>
      <c r="AV3287" s="13" t="s">
        <v>89</v>
      </c>
      <c r="AW3287" s="13" t="s">
        <v>30</v>
      </c>
      <c r="AX3287" s="13" t="s">
        <v>76</v>
      </c>
      <c r="AY3287" s="191" t="s">
        <v>524</v>
      </c>
    </row>
    <row r="3288" spans="2:51" s="15" customFormat="1">
      <c r="B3288" s="205"/>
      <c r="D3288" s="190" t="s">
        <v>532</v>
      </c>
      <c r="E3288" s="206" t="s">
        <v>1</v>
      </c>
      <c r="F3288" s="207" t="s">
        <v>589</v>
      </c>
      <c r="H3288" s="208">
        <v>1031.586</v>
      </c>
      <c r="I3288" s="209"/>
      <c r="L3288" s="205"/>
      <c r="M3288" s="210"/>
      <c r="N3288" s="211"/>
      <c r="O3288" s="211"/>
      <c r="P3288" s="211"/>
      <c r="Q3288" s="211"/>
      <c r="R3288" s="211"/>
      <c r="S3288" s="211"/>
      <c r="T3288" s="212"/>
      <c r="AT3288" s="206" t="s">
        <v>532</v>
      </c>
      <c r="AU3288" s="206" t="s">
        <v>89</v>
      </c>
      <c r="AV3288" s="15" t="s">
        <v>537</v>
      </c>
      <c r="AW3288" s="15" t="s">
        <v>30</v>
      </c>
      <c r="AX3288" s="15" t="s">
        <v>76</v>
      </c>
      <c r="AY3288" s="206" t="s">
        <v>524</v>
      </c>
    </row>
    <row r="3289" spans="2:51" s="14" customFormat="1">
      <c r="B3289" s="198"/>
      <c r="D3289" s="190" t="s">
        <v>532</v>
      </c>
      <c r="E3289" s="199" t="s">
        <v>1</v>
      </c>
      <c r="F3289" s="200" t="s">
        <v>1102</v>
      </c>
      <c r="H3289" s="199" t="s">
        <v>1</v>
      </c>
      <c r="I3289" s="201"/>
      <c r="L3289" s="198"/>
      <c r="M3289" s="202"/>
      <c r="N3289" s="203"/>
      <c r="O3289" s="203"/>
      <c r="P3289" s="203"/>
      <c r="Q3289" s="203"/>
      <c r="R3289" s="203"/>
      <c r="S3289" s="203"/>
      <c r="T3289" s="204"/>
      <c r="AT3289" s="199" t="s">
        <v>532</v>
      </c>
      <c r="AU3289" s="199" t="s">
        <v>89</v>
      </c>
      <c r="AV3289" s="14" t="s">
        <v>83</v>
      </c>
      <c r="AW3289" s="14" t="s">
        <v>30</v>
      </c>
      <c r="AX3289" s="14" t="s">
        <v>76</v>
      </c>
      <c r="AY3289" s="199" t="s">
        <v>524</v>
      </c>
    </row>
    <row r="3290" spans="2:51" s="14" customFormat="1">
      <c r="B3290" s="198"/>
      <c r="D3290" s="190" t="s">
        <v>532</v>
      </c>
      <c r="E3290" s="199" t="s">
        <v>1</v>
      </c>
      <c r="F3290" s="200" t="s">
        <v>2189</v>
      </c>
      <c r="H3290" s="199" t="s">
        <v>1</v>
      </c>
      <c r="I3290" s="201"/>
      <c r="L3290" s="198"/>
      <c r="M3290" s="202"/>
      <c r="N3290" s="203"/>
      <c r="O3290" s="203"/>
      <c r="P3290" s="203"/>
      <c r="Q3290" s="203"/>
      <c r="R3290" s="203"/>
      <c r="S3290" s="203"/>
      <c r="T3290" s="204"/>
      <c r="AT3290" s="199" t="s">
        <v>532</v>
      </c>
      <c r="AU3290" s="199" t="s">
        <v>89</v>
      </c>
      <c r="AV3290" s="14" t="s">
        <v>83</v>
      </c>
      <c r="AW3290" s="14" t="s">
        <v>30</v>
      </c>
      <c r="AX3290" s="14" t="s">
        <v>76</v>
      </c>
      <c r="AY3290" s="199" t="s">
        <v>524</v>
      </c>
    </row>
    <row r="3291" spans="2:51" s="13" customFormat="1" ht="20.399999999999999">
      <c r="B3291" s="189"/>
      <c r="D3291" s="190" t="s">
        <v>532</v>
      </c>
      <c r="E3291" s="191" t="s">
        <v>1</v>
      </c>
      <c r="F3291" s="192" t="s">
        <v>3146</v>
      </c>
      <c r="H3291" s="193">
        <v>151.744</v>
      </c>
      <c r="I3291" s="194"/>
      <c r="L3291" s="189"/>
      <c r="M3291" s="195"/>
      <c r="N3291" s="196"/>
      <c r="O3291" s="196"/>
      <c r="P3291" s="196"/>
      <c r="Q3291" s="196"/>
      <c r="R3291" s="196"/>
      <c r="S3291" s="196"/>
      <c r="T3291" s="197"/>
      <c r="AT3291" s="191" t="s">
        <v>532</v>
      </c>
      <c r="AU3291" s="191" t="s">
        <v>89</v>
      </c>
      <c r="AV3291" s="13" t="s">
        <v>89</v>
      </c>
      <c r="AW3291" s="13" t="s">
        <v>30</v>
      </c>
      <c r="AX3291" s="13" t="s">
        <v>76</v>
      </c>
      <c r="AY3291" s="191" t="s">
        <v>524</v>
      </c>
    </row>
    <row r="3292" spans="2:51" s="14" customFormat="1">
      <c r="B3292" s="198"/>
      <c r="D3292" s="190" t="s">
        <v>532</v>
      </c>
      <c r="E3292" s="199" t="s">
        <v>1</v>
      </c>
      <c r="F3292" s="200" t="s">
        <v>1534</v>
      </c>
      <c r="H3292" s="199" t="s">
        <v>1</v>
      </c>
      <c r="I3292" s="201"/>
      <c r="L3292" s="198"/>
      <c r="M3292" s="202"/>
      <c r="N3292" s="203"/>
      <c r="O3292" s="203"/>
      <c r="P3292" s="203"/>
      <c r="Q3292" s="203"/>
      <c r="R3292" s="203"/>
      <c r="S3292" s="203"/>
      <c r="T3292" s="204"/>
      <c r="AT3292" s="199" t="s">
        <v>532</v>
      </c>
      <c r="AU3292" s="199" t="s">
        <v>89</v>
      </c>
      <c r="AV3292" s="14" t="s">
        <v>83</v>
      </c>
      <c r="AW3292" s="14" t="s">
        <v>30</v>
      </c>
      <c r="AX3292" s="14" t="s">
        <v>76</v>
      </c>
      <c r="AY3292" s="199" t="s">
        <v>524</v>
      </c>
    </row>
    <row r="3293" spans="2:51" s="13" customFormat="1">
      <c r="B3293" s="189"/>
      <c r="D3293" s="190" t="s">
        <v>532</v>
      </c>
      <c r="E3293" s="191" t="s">
        <v>1</v>
      </c>
      <c r="F3293" s="192" t="s">
        <v>3147</v>
      </c>
      <c r="H3293" s="193">
        <v>162.98099999999999</v>
      </c>
      <c r="I3293" s="194"/>
      <c r="L3293" s="189"/>
      <c r="M3293" s="195"/>
      <c r="N3293" s="196"/>
      <c r="O3293" s="196"/>
      <c r="P3293" s="196"/>
      <c r="Q3293" s="196"/>
      <c r="R3293" s="196"/>
      <c r="S3293" s="196"/>
      <c r="T3293" s="197"/>
      <c r="AT3293" s="191" t="s">
        <v>532</v>
      </c>
      <c r="AU3293" s="191" t="s">
        <v>89</v>
      </c>
      <c r="AV3293" s="13" t="s">
        <v>89</v>
      </c>
      <c r="AW3293" s="13" t="s">
        <v>30</v>
      </c>
      <c r="AX3293" s="13" t="s">
        <v>76</v>
      </c>
      <c r="AY3293" s="191" t="s">
        <v>524</v>
      </c>
    </row>
    <row r="3294" spans="2:51" s="13" customFormat="1">
      <c r="B3294" s="189"/>
      <c r="D3294" s="190" t="s">
        <v>532</v>
      </c>
      <c r="E3294" s="191" t="s">
        <v>1</v>
      </c>
      <c r="F3294" s="192" t="s">
        <v>3148</v>
      </c>
      <c r="H3294" s="193">
        <v>-19.146000000000001</v>
      </c>
      <c r="I3294" s="194"/>
      <c r="L3294" s="189"/>
      <c r="M3294" s="195"/>
      <c r="N3294" s="196"/>
      <c r="O3294" s="196"/>
      <c r="P3294" s="196"/>
      <c r="Q3294" s="196"/>
      <c r="R3294" s="196"/>
      <c r="S3294" s="196"/>
      <c r="T3294" s="197"/>
      <c r="AT3294" s="191" t="s">
        <v>532</v>
      </c>
      <c r="AU3294" s="191" t="s">
        <v>89</v>
      </c>
      <c r="AV3294" s="13" t="s">
        <v>89</v>
      </c>
      <c r="AW3294" s="13" t="s">
        <v>30</v>
      </c>
      <c r="AX3294" s="13" t="s">
        <v>76</v>
      </c>
      <c r="AY3294" s="191" t="s">
        <v>524</v>
      </c>
    </row>
    <row r="3295" spans="2:51" s="14" customFormat="1">
      <c r="B3295" s="198"/>
      <c r="D3295" s="190" t="s">
        <v>532</v>
      </c>
      <c r="E3295" s="199" t="s">
        <v>1</v>
      </c>
      <c r="F3295" s="200" t="s">
        <v>1536</v>
      </c>
      <c r="H3295" s="199" t="s">
        <v>1</v>
      </c>
      <c r="I3295" s="201"/>
      <c r="L3295" s="198"/>
      <c r="M3295" s="202"/>
      <c r="N3295" s="203"/>
      <c r="O3295" s="203"/>
      <c r="P3295" s="203"/>
      <c r="Q3295" s="203"/>
      <c r="R3295" s="203"/>
      <c r="S3295" s="203"/>
      <c r="T3295" s="204"/>
      <c r="AT3295" s="199" t="s">
        <v>532</v>
      </c>
      <c r="AU3295" s="199" t="s">
        <v>89</v>
      </c>
      <c r="AV3295" s="14" t="s">
        <v>83</v>
      </c>
      <c r="AW3295" s="14" t="s">
        <v>30</v>
      </c>
      <c r="AX3295" s="14" t="s">
        <v>76</v>
      </c>
      <c r="AY3295" s="199" t="s">
        <v>524</v>
      </c>
    </row>
    <row r="3296" spans="2:51" s="13" customFormat="1">
      <c r="B3296" s="189"/>
      <c r="D3296" s="190" t="s">
        <v>532</v>
      </c>
      <c r="E3296" s="191" t="s">
        <v>1</v>
      </c>
      <c r="F3296" s="192" t="s">
        <v>3149</v>
      </c>
      <c r="H3296" s="193">
        <v>179.172</v>
      </c>
      <c r="I3296" s="194"/>
      <c r="L3296" s="189"/>
      <c r="M3296" s="195"/>
      <c r="N3296" s="196"/>
      <c r="O3296" s="196"/>
      <c r="P3296" s="196"/>
      <c r="Q3296" s="196"/>
      <c r="R3296" s="196"/>
      <c r="S3296" s="196"/>
      <c r="T3296" s="197"/>
      <c r="AT3296" s="191" t="s">
        <v>532</v>
      </c>
      <c r="AU3296" s="191" t="s">
        <v>89</v>
      </c>
      <c r="AV3296" s="13" t="s">
        <v>89</v>
      </c>
      <c r="AW3296" s="13" t="s">
        <v>30</v>
      </c>
      <c r="AX3296" s="13" t="s">
        <v>76</v>
      </c>
      <c r="AY3296" s="191" t="s">
        <v>524</v>
      </c>
    </row>
    <row r="3297" spans="1:65" s="14" customFormat="1">
      <c r="B3297" s="198"/>
      <c r="D3297" s="190" t="s">
        <v>532</v>
      </c>
      <c r="E3297" s="199" t="s">
        <v>1</v>
      </c>
      <c r="F3297" s="200" t="s">
        <v>1560</v>
      </c>
      <c r="H3297" s="199" t="s">
        <v>1</v>
      </c>
      <c r="I3297" s="201"/>
      <c r="L3297" s="198"/>
      <c r="M3297" s="202"/>
      <c r="N3297" s="203"/>
      <c r="O3297" s="203"/>
      <c r="P3297" s="203"/>
      <c r="Q3297" s="203"/>
      <c r="R3297" s="203"/>
      <c r="S3297" s="203"/>
      <c r="T3297" s="204"/>
      <c r="AT3297" s="199" t="s">
        <v>532</v>
      </c>
      <c r="AU3297" s="199" t="s">
        <v>89</v>
      </c>
      <c r="AV3297" s="14" t="s">
        <v>83</v>
      </c>
      <c r="AW3297" s="14" t="s">
        <v>30</v>
      </c>
      <c r="AX3297" s="14" t="s">
        <v>76</v>
      </c>
      <c r="AY3297" s="199" t="s">
        <v>524</v>
      </c>
    </row>
    <row r="3298" spans="1:65" s="13" customFormat="1">
      <c r="B3298" s="189"/>
      <c r="D3298" s="190" t="s">
        <v>532</v>
      </c>
      <c r="E3298" s="191" t="s">
        <v>1</v>
      </c>
      <c r="F3298" s="192" t="s">
        <v>3150</v>
      </c>
      <c r="H3298" s="193">
        <v>90.91</v>
      </c>
      <c r="I3298" s="194"/>
      <c r="L3298" s="189"/>
      <c r="M3298" s="195"/>
      <c r="N3298" s="196"/>
      <c r="O3298" s="196"/>
      <c r="P3298" s="196"/>
      <c r="Q3298" s="196"/>
      <c r="R3298" s="196"/>
      <c r="S3298" s="196"/>
      <c r="T3298" s="197"/>
      <c r="AT3298" s="191" t="s">
        <v>532</v>
      </c>
      <c r="AU3298" s="191" t="s">
        <v>89</v>
      </c>
      <c r="AV3298" s="13" t="s">
        <v>89</v>
      </c>
      <c r="AW3298" s="13" t="s">
        <v>30</v>
      </c>
      <c r="AX3298" s="13" t="s">
        <v>76</v>
      </c>
      <c r="AY3298" s="191" t="s">
        <v>524</v>
      </c>
    </row>
    <row r="3299" spans="1:65" s="14" customFormat="1">
      <c r="B3299" s="198"/>
      <c r="D3299" s="190" t="s">
        <v>532</v>
      </c>
      <c r="E3299" s="199" t="s">
        <v>1</v>
      </c>
      <c r="F3299" s="200" t="s">
        <v>1553</v>
      </c>
      <c r="H3299" s="199" t="s">
        <v>1</v>
      </c>
      <c r="I3299" s="201"/>
      <c r="L3299" s="198"/>
      <c r="M3299" s="202"/>
      <c r="N3299" s="203"/>
      <c r="O3299" s="203"/>
      <c r="P3299" s="203"/>
      <c r="Q3299" s="203"/>
      <c r="R3299" s="203"/>
      <c r="S3299" s="203"/>
      <c r="T3299" s="204"/>
      <c r="AT3299" s="199" t="s">
        <v>532</v>
      </c>
      <c r="AU3299" s="199" t="s">
        <v>89</v>
      </c>
      <c r="AV3299" s="14" t="s">
        <v>83</v>
      </c>
      <c r="AW3299" s="14" t="s">
        <v>30</v>
      </c>
      <c r="AX3299" s="14" t="s">
        <v>76</v>
      </c>
      <c r="AY3299" s="199" t="s">
        <v>524</v>
      </c>
    </row>
    <row r="3300" spans="1:65" s="13" customFormat="1">
      <c r="B3300" s="189"/>
      <c r="D3300" s="190" t="s">
        <v>532</v>
      </c>
      <c r="E3300" s="191" t="s">
        <v>1</v>
      </c>
      <c r="F3300" s="192" t="s">
        <v>3151</v>
      </c>
      <c r="H3300" s="193">
        <v>165.95</v>
      </c>
      <c r="I3300" s="194"/>
      <c r="L3300" s="189"/>
      <c r="M3300" s="195"/>
      <c r="N3300" s="196"/>
      <c r="O3300" s="196"/>
      <c r="P3300" s="196"/>
      <c r="Q3300" s="196"/>
      <c r="R3300" s="196"/>
      <c r="S3300" s="196"/>
      <c r="T3300" s="197"/>
      <c r="AT3300" s="191" t="s">
        <v>532</v>
      </c>
      <c r="AU3300" s="191" t="s">
        <v>89</v>
      </c>
      <c r="AV3300" s="13" t="s">
        <v>89</v>
      </c>
      <c r="AW3300" s="13" t="s">
        <v>30</v>
      </c>
      <c r="AX3300" s="13" t="s">
        <v>76</v>
      </c>
      <c r="AY3300" s="191" t="s">
        <v>524</v>
      </c>
    </row>
    <row r="3301" spans="1:65" s="13" customFormat="1">
      <c r="B3301" s="189"/>
      <c r="D3301" s="190" t="s">
        <v>532</v>
      </c>
      <c r="E3301" s="191" t="s">
        <v>1</v>
      </c>
      <c r="F3301" s="192" t="s">
        <v>3136</v>
      </c>
      <c r="H3301" s="193">
        <v>-17.82</v>
      </c>
      <c r="I3301" s="194"/>
      <c r="L3301" s="189"/>
      <c r="M3301" s="195"/>
      <c r="N3301" s="196"/>
      <c r="O3301" s="196"/>
      <c r="P3301" s="196"/>
      <c r="Q3301" s="196"/>
      <c r="R3301" s="196"/>
      <c r="S3301" s="196"/>
      <c r="T3301" s="197"/>
      <c r="AT3301" s="191" t="s">
        <v>532</v>
      </c>
      <c r="AU3301" s="191" t="s">
        <v>89</v>
      </c>
      <c r="AV3301" s="13" t="s">
        <v>89</v>
      </c>
      <c r="AW3301" s="13" t="s">
        <v>30</v>
      </c>
      <c r="AX3301" s="13" t="s">
        <v>76</v>
      </c>
      <c r="AY3301" s="191" t="s">
        <v>524</v>
      </c>
    </row>
    <row r="3302" spans="1:65" s="14" customFormat="1">
      <c r="B3302" s="198"/>
      <c r="D3302" s="190" t="s">
        <v>532</v>
      </c>
      <c r="E3302" s="199" t="s">
        <v>1</v>
      </c>
      <c r="F3302" s="200" t="s">
        <v>2195</v>
      </c>
      <c r="H3302" s="199" t="s">
        <v>1</v>
      </c>
      <c r="I3302" s="201"/>
      <c r="L3302" s="198"/>
      <c r="M3302" s="202"/>
      <c r="N3302" s="203"/>
      <c r="O3302" s="203"/>
      <c r="P3302" s="203"/>
      <c r="Q3302" s="203"/>
      <c r="R3302" s="203"/>
      <c r="S3302" s="203"/>
      <c r="T3302" s="204"/>
      <c r="AT3302" s="199" t="s">
        <v>532</v>
      </c>
      <c r="AU3302" s="199" t="s">
        <v>89</v>
      </c>
      <c r="AV3302" s="14" t="s">
        <v>83</v>
      </c>
      <c r="AW3302" s="14" t="s">
        <v>30</v>
      </c>
      <c r="AX3302" s="14" t="s">
        <v>76</v>
      </c>
      <c r="AY3302" s="199" t="s">
        <v>524</v>
      </c>
    </row>
    <row r="3303" spans="1:65" s="13" customFormat="1">
      <c r="B3303" s="189"/>
      <c r="D3303" s="190" t="s">
        <v>532</v>
      </c>
      <c r="E3303" s="191" t="s">
        <v>1</v>
      </c>
      <c r="F3303" s="192" t="s">
        <v>3152</v>
      </c>
      <c r="H3303" s="193">
        <v>101.479</v>
      </c>
      <c r="I3303" s="194"/>
      <c r="L3303" s="189"/>
      <c r="M3303" s="195"/>
      <c r="N3303" s="196"/>
      <c r="O3303" s="196"/>
      <c r="P3303" s="196"/>
      <c r="Q3303" s="196"/>
      <c r="R3303" s="196"/>
      <c r="S3303" s="196"/>
      <c r="T3303" s="197"/>
      <c r="AT3303" s="191" t="s">
        <v>532</v>
      </c>
      <c r="AU3303" s="191" t="s">
        <v>89</v>
      </c>
      <c r="AV3303" s="13" t="s">
        <v>89</v>
      </c>
      <c r="AW3303" s="13" t="s">
        <v>30</v>
      </c>
      <c r="AX3303" s="13" t="s">
        <v>76</v>
      </c>
      <c r="AY3303" s="191" t="s">
        <v>524</v>
      </c>
    </row>
    <row r="3304" spans="1:65" s="15" customFormat="1">
      <c r="B3304" s="205"/>
      <c r="D3304" s="190" t="s">
        <v>532</v>
      </c>
      <c r="E3304" s="206" t="s">
        <v>1</v>
      </c>
      <c r="F3304" s="207" t="s">
        <v>589</v>
      </c>
      <c r="H3304" s="208">
        <v>815.27</v>
      </c>
      <c r="I3304" s="209"/>
      <c r="L3304" s="205"/>
      <c r="M3304" s="210"/>
      <c r="N3304" s="211"/>
      <c r="O3304" s="211"/>
      <c r="P3304" s="211"/>
      <c r="Q3304" s="211"/>
      <c r="R3304" s="211"/>
      <c r="S3304" s="211"/>
      <c r="T3304" s="212"/>
      <c r="AT3304" s="206" t="s">
        <v>532</v>
      </c>
      <c r="AU3304" s="206" t="s">
        <v>89</v>
      </c>
      <c r="AV3304" s="15" t="s">
        <v>537</v>
      </c>
      <c r="AW3304" s="15" t="s">
        <v>30</v>
      </c>
      <c r="AX3304" s="15" t="s">
        <v>76</v>
      </c>
      <c r="AY3304" s="206" t="s">
        <v>524</v>
      </c>
    </row>
    <row r="3305" spans="1:65" s="16" customFormat="1">
      <c r="B3305" s="213"/>
      <c r="D3305" s="190" t="s">
        <v>532</v>
      </c>
      <c r="E3305" s="214" t="s">
        <v>1</v>
      </c>
      <c r="F3305" s="215" t="s">
        <v>590</v>
      </c>
      <c r="H3305" s="216">
        <v>1846.856</v>
      </c>
      <c r="I3305" s="217"/>
      <c r="L3305" s="213"/>
      <c r="M3305" s="218"/>
      <c r="N3305" s="219"/>
      <c r="O3305" s="219"/>
      <c r="P3305" s="219"/>
      <c r="Q3305" s="219"/>
      <c r="R3305" s="219"/>
      <c r="S3305" s="219"/>
      <c r="T3305" s="220"/>
      <c r="AT3305" s="214" t="s">
        <v>532</v>
      </c>
      <c r="AU3305" s="214" t="s">
        <v>89</v>
      </c>
      <c r="AV3305" s="16" t="s">
        <v>530</v>
      </c>
      <c r="AW3305" s="16" t="s">
        <v>30</v>
      </c>
      <c r="AX3305" s="16" t="s">
        <v>83</v>
      </c>
      <c r="AY3305" s="214" t="s">
        <v>524</v>
      </c>
    </row>
    <row r="3306" spans="1:65" s="2" customFormat="1" ht="21.75" customHeight="1">
      <c r="A3306" s="35"/>
      <c r="B3306" s="144"/>
      <c r="C3306" s="176" t="s">
        <v>3153</v>
      </c>
      <c r="D3306" s="176" t="s">
        <v>526</v>
      </c>
      <c r="E3306" s="177" t="s">
        <v>3154</v>
      </c>
      <c r="F3306" s="178" t="s">
        <v>3155</v>
      </c>
      <c r="G3306" s="179" t="s">
        <v>529</v>
      </c>
      <c r="H3306" s="180">
        <v>548.46699999999998</v>
      </c>
      <c r="I3306" s="181"/>
      <c r="J3306" s="180">
        <f>ROUND(I3306*H3306,3)</f>
        <v>0</v>
      </c>
      <c r="K3306" s="182"/>
      <c r="L3306" s="36"/>
      <c r="M3306" s="183" t="s">
        <v>1</v>
      </c>
      <c r="N3306" s="184" t="s">
        <v>42</v>
      </c>
      <c r="O3306" s="61"/>
      <c r="P3306" s="185">
        <f>O3306*H3306</f>
        <v>0</v>
      </c>
      <c r="Q3306" s="185">
        <v>5.0000000000000001E-3</v>
      </c>
      <c r="R3306" s="185">
        <f>Q3306*H3306</f>
        <v>2.7423350000000002</v>
      </c>
      <c r="S3306" s="185">
        <v>0</v>
      </c>
      <c r="T3306" s="186">
        <f>S3306*H3306</f>
        <v>0</v>
      </c>
      <c r="U3306" s="35"/>
      <c r="V3306" s="35"/>
      <c r="W3306" s="35"/>
      <c r="X3306" s="35"/>
      <c r="Y3306" s="35"/>
      <c r="Z3306" s="35"/>
      <c r="AA3306" s="35"/>
      <c r="AB3306" s="35"/>
      <c r="AC3306" s="35"/>
      <c r="AD3306" s="35"/>
      <c r="AE3306" s="35"/>
      <c r="AR3306" s="187" t="s">
        <v>644</v>
      </c>
      <c r="AT3306" s="187" t="s">
        <v>526</v>
      </c>
      <c r="AU3306" s="187" t="s">
        <v>89</v>
      </c>
      <c r="AY3306" s="18" t="s">
        <v>524</v>
      </c>
      <c r="BE3306" s="105">
        <f>IF(N3306="základná",J3306,0)</f>
        <v>0</v>
      </c>
      <c r="BF3306" s="105">
        <f>IF(N3306="znížená",J3306,0)</f>
        <v>0</v>
      </c>
      <c r="BG3306" s="105">
        <f>IF(N3306="zákl. prenesená",J3306,0)</f>
        <v>0</v>
      </c>
      <c r="BH3306" s="105">
        <f>IF(N3306="zníž. prenesená",J3306,0)</f>
        <v>0</v>
      </c>
      <c r="BI3306" s="105">
        <f>IF(N3306="nulová",J3306,0)</f>
        <v>0</v>
      </c>
      <c r="BJ3306" s="18" t="s">
        <v>89</v>
      </c>
      <c r="BK3306" s="188">
        <f>ROUND(I3306*H3306,3)</f>
        <v>0</v>
      </c>
      <c r="BL3306" s="18" t="s">
        <v>644</v>
      </c>
      <c r="BM3306" s="187" t="s">
        <v>3156</v>
      </c>
    </row>
    <row r="3307" spans="1:65" s="14" customFormat="1">
      <c r="B3307" s="198"/>
      <c r="D3307" s="190" t="s">
        <v>532</v>
      </c>
      <c r="E3307" s="199" t="s">
        <v>1</v>
      </c>
      <c r="F3307" s="200" t="s">
        <v>3157</v>
      </c>
      <c r="H3307" s="199" t="s">
        <v>1</v>
      </c>
      <c r="I3307" s="201"/>
      <c r="L3307" s="198"/>
      <c r="M3307" s="202"/>
      <c r="N3307" s="203"/>
      <c r="O3307" s="203"/>
      <c r="P3307" s="203"/>
      <c r="Q3307" s="203"/>
      <c r="R3307" s="203"/>
      <c r="S3307" s="203"/>
      <c r="T3307" s="204"/>
      <c r="AT3307" s="199" t="s">
        <v>532</v>
      </c>
      <c r="AU3307" s="199" t="s">
        <v>89</v>
      </c>
      <c r="AV3307" s="14" t="s">
        <v>83</v>
      </c>
      <c r="AW3307" s="14" t="s">
        <v>30</v>
      </c>
      <c r="AX3307" s="14" t="s">
        <v>76</v>
      </c>
      <c r="AY3307" s="199" t="s">
        <v>524</v>
      </c>
    </row>
    <row r="3308" spans="1:65" s="14" customFormat="1">
      <c r="B3308" s="198"/>
      <c r="D3308" s="190" t="s">
        <v>532</v>
      </c>
      <c r="E3308" s="199" t="s">
        <v>1</v>
      </c>
      <c r="F3308" s="200" t="s">
        <v>3158</v>
      </c>
      <c r="H3308" s="199" t="s">
        <v>1</v>
      </c>
      <c r="I3308" s="201"/>
      <c r="L3308" s="198"/>
      <c r="M3308" s="202"/>
      <c r="N3308" s="203"/>
      <c r="O3308" s="203"/>
      <c r="P3308" s="203"/>
      <c r="Q3308" s="203"/>
      <c r="R3308" s="203"/>
      <c r="S3308" s="203"/>
      <c r="T3308" s="204"/>
      <c r="AT3308" s="199" t="s">
        <v>532</v>
      </c>
      <c r="AU3308" s="199" t="s">
        <v>89</v>
      </c>
      <c r="AV3308" s="14" t="s">
        <v>83</v>
      </c>
      <c r="AW3308" s="14" t="s">
        <v>30</v>
      </c>
      <c r="AX3308" s="14" t="s">
        <v>76</v>
      </c>
      <c r="AY3308" s="199" t="s">
        <v>524</v>
      </c>
    </row>
    <row r="3309" spans="1:65" s="14" customFormat="1">
      <c r="B3309" s="198"/>
      <c r="D3309" s="190" t="s">
        <v>532</v>
      </c>
      <c r="E3309" s="199" t="s">
        <v>1</v>
      </c>
      <c r="F3309" s="200" t="s">
        <v>3159</v>
      </c>
      <c r="H3309" s="199" t="s">
        <v>1</v>
      </c>
      <c r="I3309" s="201"/>
      <c r="L3309" s="198"/>
      <c r="M3309" s="202"/>
      <c r="N3309" s="203"/>
      <c r="O3309" s="203"/>
      <c r="P3309" s="203"/>
      <c r="Q3309" s="203"/>
      <c r="R3309" s="203"/>
      <c r="S3309" s="203"/>
      <c r="T3309" s="204"/>
      <c r="AT3309" s="199" t="s">
        <v>532</v>
      </c>
      <c r="AU3309" s="199" t="s">
        <v>89</v>
      </c>
      <c r="AV3309" s="14" t="s">
        <v>83</v>
      </c>
      <c r="AW3309" s="14" t="s">
        <v>30</v>
      </c>
      <c r="AX3309" s="14" t="s">
        <v>76</v>
      </c>
      <c r="AY3309" s="199" t="s">
        <v>524</v>
      </c>
    </row>
    <row r="3310" spans="1:65" s="13" customFormat="1">
      <c r="B3310" s="189"/>
      <c r="D3310" s="190" t="s">
        <v>532</v>
      </c>
      <c r="E3310" s="191" t="s">
        <v>1</v>
      </c>
      <c r="F3310" s="192" t="s">
        <v>3160</v>
      </c>
      <c r="H3310" s="193">
        <v>48.238999999999997</v>
      </c>
      <c r="I3310" s="194"/>
      <c r="L3310" s="189"/>
      <c r="M3310" s="195"/>
      <c r="N3310" s="196"/>
      <c r="O3310" s="196"/>
      <c r="P3310" s="196"/>
      <c r="Q3310" s="196"/>
      <c r="R3310" s="196"/>
      <c r="S3310" s="196"/>
      <c r="T3310" s="197"/>
      <c r="AT3310" s="191" t="s">
        <v>532</v>
      </c>
      <c r="AU3310" s="191" t="s">
        <v>89</v>
      </c>
      <c r="AV3310" s="13" t="s">
        <v>89</v>
      </c>
      <c r="AW3310" s="13" t="s">
        <v>30</v>
      </c>
      <c r="AX3310" s="13" t="s">
        <v>76</v>
      </c>
      <c r="AY3310" s="191" t="s">
        <v>524</v>
      </c>
    </row>
    <row r="3311" spans="1:65" s="13" customFormat="1">
      <c r="B3311" s="189"/>
      <c r="D3311" s="190" t="s">
        <v>532</v>
      </c>
      <c r="E3311" s="191" t="s">
        <v>1</v>
      </c>
      <c r="F3311" s="192" t="s">
        <v>3161</v>
      </c>
      <c r="H3311" s="193">
        <v>25.241</v>
      </c>
      <c r="I3311" s="194"/>
      <c r="L3311" s="189"/>
      <c r="M3311" s="195"/>
      <c r="N3311" s="196"/>
      <c r="O3311" s="196"/>
      <c r="P3311" s="196"/>
      <c r="Q3311" s="196"/>
      <c r="R3311" s="196"/>
      <c r="S3311" s="196"/>
      <c r="T3311" s="197"/>
      <c r="AT3311" s="191" t="s">
        <v>532</v>
      </c>
      <c r="AU3311" s="191" t="s">
        <v>89</v>
      </c>
      <c r="AV3311" s="13" t="s">
        <v>89</v>
      </c>
      <c r="AW3311" s="13" t="s">
        <v>30</v>
      </c>
      <c r="AX3311" s="13" t="s">
        <v>76</v>
      </c>
      <c r="AY3311" s="191" t="s">
        <v>524</v>
      </c>
    </row>
    <row r="3312" spans="1:65" s="13" customFormat="1">
      <c r="B3312" s="189"/>
      <c r="D3312" s="190" t="s">
        <v>532</v>
      </c>
      <c r="E3312" s="191" t="s">
        <v>1</v>
      </c>
      <c r="F3312" s="192" t="s">
        <v>3162</v>
      </c>
      <c r="H3312" s="193">
        <v>20.908999999999999</v>
      </c>
      <c r="I3312" s="194"/>
      <c r="L3312" s="189"/>
      <c r="M3312" s="195"/>
      <c r="N3312" s="196"/>
      <c r="O3312" s="196"/>
      <c r="P3312" s="196"/>
      <c r="Q3312" s="196"/>
      <c r="R3312" s="196"/>
      <c r="S3312" s="196"/>
      <c r="T3312" s="197"/>
      <c r="AT3312" s="191" t="s">
        <v>532</v>
      </c>
      <c r="AU3312" s="191" t="s">
        <v>89</v>
      </c>
      <c r="AV3312" s="13" t="s">
        <v>89</v>
      </c>
      <c r="AW3312" s="13" t="s">
        <v>30</v>
      </c>
      <c r="AX3312" s="13" t="s">
        <v>76</v>
      </c>
      <c r="AY3312" s="191" t="s">
        <v>524</v>
      </c>
    </row>
    <row r="3313" spans="2:51" s="14" customFormat="1">
      <c r="B3313" s="198"/>
      <c r="D3313" s="190" t="s">
        <v>532</v>
      </c>
      <c r="E3313" s="199" t="s">
        <v>1</v>
      </c>
      <c r="F3313" s="200" t="s">
        <v>3163</v>
      </c>
      <c r="H3313" s="199" t="s">
        <v>1</v>
      </c>
      <c r="I3313" s="201"/>
      <c r="L3313" s="198"/>
      <c r="M3313" s="202"/>
      <c r="N3313" s="203"/>
      <c r="O3313" s="203"/>
      <c r="P3313" s="203"/>
      <c r="Q3313" s="203"/>
      <c r="R3313" s="203"/>
      <c r="S3313" s="203"/>
      <c r="T3313" s="204"/>
      <c r="AT3313" s="199" t="s">
        <v>532</v>
      </c>
      <c r="AU3313" s="199" t="s">
        <v>89</v>
      </c>
      <c r="AV3313" s="14" t="s">
        <v>83</v>
      </c>
      <c r="AW3313" s="14" t="s">
        <v>30</v>
      </c>
      <c r="AX3313" s="14" t="s">
        <v>76</v>
      </c>
      <c r="AY3313" s="199" t="s">
        <v>524</v>
      </c>
    </row>
    <row r="3314" spans="2:51" s="13" customFormat="1">
      <c r="B3314" s="189"/>
      <c r="D3314" s="190" t="s">
        <v>532</v>
      </c>
      <c r="E3314" s="191" t="s">
        <v>1</v>
      </c>
      <c r="F3314" s="192" t="s">
        <v>3164</v>
      </c>
      <c r="H3314" s="193">
        <v>34.465000000000003</v>
      </c>
      <c r="I3314" s="194"/>
      <c r="L3314" s="189"/>
      <c r="M3314" s="195"/>
      <c r="N3314" s="196"/>
      <c r="O3314" s="196"/>
      <c r="P3314" s="196"/>
      <c r="Q3314" s="196"/>
      <c r="R3314" s="196"/>
      <c r="S3314" s="196"/>
      <c r="T3314" s="197"/>
      <c r="AT3314" s="191" t="s">
        <v>532</v>
      </c>
      <c r="AU3314" s="191" t="s">
        <v>89</v>
      </c>
      <c r="AV3314" s="13" t="s">
        <v>89</v>
      </c>
      <c r="AW3314" s="13" t="s">
        <v>30</v>
      </c>
      <c r="AX3314" s="13" t="s">
        <v>76</v>
      </c>
      <c r="AY3314" s="191" t="s">
        <v>524</v>
      </c>
    </row>
    <row r="3315" spans="2:51" s="15" customFormat="1">
      <c r="B3315" s="205"/>
      <c r="D3315" s="190" t="s">
        <v>532</v>
      </c>
      <c r="E3315" s="206" t="s">
        <v>1</v>
      </c>
      <c r="F3315" s="207" t="s">
        <v>589</v>
      </c>
      <c r="H3315" s="208">
        <v>128.85400000000001</v>
      </c>
      <c r="I3315" s="209"/>
      <c r="L3315" s="205"/>
      <c r="M3315" s="210"/>
      <c r="N3315" s="211"/>
      <c r="O3315" s="211"/>
      <c r="P3315" s="211"/>
      <c r="Q3315" s="211"/>
      <c r="R3315" s="211"/>
      <c r="S3315" s="211"/>
      <c r="T3315" s="212"/>
      <c r="AT3315" s="206" t="s">
        <v>532</v>
      </c>
      <c r="AU3315" s="206" t="s">
        <v>89</v>
      </c>
      <c r="AV3315" s="15" t="s">
        <v>537</v>
      </c>
      <c r="AW3315" s="15" t="s">
        <v>30</v>
      </c>
      <c r="AX3315" s="15" t="s">
        <v>76</v>
      </c>
      <c r="AY3315" s="206" t="s">
        <v>524</v>
      </c>
    </row>
    <row r="3316" spans="2:51" s="14" customFormat="1">
      <c r="B3316" s="198"/>
      <c r="D3316" s="190" t="s">
        <v>532</v>
      </c>
      <c r="E3316" s="199" t="s">
        <v>1</v>
      </c>
      <c r="F3316" s="200" t="s">
        <v>3165</v>
      </c>
      <c r="H3316" s="199" t="s">
        <v>1</v>
      </c>
      <c r="I3316" s="201"/>
      <c r="L3316" s="198"/>
      <c r="M3316" s="202"/>
      <c r="N3316" s="203"/>
      <c r="O3316" s="203"/>
      <c r="P3316" s="203"/>
      <c r="Q3316" s="203"/>
      <c r="R3316" s="203"/>
      <c r="S3316" s="203"/>
      <c r="T3316" s="204"/>
      <c r="AT3316" s="199" t="s">
        <v>532</v>
      </c>
      <c r="AU3316" s="199" t="s">
        <v>89</v>
      </c>
      <c r="AV3316" s="14" t="s">
        <v>83</v>
      </c>
      <c r="AW3316" s="14" t="s">
        <v>30</v>
      </c>
      <c r="AX3316" s="14" t="s">
        <v>76</v>
      </c>
      <c r="AY3316" s="199" t="s">
        <v>524</v>
      </c>
    </row>
    <row r="3317" spans="2:51" s="14" customFormat="1">
      <c r="B3317" s="198"/>
      <c r="D3317" s="190" t="s">
        <v>532</v>
      </c>
      <c r="E3317" s="199" t="s">
        <v>1</v>
      </c>
      <c r="F3317" s="200" t="s">
        <v>3159</v>
      </c>
      <c r="H3317" s="199" t="s">
        <v>1</v>
      </c>
      <c r="I3317" s="201"/>
      <c r="L3317" s="198"/>
      <c r="M3317" s="202"/>
      <c r="N3317" s="203"/>
      <c r="O3317" s="203"/>
      <c r="P3317" s="203"/>
      <c r="Q3317" s="203"/>
      <c r="R3317" s="203"/>
      <c r="S3317" s="203"/>
      <c r="T3317" s="204"/>
      <c r="AT3317" s="199" t="s">
        <v>532</v>
      </c>
      <c r="AU3317" s="199" t="s">
        <v>89</v>
      </c>
      <c r="AV3317" s="14" t="s">
        <v>83</v>
      </c>
      <c r="AW3317" s="14" t="s">
        <v>30</v>
      </c>
      <c r="AX3317" s="14" t="s">
        <v>76</v>
      </c>
      <c r="AY3317" s="199" t="s">
        <v>524</v>
      </c>
    </row>
    <row r="3318" spans="2:51" s="13" customFormat="1">
      <c r="B3318" s="189"/>
      <c r="D3318" s="190" t="s">
        <v>532</v>
      </c>
      <c r="E3318" s="191" t="s">
        <v>1</v>
      </c>
      <c r="F3318" s="192" t="s">
        <v>3166</v>
      </c>
      <c r="H3318" s="193">
        <v>17.423999999999999</v>
      </c>
      <c r="I3318" s="194"/>
      <c r="L3318" s="189"/>
      <c r="M3318" s="195"/>
      <c r="N3318" s="196"/>
      <c r="O3318" s="196"/>
      <c r="P3318" s="196"/>
      <c r="Q3318" s="196"/>
      <c r="R3318" s="196"/>
      <c r="S3318" s="196"/>
      <c r="T3318" s="197"/>
      <c r="AT3318" s="191" t="s">
        <v>532</v>
      </c>
      <c r="AU3318" s="191" t="s">
        <v>89</v>
      </c>
      <c r="AV3318" s="13" t="s">
        <v>89</v>
      </c>
      <c r="AW3318" s="13" t="s">
        <v>30</v>
      </c>
      <c r="AX3318" s="13" t="s">
        <v>76</v>
      </c>
      <c r="AY3318" s="191" t="s">
        <v>524</v>
      </c>
    </row>
    <row r="3319" spans="2:51" s="15" customFormat="1">
      <c r="B3319" s="205"/>
      <c r="D3319" s="190" t="s">
        <v>532</v>
      </c>
      <c r="E3319" s="206" t="s">
        <v>1</v>
      </c>
      <c r="F3319" s="207" t="s">
        <v>589</v>
      </c>
      <c r="H3319" s="208">
        <v>17.423999999999999</v>
      </c>
      <c r="I3319" s="209"/>
      <c r="L3319" s="205"/>
      <c r="M3319" s="210"/>
      <c r="N3319" s="211"/>
      <c r="O3319" s="211"/>
      <c r="P3319" s="211"/>
      <c r="Q3319" s="211"/>
      <c r="R3319" s="211"/>
      <c r="S3319" s="211"/>
      <c r="T3319" s="212"/>
      <c r="AT3319" s="206" t="s">
        <v>532</v>
      </c>
      <c r="AU3319" s="206" t="s">
        <v>89</v>
      </c>
      <c r="AV3319" s="15" t="s">
        <v>537</v>
      </c>
      <c r="AW3319" s="15" t="s">
        <v>30</v>
      </c>
      <c r="AX3319" s="15" t="s">
        <v>76</v>
      </c>
      <c r="AY3319" s="206" t="s">
        <v>524</v>
      </c>
    </row>
    <row r="3320" spans="2:51" s="14" customFormat="1">
      <c r="B3320" s="198"/>
      <c r="D3320" s="190" t="s">
        <v>532</v>
      </c>
      <c r="E3320" s="199" t="s">
        <v>1</v>
      </c>
      <c r="F3320" s="200" t="s">
        <v>2064</v>
      </c>
      <c r="H3320" s="199" t="s">
        <v>1</v>
      </c>
      <c r="I3320" s="201"/>
      <c r="L3320" s="198"/>
      <c r="M3320" s="202"/>
      <c r="N3320" s="203"/>
      <c r="O3320" s="203"/>
      <c r="P3320" s="203"/>
      <c r="Q3320" s="203"/>
      <c r="R3320" s="203"/>
      <c r="S3320" s="203"/>
      <c r="T3320" s="204"/>
      <c r="AT3320" s="199" t="s">
        <v>532</v>
      </c>
      <c r="AU3320" s="199" t="s">
        <v>89</v>
      </c>
      <c r="AV3320" s="14" t="s">
        <v>83</v>
      </c>
      <c r="AW3320" s="14" t="s">
        <v>30</v>
      </c>
      <c r="AX3320" s="14" t="s">
        <v>76</v>
      </c>
      <c r="AY3320" s="199" t="s">
        <v>524</v>
      </c>
    </row>
    <row r="3321" spans="2:51" s="14" customFormat="1">
      <c r="B3321" s="198"/>
      <c r="D3321" s="190" t="s">
        <v>532</v>
      </c>
      <c r="E3321" s="199" t="s">
        <v>1</v>
      </c>
      <c r="F3321" s="200" t="s">
        <v>3167</v>
      </c>
      <c r="H3321" s="199" t="s">
        <v>1</v>
      </c>
      <c r="I3321" s="201"/>
      <c r="L3321" s="198"/>
      <c r="M3321" s="202"/>
      <c r="N3321" s="203"/>
      <c r="O3321" s="203"/>
      <c r="P3321" s="203"/>
      <c r="Q3321" s="203"/>
      <c r="R3321" s="203"/>
      <c r="S3321" s="203"/>
      <c r="T3321" s="204"/>
      <c r="AT3321" s="199" t="s">
        <v>532</v>
      </c>
      <c r="AU3321" s="199" t="s">
        <v>89</v>
      </c>
      <c r="AV3321" s="14" t="s">
        <v>83</v>
      </c>
      <c r="AW3321" s="14" t="s">
        <v>30</v>
      </c>
      <c r="AX3321" s="14" t="s">
        <v>76</v>
      </c>
      <c r="AY3321" s="199" t="s">
        <v>524</v>
      </c>
    </row>
    <row r="3322" spans="2:51" s="14" customFormat="1">
      <c r="B3322" s="198"/>
      <c r="D3322" s="190" t="s">
        <v>532</v>
      </c>
      <c r="E3322" s="199" t="s">
        <v>1</v>
      </c>
      <c r="F3322" s="200" t="s">
        <v>3168</v>
      </c>
      <c r="H3322" s="199" t="s">
        <v>1</v>
      </c>
      <c r="I3322" s="201"/>
      <c r="L3322" s="198"/>
      <c r="M3322" s="202"/>
      <c r="N3322" s="203"/>
      <c r="O3322" s="203"/>
      <c r="P3322" s="203"/>
      <c r="Q3322" s="203"/>
      <c r="R3322" s="203"/>
      <c r="S3322" s="203"/>
      <c r="T3322" s="204"/>
      <c r="AT3322" s="199" t="s">
        <v>532</v>
      </c>
      <c r="AU3322" s="199" t="s">
        <v>89</v>
      </c>
      <c r="AV3322" s="14" t="s">
        <v>83</v>
      </c>
      <c r="AW3322" s="14" t="s">
        <v>30</v>
      </c>
      <c r="AX3322" s="14" t="s">
        <v>76</v>
      </c>
      <c r="AY3322" s="199" t="s">
        <v>524</v>
      </c>
    </row>
    <row r="3323" spans="2:51" s="14" customFormat="1">
      <c r="B3323" s="198"/>
      <c r="D3323" s="190" t="s">
        <v>532</v>
      </c>
      <c r="E3323" s="199" t="s">
        <v>1</v>
      </c>
      <c r="F3323" s="200" t="s">
        <v>2983</v>
      </c>
      <c r="H3323" s="199" t="s">
        <v>1</v>
      </c>
      <c r="I3323" s="201"/>
      <c r="L3323" s="198"/>
      <c r="M3323" s="202"/>
      <c r="N3323" s="203"/>
      <c r="O3323" s="203"/>
      <c r="P3323" s="203"/>
      <c r="Q3323" s="203"/>
      <c r="R3323" s="203"/>
      <c r="S3323" s="203"/>
      <c r="T3323" s="204"/>
      <c r="AT3323" s="199" t="s">
        <v>532</v>
      </c>
      <c r="AU3323" s="199" t="s">
        <v>89</v>
      </c>
      <c r="AV3323" s="14" t="s">
        <v>83</v>
      </c>
      <c r="AW3323" s="14" t="s">
        <v>30</v>
      </c>
      <c r="AX3323" s="14" t="s">
        <v>76</v>
      </c>
      <c r="AY3323" s="199" t="s">
        <v>524</v>
      </c>
    </row>
    <row r="3324" spans="2:51" s="13" customFormat="1">
      <c r="B3324" s="189"/>
      <c r="D3324" s="190" t="s">
        <v>532</v>
      </c>
      <c r="E3324" s="191" t="s">
        <v>1</v>
      </c>
      <c r="F3324" s="192" t="s">
        <v>3169</v>
      </c>
      <c r="H3324" s="193">
        <v>36.26</v>
      </c>
      <c r="I3324" s="194"/>
      <c r="L3324" s="189"/>
      <c r="M3324" s="195"/>
      <c r="N3324" s="196"/>
      <c r="O3324" s="196"/>
      <c r="P3324" s="196"/>
      <c r="Q3324" s="196"/>
      <c r="R3324" s="196"/>
      <c r="S3324" s="196"/>
      <c r="T3324" s="197"/>
      <c r="AT3324" s="191" t="s">
        <v>532</v>
      </c>
      <c r="AU3324" s="191" t="s">
        <v>89</v>
      </c>
      <c r="AV3324" s="13" t="s">
        <v>89</v>
      </c>
      <c r="AW3324" s="13" t="s">
        <v>30</v>
      </c>
      <c r="AX3324" s="13" t="s">
        <v>76</v>
      </c>
      <c r="AY3324" s="191" t="s">
        <v>524</v>
      </c>
    </row>
    <row r="3325" spans="2:51" s="13" customFormat="1">
      <c r="B3325" s="189"/>
      <c r="D3325" s="190" t="s">
        <v>532</v>
      </c>
      <c r="E3325" s="191" t="s">
        <v>1</v>
      </c>
      <c r="F3325" s="192" t="s">
        <v>3170</v>
      </c>
      <c r="H3325" s="193">
        <v>7.6289999999999996</v>
      </c>
      <c r="I3325" s="194"/>
      <c r="L3325" s="189"/>
      <c r="M3325" s="195"/>
      <c r="N3325" s="196"/>
      <c r="O3325" s="196"/>
      <c r="P3325" s="196"/>
      <c r="Q3325" s="196"/>
      <c r="R3325" s="196"/>
      <c r="S3325" s="196"/>
      <c r="T3325" s="197"/>
      <c r="AT3325" s="191" t="s">
        <v>532</v>
      </c>
      <c r="AU3325" s="191" t="s">
        <v>89</v>
      </c>
      <c r="AV3325" s="13" t="s">
        <v>89</v>
      </c>
      <c r="AW3325" s="13" t="s">
        <v>30</v>
      </c>
      <c r="AX3325" s="13" t="s">
        <v>76</v>
      </c>
      <c r="AY3325" s="191" t="s">
        <v>524</v>
      </c>
    </row>
    <row r="3326" spans="2:51" s="13" customFormat="1">
      <c r="B3326" s="189"/>
      <c r="D3326" s="190" t="s">
        <v>532</v>
      </c>
      <c r="E3326" s="191" t="s">
        <v>1</v>
      </c>
      <c r="F3326" s="192" t="s">
        <v>3171</v>
      </c>
      <c r="H3326" s="193">
        <v>35.332999999999998</v>
      </c>
      <c r="I3326" s="194"/>
      <c r="L3326" s="189"/>
      <c r="M3326" s="195"/>
      <c r="N3326" s="196"/>
      <c r="O3326" s="196"/>
      <c r="P3326" s="196"/>
      <c r="Q3326" s="196"/>
      <c r="R3326" s="196"/>
      <c r="S3326" s="196"/>
      <c r="T3326" s="197"/>
      <c r="AT3326" s="191" t="s">
        <v>532</v>
      </c>
      <c r="AU3326" s="191" t="s">
        <v>89</v>
      </c>
      <c r="AV3326" s="13" t="s">
        <v>89</v>
      </c>
      <c r="AW3326" s="13" t="s">
        <v>30</v>
      </c>
      <c r="AX3326" s="13" t="s">
        <v>76</v>
      </c>
      <c r="AY3326" s="191" t="s">
        <v>524</v>
      </c>
    </row>
    <row r="3327" spans="2:51" s="13" customFormat="1">
      <c r="B3327" s="189"/>
      <c r="D3327" s="190" t="s">
        <v>532</v>
      </c>
      <c r="E3327" s="191" t="s">
        <v>1</v>
      </c>
      <c r="F3327" s="192" t="s">
        <v>3172</v>
      </c>
      <c r="H3327" s="193">
        <v>33.924999999999997</v>
      </c>
      <c r="I3327" s="194"/>
      <c r="L3327" s="189"/>
      <c r="M3327" s="195"/>
      <c r="N3327" s="196"/>
      <c r="O3327" s="196"/>
      <c r="P3327" s="196"/>
      <c r="Q3327" s="196"/>
      <c r="R3327" s="196"/>
      <c r="S3327" s="196"/>
      <c r="T3327" s="197"/>
      <c r="AT3327" s="191" t="s">
        <v>532</v>
      </c>
      <c r="AU3327" s="191" t="s">
        <v>89</v>
      </c>
      <c r="AV3327" s="13" t="s">
        <v>89</v>
      </c>
      <c r="AW3327" s="13" t="s">
        <v>30</v>
      </c>
      <c r="AX3327" s="13" t="s">
        <v>76</v>
      </c>
      <c r="AY3327" s="191" t="s">
        <v>524</v>
      </c>
    </row>
    <row r="3328" spans="2:51" s="13" customFormat="1">
      <c r="B3328" s="189"/>
      <c r="D3328" s="190" t="s">
        <v>532</v>
      </c>
      <c r="E3328" s="191" t="s">
        <v>1</v>
      </c>
      <c r="F3328" s="192" t="s">
        <v>3173</v>
      </c>
      <c r="H3328" s="193">
        <v>-11.941000000000001</v>
      </c>
      <c r="I3328" s="194"/>
      <c r="L3328" s="189"/>
      <c r="M3328" s="195"/>
      <c r="N3328" s="196"/>
      <c r="O3328" s="196"/>
      <c r="P3328" s="196"/>
      <c r="Q3328" s="196"/>
      <c r="R3328" s="196"/>
      <c r="S3328" s="196"/>
      <c r="T3328" s="197"/>
      <c r="AT3328" s="191" t="s">
        <v>532</v>
      </c>
      <c r="AU3328" s="191" t="s">
        <v>89</v>
      </c>
      <c r="AV3328" s="13" t="s">
        <v>89</v>
      </c>
      <c r="AW3328" s="13" t="s">
        <v>30</v>
      </c>
      <c r="AX3328" s="13" t="s">
        <v>76</v>
      </c>
      <c r="AY3328" s="191" t="s">
        <v>524</v>
      </c>
    </row>
    <row r="3329" spans="2:51" s="14" customFormat="1">
      <c r="B3329" s="198"/>
      <c r="D3329" s="190" t="s">
        <v>532</v>
      </c>
      <c r="E3329" s="199" t="s">
        <v>1</v>
      </c>
      <c r="F3329" s="200" t="s">
        <v>2988</v>
      </c>
      <c r="H3329" s="199" t="s">
        <v>1</v>
      </c>
      <c r="I3329" s="201"/>
      <c r="L3329" s="198"/>
      <c r="M3329" s="202"/>
      <c r="N3329" s="203"/>
      <c r="O3329" s="203"/>
      <c r="P3329" s="203"/>
      <c r="Q3329" s="203"/>
      <c r="R3329" s="203"/>
      <c r="S3329" s="203"/>
      <c r="T3329" s="204"/>
      <c r="AT3329" s="199" t="s">
        <v>532</v>
      </c>
      <c r="AU3329" s="199" t="s">
        <v>89</v>
      </c>
      <c r="AV3329" s="14" t="s">
        <v>83</v>
      </c>
      <c r="AW3329" s="14" t="s">
        <v>30</v>
      </c>
      <c r="AX3329" s="14" t="s">
        <v>76</v>
      </c>
      <c r="AY3329" s="199" t="s">
        <v>524</v>
      </c>
    </row>
    <row r="3330" spans="2:51" s="13" customFormat="1">
      <c r="B3330" s="189"/>
      <c r="D3330" s="190" t="s">
        <v>532</v>
      </c>
      <c r="E3330" s="191" t="s">
        <v>1</v>
      </c>
      <c r="F3330" s="192" t="s">
        <v>3174</v>
      </c>
      <c r="H3330" s="193">
        <v>11.507</v>
      </c>
      <c r="I3330" s="194"/>
      <c r="L3330" s="189"/>
      <c r="M3330" s="195"/>
      <c r="N3330" s="196"/>
      <c r="O3330" s="196"/>
      <c r="P3330" s="196"/>
      <c r="Q3330" s="196"/>
      <c r="R3330" s="196"/>
      <c r="S3330" s="196"/>
      <c r="T3330" s="197"/>
      <c r="AT3330" s="191" t="s">
        <v>532</v>
      </c>
      <c r="AU3330" s="191" t="s">
        <v>89</v>
      </c>
      <c r="AV3330" s="13" t="s">
        <v>89</v>
      </c>
      <c r="AW3330" s="13" t="s">
        <v>30</v>
      </c>
      <c r="AX3330" s="13" t="s">
        <v>76</v>
      </c>
      <c r="AY3330" s="191" t="s">
        <v>524</v>
      </c>
    </row>
    <row r="3331" spans="2:51" s="13" customFormat="1">
      <c r="B3331" s="189"/>
      <c r="D3331" s="190" t="s">
        <v>532</v>
      </c>
      <c r="E3331" s="191" t="s">
        <v>1</v>
      </c>
      <c r="F3331" s="192" t="s">
        <v>3175</v>
      </c>
      <c r="H3331" s="193">
        <v>59.871000000000002</v>
      </c>
      <c r="I3331" s="194"/>
      <c r="L3331" s="189"/>
      <c r="M3331" s="195"/>
      <c r="N3331" s="196"/>
      <c r="O3331" s="196"/>
      <c r="P3331" s="196"/>
      <c r="Q3331" s="196"/>
      <c r="R3331" s="196"/>
      <c r="S3331" s="196"/>
      <c r="T3331" s="197"/>
      <c r="AT3331" s="191" t="s">
        <v>532</v>
      </c>
      <c r="AU3331" s="191" t="s">
        <v>89</v>
      </c>
      <c r="AV3331" s="13" t="s">
        <v>89</v>
      </c>
      <c r="AW3331" s="13" t="s">
        <v>30</v>
      </c>
      <c r="AX3331" s="13" t="s">
        <v>76</v>
      </c>
      <c r="AY3331" s="191" t="s">
        <v>524</v>
      </c>
    </row>
    <row r="3332" spans="2:51" s="13" customFormat="1">
      <c r="B3332" s="189"/>
      <c r="D3332" s="190" t="s">
        <v>532</v>
      </c>
      <c r="E3332" s="191" t="s">
        <v>1</v>
      </c>
      <c r="F3332" s="192" t="s">
        <v>3176</v>
      </c>
      <c r="H3332" s="193">
        <v>34.046999999999997</v>
      </c>
      <c r="I3332" s="194"/>
      <c r="L3332" s="189"/>
      <c r="M3332" s="195"/>
      <c r="N3332" s="196"/>
      <c r="O3332" s="196"/>
      <c r="P3332" s="196"/>
      <c r="Q3332" s="196"/>
      <c r="R3332" s="196"/>
      <c r="S3332" s="196"/>
      <c r="T3332" s="197"/>
      <c r="AT3332" s="191" t="s">
        <v>532</v>
      </c>
      <c r="AU3332" s="191" t="s">
        <v>89</v>
      </c>
      <c r="AV3332" s="13" t="s">
        <v>89</v>
      </c>
      <c r="AW3332" s="13" t="s">
        <v>30</v>
      </c>
      <c r="AX3332" s="13" t="s">
        <v>76</v>
      </c>
      <c r="AY3332" s="191" t="s">
        <v>524</v>
      </c>
    </row>
    <row r="3333" spans="2:51" s="13" customFormat="1">
      <c r="B3333" s="189"/>
      <c r="D3333" s="190" t="s">
        <v>532</v>
      </c>
      <c r="E3333" s="191" t="s">
        <v>1</v>
      </c>
      <c r="F3333" s="192" t="s">
        <v>3174</v>
      </c>
      <c r="H3333" s="193">
        <v>11.507</v>
      </c>
      <c r="I3333" s="194"/>
      <c r="L3333" s="189"/>
      <c r="M3333" s="195"/>
      <c r="N3333" s="196"/>
      <c r="O3333" s="196"/>
      <c r="P3333" s="196"/>
      <c r="Q3333" s="196"/>
      <c r="R3333" s="196"/>
      <c r="S3333" s="196"/>
      <c r="T3333" s="197"/>
      <c r="AT3333" s="191" t="s">
        <v>532</v>
      </c>
      <c r="AU3333" s="191" t="s">
        <v>89</v>
      </c>
      <c r="AV3333" s="13" t="s">
        <v>89</v>
      </c>
      <c r="AW3333" s="13" t="s">
        <v>30</v>
      </c>
      <c r="AX3333" s="13" t="s">
        <v>76</v>
      </c>
      <c r="AY3333" s="191" t="s">
        <v>524</v>
      </c>
    </row>
    <row r="3334" spans="2:51" s="13" customFormat="1">
      <c r="B3334" s="189"/>
      <c r="D3334" s="190" t="s">
        <v>532</v>
      </c>
      <c r="E3334" s="191" t="s">
        <v>1</v>
      </c>
      <c r="F3334" s="192" t="s">
        <v>3177</v>
      </c>
      <c r="H3334" s="193">
        <v>36.133000000000003</v>
      </c>
      <c r="I3334" s="194"/>
      <c r="L3334" s="189"/>
      <c r="M3334" s="195"/>
      <c r="N3334" s="196"/>
      <c r="O3334" s="196"/>
      <c r="P3334" s="196"/>
      <c r="Q3334" s="196"/>
      <c r="R3334" s="196"/>
      <c r="S3334" s="196"/>
      <c r="T3334" s="197"/>
      <c r="AT3334" s="191" t="s">
        <v>532</v>
      </c>
      <c r="AU3334" s="191" t="s">
        <v>89</v>
      </c>
      <c r="AV3334" s="13" t="s">
        <v>89</v>
      </c>
      <c r="AW3334" s="13" t="s">
        <v>30</v>
      </c>
      <c r="AX3334" s="13" t="s">
        <v>76</v>
      </c>
      <c r="AY3334" s="191" t="s">
        <v>524</v>
      </c>
    </row>
    <row r="3335" spans="2:51" s="13" customFormat="1">
      <c r="B3335" s="189"/>
      <c r="D3335" s="190" t="s">
        <v>532</v>
      </c>
      <c r="E3335" s="191" t="s">
        <v>1</v>
      </c>
      <c r="F3335" s="192" t="s">
        <v>3178</v>
      </c>
      <c r="H3335" s="193">
        <v>-15.77</v>
      </c>
      <c r="I3335" s="194"/>
      <c r="L3335" s="189"/>
      <c r="M3335" s="195"/>
      <c r="N3335" s="196"/>
      <c r="O3335" s="196"/>
      <c r="P3335" s="196"/>
      <c r="Q3335" s="196"/>
      <c r="R3335" s="196"/>
      <c r="S3335" s="196"/>
      <c r="T3335" s="197"/>
      <c r="AT3335" s="191" t="s">
        <v>532</v>
      </c>
      <c r="AU3335" s="191" t="s">
        <v>89</v>
      </c>
      <c r="AV3335" s="13" t="s">
        <v>89</v>
      </c>
      <c r="AW3335" s="13" t="s">
        <v>30</v>
      </c>
      <c r="AX3335" s="13" t="s">
        <v>76</v>
      </c>
      <c r="AY3335" s="191" t="s">
        <v>524</v>
      </c>
    </row>
    <row r="3336" spans="2:51" s="14" customFormat="1">
      <c r="B3336" s="198"/>
      <c r="D3336" s="190" t="s">
        <v>532</v>
      </c>
      <c r="E3336" s="199" t="s">
        <v>1</v>
      </c>
      <c r="F3336" s="200" t="s">
        <v>3179</v>
      </c>
      <c r="H3336" s="199" t="s">
        <v>1</v>
      </c>
      <c r="I3336" s="201"/>
      <c r="L3336" s="198"/>
      <c r="M3336" s="202"/>
      <c r="N3336" s="203"/>
      <c r="O3336" s="203"/>
      <c r="P3336" s="203"/>
      <c r="Q3336" s="203"/>
      <c r="R3336" s="203"/>
      <c r="S3336" s="203"/>
      <c r="T3336" s="204"/>
      <c r="AT3336" s="199" t="s">
        <v>532</v>
      </c>
      <c r="AU3336" s="199" t="s">
        <v>89</v>
      </c>
      <c r="AV3336" s="14" t="s">
        <v>83</v>
      </c>
      <c r="AW3336" s="14" t="s">
        <v>30</v>
      </c>
      <c r="AX3336" s="14" t="s">
        <v>76</v>
      </c>
      <c r="AY3336" s="199" t="s">
        <v>524</v>
      </c>
    </row>
    <row r="3337" spans="2:51" s="13" customFormat="1">
      <c r="B3337" s="189"/>
      <c r="D3337" s="190" t="s">
        <v>532</v>
      </c>
      <c r="E3337" s="191" t="s">
        <v>1</v>
      </c>
      <c r="F3337" s="192" t="s">
        <v>3180</v>
      </c>
      <c r="H3337" s="193">
        <v>32.594000000000001</v>
      </c>
      <c r="I3337" s="194"/>
      <c r="L3337" s="189"/>
      <c r="M3337" s="195"/>
      <c r="N3337" s="196"/>
      <c r="O3337" s="196"/>
      <c r="P3337" s="196"/>
      <c r="Q3337" s="196"/>
      <c r="R3337" s="196"/>
      <c r="S3337" s="196"/>
      <c r="T3337" s="197"/>
      <c r="AT3337" s="191" t="s">
        <v>532</v>
      </c>
      <c r="AU3337" s="191" t="s">
        <v>89</v>
      </c>
      <c r="AV3337" s="13" t="s">
        <v>89</v>
      </c>
      <c r="AW3337" s="13" t="s">
        <v>30</v>
      </c>
      <c r="AX3337" s="13" t="s">
        <v>76</v>
      </c>
      <c r="AY3337" s="191" t="s">
        <v>524</v>
      </c>
    </row>
    <row r="3338" spans="2:51" s="13" customFormat="1">
      <c r="B3338" s="189"/>
      <c r="D3338" s="190" t="s">
        <v>532</v>
      </c>
      <c r="E3338" s="191" t="s">
        <v>1</v>
      </c>
      <c r="F3338" s="192" t="s">
        <v>3181</v>
      </c>
      <c r="H3338" s="193">
        <v>25.847999999999999</v>
      </c>
      <c r="I3338" s="194"/>
      <c r="L3338" s="189"/>
      <c r="M3338" s="195"/>
      <c r="N3338" s="196"/>
      <c r="O3338" s="196"/>
      <c r="P3338" s="196"/>
      <c r="Q3338" s="196"/>
      <c r="R3338" s="196"/>
      <c r="S3338" s="196"/>
      <c r="T3338" s="197"/>
      <c r="AT3338" s="191" t="s">
        <v>532</v>
      </c>
      <c r="AU3338" s="191" t="s">
        <v>89</v>
      </c>
      <c r="AV3338" s="13" t="s">
        <v>89</v>
      </c>
      <c r="AW3338" s="13" t="s">
        <v>30</v>
      </c>
      <c r="AX3338" s="13" t="s">
        <v>76</v>
      </c>
      <c r="AY3338" s="191" t="s">
        <v>524</v>
      </c>
    </row>
    <row r="3339" spans="2:51" s="14" customFormat="1">
      <c r="B3339" s="198"/>
      <c r="D3339" s="190" t="s">
        <v>532</v>
      </c>
      <c r="E3339" s="199" t="s">
        <v>1</v>
      </c>
      <c r="F3339" s="200" t="s">
        <v>2997</v>
      </c>
      <c r="H3339" s="199" t="s">
        <v>1</v>
      </c>
      <c r="I3339" s="201"/>
      <c r="L3339" s="198"/>
      <c r="M3339" s="202"/>
      <c r="N3339" s="203"/>
      <c r="O3339" s="203"/>
      <c r="P3339" s="203"/>
      <c r="Q3339" s="203"/>
      <c r="R3339" s="203"/>
      <c r="S3339" s="203"/>
      <c r="T3339" s="204"/>
      <c r="AT3339" s="199" t="s">
        <v>532</v>
      </c>
      <c r="AU3339" s="199" t="s">
        <v>89</v>
      </c>
      <c r="AV3339" s="14" t="s">
        <v>83</v>
      </c>
      <c r="AW3339" s="14" t="s">
        <v>30</v>
      </c>
      <c r="AX3339" s="14" t="s">
        <v>76</v>
      </c>
      <c r="AY3339" s="199" t="s">
        <v>524</v>
      </c>
    </row>
    <row r="3340" spans="2:51" s="13" customFormat="1">
      <c r="B3340" s="189"/>
      <c r="D3340" s="190" t="s">
        <v>532</v>
      </c>
      <c r="E3340" s="191" t="s">
        <v>1</v>
      </c>
      <c r="F3340" s="192" t="s">
        <v>3182</v>
      </c>
      <c r="H3340" s="193">
        <v>32.128</v>
      </c>
      <c r="I3340" s="194"/>
      <c r="L3340" s="189"/>
      <c r="M3340" s="195"/>
      <c r="N3340" s="196"/>
      <c r="O3340" s="196"/>
      <c r="P3340" s="196"/>
      <c r="Q3340" s="196"/>
      <c r="R3340" s="196"/>
      <c r="S3340" s="196"/>
      <c r="T3340" s="197"/>
      <c r="AT3340" s="191" t="s">
        <v>532</v>
      </c>
      <c r="AU3340" s="191" t="s">
        <v>89</v>
      </c>
      <c r="AV3340" s="13" t="s">
        <v>89</v>
      </c>
      <c r="AW3340" s="13" t="s">
        <v>30</v>
      </c>
      <c r="AX3340" s="13" t="s">
        <v>76</v>
      </c>
      <c r="AY3340" s="191" t="s">
        <v>524</v>
      </c>
    </row>
    <row r="3341" spans="2:51" s="14" customFormat="1">
      <c r="B3341" s="198"/>
      <c r="D3341" s="190" t="s">
        <v>532</v>
      </c>
      <c r="E3341" s="199" t="s">
        <v>1</v>
      </c>
      <c r="F3341" s="200" t="s">
        <v>2065</v>
      </c>
      <c r="H3341" s="199" t="s">
        <v>1</v>
      </c>
      <c r="I3341" s="201"/>
      <c r="L3341" s="198"/>
      <c r="M3341" s="202"/>
      <c r="N3341" s="203"/>
      <c r="O3341" s="203"/>
      <c r="P3341" s="203"/>
      <c r="Q3341" s="203"/>
      <c r="R3341" s="203"/>
      <c r="S3341" s="203"/>
      <c r="T3341" s="204"/>
      <c r="AT3341" s="199" t="s">
        <v>532</v>
      </c>
      <c r="AU3341" s="199" t="s">
        <v>89</v>
      </c>
      <c r="AV3341" s="14" t="s">
        <v>83</v>
      </c>
      <c r="AW3341" s="14" t="s">
        <v>30</v>
      </c>
      <c r="AX3341" s="14" t="s">
        <v>76</v>
      </c>
      <c r="AY3341" s="199" t="s">
        <v>524</v>
      </c>
    </row>
    <row r="3342" spans="2:51" s="13" customFormat="1">
      <c r="B3342" s="189"/>
      <c r="D3342" s="190" t="s">
        <v>532</v>
      </c>
      <c r="E3342" s="191" t="s">
        <v>1</v>
      </c>
      <c r="F3342" s="192" t="s">
        <v>3183</v>
      </c>
      <c r="H3342" s="193">
        <v>12.46</v>
      </c>
      <c r="I3342" s="194"/>
      <c r="L3342" s="189"/>
      <c r="M3342" s="195"/>
      <c r="N3342" s="196"/>
      <c r="O3342" s="196"/>
      <c r="P3342" s="196"/>
      <c r="Q3342" s="196"/>
      <c r="R3342" s="196"/>
      <c r="S3342" s="196"/>
      <c r="T3342" s="197"/>
      <c r="AT3342" s="191" t="s">
        <v>532</v>
      </c>
      <c r="AU3342" s="191" t="s">
        <v>89</v>
      </c>
      <c r="AV3342" s="13" t="s">
        <v>89</v>
      </c>
      <c r="AW3342" s="13" t="s">
        <v>30</v>
      </c>
      <c r="AX3342" s="13" t="s">
        <v>76</v>
      </c>
      <c r="AY3342" s="191" t="s">
        <v>524</v>
      </c>
    </row>
    <row r="3343" spans="2:51" s="15" customFormat="1">
      <c r="B3343" s="205"/>
      <c r="D3343" s="190" t="s">
        <v>532</v>
      </c>
      <c r="E3343" s="206" t="s">
        <v>3184</v>
      </c>
      <c r="F3343" s="207" t="s">
        <v>589</v>
      </c>
      <c r="H3343" s="208">
        <v>341.53100000000001</v>
      </c>
      <c r="I3343" s="209"/>
      <c r="L3343" s="205"/>
      <c r="M3343" s="210"/>
      <c r="N3343" s="211"/>
      <c r="O3343" s="211"/>
      <c r="P3343" s="211"/>
      <c r="Q3343" s="211"/>
      <c r="R3343" s="211"/>
      <c r="S3343" s="211"/>
      <c r="T3343" s="212"/>
      <c r="AT3343" s="206" t="s">
        <v>532</v>
      </c>
      <c r="AU3343" s="206" t="s">
        <v>89</v>
      </c>
      <c r="AV3343" s="15" t="s">
        <v>537</v>
      </c>
      <c r="AW3343" s="15" t="s">
        <v>30</v>
      </c>
      <c r="AX3343" s="15" t="s">
        <v>76</v>
      </c>
      <c r="AY3343" s="206" t="s">
        <v>524</v>
      </c>
    </row>
    <row r="3344" spans="2:51" s="14" customFormat="1">
      <c r="B3344" s="198"/>
      <c r="D3344" s="190" t="s">
        <v>532</v>
      </c>
      <c r="E3344" s="199" t="s">
        <v>1</v>
      </c>
      <c r="F3344" s="200" t="s">
        <v>3185</v>
      </c>
      <c r="H3344" s="199" t="s">
        <v>1</v>
      </c>
      <c r="I3344" s="201"/>
      <c r="L3344" s="198"/>
      <c r="M3344" s="202"/>
      <c r="N3344" s="203"/>
      <c r="O3344" s="203"/>
      <c r="P3344" s="203"/>
      <c r="Q3344" s="203"/>
      <c r="R3344" s="203"/>
      <c r="S3344" s="203"/>
      <c r="T3344" s="204"/>
      <c r="AT3344" s="199" t="s">
        <v>532</v>
      </c>
      <c r="AU3344" s="199" t="s">
        <v>89</v>
      </c>
      <c r="AV3344" s="14" t="s">
        <v>83</v>
      </c>
      <c r="AW3344" s="14" t="s">
        <v>30</v>
      </c>
      <c r="AX3344" s="14" t="s">
        <v>76</v>
      </c>
      <c r="AY3344" s="199" t="s">
        <v>524</v>
      </c>
    </row>
    <row r="3345" spans="1:65" s="14" customFormat="1">
      <c r="B3345" s="198"/>
      <c r="D3345" s="190" t="s">
        <v>532</v>
      </c>
      <c r="E3345" s="199" t="s">
        <v>1</v>
      </c>
      <c r="F3345" s="200" t="s">
        <v>3168</v>
      </c>
      <c r="H3345" s="199" t="s">
        <v>1</v>
      </c>
      <c r="I3345" s="201"/>
      <c r="L3345" s="198"/>
      <c r="M3345" s="202"/>
      <c r="N3345" s="203"/>
      <c r="O3345" s="203"/>
      <c r="P3345" s="203"/>
      <c r="Q3345" s="203"/>
      <c r="R3345" s="203"/>
      <c r="S3345" s="203"/>
      <c r="T3345" s="204"/>
      <c r="AT3345" s="199" t="s">
        <v>532</v>
      </c>
      <c r="AU3345" s="199" t="s">
        <v>89</v>
      </c>
      <c r="AV3345" s="14" t="s">
        <v>83</v>
      </c>
      <c r="AW3345" s="14" t="s">
        <v>30</v>
      </c>
      <c r="AX3345" s="14" t="s">
        <v>76</v>
      </c>
      <c r="AY3345" s="199" t="s">
        <v>524</v>
      </c>
    </row>
    <row r="3346" spans="1:65" s="13" customFormat="1">
      <c r="B3346" s="189"/>
      <c r="D3346" s="190" t="s">
        <v>532</v>
      </c>
      <c r="E3346" s="191" t="s">
        <v>1</v>
      </c>
      <c r="F3346" s="192" t="s">
        <v>3186</v>
      </c>
      <c r="H3346" s="193">
        <v>11.941000000000001</v>
      </c>
      <c r="I3346" s="194"/>
      <c r="L3346" s="189"/>
      <c r="M3346" s="195"/>
      <c r="N3346" s="196"/>
      <c r="O3346" s="196"/>
      <c r="P3346" s="196"/>
      <c r="Q3346" s="196"/>
      <c r="R3346" s="196"/>
      <c r="S3346" s="196"/>
      <c r="T3346" s="197"/>
      <c r="AT3346" s="191" t="s">
        <v>532</v>
      </c>
      <c r="AU3346" s="191" t="s">
        <v>89</v>
      </c>
      <c r="AV3346" s="13" t="s">
        <v>89</v>
      </c>
      <c r="AW3346" s="13" t="s">
        <v>30</v>
      </c>
      <c r="AX3346" s="13" t="s">
        <v>76</v>
      </c>
      <c r="AY3346" s="191" t="s">
        <v>524</v>
      </c>
    </row>
    <row r="3347" spans="1:65" s="13" customFormat="1">
      <c r="B3347" s="189"/>
      <c r="D3347" s="190" t="s">
        <v>532</v>
      </c>
      <c r="E3347" s="191" t="s">
        <v>1</v>
      </c>
      <c r="F3347" s="192" t="s">
        <v>3187</v>
      </c>
      <c r="H3347" s="193">
        <v>16.009</v>
      </c>
      <c r="I3347" s="194"/>
      <c r="L3347" s="189"/>
      <c r="M3347" s="195"/>
      <c r="N3347" s="196"/>
      <c r="O3347" s="196"/>
      <c r="P3347" s="196"/>
      <c r="Q3347" s="196"/>
      <c r="R3347" s="196"/>
      <c r="S3347" s="196"/>
      <c r="T3347" s="197"/>
      <c r="AT3347" s="191" t="s">
        <v>532</v>
      </c>
      <c r="AU3347" s="191" t="s">
        <v>89</v>
      </c>
      <c r="AV3347" s="13" t="s">
        <v>89</v>
      </c>
      <c r="AW3347" s="13" t="s">
        <v>30</v>
      </c>
      <c r="AX3347" s="13" t="s">
        <v>76</v>
      </c>
      <c r="AY3347" s="191" t="s">
        <v>524</v>
      </c>
    </row>
    <row r="3348" spans="1:65" s="14" customFormat="1">
      <c r="B3348" s="198"/>
      <c r="D3348" s="190" t="s">
        <v>532</v>
      </c>
      <c r="E3348" s="199" t="s">
        <v>1</v>
      </c>
      <c r="F3348" s="200" t="s">
        <v>2997</v>
      </c>
      <c r="H3348" s="199" t="s">
        <v>1</v>
      </c>
      <c r="I3348" s="201"/>
      <c r="L3348" s="198"/>
      <c r="M3348" s="202"/>
      <c r="N3348" s="203"/>
      <c r="O3348" s="203"/>
      <c r="P3348" s="203"/>
      <c r="Q3348" s="203"/>
      <c r="R3348" s="203"/>
      <c r="S3348" s="203"/>
      <c r="T3348" s="204"/>
      <c r="AT3348" s="199" t="s">
        <v>532</v>
      </c>
      <c r="AU3348" s="199" t="s">
        <v>89</v>
      </c>
      <c r="AV3348" s="14" t="s">
        <v>83</v>
      </c>
      <c r="AW3348" s="14" t="s">
        <v>30</v>
      </c>
      <c r="AX3348" s="14" t="s">
        <v>76</v>
      </c>
      <c r="AY3348" s="199" t="s">
        <v>524</v>
      </c>
    </row>
    <row r="3349" spans="1:65" s="13" customFormat="1">
      <c r="B3349" s="189"/>
      <c r="D3349" s="190" t="s">
        <v>532</v>
      </c>
      <c r="E3349" s="191" t="s">
        <v>1</v>
      </c>
      <c r="F3349" s="192" t="s">
        <v>3188</v>
      </c>
      <c r="H3349" s="193">
        <v>3.6880000000000002</v>
      </c>
      <c r="I3349" s="194"/>
      <c r="L3349" s="189"/>
      <c r="M3349" s="195"/>
      <c r="N3349" s="196"/>
      <c r="O3349" s="196"/>
      <c r="P3349" s="196"/>
      <c r="Q3349" s="196"/>
      <c r="R3349" s="196"/>
      <c r="S3349" s="196"/>
      <c r="T3349" s="197"/>
      <c r="AT3349" s="191" t="s">
        <v>532</v>
      </c>
      <c r="AU3349" s="191" t="s">
        <v>89</v>
      </c>
      <c r="AV3349" s="13" t="s">
        <v>89</v>
      </c>
      <c r="AW3349" s="13" t="s">
        <v>30</v>
      </c>
      <c r="AX3349" s="13" t="s">
        <v>76</v>
      </c>
      <c r="AY3349" s="191" t="s">
        <v>524</v>
      </c>
    </row>
    <row r="3350" spans="1:65" s="14" customFormat="1">
      <c r="B3350" s="198"/>
      <c r="D3350" s="190" t="s">
        <v>532</v>
      </c>
      <c r="E3350" s="199" t="s">
        <v>1</v>
      </c>
      <c r="F3350" s="200" t="s">
        <v>2065</v>
      </c>
      <c r="H3350" s="199" t="s">
        <v>1</v>
      </c>
      <c r="I3350" s="201"/>
      <c r="L3350" s="198"/>
      <c r="M3350" s="202"/>
      <c r="N3350" s="203"/>
      <c r="O3350" s="203"/>
      <c r="P3350" s="203"/>
      <c r="Q3350" s="203"/>
      <c r="R3350" s="203"/>
      <c r="S3350" s="203"/>
      <c r="T3350" s="204"/>
      <c r="AT3350" s="199" t="s">
        <v>532</v>
      </c>
      <c r="AU3350" s="199" t="s">
        <v>89</v>
      </c>
      <c r="AV3350" s="14" t="s">
        <v>83</v>
      </c>
      <c r="AW3350" s="14" t="s">
        <v>30</v>
      </c>
      <c r="AX3350" s="14" t="s">
        <v>76</v>
      </c>
      <c r="AY3350" s="199" t="s">
        <v>524</v>
      </c>
    </row>
    <row r="3351" spans="1:65" s="13" customFormat="1">
      <c r="B3351" s="189"/>
      <c r="D3351" s="190" t="s">
        <v>532</v>
      </c>
      <c r="E3351" s="191" t="s">
        <v>1</v>
      </c>
      <c r="F3351" s="192" t="s">
        <v>3189</v>
      </c>
      <c r="H3351" s="193">
        <v>20.164000000000001</v>
      </c>
      <c r="I3351" s="194"/>
      <c r="L3351" s="189"/>
      <c r="M3351" s="195"/>
      <c r="N3351" s="196"/>
      <c r="O3351" s="196"/>
      <c r="P3351" s="196"/>
      <c r="Q3351" s="196"/>
      <c r="R3351" s="196"/>
      <c r="S3351" s="196"/>
      <c r="T3351" s="197"/>
      <c r="AT3351" s="191" t="s">
        <v>532</v>
      </c>
      <c r="AU3351" s="191" t="s">
        <v>89</v>
      </c>
      <c r="AV3351" s="13" t="s">
        <v>89</v>
      </c>
      <c r="AW3351" s="13" t="s">
        <v>30</v>
      </c>
      <c r="AX3351" s="13" t="s">
        <v>76</v>
      </c>
      <c r="AY3351" s="191" t="s">
        <v>524</v>
      </c>
    </row>
    <row r="3352" spans="1:65" s="14" customFormat="1">
      <c r="B3352" s="198"/>
      <c r="D3352" s="190" t="s">
        <v>532</v>
      </c>
      <c r="E3352" s="199" t="s">
        <v>1</v>
      </c>
      <c r="F3352" s="200" t="s">
        <v>2962</v>
      </c>
      <c r="H3352" s="199" t="s">
        <v>1</v>
      </c>
      <c r="I3352" s="201"/>
      <c r="L3352" s="198"/>
      <c r="M3352" s="202"/>
      <c r="N3352" s="203"/>
      <c r="O3352" s="203"/>
      <c r="P3352" s="203"/>
      <c r="Q3352" s="203"/>
      <c r="R3352" s="203"/>
      <c r="S3352" s="203"/>
      <c r="T3352" s="204"/>
      <c r="AT3352" s="199" t="s">
        <v>532</v>
      </c>
      <c r="AU3352" s="199" t="s">
        <v>89</v>
      </c>
      <c r="AV3352" s="14" t="s">
        <v>83</v>
      </c>
      <c r="AW3352" s="14" t="s">
        <v>30</v>
      </c>
      <c r="AX3352" s="14" t="s">
        <v>76</v>
      </c>
      <c r="AY3352" s="199" t="s">
        <v>524</v>
      </c>
    </row>
    <row r="3353" spans="1:65" s="13" customFormat="1">
      <c r="B3353" s="189"/>
      <c r="D3353" s="190" t="s">
        <v>532</v>
      </c>
      <c r="E3353" s="191" t="s">
        <v>1</v>
      </c>
      <c r="F3353" s="192" t="s">
        <v>3190</v>
      </c>
      <c r="H3353" s="193">
        <v>3.3839999999999999</v>
      </c>
      <c r="I3353" s="194"/>
      <c r="L3353" s="189"/>
      <c r="M3353" s="195"/>
      <c r="N3353" s="196"/>
      <c r="O3353" s="196"/>
      <c r="P3353" s="196"/>
      <c r="Q3353" s="196"/>
      <c r="R3353" s="196"/>
      <c r="S3353" s="196"/>
      <c r="T3353" s="197"/>
      <c r="AT3353" s="191" t="s">
        <v>532</v>
      </c>
      <c r="AU3353" s="191" t="s">
        <v>89</v>
      </c>
      <c r="AV3353" s="13" t="s">
        <v>89</v>
      </c>
      <c r="AW3353" s="13" t="s">
        <v>30</v>
      </c>
      <c r="AX3353" s="13" t="s">
        <v>76</v>
      </c>
      <c r="AY3353" s="191" t="s">
        <v>524</v>
      </c>
    </row>
    <row r="3354" spans="1:65" s="14" customFormat="1">
      <c r="B3354" s="198"/>
      <c r="D3354" s="190" t="s">
        <v>532</v>
      </c>
      <c r="E3354" s="199" t="s">
        <v>1</v>
      </c>
      <c r="F3354" s="200" t="s">
        <v>2965</v>
      </c>
      <c r="H3354" s="199" t="s">
        <v>1</v>
      </c>
      <c r="I3354" s="201"/>
      <c r="L3354" s="198"/>
      <c r="M3354" s="202"/>
      <c r="N3354" s="203"/>
      <c r="O3354" s="203"/>
      <c r="P3354" s="203"/>
      <c r="Q3354" s="203"/>
      <c r="R3354" s="203"/>
      <c r="S3354" s="203"/>
      <c r="T3354" s="204"/>
      <c r="AT3354" s="199" t="s">
        <v>532</v>
      </c>
      <c r="AU3354" s="199" t="s">
        <v>89</v>
      </c>
      <c r="AV3354" s="14" t="s">
        <v>83</v>
      </c>
      <c r="AW3354" s="14" t="s">
        <v>30</v>
      </c>
      <c r="AX3354" s="14" t="s">
        <v>76</v>
      </c>
      <c r="AY3354" s="199" t="s">
        <v>524</v>
      </c>
    </row>
    <row r="3355" spans="1:65" s="13" customFormat="1">
      <c r="B3355" s="189"/>
      <c r="D3355" s="190" t="s">
        <v>532</v>
      </c>
      <c r="E3355" s="191" t="s">
        <v>1</v>
      </c>
      <c r="F3355" s="192" t="s">
        <v>3191</v>
      </c>
      <c r="H3355" s="193">
        <v>5.4720000000000004</v>
      </c>
      <c r="I3355" s="194"/>
      <c r="L3355" s="189"/>
      <c r="M3355" s="195"/>
      <c r="N3355" s="196"/>
      <c r="O3355" s="196"/>
      <c r="P3355" s="196"/>
      <c r="Q3355" s="196"/>
      <c r="R3355" s="196"/>
      <c r="S3355" s="196"/>
      <c r="T3355" s="197"/>
      <c r="AT3355" s="191" t="s">
        <v>532</v>
      </c>
      <c r="AU3355" s="191" t="s">
        <v>89</v>
      </c>
      <c r="AV3355" s="13" t="s">
        <v>89</v>
      </c>
      <c r="AW3355" s="13" t="s">
        <v>30</v>
      </c>
      <c r="AX3355" s="13" t="s">
        <v>76</v>
      </c>
      <c r="AY3355" s="191" t="s">
        <v>524</v>
      </c>
    </row>
    <row r="3356" spans="1:65" s="15" customFormat="1">
      <c r="B3356" s="205"/>
      <c r="D3356" s="190" t="s">
        <v>532</v>
      </c>
      <c r="E3356" s="206" t="s">
        <v>3192</v>
      </c>
      <c r="F3356" s="207" t="s">
        <v>589</v>
      </c>
      <c r="H3356" s="208">
        <v>60.658000000000001</v>
      </c>
      <c r="I3356" s="209"/>
      <c r="L3356" s="205"/>
      <c r="M3356" s="210"/>
      <c r="N3356" s="211"/>
      <c r="O3356" s="211"/>
      <c r="P3356" s="211"/>
      <c r="Q3356" s="211"/>
      <c r="R3356" s="211"/>
      <c r="S3356" s="211"/>
      <c r="T3356" s="212"/>
      <c r="AT3356" s="206" t="s">
        <v>532</v>
      </c>
      <c r="AU3356" s="206" t="s">
        <v>89</v>
      </c>
      <c r="AV3356" s="15" t="s">
        <v>537</v>
      </c>
      <c r="AW3356" s="15" t="s">
        <v>30</v>
      </c>
      <c r="AX3356" s="15" t="s">
        <v>76</v>
      </c>
      <c r="AY3356" s="206" t="s">
        <v>524</v>
      </c>
    </row>
    <row r="3357" spans="1:65" s="16" customFormat="1">
      <c r="B3357" s="213"/>
      <c r="D3357" s="190" t="s">
        <v>532</v>
      </c>
      <c r="E3357" s="214" t="s">
        <v>1</v>
      </c>
      <c r="F3357" s="215" t="s">
        <v>590</v>
      </c>
      <c r="H3357" s="216">
        <v>548.46699999999998</v>
      </c>
      <c r="I3357" s="217"/>
      <c r="L3357" s="213"/>
      <c r="M3357" s="218"/>
      <c r="N3357" s="219"/>
      <c r="O3357" s="219"/>
      <c r="P3357" s="219"/>
      <c r="Q3357" s="219"/>
      <c r="R3357" s="219"/>
      <c r="S3357" s="219"/>
      <c r="T3357" s="220"/>
      <c r="AT3357" s="214" t="s">
        <v>532</v>
      </c>
      <c r="AU3357" s="214" t="s">
        <v>89</v>
      </c>
      <c r="AV3357" s="16" t="s">
        <v>530</v>
      </c>
      <c r="AW3357" s="16" t="s">
        <v>30</v>
      </c>
      <c r="AX3357" s="16" t="s">
        <v>83</v>
      </c>
      <c r="AY3357" s="214" t="s">
        <v>524</v>
      </c>
    </row>
    <row r="3358" spans="1:65" s="2" customFormat="1" ht="16.5" customHeight="1">
      <c r="A3358" s="35"/>
      <c r="B3358" s="144"/>
      <c r="C3358" s="264" t="s">
        <v>3193</v>
      </c>
      <c r="D3358" s="264" t="s">
        <v>697</v>
      </c>
      <c r="E3358" s="265" t="s">
        <v>3194</v>
      </c>
      <c r="F3358" s="266" t="s">
        <v>3195</v>
      </c>
      <c r="G3358" s="267" t="s">
        <v>529</v>
      </c>
      <c r="H3358" s="268">
        <v>479.79300000000001</v>
      </c>
      <c r="I3358" s="268"/>
      <c r="J3358" s="268">
        <f>ROUND(I3358*H3358,3)</f>
        <v>0</v>
      </c>
      <c r="K3358" s="227"/>
      <c r="L3358" s="228"/>
      <c r="M3358" s="229" t="s">
        <v>1</v>
      </c>
      <c r="N3358" s="230" t="s">
        <v>42</v>
      </c>
      <c r="O3358" s="61"/>
      <c r="P3358" s="185">
        <f>O3358*H3358</f>
        <v>0</v>
      </c>
      <c r="Q3358" s="185">
        <v>1.8E-3</v>
      </c>
      <c r="R3358" s="185">
        <f>Q3358*H3358</f>
        <v>0.86362739999999993</v>
      </c>
      <c r="S3358" s="185">
        <v>0</v>
      </c>
      <c r="T3358" s="186">
        <f>S3358*H3358</f>
        <v>0</v>
      </c>
      <c r="U3358" s="35"/>
      <c r="V3358" s="35"/>
      <c r="W3358" s="35"/>
      <c r="X3358" s="35"/>
      <c r="Y3358" s="35"/>
      <c r="Z3358" s="35"/>
      <c r="AA3358" s="35"/>
      <c r="AB3358" s="35"/>
      <c r="AC3358" s="35"/>
      <c r="AD3358" s="35"/>
      <c r="AE3358" s="35"/>
      <c r="AR3358" s="187" t="s">
        <v>732</v>
      </c>
      <c r="AT3358" s="187" t="s">
        <v>697</v>
      </c>
      <c r="AU3358" s="187" t="s">
        <v>89</v>
      </c>
      <c r="AY3358" s="18" t="s">
        <v>524</v>
      </c>
      <c r="BE3358" s="105">
        <f>IF(N3358="základná",J3358,0)</f>
        <v>0</v>
      </c>
      <c r="BF3358" s="105">
        <f>IF(N3358="znížená",J3358,0)</f>
        <v>0</v>
      </c>
      <c r="BG3358" s="105">
        <f>IF(N3358="zákl. prenesená",J3358,0)</f>
        <v>0</v>
      </c>
      <c r="BH3358" s="105">
        <f>IF(N3358="zníž. prenesená",J3358,0)</f>
        <v>0</v>
      </c>
      <c r="BI3358" s="105">
        <f>IF(N3358="nulová",J3358,0)</f>
        <v>0</v>
      </c>
      <c r="BJ3358" s="18" t="s">
        <v>89</v>
      </c>
      <c r="BK3358" s="188">
        <f>ROUND(I3358*H3358,3)</f>
        <v>0</v>
      </c>
      <c r="BL3358" s="18" t="s">
        <v>644</v>
      </c>
      <c r="BM3358" s="187" t="s">
        <v>3196</v>
      </c>
    </row>
    <row r="3359" spans="1:65" s="14" customFormat="1">
      <c r="B3359" s="198"/>
      <c r="D3359" s="190" t="s">
        <v>532</v>
      </c>
      <c r="E3359" s="199" t="s">
        <v>1</v>
      </c>
      <c r="F3359" s="200" t="s">
        <v>3157</v>
      </c>
      <c r="H3359" s="199" t="s">
        <v>1</v>
      </c>
      <c r="I3359" s="201"/>
      <c r="L3359" s="198"/>
      <c r="M3359" s="202"/>
      <c r="N3359" s="203"/>
      <c r="O3359" s="203"/>
      <c r="P3359" s="203"/>
      <c r="Q3359" s="203"/>
      <c r="R3359" s="203"/>
      <c r="S3359" s="203"/>
      <c r="T3359" s="204"/>
      <c r="AT3359" s="199" t="s">
        <v>532</v>
      </c>
      <c r="AU3359" s="199" t="s">
        <v>89</v>
      </c>
      <c r="AV3359" s="14" t="s">
        <v>83</v>
      </c>
      <c r="AW3359" s="14" t="s">
        <v>30</v>
      </c>
      <c r="AX3359" s="14" t="s">
        <v>76</v>
      </c>
      <c r="AY3359" s="199" t="s">
        <v>524</v>
      </c>
    </row>
    <row r="3360" spans="1:65" s="14" customFormat="1">
      <c r="B3360" s="198"/>
      <c r="D3360" s="190" t="s">
        <v>532</v>
      </c>
      <c r="E3360" s="199" t="s">
        <v>1</v>
      </c>
      <c r="F3360" s="200" t="s">
        <v>3158</v>
      </c>
      <c r="H3360" s="199" t="s">
        <v>1</v>
      </c>
      <c r="I3360" s="201"/>
      <c r="L3360" s="198"/>
      <c r="M3360" s="202"/>
      <c r="N3360" s="203"/>
      <c r="O3360" s="203"/>
      <c r="P3360" s="203"/>
      <c r="Q3360" s="203"/>
      <c r="R3360" s="203"/>
      <c r="S3360" s="203"/>
      <c r="T3360" s="204"/>
      <c r="AT3360" s="199" t="s">
        <v>532</v>
      </c>
      <c r="AU3360" s="199" t="s">
        <v>89</v>
      </c>
      <c r="AV3360" s="14" t="s">
        <v>83</v>
      </c>
      <c r="AW3360" s="14" t="s">
        <v>30</v>
      </c>
      <c r="AX3360" s="14" t="s">
        <v>76</v>
      </c>
      <c r="AY3360" s="199" t="s">
        <v>524</v>
      </c>
    </row>
    <row r="3361" spans="2:51" s="14" customFormat="1">
      <c r="B3361" s="198"/>
      <c r="D3361" s="190" t="s">
        <v>532</v>
      </c>
      <c r="E3361" s="199" t="s">
        <v>1</v>
      </c>
      <c r="F3361" s="200" t="s">
        <v>3159</v>
      </c>
      <c r="H3361" s="199" t="s">
        <v>1</v>
      </c>
      <c r="I3361" s="201"/>
      <c r="L3361" s="198"/>
      <c r="M3361" s="202"/>
      <c r="N3361" s="203"/>
      <c r="O3361" s="203"/>
      <c r="P3361" s="203"/>
      <c r="Q3361" s="203"/>
      <c r="R3361" s="203"/>
      <c r="S3361" s="203"/>
      <c r="T3361" s="204"/>
      <c r="AT3361" s="199" t="s">
        <v>532</v>
      </c>
      <c r="AU3361" s="199" t="s">
        <v>89</v>
      </c>
      <c r="AV3361" s="14" t="s">
        <v>83</v>
      </c>
      <c r="AW3361" s="14" t="s">
        <v>30</v>
      </c>
      <c r="AX3361" s="14" t="s">
        <v>76</v>
      </c>
      <c r="AY3361" s="199" t="s">
        <v>524</v>
      </c>
    </row>
    <row r="3362" spans="2:51" s="13" customFormat="1">
      <c r="B3362" s="189"/>
      <c r="D3362" s="190" t="s">
        <v>532</v>
      </c>
      <c r="E3362" s="191" t="s">
        <v>1</v>
      </c>
      <c r="F3362" s="192" t="s">
        <v>3160</v>
      </c>
      <c r="H3362" s="193">
        <v>48.238999999999997</v>
      </c>
      <c r="I3362" s="194"/>
      <c r="L3362" s="189"/>
      <c r="M3362" s="195"/>
      <c r="N3362" s="196"/>
      <c r="O3362" s="196"/>
      <c r="P3362" s="196"/>
      <c r="Q3362" s="196"/>
      <c r="R3362" s="196"/>
      <c r="S3362" s="196"/>
      <c r="T3362" s="197"/>
      <c r="AT3362" s="191" t="s">
        <v>532</v>
      </c>
      <c r="AU3362" s="191" t="s">
        <v>89</v>
      </c>
      <c r="AV3362" s="13" t="s">
        <v>89</v>
      </c>
      <c r="AW3362" s="13" t="s">
        <v>30</v>
      </c>
      <c r="AX3362" s="13" t="s">
        <v>76</v>
      </c>
      <c r="AY3362" s="191" t="s">
        <v>524</v>
      </c>
    </row>
    <row r="3363" spans="2:51" s="13" customFormat="1">
      <c r="B3363" s="189"/>
      <c r="D3363" s="190" t="s">
        <v>532</v>
      </c>
      <c r="E3363" s="191" t="s">
        <v>1</v>
      </c>
      <c r="F3363" s="192" t="s">
        <v>3161</v>
      </c>
      <c r="H3363" s="193">
        <v>25.241</v>
      </c>
      <c r="I3363" s="194"/>
      <c r="L3363" s="189"/>
      <c r="M3363" s="195"/>
      <c r="N3363" s="196"/>
      <c r="O3363" s="196"/>
      <c r="P3363" s="196"/>
      <c r="Q3363" s="196"/>
      <c r="R3363" s="196"/>
      <c r="S3363" s="196"/>
      <c r="T3363" s="197"/>
      <c r="AT3363" s="191" t="s">
        <v>532</v>
      </c>
      <c r="AU3363" s="191" t="s">
        <v>89</v>
      </c>
      <c r="AV3363" s="13" t="s">
        <v>89</v>
      </c>
      <c r="AW3363" s="13" t="s">
        <v>30</v>
      </c>
      <c r="AX3363" s="13" t="s">
        <v>76</v>
      </c>
      <c r="AY3363" s="191" t="s">
        <v>524</v>
      </c>
    </row>
    <row r="3364" spans="2:51" s="13" customFormat="1">
      <c r="B3364" s="189"/>
      <c r="D3364" s="190" t="s">
        <v>532</v>
      </c>
      <c r="E3364" s="191" t="s">
        <v>1</v>
      </c>
      <c r="F3364" s="192" t="s">
        <v>3162</v>
      </c>
      <c r="H3364" s="193">
        <v>20.908999999999999</v>
      </c>
      <c r="I3364" s="194"/>
      <c r="L3364" s="189"/>
      <c r="M3364" s="195"/>
      <c r="N3364" s="196"/>
      <c r="O3364" s="196"/>
      <c r="P3364" s="196"/>
      <c r="Q3364" s="196"/>
      <c r="R3364" s="196"/>
      <c r="S3364" s="196"/>
      <c r="T3364" s="197"/>
      <c r="AT3364" s="191" t="s">
        <v>532</v>
      </c>
      <c r="AU3364" s="191" t="s">
        <v>89</v>
      </c>
      <c r="AV3364" s="13" t="s">
        <v>89</v>
      </c>
      <c r="AW3364" s="13" t="s">
        <v>30</v>
      </c>
      <c r="AX3364" s="13" t="s">
        <v>76</v>
      </c>
      <c r="AY3364" s="191" t="s">
        <v>524</v>
      </c>
    </row>
    <row r="3365" spans="2:51" s="14" customFormat="1">
      <c r="B3365" s="198"/>
      <c r="D3365" s="190" t="s">
        <v>532</v>
      </c>
      <c r="E3365" s="199" t="s">
        <v>1</v>
      </c>
      <c r="F3365" s="200" t="s">
        <v>3163</v>
      </c>
      <c r="H3365" s="199" t="s">
        <v>1</v>
      </c>
      <c r="I3365" s="201"/>
      <c r="L3365" s="198"/>
      <c r="M3365" s="202"/>
      <c r="N3365" s="203"/>
      <c r="O3365" s="203"/>
      <c r="P3365" s="203"/>
      <c r="Q3365" s="203"/>
      <c r="R3365" s="203"/>
      <c r="S3365" s="203"/>
      <c r="T3365" s="204"/>
      <c r="AT3365" s="199" t="s">
        <v>532</v>
      </c>
      <c r="AU3365" s="199" t="s">
        <v>89</v>
      </c>
      <c r="AV3365" s="14" t="s">
        <v>83</v>
      </c>
      <c r="AW3365" s="14" t="s">
        <v>30</v>
      </c>
      <c r="AX3365" s="14" t="s">
        <v>76</v>
      </c>
      <c r="AY3365" s="199" t="s">
        <v>524</v>
      </c>
    </row>
    <row r="3366" spans="2:51" s="13" customFormat="1">
      <c r="B3366" s="189"/>
      <c r="D3366" s="190" t="s">
        <v>532</v>
      </c>
      <c r="E3366" s="191" t="s">
        <v>1</v>
      </c>
      <c r="F3366" s="192" t="s">
        <v>3164</v>
      </c>
      <c r="H3366" s="193">
        <v>34.465000000000003</v>
      </c>
      <c r="I3366" s="194"/>
      <c r="L3366" s="189"/>
      <c r="M3366" s="195"/>
      <c r="N3366" s="196"/>
      <c r="O3366" s="196"/>
      <c r="P3366" s="196"/>
      <c r="Q3366" s="196"/>
      <c r="R3366" s="196"/>
      <c r="S3366" s="196"/>
      <c r="T3366" s="197"/>
      <c r="AT3366" s="191" t="s">
        <v>532</v>
      </c>
      <c r="AU3366" s="191" t="s">
        <v>89</v>
      </c>
      <c r="AV3366" s="13" t="s">
        <v>89</v>
      </c>
      <c r="AW3366" s="13" t="s">
        <v>30</v>
      </c>
      <c r="AX3366" s="13" t="s">
        <v>76</v>
      </c>
      <c r="AY3366" s="191" t="s">
        <v>524</v>
      </c>
    </row>
    <row r="3367" spans="2:51" s="15" customFormat="1">
      <c r="B3367" s="205"/>
      <c r="D3367" s="190" t="s">
        <v>532</v>
      </c>
      <c r="E3367" s="206" t="s">
        <v>1</v>
      </c>
      <c r="F3367" s="207" t="s">
        <v>589</v>
      </c>
      <c r="H3367" s="208">
        <v>128.85400000000001</v>
      </c>
      <c r="I3367" s="209"/>
      <c r="L3367" s="205"/>
      <c r="M3367" s="210"/>
      <c r="N3367" s="211"/>
      <c r="O3367" s="211"/>
      <c r="P3367" s="211"/>
      <c r="Q3367" s="211"/>
      <c r="R3367" s="211"/>
      <c r="S3367" s="211"/>
      <c r="T3367" s="212"/>
      <c r="AT3367" s="206" t="s">
        <v>532</v>
      </c>
      <c r="AU3367" s="206" t="s">
        <v>89</v>
      </c>
      <c r="AV3367" s="15" t="s">
        <v>537</v>
      </c>
      <c r="AW3367" s="15" t="s">
        <v>30</v>
      </c>
      <c r="AX3367" s="15" t="s">
        <v>76</v>
      </c>
      <c r="AY3367" s="206" t="s">
        <v>524</v>
      </c>
    </row>
    <row r="3368" spans="2:51" s="14" customFormat="1">
      <c r="B3368" s="198"/>
      <c r="D3368" s="190" t="s">
        <v>532</v>
      </c>
      <c r="E3368" s="199" t="s">
        <v>1</v>
      </c>
      <c r="F3368" s="200" t="s">
        <v>2064</v>
      </c>
      <c r="H3368" s="199" t="s">
        <v>1</v>
      </c>
      <c r="I3368" s="201"/>
      <c r="L3368" s="198"/>
      <c r="M3368" s="202"/>
      <c r="N3368" s="203"/>
      <c r="O3368" s="203"/>
      <c r="P3368" s="203"/>
      <c r="Q3368" s="203"/>
      <c r="R3368" s="203"/>
      <c r="S3368" s="203"/>
      <c r="T3368" s="204"/>
      <c r="AT3368" s="199" t="s">
        <v>532</v>
      </c>
      <c r="AU3368" s="199" t="s">
        <v>89</v>
      </c>
      <c r="AV3368" s="14" t="s">
        <v>83</v>
      </c>
      <c r="AW3368" s="14" t="s">
        <v>30</v>
      </c>
      <c r="AX3368" s="14" t="s">
        <v>76</v>
      </c>
      <c r="AY3368" s="199" t="s">
        <v>524</v>
      </c>
    </row>
    <row r="3369" spans="2:51" s="14" customFormat="1">
      <c r="B3369" s="198"/>
      <c r="D3369" s="190" t="s">
        <v>532</v>
      </c>
      <c r="E3369" s="199" t="s">
        <v>1</v>
      </c>
      <c r="F3369" s="200" t="s">
        <v>3167</v>
      </c>
      <c r="H3369" s="199" t="s">
        <v>1</v>
      </c>
      <c r="I3369" s="201"/>
      <c r="L3369" s="198"/>
      <c r="M3369" s="202"/>
      <c r="N3369" s="203"/>
      <c r="O3369" s="203"/>
      <c r="P3369" s="203"/>
      <c r="Q3369" s="203"/>
      <c r="R3369" s="203"/>
      <c r="S3369" s="203"/>
      <c r="T3369" s="204"/>
      <c r="AT3369" s="199" t="s">
        <v>532</v>
      </c>
      <c r="AU3369" s="199" t="s">
        <v>89</v>
      </c>
      <c r="AV3369" s="14" t="s">
        <v>83</v>
      </c>
      <c r="AW3369" s="14" t="s">
        <v>30</v>
      </c>
      <c r="AX3369" s="14" t="s">
        <v>76</v>
      </c>
      <c r="AY3369" s="199" t="s">
        <v>524</v>
      </c>
    </row>
    <row r="3370" spans="2:51" s="14" customFormat="1">
      <c r="B3370" s="198"/>
      <c r="D3370" s="190" t="s">
        <v>532</v>
      </c>
      <c r="E3370" s="199" t="s">
        <v>1</v>
      </c>
      <c r="F3370" s="200" t="s">
        <v>3168</v>
      </c>
      <c r="H3370" s="199" t="s">
        <v>1</v>
      </c>
      <c r="I3370" s="201"/>
      <c r="L3370" s="198"/>
      <c r="M3370" s="202"/>
      <c r="N3370" s="203"/>
      <c r="O3370" s="203"/>
      <c r="P3370" s="203"/>
      <c r="Q3370" s="203"/>
      <c r="R3370" s="203"/>
      <c r="S3370" s="203"/>
      <c r="T3370" s="204"/>
      <c r="AT3370" s="199" t="s">
        <v>532</v>
      </c>
      <c r="AU3370" s="199" t="s">
        <v>89</v>
      </c>
      <c r="AV3370" s="14" t="s">
        <v>83</v>
      </c>
      <c r="AW3370" s="14" t="s">
        <v>30</v>
      </c>
      <c r="AX3370" s="14" t="s">
        <v>76</v>
      </c>
      <c r="AY3370" s="199" t="s">
        <v>524</v>
      </c>
    </row>
    <row r="3371" spans="2:51" s="14" customFormat="1">
      <c r="B3371" s="198"/>
      <c r="D3371" s="190" t="s">
        <v>532</v>
      </c>
      <c r="E3371" s="199" t="s">
        <v>1</v>
      </c>
      <c r="F3371" s="200" t="s">
        <v>2983</v>
      </c>
      <c r="H3371" s="199" t="s">
        <v>1</v>
      </c>
      <c r="I3371" s="201"/>
      <c r="L3371" s="198"/>
      <c r="M3371" s="202"/>
      <c r="N3371" s="203"/>
      <c r="O3371" s="203"/>
      <c r="P3371" s="203"/>
      <c r="Q3371" s="203"/>
      <c r="R3371" s="203"/>
      <c r="S3371" s="203"/>
      <c r="T3371" s="204"/>
      <c r="AT3371" s="199" t="s">
        <v>532</v>
      </c>
      <c r="AU3371" s="199" t="s">
        <v>89</v>
      </c>
      <c r="AV3371" s="14" t="s">
        <v>83</v>
      </c>
      <c r="AW3371" s="14" t="s">
        <v>30</v>
      </c>
      <c r="AX3371" s="14" t="s">
        <v>76</v>
      </c>
      <c r="AY3371" s="199" t="s">
        <v>524</v>
      </c>
    </row>
    <row r="3372" spans="2:51" s="13" customFormat="1">
      <c r="B3372" s="189"/>
      <c r="D3372" s="190" t="s">
        <v>532</v>
      </c>
      <c r="E3372" s="191" t="s">
        <v>1</v>
      </c>
      <c r="F3372" s="192" t="s">
        <v>3169</v>
      </c>
      <c r="H3372" s="193">
        <v>36.26</v>
      </c>
      <c r="I3372" s="194"/>
      <c r="L3372" s="189"/>
      <c r="M3372" s="195"/>
      <c r="N3372" s="196"/>
      <c r="O3372" s="196"/>
      <c r="P3372" s="196"/>
      <c r="Q3372" s="196"/>
      <c r="R3372" s="196"/>
      <c r="S3372" s="196"/>
      <c r="T3372" s="197"/>
      <c r="AT3372" s="191" t="s">
        <v>532</v>
      </c>
      <c r="AU3372" s="191" t="s">
        <v>89</v>
      </c>
      <c r="AV3372" s="13" t="s">
        <v>89</v>
      </c>
      <c r="AW3372" s="13" t="s">
        <v>30</v>
      </c>
      <c r="AX3372" s="13" t="s">
        <v>76</v>
      </c>
      <c r="AY3372" s="191" t="s">
        <v>524</v>
      </c>
    </row>
    <row r="3373" spans="2:51" s="13" customFormat="1">
      <c r="B3373" s="189"/>
      <c r="D3373" s="190" t="s">
        <v>532</v>
      </c>
      <c r="E3373" s="191" t="s">
        <v>1</v>
      </c>
      <c r="F3373" s="192" t="s">
        <v>3170</v>
      </c>
      <c r="H3373" s="193">
        <v>7.6289999999999996</v>
      </c>
      <c r="I3373" s="194"/>
      <c r="L3373" s="189"/>
      <c r="M3373" s="195"/>
      <c r="N3373" s="196"/>
      <c r="O3373" s="196"/>
      <c r="P3373" s="196"/>
      <c r="Q3373" s="196"/>
      <c r="R3373" s="196"/>
      <c r="S3373" s="196"/>
      <c r="T3373" s="197"/>
      <c r="AT3373" s="191" t="s">
        <v>532</v>
      </c>
      <c r="AU3373" s="191" t="s">
        <v>89</v>
      </c>
      <c r="AV3373" s="13" t="s">
        <v>89</v>
      </c>
      <c r="AW3373" s="13" t="s">
        <v>30</v>
      </c>
      <c r="AX3373" s="13" t="s">
        <v>76</v>
      </c>
      <c r="AY3373" s="191" t="s">
        <v>524</v>
      </c>
    </row>
    <row r="3374" spans="2:51" s="13" customFormat="1">
      <c r="B3374" s="189"/>
      <c r="D3374" s="190" t="s">
        <v>532</v>
      </c>
      <c r="E3374" s="191" t="s">
        <v>1</v>
      </c>
      <c r="F3374" s="192" t="s">
        <v>3171</v>
      </c>
      <c r="H3374" s="193">
        <v>35.332999999999998</v>
      </c>
      <c r="I3374" s="194"/>
      <c r="L3374" s="189"/>
      <c r="M3374" s="195"/>
      <c r="N3374" s="196"/>
      <c r="O3374" s="196"/>
      <c r="P3374" s="196"/>
      <c r="Q3374" s="196"/>
      <c r="R3374" s="196"/>
      <c r="S3374" s="196"/>
      <c r="T3374" s="197"/>
      <c r="AT3374" s="191" t="s">
        <v>532</v>
      </c>
      <c r="AU3374" s="191" t="s">
        <v>89</v>
      </c>
      <c r="AV3374" s="13" t="s">
        <v>89</v>
      </c>
      <c r="AW3374" s="13" t="s">
        <v>30</v>
      </c>
      <c r="AX3374" s="13" t="s">
        <v>76</v>
      </c>
      <c r="AY3374" s="191" t="s">
        <v>524</v>
      </c>
    </row>
    <row r="3375" spans="2:51" s="13" customFormat="1">
      <c r="B3375" s="189"/>
      <c r="D3375" s="190" t="s">
        <v>532</v>
      </c>
      <c r="E3375" s="191" t="s">
        <v>1</v>
      </c>
      <c r="F3375" s="192" t="s">
        <v>3172</v>
      </c>
      <c r="H3375" s="193">
        <v>33.924999999999997</v>
      </c>
      <c r="I3375" s="194"/>
      <c r="L3375" s="189"/>
      <c r="M3375" s="195"/>
      <c r="N3375" s="196"/>
      <c r="O3375" s="196"/>
      <c r="P3375" s="196"/>
      <c r="Q3375" s="196"/>
      <c r="R3375" s="196"/>
      <c r="S3375" s="196"/>
      <c r="T3375" s="197"/>
      <c r="AT3375" s="191" t="s">
        <v>532</v>
      </c>
      <c r="AU3375" s="191" t="s">
        <v>89</v>
      </c>
      <c r="AV3375" s="13" t="s">
        <v>89</v>
      </c>
      <c r="AW3375" s="13" t="s">
        <v>30</v>
      </c>
      <c r="AX3375" s="13" t="s">
        <v>76</v>
      </c>
      <c r="AY3375" s="191" t="s">
        <v>524</v>
      </c>
    </row>
    <row r="3376" spans="2:51" s="13" customFormat="1">
      <c r="B3376" s="189"/>
      <c r="D3376" s="190" t="s">
        <v>532</v>
      </c>
      <c r="E3376" s="191" t="s">
        <v>1</v>
      </c>
      <c r="F3376" s="192" t="s">
        <v>3173</v>
      </c>
      <c r="H3376" s="193">
        <v>-11.941000000000001</v>
      </c>
      <c r="I3376" s="194"/>
      <c r="L3376" s="189"/>
      <c r="M3376" s="195"/>
      <c r="N3376" s="196"/>
      <c r="O3376" s="196"/>
      <c r="P3376" s="196"/>
      <c r="Q3376" s="196"/>
      <c r="R3376" s="196"/>
      <c r="S3376" s="196"/>
      <c r="T3376" s="197"/>
      <c r="AT3376" s="191" t="s">
        <v>532</v>
      </c>
      <c r="AU3376" s="191" t="s">
        <v>89</v>
      </c>
      <c r="AV3376" s="13" t="s">
        <v>89</v>
      </c>
      <c r="AW3376" s="13" t="s">
        <v>30</v>
      </c>
      <c r="AX3376" s="13" t="s">
        <v>76</v>
      </c>
      <c r="AY3376" s="191" t="s">
        <v>524</v>
      </c>
    </row>
    <row r="3377" spans="2:51" s="14" customFormat="1">
      <c r="B3377" s="198"/>
      <c r="D3377" s="190" t="s">
        <v>532</v>
      </c>
      <c r="E3377" s="199" t="s">
        <v>1</v>
      </c>
      <c r="F3377" s="200" t="s">
        <v>2988</v>
      </c>
      <c r="H3377" s="199" t="s">
        <v>1</v>
      </c>
      <c r="I3377" s="201"/>
      <c r="L3377" s="198"/>
      <c r="M3377" s="202"/>
      <c r="N3377" s="203"/>
      <c r="O3377" s="203"/>
      <c r="P3377" s="203"/>
      <c r="Q3377" s="203"/>
      <c r="R3377" s="203"/>
      <c r="S3377" s="203"/>
      <c r="T3377" s="204"/>
      <c r="AT3377" s="199" t="s">
        <v>532</v>
      </c>
      <c r="AU3377" s="199" t="s">
        <v>89</v>
      </c>
      <c r="AV3377" s="14" t="s">
        <v>83</v>
      </c>
      <c r="AW3377" s="14" t="s">
        <v>30</v>
      </c>
      <c r="AX3377" s="14" t="s">
        <v>76</v>
      </c>
      <c r="AY3377" s="199" t="s">
        <v>524</v>
      </c>
    </row>
    <row r="3378" spans="2:51" s="13" customFormat="1">
      <c r="B3378" s="189"/>
      <c r="D3378" s="190" t="s">
        <v>532</v>
      </c>
      <c r="E3378" s="191" t="s">
        <v>1</v>
      </c>
      <c r="F3378" s="192" t="s">
        <v>3174</v>
      </c>
      <c r="H3378" s="193">
        <v>11.507</v>
      </c>
      <c r="I3378" s="194"/>
      <c r="L3378" s="189"/>
      <c r="M3378" s="195"/>
      <c r="N3378" s="196"/>
      <c r="O3378" s="196"/>
      <c r="P3378" s="196"/>
      <c r="Q3378" s="196"/>
      <c r="R3378" s="196"/>
      <c r="S3378" s="196"/>
      <c r="T3378" s="197"/>
      <c r="AT3378" s="191" t="s">
        <v>532</v>
      </c>
      <c r="AU3378" s="191" t="s">
        <v>89</v>
      </c>
      <c r="AV3378" s="13" t="s">
        <v>89</v>
      </c>
      <c r="AW3378" s="13" t="s">
        <v>30</v>
      </c>
      <c r="AX3378" s="13" t="s">
        <v>76</v>
      </c>
      <c r="AY3378" s="191" t="s">
        <v>524</v>
      </c>
    </row>
    <row r="3379" spans="2:51" s="13" customFormat="1">
      <c r="B3379" s="189"/>
      <c r="D3379" s="190" t="s">
        <v>532</v>
      </c>
      <c r="E3379" s="191" t="s">
        <v>1</v>
      </c>
      <c r="F3379" s="192" t="s">
        <v>3175</v>
      </c>
      <c r="H3379" s="193">
        <v>59.871000000000002</v>
      </c>
      <c r="I3379" s="194"/>
      <c r="L3379" s="189"/>
      <c r="M3379" s="195"/>
      <c r="N3379" s="196"/>
      <c r="O3379" s="196"/>
      <c r="P3379" s="196"/>
      <c r="Q3379" s="196"/>
      <c r="R3379" s="196"/>
      <c r="S3379" s="196"/>
      <c r="T3379" s="197"/>
      <c r="AT3379" s="191" t="s">
        <v>532</v>
      </c>
      <c r="AU3379" s="191" t="s">
        <v>89</v>
      </c>
      <c r="AV3379" s="13" t="s">
        <v>89</v>
      </c>
      <c r="AW3379" s="13" t="s">
        <v>30</v>
      </c>
      <c r="AX3379" s="13" t="s">
        <v>76</v>
      </c>
      <c r="AY3379" s="191" t="s">
        <v>524</v>
      </c>
    </row>
    <row r="3380" spans="2:51" s="13" customFormat="1">
      <c r="B3380" s="189"/>
      <c r="D3380" s="190" t="s">
        <v>532</v>
      </c>
      <c r="E3380" s="191" t="s">
        <v>1</v>
      </c>
      <c r="F3380" s="192" t="s">
        <v>3176</v>
      </c>
      <c r="H3380" s="193">
        <v>34.046999999999997</v>
      </c>
      <c r="I3380" s="194"/>
      <c r="L3380" s="189"/>
      <c r="M3380" s="195"/>
      <c r="N3380" s="196"/>
      <c r="O3380" s="196"/>
      <c r="P3380" s="196"/>
      <c r="Q3380" s="196"/>
      <c r="R3380" s="196"/>
      <c r="S3380" s="196"/>
      <c r="T3380" s="197"/>
      <c r="AT3380" s="191" t="s">
        <v>532</v>
      </c>
      <c r="AU3380" s="191" t="s">
        <v>89</v>
      </c>
      <c r="AV3380" s="13" t="s">
        <v>89</v>
      </c>
      <c r="AW3380" s="13" t="s">
        <v>30</v>
      </c>
      <c r="AX3380" s="13" t="s">
        <v>76</v>
      </c>
      <c r="AY3380" s="191" t="s">
        <v>524</v>
      </c>
    </row>
    <row r="3381" spans="2:51" s="13" customFormat="1">
      <c r="B3381" s="189"/>
      <c r="D3381" s="190" t="s">
        <v>532</v>
      </c>
      <c r="E3381" s="191" t="s">
        <v>1</v>
      </c>
      <c r="F3381" s="192" t="s">
        <v>3174</v>
      </c>
      <c r="H3381" s="193">
        <v>11.507</v>
      </c>
      <c r="I3381" s="194"/>
      <c r="L3381" s="189"/>
      <c r="M3381" s="195"/>
      <c r="N3381" s="196"/>
      <c r="O3381" s="196"/>
      <c r="P3381" s="196"/>
      <c r="Q3381" s="196"/>
      <c r="R3381" s="196"/>
      <c r="S3381" s="196"/>
      <c r="T3381" s="197"/>
      <c r="AT3381" s="191" t="s">
        <v>532</v>
      </c>
      <c r="AU3381" s="191" t="s">
        <v>89</v>
      </c>
      <c r="AV3381" s="13" t="s">
        <v>89</v>
      </c>
      <c r="AW3381" s="13" t="s">
        <v>30</v>
      </c>
      <c r="AX3381" s="13" t="s">
        <v>76</v>
      </c>
      <c r="AY3381" s="191" t="s">
        <v>524</v>
      </c>
    </row>
    <row r="3382" spans="2:51" s="13" customFormat="1">
      <c r="B3382" s="189"/>
      <c r="D3382" s="190" t="s">
        <v>532</v>
      </c>
      <c r="E3382" s="191" t="s">
        <v>1</v>
      </c>
      <c r="F3382" s="192" t="s">
        <v>3177</v>
      </c>
      <c r="H3382" s="193">
        <v>36.133000000000003</v>
      </c>
      <c r="I3382" s="194"/>
      <c r="L3382" s="189"/>
      <c r="M3382" s="195"/>
      <c r="N3382" s="196"/>
      <c r="O3382" s="196"/>
      <c r="P3382" s="196"/>
      <c r="Q3382" s="196"/>
      <c r="R3382" s="196"/>
      <c r="S3382" s="196"/>
      <c r="T3382" s="197"/>
      <c r="AT3382" s="191" t="s">
        <v>532</v>
      </c>
      <c r="AU3382" s="191" t="s">
        <v>89</v>
      </c>
      <c r="AV3382" s="13" t="s">
        <v>89</v>
      </c>
      <c r="AW3382" s="13" t="s">
        <v>30</v>
      </c>
      <c r="AX3382" s="13" t="s">
        <v>76</v>
      </c>
      <c r="AY3382" s="191" t="s">
        <v>524</v>
      </c>
    </row>
    <row r="3383" spans="2:51" s="13" customFormat="1">
      <c r="B3383" s="189"/>
      <c r="D3383" s="190" t="s">
        <v>532</v>
      </c>
      <c r="E3383" s="191" t="s">
        <v>1</v>
      </c>
      <c r="F3383" s="192" t="s">
        <v>3178</v>
      </c>
      <c r="H3383" s="193">
        <v>-15.77</v>
      </c>
      <c r="I3383" s="194"/>
      <c r="L3383" s="189"/>
      <c r="M3383" s="195"/>
      <c r="N3383" s="196"/>
      <c r="O3383" s="196"/>
      <c r="P3383" s="196"/>
      <c r="Q3383" s="196"/>
      <c r="R3383" s="196"/>
      <c r="S3383" s="196"/>
      <c r="T3383" s="197"/>
      <c r="AT3383" s="191" t="s">
        <v>532</v>
      </c>
      <c r="AU3383" s="191" t="s">
        <v>89</v>
      </c>
      <c r="AV3383" s="13" t="s">
        <v>89</v>
      </c>
      <c r="AW3383" s="13" t="s">
        <v>30</v>
      </c>
      <c r="AX3383" s="13" t="s">
        <v>76</v>
      </c>
      <c r="AY3383" s="191" t="s">
        <v>524</v>
      </c>
    </row>
    <row r="3384" spans="2:51" s="14" customFormat="1">
      <c r="B3384" s="198"/>
      <c r="D3384" s="190" t="s">
        <v>532</v>
      </c>
      <c r="E3384" s="199" t="s">
        <v>1</v>
      </c>
      <c r="F3384" s="200" t="s">
        <v>3179</v>
      </c>
      <c r="H3384" s="199" t="s">
        <v>1</v>
      </c>
      <c r="I3384" s="201"/>
      <c r="L3384" s="198"/>
      <c r="M3384" s="202"/>
      <c r="N3384" s="203"/>
      <c r="O3384" s="203"/>
      <c r="P3384" s="203"/>
      <c r="Q3384" s="203"/>
      <c r="R3384" s="203"/>
      <c r="S3384" s="203"/>
      <c r="T3384" s="204"/>
      <c r="AT3384" s="199" t="s">
        <v>532</v>
      </c>
      <c r="AU3384" s="199" t="s">
        <v>89</v>
      </c>
      <c r="AV3384" s="14" t="s">
        <v>83</v>
      </c>
      <c r="AW3384" s="14" t="s">
        <v>30</v>
      </c>
      <c r="AX3384" s="14" t="s">
        <v>76</v>
      </c>
      <c r="AY3384" s="199" t="s">
        <v>524</v>
      </c>
    </row>
    <row r="3385" spans="2:51" s="13" customFormat="1">
      <c r="B3385" s="189"/>
      <c r="D3385" s="190" t="s">
        <v>532</v>
      </c>
      <c r="E3385" s="191" t="s">
        <v>1</v>
      </c>
      <c r="F3385" s="192" t="s">
        <v>3180</v>
      </c>
      <c r="H3385" s="193">
        <v>32.594000000000001</v>
      </c>
      <c r="I3385" s="194"/>
      <c r="L3385" s="189"/>
      <c r="M3385" s="195"/>
      <c r="N3385" s="196"/>
      <c r="O3385" s="196"/>
      <c r="P3385" s="196"/>
      <c r="Q3385" s="196"/>
      <c r="R3385" s="196"/>
      <c r="S3385" s="196"/>
      <c r="T3385" s="197"/>
      <c r="AT3385" s="191" t="s">
        <v>532</v>
      </c>
      <c r="AU3385" s="191" t="s">
        <v>89</v>
      </c>
      <c r="AV3385" s="13" t="s">
        <v>89</v>
      </c>
      <c r="AW3385" s="13" t="s">
        <v>30</v>
      </c>
      <c r="AX3385" s="13" t="s">
        <v>76</v>
      </c>
      <c r="AY3385" s="191" t="s">
        <v>524</v>
      </c>
    </row>
    <row r="3386" spans="2:51" s="13" customFormat="1">
      <c r="B3386" s="189"/>
      <c r="D3386" s="190" t="s">
        <v>532</v>
      </c>
      <c r="E3386" s="191" t="s">
        <v>1</v>
      </c>
      <c r="F3386" s="192" t="s">
        <v>3181</v>
      </c>
      <c r="H3386" s="193">
        <v>25.847999999999999</v>
      </c>
      <c r="I3386" s="194"/>
      <c r="L3386" s="189"/>
      <c r="M3386" s="195"/>
      <c r="N3386" s="196"/>
      <c r="O3386" s="196"/>
      <c r="P3386" s="196"/>
      <c r="Q3386" s="196"/>
      <c r="R3386" s="196"/>
      <c r="S3386" s="196"/>
      <c r="T3386" s="197"/>
      <c r="AT3386" s="191" t="s">
        <v>532</v>
      </c>
      <c r="AU3386" s="191" t="s">
        <v>89</v>
      </c>
      <c r="AV3386" s="13" t="s">
        <v>89</v>
      </c>
      <c r="AW3386" s="13" t="s">
        <v>30</v>
      </c>
      <c r="AX3386" s="13" t="s">
        <v>76</v>
      </c>
      <c r="AY3386" s="191" t="s">
        <v>524</v>
      </c>
    </row>
    <row r="3387" spans="2:51" s="14" customFormat="1">
      <c r="B3387" s="198"/>
      <c r="D3387" s="190" t="s">
        <v>532</v>
      </c>
      <c r="E3387" s="199" t="s">
        <v>1</v>
      </c>
      <c r="F3387" s="200" t="s">
        <v>2997</v>
      </c>
      <c r="H3387" s="199" t="s">
        <v>1</v>
      </c>
      <c r="I3387" s="201"/>
      <c r="L3387" s="198"/>
      <c r="M3387" s="202"/>
      <c r="N3387" s="203"/>
      <c r="O3387" s="203"/>
      <c r="P3387" s="203"/>
      <c r="Q3387" s="203"/>
      <c r="R3387" s="203"/>
      <c r="S3387" s="203"/>
      <c r="T3387" s="204"/>
      <c r="AT3387" s="199" t="s">
        <v>532</v>
      </c>
      <c r="AU3387" s="199" t="s">
        <v>89</v>
      </c>
      <c r="AV3387" s="14" t="s">
        <v>83</v>
      </c>
      <c r="AW3387" s="14" t="s">
        <v>30</v>
      </c>
      <c r="AX3387" s="14" t="s">
        <v>76</v>
      </c>
      <c r="AY3387" s="199" t="s">
        <v>524</v>
      </c>
    </row>
    <row r="3388" spans="2:51" s="13" customFormat="1">
      <c r="B3388" s="189"/>
      <c r="D3388" s="190" t="s">
        <v>532</v>
      </c>
      <c r="E3388" s="191" t="s">
        <v>1</v>
      </c>
      <c r="F3388" s="192" t="s">
        <v>3182</v>
      </c>
      <c r="H3388" s="193">
        <v>32.128</v>
      </c>
      <c r="I3388" s="194"/>
      <c r="L3388" s="189"/>
      <c r="M3388" s="195"/>
      <c r="N3388" s="196"/>
      <c r="O3388" s="196"/>
      <c r="P3388" s="196"/>
      <c r="Q3388" s="196"/>
      <c r="R3388" s="196"/>
      <c r="S3388" s="196"/>
      <c r="T3388" s="197"/>
      <c r="AT3388" s="191" t="s">
        <v>532</v>
      </c>
      <c r="AU3388" s="191" t="s">
        <v>89</v>
      </c>
      <c r="AV3388" s="13" t="s">
        <v>89</v>
      </c>
      <c r="AW3388" s="13" t="s">
        <v>30</v>
      </c>
      <c r="AX3388" s="13" t="s">
        <v>76</v>
      </c>
      <c r="AY3388" s="191" t="s">
        <v>524</v>
      </c>
    </row>
    <row r="3389" spans="2:51" s="14" customFormat="1">
      <c r="B3389" s="198"/>
      <c r="D3389" s="190" t="s">
        <v>532</v>
      </c>
      <c r="E3389" s="199" t="s">
        <v>1</v>
      </c>
      <c r="F3389" s="200" t="s">
        <v>2065</v>
      </c>
      <c r="H3389" s="199" t="s">
        <v>1</v>
      </c>
      <c r="I3389" s="201"/>
      <c r="L3389" s="198"/>
      <c r="M3389" s="202"/>
      <c r="N3389" s="203"/>
      <c r="O3389" s="203"/>
      <c r="P3389" s="203"/>
      <c r="Q3389" s="203"/>
      <c r="R3389" s="203"/>
      <c r="S3389" s="203"/>
      <c r="T3389" s="204"/>
      <c r="AT3389" s="199" t="s">
        <v>532</v>
      </c>
      <c r="AU3389" s="199" t="s">
        <v>89</v>
      </c>
      <c r="AV3389" s="14" t="s">
        <v>83</v>
      </c>
      <c r="AW3389" s="14" t="s">
        <v>30</v>
      </c>
      <c r="AX3389" s="14" t="s">
        <v>76</v>
      </c>
      <c r="AY3389" s="199" t="s">
        <v>524</v>
      </c>
    </row>
    <row r="3390" spans="2:51" s="13" customFormat="1">
      <c r="B3390" s="189"/>
      <c r="D3390" s="190" t="s">
        <v>532</v>
      </c>
      <c r="E3390" s="191" t="s">
        <v>1</v>
      </c>
      <c r="F3390" s="192" t="s">
        <v>3183</v>
      </c>
      <c r="H3390" s="193">
        <v>12.46</v>
      </c>
      <c r="I3390" s="194"/>
      <c r="L3390" s="189"/>
      <c r="M3390" s="195"/>
      <c r="N3390" s="196"/>
      <c r="O3390" s="196"/>
      <c r="P3390" s="196"/>
      <c r="Q3390" s="196"/>
      <c r="R3390" s="196"/>
      <c r="S3390" s="196"/>
      <c r="T3390" s="197"/>
      <c r="AT3390" s="191" t="s">
        <v>532</v>
      </c>
      <c r="AU3390" s="191" t="s">
        <v>89</v>
      </c>
      <c r="AV3390" s="13" t="s">
        <v>89</v>
      </c>
      <c r="AW3390" s="13" t="s">
        <v>30</v>
      </c>
      <c r="AX3390" s="13" t="s">
        <v>76</v>
      </c>
      <c r="AY3390" s="191" t="s">
        <v>524</v>
      </c>
    </row>
    <row r="3391" spans="2:51" s="15" customFormat="1">
      <c r="B3391" s="205"/>
      <c r="D3391" s="190" t="s">
        <v>532</v>
      </c>
      <c r="E3391" s="206" t="s">
        <v>1</v>
      </c>
      <c r="F3391" s="207" t="s">
        <v>589</v>
      </c>
      <c r="H3391" s="208">
        <v>341.53100000000001</v>
      </c>
      <c r="I3391" s="209"/>
      <c r="L3391" s="205"/>
      <c r="M3391" s="210"/>
      <c r="N3391" s="211"/>
      <c r="O3391" s="211"/>
      <c r="P3391" s="211"/>
      <c r="Q3391" s="211"/>
      <c r="R3391" s="211"/>
      <c r="S3391" s="211"/>
      <c r="T3391" s="212"/>
      <c r="AT3391" s="206" t="s">
        <v>532</v>
      </c>
      <c r="AU3391" s="206" t="s">
        <v>89</v>
      </c>
      <c r="AV3391" s="15" t="s">
        <v>537</v>
      </c>
      <c r="AW3391" s="15" t="s">
        <v>30</v>
      </c>
      <c r="AX3391" s="15" t="s">
        <v>76</v>
      </c>
      <c r="AY3391" s="206" t="s">
        <v>524</v>
      </c>
    </row>
    <row r="3392" spans="2:51" s="16" customFormat="1">
      <c r="B3392" s="213"/>
      <c r="D3392" s="190" t="s">
        <v>532</v>
      </c>
      <c r="E3392" s="214" t="s">
        <v>1</v>
      </c>
      <c r="F3392" s="215" t="s">
        <v>590</v>
      </c>
      <c r="H3392" s="216">
        <v>470.38499999999999</v>
      </c>
      <c r="I3392" s="217"/>
      <c r="L3392" s="213"/>
      <c r="M3392" s="218"/>
      <c r="N3392" s="219"/>
      <c r="O3392" s="219"/>
      <c r="P3392" s="219"/>
      <c r="Q3392" s="219"/>
      <c r="R3392" s="219"/>
      <c r="S3392" s="219"/>
      <c r="T3392" s="220"/>
      <c r="AT3392" s="214" t="s">
        <v>532</v>
      </c>
      <c r="AU3392" s="214" t="s">
        <v>89</v>
      </c>
      <c r="AV3392" s="16" t="s">
        <v>530</v>
      </c>
      <c r="AW3392" s="16" t="s">
        <v>30</v>
      </c>
      <c r="AX3392" s="16" t="s">
        <v>83</v>
      </c>
      <c r="AY3392" s="214" t="s">
        <v>524</v>
      </c>
    </row>
    <row r="3393" spans="1:65" s="13" customFormat="1">
      <c r="B3393" s="189"/>
      <c r="D3393" s="190" t="s">
        <v>532</v>
      </c>
      <c r="F3393" s="192" t="s">
        <v>3197</v>
      </c>
      <c r="H3393" s="193">
        <v>479.79300000000001</v>
      </c>
      <c r="I3393" s="194"/>
      <c r="L3393" s="189"/>
      <c r="M3393" s="195"/>
      <c r="N3393" s="196"/>
      <c r="O3393" s="196"/>
      <c r="P3393" s="196"/>
      <c r="Q3393" s="196"/>
      <c r="R3393" s="196"/>
      <c r="S3393" s="196"/>
      <c r="T3393" s="197"/>
      <c r="AT3393" s="191" t="s">
        <v>532</v>
      </c>
      <c r="AU3393" s="191" t="s">
        <v>89</v>
      </c>
      <c r="AV3393" s="13" t="s">
        <v>89</v>
      </c>
      <c r="AW3393" s="13" t="s">
        <v>3</v>
      </c>
      <c r="AX3393" s="13" t="s">
        <v>83</v>
      </c>
      <c r="AY3393" s="191" t="s">
        <v>524</v>
      </c>
    </row>
    <row r="3394" spans="1:65" s="2" customFormat="1" ht="16.5" customHeight="1">
      <c r="A3394" s="35"/>
      <c r="B3394" s="144"/>
      <c r="C3394" s="264" t="s">
        <v>3198</v>
      </c>
      <c r="D3394" s="264" t="s">
        <v>697</v>
      </c>
      <c r="E3394" s="265" t="s">
        <v>3199</v>
      </c>
      <c r="F3394" s="266" t="s">
        <v>3200</v>
      </c>
      <c r="G3394" s="267" t="s">
        <v>529</v>
      </c>
      <c r="H3394" s="268">
        <v>79.644000000000005</v>
      </c>
      <c r="I3394" s="268"/>
      <c r="J3394" s="268">
        <f>ROUND(I3394*H3394,3)</f>
        <v>0</v>
      </c>
      <c r="K3394" s="227"/>
      <c r="L3394" s="228"/>
      <c r="M3394" s="229" t="s">
        <v>1</v>
      </c>
      <c r="N3394" s="230" t="s">
        <v>42</v>
      </c>
      <c r="O3394" s="61"/>
      <c r="P3394" s="185">
        <f>O3394*H3394</f>
        <v>0</v>
      </c>
      <c r="Q3394" s="185">
        <v>4.7999999999999996E-3</v>
      </c>
      <c r="R3394" s="185">
        <f>Q3394*H3394</f>
        <v>0.3822912</v>
      </c>
      <c r="S3394" s="185">
        <v>0</v>
      </c>
      <c r="T3394" s="186">
        <f>S3394*H3394</f>
        <v>0</v>
      </c>
      <c r="U3394" s="35"/>
      <c r="V3394" s="35"/>
      <c r="W3394" s="35"/>
      <c r="X3394" s="35"/>
      <c r="Y3394" s="35"/>
      <c r="Z3394" s="35"/>
      <c r="AA3394" s="35"/>
      <c r="AB3394" s="35"/>
      <c r="AC3394" s="35"/>
      <c r="AD3394" s="35"/>
      <c r="AE3394" s="35"/>
      <c r="AR3394" s="187" t="s">
        <v>732</v>
      </c>
      <c r="AT3394" s="187" t="s">
        <v>697</v>
      </c>
      <c r="AU3394" s="187" t="s">
        <v>89</v>
      </c>
      <c r="AY3394" s="18" t="s">
        <v>524</v>
      </c>
      <c r="BE3394" s="105">
        <f>IF(N3394="základná",J3394,0)</f>
        <v>0</v>
      </c>
      <c r="BF3394" s="105">
        <f>IF(N3394="znížená",J3394,0)</f>
        <v>0</v>
      </c>
      <c r="BG3394" s="105">
        <f>IF(N3394="zákl. prenesená",J3394,0)</f>
        <v>0</v>
      </c>
      <c r="BH3394" s="105">
        <f>IF(N3394="zníž. prenesená",J3394,0)</f>
        <v>0</v>
      </c>
      <c r="BI3394" s="105">
        <f>IF(N3394="nulová",J3394,0)</f>
        <v>0</v>
      </c>
      <c r="BJ3394" s="18" t="s">
        <v>89</v>
      </c>
      <c r="BK3394" s="188">
        <f>ROUND(I3394*H3394,3)</f>
        <v>0</v>
      </c>
      <c r="BL3394" s="18" t="s">
        <v>644</v>
      </c>
      <c r="BM3394" s="187" t="s">
        <v>3201</v>
      </c>
    </row>
    <row r="3395" spans="1:65" s="14" customFormat="1">
      <c r="B3395" s="198"/>
      <c r="D3395" s="190" t="s">
        <v>532</v>
      </c>
      <c r="E3395" s="199" t="s">
        <v>1</v>
      </c>
      <c r="F3395" s="200" t="s">
        <v>3165</v>
      </c>
      <c r="H3395" s="199" t="s">
        <v>1</v>
      </c>
      <c r="I3395" s="201"/>
      <c r="L3395" s="198"/>
      <c r="M3395" s="202"/>
      <c r="N3395" s="203"/>
      <c r="O3395" s="203"/>
      <c r="P3395" s="203"/>
      <c r="Q3395" s="203"/>
      <c r="R3395" s="203"/>
      <c r="S3395" s="203"/>
      <c r="T3395" s="204"/>
      <c r="AT3395" s="199" t="s">
        <v>532</v>
      </c>
      <c r="AU3395" s="199" t="s">
        <v>89</v>
      </c>
      <c r="AV3395" s="14" t="s">
        <v>83</v>
      </c>
      <c r="AW3395" s="14" t="s">
        <v>30</v>
      </c>
      <c r="AX3395" s="14" t="s">
        <v>76</v>
      </c>
      <c r="AY3395" s="199" t="s">
        <v>524</v>
      </c>
    </row>
    <row r="3396" spans="1:65" s="14" customFormat="1">
      <c r="B3396" s="198"/>
      <c r="D3396" s="190" t="s">
        <v>532</v>
      </c>
      <c r="E3396" s="199" t="s">
        <v>1</v>
      </c>
      <c r="F3396" s="200" t="s">
        <v>3159</v>
      </c>
      <c r="H3396" s="199" t="s">
        <v>1</v>
      </c>
      <c r="I3396" s="201"/>
      <c r="L3396" s="198"/>
      <c r="M3396" s="202"/>
      <c r="N3396" s="203"/>
      <c r="O3396" s="203"/>
      <c r="P3396" s="203"/>
      <c r="Q3396" s="203"/>
      <c r="R3396" s="203"/>
      <c r="S3396" s="203"/>
      <c r="T3396" s="204"/>
      <c r="AT3396" s="199" t="s">
        <v>532</v>
      </c>
      <c r="AU3396" s="199" t="s">
        <v>89</v>
      </c>
      <c r="AV3396" s="14" t="s">
        <v>83</v>
      </c>
      <c r="AW3396" s="14" t="s">
        <v>30</v>
      </c>
      <c r="AX3396" s="14" t="s">
        <v>76</v>
      </c>
      <c r="AY3396" s="199" t="s">
        <v>524</v>
      </c>
    </row>
    <row r="3397" spans="1:65" s="13" customFormat="1">
      <c r="B3397" s="189"/>
      <c r="D3397" s="190" t="s">
        <v>532</v>
      </c>
      <c r="E3397" s="191" t="s">
        <v>1</v>
      </c>
      <c r="F3397" s="192" t="s">
        <v>3166</v>
      </c>
      <c r="H3397" s="193">
        <v>17.423999999999999</v>
      </c>
      <c r="I3397" s="194"/>
      <c r="L3397" s="189"/>
      <c r="M3397" s="195"/>
      <c r="N3397" s="196"/>
      <c r="O3397" s="196"/>
      <c r="P3397" s="196"/>
      <c r="Q3397" s="196"/>
      <c r="R3397" s="196"/>
      <c r="S3397" s="196"/>
      <c r="T3397" s="197"/>
      <c r="AT3397" s="191" t="s">
        <v>532</v>
      </c>
      <c r="AU3397" s="191" t="s">
        <v>89</v>
      </c>
      <c r="AV3397" s="13" t="s">
        <v>89</v>
      </c>
      <c r="AW3397" s="13" t="s">
        <v>30</v>
      </c>
      <c r="AX3397" s="13" t="s">
        <v>76</v>
      </c>
      <c r="AY3397" s="191" t="s">
        <v>524</v>
      </c>
    </row>
    <row r="3398" spans="1:65" s="15" customFormat="1">
      <c r="B3398" s="205"/>
      <c r="D3398" s="190" t="s">
        <v>532</v>
      </c>
      <c r="E3398" s="206" t="s">
        <v>1</v>
      </c>
      <c r="F3398" s="207" t="s">
        <v>589</v>
      </c>
      <c r="H3398" s="208">
        <v>17.423999999999999</v>
      </c>
      <c r="I3398" s="209"/>
      <c r="L3398" s="205"/>
      <c r="M3398" s="210"/>
      <c r="N3398" s="211"/>
      <c r="O3398" s="211"/>
      <c r="P3398" s="211"/>
      <c r="Q3398" s="211"/>
      <c r="R3398" s="211"/>
      <c r="S3398" s="211"/>
      <c r="T3398" s="212"/>
      <c r="AT3398" s="206" t="s">
        <v>532</v>
      </c>
      <c r="AU3398" s="206" t="s">
        <v>89</v>
      </c>
      <c r="AV3398" s="15" t="s">
        <v>537</v>
      </c>
      <c r="AW3398" s="15" t="s">
        <v>30</v>
      </c>
      <c r="AX3398" s="15" t="s">
        <v>76</v>
      </c>
      <c r="AY3398" s="206" t="s">
        <v>524</v>
      </c>
    </row>
    <row r="3399" spans="1:65" s="14" customFormat="1">
      <c r="B3399" s="198"/>
      <c r="D3399" s="190" t="s">
        <v>532</v>
      </c>
      <c r="E3399" s="199" t="s">
        <v>1</v>
      </c>
      <c r="F3399" s="200" t="s">
        <v>3185</v>
      </c>
      <c r="H3399" s="199" t="s">
        <v>1</v>
      </c>
      <c r="I3399" s="201"/>
      <c r="L3399" s="198"/>
      <c r="M3399" s="202"/>
      <c r="N3399" s="203"/>
      <c r="O3399" s="203"/>
      <c r="P3399" s="203"/>
      <c r="Q3399" s="203"/>
      <c r="R3399" s="203"/>
      <c r="S3399" s="203"/>
      <c r="T3399" s="204"/>
      <c r="AT3399" s="199" t="s">
        <v>532</v>
      </c>
      <c r="AU3399" s="199" t="s">
        <v>89</v>
      </c>
      <c r="AV3399" s="14" t="s">
        <v>83</v>
      </c>
      <c r="AW3399" s="14" t="s">
        <v>30</v>
      </c>
      <c r="AX3399" s="14" t="s">
        <v>76</v>
      </c>
      <c r="AY3399" s="199" t="s">
        <v>524</v>
      </c>
    </row>
    <row r="3400" spans="1:65" s="14" customFormat="1">
      <c r="B3400" s="198"/>
      <c r="D3400" s="190" t="s">
        <v>532</v>
      </c>
      <c r="E3400" s="199" t="s">
        <v>1</v>
      </c>
      <c r="F3400" s="200" t="s">
        <v>3168</v>
      </c>
      <c r="H3400" s="199" t="s">
        <v>1</v>
      </c>
      <c r="I3400" s="201"/>
      <c r="L3400" s="198"/>
      <c r="M3400" s="202"/>
      <c r="N3400" s="203"/>
      <c r="O3400" s="203"/>
      <c r="P3400" s="203"/>
      <c r="Q3400" s="203"/>
      <c r="R3400" s="203"/>
      <c r="S3400" s="203"/>
      <c r="T3400" s="204"/>
      <c r="AT3400" s="199" t="s">
        <v>532</v>
      </c>
      <c r="AU3400" s="199" t="s">
        <v>89</v>
      </c>
      <c r="AV3400" s="14" t="s">
        <v>83</v>
      </c>
      <c r="AW3400" s="14" t="s">
        <v>30</v>
      </c>
      <c r="AX3400" s="14" t="s">
        <v>76</v>
      </c>
      <c r="AY3400" s="199" t="s">
        <v>524</v>
      </c>
    </row>
    <row r="3401" spans="1:65" s="13" customFormat="1">
      <c r="B3401" s="189"/>
      <c r="D3401" s="190" t="s">
        <v>532</v>
      </c>
      <c r="E3401" s="191" t="s">
        <v>1</v>
      </c>
      <c r="F3401" s="192" t="s">
        <v>3186</v>
      </c>
      <c r="H3401" s="193">
        <v>11.941000000000001</v>
      </c>
      <c r="I3401" s="194"/>
      <c r="L3401" s="189"/>
      <c r="M3401" s="195"/>
      <c r="N3401" s="196"/>
      <c r="O3401" s="196"/>
      <c r="P3401" s="196"/>
      <c r="Q3401" s="196"/>
      <c r="R3401" s="196"/>
      <c r="S3401" s="196"/>
      <c r="T3401" s="197"/>
      <c r="AT3401" s="191" t="s">
        <v>532</v>
      </c>
      <c r="AU3401" s="191" t="s">
        <v>89</v>
      </c>
      <c r="AV3401" s="13" t="s">
        <v>89</v>
      </c>
      <c r="AW3401" s="13" t="s">
        <v>30</v>
      </c>
      <c r="AX3401" s="13" t="s">
        <v>76</v>
      </c>
      <c r="AY3401" s="191" t="s">
        <v>524</v>
      </c>
    </row>
    <row r="3402" spans="1:65" s="13" customFormat="1">
      <c r="B3402" s="189"/>
      <c r="D3402" s="190" t="s">
        <v>532</v>
      </c>
      <c r="E3402" s="191" t="s">
        <v>1</v>
      </c>
      <c r="F3402" s="192" t="s">
        <v>3187</v>
      </c>
      <c r="H3402" s="193">
        <v>16.009</v>
      </c>
      <c r="I3402" s="194"/>
      <c r="L3402" s="189"/>
      <c r="M3402" s="195"/>
      <c r="N3402" s="196"/>
      <c r="O3402" s="196"/>
      <c r="P3402" s="196"/>
      <c r="Q3402" s="196"/>
      <c r="R3402" s="196"/>
      <c r="S3402" s="196"/>
      <c r="T3402" s="197"/>
      <c r="AT3402" s="191" t="s">
        <v>532</v>
      </c>
      <c r="AU3402" s="191" t="s">
        <v>89</v>
      </c>
      <c r="AV3402" s="13" t="s">
        <v>89</v>
      </c>
      <c r="AW3402" s="13" t="s">
        <v>30</v>
      </c>
      <c r="AX3402" s="13" t="s">
        <v>76</v>
      </c>
      <c r="AY3402" s="191" t="s">
        <v>524</v>
      </c>
    </row>
    <row r="3403" spans="1:65" s="14" customFormat="1">
      <c r="B3403" s="198"/>
      <c r="D3403" s="190" t="s">
        <v>532</v>
      </c>
      <c r="E3403" s="199" t="s">
        <v>1</v>
      </c>
      <c r="F3403" s="200" t="s">
        <v>2997</v>
      </c>
      <c r="H3403" s="199" t="s">
        <v>1</v>
      </c>
      <c r="I3403" s="201"/>
      <c r="L3403" s="198"/>
      <c r="M3403" s="202"/>
      <c r="N3403" s="203"/>
      <c r="O3403" s="203"/>
      <c r="P3403" s="203"/>
      <c r="Q3403" s="203"/>
      <c r="R3403" s="203"/>
      <c r="S3403" s="203"/>
      <c r="T3403" s="204"/>
      <c r="AT3403" s="199" t="s">
        <v>532</v>
      </c>
      <c r="AU3403" s="199" t="s">
        <v>89</v>
      </c>
      <c r="AV3403" s="14" t="s">
        <v>83</v>
      </c>
      <c r="AW3403" s="14" t="s">
        <v>30</v>
      </c>
      <c r="AX3403" s="14" t="s">
        <v>76</v>
      </c>
      <c r="AY3403" s="199" t="s">
        <v>524</v>
      </c>
    </row>
    <row r="3404" spans="1:65" s="13" customFormat="1">
      <c r="B3404" s="189"/>
      <c r="D3404" s="190" t="s">
        <v>532</v>
      </c>
      <c r="E3404" s="191" t="s">
        <v>1</v>
      </c>
      <c r="F3404" s="192" t="s">
        <v>3188</v>
      </c>
      <c r="H3404" s="193">
        <v>3.6880000000000002</v>
      </c>
      <c r="I3404" s="194"/>
      <c r="L3404" s="189"/>
      <c r="M3404" s="195"/>
      <c r="N3404" s="196"/>
      <c r="O3404" s="196"/>
      <c r="P3404" s="196"/>
      <c r="Q3404" s="196"/>
      <c r="R3404" s="196"/>
      <c r="S3404" s="196"/>
      <c r="T3404" s="197"/>
      <c r="AT3404" s="191" t="s">
        <v>532</v>
      </c>
      <c r="AU3404" s="191" t="s">
        <v>89</v>
      </c>
      <c r="AV3404" s="13" t="s">
        <v>89</v>
      </c>
      <c r="AW3404" s="13" t="s">
        <v>30</v>
      </c>
      <c r="AX3404" s="13" t="s">
        <v>76</v>
      </c>
      <c r="AY3404" s="191" t="s">
        <v>524</v>
      </c>
    </row>
    <row r="3405" spans="1:65" s="14" customFormat="1">
      <c r="B3405" s="198"/>
      <c r="D3405" s="190" t="s">
        <v>532</v>
      </c>
      <c r="E3405" s="199" t="s">
        <v>1</v>
      </c>
      <c r="F3405" s="200" t="s">
        <v>2065</v>
      </c>
      <c r="H3405" s="199" t="s">
        <v>1</v>
      </c>
      <c r="I3405" s="201"/>
      <c r="L3405" s="198"/>
      <c r="M3405" s="202"/>
      <c r="N3405" s="203"/>
      <c r="O3405" s="203"/>
      <c r="P3405" s="203"/>
      <c r="Q3405" s="203"/>
      <c r="R3405" s="203"/>
      <c r="S3405" s="203"/>
      <c r="T3405" s="204"/>
      <c r="AT3405" s="199" t="s">
        <v>532</v>
      </c>
      <c r="AU3405" s="199" t="s">
        <v>89</v>
      </c>
      <c r="AV3405" s="14" t="s">
        <v>83</v>
      </c>
      <c r="AW3405" s="14" t="s">
        <v>30</v>
      </c>
      <c r="AX3405" s="14" t="s">
        <v>76</v>
      </c>
      <c r="AY3405" s="199" t="s">
        <v>524</v>
      </c>
    </row>
    <row r="3406" spans="1:65" s="13" customFormat="1">
      <c r="B3406" s="189"/>
      <c r="D3406" s="190" t="s">
        <v>532</v>
      </c>
      <c r="E3406" s="191" t="s">
        <v>1</v>
      </c>
      <c r="F3406" s="192" t="s">
        <v>3189</v>
      </c>
      <c r="H3406" s="193">
        <v>20.164000000000001</v>
      </c>
      <c r="I3406" s="194"/>
      <c r="L3406" s="189"/>
      <c r="M3406" s="195"/>
      <c r="N3406" s="196"/>
      <c r="O3406" s="196"/>
      <c r="P3406" s="196"/>
      <c r="Q3406" s="196"/>
      <c r="R3406" s="196"/>
      <c r="S3406" s="196"/>
      <c r="T3406" s="197"/>
      <c r="AT3406" s="191" t="s">
        <v>532</v>
      </c>
      <c r="AU3406" s="191" t="s">
        <v>89</v>
      </c>
      <c r="AV3406" s="13" t="s">
        <v>89</v>
      </c>
      <c r="AW3406" s="13" t="s">
        <v>30</v>
      </c>
      <c r="AX3406" s="13" t="s">
        <v>76</v>
      </c>
      <c r="AY3406" s="191" t="s">
        <v>524</v>
      </c>
    </row>
    <row r="3407" spans="1:65" s="14" customFormat="1">
      <c r="B3407" s="198"/>
      <c r="D3407" s="190" t="s">
        <v>532</v>
      </c>
      <c r="E3407" s="199" t="s">
        <v>1</v>
      </c>
      <c r="F3407" s="200" t="s">
        <v>2962</v>
      </c>
      <c r="H3407" s="199" t="s">
        <v>1</v>
      </c>
      <c r="I3407" s="201"/>
      <c r="L3407" s="198"/>
      <c r="M3407" s="202"/>
      <c r="N3407" s="203"/>
      <c r="O3407" s="203"/>
      <c r="P3407" s="203"/>
      <c r="Q3407" s="203"/>
      <c r="R3407" s="203"/>
      <c r="S3407" s="203"/>
      <c r="T3407" s="204"/>
      <c r="AT3407" s="199" t="s">
        <v>532</v>
      </c>
      <c r="AU3407" s="199" t="s">
        <v>89</v>
      </c>
      <c r="AV3407" s="14" t="s">
        <v>83</v>
      </c>
      <c r="AW3407" s="14" t="s">
        <v>30</v>
      </c>
      <c r="AX3407" s="14" t="s">
        <v>76</v>
      </c>
      <c r="AY3407" s="199" t="s">
        <v>524</v>
      </c>
    </row>
    <row r="3408" spans="1:65" s="13" customFormat="1">
      <c r="B3408" s="189"/>
      <c r="D3408" s="190" t="s">
        <v>532</v>
      </c>
      <c r="E3408" s="191" t="s">
        <v>1</v>
      </c>
      <c r="F3408" s="192" t="s">
        <v>3190</v>
      </c>
      <c r="H3408" s="193">
        <v>3.3839999999999999</v>
      </c>
      <c r="I3408" s="194"/>
      <c r="L3408" s="189"/>
      <c r="M3408" s="195"/>
      <c r="N3408" s="196"/>
      <c r="O3408" s="196"/>
      <c r="P3408" s="196"/>
      <c r="Q3408" s="196"/>
      <c r="R3408" s="196"/>
      <c r="S3408" s="196"/>
      <c r="T3408" s="197"/>
      <c r="AT3408" s="191" t="s">
        <v>532</v>
      </c>
      <c r="AU3408" s="191" t="s">
        <v>89</v>
      </c>
      <c r="AV3408" s="13" t="s">
        <v>89</v>
      </c>
      <c r="AW3408" s="13" t="s">
        <v>30</v>
      </c>
      <c r="AX3408" s="13" t="s">
        <v>76</v>
      </c>
      <c r="AY3408" s="191" t="s">
        <v>524</v>
      </c>
    </row>
    <row r="3409" spans="1:65" s="14" customFormat="1">
      <c r="B3409" s="198"/>
      <c r="D3409" s="190" t="s">
        <v>532</v>
      </c>
      <c r="E3409" s="199" t="s">
        <v>1</v>
      </c>
      <c r="F3409" s="200" t="s">
        <v>2965</v>
      </c>
      <c r="H3409" s="199" t="s">
        <v>1</v>
      </c>
      <c r="I3409" s="201"/>
      <c r="L3409" s="198"/>
      <c r="M3409" s="202"/>
      <c r="N3409" s="203"/>
      <c r="O3409" s="203"/>
      <c r="P3409" s="203"/>
      <c r="Q3409" s="203"/>
      <c r="R3409" s="203"/>
      <c r="S3409" s="203"/>
      <c r="T3409" s="204"/>
      <c r="AT3409" s="199" t="s">
        <v>532</v>
      </c>
      <c r="AU3409" s="199" t="s">
        <v>89</v>
      </c>
      <c r="AV3409" s="14" t="s">
        <v>83</v>
      </c>
      <c r="AW3409" s="14" t="s">
        <v>30</v>
      </c>
      <c r="AX3409" s="14" t="s">
        <v>76</v>
      </c>
      <c r="AY3409" s="199" t="s">
        <v>524</v>
      </c>
    </row>
    <row r="3410" spans="1:65" s="13" customFormat="1">
      <c r="B3410" s="189"/>
      <c r="D3410" s="190" t="s">
        <v>532</v>
      </c>
      <c r="E3410" s="191" t="s">
        <v>1</v>
      </c>
      <c r="F3410" s="192" t="s">
        <v>3191</v>
      </c>
      <c r="H3410" s="193">
        <v>5.4720000000000004</v>
      </c>
      <c r="I3410" s="194"/>
      <c r="L3410" s="189"/>
      <c r="M3410" s="195"/>
      <c r="N3410" s="196"/>
      <c r="O3410" s="196"/>
      <c r="P3410" s="196"/>
      <c r="Q3410" s="196"/>
      <c r="R3410" s="196"/>
      <c r="S3410" s="196"/>
      <c r="T3410" s="197"/>
      <c r="AT3410" s="191" t="s">
        <v>532</v>
      </c>
      <c r="AU3410" s="191" t="s">
        <v>89</v>
      </c>
      <c r="AV3410" s="13" t="s">
        <v>89</v>
      </c>
      <c r="AW3410" s="13" t="s">
        <v>30</v>
      </c>
      <c r="AX3410" s="13" t="s">
        <v>76</v>
      </c>
      <c r="AY3410" s="191" t="s">
        <v>524</v>
      </c>
    </row>
    <row r="3411" spans="1:65" s="15" customFormat="1">
      <c r="B3411" s="205"/>
      <c r="D3411" s="190" t="s">
        <v>532</v>
      </c>
      <c r="E3411" s="206" t="s">
        <v>1</v>
      </c>
      <c r="F3411" s="207" t="s">
        <v>589</v>
      </c>
      <c r="H3411" s="208">
        <v>60.658000000000001</v>
      </c>
      <c r="I3411" s="209"/>
      <c r="L3411" s="205"/>
      <c r="M3411" s="210"/>
      <c r="N3411" s="211"/>
      <c r="O3411" s="211"/>
      <c r="P3411" s="211"/>
      <c r="Q3411" s="211"/>
      <c r="R3411" s="211"/>
      <c r="S3411" s="211"/>
      <c r="T3411" s="212"/>
      <c r="AT3411" s="206" t="s">
        <v>532</v>
      </c>
      <c r="AU3411" s="206" t="s">
        <v>89</v>
      </c>
      <c r="AV3411" s="15" t="s">
        <v>537</v>
      </c>
      <c r="AW3411" s="15" t="s">
        <v>30</v>
      </c>
      <c r="AX3411" s="15" t="s">
        <v>76</v>
      </c>
      <c r="AY3411" s="206" t="s">
        <v>524</v>
      </c>
    </row>
    <row r="3412" spans="1:65" s="16" customFormat="1">
      <c r="B3412" s="213"/>
      <c r="D3412" s="190" t="s">
        <v>532</v>
      </c>
      <c r="E3412" s="214" t="s">
        <v>1</v>
      </c>
      <c r="F3412" s="215" t="s">
        <v>590</v>
      </c>
      <c r="H3412" s="216">
        <v>78.081999999999994</v>
      </c>
      <c r="I3412" s="217"/>
      <c r="L3412" s="213"/>
      <c r="M3412" s="218"/>
      <c r="N3412" s="219"/>
      <c r="O3412" s="219"/>
      <c r="P3412" s="219"/>
      <c r="Q3412" s="219"/>
      <c r="R3412" s="219"/>
      <c r="S3412" s="219"/>
      <c r="T3412" s="220"/>
      <c r="AT3412" s="214" t="s">
        <v>532</v>
      </c>
      <c r="AU3412" s="214" t="s">
        <v>89</v>
      </c>
      <c r="AV3412" s="16" t="s">
        <v>530</v>
      </c>
      <c r="AW3412" s="16" t="s">
        <v>30</v>
      </c>
      <c r="AX3412" s="16" t="s">
        <v>83</v>
      </c>
      <c r="AY3412" s="214" t="s">
        <v>524</v>
      </c>
    </row>
    <row r="3413" spans="1:65" s="13" customFormat="1">
      <c r="B3413" s="189"/>
      <c r="D3413" s="190" t="s">
        <v>532</v>
      </c>
      <c r="F3413" s="192" t="s">
        <v>3202</v>
      </c>
      <c r="H3413" s="193">
        <v>79.644000000000005</v>
      </c>
      <c r="I3413" s="194"/>
      <c r="L3413" s="189"/>
      <c r="M3413" s="195"/>
      <c r="N3413" s="196"/>
      <c r="O3413" s="196"/>
      <c r="P3413" s="196"/>
      <c r="Q3413" s="196"/>
      <c r="R3413" s="196"/>
      <c r="S3413" s="196"/>
      <c r="T3413" s="197"/>
      <c r="AT3413" s="191" t="s">
        <v>532</v>
      </c>
      <c r="AU3413" s="191" t="s">
        <v>89</v>
      </c>
      <c r="AV3413" s="13" t="s">
        <v>89</v>
      </c>
      <c r="AW3413" s="13" t="s">
        <v>3</v>
      </c>
      <c r="AX3413" s="13" t="s">
        <v>83</v>
      </c>
      <c r="AY3413" s="191" t="s">
        <v>524</v>
      </c>
    </row>
    <row r="3414" spans="1:65" s="2" customFormat="1" ht="33" customHeight="1">
      <c r="A3414" s="35"/>
      <c r="B3414" s="144"/>
      <c r="C3414" s="176" t="s">
        <v>3203</v>
      </c>
      <c r="D3414" s="176" t="s">
        <v>526</v>
      </c>
      <c r="E3414" s="177" t="s">
        <v>3204</v>
      </c>
      <c r="F3414" s="178" t="s">
        <v>3205</v>
      </c>
      <c r="G3414" s="179" t="s">
        <v>529</v>
      </c>
      <c r="H3414" s="180">
        <v>2728.9560000000001</v>
      </c>
      <c r="I3414" s="181"/>
      <c r="J3414" s="180">
        <f>ROUND(I3414*H3414,3)</f>
        <v>0</v>
      </c>
      <c r="K3414" s="182"/>
      <c r="L3414" s="36"/>
      <c r="M3414" s="183" t="s">
        <v>1</v>
      </c>
      <c r="N3414" s="184" t="s">
        <v>42</v>
      </c>
      <c r="O3414" s="61"/>
      <c r="P3414" s="185">
        <f>O3414*H3414</f>
        <v>0</v>
      </c>
      <c r="Q3414" s="185">
        <v>0</v>
      </c>
      <c r="R3414" s="185">
        <f>Q3414*H3414</f>
        <v>0</v>
      </c>
      <c r="S3414" s="185">
        <v>0</v>
      </c>
      <c r="T3414" s="186">
        <f>S3414*H3414</f>
        <v>0</v>
      </c>
      <c r="U3414" s="35"/>
      <c r="V3414" s="35"/>
      <c r="W3414" s="35"/>
      <c r="X3414" s="35"/>
      <c r="Y3414" s="35"/>
      <c r="Z3414" s="35"/>
      <c r="AA3414" s="35"/>
      <c r="AB3414" s="35"/>
      <c r="AC3414" s="35"/>
      <c r="AD3414" s="35"/>
      <c r="AE3414" s="35"/>
      <c r="AR3414" s="187" t="s">
        <v>644</v>
      </c>
      <c r="AT3414" s="187" t="s">
        <v>526</v>
      </c>
      <c r="AU3414" s="187" t="s">
        <v>89</v>
      </c>
      <c r="AY3414" s="18" t="s">
        <v>524</v>
      </c>
      <c r="BE3414" s="105">
        <f>IF(N3414="základná",J3414,0)</f>
        <v>0</v>
      </c>
      <c r="BF3414" s="105">
        <f>IF(N3414="znížená",J3414,0)</f>
        <v>0</v>
      </c>
      <c r="BG3414" s="105">
        <f>IF(N3414="zákl. prenesená",J3414,0)</f>
        <v>0</v>
      </c>
      <c r="BH3414" s="105">
        <f>IF(N3414="zníž. prenesená",J3414,0)</f>
        <v>0</v>
      </c>
      <c r="BI3414" s="105">
        <f>IF(N3414="nulová",J3414,0)</f>
        <v>0</v>
      </c>
      <c r="BJ3414" s="18" t="s">
        <v>89</v>
      </c>
      <c r="BK3414" s="188">
        <f>ROUND(I3414*H3414,3)</f>
        <v>0</v>
      </c>
      <c r="BL3414" s="18" t="s">
        <v>644</v>
      </c>
      <c r="BM3414" s="187" t="s">
        <v>3206</v>
      </c>
    </row>
    <row r="3415" spans="1:65" s="14" customFormat="1">
      <c r="B3415" s="198"/>
      <c r="D3415" s="190" t="s">
        <v>532</v>
      </c>
      <c r="E3415" s="199" t="s">
        <v>1</v>
      </c>
      <c r="F3415" s="200" t="s">
        <v>2064</v>
      </c>
      <c r="H3415" s="199" t="s">
        <v>1</v>
      </c>
      <c r="I3415" s="201"/>
      <c r="L3415" s="198"/>
      <c r="M3415" s="202"/>
      <c r="N3415" s="203"/>
      <c r="O3415" s="203"/>
      <c r="P3415" s="203"/>
      <c r="Q3415" s="203"/>
      <c r="R3415" s="203"/>
      <c r="S3415" s="203"/>
      <c r="T3415" s="204"/>
      <c r="AT3415" s="199" t="s">
        <v>532</v>
      </c>
      <c r="AU3415" s="199" t="s">
        <v>89</v>
      </c>
      <c r="AV3415" s="14" t="s">
        <v>83</v>
      </c>
      <c r="AW3415" s="14" t="s">
        <v>30</v>
      </c>
      <c r="AX3415" s="14" t="s">
        <v>76</v>
      </c>
      <c r="AY3415" s="199" t="s">
        <v>524</v>
      </c>
    </row>
    <row r="3416" spans="1:65" s="13" customFormat="1">
      <c r="B3416" s="189"/>
      <c r="D3416" s="190" t="s">
        <v>532</v>
      </c>
      <c r="E3416" s="191" t="s">
        <v>1</v>
      </c>
      <c r="F3416" s="192" t="s">
        <v>3207</v>
      </c>
      <c r="H3416" s="193">
        <v>2635.453</v>
      </c>
      <c r="I3416" s="194"/>
      <c r="L3416" s="189"/>
      <c r="M3416" s="195"/>
      <c r="N3416" s="196"/>
      <c r="O3416" s="196"/>
      <c r="P3416" s="196"/>
      <c r="Q3416" s="196"/>
      <c r="R3416" s="196"/>
      <c r="S3416" s="196"/>
      <c r="T3416" s="197"/>
      <c r="AT3416" s="191" t="s">
        <v>532</v>
      </c>
      <c r="AU3416" s="191" t="s">
        <v>89</v>
      </c>
      <c r="AV3416" s="13" t="s">
        <v>89</v>
      </c>
      <c r="AW3416" s="13" t="s">
        <v>30</v>
      </c>
      <c r="AX3416" s="13" t="s">
        <v>76</v>
      </c>
      <c r="AY3416" s="191" t="s">
        <v>524</v>
      </c>
    </row>
    <row r="3417" spans="1:65" s="13" customFormat="1">
      <c r="B3417" s="189"/>
      <c r="D3417" s="190" t="s">
        <v>532</v>
      </c>
      <c r="E3417" s="191" t="s">
        <v>1</v>
      </c>
      <c r="F3417" s="192" t="s">
        <v>444</v>
      </c>
      <c r="H3417" s="193">
        <v>75.102999999999994</v>
      </c>
      <c r="I3417" s="194"/>
      <c r="L3417" s="189"/>
      <c r="M3417" s="195"/>
      <c r="N3417" s="196"/>
      <c r="O3417" s="196"/>
      <c r="P3417" s="196"/>
      <c r="Q3417" s="196"/>
      <c r="R3417" s="196"/>
      <c r="S3417" s="196"/>
      <c r="T3417" s="197"/>
      <c r="AT3417" s="191" t="s">
        <v>532</v>
      </c>
      <c r="AU3417" s="191" t="s">
        <v>89</v>
      </c>
      <c r="AV3417" s="13" t="s">
        <v>89</v>
      </c>
      <c r="AW3417" s="13" t="s">
        <v>30</v>
      </c>
      <c r="AX3417" s="13" t="s">
        <v>76</v>
      </c>
      <c r="AY3417" s="191" t="s">
        <v>524</v>
      </c>
    </row>
    <row r="3418" spans="1:65" s="13" customFormat="1">
      <c r="B3418" s="189"/>
      <c r="D3418" s="190" t="s">
        <v>532</v>
      </c>
      <c r="E3418" s="191" t="s">
        <v>1</v>
      </c>
      <c r="F3418" s="192" t="s">
        <v>402</v>
      </c>
      <c r="H3418" s="193">
        <v>18.399999999999999</v>
      </c>
      <c r="I3418" s="194"/>
      <c r="L3418" s="189"/>
      <c r="M3418" s="195"/>
      <c r="N3418" s="196"/>
      <c r="O3418" s="196"/>
      <c r="P3418" s="196"/>
      <c r="Q3418" s="196"/>
      <c r="R3418" s="196"/>
      <c r="S3418" s="196"/>
      <c r="T3418" s="197"/>
      <c r="AT3418" s="191" t="s">
        <v>532</v>
      </c>
      <c r="AU3418" s="191" t="s">
        <v>89</v>
      </c>
      <c r="AV3418" s="13" t="s">
        <v>89</v>
      </c>
      <c r="AW3418" s="13" t="s">
        <v>30</v>
      </c>
      <c r="AX3418" s="13" t="s">
        <v>76</v>
      </c>
      <c r="AY3418" s="191" t="s">
        <v>524</v>
      </c>
    </row>
    <row r="3419" spans="1:65" s="16" customFormat="1">
      <c r="B3419" s="213"/>
      <c r="D3419" s="190" t="s">
        <v>532</v>
      </c>
      <c r="E3419" s="214" t="s">
        <v>1</v>
      </c>
      <c r="F3419" s="215" t="s">
        <v>590</v>
      </c>
      <c r="H3419" s="216">
        <v>2728.9560000000001</v>
      </c>
      <c r="I3419" s="217"/>
      <c r="L3419" s="213"/>
      <c r="M3419" s="218"/>
      <c r="N3419" s="219"/>
      <c r="O3419" s="219"/>
      <c r="P3419" s="219"/>
      <c r="Q3419" s="219"/>
      <c r="R3419" s="219"/>
      <c r="S3419" s="219"/>
      <c r="T3419" s="220"/>
      <c r="AT3419" s="214" t="s">
        <v>532</v>
      </c>
      <c r="AU3419" s="214" t="s">
        <v>89</v>
      </c>
      <c r="AV3419" s="16" t="s">
        <v>530</v>
      </c>
      <c r="AW3419" s="16" t="s">
        <v>30</v>
      </c>
      <c r="AX3419" s="16" t="s">
        <v>83</v>
      </c>
      <c r="AY3419" s="214" t="s">
        <v>524</v>
      </c>
    </row>
    <row r="3420" spans="1:65" s="2" customFormat="1" ht="21.75" customHeight="1">
      <c r="A3420" s="35"/>
      <c r="B3420" s="144"/>
      <c r="C3420" s="264" t="s">
        <v>3208</v>
      </c>
      <c r="D3420" s="264" t="s">
        <v>697</v>
      </c>
      <c r="E3420" s="265" t="s">
        <v>3209</v>
      </c>
      <c r="F3420" s="266" t="s">
        <v>3210</v>
      </c>
      <c r="G3420" s="267" t="s">
        <v>529</v>
      </c>
      <c r="H3420" s="268">
        <v>1851.501</v>
      </c>
      <c r="I3420" s="268"/>
      <c r="J3420" s="268">
        <f>ROUND(I3420*H3420,3)</f>
        <v>0</v>
      </c>
      <c r="K3420" s="227"/>
      <c r="L3420" s="228"/>
      <c r="M3420" s="229" t="s">
        <v>1</v>
      </c>
      <c r="N3420" s="230" t="s">
        <v>42</v>
      </c>
      <c r="O3420" s="61"/>
      <c r="P3420" s="185">
        <f>O3420*H3420</f>
        <v>0</v>
      </c>
      <c r="Q3420" s="185">
        <v>1.95E-2</v>
      </c>
      <c r="R3420" s="185">
        <f>Q3420*H3420</f>
        <v>36.104269500000001</v>
      </c>
      <c r="S3420" s="185">
        <v>0</v>
      </c>
      <c r="T3420" s="186">
        <f>S3420*H3420</f>
        <v>0</v>
      </c>
      <c r="U3420" s="35"/>
      <c r="V3420" s="35"/>
      <c r="W3420" s="35"/>
      <c r="X3420" s="35"/>
      <c r="Y3420" s="35"/>
      <c r="Z3420" s="35"/>
      <c r="AA3420" s="35"/>
      <c r="AB3420" s="35"/>
      <c r="AC3420" s="35"/>
      <c r="AD3420" s="35"/>
      <c r="AE3420" s="35"/>
      <c r="AR3420" s="187" t="s">
        <v>732</v>
      </c>
      <c r="AT3420" s="187" t="s">
        <v>697</v>
      </c>
      <c r="AU3420" s="187" t="s">
        <v>89</v>
      </c>
      <c r="AY3420" s="18" t="s">
        <v>524</v>
      </c>
      <c r="BE3420" s="105">
        <f>IF(N3420="základná",J3420,0)</f>
        <v>0</v>
      </c>
      <c r="BF3420" s="105">
        <f>IF(N3420="znížená",J3420,0)</f>
        <v>0</v>
      </c>
      <c r="BG3420" s="105">
        <f>IF(N3420="zákl. prenesená",J3420,0)</f>
        <v>0</v>
      </c>
      <c r="BH3420" s="105">
        <f>IF(N3420="zníž. prenesená",J3420,0)</f>
        <v>0</v>
      </c>
      <c r="BI3420" s="105">
        <f>IF(N3420="nulová",J3420,0)</f>
        <v>0</v>
      </c>
      <c r="BJ3420" s="18" t="s">
        <v>89</v>
      </c>
      <c r="BK3420" s="188">
        <f>ROUND(I3420*H3420,3)</f>
        <v>0</v>
      </c>
      <c r="BL3420" s="18" t="s">
        <v>644</v>
      </c>
      <c r="BM3420" s="187" t="s">
        <v>3211</v>
      </c>
    </row>
    <row r="3421" spans="1:65" s="2" customFormat="1" ht="19.2">
      <c r="A3421" s="35"/>
      <c r="B3421" s="36"/>
      <c r="C3421" s="35"/>
      <c r="D3421" s="190" t="s">
        <v>3212</v>
      </c>
      <c r="E3421" s="35"/>
      <c r="F3421" s="231" t="s">
        <v>3213</v>
      </c>
      <c r="G3421" s="35"/>
      <c r="H3421" s="35"/>
      <c r="I3421" s="145"/>
      <c r="J3421" s="35"/>
      <c r="K3421" s="35"/>
      <c r="L3421" s="36"/>
      <c r="M3421" s="232"/>
      <c r="N3421" s="233"/>
      <c r="O3421" s="61"/>
      <c r="P3421" s="61"/>
      <c r="Q3421" s="61"/>
      <c r="R3421" s="61"/>
      <c r="S3421" s="61"/>
      <c r="T3421" s="62"/>
      <c r="U3421" s="35"/>
      <c r="V3421" s="35"/>
      <c r="W3421" s="35"/>
      <c r="X3421" s="35"/>
      <c r="Y3421" s="35"/>
      <c r="Z3421" s="35"/>
      <c r="AA3421" s="35"/>
      <c r="AB3421" s="35"/>
      <c r="AC3421" s="35"/>
      <c r="AD3421" s="35"/>
      <c r="AE3421" s="35"/>
      <c r="AT3421" s="18" t="s">
        <v>3212</v>
      </c>
      <c r="AU3421" s="18" t="s">
        <v>89</v>
      </c>
    </row>
    <row r="3422" spans="1:65" s="14" customFormat="1">
      <c r="B3422" s="198"/>
      <c r="D3422" s="190" t="s">
        <v>532</v>
      </c>
      <c r="E3422" s="199" t="s">
        <v>1</v>
      </c>
      <c r="F3422" s="200" t="s">
        <v>3214</v>
      </c>
      <c r="H3422" s="199" t="s">
        <v>1</v>
      </c>
      <c r="I3422" s="201"/>
      <c r="L3422" s="198"/>
      <c r="M3422" s="202"/>
      <c r="N3422" s="203"/>
      <c r="O3422" s="203"/>
      <c r="P3422" s="203"/>
      <c r="Q3422" s="203"/>
      <c r="R3422" s="203"/>
      <c r="S3422" s="203"/>
      <c r="T3422" s="204"/>
      <c r="AT3422" s="199" t="s">
        <v>532</v>
      </c>
      <c r="AU3422" s="199" t="s">
        <v>89</v>
      </c>
      <c r="AV3422" s="14" t="s">
        <v>83</v>
      </c>
      <c r="AW3422" s="14" t="s">
        <v>30</v>
      </c>
      <c r="AX3422" s="14" t="s">
        <v>76</v>
      </c>
      <c r="AY3422" s="199" t="s">
        <v>524</v>
      </c>
    </row>
    <row r="3423" spans="1:65" s="13" customFormat="1">
      <c r="B3423" s="189"/>
      <c r="D3423" s="190" t="s">
        <v>532</v>
      </c>
      <c r="E3423" s="191" t="s">
        <v>1</v>
      </c>
      <c r="F3423" s="192" t="s">
        <v>3215</v>
      </c>
      <c r="H3423" s="193">
        <v>1851.501</v>
      </c>
      <c r="I3423" s="194"/>
      <c r="L3423" s="189"/>
      <c r="M3423" s="195"/>
      <c r="N3423" s="196"/>
      <c r="O3423" s="196"/>
      <c r="P3423" s="196"/>
      <c r="Q3423" s="196"/>
      <c r="R3423" s="196"/>
      <c r="S3423" s="196"/>
      <c r="T3423" s="197"/>
      <c r="AT3423" s="191" t="s">
        <v>532</v>
      </c>
      <c r="AU3423" s="191" t="s">
        <v>89</v>
      </c>
      <c r="AV3423" s="13" t="s">
        <v>89</v>
      </c>
      <c r="AW3423" s="13" t="s">
        <v>30</v>
      </c>
      <c r="AX3423" s="13" t="s">
        <v>76</v>
      </c>
      <c r="AY3423" s="191" t="s">
        <v>524</v>
      </c>
    </row>
    <row r="3424" spans="1:65" s="16" customFormat="1">
      <c r="B3424" s="213"/>
      <c r="D3424" s="190" t="s">
        <v>532</v>
      </c>
      <c r="E3424" s="214" t="s">
        <v>1</v>
      </c>
      <c r="F3424" s="215" t="s">
        <v>590</v>
      </c>
      <c r="H3424" s="216">
        <v>1851.501</v>
      </c>
      <c r="I3424" s="217"/>
      <c r="L3424" s="213"/>
      <c r="M3424" s="218"/>
      <c r="N3424" s="219"/>
      <c r="O3424" s="219"/>
      <c r="P3424" s="219"/>
      <c r="Q3424" s="219"/>
      <c r="R3424" s="219"/>
      <c r="S3424" s="219"/>
      <c r="T3424" s="220"/>
      <c r="AT3424" s="214" t="s">
        <v>532</v>
      </c>
      <c r="AU3424" s="214" t="s">
        <v>89</v>
      </c>
      <c r="AV3424" s="16" t="s">
        <v>530</v>
      </c>
      <c r="AW3424" s="16" t="s">
        <v>30</v>
      </c>
      <c r="AX3424" s="16" t="s">
        <v>83</v>
      </c>
      <c r="AY3424" s="214" t="s">
        <v>524</v>
      </c>
    </row>
    <row r="3425" spans="1:65" s="2" customFormat="1" ht="21.75" customHeight="1">
      <c r="A3425" s="35"/>
      <c r="B3425" s="144"/>
      <c r="C3425" s="264" t="s">
        <v>3216</v>
      </c>
      <c r="D3425" s="264" t="s">
        <v>697</v>
      </c>
      <c r="E3425" s="265" t="s">
        <v>3217</v>
      </c>
      <c r="F3425" s="266" t="s">
        <v>3218</v>
      </c>
      <c r="G3425" s="267" t="s">
        <v>529</v>
      </c>
      <c r="H3425" s="268">
        <v>513.69500000000005</v>
      </c>
      <c r="I3425" s="268"/>
      <c r="J3425" s="268">
        <f>ROUND(I3425*H3425,3)</f>
        <v>0</v>
      </c>
      <c r="K3425" s="227"/>
      <c r="L3425" s="228"/>
      <c r="M3425" s="229" t="s">
        <v>1</v>
      </c>
      <c r="N3425" s="230" t="s">
        <v>42</v>
      </c>
      <c r="O3425" s="61"/>
      <c r="P3425" s="185">
        <f>O3425*H3425</f>
        <v>0</v>
      </c>
      <c r="Q3425" s="185">
        <v>1.95E-2</v>
      </c>
      <c r="R3425" s="185">
        <f>Q3425*H3425</f>
        <v>10.0170525</v>
      </c>
      <c r="S3425" s="185">
        <v>0</v>
      </c>
      <c r="T3425" s="186">
        <f>S3425*H3425</f>
        <v>0</v>
      </c>
      <c r="U3425" s="35"/>
      <c r="V3425" s="35"/>
      <c r="W3425" s="35"/>
      <c r="X3425" s="35"/>
      <c r="Y3425" s="35"/>
      <c r="Z3425" s="35"/>
      <c r="AA3425" s="35"/>
      <c r="AB3425" s="35"/>
      <c r="AC3425" s="35"/>
      <c r="AD3425" s="35"/>
      <c r="AE3425" s="35"/>
      <c r="AR3425" s="187" t="s">
        <v>732</v>
      </c>
      <c r="AT3425" s="187" t="s">
        <v>697</v>
      </c>
      <c r="AU3425" s="187" t="s">
        <v>89</v>
      </c>
      <c r="AY3425" s="18" t="s">
        <v>524</v>
      </c>
      <c r="BE3425" s="105">
        <f>IF(N3425="základná",J3425,0)</f>
        <v>0</v>
      </c>
      <c r="BF3425" s="105">
        <f>IF(N3425="znížená",J3425,0)</f>
        <v>0</v>
      </c>
      <c r="BG3425" s="105">
        <f>IF(N3425="zákl. prenesená",J3425,0)</f>
        <v>0</v>
      </c>
      <c r="BH3425" s="105">
        <f>IF(N3425="zníž. prenesená",J3425,0)</f>
        <v>0</v>
      </c>
      <c r="BI3425" s="105">
        <f>IF(N3425="nulová",J3425,0)</f>
        <v>0</v>
      </c>
      <c r="BJ3425" s="18" t="s">
        <v>89</v>
      </c>
      <c r="BK3425" s="188">
        <f>ROUND(I3425*H3425,3)</f>
        <v>0</v>
      </c>
      <c r="BL3425" s="18" t="s">
        <v>644</v>
      </c>
      <c r="BM3425" s="187" t="s">
        <v>3219</v>
      </c>
    </row>
    <row r="3426" spans="1:65" s="2" customFormat="1" ht="19.2">
      <c r="A3426" s="35"/>
      <c r="B3426" s="36"/>
      <c r="C3426" s="35"/>
      <c r="D3426" s="190" t="s">
        <v>3212</v>
      </c>
      <c r="E3426" s="35"/>
      <c r="F3426" s="231" t="s">
        <v>3213</v>
      </c>
      <c r="G3426" s="35"/>
      <c r="H3426" s="35"/>
      <c r="I3426" s="145"/>
      <c r="J3426" s="35"/>
      <c r="K3426" s="35"/>
      <c r="L3426" s="36"/>
      <c r="M3426" s="232"/>
      <c r="N3426" s="233"/>
      <c r="O3426" s="61"/>
      <c r="P3426" s="61"/>
      <c r="Q3426" s="61"/>
      <c r="R3426" s="61"/>
      <c r="S3426" s="61"/>
      <c r="T3426" s="62"/>
      <c r="U3426" s="35"/>
      <c r="V3426" s="35"/>
      <c r="W3426" s="35"/>
      <c r="X3426" s="35"/>
      <c r="Y3426" s="35"/>
      <c r="Z3426" s="35"/>
      <c r="AA3426" s="35"/>
      <c r="AB3426" s="35"/>
      <c r="AC3426" s="35"/>
      <c r="AD3426" s="35"/>
      <c r="AE3426" s="35"/>
      <c r="AT3426" s="18" t="s">
        <v>3212</v>
      </c>
      <c r="AU3426" s="18" t="s">
        <v>89</v>
      </c>
    </row>
    <row r="3427" spans="1:65" s="14" customFormat="1">
      <c r="B3427" s="198"/>
      <c r="D3427" s="190" t="s">
        <v>532</v>
      </c>
      <c r="E3427" s="199" t="s">
        <v>1</v>
      </c>
      <c r="F3427" s="200" t="s">
        <v>3214</v>
      </c>
      <c r="H3427" s="199" t="s">
        <v>1</v>
      </c>
      <c r="I3427" s="201"/>
      <c r="L3427" s="198"/>
      <c r="M3427" s="202"/>
      <c r="N3427" s="203"/>
      <c r="O3427" s="203"/>
      <c r="P3427" s="203"/>
      <c r="Q3427" s="203"/>
      <c r="R3427" s="203"/>
      <c r="S3427" s="203"/>
      <c r="T3427" s="204"/>
      <c r="AT3427" s="199" t="s">
        <v>532</v>
      </c>
      <c r="AU3427" s="199" t="s">
        <v>89</v>
      </c>
      <c r="AV3427" s="14" t="s">
        <v>83</v>
      </c>
      <c r="AW3427" s="14" t="s">
        <v>30</v>
      </c>
      <c r="AX3427" s="14" t="s">
        <v>76</v>
      </c>
      <c r="AY3427" s="199" t="s">
        <v>524</v>
      </c>
    </row>
    <row r="3428" spans="1:65" s="13" customFormat="1">
      <c r="B3428" s="189"/>
      <c r="D3428" s="190" t="s">
        <v>532</v>
      </c>
      <c r="E3428" s="191" t="s">
        <v>1</v>
      </c>
      <c r="F3428" s="192" t="s">
        <v>3220</v>
      </c>
      <c r="H3428" s="193">
        <v>513.69500000000005</v>
      </c>
      <c r="I3428" s="194"/>
      <c r="L3428" s="189"/>
      <c r="M3428" s="195"/>
      <c r="N3428" s="196"/>
      <c r="O3428" s="196"/>
      <c r="P3428" s="196"/>
      <c r="Q3428" s="196"/>
      <c r="R3428" s="196"/>
      <c r="S3428" s="196"/>
      <c r="T3428" s="197"/>
      <c r="AT3428" s="191" t="s">
        <v>532</v>
      </c>
      <c r="AU3428" s="191" t="s">
        <v>89</v>
      </c>
      <c r="AV3428" s="13" t="s">
        <v>89</v>
      </c>
      <c r="AW3428" s="13" t="s">
        <v>30</v>
      </c>
      <c r="AX3428" s="13" t="s">
        <v>76</v>
      </c>
      <c r="AY3428" s="191" t="s">
        <v>524</v>
      </c>
    </row>
    <row r="3429" spans="1:65" s="16" customFormat="1">
      <c r="B3429" s="213"/>
      <c r="D3429" s="190" t="s">
        <v>532</v>
      </c>
      <c r="E3429" s="214" t="s">
        <v>1</v>
      </c>
      <c r="F3429" s="215" t="s">
        <v>590</v>
      </c>
      <c r="H3429" s="216">
        <v>513.69500000000005</v>
      </c>
      <c r="I3429" s="217"/>
      <c r="L3429" s="213"/>
      <c r="M3429" s="218"/>
      <c r="N3429" s="219"/>
      <c r="O3429" s="219"/>
      <c r="P3429" s="219"/>
      <c r="Q3429" s="219"/>
      <c r="R3429" s="219"/>
      <c r="S3429" s="219"/>
      <c r="T3429" s="220"/>
      <c r="AT3429" s="214" t="s">
        <v>532</v>
      </c>
      <c r="AU3429" s="214" t="s">
        <v>89</v>
      </c>
      <c r="AV3429" s="16" t="s">
        <v>530</v>
      </c>
      <c r="AW3429" s="16" t="s">
        <v>30</v>
      </c>
      <c r="AX3429" s="16" t="s">
        <v>83</v>
      </c>
      <c r="AY3429" s="214" t="s">
        <v>524</v>
      </c>
    </row>
    <row r="3430" spans="1:65" s="2" customFormat="1" ht="21.75" customHeight="1">
      <c r="A3430" s="35"/>
      <c r="B3430" s="144"/>
      <c r="C3430" s="264" t="s">
        <v>3221</v>
      </c>
      <c r="D3430" s="264" t="s">
        <v>697</v>
      </c>
      <c r="E3430" s="265" t="s">
        <v>3222</v>
      </c>
      <c r="F3430" s="266" t="s">
        <v>3223</v>
      </c>
      <c r="G3430" s="267" t="s">
        <v>529</v>
      </c>
      <c r="H3430" s="268">
        <v>322.96600000000001</v>
      </c>
      <c r="I3430" s="268"/>
      <c r="J3430" s="268">
        <f>ROUND(I3430*H3430,3)</f>
        <v>0</v>
      </c>
      <c r="K3430" s="227"/>
      <c r="L3430" s="228"/>
      <c r="M3430" s="229" t="s">
        <v>1</v>
      </c>
      <c r="N3430" s="230" t="s">
        <v>42</v>
      </c>
      <c r="O3430" s="61"/>
      <c r="P3430" s="185">
        <f>O3430*H3430</f>
        <v>0</v>
      </c>
      <c r="Q3430" s="185">
        <v>1.95E-2</v>
      </c>
      <c r="R3430" s="185">
        <f>Q3430*H3430</f>
        <v>6.2978370000000004</v>
      </c>
      <c r="S3430" s="185">
        <v>0</v>
      </c>
      <c r="T3430" s="186">
        <f>S3430*H3430</f>
        <v>0</v>
      </c>
      <c r="U3430" s="35"/>
      <c r="V3430" s="35"/>
      <c r="W3430" s="35"/>
      <c r="X3430" s="35"/>
      <c r="Y3430" s="35"/>
      <c r="Z3430" s="35"/>
      <c r="AA3430" s="35"/>
      <c r="AB3430" s="35"/>
      <c r="AC3430" s="35"/>
      <c r="AD3430" s="35"/>
      <c r="AE3430" s="35"/>
      <c r="AR3430" s="187" t="s">
        <v>732</v>
      </c>
      <c r="AT3430" s="187" t="s">
        <v>697</v>
      </c>
      <c r="AU3430" s="187" t="s">
        <v>89</v>
      </c>
      <c r="AY3430" s="18" t="s">
        <v>524</v>
      </c>
      <c r="BE3430" s="105">
        <f>IF(N3430="základná",J3430,0)</f>
        <v>0</v>
      </c>
      <c r="BF3430" s="105">
        <f>IF(N3430="znížená",J3430,0)</f>
        <v>0</v>
      </c>
      <c r="BG3430" s="105">
        <f>IF(N3430="zákl. prenesená",J3430,0)</f>
        <v>0</v>
      </c>
      <c r="BH3430" s="105">
        <f>IF(N3430="zníž. prenesená",J3430,0)</f>
        <v>0</v>
      </c>
      <c r="BI3430" s="105">
        <f>IF(N3430="nulová",J3430,0)</f>
        <v>0</v>
      </c>
      <c r="BJ3430" s="18" t="s">
        <v>89</v>
      </c>
      <c r="BK3430" s="188">
        <f>ROUND(I3430*H3430,3)</f>
        <v>0</v>
      </c>
      <c r="BL3430" s="18" t="s">
        <v>644</v>
      </c>
      <c r="BM3430" s="187" t="s">
        <v>3224</v>
      </c>
    </row>
    <row r="3431" spans="1:65" s="2" customFormat="1" ht="19.2">
      <c r="A3431" s="35"/>
      <c r="B3431" s="36"/>
      <c r="C3431" s="35"/>
      <c r="D3431" s="190" t="s">
        <v>3212</v>
      </c>
      <c r="E3431" s="35"/>
      <c r="F3431" s="231" t="s">
        <v>3213</v>
      </c>
      <c r="G3431" s="35"/>
      <c r="H3431" s="35"/>
      <c r="I3431" s="145"/>
      <c r="J3431" s="35"/>
      <c r="K3431" s="35"/>
      <c r="L3431" s="36"/>
      <c r="M3431" s="232"/>
      <c r="N3431" s="233"/>
      <c r="O3431" s="61"/>
      <c r="P3431" s="61"/>
      <c r="Q3431" s="61"/>
      <c r="R3431" s="61"/>
      <c r="S3431" s="61"/>
      <c r="T3431" s="62"/>
      <c r="U3431" s="35"/>
      <c r="V3431" s="35"/>
      <c r="W3431" s="35"/>
      <c r="X3431" s="35"/>
      <c r="Y3431" s="35"/>
      <c r="Z3431" s="35"/>
      <c r="AA3431" s="35"/>
      <c r="AB3431" s="35"/>
      <c r="AC3431" s="35"/>
      <c r="AD3431" s="35"/>
      <c r="AE3431" s="35"/>
      <c r="AT3431" s="18" t="s">
        <v>3212</v>
      </c>
      <c r="AU3431" s="18" t="s">
        <v>89</v>
      </c>
    </row>
    <row r="3432" spans="1:65" s="14" customFormat="1">
      <c r="B3432" s="198"/>
      <c r="D3432" s="190" t="s">
        <v>532</v>
      </c>
      <c r="E3432" s="199" t="s">
        <v>1</v>
      </c>
      <c r="F3432" s="200" t="s">
        <v>3214</v>
      </c>
      <c r="H3432" s="199" t="s">
        <v>1</v>
      </c>
      <c r="I3432" s="201"/>
      <c r="L3432" s="198"/>
      <c r="M3432" s="202"/>
      <c r="N3432" s="203"/>
      <c r="O3432" s="203"/>
      <c r="P3432" s="203"/>
      <c r="Q3432" s="203"/>
      <c r="R3432" s="203"/>
      <c r="S3432" s="203"/>
      <c r="T3432" s="204"/>
      <c r="AT3432" s="199" t="s">
        <v>532</v>
      </c>
      <c r="AU3432" s="199" t="s">
        <v>89</v>
      </c>
      <c r="AV3432" s="14" t="s">
        <v>83</v>
      </c>
      <c r="AW3432" s="14" t="s">
        <v>30</v>
      </c>
      <c r="AX3432" s="14" t="s">
        <v>76</v>
      </c>
      <c r="AY3432" s="199" t="s">
        <v>524</v>
      </c>
    </row>
    <row r="3433" spans="1:65" s="13" customFormat="1">
      <c r="B3433" s="189"/>
      <c r="D3433" s="190" t="s">
        <v>532</v>
      </c>
      <c r="E3433" s="191" t="s">
        <v>1</v>
      </c>
      <c r="F3433" s="192" t="s">
        <v>3225</v>
      </c>
      <c r="H3433" s="193">
        <v>155.221</v>
      </c>
      <c r="I3433" s="194"/>
      <c r="L3433" s="189"/>
      <c r="M3433" s="195"/>
      <c r="N3433" s="196"/>
      <c r="O3433" s="196"/>
      <c r="P3433" s="196"/>
      <c r="Q3433" s="196"/>
      <c r="R3433" s="196"/>
      <c r="S3433" s="196"/>
      <c r="T3433" s="197"/>
      <c r="AT3433" s="191" t="s">
        <v>532</v>
      </c>
      <c r="AU3433" s="191" t="s">
        <v>89</v>
      </c>
      <c r="AV3433" s="13" t="s">
        <v>89</v>
      </c>
      <c r="AW3433" s="13" t="s">
        <v>30</v>
      </c>
      <c r="AX3433" s="13" t="s">
        <v>76</v>
      </c>
      <c r="AY3433" s="191" t="s">
        <v>524</v>
      </c>
    </row>
    <row r="3434" spans="1:65" s="13" customFormat="1">
      <c r="B3434" s="189"/>
      <c r="D3434" s="190" t="s">
        <v>532</v>
      </c>
      <c r="E3434" s="191" t="s">
        <v>1</v>
      </c>
      <c r="F3434" s="192" t="s">
        <v>3226</v>
      </c>
      <c r="H3434" s="193">
        <v>167.745</v>
      </c>
      <c r="I3434" s="194"/>
      <c r="L3434" s="189"/>
      <c r="M3434" s="195"/>
      <c r="N3434" s="196"/>
      <c r="O3434" s="196"/>
      <c r="P3434" s="196"/>
      <c r="Q3434" s="196"/>
      <c r="R3434" s="196"/>
      <c r="S3434" s="196"/>
      <c r="T3434" s="197"/>
      <c r="AT3434" s="191" t="s">
        <v>532</v>
      </c>
      <c r="AU3434" s="191" t="s">
        <v>89</v>
      </c>
      <c r="AV3434" s="13" t="s">
        <v>89</v>
      </c>
      <c r="AW3434" s="13" t="s">
        <v>30</v>
      </c>
      <c r="AX3434" s="13" t="s">
        <v>76</v>
      </c>
      <c r="AY3434" s="191" t="s">
        <v>524</v>
      </c>
    </row>
    <row r="3435" spans="1:65" s="16" customFormat="1">
      <c r="B3435" s="213"/>
      <c r="D3435" s="190" t="s">
        <v>532</v>
      </c>
      <c r="E3435" s="214" t="s">
        <v>1</v>
      </c>
      <c r="F3435" s="215" t="s">
        <v>590</v>
      </c>
      <c r="H3435" s="216">
        <v>322.96600000000001</v>
      </c>
      <c r="I3435" s="217"/>
      <c r="L3435" s="213"/>
      <c r="M3435" s="218"/>
      <c r="N3435" s="219"/>
      <c r="O3435" s="219"/>
      <c r="P3435" s="219"/>
      <c r="Q3435" s="219"/>
      <c r="R3435" s="219"/>
      <c r="S3435" s="219"/>
      <c r="T3435" s="220"/>
      <c r="AT3435" s="214" t="s">
        <v>532</v>
      </c>
      <c r="AU3435" s="214" t="s">
        <v>89</v>
      </c>
      <c r="AV3435" s="16" t="s">
        <v>530</v>
      </c>
      <c r="AW3435" s="16" t="s">
        <v>30</v>
      </c>
      <c r="AX3435" s="16" t="s">
        <v>83</v>
      </c>
      <c r="AY3435" s="214" t="s">
        <v>524</v>
      </c>
    </row>
    <row r="3436" spans="1:65" s="2" customFormat="1" ht="21.75" customHeight="1">
      <c r="A3436" s="35"/>
      <c r="B3436" s="144"/>
      <c r="C3436" s="264" t="s">
        <v>3227</v>
      </c>
      <c r="D3436" s="264" t="s">
        <v>697</v>
      </c>
      <c r="E3436" s="265" t="s">
        <v>3228</v>
      </c>
      <c r="F3436" s="266" t="s">
        <v>3229</v>
      </c>
      <c r="G3436" s="267" t="s">
        <v>529</v>
      </c>
      <c r="H3436" s="268">
        <v>76.605000000000004</v>
      </c>
      <c r="I3436" s="268"/>
      <c r="J3436" s="268">
        <f>ROUND(I3436*H3436,3)</f>
        <v>0</v>
      </c>
      <c r="K3436" s="227"/>
      <c r="L3436" s="228"/>
      <c r="M3436" s="229" t="s">
        <v>1</v>
      </c>
      <c r="N3436" s="230" t="s">
        <v>42</v>
      </c>
      <c r="O3436" s="61"/>
      <c r="P3436" s="185">
        <f>O3436*H3436</f>
        <v>0</v>
      </c>
      <c r="Q3436" s="185">
        <v>1.95E-2</v>
      </c>
      <c r="R3436" s="185">
        <f>Q3436*H3436</f>
        <v>1.4937975000000001</v>
      </c>
      <c r="S3436" s="185">
        <v>0</v>
      </c>
      <c r="T3436" s="186">
        <f>S3436*H3436</f>
        <v>0</v>
      </c>
      <c r="U3436" s="35"/>
      <c r="V3436" s="35"/>
      <c r="W3436" s="35"/>
      <c r="X3436" s="35"/>
      <c r="Y3436" s="35"/>
      <c r="Z3436" s="35"/>
      <c r="AA3436" s="35"/>
      <c r="AB3436" s="35"/>
      <c r="AC3436" s="35"/>
      <c r="AD3436" s="35"/>
      <c r="AE3436" s="35"/>
      <c r="AR3436" s="187" t="s">
        <v>732</v>
      </c>
      <c r="AT3436" s="187" t="s">
        <v>697</v>
      </c>
      <c r="AU3436" s="187" t="s">
        <v>89</v>
      </c>
      <c r="AY3436" s="18" t="s">
        <v>524</v>
      </c>
      <c r="BE3436" s="105">
        <f>IF(N3436="základná",J3436,0)</f>
        <v>0</v>
      </c>
      <c r="BF3436" s="105">
        <f>IF(N3436="znížená",J3436,0)</f>
        <v>0</v>
      </c>
      <c r="BG3436" s="105">
        <f>IF(N3436="zákl. prenesená",J3436,0)</f>
        <v>0</v>
      </c>
      <c r="BH3436" s="105">
        <f>IF(N3436="zníž. prenesená",J3436,0)</f>
        <v>0</v>
      </c>
      <c r="BI3436" s="105">
        <f>IF(N3436="nulová",J3436,0)</f>
        <v>0</v>
      </c>
      <c r="BJ3436" s="18" t="s">
        <v>89</v>
      </c>
      <c r="BK3436" s="188">
        <f>ROUND(I3436*H3436,3)</f>
        <v>0</v>
      </c>
      <c r="BL3436" s="18" t="s">
        <v>644</v>
      </c>
      <c r="BM3436" s="187" t="s">
        <v>3230</v>
      </c>
    </row>
    <row r="3437" spans="1:65" s="2" customFormat="1" ht="19.2">
      <c r="A3437" s="35"/>
      <c r="B3437" s="36"/>
      <c r="C3437" s="35"/>
      <c r="D3437" s="190" t="s">
        <v>3212</v>
      </c>
      <c r="E3437" s="35"/>
      <c r="F3437" s="231" t="s">
        <v>3213</v>
      </c>
      <c r="G3437" s="35"/>
      <c r="H3437" s="35"/>
      <c r="I3437" s="145"/>
      <c r="J3437" s="35"/>
      <c r="K3437" s="35"/>
      <c r="L3437" s="36"/>
      <c r="M3437" s="232"/>
      <c r="N3437" s="233"/>
      <c r="O3437" s="61"/>
      <c r="P3437" s="61"/>
      <c r="Q3437" s="61"/>
      <c r="R3437" s="61"/>
      <c r="S3437" s="61"/>
      <c r="T3437" s="62"/>
      <c r="U3437" s="35"/>
      <c r="V3437" s="35"/>
      <c r="W3437" s="35"/>
      <c r="X3437" s="35"/>
      <c r="Y3437" s="35"/>
      <c r="Z3437" s="35"/>
      <c r="AA3437" s="35"/>
      <c r="AB3437" s="35"/>
      <c r="AC3437" s="35"/>
      <c r="AD3437" s="35"/>
      <c r="AE3437" s="35"/>
      <c r="AT3437" s="18" t="s">
        <v>3212</v>
      </c>
      <c r="AU3437" s="18" t="s">
        <v>89</v>
      </c>
    </row>
    <row r="3438" spans="1:65" s="14" customFormat="1">
      <c r="B3438" s="198"/>
      <c r="D3438" s="190" t="s">
        <v>532</v>
      </c>
      <c r="E3438" s="199" t="s">
        <v>1</v>
      </c>
      <c r="F3438" s="200" t="s">
        <v>3214</v>
      </c>
      <c r="H3438" s="199" t="s">
        <v>1</v>
      </c>
      <c r="I3438" s="201"/>
      <c r="L3438" s="198"/>
      <c r="M3438" s="202"/>
      <c r="N3438" s="203"/>
      <c r="O3438" s="203"/>
      <c r="P3438" s="203"/>
      <c r="Q3438" s="203"/>
      <c r="R3438" s="203"/>
      <c r="S3438" s="203"/>
      <c r="T3438" s="204"/>
      <c r="AT3438" s="199" t="s">
        <v>532</v>
      </c>
      <c r="AU3438" s="199" t="s">
        <v>89</v>
      </c>
      <c r="AV3438" s="14" t="s">
        <v>83</v>
      </c>
      <c r="AW3438" s="14" t="s">
        <v>30</v>
      </c>
      <c r="AX3438" s="14" t="s">
        <v>76</v>
      </c>
      <c r="AY3438" s="199" t="s">
        <v>524</v>
      </c>
    </row>
    <row r="3439" spans="1:65" s="13" customFormat="1">
      <c r="B3439" s="189"/>
      <c r="D3439" s="190" t="s">
        <v>532</v>
      </c>
      <c r="E3439" s="191" t="s">
        <v>1</v>
      </c>
      <c r="F3439" s="192" t="s">
        <v>3231</v>
      </c>
      <c r="H3439" s="193">
        <v>76.605000000000004</v>
      </c>
      <c r="I3439" s="194"/>
      <c r="L3439" s="189"/>
      <c r="M3439" s="195"/>
      <c r="N3439" s="196"/>
      <c r="O3439" s="196"/>
      <c r="P3439" s="196"/>
      <c r="Q3439" s="196"/>
      <c r="R3439" s="196"/>
      <c r="S3439" s="196"/>
      <c r="T3439" s="197"/>
      <c r="AT3439" s="191" t="s">
        <v>532</v>
      </c>
      <c r="AU3439" s="191" t="s">
        <v>89</v>
      </c>
      <c r="AV3439" s="13" t="s">
        <v>89</v>
      </c>
      <c r="AW3439" s="13" t="s">
        <v>30</v>
      </c>
      <c r="AX3439" s="13" t="s">
        <v>76</v>
      </c>
      <c r="AY3439" s="191" t="s">
        <v>524</v>
      </c>
    </row>
    <row r="3440" spans="1:65" s="16" customFormat="1">
      <c r="B3440" s="213"/>
      <c r="D3440" s="190" t="s">
        <v>532</v>
      </c>
      <c r="E3440" s="214" t="s">
        <v>1</v>
      </c>
      <c r="F3440" s="215" t="s">
        <v>590</v>
      </c>
      <c r="H3440" s="216">
        <v>76.605000000000004</v>
      </c>
      <c r="I3440" s="217"/>
      <c r="L3440" s="213"/>
      <c r="M3440" s="218"/>
      <c r="N3440" s="219"/>
      <c r="O3440" s="219"/>
      <c r="P3440" s="219"/>
      <c r="Q3440" s="219"/>
      <c r="R3440" s="219"/>
      <c r="S3440" s="219"/>
      <c r="T3440" s="220"/>
      <c r="AT3440" s="214" t="s">
        <v>532</v>
      </c>
      <c r="AU3440" s="214" t="s">
        <v>89</v>
      </c>
      <c r="AV3440" s="16" t="s">
        <v>530</v>
      </c>
      <c r="AW3440" s="16" t="s">
        <v>30</v>
      </c>
      <c r="AX3440" s="16" t="s">
        <v>83</v>
      </c>
      <c r="AY3440" s="214" t="s">
        <v>524</v>
      </c>
    </row>
    <row r="3441" spans="1:65" s="2" customFormat="1" ht="21.75" customHeight="1">
      <c r="A3441" s="35"/>
      <c r="B3441" s="144"/>
      <c r="C3441" s="264" t="s">
        <v>3232</v>
      </c>
      <c r="D3441" s="264" t="s">
        <v>697</v>
      </c>
      <c r="E3441" s="265" t="s">
        <v>3233</v>
      </c>
      <c r="F3441" s="266" t="s">
        <v>3234</v>
      </c>
      <c r="G3441" s="267" t="s">
        <v>529</v>
      </c>
      <c r="H3441" s="268">
        <v>18.768000000000001</v>
      </c>
      <c r="I3441" s="268"/>
      <c r="J3441" s="268">
        <f>ROUND(I3441*H3441,3)</f>
        <v>0</v>
      </c>
      <c r="K3441" s="227"/>
      <c r="L3441" s="228"/>
      <c r="M3441" s="229" t="s">
        <v>1</v>
      </c>
      <c r="N3441" s="230" t="s">
        <v>42</v>
      </c>
      <c r="O3441" s="61"/>
      <c r="P3441" s="185">
        <f>O3441*H3441</f>
        <v>0</v>
      </c>
      <c r="Q3441" s="185">
        <v>2.9000000000000001E-2</v>
      </c>
      <c r="R3441" s="185">
        <f>Q3441*H3441</f>
        <v>0.54427200000000009</v>
      </c>
      <c r="S3441" s="185">
        <v>0</v>
      </c>
      <c r="T3441" s="186">
        <f>S3441*H3441</f>
        <v>0</v>
      </c>
      <c r="U3441" s="35"/>
      <c r="V3441" s="35"/>
      <c r="W3441" s="35"/>
      <c r="X3441" s="35"/>
      <c r="Y3441" s="35"/>
      <c r="Z3441" s="35"/>
      <c r="AA3441" s="35"/>
      <c r="AB3441" s="35"/>
      <c r="AC3441" s="35"/>
      <c r="AD3441" s="35"/>
      <c r="AE3441" s="35"/>
      <c r="AR3441" s="187" t="s">
        <v>732</v>
      </c>
      <c r="AT3441" s="187" t="s">
        <v>697</v>
      </c>
      <c r="AU3441" s="187" t="s">
        <v>89</v>
      </c>
      <c r="AY3441" s="18" t="s">
        <v>524</v>
      </c>
      <c r="BE3441" s="105">
        <f>IF(N3441="základná",J3441,0)</f>
        <v>0</v>
      </c>
      <c r="BF3441" s="105">
        <f>IF(N3441="znížená",J3441,0)</f>
        <v>0</v>
      </c>
      <c r="BG3441" s="105">
        <f>IF(N3441="zákl. prenesená",J3441,0)</f>
        <v>0</v>
      </c>
      <c r="BH3441" s="105">
        <f>IF(N3441="zníž. prenesená",J3441,0)</f>
        <v>0</v>
      </c>
      <c r="BI3441" s="105">
        <f>IF(N3441="nulová",J3441,0)</f>
        <v>0</v>
      </c>
      <c r="BJ3441" s="18" t="s">
        <v>89</v>
      </c>
      <c r="BK3441" s="188">
        <f>ROUND(I3441*H3441,3)</f>
        <v>0</v>
      </c>
      <c r="BL3441" s="18" t="s">
        <v>644</v>
      </c>
      <c r="BM3441" s="187" t="s">
        <v>3235</v>
      </c>
    </row>
    <row r="3442" spans="1:65" s="2" customFormat="1" ht="19.2">
      <c r="A3442" s="35"/>
      <c r="B3442" s="36"/>
      <c r="C3442" s="35"/>
      <c r="D3442" s="190" t="s">
        <v>3212</v>
      </c>
      <c r="E3442" s="35"/>
      <c r="F3442" s="231" t="s">
        <v>3236</v>
      </c>
      <c r="G3442" s="35"/>
      <c r="H3442" s="35"/>
      <c r="I3442" s="145"/>
      <c r="J3442" s="35"/>
      <c r="K3442" s="35"/>
      <c r="L3442" s="36"/>
      <c r="M3442" s="232"/>
      <c r="N3442" s="233"/>
      <c r="O3442" s="61"/>
      <c r="P3442" s="61"/>
      <c r="Q3442" s="61"/>
      <c r="R3442" s="61"/>
      <c r="S3442" s="61"/>
      <c r="T3442" s="62"/>
      <c r="U3442" s="35"/>
      <c r="V3442" s="35"/>
      <c r="W3442" s="35"/>
      <c r="X3442" s="35"/>
      <c r="Y3442" s="35"/>
      <c r="Z3442" s="35"/>
      <c r="AA3442" s="35"/>
      <c r="AB3442" s="35"/>
      <c r="AC3442" s="35"/>
      <c r="AD3442" s="35"/>
      <c r="AE3442" s="35"/>
      <c r="AT3442" s="18" t="s">
        <v>3212</v>
      </c>
      <c r="AU3442" s="18" t="s">
        <v>89</v>
      </c>
    </row>
    <row r="3443" spans="1:65" s="13" customFormat="1">
      <c r="B3443" s="189"/>
      <c r="D3443" s="190" t="s">
        <v>532</v>
      </c>
      <c r="E3443" s="191" t="s">
        <v>1</v>
      </c>
      <c r="F3443" s="192" t="s">
        <v>3237</v>
      </c>
      <c r="H3443" s="193">
        <v>18.768000000000001</v>
      </c>
      <c r="I3443" s="194"/>
      <c r="L3443" s="189"/>
      <c r="M3443" s="195"/>
      <c r="N3443" s="196"/>
      <c r="O3443" s="196"/>
      <c r="P3443" s="196"/>
      <c r="Q3443" s="196"/>
      <c r="R3443" s="196"/>
      <c r="S3443" s="196"/>
      <c r="T3443" s="197"/>
      <c r="AT3443" s="191" t="s">
        <v>532</v>
      </c>
      <c r="AU3443" s="191" t="s">
        <v>89</v>
      </c>
      <c r="AV3443" s="13" t="s">
        <v>89</v>
      </c>
      <c r="AW3443" s="13" t="s">
        <v>30</v>
      </c>
      <c r="AX3443" s="13" t="s">
        <v>83</v>
      </c>
      <c r="AY3443" s="191" t="s">
        <v>524</v>
      </c>
    </row>
    <row r="3444" spans="1:65" s="2" customFormat="1" ht="21.75" customHeight="1">
      <c r="A3444" s="35"/>
      <c r="B3444" s="144"/>
      <c r="C3444" s="176" t="s">
        <v>3238</v>
      </c>
      <c r="D3444" s="176" t="s">
        <v>526</v>
      </c>
      <c r="E3444" s="177" t="s">
        <v>3239</v>
      </c>
      <c r="F3444" s="178" t="s">
        <v>437</v>
      </c>
      <c r="G3444" s="179" t="s">
        <v>529</v>
      </c>
      <c r="H3444" s="180">
        <v>2653.8530000000001</v>
      </c>
      <c r="I3444" s="181"/>
      <c r="J3444" s="180">
        <f>ROUND(I3444*H3444,3)</f>
        <v>0</v>
      </c>
      <c r="K3444" s="182"/>
      <c r="L3444" s="36"/>
      <c r="M3444" s="183" t="s">
        <v>1</v>
      </c>
      <c r="N3444" s="184" t="s">
        <v>42</v>
      </c>
      <c r="O3444" s="61"/>
      <c r="P3444" s="185">
        <f>O3444*H3444</f>
        <v>0</v>
      </c>
      <c r="Q3444" s="185">
        <v>0</v>
      </c>
      <c r="R3444" s="185">
        <f>Q3444*H3444</f>
        <v>0</v>
      </c>
      <c r="S3444" s="185">
        <v>0</v>
      </c>
      <c r="T3444" s="186">
        <f>S3444*H3444</f>
        <v>0</v>
      </c>
      <c r="U3444" s="35"/>
      <c r="V3444" s="35"/>
      <c r="W3444" s="35"/>
      <c r="X3444" s="35"/>
      <c r="Y3444" s="35"/>
      <c r="Z3444" s="35"/>
      <c r="AA3444" s="35"/>
      <c r="AB3444" s="35"/>
      <c r="AC3444" s="35"/>
      <c r="AD3444" s="35"/>
      <c r="AE3444" s="35"/>
      <c r="AR3444" s="187" t="s">
        <v>644</v>
      </c>
      <c r="AT3444" s="187" t="s">
        <v>526</v>
      </c>
      <c r="AU3444" s="187" t="s">
        <v>89</v>
      </c>
      <c r="AY3444" s="18" t="s">
        <v>524</v>
      </c>
      <c r="BE3444" s="105">
        <f>IF(N3444="základná",J3444,0)</f>
        <v>0</v>
      </c>
      <c r="BF3444" s="105">
        <f>IF(N3444="znížená",J3444,0)</f>
        <v>0</v>
      </c>
      <c r="BG3444" s="105">
        <f>IF(N3444="zákl. prenesená",J3444,0)</f>
        <v>0</v>
      </c>
      <c r="BH3444" s="105">
        <f>IF(N3444="zníž. prenesená",J3444,0)</f>
        <v>0</v>
      </c>
      <c r="BI3444" s="105">
        <f>IF(N3444="nulová",J3444,0)</f>
        <v>0</v>
      </c>
      <c r="BJ3444" s="18" t="s">
        <v>89</v>
      </c>
      <c r="BK3444" s="188">
        <f>ROUND(I3444*H3444,3)</f>
        <v>0</v>
      </c>
      <c r="BL3444" s="18" t="s">
        <v>644</v>
      </c>
      <c r="BM3444" s="187" t="s">
        <v>3240</v>
      </c>
    </row>
    <row r="3445" spans="1:65" s="14" customFormat="1">
      <c r="B3445" s="198"/>
      <c r="D3445" s="190" t="s">
        <v>532</v>
      </c>
      <c r="E3445" s="199" t="s">
        <v>1</v>
      </c>
      <c r="F3445" s="200" t="s">
        <v>2978</v>
      </c>
      <c r="H3445" s="199" t="s">
        <v>1</v>
      </c>
      <c r="I3445" s="201"/>
      <c r="L3445" s="198"/>
      <c r="M3445" s="202"/>
      <c r="N3445" s="203"/>
      <c r="O3445" s="203"/>
      <c r="P3445" s="203"/>
      <c r="Q3445" s="203"/>
      <c r="R3445" s="203"/>
      <c r="S3445" s="203"/>
      <c r="T3445" s="204"/>
      <c r="AT3445" s="199" t="s">
        <v>532</v>
      </c>
      <c r="AU3445" s="199" t="s">
        <v>89</v>
      </c>
      <c r="AV3445" s="14" t="s">
        <v>83</v>
      </c>
      <c r="AW3445" s="14" t="s">
        <v>30</v>
      </c>
      <c r="AX3445" s="14" t="s">
        <v>76</v>
      </c>
      <c r="AY3445" s="199" t="s">
        <v>524</v>
      </c>
    </row>
    <row r="3446" spans="1:65" s="14" customFormat="1">
      <c r="B3446" s="198"/>
      <c r="D3446" s="190" t="s">
        <v>532</v>
      </c>
      <c r="E3446" s="199" t="s">
        <v>1</v>
      </c>
      <c r="F3446" s="200" t="s">
        <v>2979</v>
      </c>
      <c r="H3446" s="199" t="s">
        <v>1</v>
      </c>
      <c r="I3446" s="201"/>
      <c r="L3446" s="198"/>
      <c r="M3446" s="202"/>
      <c r="N3446" s="203"/>
      <c r="O3446" s="203"/>
      <c r="P3446" s="203"/>
      <c r="Q3446" s="203"/>
      <c r="R3446" s="203"/>
      <c r="S3446" s="203"/>
      <c r="T3446" s="204"/>
      <c r="AT3446" s="199" t="s">
        <v>532</v>
      </c>
      <c r="AU3446" s="199" t="s">
        <v>89</v>
      </c>
      <c r="AV3446" s="14" t="s">
        <v>83</v>
      </c>
      <c r="AW3446" s="14" t="s">
        <v>30</v>
      </c>
      <c r="AX3446" s="14" t="s">
        <v>76</v>
      </c>
      <c r="AY3446" s="199" t="s">
        <v>524</v>
      </c>
    </row>
    <row r="3447" spans="1:65" s="13" customFormat="1">
      <c r="B3447" s="189"/>
      <c r="D3447" s="190" t="s">
        <v>532</v>
      </c>
      <c r="E3447" s="191" t="s">
        <v>1</v>
      </c>
      <c r="F3447" s="192" t="s">
        <v>2981</v>
      </c>
      <c r="H3447" s="193">
        <v>752.03200000000004</v>
      </c>
      <c r="I3447" s="194"/>
      <c r="L3447" s="189"/>
      <c r="M3447" s="195"/>
      <c r="N3447" s="196"/>
      <c r="O3447" s="196"/>
      <c r="P3447" s="196"/>
      <c r="Q3447" s="196"/>
      <c r="R3447" s="196"/>
      <c r="S3447" s="196"/>
      <c r="T3447" s="197"/>
      <c r="AT3447" s="191" t="s">
        <v>532</v>
      </c>
      <c r="AU3447" s="191" t="s">
        <v>89</v>
      </c>
      <c r="AV3447" s="13" t="s">
        <v>89</v>
      </c>
      <c r="AW3447" s="13" t="s">
        <v>30</v>
      </c>
      <c r="AX3447" s="13" t="s">
        <v>76</v>
      </c>
      <c r="AY3447" s="191" t="s">
        <v>524</v>
      </c>
    </row>
    <row r="3448" spans="1:65" s="13" customFormat="1">
      <c r="B3448" s="189"/>
      <c r="D3448" s="190" t="s">
        <v>532</v>
      </c>
      <c r="E3448" s="191" t="s">
        <v>1</v>
      </c>
      <c r="F3448" s="192" t="s">
        <v>2982</v>
      </c>
      <c r="H3448" s="193">
        <v>1063.165</v>
      </c>
      <c r="I3448" s="194"/>
      <c r="L3448" s="189"/>
      <c r="M3448" s="195"/>
      <c r="N3448" s="196"/>
      <c r="O3448" s="196"/>
      <c r="P3448" s="196"/>
      <c r="Q3448" s="196"/>
      <c r="R3448" s="196"/>
      <c r="S3448" s="196"/>
      <c r="T3448" s="197"/>
      <c r="AT3448" s="191" t="s">
        <v>532</v>
      </c>
      <c r="AU3448" s="191" t="s">
        <v>89</v>
      </c>
      <c r="AV3448" s="13" t="s">
        <v>89</v>
      </c>
      <c r="AW3448" s="13" t="s">
        <v>30</v>
      </c>
      <c r="AX3448" s="13" t="s">
        <v>76</v>
      </c>
      <c r="AY3448" s="191" t="s">
        <v>524</v>
      </c>
    </row>
    <row r="3449" spans="1:65" s="15" customFormat="1">
      <c r="B3449" s="205"/>
      <c r="D3449" s="190" t="s">
        <v>532</v>
      </c>
      <c r="E3449" s="206" t="s">
        <v>436</v>
      </c>
      <c r="F3449" s="207" t="s">
        <v>589</v>
      </c>
      <c r="H3449" s="208">
        <v>1815.1969999999999</v>
      </c>
      <c r="I3449" s="209"/>
      <c r="L3449" s="205"/>
      <c r="M3449" s="210"/>
      <c r="N3449" s="211"/>
      <c r="O3449" s="211"/>
      <c r="P3449" s="211"/>
      <c r="Q3449" s="211"/>
      <c r="R3449" s="211"/>
      <c r="S3449" s="211"/>
      <c r="T3449" s="212"/>
      <c r="AT3449" s="206" t="s">
        <v>532</v>
      </c>
      <c r="AU3449" s="206" t="s">
        <v>89</v>
      </c>
      <c r="AV3449" s="15" t="s">
        <v>537</v>
      </c>
      <c r="AW3449" s="15" t="s">
        <v>30</v>
      </c>
      <c r="AX3449" s="15" t="s">
        <v>76</v>
      </c>
      <c r="AY3449" s="206" t="s">
        <v>524</v>
      </c>
    </row>
    <row r="3450" spans="1:65" s="14" customFormat="1">
      <c r="B3450" s="198"/>
      <c r="D3450" s="190" t="s">
        <v>532</v>
      </c>
      <c r="E3450" s="199" t="s">
        <v>1</v>
      </c>
      <c r="F3450" s="200" t="s">
        <v>2993</v>
      </c>
      <c r="H3450" s="199" t="s">
        <v>1</v>
      </c>
      <c r="I3450" s="201"/>
      <c r="L3450" s="198"/>
      <c r="M3450" s="202"/>
      <c r="N3450" s="203"/>
      <c r="O3450" s="203"/>
      <c r="P3450" s="203"/>
      <c r="Q3450" s="203"/>
      <c r="R3450" s="203"/>
      <c r="S3450" s="203"/>
      <c r="T3450" s="204"/>
      <c r="AT3450" s="199" t="s">
        <v>532</v>
      </c>
      <c r="AU3450" s="199" t="s">
        <v>89</v>
      </c>
      <c r="AV3450" s="14" t="s">
        <v>83</v>
      </c>
      <c r="AW3450" s="14" t="s">
        <v>30</v>
      </c>
      <c r="AX3450" s="14" t="s">
        <v>76</v>
      </c>
      <c r="AY3450" s="199" t="s">
        <v>524</v>
      </c>
    </row>
    <row r="3451" spans="1:65" s="13" customFormat="1">
      <c r="B3451" s="189"/>
      <c r="D3451" s="190" t="s">
        <v>532</v>
      </c>
      <c r="E3451" s="191" t="s">
        <v>1</v>
      </c>
      <c r="F3451" s="192" t="s">
        <v>2994</v>
      </c>
      <c r="H3451" s="193">
        <v>503.62299999999999</v>
      </c>
      <c r="I3451" s="194"/>
      <c r="L3451" s="189"/>
      <c r="M3451" s="195"/>
      <c r="N3451" s="196"/>
      <c r="O3451" s="196"/>
      <c r="P3451" s="196"/>
      <c r="Q3451" s="196"/>
      <c r="R3451" s="196"/>
      <c r="S3451" s="196"/>
      <c r="T3451" s="197"/>
      <c r="AT3451" s="191" t="s">
        <v>532</v>
      </c>
      <c r="AU3451" s="191" t="s">
        <v>89</v>
      </c>
      <c r="AV3451" s="13" t="s">
        <v>89</v>
      </c>
      <c r="AW3451" s="13" t="s">
        <v>30</v>
      </c>
      <c r="AX3451" s="13" t="s">
        <v>76</v>
      </c>
      <c r="AY3451" s="191" t="s">
        <v>524</v>
      </c>
    </row>
    <row r="3452" spans="1:65" s="15" customFormat="1">
      <c r="B3452" s="205"/>
      <c r="D3452" s="190" t="s">
        <v>532</v>
      </c>
      <c r="E3452" s="206" t="s">
        <v>438</v>
      </c>
      <c r="F3452" s="207" t="s">
        <v>589</v>
      </c>
      <c r="H3452" s="208">
        <v>503.62299999999999</v>
      </c>
      <c r="I3452" s="209"/>
      <c r="L3452" s="205"/>
      <c r="M3452" s="210"/>
      <c r="N3452" s="211"/>
      <c r="O3452" s="211"/>
      <c r="P3452" s="211"/>
      <c r="Q3452" s="211"/>
      <c r="R3452" s="211"/>
      <c r="S3452" s="211"/>
      <c r="T3452" s="212"/>
      <c r="AT3452" s="206" t="s">
        <v>532</v>
      </c>
      <c r="AU3452" s="206" t="s">
        <v>89</v>
      </c>
      <c r="AV3452" s="15" t="s">
        <v>537</v>
      </c>
      <c r="AW3452" s="15" t="s">
        <v>30</v>
      </c>
      <c r="AX3452" s="15" t="s">
        <v>76</v>
      </c>
      <c r="AY3452" s="206" t="s">
        <v>524</v>
      </c>
    </row>
    <row r="3453" spans="1:65" s="14" customFormat="1">
      <c r="B3453" s="198"/>
      <c r="D3453" s="190" t="s">
        <v>532</v>
      </c>
      <c r="E3453" s="199" t="s">
        <v>1</v>
      </c>
      <c r="F3453" s="200" t="s">
        <v>2997</v>
      </c>
      <c r="H3453" s="199" t="s">
        <v>1</v>
      </c>
      <c r="I3453" s="201"/>
      <c r="L3453" s="198"/>
      <c r="M3453" s="202"/>
      <c r="N3453" s="203"/>
      <c r="O3453" s="203"/>
      <c r="P3453" s="203"/>
      <c r="Q3453" s="203"/>
      <c r="R3453" s="203"/>
      <c r="S3453" s="203"/>
      <c r="T3453" s="204"/>
      <c r="AT3453" s="199" t="s">
        <v>532</v>
      </c>
      <c r="AU3453" s="199" t="s">
        <v>89</v>
      </c>
      <c r="AV3453" s="14" t="s">
        <v>83</v>
      </c>
      <c r="AW3453" s="14" t="s">
        <v>30</v>
      </c>
      <c r="AX3453" s="14" t="s">
        <v>76</v>
      </c>
      <c r="AY3453" s="199" t="s">
        <v>524</v>
      </c>
    </row>
    <row r="3454" spans="1:65" s="13" customFormat="1">
      <c r="B3454" s="189"/>
      <c r="D3454" s="190" t="s">
        <v>532</v>
      </c>
      <c r="E3454" s="191" t="s">
        <v>1</v>
      </c>
      <c r="F3454" s="192" t="s">
        <v>2998</v>
      </c>
      <c r="H3454" s="193">
        <v>152.17699999999999</v>
      </c>
      <c r="I3454" s="194"/>
      <c r="L3454" s="189"/>
      <c r="M3454" s="195"/>
      <c r="N3454" s="196"/>
      <c r="O3454" s="196"/>
      <c r="P3454" s="196"/>
      <c r="Q3454" s="196"/>
      <c r="R3454" s="196"/>
      <c r="S3454" s="196"/>
      <c r="T3454" s="197"/>
      <c r="AT3454" s="191" t="s">
        <v>532</v>
      </c>
      <c r="AU3454" s="191" t="s">
        <v>89</v>
      </c>
      <c r="AV3454" s="13" t="s">
        <v>89</v>
      </c>
      <c r="AW3454" s="13" t="s">
        <v>30</v>
      </c>
      <c r="AX3454" s="13" t="s">
        <v>76</v>
      </c>
      <c r="AY3454" s="191" t="s">
        <v>524</v>
      </c>
    </row>
    <row r="3455" spans="1:65" s="15" customFormat="1">
      <c r="B3455" s="205"/>
      <c r="D3455" s="190" t="s">
        <v>532</v>
      </c>
      <c r="E3455" s="206" t="s">
        <v>439</v>
      </c>
      <c r="F3455" s="207" t="s">
        <v>589</v>
      </c>
      <c r="H3455" s="208">
        <v>152.17699999999999</v>
      </c>
      <c r="I3455" s="209"/>
      <c r="L3455" s="205"/>
      <c r="M3455" s="210"/>
      <c r="N3455" s="211"/>
      <c r="O3455" s="211"/>
      <c r="P3455" s="211"/>
      <c r="Q3455" s="211"/>
      <c r="R3455" s="211"/>
      <c r="S3455" s="211"/>
      <c r="T3455" s="212"/>
      <c r="AT3455" s="206" t="s">
        <v>532</v>
      </c>
      <c r="AU3455" s="206" t="s">
        <v>89</v>
      </c>
      <c r="AV3455" s="15" t="s">
        <v>537</v>
      </c>
      <c r="AW3455" s="15" t="s">
        <v>30</v>
      </c>
      <c r="AX3455" s="15" t="s">
        <v>76</v>
      </c>
      <c r="AY3455" s="206" t="s">
        <v>524</v>
      </c>
    </row>
    <row r="3456" spans="1:65" s="14" customFormat="1">
      <c r="B3456" s="198"/>
      <c r="D3456" s="190" t="s">
        <v>532</v>
      </c>
      <c r="E3456" s="199" t="s">
        <v>1</v>
      </c>
      <c r="F3456" s="200" t="s">
        <v>2065</v>
      </c>
      <c r="H3456" s="199" t="s">
        <v>1</v>
      </c>
      <c r="I3456" s="201"/>
      <c r="L3456" s="198"/>
      <c r="M3456" s="202"/>
      <c r="N3456" s="203"/>
      <c r="O3456" s="203"/>
      <c r="P3456" s="203"/>
      <c r="Q3456" s="203"/>
      <c r="R3456" s="203"/>
      <c r="S3456" s="203"/>
      <c r="T3456" s="204"/>
      <c r="AT3456" s="199" t="s">
        <v>532</v>
      </c>
      <c r="AU3456" s="199" t="s">
        <v>89</v>
      </c>
      <c r="AV3456" s="14" t="s">
        <v>83</v>
      </c>
      <c r="AW3456" s="14" t="s">
        <v>30</v>
      </c>
      <c r="AX3456" s="14" t="s">
        <v>76</v>
      </c>
      <c r="AY3456" s="199" t="s">
        <v>524</v>
      </c>
    </row>
    <row r="3457" spans="1:65" s="13" customFormat="1">
      <c r="B3457" s="189"/>
      <c r="D3457" s="190" t="s">
        <v>532</v>
      </c>
      <c r="E3457" s="191" t="s">
        <v>1</v>
      </c>
      <c r="F3457" s="192" t="s">
        <v>3000</v>
      </c>
      <c r="H3457" s="193">
        <v>164.45599999999999</v>
      </c>
      <c r="I3457" s="194"/>
      <c r="L3457" s="189"/>
      <c r="M3457" s="195"/>
      <c r="N3457" s="196"/>
      <c r="O3457" s="196"/>
      <c r="P3457" s="196"/>
      <c r="Q3457" s="196"/>
      <c r="R3457" s="196"/>
      <c r="S3457" s="196"/>
      <c r="T3457" s="197"/>
      <c r="AT3457" s="191" t="s">
        <v>532</v>
      </c>
      <c r="AU3457" s="191" t="s">
        <v>89</v>
      </c>
      <c r="AV3457" s="13" t="s">
        <v>89</v>
      </c>
      <c r="AW3457" s="13" t="s">
        <v>30</v>
      </c>
      <c r="AX3457" s="13" t="s">
        <v>76</v>
      </c>
      <c r="AY3457" s="191" t="s">
        <v>524</v>
      </c>
    </row>
    <row r="3458" spans="1:65" s="15" customFormat="1">
      <c r="B3458" s="205"/>
      <c r="D3458" s="190" t="s">
        <v>532</v>
      </c>
      <c r="E3458" s="206" t="s">
        <v>440</v>
      </c>
      <c r="F3458" s="207" t="s">
        <v>589</v>
      </c>
      <c r="H3458" s="208">
        <v>164.45599999999999</v>
      </c>
      <c r="I3458" s="209"/>
      <c r="L3458" s="205"/>
      <c r="M3458" s="210"/>
      <c r="N3458" s="211"/>
      <c r="O3458" s="211"/>
      <c r="P3458" s="211"/>
      <c r="Q3458" s="211"/>
      <c r="R3458" s="211"/>
      <c r="S3458" s="211"/>
      <c r="T3458" s="212"/>
      <c r="AT3458" s="206" t="s">
        <v>532</v>
      </c>
      <c r="AU3458" s="206" t="s">
        <v>89</v>
      </c>
      <c r="AV3458" s="15" t="s">
        <v>537</v>
      </c>
      <c r="AW3458" s="15" t="s">
        <v>30</v>
      </c>
      <c r="AX3458" s="15" t="s">
        <v>76</v>
      </c>
      <c r="AY3458" s="206" t="s">
        <v>524</v>
      </c>
    </row>
    <row r="3459" spans="1:65" s="13" customFormat="1">
      <c r="B3459" s="189"/>
      <c r="D3459" s="190" t="s">
        <v>532</v>
      </c>
      <c r="E3459" s="191" t="s">
        <v>1</v>
      </c>
      <c r="F3459" s="192" t="s">
        <v>402</v>
      </c>
      <c r="H3459" s="193">
        <v>18.399999999999999</v>
      </c>
      <c r="I3459" s="194"/>
      <c r="L3459" s="189"/>
      <c r="M3459" s="195"/>
      <c r="N3459" s="196"/>
      <c r="O3459" s="196"/>
      <c r="P3459" s="196"/>
      <c r="Q3459" s="196"/>
      <c r="R3459" s="196"/>
      <c r="S3459" s="196"/>
      <c r="T3459" s="197"/>
      <c r="AT3459" s="191" t="s">
        <v>532</v>
      </c>
      <c r="AU3459" s="191" t="s">
        <v>89</v>
      </c>
      <c r="AV3459" s="13" t="s">
        <v>89</v>
      </c>
      <c r="AW3459" s="13" t="s">
        <v>30</v>
      </c>
      <c r="AX3459" s="13" t="s">
        <v>76</v>
      </c>
      <c r="AY3459" s="191" t="s">
        <v>524</v>
      </c>
    </row>
    <row r="3460" spans="1:65" s="16" customFormat="1">
      <c r="B3460" s="213"/>
      <c r="D3460" s="190" t="s">
        <v>532</v>
      </c>
      <c r="E3460" s="214" t="s">
        <v>1</v>
      </c>
      <c r="F3460" s="215" t="s">
        <v>590</v>
      </c>
      <c r="H3460" s="216">
        <v>2653.8530000000001</v>
      </c>
      <c r="I3460" s="217"/>
      <c r="L3460" s="213"/>
      <c r="M3460" s="218"/>
      <c r="N3460" s="219"/>
      <c r="O3460" s="219"/>
      <c r="P3460" s="219"/>
      <c r="Q3460" s="219"/>
      <c r="R3460" s="219"/>
      <c r="S3460" s="219"/>
      <c r="T3460" s="220"/>
      <c r="AT3460" s="214" t="s">
        <v>532</v>
      </c>
      <c r="AU3460" s="214" t="s">
        <v>89</v>
      </c>
      <c r="AV3460" s="16" t="s">
        <v>530</v>
      </c>
      <c r="AW3460" s="16" t="s">
        <v>30</v>
      </c>
      <c r="AX3460" s="16" t="s">
        <v>83</v>
      </c>
      <c r="AY3460" s="214" t="s">
        <v>524</v>
      </c>
    </row>
    <row r="3461" spans="1:65" s="2" customFormat="1" ht="21.75" customHeight="1">
      <c r="A3461" s="35"/>
      <c r="B3461" s="144"/>
      <c r="C3461" s="264" t="s">
        <v>3241</v>
      </c>
      <c r="D3461" s="264" t="s">
        <v>697</v>
      </c>
      <c r="E3461" s="265" t="s">
        <v>3242</v>
      </c>
      <c r="F3461" s="266" t="s">
        <v>3243</v>
      </c>
      <c r="G3461" s="267" t="s">
        <v>529</v>
      </c>
      <c r="H3461" s="268">
        <v>5376.3239999999996</v>
      </c>
      <c r="I3461" s="268"/>
      <c r="J3461" s="268">
        <f>ROUND(I3461*H3461,3)</f>
        <v>0</v>
      </c>
      <c r="K3461" s="227"/>
      <c r="L3461" s="228"/>
      <c r="M3461" s="229" t="s">
        <v>1</v>
      </c>
      <c r="N3461" s="230" t="s">
        <v>42</v>
      </c>
      <c r="O3461" s="61"/>
      <c r="P3461" s="185">
        <f>O3461*H3461</f>
        <v>0</v>
      </c>
      <c r="Q3461" s="185">
        <v>1.17E-3</v>
      </c>
      <c r="R3461" s="185">
        <f>Q3461*H3461</f>
        <v>6.2902990799999996</v>
      </c>
      <c r="S3461" s="185">
        <v>0</v>
      </c>
      <c r="T3461" s="186">
        <f>S3461*H3461</f>
        <v>0</v>
      </c>
      <c r="U3461" s="35"/>
      <c r="V3461" s="35"/>
      <c r="W3461" s="35"/>
      <c r="X3461" s="35"/>
      <c r="Y3461" s="35"/>
      <c r="Z3461" s="35"/>
      <c r="AA3461" s="35"/>
      <c r="AB3461" s="35"/>
      <c r="AC3461" s="35"/>
      <c r="AD3461" s="35"/>
      <c r="AE3461" s="35"/>
      <c r="AR3461" s="187" t="s">
        <v>732</v>
      </c>
      <c r="AT3461" s="187" t="s">
        <v>697</v>
      </c>
      <c r="AU3461" s="187" t="s">
        <v>89</v>
      </c>
      <c r="AY3461" s="18" t="s">
        <v>524</v>
      </c>
      <c r="BE3461" s="105">
        <f>IF(N3461="základná",J3461,0)</f>
        <v>0</v>
      </c>
      <c r="BF3461" s="105">
        <f>IF(N3461="znížená",J3461,0)</f>
        <v>0</v>
      </c>
      <c r="BG3461" s="105">
        <f>IF(N3461="zákl. prenesená",J3461,0)</f>
        <v>0</v>
      </c>
      <c r="BH3461" s="105">
        <f>IF(N3461="zníž. prenesená",J3461,0)</f>
        <v>0</v>
      </c>
      <c r="BI3461" s="105">
        <f>IF(N3461="nulová",J3461,0)</f>
        <v>0</v>
      </c>
      <c r="BJ3461" s="18" t="s">
        <v>89</v>
      </c>
      <c r="BK3461" s="188">
        <f>ROUND(I3461*H3461,3)</f>
        <v>0</v>
      </c>
      <c r="BL3461" s="18" t="s">
        <v>644</v>
      </c>
      <c r="BM3461" s="187" t="s">
        <v>3244</v>
      </c>
    </row>
    <row r="3462" spans="1:65" s="2" customFormat="1" ht="19.2">
      <c r="A3462" s="35"/>
      <c r="B3462" s="36"/>
      <c r="C3462" s="35"/>
      <c r="D3462" s="190" t="s">
        <v>3212</v>
      </c>
      <c r="E3462" s="35"/>
      <c r="F3462" s="231" t="s">
        <v>3213</v>
      </c>
      <c r="G3462" s="35"/>
      <c r="H3462" s="35"/>
      <c r="I3462" s="145"/>
      <c r="J3462" s="35"/>
      <c r="K3462" s="35"/>
      <c r="L3462" s="36"/>
      <c r="M3462" s="232"/>
      <c r="N3462" s="233"/>
      <c r="O3462" s="61"/>
      <c r="P3462" s="61"/>
      <c r="Q3462" s="61"/>
      <c r="R3462" s="61"/>
      <c r="S3462" s="61"/>
      <c r="T3462" s="62"/>
      <c r="U3462" s="35"/>
      <c r="V3462" s="35"/>
      <c r="W3462" s="35"/>
      <c r="X3462" s="35"/>
      <c r="Y3462" s="35"/>
      <c r="Z3462" s="35"/>
      <c r="AA3462" s="35"/>
      <c r="AB3462" s="35"/>
      <c r="AC3462" s="35"/>
      <c r="AD3462" s="35"/>
      <c r="AE3462" s="35"/>
      <c r="AT3462" s="18" t="s">
        <v>3212</v>
      </c>
      <c r="AU3462" s="18" t="s">
        <v>89</v>
      </c>
    </row>
    <row r="3463" spans="1:65" s="14" customFormat="1">
      <c r="B3463" s="198"/>
      <c r="D3463" s="190" t="s">
        <v>532</v>
      </c>
      <c r="E3463" s="199" t="s">
        <v>1</v>
      </c>
      <c r="F3463" s="200" t="s">
        <v>2064</v>
      </c>
      <c r="H3463" s="199" t="s">
        <v>1</v>
      </c>
      <c r="I3463" s="201"/>
      <c r="L3463" s="198"/>
      <c r="M3463" s="202"/>
      <c r="N3463" s="203"/>
      <c r="O3463" s="203"/>
      <c r="P3463" s="203"/>
      <c r="Q3463" s="203"/>
      <c r="R3463" s="203"/>
      <c r="S3463" s="203"/>
      <c r="T3463" s="204"/>
      <c r="AT3463" s="199" t="s">
        <v>532</v>
      </c>
      <c r="AU3463" s="199" t="s">
        <v>89</v>
      </c>
      <c r="AV3463" s="14" t="s">
        <v>83</v>
      </c>
      <c r="AW3463" s="14" t="s">
        <v>30</v>
      </c>
      <c r="AX3463" s="14" t="s">
        <v>76</v>
      </c>
      <c r="AY3463" s="199" t="s">
        <v>524</v>
      </c>
    </row>
    <row r="3464" spans="1:65" s="13" customFormat="1">
      <c r="B3464" s="189"/>
      <c r="D3464" s="190" t="s">
        <v>532</v>
      </c>
      <c r="E3464" s="191" t="s">
        <v>1</v>
      </c>
      <c r="F3464" s="192" t="s">
        <v>3245</v>
      </c>
      <c r="H3464" s="193">
        <v>3703.002</v>
      </c>
      <c r="I3464" s="194"/>
      <c r="L3464" s="189"/>
      <c r="M3464" s="195"/>
      <c r="N3464" s="196"/>
      <c r="O3464" s="196"/>
      <c r="P3464" s="196"/>
      <c r="Q3464" s="196"/>
      <c r="R3464" s="196"/>
      <c r="S3464" s="196"/>
      <c r="T3464" s="197"/>
      <c r="AT3464" s="191" t="s">
        <v>532</v>
      </c>
      <c r="AU3464" s="191" t="s">
        <v>89</v>
      </c>
      <c r="AV3464" s="13" t="s">
        <v>89</v>
      </c>
      <c r="AW3464" s="13" t="s">
        <v>30</v>
      </c>
      <c r="AX3464" s="13" t="s">
        <v>76</v>
      </c>
      <c r="AY3464" s="191" t="s">
        <v>524</v>
      </c>
    </row>
    <row r="3465" spans="1:65" s="13" customFormat="1">
      <c r="B3465" s="189"/>
      <c r="D3465" s="190" t="s">
        <v>532</v>
      </c>
      <c r="E3465" s="191" t="s">
        <v>1</v>
      </c>
      <c r="F3465" s="192" t="s">
        <v>3246</v>
      </c>
      <c r="H3465" s="193">
        <v>1027.3910000000001</v>
      </c>
      <c r="I3465" s="194"/>
      <c r="L3465" s="189"/>
      <c r="M3465" s="195"/>
      <c r="N3465" s="196"/>
      <c r="O3465" s="196"/>
      <c r="P3465" s="196"/>
      <c r="Q3465" s="196"/>
      <c r="R3465" s="196"/>
      <c r="S3465" s="196"/>
      <c r="T3465" s="197"/>
      <c r="AT3465" s="191" t="s">
        <v>532</v>
      </c>
      <c r="AU3465" s="191" t="s">
        <v>89</v>
      </c>
      <c r="AV3465" s="13" t="s">
        <v>89</v>
      </c>
      <c r="AW3465" s="13" t="s">
        <v>30</v>
      </c>
      <c r="AX3465" s="13" t="s">
        <v>76</v>
      </c>
      <c r="AY3465" s="191" t="s">
        <v>524</v>
      </c>
    </row>
    <row r="3466" spans="1:65" s="13" customFormat="1">
      <c r="B3466" s="189"/>
      <c r="D3466" s="190" t="s">
        <v>532</v>
      </c>
      <c r="E3466" s="191" t="s">
        <v>1</v>
      </c>
      <c r="F3466" s="192" t="s">
        <v>3247</v>
      </c>
      <c r="H3466" s="193">
        <v>310.44099999999997</v>
      </c>
      <c r="I3466" s="194"/>
      <c r="L3466" s="189"/>
      <c r="M3466" s="195"/>
      <c r="N3466" s="196"/>
      <c r="O3466" s="196"/>
      <c r="P3466" s="196"/>
      <c r="Q3466" s="196"/>
      <c r="R3466" s="196"/>
      <c r="S3466" s="196"/>
      <c r="T3466" s="197"/>
      <c r="AT3466" s="191" t="s">
        <v>532</v>
      </c>
      <c r="AU3466" s="191" t="s">
        <v>89</v>
      </c>
      <c r="AV3466" s="13" t="s">
        <v>89</v>
      </c>
      <c r="AW3466" s="13" t="s">
        <v>30</v>
      </c>
      <c r="AX3466" s="13" t="s">
        <v>76</v>
      </c>
      <c r="AY3466" s="191" t="s">
        <v>524</v>
      </c>
    </row>
    <row r="3467" spans="1:65" s="13" customFormat="1">
      <c r="B3467" s="189"/>
      <c r="D3467" s="190" t="s">
        <v>532</v>
      </c>
      <c r="E3467" s="191" t="s">
        <v>1</v>
      </c>
      <c r="F3467" s="192" t="s">
        <v>3248</v>
      </c>
      <c r="H3467" s="193">
        <v>335.49</v>
      </c>
      <c r="I3467" s="194"/>
      <c r="L3467" s="189"/>
      <c r="M3467" s="195"/>
      <c r="N3467" s="196"/>
      <c r="O3467" s="196"/>
      <c r="P3467" s="196"/>
      <c r="Q3467" s="196"/>
      <c r="R3467" s="196"/>
      <c r="S3467" s="196"/>
      <c r="T3467" s="197"/>
      <c r="AT3467" s="191" t="s">
        <v>532</v>
      </c>
      <c r="AU3467" s="191" t="s">
        <v>89</v>
      </c>
      <c r="AV3467" s="13" t="s">
        <v>89</v>
      </c>
      <c r="AW3467" s="13" t="s">
        <v>30</v>
      </c>
      <c r="AX3467" s="13" t="s">
        <v>76</v>
      </c>
      <c r="AY3467" s="191" t="s">
        <v>524</v>
      </c>
    </row>
    <row r="3468" spans="1:65" s="16" customFormat="1">
      <c r="B3468" s="213"/>
      <c r="D3468" s="190" t="s">
        <v>532</v>
      </c>
      <c r="E3468" s="214" t="s">
        <v>1</v>
      </c>
      <c r="F3468" s="215" t="s">
        <v>590</v>
      </c>
      <c r="H3468" s="216">
        <v>5376.3239999999996</v>
      </c>
      <c r="I3468" s="217"/>
      <c r="L3468" s="213"/>
      <c r="M3468" s="218"/>
      <c r="N3468" s="219"/>
      <c r="O3468" s="219"/>
      <c r="P3468" s="219"/>
      <c r="Q3468" s="219"/>
      <c r="R3468" s="219"/>
      <c r="S3468" s="219"/>
      <c r="T3468" s="220"/>
      <c r="AT3468" s="214" t="s">
        <v>532</v>
      </c>
      <c r="AU3468" s="214" t="s">
        <v>89</v>
      </c>
      <c r="AV3468" s="16" t="s">
        <v>530</v>
      </c>
      <c r="AW3468" s="16" t="s">
        <v>30</v>
      </c>
      <c r="AX3468" s="16" t="s">
        <v>83</v>
      </c>
      <c r="AY3468" s="214" t="s">
        <v>524</v>
      </c>
    </row>
    <row r="3469" spans="1:65" s="2" customFormat="1" ht="21.75" customHeight="1">
      <c r="A3469" s="35"/>
      <c r="B3469" s="144"/>
      <c r="C3469" s="264" t="s">
        <v>3249</v>
      </c>
      <c r="D3469" s="264" t="s">
        <v>697</v>
      </c>
      <c r="E3469" s="265" t="s">
        <v>3250</v>
      </c>
      <c r="F3469" s="266" t="s">
        <v>3251</v>
      </c>
      <c r="G3469" s="267" t="s">
        <v>529</v>
      </c>
      <c r="H3469" s="268">
        <v>37.536000000000001</v>
      </c>
      <c r="I3469" s="268"/>
      <c r="J3469" s="268">
        <f>ROUND(I3469*H3469,3)</f>
        <v>0</v>
      </c>
      <c r="K3469" s="227"/>
      <c r="L3469" s="228"/>
      <c r="M3469" s="229" t="s">
        <v>1</v>
      </c>
      <c r="N3469" s="230" t="s">
        <v>42</v>
      </c>
      <c r="O3469" s="61"/>
      <c r="P3469" s="185">
        <f>O3469*H3469</f>
        <v>0</v>
      </c>
      <c r="Q3469" s="185">
        <v>1.74E-3</v>
      </c>
      <c r="R3469" s="185">
        <f>Q3469*H3469</f>
        <v>6.5312640000000005E-2</v>
      </c>
      <c r="S3469" s="185">
        <v>0</v>
      </c>
      <c r="T3469" s="186">
        <f>S3469*H3469</f>
        <v>0</v>
      </c>
      <c r="U3469" s="35"/>
      <c r="V3469" s="35"/>
      <c r="W3469" s="35"/>
      <c r="X3469" s="35"/>
      <c r="Y3469" s="35"/>
      <c r="Z3469" s="35"/>
      <c r="AA3469" s="35"/>
      <c r="AB3469" s="35"/>
      <c r="AC3469" s="35"/>
      <c r="AD3469" s="35"/>
      <c r="AE3469" s="35"/>
      <c r="AR3469" s="187" t="s">
        <v>732</v>
      </c>
      <c r="AT3469" s="187" t="s">
        <v>697</v>
      </c>
      <c r="AU3469" s="187" t="s">
        <v>89</v>
      </c>
      <c r="AY3469" s="18" t="s">
        <v>524</v>
      </c>
      <c r="BE3469" s="105">
        <f>IF(N3469="základná",J3469,0)</f>
        <v>0</v>
      </c>
      <c r="BF3469" s="105">
        <f>IF(N3469="znížená",J3469,0)</f>
        <v>0</v>
      </c>
      <c r="BG3469" s="105">
        <f>IF(N3469="zákl. prenesená",J3469,0)</f>
        <v>0</v>
      </c>
      <c r="BH3469" s="105">
        <f>IF(N3469="zníž. prenesená",J3469,0)</f>
        <v>0</v>
      </c>
      <c r="BI3469" s="105">
        <f>IF(N3469="nulová",J3469,0)</f>
        <v>0</v>
      </c>
      <c r="BJ3469" s="18" t="s">
        <v>89</v>
      </c>
      <c r="BK3469" s="188">
        <f>ROUND(I3469*H3469,3)</f>
        <v>0</v>
      </c>
      <c r="BL3469" s="18" t="s">
        <v>644</v>
      </c>
      <c r="BM3469" s="187" t="s">
        <v>3252</v>
      </c>
    </row>
    <row r="3470" spans="1:65" s="2" customFormat="1" ht="19.2">
      <c r="A3470" s="35"/>
      <c r="B3470" s="36"/>
      <c r="C3470" s="35"/>
      <c r="D3470" s="190" t="s">
        <v>3212</v>
      </c>
      <c r="E3470" s="35"/>
      <c r="F3470" s="231" t="s">
        <v>3236</v>
      </c>
      <c r="G3470" s="35"/>
      <c r="H3470" s="35"/>
      <c r="I3470" s="145"/>
      <c r="J3470" s="35"/>
      <c r="K3470" s="35"/>
      <c r="L3470" s="36"/>
      <c r="M3470" s="232"/>
      <c r="N3470" s="233"/>
      <c r="O3470" s="61"/>
      <c r="P3470" s="61"/>
      <c r="Q3470" s="61"/>
      <c r="R3470" s="61"/>
      <c r="S3470" s="61"/>
      <c r="T3470" s="62"/>
      <c r="U3470" s="35"/>
      <c r="V3470" s="35"/>
      <c r="W3470" s="35"/>
      <c r="X3470" s="35"/>
      <c r="Y3470" s="35"/>
      <c r="Z3470" s="35"/>
      <c r="AA3470" s="35"/>
      <c r="AB3470" s="35"/>
      <c r="AC3470" s="35"/>
      <c r="AD3470" s="35"/>
      <c r="AE3470" s="35"/>
      <c r="AT3470" s="18" t="s">
        <v>3212</v>
      </c>
      <c r="AU3470" s="18" t="s">
        <v>89</v>
      </c>
    </row>
    <row r="3471" spans="1:65" s="14" customFormat="1">
      <c r="B3471" s="198"/>
      <c r="D3471" s="190" t="s">
        <v>532</v>
      </c>
      <c r="E3471" s="199" t="s">
        <v>1</v>
      </c>
      <c r="F3471" s="200" t="s">
        <v>577</v>
      </c>
      <c r="H3471" s="199" t="s">
        <v>1</v>
      </c>
      <c r="I3471" s="201"/>
      <c r="L3471" s="198"/>
      <c r="M3471" s="202"/>
      <c r="N3471" s="203"/>
      <c r="O3471" s="203"/>
      <c r="P3471" s="203"/>
      <c r="Q3471" s="203"/>
      <c r="R3471" s="203"/>
      <c r="S3471" s="203"/>
      <c r="T3471" s="204"/>
      <c r="AT3471" s="199" t="s">
        <v>532</v>
      </c>
      <c r="AU3471" s="199" t="s">
        <v>89</v>
      </c>
      <c r="AV3471" s="14" t="s">
        <v>83</v>
      </c>
      <c r="AW3471" s="14" t="s">
        <v>30</v>
      </c>
      <c r="AX3471" s="14" t="s">
        <v>76</v>
      </c>
      <c r="AY3471" s="199" t="s">
        <v>524</v>
      </c>
    </row>
    <row r="3472" spans="1:65" s="13" customFormat="1">
      <c r="B3472" s="189"/>
      <c r="D3472" s="190" t="s">
        <v>532</v>
      </c>
      <c r="E3472" s="191" t="s">
        <v>1</v>
      </c>
      <c r="F3472" s="192" t="s">
        <v>3253</v>
      </c>
      <c r="H3472" s="193">
        <v>37.536000000000001</v>
      </c>
      <c r="I3472" s="194"/>
      <c r="L3472" s="189"/>
      <c r="M3472" s="195"/>
      <c r="N3472" s="196"/>
      <c r="O3472" s="196"/>
      <c r="P3472" s="196"/>
      <c r="Q3472" s="196"/>
      <c r="R3472" s="196"/>
      <c r="S3472" s="196"/>
      <c r="T3472" s="197"/>
      <c r="AT3472" s="191" t="s">
        <v>532</v>
      </c>
      <c r="AU3472" s="191" t="s">
        <v>89</v>
      </c>
      <c r="AV3472" s="13" t="s">
        <v>89</v>
      </c>
      <c r="AW3472" s="13" t="s">
        <v>30</v>
      </c>
      <c r="AX3472" s="13" t="s">
        <v>76</v>
      </c>
      <c r="AY3472" s="191" t="s">
        <v>524</v>
      </c>
    </row>
    <row r="3473" spans="1:65" s="16" customFormat="1">
      <c r="B3473" s="213"/>
      <c r="D3473" s="190" t="s">
        <v>532</v>
      </c>
      <c r="E3473" s="214" t="s">
        <v>1</v>
      </c>
      <c r="F3473" s="215" t="s">
        <v>590</v>
      </c>
      <c r="H3473" s="216">
        <v>37.536000000000001</v>
      </c>
      <c r="I3473" s="217"/>
      <c r="L3473" s="213"/>
      <c r="M3473" s="218"/>
      <c r="N3473" s="219"/>
      <c r="O3473" s="219"/>
      <c r="P3473" s="219"/>
      <c r="Q3473" s="219"/>
      <c r="R3473" s="219"/>
      <c r="S3473" s="219"/>
      <c r="T3473" s="220"/>
      <c r="AT3473" s="214" t="s">
        <v>532</v>
      </c>
      <c r="AU3473" s="214" t="s">
        <v>89</v>
      </c>
      <c r="AV3473" s="16" t="s">
        <v>530</v>
      </c>
      <c r="AW3473" s="16" t="s">
        <v>30</v>
      </c>
      <c r="AX3473" s="16" t="s">
        <v>83</v>
      </c>
      <c r="AY3473" s="214" t="s">
        <v>524</v>
      </c>
    </row>
    <row r="3474" spans="1:65" s="2" customFormat="1" ht="44.25" customHeight="1">
      <c r="A3474" s="35"/>
      <c r="B3474" s="144"/>
      <c r="C3474" s="176" t="s">
        <v>3254</v>
      </c>
      <c r="D3474" s="176" t="s">
        <v>526</v>
      </c>
      <c r="E3474" s="177" t="s">
        <v>3255</v>
      </c>
      <c r="F3474" s="178" t="s">
        <v>3256</v>
      </c>
      <c r="G3474" s="179" t="s">
        <v>529</v>
      </c>
      <c r="H3474" s="180">
        <v>3.8</v>
      </c>
      <c r="I3474" s="181"/>
      <c r="J3474" s="180">
        <f>ROUND(I3474*H3474,3)</f>
        <v>0</v>
      </c>
      <c r="K3474" s="182"/>
      <c r="L3474" s="36"/>
      <c r="M3474" s="183" t="s">
        <v>1</v>
      </c>
      <c r="N3474" s="184" t="s">
        <v>42</v>
      </c>
      <c r="O3474" s="61"/>
      <c r="P3474" s="185">
        <f>O3474*H3474</f>
        <v>0</v>
      </c>
      <c r="Q3474" s="185">
        <v>1.1199999999999999E-3</v>
      </c>
      <c r="R3474" s="185">
        <f>Q3474*H3474</f>
        <v>4.2559999999999994E-3</v>
      </c>
      <c r="S3474" s="185">
        <v>0</v>
      </c>
      <c r="T3474" s="186">
        <f>S3474*H3474</f>
        <v>0</v>
      </c>
      <c r="U3474" s="35"/>
      <c r="V3474" s="35"/>
      <c r="W3474" s="35"/>
      <c r="X3474" s="35"/>
      <c r="Y3474" s="35"/>
      <c r="Z3474" s="35"/>
      <c r="AA3474" s="35"/>
      <c r="AB3474" s="35"/>
      <c r="AC3474" s="35"/>
      <c r="AD3474" s="35"/>
      <c r="AE3474" s="35"/>
      <c r="AR3474" s="187" t="s">
        <v>644</v>
      </c>
      <c r="AT3474" s="187" t="s">
        <v>526</v>
      </c>
      <c r="AU3474" s="187" t="s">
        <v>89</v>
      </c>
      <c r="AY3474" s="18" t="s">
        <v>524</v>
      </c>
      <c r="BE3474" s="105">
        <f>IF(N3474="základná",J3474,0)</f>
        <v>0</v>
      </c>
      <c r="BF3474" s="105">
        <f>IF(N3474="znížená",J3474,0)</f>
        <v>0</v>
      </c>
      <c r="BG3474" s="105">
        <f>IF(N3474="zákl. prenesená",J3474,0)</f>
        <v>0</v>
      </c>
      <c r="BH3474" s="105">
        <f>IF(N3474="zníž. prenesená",J3474,0)</f>
        <v>0</v>
      </c>
      <c r="BI3474" s="105">
        <f>IF(N3474="nulová",J3474,0)</f>
        <v>0</v>
      </c>
      <c r="BJ3474" s="18" t="s">
        <v>89</v>
      </c>
      <c r="BK3474" s="188">
        <f>ROUND(I3474*H3474,3)</f>
        <v>0</v>
      </c>
      <c r="BL3474" s="18" t="s">
        <v>644</v>
      </c>
      <c r="BM3474" s="187" t="s">
        <v>3257</v>
      </c>
    </row>
    <row r="3475" spans="1:65" s="14" customFormat="1">
      <c r="B3475" s="198"/>
      <c r="D3475" s="190" t="s">
        <v>532</v>
      </c>
      <c r="E3475" s="199" t="s">
        <v>1</v>
      </c>
      <c r="F3475" s="200" t="s">
        <v>577</v>
      </c>
      <c r="H3475" s="199" t="s">
        <v>1</v>
      </c>
      <c r="I3475" s="201"/>
      <c r="L3475" s="198"/>
      <c r="M3475" s="202"/>
      <c r="N3475" s="203"/>
      <c r="O3475" s="203"/>
      <c r="P3475" s="203"/>
      <c r="Q3475" s="203"/>
      <c r="R3475" s="203"/>
      <c r="S3475" s="203"/>
      <c r="T3475" s="204"/>
      <c r="AT3475" s="199" t="s">
        <v>532</v>
      </c>
      <c r="AU3475" s="199" t="s">
        <v>89</v>
      </c>
      <c r="AV3475" s="14" t="s">
        <v>83</v>
      </c>
      <c r="AW3475" s="14" t="s">
        <v>30</v>
      </c>
      <c r="AX3475" s="14" t="s">
        <v>76</v>
      </c>
      <c r="AY3475" s="199" t="s">
        <v>524</v>
      </c>
    </row>
    <row r="3476" spans="1:65" s="13" customFormat="1">
      <c r="B3476" s="189"/>
      <c r="D3476" s="190" t="s">
        <v>532</v>
      </c>
      <c r="E3476" s="191" t="s">
        <v>1</v>
      </c>
      <c r="F3476" s="192" t="s">
        <v>3258</v>
      </c>
      <c r="H3476" s="193">
        <v>3.8</v>
      </c>
      <c r="I3476" s="194"/>
      <c r="L3476" s="189"/>
      <c r="M3476" s="195"/>
      <c r="N3476" s="196"/>
      <c r="O3476" s="196"/>
      <c r="P3476" s="196"/>
      <c r="Q3476" s="196"/>
      <c r="R3476" s="196"/>
      <c r="S3476" s="196"/>
      <c r="T3476" s="197"/>
      <c r="AT3476" s="191" t="s">
        <v>532</v>
      </c>
      <c r="AU3476" s="191" t="s">
        <v>89</v>
      </c>
      <c r="AV3476" s="13" t="s">
        <v>89</v>
      </c>
      <c r="AW3476" s="13" t="s">
        <v>30</v>
      </c>
      <c r="AX3476" s="13" t="s">
        <v>76</v>
      </c>
      <c r="AY3476" s="191" t="s">
        <v>524</v>
      </c>
    </row>
    <row r="3477" spans="1:65" s="16" customFormat="1">
      <c r="B3477" s="213"/>
      <c r="D3477" s="190" t="s">
        <v>532</v>
      </c>
      <c r="E3477" s="214" t="s">
        <v>1</v>
      </c>
      <c r="F3477" s="215" t="s">
        <v>590</v>
      </c>
      <c r="H3477" s="216">
        <v>3.8</v>
      </c>
      <c r="I3477" s="217"/>
      <c r="L3477" s="213"/>
      <c r="M3477" s="218"/>
      <c r="N3477" s="219"/>
      <c r="O3477" s="219"/>
      <c r="P3477" s="219"/>
      <c r="Q3477" s="219"/>
      <c r="R3477" s="219"/>
      <c r="S3477" s="219"/>
      <c r="T3477" s="220"/>
      <c r="AT3477" s="214" t="s">
        <v>532</v>
      </c>
      <c r="AU3477" s="214" t="s">
        <v>89</v>
      </c>
      <c r="AV3477" s="16" t="s">
        <v>530</v>
      </c>
      <c r="AW3477" s="16" t="s">
        <v>30</v>
      </c>
      <c r="AX3477" s="16" t="s">
        <v>83</v>
      </c>
      <c r="AY3477" s="214" t="s">
        <v>524</v>
      </c>
    </row>
    <row r="3478" spans="1:65" s="2" customFormat="1" ht="21.75" customHeight="1">
      <c r="A3478" s="35"/>
      <c r="B3478" s="144"/>
      <c r="C3478" s="176" t="s">
        <v>3259</v>
      </c>
      <c r="D3478" s="176" t="s">
        <v>526</v>
      </c>
      <c r="E3478" s="177" t="s">
        <v>3260</v>
      </c>
      <c r="F3478" s="178" t="s">
        <v>3261</v>
      </c>
      <c r="G3478" s="179" t="s">
        <v>2954</v>
      </c>
      <c r="H3478" s="181"/>
      <c r="I3478" s="181"/>
      <c r="J3478" s="180">
        <f>ROUND(I3478*H3478,3)</f>
        <v>0</v>
      </c>
      <c r="K3478" s="182"/>
      <c r="L3478" s="36"/>
      <c r="M3478" s="183" t="s">
        <v>1</v>
      </c>
      <c r="N3478" s="184" t="s">
        <v>42</v>
      </c>
      <c r="O3478" s="61"/>
      <c r="P3478" s="185">
        <f>O3478*H3478</f>
        <v>0</v>
      </c>
      <c r="Q3478" s="185">
        <v>0</v>
      </c>
      <c r="R3478" s="185">
        <f>Q3478*H3478</f>
        <v>0</v>
      </c>
      <c r="S3478" s="185">
        <v>0</v>
      </c>
      <c r="T3478" s="186">
        <f>S3478*H3478</f>
        <v>0</v>
      </c>
      <c r="U3478" s="35"/>
      <c r="V3478" s="35"/>
      <c r="W3478" s="35"/>
      <c r="X3478" s="35"/>
      <c r="Y3478" s="35"/>
      <c r="Z3478" s="35"/>
      <c r="AA3478" s="35"/>
      <c r="AB3478" s="35"/>
      <c r="AC3478" s="35"/>
      <c r="AD3478" s="35"/>
      <c r="AE3478" s="35"/>
      <c r="AR3478" s="187" t="s">
        <v>644</v>
      </c>
      <c r="AT3478" s="187" t="s">
        <v>526</v>
      </c>
      <c r="AU3478" s="187" t="s">
        <v>89</v>
      </c>
      <c r="AY3478" s="18" t="s">
        <v>524</v>
      </c>
      <c r="BE3478" s="105">
        <f>IF(N3478="základná",J3478,0)</f>
        <v>0</v>
      </c>
      <c r="BF3478" s="105">
        <f>IF(N3478="znížená",J3478,0)</f>
        <v>0</v>
      </c>
      <c r="BG3478" s="105">
        <f>IF(N3478="zákl. prenesená",J3478,0)</f>
        <v>0</v>
      </c>
      <c r="BH3478" s="105">
        <f>IF(N3478="zníž. prenesená",J3478,0)</f>
        <v>0</v>
      </c>
      <c r="BI3478" s="105">
        <f>IF(N3478="nulová",J3478,0)</f>
        <v>0</v>
      </c>
      <c r="BJ3478" s="18" t="s">
        <v>89</v>
      </c>
      <c r="BK3478" s="188">
        <f>ROUND(I3478*H3478,3)</f>
        <v>0</v>
      </c>
      <c r="BL3478" s="18" t="s">
        <v>644</v>
      </c>
      <c r="BM3478" s="187" t="s">
        <v>3262</v>
      </c>
    </row>
    <row r="3479" spans="1:65" s="12" customFormat="1" ht="22.95" customHeight="1">
      <c r="B3479" s="163"/>
      <c r="D3479" s="164" t="s">
        <v>75</v>
      </c>
      <c r="E3479" s="174" t="s">
        <v>3263</v>
      </c>
      <c r="F3479" s="174" t="s">
        <v>3264</v>
      </c>
      <c r="I3479" s="166"/>
      <c r="J3479" s="175">
        <f>BK3479</f>
        <v>0</v>
      </c>
      <c r="L3479" s="163"/>
      <c r="M3479" s="168"/>
      <c r="N3479" s="169"/>
      <c r="O3479" s="169"/>
      <c r="P3479" s="170">
        <f>SUM(P3480:P3490)</f>
        <v>0</v>
      </c>
      <c r="Q3479" s="169"/>
      <c r="R3479" s="170">
        <f>SUM(R3480:R3490)</f>
        <v>0.82869999999999999</v>
      </c>
      <c r="S3479" s="169"/>
      <c r="T3479" s="171">
        <f>SUM(T3480:T3490)</f>
        <v>0</v>
      </c>
      <c r="AR3479" s="164" t="s">
        <v>89</v>
      </c>
      <c r="AT3479" s="172" t="s">
        <v>75</v>
      </c>
      <c r="AU3479" s="172" t="s">
        <v>83</v>
      </c>
      <c r="AY3479" s="164" t="s">
        <v>524</v>
      </c>
      <c r="BK3479" s="173">
        <f>SUM(BK3480:BK3490)</f>
        <v>0</v>
      </c>
    </row>
    <row r="3480" spans="1:65" s="2" customFormat="1" ht="21.75" customHeight="1">
      <c r="A3480" s="35"/>
      <c r="B3480" s="144"/>
      <c r="C3480" s="176" t="s">
        <v>3265</v>
      </c>
      <c r="D3480" s="176" t="s">
        <v>526</v>
      </c>
      <c r="E3480" s="177" t="s">
        <v>3266</v>
      </c>
      <c r="F3480" s="178" t="s">
        <v>3267</v>
      </c>
      <c r="G3480" s="179" t="s">
        <v>879</v>
      </c>
      <c r="H3480" s="180">
        <v>36</v>
      </c>
      <c r="I3480" s="181"/>
      <c r="J3480" s="180">
        <f>ROUND(I3480*H3480,3)</f>
        <v>0</v>
      </c>
      <c r="K3480" s="182"/>
      <c r="L3480" s="36"/>
      <c r="M3480" s="183" t="s">
        <v>1</v>
      </c>
      <c r="N3480" s="184" t="s">
        <v>42</v>
      </c>
      <c r="O3480" s="61"/>
      <c r="P3480" s="185">
        <f>O3480*H3480</f>
        <v>0</v>
      </c>
      <c r="Q3480" s="185">
        <v>0</v>
      </c>
      <c r="R3480" s="185">
        <f>Q3480*H3480</f>
        <v>0</v>
      </c>
      <c r="S3480" s="185">
        <v>0</v>
      </c>
      <c r="T3480" s="186">
        <f>S3480*H3480</f>
        <v>0</v>
      </c>
      <c r="U3480" s="35"/>
      <c r="V3480" s="35"/>
      <c r="W3480" s="35"/>
      <c r="X3480" s="35"/>
      <c r="Y3480" s="35"/>
      <c r="Z3480" s="35"/>
      <c r="AA3480" s="35"/>
      <c r="AB3480" s="35"/>
      <c r="AC3480" s="35"/>
      <c r="AD3480" s="35"/>
      <c r="AE3480" s="35"/>
      <c r="AR3480" s="187" t="s">
        <v>644</v>
      </c>
      <c r="AT3480" s="187" t="s">
        <v>526</v>
      </c>
      <c r="AU3480" s="187" t="s">
        <v>89</v>
      </c>
      <c r="AY3480" s="18" t="s">
        <v>524</v>
      </c>
      <c r="BE3480" s="105">
        <f>IF(N3480="základná",J3480,0)</f>
        <v>0</v>
      </c>
      <c r="BF3480" s="105">
        <f>IF(N3480="znížená",J3480,0)</f>
        <v>0</v>
      </c>
      <c r="BG3480" s="105">
        <f>IF(N3480="zákl. prenesená",J3480,0)</f>
        <v>0</v>
      </c>
      <c r="BH3480" s="105">
        <f>IF(N3480="zníž. prenesená",J3480,0)</f>
        <v>0</v>
      </c>
      <c r="BI3480" s="105">
        <f>IF(N3480="nulová",J3480,0)</f>
        <v>0</v>
      </c>
      <c r="BJ3480" s="18" t="s">
        <v>89</v>
      </c>
      <c r="BK3480" s="188">
        <f>ROUND(I3480*H3480,3)</f>
        <v>0</v>
      </c>
      <c r="BL3480" s="18" t="s">
        <v>644</v>
      </c>
      <c r="BM3480" s="187" t="s">
        <v>3268</v>
      </c>
    </row>
    <row r="3481" spans="1:65" s="13" customFormat="1">
      <c r="B3481" s="189"/>
      <c r="D3481" s="190" t="s">
        <v>532</v>
      </c>
      <c r="E3481" s="191" t="s">
        <v>1</v>
      </c>
      <c r="F3481" s="192" t="s">
        <v>3269</v>
      </c>
      <c r="H3481" s="193">
        <v>36</v>
      </c>
      <c r="I3481" s="194"/>
      <c r="L3481" s="189"/>
      <c r="M3481" s="195"/>
      <c r="N3481" s="196"/>
      <c r="O3481" s="196"/>
      <c r="P3481" s="196"/>
      <c r="Q3481" s="196"/>
      <c r="R3481" s="196"/>
      <c r="S3481" s="196"/>
      <c r="T3481" s="197"/>
      <c r="AT3481" s="191" t="s">
        <v>532</v>
      </c>
      <c r="AU3481" s="191" t="s">
        <v>89</v>
      </c>
      <c r="AV3481" s="13" t="s">
        <v>89</v>
      </c>
      <c r="AW3481" s="13" t="s">
        <v>30</v>
      </c>
      <c r="AX3481" s="13" t="s">
        <v>76</v>
      </c>
      <c r="AY3481" s="191" t="s">
        <v>524</v>
      </c>
    </row>
    <row r="3482" spans="1:65" s="16" customFormat="1">
      <c r="B3482" s="213"/>
      <c r="D3482" s="190" t="s">
        <v>532</v>
      </c>
      <c r="E3482" s="214" t="s">
        <v>1</v>
      </c>
      <c r="F3482" s="215" t="s">
        <v>590</v>
      </c>
      <c r="H3482" s="216">
        <v>36</v>
      </c>
      <c r="I3482" s="217"/>
      <c r="L3482" s="213"/>
      <c r="M3482" s="218"/>
      <c r="N3482" s="219"/>
      <c r="O3482" s="219"/>
      <c r="P3482" s="219"/>
      <c r="Q3482" s="219"/>
      <c r="R3482" s="219"/>
      <c r="S3482" s="219"/>
      <c r="T3482" s="220"/>
      <c r="AT3482" s="214" t="s">
        <v>532</v>
      </c>
      <c r="AU3482" s="214" t="s">
        <v>89</v>
      </c>
      <c r="AV3482" s="16" t="s">
        <v>530</v>
      </c>
      <c r="AW3482" s="16" t="s">
        <v>30</v>
      </c>
      <c r="AX3482" s="16" t="s">
        <v>83</v>
      </c>
      <c r="AY3482" s="214" t="s">
        <v>524</v>
      </c>
    </row>
    <row r="3483" spans="1:65" s="2" customFormat="1" ht="21.75" customHeight="1">
      <c r="A3483" s="35"/>
      <c r="B3483" s="144"/>
      <c r="C3483" s="221" t="s">
        <v>3270</v>
      </c>
      <c r="D3483" s="221" t="s">
        <v>697</v>
      </c>
      <c r="E3483" s="222" t="s">
        <v>3271</v>
      </c>
      <c r="F3483" s="223" t="s">
        <v>3272</v>
      </c>
      <c r="G3483" s="224" t="s">
        <v>879</v>
      </c>
      <c r="H3483" s="225">
        <v>34</v>
      </c>
      <c r="I3483" s="226"/>
      <c r="J3483" s="225">
        <f>ROUND(I3483*H3483,3)</f>
        <v>0</v>
      </c>
      <c r="K3483" s="227"/>
      <c r="L3483" s="228"/>
      <c r="M3483" s="229" t="s">
        <v>1</v>
      </c>
      <c r="N3483" s="230" t="s">
        <v>42</v>
      </c>
      <c r="O3483" s="61"/>
      <c r="P3483" s="185">
        <f>O3483*H3483</f>
        <v>0</v>
      </c>
      <c r="Q3483" s="185">
        <v>2.1319999999999999E-2</v>
      </c>
      <c r="R3483" s="185">
        <f>Q3483*H3483</f>
        <v>0.72487999999999997</v>
      </c>
      <c r="S3483" s="185">
        <v>0</v>
      </c>
      <c r="T3483" s="186">
        <f>S3483*H3483</f>
        <v>0</v>
      </c>
      <c r="U3483" s="35"/>
      <c r="V3483" s="35"/>
      <c r="W3483" s="35"/>
      <c r="X3483" s="35"/>
      <c r="Y3483" s="35"/>
      <c r="Z3483" s="35"/>
      <c r="AA3483" s="35"/>
      <c r="AB3483" s="35"/>
      <c r="AC3483" s="35"/>
      <c r="AD3483" s="35"/>
      <c r="AE3483" s="35"/>
      <c r="AR3483" s="187" t="s">
        <v>732</v>
      </c>
      <c r="AT3483" s="187" t="s">
        <v>697</v>
      </c>
      <c r="AU3483" s="187" t="s">
        <v>89</v>
      </c>
      <c r="AY3483" s="18" t="s">
        <v>524</v>
      </c>
      <c r="BE3483" s="105">
        <f>IF(N3483="základná",J3483,0)</f>
        <v>0</v>
      </c>
      <c r="BF3483" s="105">
        <f>IF(N3483="znížená",J3483,0)</f>
        <v>0</v>
      </c>
      <c r="BG3483" s="105">
        <f>IF(N3483="zákl. prenesená",J3483,0)</f>
        <v>0</v>
      </c>
      <c r="BH3483" s="105">
        <f>IF(N3483="zníž. prenesená",J3483,0)</f>
        <v>0</v>
      </c>
      <c r="BI3483" s="105">
        <f>IF(N3483="nulová",J3483,0)</f>
        <v>0</v>
      </c>
      <c r="BJ3483" s="18" t="s">
        <v>89</v>
      </c>
      <c r="BK3483" s="188">
        <f>ROUND(I3483*H3483,3)</f>
        <v>0</v>
      </c>
      <c r="BL3483" s="18" t="s">
        <v>644</v>
      </c>
      <c r="BM3483" s="187" t="s">
        <v>3273</v>
      </c>
    </row>
    <row r="3484" spans="1:65" s="2" customFormat="1" ht="38.4">
      <c r="A3484" s="35"/>
      <c r="B3484" s="36"/>
      <c r="C3484" s="35"/>
      <c r="D3484" s="190" t="s">
        <v>3212</v>
      </c>
      <c r="E3484" s="35"/>
      <c r="F3484" s="231" t="s">
        <v>3274</v>
      </c>
      <c r="G3484" s="35"/>
      <c r="H3484" s="35"/>
      <c r="I3484" s="145"/>
      <c r="J3484" s="35"/>
      <c r="K3484" s="35"/>
      <c r="L3484" s="36"/>
      <c r="M3484" s="232"/>
      <c r="N3484" s="233"/>
      <c r="O3484" s="61"/>
      <c r="P3484" s="61"/>
      <c r="Q3484" s="61"/>
      <c r="R3484" s="61"/>
      <c r="S3484" s="61"/>
      <c r="T3484" s="62"/>
      <c r="U3484" s="35"/>
      <c r="V3484" s="35"/>
      <c r="W3484" s="35"/>
      <c r="X3484" s="35"/>
      <c r="Y3484" s="35"/>
      <c r="Z3484" s="35"/>
      <c r="AA3484" s="35"/>
      <c r="AB3484" s="35"/>
      <c r="AC3484" s="35"/>
      <c r="AD3484" s="35"/>
      <c r="AE3484" s="35"/>
      <c r="AT3484" s="18" t="s">
        <v>3212</v>
      </c>
      <c r="AU3484" s="18" t="s">
        <v>89</v>
      </c>
    </row>
    <row r="3485" spans="1:65" s="13" customFormat="1">
      <c r="B3485" s="189"/>
      <c r="D3485" s="190" t="s">
        <v>532</v>
      </c>
      <c r="E3485" s="191" t="s">
        <v>1</v>
      </c>
      <c r="F3485" s="192" t="s">
        <v>3275</v>
      </c>
      <c r="H3485" s="193">
        <v>34</v>
      </c>
      <c r="I3485" s="194"/>
      <c r="L3485" s="189"/>
      <c r="M3485" s="195"/>
      <c r="N3485" s="196"/>
      <c r="O3485" s="196"/>
      <c r="P3485" s="196"/>
      <c r="Q3485" s="196"/>
      <c r="R3485" s="196"/>
      <c r="S3485" s="196"/>
      <c r="T3485" s="197"/>
      <c r="AT3485" s="191" t="s">
        <v>532</v>
      </c>
      <c r="AU3485" s="191" t="s">
        <v>89</v>
      </c>
      <c r="AV3485" s="13" t="s">
        <v>89</v>
      </c>
      <c r="AW3485" s="13" t="s">
        <v>30</v>
      </c>
      <c r="AX3485" s="13" t="s">
        <v>76</v>
      </c>
      <c r="AY3485" s="191" t="s">
        <v>524</v>
      </c>
    </row>
    <row r="3486" spans="1:65" s="16" customFormat="1">
      <c r="B3486" s="213"/>
      <c r="D3486" s="190" t="s">
        <v>532</v>
      </c>
      <c r="E3486" s="214" t="s">
        <v>1</v>
      </c>
      <c r="F3486" s="215" t="s">
        <v>590</v>
      </c>
      <c r="H3486" s="216">
        <v>34</v>
      </c>
      <c r="I3486" s="217"/>
      <c r="L3486" s="213"/>
      <c r="M3486" s="218"/>
      <c r="N3486" s="219"/>
      <c r="O3486" s="219"/>
      <c r="P3486" s="219"/>
      <c r="Q3486" s="219"/>
      <c r="R3486" s="219"/>
      <c r="S3486" s="219"/>
      <c r="T3486" s="220"/>
      <c r="AT3486" s="214" t="s">
        <v>532</v>
      </c>
      <c r="AU3486" s="214" t="s">
        <v>89</v>
      </c>
      <c r="AV3486" s="16" t="s">
        <v>530</v>
      </c>
      <c r="AW3486" s="16" t="s">
        <v>30</v>
      </c>
      <c r="AX3486" s="16" t="s">
        <v>83</v>
      </c>
      <c r="AY3486" s="214" t="s">
        <v>524</v>
      </c>
    </row>
    <row r="3487" spans="1:65" s="2" customFormat="1" ht="21.75" customHeight="1">
      <c r="A3487" s="35"/>
      <c r="B3487" s="144"/>
      <c r="C3487" s="221" t="s">
        <v>3276</v>
      </c>
      <c r="D3487" s="221" t="s">
        <v>697</v>
      </c>
      <c r="E3487" s="222" t="s">
        <v>3277</v>
      </c>
      <c r="F3487" s="223" t="s">
        <v>3278</v>
      </c>
      <c r="G3487" s="224" t="s">
        <v>879</v>
      </c>
      <c r="H3487" s="225">
        <v>2</v>
      </c>
      <c r="I3487" s="226"/>
      <c r="J3487" s="225">
        <f>ROUND(I3487*H3487,3)</f>
        <v>0</v>
      </c>
      <c r="K3487" s="227"/>
      <c r="L3487" s="228"/>
      <c r="M3487" s="229" t="s">
        <v>1</v>
      </c>
      <c r="N3487" s="230" t="s">
        <v>42</v>
      </c>
      <c r="O3487" s="61"/>
      <c r="P3487" s="185">
        <f>O3487*H3487</f>
        <v>0</v>
      </c>
      <c r="Q3487" s="185">
        <v>5.1909999999999998E-2</v>
      </c>
      <c r="R3487" s="185">
        <f>Q3487*H3487</f>
        <v>0.10382</v>
      </c>
      <c r="S3487" s="185">
        <v>0</v>
      </c>
      <c r="T3487" s="186">
        <f>S3487*H3487</f>
        <v>0</v>
      </c>
      <c r="U3487" s="35"/>
      <c r="V3487" s="35"/>
      <c r="W3487" s="35"/>
      <c r="X3487" s="35"/>
      <c r="Y3487" s="35"/>
      <c r="Z3487" s="35"/>
      <c r="AA3487" s="35"/>
      <c r="AB3487" s="35"/>
      <c r="AC3487" s="35"/>
      <c r="AD3487" s="35"/>
      <c r="AE3487" s="35"/>
      <c r="AR3487" s="187" t="s">
        <v>732</v>
      </c>
      <c r="AT3487" s="187" t="s">
        <v>697</v>
      </c>
      <c r="AU3487" s="187" t="s">
        <v>89</v>
      </c>
      <c r="AY3487" s="18" t="s">
        <v>524</v>
      </c>
      <c r="BE3487" s="105">
        <f>IF(N3487="základná",J3487,0)</f>
        <v>0</v>
      </c>
      <c r="BF3487" s="105">
        <f>IF(N3487="znížená",J3487,0)</f>
        <v>0</v>
      </c>
      <c r="BG3487" s="105">
        <f>IF(N3487="zákl. prenesená",J3487,0)</f>
        <v>0</v>
      </c>
      <c r="BH3487" s="105">
        <f>IF(N3487="zníž. prenesená",J3487,0)</f>
        <v>0</v>
      </c>
      <c r="BI3487" s="105">
        <f>IF(N3487="nulová",J3487,0)</f>
        <v>0</v>
      </c>
      <c r="BJ3487" s="18" t="s">
        <v>89</v>
      </c>
      <c r="BK3487" s="188">
        <f>ROUND(I3487*H3487,3)</f>
        <v>0</v>
      </c>
      <c r="BL3487" s="18" t="s">
        <v>644</v>
      </c>
      <c r="BM3487" s="187" t="s">
        <v>3279</v>
      </c>
    </row>
    <row r="3488" spans="1:65" s="2" customFormat="1" ht="38.4">
      <c r="A3488" s="35"/>
      <c r="B3488" s="36"/>
      <c r="C3488" s="35"/>
      <c r="D3488" s="190" t="s">
        <v>3212</v>
      </c>
      <c r="E3488" s="35"/>
      <c r="F3488" s="231" t="s">
        <v>3280</v>
      </c>
      <c r="G3488" s="35"/>
      <c r="H3488" s="35"/>
      <c r="I3488" s="145"/>
      <c r="J3488" s="35"/>
      <c r="K3488" s="35"/>
      <c r="L3488" s="36"/>
      <c r="M3488" s="232"/>
      <c r="N3488" s="233"/>
      <c r="O3488" s="61"/>
      <c r="P3488" s="61"/>
      <c r="Q3488" s="61"/>
      <c r="R3488" s="61"/>
      <c r="S3488" s="61"/>
      <c r="T3488" s="62"/>
      <c r="U3488" s="35"/>
      <c r="V3488" s="35"/>
      <c r="W3488" s="35"/>
      <c r="X3488" s="35"/>
      <c r="Y3488" s="35"/>
      <c r="Z3488" s="35"/>
      <c r="AA3488" s="35"/>
      <c r="AB3488" s="35"/>
      <c r="AC3488" s="35"/>
      <c r="AD3488" s="35"/>
      <c r="AE3488" s="35"/>
      <c r="AT3488" s="18" t="s">
        <v>3212</v>
      </c>
      <c r="AU3488" s="18" t="s">
        <v>89</v>
      </c>
    </row>
    <row r="3489" spans="1:65" s="13" customFormat="1">
      <c r="B3489" s="189"/>
      <c r="D3489" s="190" t="s">
        <v>532</v>
      </c>
      <c r="E3489" s="191" t="s">
        <v>1</v>
      </c>
      <c r="F3489" s="192" t="s">
        <v>3281</v>
      </c>
      <c r="H3489" s="193">
        <v>2</v>
      </c>
      <c r="I3489" s="194"/>
      <c r="L3489" s="189"/>
      <c r="M3489" s="195"/>
      <c r="N3489" s="196"/>
      <c r="O3489" s="196"/>
      <c r="P3489" s="196"/>
      <c r="Q3489" s="196"/>
      <c r="R3489" s="196"/>
      <c r="S3489" s="196"/>
      <c r="T3489" s="197"/>
      <c r="AT3489" s="191" t="s">
        <v>532</v>
      </c>
      <c r="AU3489" s="191" t="s">
        <v>89</v>
      </c>
      <c r="AV3489" s="13" t="s">
        <v>89</v>
      </c>
      <c r="AW3489" s="13" t="s">
        <v>30</v>
      </c>
      <c r="AX3489" s="13" t="s">
        <v>83</v>
      </c>
      <c r="AY3489" s="191" t="s">
        <v>524</v>
      </c>
    </row>
    <row r="3490" spans="1:65" s="2" customFormat="1" ht="21.75" customHeight="1">
      <c r="A3490" s="35"/>
      <c r="B3490" s="144"/>
      <c r="C3490" s="176" t="s">
        <v>3282</v>
      </c>
      <c r="D3490" s="176" t="s">
        <v>526</v>
      </c>
      <c r="E3490" s="177" t="s">
        <v>3283</v>
      </c>
      <c r="F3490" s="178" t="s">
        <v>3284</v>
      </c>
      <c r="G3490" s="179" t="s">
        <v>2954</v>
      </c>
      <c r="H3490" s="181"/>
      <c r="I3490" s="181"/>
      <c r="J3490" s="180">
        <f>ROUND(I3490*H3490,3)</f>
        <v>0</v>
      </c>
      <c r="K3490" s="182"/>
      <c r="L3490" s="36"/>
      <c r="M3490" s="183" t="s">
        <v>1</v>
      </c>
      <c r="N3490" s="184" t="s">
        <v>42</v>
      </c>
      <c r="O3490" s="61"/>
      <c r="P3490" s="185">
        <f>O3490*H3490</f>
        <v>0</v>
      </c>
      <c r="Q3490" s="185">
        <v>0</v>
      </c>
      <c r="R3490" s="185">
        <f>Q3490*H3490</f>
        <v>0</v>
      </c>
      <c r="S3490" s="185">
        <v>0</v>
      </c>
      <c r="T3490" s="186">
        <f>S3490*H3490</f>
        <v>0</v>
      </c>
      <c r="U3490" s="35"/>
      <c r="V3490" s="35"/>
      <c r="W3490" s="35"/>
      <c r="X3490" s="35"/>
      <c r="Y3490" s="35"/>
      <c r="Z3490" s="35"/>
      <c r="AA3490" s="35"/>
      <c r="AB3490" s="35"/>
      <c r="AC3490" s="35"/>
      <c r="AD3490" s="35"/>
      <c r="AE3490" s="35"/>
      <c r="AR3490" s="187" t="s">
        <v>644</v>
      </c>
      <c r="AT3490" s="187" t="s">
        <v>526</v>
      </c>
      <c r="AU3490" s="187" t="s">
        <v>89</v>
      </c>
      <c r="AY3490" s="18" t="s">
        <v>524</v>
      </c>
      <c r="BE3490" s="105">
        <f>IF(N3490="základná",J3490,0)</f>
        <v>0</v>
      </c>
      <c r="BF3490" s="105">
        <f>IF(N3490="znížená",J3490,0)</f>
        <v>0</v>
      </c>
      <c r="BG3490" s="105">
        <f>IF(N3490="zákl. prenesená",J3490,0)</f>
        <v>0</v>
      </c>
      <c r="BH3490" s="105">
        <f>IF(N3490="zníž. prenesená",J3490,0)</f>
        <v>0</v>
      </c>
      <c r="BI3490" s="105">
        <f>IF(N3490="nulová",J3490,0)</f>
        <v>0</v>
      </c>
      <c r="BJ3490" s="18" t="s">
        <v>89</v>
      </c>
      <c r="BK3490" s="188">
        <f>ROUND(I3490*H3490,3)</f>
        <v>0</v>
      </c>
      <c r="BL3490" s="18" t="s">
        <v>644</v>
      </c>
      <c r="BM3490" s="187" t="s">
        <v>3285</v>
      </c>
    </row>
    <row r="3491" spans="1:65" s="12" customFormat="1" ht="22.95" customHeight="1">
      <c r="B3491" s="163"/>
      <c r="D3491" s="164" t="s">
        <v>75</v>
      </c>
      <c r="E3491" s="174" t="s">
        <v>3286</v>
      </c>
      <c r="F3491" s="174" t="s">
        <v>3287</v>
      </c>
      <c r="I3491" s="166"/>
      <c r="J3491" s="175">
        <f>BK3491</f>
        <v>0</v>
      </c>
      <c r="L3491" s="163"/>
      <c r="M3491" s="168"/>
      <c r="N3491" s="169"/>
      <c r="O3491" s="169"/>
      <c r="P3491" s="170">
        <f>SUM(P3492:P3546)</f>
        <v>0</v>
      </c>
      <c r="Q3491" s="169"/>
      <c r="R3491" s="170">
        <f>SUM(R3492:R3546)</f>
        <v>12.61517184</v>
      </c>
      <c r="S3491" s="169"/>
      <c r="T3491" s="171">
        <f>SUM(T3492:T3546)</f>
        <v>0</v>
      </c>
      <c r="AR3491" s="164" t="s">
        <v>89</v>
      </c>
      <c r="AT3491" s="172" t="s">
        <v>75</v>
      </c>
      <c r="AU3491" s="172" t="s">
        <v>83</v>
      </c>
      <c r="AY3491" s="164" t="s">
        <v>524</v>
      </c>
      <c r="BK3491" s="173">
        <f>SUM(BK3492:BK3546)</f>
        <v>0</v>
      </c>
    </row>
    <row r="3492" spans="1:65" s="2" customFormat="1" ht="66.75" customHeight="1">
      <c r="A3492" s="35"/>
      <c r="B3492" s="144"/>
      <c r="C3492" s="176" t="s">
        <v>3288</v>
      </c>
      <c r="D3492" s="176" t="s">
        <v>526</v>
      </c>
      <c r="E3492" s="177" t="s">
        <v>3289</v>
      </c>
      <c r="F3492" s="178" t="s">
        <v>3290</v>
      </c>
      <c r="G3492" s="179" t="s">
        <v>529</v>
      </c>
      <c r="H3492" s="180">
        <v>50.466000000000001</v>
      </c>
      <c r="I3492" s="181"/>
      <c r="J3492" s="180">
        <f>ROUND(I3492*H3492,3)</f>
        <v>0</v>
      </c>
      <c r="K3492" s="182"/>
      <c r="L3492" s="36"/>
      <c r="M3492" s="183" t="s">
        <v>1</v>
      </c>
      <c r="N3492" s="184" t="s">
        <v>42</v>
      </c>
      <c r="O3492" s="61"/>
      <c r="P3492" s="185">
        <f>O3492*H3492</f>
        <v>0</v>
      </c>
      <c r="Q3492" s="185">
        <v>2.5999999999999998E-4</v>
      </c>
      <c r="R3492" s="185">
        <f>Q3492*H3492</f>
        <v>1.312116E-2</v>
      </c>
      <c r="S3492" s="185">
        <v>0</v>
      </c>
      <c r="T3492" s="186">
        <f>S3492*H3492</f>
        <v>0</v>
      </c>
      <c r="U3492" s="35"/>
      <c r="V3492" s="35"/>
      <c r="W3492" s="35"/>
      <c r="X3492" s="35"/>
      <c r="Y3492" s="35"/>
      <c r="Z3492" s="35"/>
      <c r="AA3492" s="35"/>
      <c r="AB3492" s="35"/>
      <c r="AC3492" s="35"/>
      <c r="AD3492" s="35"/>
      <c r="AE3492" s="35"/>
      <c r="AR3492" s="187" t="s">
        <v>644</v>
      </c>
      <c r="AT3492" s="187" t="s">
        <v>526</v>
      </c>
      <c r="AU3492" s="187" t="s">
        <v>89</v>
      </c>
      <c r="AY3492" s="18" t="s">
        <v>524</v>
      </c>
      <c r="BE3492" s="105">
        <f>IF(N3492="základná",J3492,0)</f>
        <v>0</v>
      </c>
      <c r="BF3492" s="105">
        <f>IF(N3492="znížená",J3492,0)</f>
        <v>0</v>
      </c>
      <c r="BG3492" s="105">
        <f>IF(N3492="zákl. prenesená",J3492,0)</f>
        <v>0</v>
      </c>
      <c r="BH3492" s="105">
        <f>IF(N3492="zníž. prenesená",J3492,0)</f>
        <v>0</v>
      </c>
      <c r="BI3492" s="105">
        <f>IF(N3492="nulová",J3492,0)</f>
        <v>0</v>
      </c>
      <c r="BJ3492" s="18" t="s">
        <v>89</v>
      </c>
      <c r="BK3492" s="188">
        <f>ROUND(I3492*H3492,3)</f>
        <v>0</v>
      </c>
      <c r="BL3492" s="18" t="s">
        <v>644</v>
      </c>
      <c r="BM3492" s="187" t="s">
        <v>3291</v>
      </c>
    </row>
    <row r="3493" spans="1:65" s="14" customFormat="1">
      <c r="B3493" s="198"/>
      <c r="D3493" s="190" t="s">
        <v>532</v>
      </c>
      <c r="E3493" s="199" t="s">
        <v>1</v>
      </c>
      <c r="F3493" s="200" t="s">
        <v>2064</v>
      </c>
      <c r="H3493" s="199" t="s">
        <v>1</v>
      </c>
      <c r="I3493" s="201"/>
      <c r="L3493" s="198"/>
      <c r="M3493" s="202"/>
      <c r="N3493" s="203"/>
      <c r="O3493" s="203"/>
      <c r="P3493" s="203"/>
      <c r="Q3493" s="203"/>
      <c r="R3493" s="203"/>
      <c r="S3493" s="203"/>
      <c r="T3493" s="204"/>
      <c r="AT3493" s="199" t="s">
        <v>532</v>
      </c>
      <c r="AU3493" s="199" t="s">
        <v>89</v>
      </c>
      <c r="AV3493" s="14" t="s">
        <v>83</v>
      </c>
      <c r="AW3493" s="14" t="s">
        <v>30</v>
      </c>
      <c r="AX3493" s="14" t="s">
        <v>76</v>
      </c>
      <c r="AY3493" s="199" t="s">
        <v>524</v>
      </c>
    </row>
    <row r="3494" spans="1:65" s="14" customFormat="1">
      <c r="B3494" s="198"/>
      <c r="D3494" s="190" t="s">
        <v>532</v>
      </c>
      <c r="E3494" s="199" t="s">
        <v>1</v>
      </c>
      <c r="F3494" s="200" t="s">
        <v>2962</v>
      </c>
      <c r="H3494" s="199" t="s">
        <v>1</v>
      </c>
      <c r="I3494" s="201"/>
      <c r="L3494" s="198"/>
      <c r="M3494" s="202"/>
      <c r="N3494" s="203"/>
      <c r="O3494" s="203"/>
      <c r="P3494" s="203"/>
      <c r="Q3494" s="203"/>
      <c r="R3494" s="203"/>
      <c r="S3494" s="203"/>
      <c r="T3494" s="204"/>
      <c r="AT3494" s="199" t="s">
        <v>532</v>
      </c>
      <c r="AU3494" s="199" t="s">
        <v>89</v>
      </c>
      <c r="AV3494" s="14" t="s">
        <v>83</v>
      </c>
      <c r="AW3494" s="14" t="s">
        <v>30</v>
      </c>
      <c r="AX3494" s="14" t="s">
        <v>76</v>
      </c>
      <c r="AY3494" s="199" t="s">
        <v>524</v>
      </c>
    </row>
    <row r="3495" spans="1:65" s="13" customFormat="1">
      <c r="B3495" s="189"/>
      <c r="D3495" s="190" t="s">
        <v>532</v>
      </c>
      <c r="E3495" s="191" t="s">
        <v>1</v>
      </c>
      <c r="F3495" s="192" t="s">
        <v>2963</v>
      </c>
      <c r="H3495" s="193">
        <v>45.698</v>
      </c>
      <c r="I3495" s="194"/>
      <c r="L3495" s="189"/>
      <c r="M3495" s="195"/>
      <c r="N3495" s="196"/>
      <c r="O3495" s="196"/>
      <c r="P3495" s="196"/>
      <c r="Q3495" s="196"/>
      <c r="R3495" s="196"/>
      <c r="S3495" s="196"/>
      <c r="T3495" s="197"/>
      <c r="AT3495" s="191" t="s">
        <v>532</v>
      </c>
      <c r="AU3495" s="191" t="s">
        <v>89</v>
      </c>
      <c r="AV3495" s="13" t="s">
        <v>89</v>
      </c>
      <c r="AW3495" s="13" t="s">
        <v>30</v>
      </c>
      <c r="AX3495" s="13" t="s">
        <v>76</v>
      </c>
      <c r="AY3495" s="191" t="s">
        <v>524</v>
      </c>
    </row>
    <row r="3496" spans="1:65" s="13" customFormat="1">
      <c r="B3496" s="189"/>
      <c r="D3496" s="190" t="s">
        <v>532</v>
      </c>
      <c r="E3496" s="191" t="s">
        <v>1</v>
      </c>
      <c r="F3496" s="192" t="s">
        <v>3292</v>
      </c>
      <c r="H3496" s="193">
        <v>4.7679999999999998</v>
      </c>
      <c r="I3496" s="194"/>
      <c r="L3496" s="189"/>
      <c r="M3496" s="195"/>
      <c r="N3496" s="196"/>
      <c r="O3496" s="196"/>
      <c r="P3496" s="196"/>
      <c r="Q3496" s="196"/>
      <c r="R3496" s="196"/>
      <c r="S3496" s="196"/>
      <c r="T3496" s="197"/>
      <c r="AT3496" s="191" t="s">
        <v>532</v>
      </c>
      <c r="AU3496" s="191" t="s">
        <v>89</v>
      </c>
      <c r="AV3496" s="13" t="s">
        <v>89</v>
      </c>
      <c r="AW3496" s="13" t="s">
        <v>30</v>
      </c>
      <c r="AX3496" s="13" t="s">
        <v>76</v>
      </c>
      <c r="AY3496" s="191" t="s">
        <v>524</v>
      </c>
    </row>
    <row r="3497" spans="1:65" s="16" customFormat="1">
      <c r="B3497" s="213"/>
      <c r="D3497" s="190" t="s">
        <v>532</v>
      </c>
      <c r="E3497" s="214" t="s">
        <v>1</v>
      </c>
      <c r="F3497" s="215" t="s">
        <v>590</v>
      </c>
      <c r="H3497" s="216">
        <v>50.466000000000001</v>
      </c>
      <c r="I3497" s="217"/>
      <c r="L3497" s="213"/>
      <c r="M3497" s="218"/>
      <c r="N3497" s="219"/>
      <c r="O3497" s="219"/>
      <c r="P3497" s="219"/>
      <c r="Q3497" s="219"/>
      <c r="R3497" s="219"/>
      <c r="S3497" s="219"/>
      <c r="T3497" s="220"/>
      <c r="AT3497" s="214" t="s">
        <v>532</v>
      </c>
      <c r="AU3497" s="214" t="s">
        <v>89</v>
      </c>
      <c r="AV3497" s="16" t="s">
        <v>530</v>
      </c>
      <c r="AW3497" s="16" t="s">
        <v>30</v>
      </c>
      <c r="AX3497" s="16" t="s">
        <v>83</v>
      </c>
      <c r="AY3497" s="214" t="s">
        <v>524</v>
      </c>
    </row>
    <row r="3498" spans="1:65" s="2" customFormat="1" ht="33" customHeight="1">
      <c r="A3498" s="35"/>
      <c r="B3498" s="144"/>
      <c r="C3498" s="176" t="s">
        <v>3293</v>
      </c>
      <c r="D3498" s="176" t="s">
        <v>526</v>
      </c>
      <c r="E3498" s="177" t="s">
        <v>3294</v>
      </c>
      <c r="F3498" s="178" t="s">
        <v>3295</v>
      </c>
      <c r="G3498" s="179" t="s">
        <v>980</v>
      </c>
      <c r="H3498" s="180">
        <v>108.8</v>
      </c>
      <c r="I3498" s="181"/>
      <c r="J3498" s="180">
        <f>ROUND(I3498*H3498,3)</f>
        <v>0</v>
      </c>
      <c r="K3498" s="182"/>
      <c r="L3498" s="36"/>
      <c r="M3498" s="183" t="s">
        <v>1</v>
      </c>
      <c r="N3498" s="184" t="s">
        <v>42</v>
      </c>
      <c r="O3498" s="61"/>
      <c r="P3498" s="185">
        <f>O3498*H3498</f>
        <v>0</v>
      </c>
      <c r="Q3498" s="185">
        <v>2.5999999999999998E-4</v>
      </c>
      <c r="R3498" s="185">
        <f>Q3498*H3498</f>
        <v>2.8287999999999997E-2</v>
      </c>
      <c r="S3498" s="185">
        <v>0</v>
      </c>
      <c r="T3498" s="186">
        <f>S3498*H3498</f>
        <v>0</v>
      </c>
      <c r="U3498" s="35"/>
      <c r="V3498" s="35"/>
      <c r="W3498" s="35"/>
      <c r="X3498" s="35"/>
      <c r="Y3498" s="35"/>
      <c r="Z3498" s="35"/>
      <c r="AA3498" s="35"/>
      <c r="AB3498" s="35"/>
      <c r="AC3498" s="35"/>
      <c r="AD3498" s="35"/>
      <c r="AE3498" s="35"/>
      <c r="AR3498" s="187" t="s">
        <v>644</v>
      </c>
      <c r="AT3498" s="187" t="s">
        <v>526</v>
      </c>
      <c r="AU3498" s="187" t="s">
        <v>89</v>
      </c>
      <c r="AY3498" s="18" t="s">
        <v>524</v>
      </c>
      <c r="BE3498" s="105">
        <f>IF(N3498="základná",J3498,0)</f>
        <v>0</v>
      </c>
      <c r="BF3498" s="105">
        <f>IF(N3498="znížená",J3498,0)</f>
        <v>0</v>
      </c>
      <c r="BG3498" s="105">
        <f>IF(N3498="zákl. prenesená",J3498,0)</f>
        <v>0</v>
      </c>
      <c r="BH3498" s="105">
        <f>IF(N3498="zníž. prenesená",J3498,0)</f>
        <v>0</v>
      </c>
      <c r="BI3498" s="105">
        <f>IF(N3498="nulová",J3498,0)</f>
        <v>0</v>
      </c>
      <c r="BJ3498" s="18" t="s">
        <v>89</v>
      </c>
      <c r="BK3498" s="188">
        <f>ROUND(I3498*H3498,3)</f>
        <v>0</v>
      </c>
      <c r="BL3498" s="18" t="s">
        <v>644</v>
      </c>
      <c r="BM3498" s="187" t="s">
        <v>3296</v>
      </c>
    </row>
    <row r="3499" spans="1:65" s="14" customFormat="1">
      <c r="B3499" s="198"/>
      <c r="D3499" s="190" t="s">
        <v>532</v>
      </c>
      <c r="E3499" s="199" t="s">
        <v>1</v>
      </c>
      <c r="F3499" s="200" t="s">
        <v>577</v>
      </c>
      <c r="H3499" s="199" t="s">
        <v>1</v>
      </c>
      <c r="I3499" s="201"/>
      <c r="L3499" s="198"/>
      <c r="M3499" s="202"/>
      <c r="N3499" s="203"/>
      <c r="O3499" s="203"/>
      <c r="P3499" s="203"/>
      <c r="Q3499" s="203"/>
      <c r="R3499" s="203"/>
      <c r="S3499" s="203"/>
      <c r="T3499" s="204"/>
      <c r="AT3499" s="199" t="s">
        <v>532</v>
      </c>
      <c r="AU3499" s="199" t="s">
        <v>89</v>
      </c>
      <c r="AV3499" s="14" t="s">
        <v>83</v>
      </c>
      <c r="AW3499" s="14" t="s">
        <v>30</v>
      </c>
      <c r="AX3499" s="14" t="s">
        <v>76</v>
      </c>
      <c r="AY3499" s="199" t="s">
        <v>524</v>
      </c>
    </row>
    <row r="3500" spans="1:65" s="13" customFormat="1">
      <c r="B3500" s="189"/>
      <c r="D3500" s="190" t="s">
        <v>532</v>
      </c>
      <c r="E3500" s="191" t="s">
        <v>1</v>
      </c>
      <c r="F3500" s="192" t="s">
        <v>3297</v>
      </c>
      <c r="H3500" s="193">
        <v>108.8</v>
      </c>
      <c r="I3500" s="194"/>
      <c r="L3500" s="189"/>
      <c r="M3500" s="195"/>
      <c r="N3500" s="196"/>
      <c r="O3500" s="196"/>
      <c r="P3500" s="196"/>
      <c r="Q3500" s="196"/>
      <c r="R3500" s="196"/>
      <c r="S3500" s="196"/>
      <c r="T3500" s="197"/>
      <c r="AT3500" s="191" t="s">
        <v>532</v>
      </c>
      <c r="AU3500" s="191" t="s">
        <v>89</v>
      </c>
      <c r="AV3500" s="13" t="s">
        <v>89</v>
      </c>
      <c r="AW3500" s="13" t="s">
        <v>30</v>
      </c>
      <c r="AX3500" s="13" t="s">
        <v>76</v>
      </c>
      <c r="AY3500" s="191" t="s">
        <v>524</v>
      </c>
    </row>
    <row r="3501" spans="1:65" s="16" customFormat="1">
      <c r="B3501" s="213"/>
      <c r="D3501" s="190" t="s">
        <v>532</v>
      </c>
      <c r="E3501" s="214" t="s">
        <v>1</v>
      </c>
      <c r="F3501" s="215" t="s">
        <v>590</v>
      </c>
      <c r="H3501" s="216">
        <v>108.8</v>
      </c>
      <c r="I3501" s="217"/>
      <c r="L3501" s="213"/>
      <c r="M3501" s="218"/>
      <c r="N3501" s="219"/>
      <c r="O3501" s="219"/>
      <c r="P3501" s="219"/>
      <c r="Q3501" s="219"/>
      <c r="R3501" s="219"/>
      <c r="S3501" s="219"/>
      <c r="T3501" s="220"/>
      <c r="AT3501" s="214" t="s">
        <v>532</v>
      </c>
      <c r="AU3501" s="214" t="s">
        <v>89</v>
      </c>
      <c r="AV3501" s="16" t="s">
        <v>530</v>
      </c>
      <c r="AW3501" s="16" t="s">
        <v>30</v>
      </c>
      <c r="AX3501" s="16" t="s">
        <v>83</v>
      </c>
      <c r="AY3501" s="214" t="s">
        <v>524</v>
      </c>
    </row>
    <row r="3502" spans="1:65" s="2" customFormat="1" ht="21.75" customHeight="1">
      <c r="A3502" s="35"/>
      <c r="B3502" s="144"/>
      <c r="C3502" s="221" t="s">
        <v>3298</v>
      </c>
      <c r="D3502" s="221" t="s">
        <v>697</v>
      </c>
      <c r="E3502" s="222" t="s">
        <v>3299</v>
      </c>
      <c r="F3502" s="223" t="s">
        <v>3300</v>
      </c>
      <c r="G3502" s="224" t="s">
        <v>574</v>
      </c>
      <c r="H3502" s="225">
        <v>2.0670000000000002</v>
      </c>
      <c r="I3502" s="226"/>
      <c r="J3502" s="225">
        <f>ROUND(I3502*H3502,3)</f>
        <v>0</v>
      </c>
      <c r="K3502" s="227"/>
      <c r="L3502" s="228"/>
      <c r="M3502" s="229" t="s">
        <v>1</v>
      </c>
      <c r="N3502" s="230" t="s">
        <v>42</v>
      </c>
      <c r="O3502" s="61"/>
      <c r="P3502" s="185">
        <f>O3502*H3502</f>
        <v>0</v>
      </c>
      <c r="Q3502" s="185">
        <v>0.5</v>
      </c>
      <c r="R3502" s="185">
        <f>Q3502*H3502</f>
        <v>1.0335000000000001</v>
      </c>
      <c r="S3502" s="185">
        <v>0</v>
      </c>
      <c r="T3502" s="186">
        <f>S3502*H3502</f>
        <v>0</v>
      </c>
      <c r="U3502" s="35"/>
      <c r="V3502" s="35"/>
      <c r="W3502" s="35"/>
      <c r="X3502" s="35"/>
      <c r="Y3502" s="35"/>
      <c r="Z3502" s="35"/>
      <c r="AA3502" s="35"/>
      <c r="AB3502" s="35"/>
      <c r="AC3502" s="35"/>
      <c r="AD3502" s="35"/>
      <c r="AE3502" s="35"/>
      <c r="AR3502" s="187" t="s">
        <v>732</v>
      </c>
      <c r="AT3502" s="187" t="s">
        <v>697</v>
      </c>
      <c r="AU3502" s="187" t="s">
        <v>89</v>
      </c>
      <c r="AY3502" s="18" t="s">
        <v>524</v>
      </c>
      <c r="BE3502" s="105">
        <f>IF(N3502="základná",J3502,0)</f>
        <v>0</v>
      </c>
      <c r="BF3502" s="105">
        <f>IF(N3502="znížená",J3502,0)</f>
        <v>0</v>
      </c>
      <c r="BG3502" s="105">
        <f>IF(N3502="zákl. prenesená",J3502,0)</f>
        <v>0</v>
      </c>
      <c r="BH3502" s="105">
        <f>IF(N3502="zníž. prenesená",J3502,0)</f>
        <v>0</v>
      </c>
      <c r="BI3502" s="105">
        <f>IF(N3502="nulová",J3502,0)</f>
        <v>0</v>
      </c>
      <c r="BJ3502" s="18" t="s">
        <v>89</v>
      </c>
      <c r="BK3502" s="188">
        <f>ROUND(I3502*H3502,3)</f>
        <v>0</v>
      </c>
      <c r="BL3502" s="18" t="s">
        <v>644</v>
      </c>
      <c r="BM3502" s="187" t="s">
        <v>3301</v>
      </c>
    </row>
    <row r="3503" spans="1:65" s="14" customFormat="1">
      <c r="B3503" s="198"/>
      <c r="D3503" s="190" t="s">
        <v>532</v>
      </c>
      <c r="E3503" s="199" t="s">
        <v>1</v>
      </c>
      <c r="F3503" s="200" t="s">
        <v>577</v>
      </c>
      <c r="H3503" s="199" t="s">
        <v>1</v>
      </c>
      <c r="I3503" s="201"/>
      <c r="L3503" s="198"/>
      <c r="M3503" s="202"/>
      <c r="N3503" s="203"/>
      <c r="O3503" s="203"/>
      <c r="P3503" s="203"/>
      <c r="Q3503" s="203"/>
      <c r="R3503" s="203"/>
      <c r="S3503" s="203"/>
      <c r="T3503" s="204"/>
      <c r="AT3503" s="199" t="s">
        <v>532</v>
      </c>
      <c r="AU3503" s="199" t="s">
        <v>89</v>
      </c>
      <c r="AV3503" s="14" t="s">
        <v>83</v>
      </c>
      <c r="AW3503" s="14" t="s">
        <v>30</v>
      </c>
      <c r="AX3503" s="14" t="s">
        <v>76</v>
      </c>
      <c r="AY3503" s="199" t="s">
        <v>524</v>
      </c>
    </row>
    <row r="3504" spans="1:65" s="13" customFormat="1">
      <c r="B3504" s="189"/>
      <c r="D3504" s="190" t="s">
        <v>532</v>
      </c>
      <c r="E3504" s="191" t="s">
        <v>1</v>
      </c>
      <c r="F3504" s="192" t="s">
        <v>3302</v>
      </c>
      <c r="H3504" s="193">
        <v>1.9139999999999999</v>
      </c>
      <c r="I3504" s="194"/>
      <c r="L3504" s="189"/>
      <c r="M3504" s="195"/>
      <c r="N3504" s="196"/>
      <c r="O3504" s="196"/>
      <c r="P3504" s="196"/>
      <c r="Q3504" s="196"/>
      <c r="R3504" s="196"/>
      <c r="S3504" s="196"/>
      <c r="T3504" s="197"/>
      <c r="AT3504" s="191" t="s">
        <v>532</v>
      </c>
      <c r="AU3504" s="191" t="s">
        <v>89</v>
      </c>
      <c r="AV3504" s="13" t="s">
        <v>89</v>
      </c>
      <c r="AW3504" s="13" t="s">
        <v>30</v>
      </c>
      <c r="AX3504" s="13" t="s">
        <v>76</v>
      </c>
      <c r="AY3504" s="191" t="s">
        <v>524</v>
      </c>
    </row>
    <row r="3505" spans="1:65" s="16" customFormat="1">
      <c r="B3505" s="213"/>
      <c r="D3505" s="190" t="s">
        <v>532</v>
      </c>
      <c r="E3505" s="214" t="s">
        <v>1</v>
      </c>
      <c r="F3505" s="215" t="s">
        <v>590</v>
      </c>
      <c r="H3505" s="216">
        <v>1.9139999999999999</v>
      </c>
      <c r="I3505" s="217"/>
      <c r="L3505" s="213"/>
      <c r="M3505" s="218"/>
      <c r="N3505" s="219"/>
      <c r="O3505" s="219"/>
      <c r="P3505" s="219"/>
      <c r="Q3505" s="219"/>
      <c r="R3505" s="219"/>
      <c r="S3505" s="219"/>
      <c r="T3505" s="220"/>
      <c r="AT3505" s="214" t="s">
        <v>532</v>
      </c>
      <c r="AU3505" s="214" t="s">
        <v>89</v>
      </c>
      <c r="AV3505" s="16" t="s">
        <v>530</v>
      </c>
      <c r="AW3505" s="16" t="s">
        <v>30</v>
      </c>
      <c r="AX3505" s="16" t="s">
        <v>83</v>
      </c>
      <c r="AY3505" s="214" t="s">
        <v>524</v>
      </c>
    </row>
    <row r="3506" spans="1:65" s="13" customFormat="1">
      <c r="B3506" s="189"/>
      <c r="D3506" s="190" t="s">
        <v>532</v>
      </c>
      <c r="F3506" s="192" t="s">
        <v>3303</v>
      </c>
      <c r="H3506" s="193">
        <v>2.0670000000000002</v>
      </c>
      <c r="I3506" s="194"/>
      <c r="L3506" s="189"/>
      <c r="M3506" s="195"/>
      <c r="N3506" s="196"/>
      <c r="O3506" s="196"/>
      <c r="P3506" s="196"/>
      <c r="Q3506" s="196"/>
      <c r="R3506" s="196"/>
      <c r="S3506" s="196"/>
      <c r="T3506" s="197"/>
      <c r="AT3506" s="191" t="s">
        <v>532</v>
      </c>
      <c r="AU3506" s="191" t="s">
        <v>89</v>
      </c>
      <c r="AV3506" s="13" t="s">
        <v>89</v>
      </c>
      <c r="AW3506" s="13" t="s">
        <v>3</v>
      </c>
      <c r="AX3506" s="13" t="s">
        <v>83</v>
      </c>
      <c r="AY3506" s="191" t="s">
        <v>524</v>
      </c>
    </row>
    <row r="3507" spans="1:65" s="2" customFormat="1" ht="33" customHeight="1">
      <c r="A3507" s="35"/>
      <c r="B3507" s="144"/>
      <c r="C3507" s="176" t="s">
        <v>3304</v>
      </c>
      <c r="D3507" s="176" t="s">
        <v>526</v>
      </c>
      <c r="E3507" s="177" t="s">
        <v>3305</v>
      </c>
      <c r="F3507" s="178" t="s">
        <v>338</v>
      </c>
      <c r="G3507" s="179" t="s">
        <v>529</v>
      </c>
      <c r="H3507" s="180">
        <v>125.569</v>
      </c>
      <c r="I3507" s="181"/>
      <c r="J3507" s="180">
        <f>ROUND(I3507*H3507,3)</f>
        <v>0</v>
      </c>
      <c r="K3507" s="182"/>
      <c r="L3507" s="36"/>
      <c r="M3507" s="183" t="s">
        <v>1</v>
      </c>
      <c r="N3507" s="184" t="s">
        <v>42</v>
      </c>
      <c r="O3507" s="61"/>
      <c r="P3507" s="185">
        <f>O3507*H3507</f>
        <v>0</v>
      </c>
      <c r="Q3507" s="185">
        <v>0</v>
      </c>
      <c r="R3507" s="185">
        <f>Q3507*H3507</f>
        <v>0</v>
      </c>
      <c r="S3507" s="185">
        <v>0</v>
      </c>
      <c r="T3507" s="186">
        <f>S3507*H3507</f>
        <v>0</v>
      </c>
      <c r="U3507" s="35"/>
      <c r="V3507" s="35"/>
      <c r="W3507" s="35"/>
      <c r="X3507" s="35"/>
      <c r="Y3507" s="35"/>
      <c r="Z3507" s="35"/>
      <c r="AA3507" s="35"/>
      <c r="AB3507" s="35"/>
      <c r="AC3507" s="35"/>
      <c r="AD3507" s="35"/>
      <c r="AE3507" s="35"/>
      <c r="AR3507" s="187" t="s">
        <v>644</v>
      </c>
      <c r="AT3507" s="187" t="s">
        <v>526</v>
      </c>
      <c r="AU3507" s="187" t="s">
        <v>89</v>
      </c>
      <c r="AY3507" s="18" t="s">
        <v>524</v>
      </c>
      <c r="BE3507" s="105">
        <f>IF(N3507="základná",J3507,0)</f>
        <v>0</v>
      </c>
      <c r="BF3507" s="105">
        <f>IF(N3507="znížená",J3507,0)</f>
        <v>0</v>
      </c>
      <c r="BG3507" s="105">
        <f>IF(N3507="zákl. prenesená",J3507,0)</f>
        <v>0</v>
      </c>
      <c r="BH3507" s="105">
        <f>IF(N3507="zníž. prenesená",J3507,0)</f>
        <v>0</v>
      </c>
      <c r="BI3507" s="105">
        <f>IF(N3507="nulová",J3507,0)</f>
        <v>0</v>
      </c>
      <c r="BJ3507" s="18" t="s">
        <v>89</v>
      </c>
      <c r="BK3507" s="188">
        <f>ROUND(I3507*H3507,3)</f>
        <v>0</v>
      </c>
      <c r="BL3507" s="18" t="s">
        <v>644</v>
      </c>
      <c r="BM3507" s="187" t="s">
        <v>3306</v>
      </c>
    </row>
    <row r="3508" spans="1:65" s="14" customFormat="1">
      <c r="B3508" s="198"/>
      <c r="D3508" s="190" t="s">
        <v>532</v>
      </c>
      <c r="E3508" s="199" t="s">
        <v>1</v>
      </c>
      <c r="F3508" s="200" t="s">
        <v>2064</v>
      </c>
      <c r="H3508" s="199" t="s">
        <v>1</v>
      </c>
      <c r="I3508" s="201"/>
      <c r="L3508" s="198"/>
      <c r="M3508" s="202"/>
      <c r="N3508" s="203"/>
      <c r="O3508" s="203"/>
      <c r="P3508" s="203"/>
      <c r="Q3508" s="203"/>
      <c r="R3508" s="203"/>
      <c r="S3508" s="203"/>
      <c r="T3508" s="204"/>
      <c r="AT3508" s="199" t="s">
        <v>532</v>
      </c>
      <c r="AU3508" s="199" t="s">
        <v>89</v>
      </c>
      <c r="AV3508" s="14" t="s">
        <v>83</v>
      </c>
      <c r="AW3508" s="14" t="s">
        <v>30</v>
      </c>
      <c r="AX3508" s="14" t="s">
        <v>76</v>
      </c>
      <c r="AY3508" s="199" t="s">
        <v>524</v>
      </c>
    </row>
    <row r="3509" spans="1:65" s="14" customFormat="1">
      <c r="B3509" s="198"/>
      <c r="D3509" s="190" t="s">
        <v>532</v>
      </c>
      <c r="E3509" s="199" t="s">
        <v>1</v>
      </c>
      <c r="F3509" s="200" t="s">
        <v>2962</v>
      </c>
      <c r="H3509" s="199" t="s">
        <v>1</v>
      </c>
      <c r="I3509" s="201"/>
      <c r="L3509" s="198"/>
      <c r="M3509" s="202"/>
      <c r="N3509" s="203"/>
      <c r="O3509" s="203"/>
      <c r="P3509" s="203"/>
      <c r="Q3509" s="203"/>
      <c r="R3509" s="203"/>
      <c r="S3509" s="203"/>
      <c r="T3509" s="204"/>
      <c r="AT3509" s="199" t="s">
        <v>532</v>
      </c>
      <c r="AU3509" s="199" t="s">
        <v>89</v>
      </c>
      <c r="AV3509" s="14" t="s">
        <v>83</v>
      </c>
      <c r="AW3509" s="14" t="s">
        <v>30</v>
      </c>
      <c r="AX3509" s="14" t="s">
        <v>76</v>
      </c>
      <c r="AY3509" s="199" t="s">
        <v>524</v>
      </c>
    </row>
    <row r="3510" spans="1:65" s="13" customFormat="1">
      <c r="B3510" s="189"/>
      <c r="D3510" s="190" t="s">
        <v>532</v>
      </c>
      <c r="E3510" s="191" t="s">
        <v>1</v>
      </c>
      <c r="F3510" s="192" t="s">
        <v>2963</v>
      </c>
      <c r="H3510" s="193">
        <v>45.698</v>
      </c>
      <c r="I3510" s="194"/>
      <c r="L3510" s="189"/>
      <c r="M3510" s="195"/>
      <c r="N3510" s="196"/>
      <c r="O3510" s="196"/>
      <c r="P3510" s="196"/>
      <c r="Q3510" s="196"/>
      <c r="R3510" s="196"/>
      <c r="S3510" s="196"/>
      <c r="T3510" s="197"/>
      <c r="AT3510" s="191" t="s">
        <v>532</v>
      </c>
      <c r="AU3510" s="191" t="s">
        <v>89</v>
      </c>
      <c r="AV3510" s="13" t="s">
        <v>89</v>
      </c>
      <c r="AW3510" s="13" t="s">
        <v>30</v>
      </c>
      <c r="AX3510" s="13" t="s">
        <v>76</v>
      </c>
      <c r="AY3510" s="191" t="s">
        <v>524</v>
      </c>
    </row>
    <row r="3511" spans="1:65" s="13" customFormat="1">
      <c r="B3511" s="189"/>
      <c r="D3511" s="190" t="s">
        <v>532</v>
      </c>
      <c r="E3511" s="191" t="s">
        <v>1</v>
      </c>
      <c r="F3511" s="192" t="s">
        <v>2964</v>
      </c>
      <c r="H3511" s="193">
        <v>4.7679999999999998</v>
      </c>
      <c r="I3511" s="194"/>
      <c r="L3511" s="189"/>
      <c r="M3511" s="195"/>
      <c r="N3511" s="196"/>
      <c r="O3511" s="196"/>
      <c r="P3511" s="196"/>
      <c r="Q3511" s="196"/>
      <c r="R3511" s="196"/>
      <c r="S3511" s="196"/>
      <c r="T3511" s="197"/>
      <c r="AT3511" s="191" t="s">
        <v>532</v>
      </c>
      <c r="AU3511" s="191" t="s">
        <v>89</v>
      </c>
      <c r="AV3511" s="13" t="s">
        <v>89</v>
      </c>
      <c r="AW3511" s="13" t="s">
        <v>30</v>
      </c>
      <c r="AX3511" s="13" t="s">
        <v>76</v>
      </c>
      <c r="AY3511" s="191" t="s">
        <v>524</v>
      </c>
    </row>
    <row r="3512" spans="1:65" s="14" customFormat="1">
      <c r="B3512" s="198"/>
      <c r="D3512" s="190" t="s">
        <v>532</v>
      </c>
      <c r="E3512" s="199" t="s">
        <v>1</v>
      </c>
      <c r="F3512" s="200" t="s">
        <v>2965</v>
      </c>
      <c r="H3512" s="199" t="s">
        <v>1</v>
      </c>
      <c r="I3512" s="201"/>
      <c r="L3512" s="198"/>
      <c r="M3512" s="202"/>
      <c r="N3512" s="203"/>
      <c r="O3512" s="203"/>
      <c r="P3512" s="203"/>
      <c r="Q3512" s="203"/>
      <c r="R3512" s="203"/>
      <c r="S3512" s="203"/>
      <c r="T3512" s="204"/>
      <c r="AT3512" s="199" t="s">
        <v>532</v>
      </c>
      <c r="AU3512" s="199" t="s">
        <v>89</v>
      </c>
      <c r="AV3512" s="14" t="s">
        <v>83</v>
      </c>
      <c r="AW3512" s="14" t="s">
        <v>30</v>
      </c>
      <c r="AX3512" s="14" t="s">
        <v>76</v>
      </c>
      <c r="AY3512" s="199" t="s">
        <v>524</v>
      </c>
    </row>
    <row r="3513" spans="1:65" s="13" customFormat="1">
      <c r="B3513" s="189"/>
      <c r="D3513" s="190" t="s">
        <v>532</v>
      </c>
      <c r="E3513" s="191" t="s">
        <v>1</v>
      </c>
      <c r="F3513" s="192" t="s">
        <v>2966</v>
      </c>
      <c r="H3513" s="193">
        <v>75.102999999999994</v>
      </c>
      <c r="I3513" s="194"/>
      <c r="L3513" s="189"/>
      <c r="M3513" s="195"/>
      <c r="N3513" s="196"/>
      <c r="O3513" s="196"/>
      <c r="P3513" s="196"/>
      <c r="Q3513" s="196"/>
      <c r="R3513" s="196"/>
      <c r="S3513" s="196"/>
      <c r="T3513" s="197"/>
      <c r="AT3513" s="191" t="s">
        <v>532</v>
      </c>
      <c r="AU3513" s="191" t="s">
        <v>89</v>
      </c>
      <c r="AV3513" s="13" t="s">
        <v>89</v>
      </c>
      <c r="AW3513" s="13" t="s">
        <v>30</v>
      </c>
      <c r="AX3513" s="13" t="s">
        <v>76</v>
      </c>
      <c r="AY3513" s="191" t="s">
        <v>524</v>
      </c>
    </row>
    <row r="3514" spans="1:65" s="15" customFormat="1">
      <c r="B3514" s="205"/>
      <c r="D3514" s="190" t="s">
        <v>532</v>
      </c>
      <c r="E3514" s="206" t="s">
        <v>337</v>
      </c>
      <c r="F3514" s="207" t="s">
        <v>589</v>
      </c>
      <c r="H3514" s="208">
        <v>125.569</v>
      </c>
      <c r="I3514" s="209"/>
      <c r="L3514" s="205"/>
      <c r="M3514" s="210"/>
      <c r="N3514" s="211"/>
      <c r="O3514" s="211"/>
      <c r="P3514" s="211"/>
      <c r="Q3514" s="211"/>
      <c r="R3514" s="211"/>
      <c r="S3514" s="211"/>
      <c r="T3514" s="212"/>
      <c r="AT3514" s="206" t="s">
        <v>532</v>
      </c>
      <c r="AU3514" s="206" t="s">
        <v>89</v>
      </c>
      <c r="AV3514" s="15" t="s">
        <v>537</v>
      </c>
      <c r="AW3514" s="15" t="s">
        <v>30</v>
      </c>
      <c r="AX3514" s="15" t="s">
        <v>76</v>
      </c>
      <c r="AY3514" s="206" t="s">
        <v>524</v>
      </c>
    </row>
    <row r="3515" spans="1:65" s="16" customFormat="1">
      <c r="B3515" s="213"/>
      <c r="D3515" s="190" t="s">
        <v>532</v>
      </c>
      <c r="E3515" s="214" t="s">
        <v>1</v>
      </c>
      <c r="F3515" s="215" t="s">
        <v>590</v>
      </c>
      <c r="H3515" s="216">
        <v>125.569</v>
      </c>
      <c r="I3515" s="217"/>
      <c r="L3515" s="213"/>
      <c r="M3515" s="218"/>
      <c r="N3515" s="219"/>
      <c r="O3515" s="219"/>
      <c r="P3515" s="219"/>
      <c r="Q3515" s="219"/>
      <c r="R3515" s="219"/>
      <c r="S3515" s="219"/>
      <c r="T3515" s="220"/>
      <c r="AT3515" s="214" t="s">
        <v>532</v>
      </c>
      <c r="AU3515" s="214" t="s">
        <v>89</v>
      </c>
      <c r="AV3515" s="16" t="s">
        <v>530</v>
      </c>
      <c r="AW3515" s="16" t="s">
        <v>30</v>
      </c>
      <c r="AX3515" s="16" t="s">
        <v>83</v>
      </c>
      <c r="AY3515" s="214" t="s">
        <v>524</v>
      </c>
    </row>
    <row r="3516" spans="1:65" s="2" customFormat="1" ht="16.5" customHeight="1">
      <c r="A3516" s="35"/>
      <c r="B3516" s="144"/>
      <c r="C3516" s="221" t="s">
        <v>3307</v>
      </c>
      <c r="D3516" s="221" t="s">
        <v>697</v>
      </c>
      <c r="E3516" s="222" t="s">
        <v>3100</v>
      </c>
      <c r="F3516" s="223" t="s">
        <v>3101</v>
      </c>
      <c r="G3516" s="224" t="s">
        <v>529</v>
      </c>
      <c r="H3516" s="225">
        <v>138.126</v>
      </c>
      <c r="I3516" s="226"/>
      <c r="J3516" s="225">
        <f>ROUND(I3516*H3516,3)</f>
        <v>0</v>
      </c>
      <c r="K3516" s="227"/>
      <c r="L3516" s="228"/>
      <c r="M3516" s="229" t="s">
        <v>1</v>
      </c>
      <c r="N3516" s="230" t="s">
        <v>42</v>
      </c>
      <c r="O3516" s="61"/>
      <c r="P3516" s="185">
        <f>O3516*H3516</f>
        <v>0</v>
      </c>
      <c r="Q3516" s="185">
        <v>9.6799999999999994E-3</v>
      </c>
      <c r="R3516" s="185">
        <f>Q3516*H3516</f>
        <v>1.3370596799999999</v>
      </c>
      <c r="S3516" s="185">
        <v>0</v>
      </c>
      <c r="T3516" s="186">
        <f>S3516*H3516</f>
        <v>0</v>
      </c>
      <c r="U3516" s="35"/>
      <c r="V3516" s="35"/>
      <c r="W3516" s="35"/>
      <c r="X3516" s="35"/>
      <c r="Y3516" s="35"/>
      <c r="Z3516" s="35"/>
      <c r="AA3516" s="35"/>
      <c r="AB3516" s="35"/>
      <c r="AC3516" s="35"/>
      <c r="AD3516" s="35"/>
      <c r="AE3516" s="35"/>
      <c r="AR3516" s="187" t="s">
        <v>732</v>
      </c>
      <c r="AT3516" s="187" t="s">
        <v>697</v>
      </c>
      <c r="AU3516" s="187" t="s">
        <v>89</v>
      </c>
      <c r="AY3516" s="18" t="s">
        <v>524</v>
      </c>
      <c r="BE3516" s="105">
        <f>IF(N3516="základná",J3516,0)</f>
        <v>0</v>
      </c>
      <c r="BF3516" s="105">
        <f>IF(N3516="znížená",J3516,0)</f>
        <v>0</v>
      </c>
      <c r="BG3516" s="105">
        <f>IF(N3516="zákl. prenesená",J3516,0)</f>
        <v>0</v>
      </c>
      <c r="BH3516" s="105">
        <f>IF(N3516="zníž. prenesená",J3516,0)</f>
        <v>0</v>
      </c>
      <c r="BI3516" s="105">
        <f>IF(N3516="nulová",J3516,0)</f>
        <v>0</v>
      </c>
      <c r="BJ3516" s="18" t="s">
        <v>89</v>
      </c>
      <c r="BK3516" s="188">
        <f>ROUND(I3516*H3516,3)</f>
        <v>0</v>
      </c>
      <c r="BL3516" s="18" t="s">
        <v>644</v>
      </c>
      <c r="BM3516" s="187" t="s">
        <v>3308</v>
      </c>
    </row>
    <row r="3517" spans="1:65" s="13" customFormat="1">
      <c r="B3517" s="189"/>
      <c r="D3517" s="190" t="s">
        <v>532</v>
      </c>
      <c r="E3517" s="191" t="s">
        <v>1</v>
      </c>
      <c r="F3517" s="192" t="s">
        <v>3309</v>
      </c>
      <c r="H3517" s="193">
        <v>138.126</v>
      </c>
      <c r="I3517" s="194"/>
      <c r="L3517" s="189"/>
      <c r="M3517" s="195"/>
      <c r="N3517" s="196"/>
      <c r="O3517" s="196"/>
      <c r="P3517" s="196"/>
      <c r="Q3517" s="196"/>
      <c r="R3517" s="196"/>
      <c r="S3517" s="196"/>
      <c r="T3517" s="197"/>
      <c r="AT3517" s="191" t="s">
        <v>532</v>
      </c>
      <c r="AU3517" s="191" t="s">
        <v>89</v>
      </c>
      <c r="AV3517" s="13" t="s">
        <v>89</v>
      </c>
      <c r="AW3517" s="13" t="s">
        <v>30</v>
      </c>
      <c r="AX3517" s="13" t="s">
        <v>83</v>
      </c>
      <c r="AY3517" s="191" t="s">
        <v>524</v>
      </c>
    </row>
    <row r="3518" spans="1:65" s="2" customFormat="1" ht="44.25" customHeight="1">
      <c r="A3518" s="35"/>
      <c r="B3518" s="144"/>
      <c r="C3518" s="176" t="s">
        <v>3310</v>
      </c>
      <c r="D3518" s="176" t="s">
        <v>526</v>
      </c>
      <c r="E3518" s="177" t="s">
        <v>3311</v>
      </c>
      <c r="F3518" s="178" t="s">
        <v>3312</v>
      </c>
      <c r="G3518" s="179" t="s">
        <v>574</v>
      </c>
      <c r="H3518" s="180">
        <v>1.74</v>
      </c>
      <c r="I3518" s="181"/>
      <c r="J3518" s="180">
        <f>ROUND(I3518*H3518,3)</f>
        <v>0</v>
      </c>
      <c r="K3518" s="182"/>
      <c r="L3518" s="36"/>
      <c r="M3518" s="183" t="s">
        <v>1</v>
      </c>
      <c r="N3518" s="184" t="s">
        <v>42</v>
      </c>
      <c r="O3518" s="61"/>
      <c r="P3518" s="185">
        <f>O3518*H3518</f>
        <v>0</v>
      </c>
      <c r="Q3518" s="185">
        <v>2.3099999999999999E-2</v>
      </c>
      <c r="R3518" s="185">
        <f>Q3518*H3518</f>
        <v>4.0194000000000001E-2</v>
      </c>
      <c r="S3518" s="185">
        <v>0</v>
      </c>
      <c r="T3518" s="186">
        <f>S3518*H3518</f>
        <v>0</v>
      </c>
      <c r="U3518" s="35"/>
      <c r="V3518" s="35"/>
      <c r="W3518" s="35"/>
      <c r="X3518" s="35"/>
      <c r="Y3518" s="35"/>
      <c r="Z3518" s="35"/>
      <c r="AA3518" s="35"/>
      <c r="AB3518" s="35"/>
      <c r="AC3518" s="35"/>
      <c r="AD3518" s="35"/>
      <c r="AE3518" s="35"/>
      <c r="AR3518" s="187" t="s">
        <v>644</v>
      </c>
      <c r="AT3518" s="187" t="s">
        <v>526</v>
      </c>
      <c r="AU3518" s="187" t="s">
        <v>89</v>
      </c>
      <c r="AY3518" s="18" t="s">
        <v>524</v>
      </c>
      <c r="BE3518" s="105">
        <f>IF(N3518="základná",J3518,0)</f>
        <v>0</v>
      </c>
      <c r="BF3518" s="105">
        <f>IF(N3518="znížená",J3518,0)</f>
        <v>0</v>
      </c>
      <c r="BG3518" s="105">
        <f>IF(N3518="zákl. prenesená",J3518,0)</f>
        <v>0</v>
      </c>
      <c r="BH3518" s="105">
        <f>IF(N3518="zníž. prenesená",J3518,0)</f>
        <v>0</v>
      </c>
      <c r="BI3518" s="105">
        <f>IF(N3518="nulová",J3518,0)</f>
        <v>0</v>
      </c>
      <c r="BJ3518" s="18" t="s">
        <v>89</v>
      </c>
      <c r="BK3518" s="188">
        <f>ROUND(I3518*H3518,3)</f>
        <v>0</v>
      </c>
      <c r="BL3518" s="18" t="s">
        <v>644</v>
      </c>
      <c r="BM3518" s="187" t="s">
        <v>3313</v>
      </c>
    </row>
    <row r="3519" spans="1:65" s="14" customFormat="1">
      <c r="B3519" s="198"/>
      <c r="D3519" s="190" t="s">
        <v>532</v>
      </c>
      <c r="E3519" s="199" t="s">
        <v>1</v>
      </c>
      <c r="F3519" s="200" t="s">
        <v>577</v>
      </c>
      <c r="H3519" s="199" t="s">
        <v>1</v>
      </c>
      <c r="I3519" s="201"/>
      <c r="L3519" s="198"/>
      <c r="M3519" s="202"/>
      <c r="N3519" s="203"/>
      <c r="O3519" s="203"/>
      <c r="P3519" s="203"/>
      <c r="Q3519" s="203"/>
      <c r="R3519" s="203"/>
      <c r="S3519" s="203"/>
      <c r="T3519" s="204"/>
      <c r="AT3519" s="199" t="s">
        <v>532</v>
      </c>
      <c r="AU3519" s="199" t="s">
        <v>89</v>
      </c>
      <c r="AV3519" s="14" t="s">
        <v>83</v>
      </c>
      <c r="AW3519" s="14" t="s">
        <v>30</v>
      </c>
      <c r="AX3519" s="14" t="s">
        <v>76</v>
      </c>
      <c r="AY3519" s="199" t="s">
        <v>524</v>
      </c>
    </row>
    <row r="3520" spans="1:65" s="13" customFormat="1">
      <c r="B3520" s="189"/>
      <c r="D3520" s="190" t="s">
        <v>532</v>
      </c>
      <c r="E3520" s="191" t="s">
        <v>1</v>
      </c>
      <c r="F3520" s="192" t="s">
        <v>3314</v>
      </c>
      <c r="H3520" s="193">
        <v>1.74</v>
      </c>
      <c r="I3520" s="194"/>
      <c r="L3520" s="189"/>
      <c r="M3520" s="195"/>
      <c r="N3520" s="196"/>
      <c r="O3520" s="196"/>
      <c r="P3520" s="196"/>
      <c r="Q3520" s="196"/>
      <c r="R3520" s="196"/>
      <c r="S3520" s="196"/>
      <c r="T3520" s="197"/>
      <c r="AT3520" s="191" t="s">
        <v>532</v>
      </c>
      <c r="AU3520" s="191" t="s">
        <v>89</v>
      </c>
      <c r="AV3520" s="13" t="s">
        <v>89</v>
      </c>
      <c r="AW3520" s="13" t="s">
        <v>30</v>
      </c>
      <c r="AX3520" s="13" t="s">
        <v>76</v>
      </c>
      <c r="AY3520" s="191" t="s">
        <v>524</v>
      </c>
    </row>
    <row r="3521" spans="1:65" s="16" customFormat="1">
      <c r="B3521" s="213"/>
      <c r="D3521" s="190" t="s">
        <v>532</v>
      </c>
      <c r="E3521" s="214" t="s">
        <v>1</v>
      </c>
      <c r="F3521" s="215" t="s">
        <v>590</v>
      </c>
      <c r="H3521" s="216">
        <v>1.74</v>
      </c>
      <c r="I3521" s="217"/>
      <c r="L3521" s="213"/>
      <c r="M3521" s="218"/>
      <c r="N3521" s="219"/>
      <c r="O3521" s="219"/>
      <c r="P3521" s="219"/>
      <c r="Q3521" s="219"/>
      <c r="R3521" s="219"/>
      <c r="S3521" s="219"/>
      <c r="T3521" s="220"/>
      <c r="AT3521" s="214" t="s">
        <v>532</v>
      </c>
      <c r="AU3521" s="214" t="s">
        <v>89</v>
      </c>
      <c r="AV3521" s="16" t="s">
        <v>530</v>
      </c>
      <c r="AW3521" s="16" t="s">
        <v>30</v>
      </c>
      <c r="AX3521" s="16" t="s">
        <v>83</v>
      </c>
      <c r="AY3521" s="214" t="s">
        <v>524</v>
      </c>
    </row>
    <row r="3522" spans="1:65" s="2" customFormat="1" ht="33" customHeight="1">
      <c r="A3522" s="35"/>
      <c r="B3522" s="144"/>
      <c r="C3522" s="176" t="s">
        <v>3315</v>
      </c>
      <c r="D3522" s="176" t="s">
        <v>526</v>
      </c>
      <c r="E3522" s="177" t="s">
        <v>3316</v>
      </c>
      <c r="F3522" s="178" t="s">
        <v>3317</v>
      </c>
      <c r="G3522" s="179" t="s">
        <v>980</v>
      </c>
      <c r="H3522" s="180">
        <v>96</v>
      </c>
      <c r="I3522" s="181"/>
      <c r="J3522" s="180">
        <f>ROUND(I3522*H3522,3)</f>
        <v>0</v>
      </c>
      <c r="K3522" s="182"/>
      <c r="L3522" s="36"/>
      <c r="M3522" s="183" t="s">
        <v>1</v>
      </c>
      <c r="N3522" s="184" t="s">
        <v>42</v>
      </c>
      <c r="O3522" s="61"/>
      <c r="P3522" s="185">
        <f>O3522*H3522</f>
        <v>0</v>
      </c>
      <c r="Q3522" s="185">
        <v>2.1000000000000001E-4</v>
      </c>
      <c r="R3522" s="185">
        <f>Q3522*H3522</f>
        <v>2.0160000000000001E-2</v>
      </c>
      <c r="S3522" s="185">
        <v>0</v>
      </c>
      <c r="T3522" s="186">
        <f>S3522*H3522</f>
        <v>0</v>
      </c>
      <c r="U3522" s="35"/>
      <c r="V3522" s="35"/>
      <c r="W3522" s="35"/>
      <c r="X3522" s="35"/>
      <c r="Y3522" s="35"/>
      <c r="Z3522" s="35"/>
      <c r="AA3522" s="35"/>
      <c r="AB3522" s="35"/>
      <c r="AC3522" s="35"/>
      <c r="AD3522" s="35"/>
      <c r="AE3522" s="35"/>
      <c r="AR3522" s="187" t="s">
        <v>644</v>
      </c>
      <c r="AT3522" s="187" t="s">
        <v>526</v>
      </c>
      <c r="AU3522" s="187" t="s">
        <v>89</v>
      </c>
      <c r="AY3522" s="18" t="s">
        <v>524</v>
      </c>
      <c r="BE3522" s="105">
        <f>IF(N3522="základná",J3522,0)</f>
        <v>0</v>
      </c>
      <c r="BF3522" s="105">
        <f>IF(N3522="znížená",J3522,0)</f>
        <v>0</v>
      </c>
      <c r="BG3522" s="105">
        <f>IF(N3522="zákl. prenesená",J3522,0)</f>
        <v>0</v>
      </c>
      <c r="BH3522" s="105">
        <f>IF(N3522="zníž. prenesená",J3522,0)</f>
        <v>0</v>
      </c>
      <c r="BI3522" s="105">
        <f>IF(N3522="nulová",J3522,0)</f>
        <v>0</v>
      </c>
      <c r="BJ3522" s="18" t="s">
        <v>89</v>
      </c>
      <c r="BK3522" s="188">
        <f>ROUND(I3522*H3522,3)</f>
        <v>0</v>
      </c>
      <c r="BL3522" s="18" t="s">
        <v>644</v>
      </c>
      <c r="BM3522" s="187" t="s">
        <v>3318</v>
      </c>
    </row>
    <row r="3523" spans="1:65" s="14" customFormat="1">
      <c r="B3523" s="198"/>
      <c r="D3523" s="190" t="s">
        <v>532</v>
      </c>
      <c r="E3523" s="199" t="s">
        <v>1</v>
      </c>
      <c r="F3523" s="200" t="s">
        <v>577</v>
      </c>
      <c r="H3523" s="199" t="s">
        <v>1</v>
      </c>
      <c r="I3523" s="201"/>
      <c r="L3523" s="198"/>
      <c r="M3523" s="202"/>
      <c r="N3523" s="203"/>
      <c r="O3523" s="203"/>
      <c r="P3523" s="203"/>
      <c r="Q3523" s="203"/>
      <c r="R3523" s="203"/>
      <c r="S3523" s="203"/>
      <c r="T3523" s="204"/>
      <c r="AT3523" s="199" t="s">
        <v>532</v>
      </c>
      <c r="AU3523" s="199" t="s">
        <v>89</v>
      </c>
      <c r="AV3523" s="14" t="s">
        <v>83</v>
      </c>
      <c r="AW3523" s="14" t="s">
        <v>30</v>
      </c>
      <c r="AX3523" s="14" t="s">
        <v>76</v>
      </c>
      <c r="AY3523" s="199" t="s">
        <v>524</v>
      </c>
    </row>
    <row r="3524" spans="1:65" s="14" customFormat="1">
      <c r="B3524" s="198"/>
      <c r="D3524" s="190" t="s">
        <v>532</v>
      </c>
      <c r="E3524" s="199" t="s">
        <v>1</v>
      </c>
      <c r="F3524" s="200" t="s">
        <v>634</v>
      </c>
      <c r="H3524" s="199" t="s">
        <v>1</v>
      </c>
      <c r="I3524" s="201"/>
      <c r="L3524" s="198"/>
      <c r="M3524" s="202"/>
      <c r="N3524" s="203"/>
      <c r="O3524" s="203"/>
      <c r="P3524" s="203"/>
      <c r="Q3524" s="203"/>
      <c r="R3524" s="203"/>
      <c r="S3524" s="203"/>
      <c r="T3524" s="204"/>
      <c r="AT3524" s="199" t="s">
        <v>532</v>
      </c>
      <c r="AU3524" s="199" t="s">
        <v>89</v>
      </c>
      <c r="AV3524" s="14" t="s">
        <v>83</v>
      </c>
      <c r="AW3524" s="14" t="s">
        <v>30</v>
      </c>
      <c r="AX3524" s="14" t="s">
        <v>76</v>
      </c>
      <c r="AY3524" s="199" t="s">
        <v>524</v>
      </c>
    </row>
    <row r="3525" spans="1:65" s="13" customFormat="1">
      <c r="B3525" s="189"/>
      <c r="D3525" s="190" t="s">
        <v>532</v>
      </c>
      <c r="E3525" s="191" t="s">
        <v>1</v>
      </c>
      <c r="F3525" s="192" t="s">
        <v>3319</v>
      </c>
      <c r="H3525" s="193">
        <v>96</v>
      </c>
      <c r="I3525" s="194"/>
      <c r="L3525" s="189"/>
      <c r="M3525" s="195"/>
      <c r="N3525" s="196"/>
      <c r="O3525" s="196"/>
      <c r="P3525" s="196"/>
      <c r="Q3525" s="196"/>
      <c r="R3525" s="196"/>
      <c r="S3525" s="196"/>
      <c r="T3525" s="197"/>
      <c r="AT3525" s="191" t="s">
        <v>532</v>
      </c>
      <c r="AU3525" s="191" t="s">
        <v>89</v>
      </c>
      <c r="AV3525" s="13" t="s">
        <v>89</v>
      </c>
      <c r="AW3525" s="13" t="s">
        <v>30</v>
      </c>
      <c r="AX3525" s="13" t="s">
        <v>76</v>
      </c>
      <c r="AY3525" s="191" t="s">
        <v>524</v>
      </c>
    </row>
    <row r="3526" spans="1:65" s="16" customFormat="1">
      <c r="B3526" s="213"/>
      <c r="D3526" s="190" t="s">
        <v>532</v>
      </c>
      <c r="E3526" s="214" t="s">
        <v>1</v>
      </c>
      <c r="F3526" s="215" t="s">
        <v>590</v>
      </c>
      <c r="H3526" s="216">
        <v>96</v>
      </c>
      <c r="I3526" s="217"/>
      <c r="L3526" s="213"/>
      <c r="M3526" s="218"/>
      <c r="N3526" s="219"/>
      <c r="O3526" s="219"/>
      <c r="P3526" s="219"/>
      <c r="Q3526" s="219"/>
      <c r="R3526" s="219"/>
      <c r="S3526" s="219"/>
      <c r="T3526" s="220"/>
      <c r="AT3526" s="214" t="s">
        <v>532</v>
      </c>
      <c r="AU3526" s="214" t="s">
        <v>89</v>
      </c>
      <c r="AV3526" s="16" t="s">
        <v>530</v>
      </c>
      <c r="AW3526" s="16" t="s">
        <v>30</v>
      </c>
      <c r="AX3526" s="16" t="s">
        <v>83</v>
      </c>
      <c r="AY3526" s="214" t="s">
        <v>524</v>
      </c>
    </row>
    <row r="3527" spans="1:65" s="2" customFormat="1" ht="33" customHeight="1">
      <c r="A3527" s="35"/>
      <c r="B3527" s="144"/>
      <c r="C3527" s="176" t="s">
        <v>3320</v>
      </c>
      <c r="D3527" s="176" t="s">
        <v>526</v>
      </c>
      <c r="E3527" s="177" t="s">
        <v>3321</v>
      </c>
      <c r="F3527" s="178" t="s">
        <v>3322</v>
      </c>
      <c r="G3527" s="179" t="s">
        <v>980</v>
      </c>
      <c r="H3527" s="180">
        <v>351.8</v>
      </c>
      <c r="I3527" s="181"/>
      <c r="J3527" s="180">
        <f>ROUND(I3527*H3527,3)</f>
        <v>0</v>
      </c>
      <c r="K3527" s="182"/>
      <c r="L3527" s="36"/>
      <c r="M3527" s="183" t="s">
        <v>1</v>
      </c>
      <c r="N3527" s="184" t="s">
        <v>42</v>
      </c>
      <c r="O3527" s="61"/>
      <c r="P3527" s="185">
        <f>O3527*H3527</f>
        <v>0</v>
      </c>
      <c r="Q3527" s="185">
        <v>2.1000000000000001E-4</v>
      </c>
      <c r="R3527" s="185">
        <f>Q3527*H3527</f>
        <v>7.3877999999999999E-2</v>
      </c>
      <c r="S3527" s="185">
        <v>0</v>
      </c>
      <c r="T3527" s="186">
        <f>S3527*H3527</f>
        <v>0</v>
      </c>
      <c r="U3527" s="35"/>
      <c r="V3527" s="35"/>
      <c r="W3527" s="35"/>
      <c r="X3527" s="35"/>
      <c r="Y3527" s="35"/>
      <c r="Z3527" s="35"/>
      <c r="AA3527" s="35"/>
      <c r="AB3527" s="35"/>
      <c r="AC3527" s="35"/>
      <c r="AD3527" s="35"/>
      <c r="AE3527" s="35"/>
      <c r="AR3527" s="187" t="s">
        <v>644</v>
      </c>
      <c r="AT3527" s="187" t="s">
        <v>526</v>
      </c>
      <c r="AU3527" s="187" t="s">
        <v>89</v>
      </c>
      <c r="AY3527" s="18" t="s">
        <v>524</v>
      </c>
      <c r="BE3527" s="105">
        <f>IF(N3527="základná",J3527,0)</f>
        <v>0</v>
      </c>
      <c r="BF3527" s="105">
        <f>IF(N3527="znížená",J3527,0)</f>
        <v>0</v>
      </c>
      <c r="BG3527" s="105">
        <f>IF(N3527="zákl. prenesená",J3527,0)</f>
        <v>0</v>
      </c>
      <c r="BH3527" s="105">
        <f>IF(N3527="zníž. prenesená",J3527,0)</f>
        <v>0</v>
      </c>
      <c r="BI3527" s="105">
        <f>IF(N3527="nulová",J3527,0)</f>
        <v>0</v>
      </c>
      <c r="BJ3527" s="18" t="s">
        <v>89</v>
      </c>
      <c r="BK3527" s="188">
        <f>ROUND(I3527*H3527,3)</f>
        <v>0</v>
      </c>
      <c r="BL3527" s="18" t="s">
        <v>644</v>
      </c>
      <c r="BM3527" s="187" t="s">
        <v>3323</v>
      </c>
    </row>
    <row r="3528" spans="1:65" s="14" customFormat="1">
      <c r="B3528" s="198"/>
      <c r="D3528" s="190" t="s">
        <v>532</v>
      </c>
      <c r="E3528" s="199" t="s">
        <v>1</v>
      </c>
      <c r="F3528" s="200" t="s">
        <v>577</v>
      </c>
      <c r="H3528" s="199" t="s">
        <v>1</v>
      </c>
      <c r="I3528" s="201"/>
      <c r="L3528" s="198"/>
      <c r="M3528" s="202"/>
      <c r="N3528" s="203"/>
      <c r="O3528" s="203"/>
      <c r="P3528" s="203"/>
      <c r="Q3528" s="203"/>
      <c r="R3528" s="203"/>
      <c r="S3528" s="203"/>
      <c r="T3528" s="204"/>
      <c r="AT3528" s="199" t="s">
        <v>532</v>
      </c>
      <c r="AU3528" s="199" t="s">
        <v>89</v>
      </c>
      <c r="AV3528" s="14" t="s">
        <v>83</v>
      </c>
      <c r="AW3528" s="14" t="s">
        <v>30</v>
      </c>
      <c r="AX3528" s="14" t="s">
        <v>76</v>
      </c>
      <c r="AY3528" s="199" t="s">
        <v>524</v>
      </c>
    </row>
    <row r="3529" spans="1:65" s="14" customFormat="1">
      <c r="B3529" s="198"/>
      <c r="D3529" s="190" t="s">
        <v>532</v>
      </c>
      <c r="E3529" s="199" t="s">
        <v>1</v>
      </c>
      <c r="F3529" s="200" t="s">
        <v>634</v>
      </c>
      <c r="H3529" s="199" t="s">
        <v>1</v>
      </c>
      <c r="I3529" s="201"/>
      <c r="L3529" s="198"/>
      <c r="M3529" s="202"/>
      <c r="N3529" s="203"/>
      <c r="O3529" s="203"/>
      <c r="P3529" s="203"/>
      <c r="Q3529" s="203"/>
      <c r="R3529" s="203"/>
      <c r="S3529" s="203"/>
      <c r="T3529" s="204"/>
      <c r="AT3529" s="199" t="s">
        <v>532</v>
      </c>
      <c r="AU3529" s="199" t="s">
        <v>89</v>
      </c>
      <c r="AV3529" s="14" t="s">
        <v>83</v>
      </c>
      <c r="AW3529" s="14" t="s">
        <v>30</v>
      </c>
      <c r="AX3529" s="14" t="s">
        <v>76</v>
      </c>
      <c r="AY3529" s="199" t="s">
        <v>524</v>
      </c>
    </row>
    <row r="3530" spans="1:65" s="13" customFormat="1" ht="20.399999999999999">
      <c r="B3530" s="189"/>
      <c r="D3530" s="190" t="s">
        <v>532</v>
      </c>
      <c r="E3530" s="191" t="s">
        <v>1</v>
      </c>
      <c r="F3530" s="192" t="s">
        <v>3324</v>
      </c>
      <c r="H3530" s="193">
        <v>351.8</v>
      </c>
      <c r="I3530" s="194"/>
      <c r="L3530" s="189"/>
      <c r="M3530" s="195"/>
      <c r="N3530" s="196"/>
      <c r="O3530" s="196"/>
      <c r="P3530" s="196"/>
      <c r="Q3530" s="196"/>
      <c r="R3530" s="196"/>
      <c r="S3530" s="196"/>
      <c r="T3530" s="197"/>
      <c r="AT3530" s="191" t="s">
        <v>532</v>
      </c>
      <c r="AU3530" s="191" t="s">
        <v>89</v>
      </c>
      <c r="AV3530" s="13" t="s">
        <v>89</v>
      </c>
      <c r="AW3530" s="13" t="s">
        <v>30</v>
      </c>
      <c r="AX3530" s="13" t="s">
        <v>76</v>
      </c>
      <c r="AY3530" s="191" t="s">
        <v>524</v>
      </c>
    </row>
    <row r="3531" spans="1:65" s="16" customFormat="1">
      <c r="B3531" s="213"/>
      <c r="D3531" s="190" t="s">
        <v>532</v>
      </c>
      <c r="E3531" s="214" t="s">
        <v>1</v>
      </c>
      <c r="F3531" s="215" t="s">
        <v>590</v>
      </c>
      <c r="H3531" s="216">
        <v>351.8</v>
      </c>
      <c r="I3531" s="217"/>
      <c r="L3531" s="213"/>
      <c r="M3531" s="218"/>
      <c r="N3531" s="219"/>
      <c r="O3531" s="219"/>
      <c r="P3531" s="219"/>
      <c r="Q3531" s="219"/>
      <c r="R3531" s="219"/>
      <c r="S3531" s="219"/>
      <c r="T3531" s="220"/>
      <c r="AT3531" s="214" t="s">
        <v>532</v>
      </c>
      <c r="AU3531" s="214" t="s">
        <v>89</v>
      </c>
      <c r="AV3531" s="16" t="s">
        <v>530</v>
      </c>
      <c r="AW3531" s="16" t="s">
        <v>30</v>
      </c>
      <c r="AX3531" s="16" t="s">
        <v>83</v>
      </c>
      <c r="AY3531" s="214" t="s">
        <v>524</v>
      </c>
    </row>
    <row r="3532" spans="1:65" s="2" customFormat="1" ht="33" customHeight="1">
      <c r="A3532" s="35"/>
      <c r="B3532" s="144"/>
      <c r="C3532" s="176" t="s">
        <v>3325</v>
      </c>
      <c r="D3532" s="176" t="s">
        <v>526</v>
      </c>
      <c r="E3532" s="177" t="s">
        <v>3326</v>
      </c>
      <c r="F3532" s="178" t="s">
        <v>3327</v>
      </c>
      <c r="G3532" s="179" t="s">
        <v>980</v>
      </c>
      <c r="H3532" s="180">
        <v>210.5</v>
      </c>
      <c r="I3532" s="181"/>
      <c r="J3532" s="180">
        <f>ROUND(I3532*H3532,3)</f>
        <v>0</v>
      </c>
      <c r="K3532" s="182"/>
      <c r="L3532" s="36"/>
      <c r="M3532" s="183" t="s">
        <v>1</v>
      </c>
      <c r="N3532" s="184" t="s">
        <v>42</v>
      </c>
      <c r="O3532" s="61"/>
      <c r="P3532" s="185">
        <f>O3532*H3532</f>
        <v>0</v>
      </c>
      <c r="Q3532" s="185">
        <v>2.1000000000000001E-4</v>
      </c>
      <c r="R3532" s="185">
        <f>Q3532*H3532</f>
        <v>4.4205000000000001E-2</v>
      </c>
      <c r="S3532" s="185">
        <v>0</v>
      </c>
      <c r="T3532" s="186">
        <f>S3532*H3532</f>
        <v>0</v>
      </c>
      <c r="U3532" s="35"/>
      <c r="V3532" s="35"/>
      <c r="W3532" s="35"/>
      <c r="X3532" s="35"/>
      <c r="Y3532" s="35"/>
      <c r="Z3532" s="35"/>
      <c r="AA3532" s="35"/>
      <c r="AB3532" s="35"/>
      <c r="AC3532" s="35"/>
      <c r="AD3532" s="35"/>
      <c r="AE3532" s="35"/>
      <c r="AR3532" s="187" t="s">
        <v>644</v>
      </c>
      <c r="AT3532" s="187" t="s">
        <v>526</v>
      </c>
      <c r="AU3532" s="187" t="s">
        <v>89</v>
      </c>
      <c r="AY3532" s="18" t="s">
        <v>524</v>
      </c>
      <c r="BE3532" s="105">
        <f>IF(N3532="základná",J3532,0)</f>
        <v>0</v>
      </c>
      <c r="BF3532" s="105">
        <f>IF(N3532="znížená",J3532,0)</f>
        <v>0</v>
      </c>
      <c r="BG3532" s="105">
        <f>IF(N3532="zákl. prenesená",J3532,0)</f>
        <v>0</v>
      </c>
      <c r="BH3532" s="105">
        <f>IF(N3532="zníž. prenesená",J3532,0)</f>
        <v>0</v>
      </c>
      <c r="BI3532" s="105">
        <f>IF(N3532="nulová",J3532,0)</f>
        <v>0</v>
      </c>
      <c r="BJ3532" s="18" t="s">
        <v>89</v>
      </c>
      <c r="BK3532" s="188">
        <f>ROUND(I3532*H3532,3)</f>
        <v>0</v>
      </c>
      <c r="BL3532" s="18" t="s">
        <v>644</v>
      </c>
      <c r="BM3532" s="187" t="s">
        <v>3328</v>
      </c>
    </row>
    <row r="3533" spans="1:65" s="14" customFormat="1">
      <c r="B3533" s="198"/>
      <c r="D3533" s="190" t="s">
        <v>532</v>
      </c>
      <c r="E3533" s="199" t="s">
        <v>1</v>
      </c>
      <c r="F3533" s="200" t="s">
        <v>577</v>
      </c>
      <c r="H3533" s="199" t="s">
        <v>1</v>
      </c>
      <c r="I3533" s="201"/>
      <c r="L3533" s="198"/>
      <c r="M3533" s="202"/>
      <c r="N3533" s="203"/>
      <c r="O3533" s="203"/>
      <c r="P3533" s="203"/>
      <c r="Q3533" s="203"/>
      <c r="R3533" s="203"/>
      <c r="S3533" s="203"/>
      <c r="T3533" s="204"/>
      <c r="AT3533" s="199" t="s">
        <v>532</v>
      </c>
      <c r="AU3533" s="199" t="s">
        <v>89</v>
      </c>
      <c r="AV3533" s="14" t="s">
        <v>83</v>
      </c>
      <c r="AW3533" s="14" t="s">
        <v>30</v>
      </c>
      <c r="AX3533" s="14" t="s">
        <v>76</v>
      </c>
      <c r="AY3533" s="199" t="s">
        <v>524</v>
      </c>
    </row>
    <row r="3534" spans="1:65" s="14" customFormat="1">
      <c r="B3534" s="198"/>
      <c r="D3534" s="190" t="s">
        <v>532</v>
      </c>
      <c r="E3534" s="199" t="s">
        <v>1</v>
      </c>
      <c r="F3534" s="200" t="s">
        <v>634</v>
      </c>
      <c r="H3534" s="199" t="s">
        <v>1</v>
      </c>
      <c r="I3534" s="201"/>
      <c r="L3534" s="198"/>
      <c r="M3534" s="202"/>
      <c r="N3534" s="203"/>
      <c r="O3534" s="203"/>
      <c r="P3534" s="203"/>
      <c r="Q3534" s="203"/>
      <c r="R3534" s="203"/>
      <c r="S3534" s="203"/>
      <c r="T3534" s="204"/>
      <c r="AT3534" s="199" t="s">
        <v>532</v>
      </c>
      <c r="AU3534" s="199" t="s">
        <v>89</v>
      </c>
      <c r="AV3534" s="14" t="s">
        <v>83</v>
      </c>
      <c r="AW3534" s="14" t="s">
        <v>30</v>
      </c>
      <c r="AX3534" s="14" t="s">
        <v>76</v>
      </c>
      <c r="AY3534" s="199" t="s">
        <v>524</v>
      </c>
    </row>
    <row r="3535" spans="1:65" s="13" customFormat="1" ht="20.399999999999999">
      <c r="B3535" s="189"/>
      <c r="D3535" s="190" t="s">
        <v>532</v>
      </c>
      <c r="E3535" s="191" t="s">
        <v>1</v>
      </c>
      <c r="F3535" s="192" t="s">
        <v>3329</v>
      </c>
      <c r="H3535" s="193">
        <v>210.5</v>
      </c>
      <c r="I3535" s="194"/>
      <c r="L3535" s="189"/>
      <c r="M3535" s="195"/>
      <c r="N3535" s="196"/>
      <c r="O3535" s="196"/>
      <c r="P3535" s="196"/>
      <c r="Q3535" s="196"/>
      <c r="R3535" s="196"/>
      <c r="S3535" s="196"/>
      <c r="T3535" s="197"/>
      <c r="AT3535" s="191" t="s">
        <v>532</v>
      </c>
      <c r="AU3535" s="191" t="s">
        <v>89</v>
      </c>
      <c r="AV3535" s="13" t="s">
        <v>89</v>
      </c>
      <c r="AW3535" s="13" t="s">
        <v>30</v>
      </c>
      <c r="AX3535" s="13" t="s">
        <v>76</v>
      </c>
      <c r="AY3535" s="191" t="s">
        <v>524</v>
      </c>
    </row>
    <row r="3536" spans="1:65" s="16" customFormat="1">
      <c r="B3536" s="213"/>
      <c r="D3536" s="190" t="s">
        <v>532</v>
      </c>
      <c r="E3536" s="214" t="s">
        <v>1</v>
      </c>
      <c r="F3536" s="215" t="s">
        <v>590</v>
      </c>
      <c r="H3536" s="216">
        <v>210.5</v>
      </c>
      <c r="I3536" s="217"/>
      <c r="L3536" s="213"/>
      <c r="M3536" s="218"/>
      <c r="N3536" s="219"/>
      <c r="O3536" s="219"/>
      <c r="P3536" s="219"/>
      <c r="Q3536" s="219"/>
      <c r="R3536" s="219"/>
      <c r="S3536" s="219"/>
      <c r="T3536" s="220"/>
      <c r="AT3536" s="214" t="s">
        <v>532</v>
      </c>
      <c r="AU3536" s="214" t="s">
        <v>89</v>
      </c>
      <c r="AV3536" s="16" t="s">
        <v>530</v>
      </c>
      <c r="AW3536" s="16" t="s">
        <v>30</v>
      </c>
      <c r="AX3536" s="16" t="s">
        <v>83</v>
      </c>
      <c r="AY3536" s="214" t="s">
        <v>524</v>
      </c>
    </row>
    <row r="3537" spans="1:65" s="2" customFormat="1" ht="21.75" customHeight="1">
      <c r="A3537" s="35"/>
      <c r="B3537" s="144"/>
      <c r="C3537" s="221" t="s">
        <v>3330</v>
      </c>
      <c r="D3537" s="221" t="s">
        <v>697</v>
      </c>
      <c r="E3537" s="222" t="s">
        <v>3299</v>
      </c>
      <c r="F3537" s="223" t="s">
        <v>3300</v>
      </c>
      <c r="G3537" s="224" t="s">
        <v>574</v>
      </c>
      <c r="H3537" s="225">
        <v>19.152999999999999</v>
      </c>
      <c r="I3537" s="226"/>
      <c r="J3537" s="225">
        <f>ROUND(I3537*H3537,3)</f>
        <v>0</v>
      </c>
      <c r="K3537" s="227"/>
      <c r="L3537" s="228"/>
      <c r="M3537" s="229" t="s">
        <v>1</v>
      </c>
      <c r="N3537" s="230" t="s">
        <v>42</v>
      </c>
      <c r="O3537" s="61"/>
      <c r="P3537" s="185">
        <f>O3537*H3537</f>
        <v>0</v>
      </c>
      <c r="Q3537" s="185">
        <v>0.5</v>
      </c>
      <c r="R3537" s="185">
        <f>Q3537*H3537</f>
        <v>9.5764999999999993</v>
      </c>
      <c r="S3537" s="185">
        <v>0</v>
      </c>
      <c r="T3537" s="186">
        <f>S3537*H3537</f>
        <v>0</v>
      </c>
      <c r="U3537" s="35"/>
      <c r="V3537" s="35"/>
      <c r="W3537" s="35"/>
      <c r="X3537" s="35"/>
      <c r="Y3537" s="35"/>
      <c r="Z3537" s="35"/>
      <c r="AA3537" s="35"/>
      <c r="AB3537" s="35"/>
      <c r="AC3537" s="35"/>
      <c r="AD3537" s="35"/>
      <c r="AE3537" s="35"/>
      <c r="AR3537" s="187" t="s">
        <v>732</v>
      </c>
      <c r="AT3537" s="187" t="s">
        <v>697</v>
      </c>
      <c r="AU3537" s="187" t="s">
        <v>89</v>
      </c>
      <c r="AY3537" s="18" t="s">
        <v>524</v>
      </c>
      <c r="BE3537" s="105">
        <f>IF(N3537="základná",J3537,0)</f>
        <v>0</v>
      </c>
      <c r="BF3537" s="105">
        <f>IF(N3537="znížená",J3537,0)</f>
        <v>0</v>
      </c>
      <c r="BG3537" s="105">
        <f>IF(N3537="zákl. prenesená",J3537,0)</f>
        <v>0</v>
      </c>
      <c r="BH3537" s="105">
        <f>IF(N3537="zníž. prenesená",J3537,0)</f>
        <v>0</v>
      </c>
      <c r="BI3537" s="105">
        <f>IF(N3537="nulová",J3537,0)</f>
        <v>0</v>
      </c>
      <c r="BJ3537" s="18" t="s">
        <v>89</v>
      </c>
      <c r="BK3537" s="188">
        <f>ROUND(I3537*H3537,3)</f>
        <v>0</v>
      </c>
      <c r="BL3537" s="18" t="s">
        <v>644</v>
      </c>
      <c r="BM3537" s="187" t="s">
        <v>3331</v>
      </c>
    </row>
    <row r="3538" spans="1:65" s="14" customFormat="1">
      <c r="B3538" s="198"/>
      <c r="D3538" s="190" t="s">
        <v>532</v>
      </c>
      <c r="E3538" s="199" t="s">
        <v>1</v>
      </c>
      <c r="F3538" s="200" t="s">
        <v>577</v>
      </c>
      <c r="H3538" s="199" t="s">
        <v>1</v>
      </c>
      <c r="I3538" s="201"/>
      <c r="L3538" s="198"/>
      <c r="M3538" s="202"/>
      <c r="N3538" s="203"/>
      <c r="O3538" s="203"/>
      <c r="P3538" s="203"/>
      <c r="Q3538" s="203"/>
      <c r="R3538" s="203"/>
      <c r="S3538" s="203"/>
      <c r="T3538" s="204"/>
      <c r="AT3538" s="199" t="s">
        <v>532</v>
      </c>
      <c r="AU3538" s="199" t="s">
        <v>89</v>
      </c>
      <c r="AV3538" s="14" t="s">
        <v>83</v>
      </c>
      <c r="AW3538" s="14" t="s">
        <v>30</v>
      </c>
      <c r="AX3538" s="14" t="s">
        <v>76</v>
      </c>
      <c r="AY3538" s="199" t="s">
        <v>524</v>
      </c>
    </row>
    <row r="3539" spans="1:65" s="13" customFormat="1">
      <c r="B3539" s="189"/>
      <c r="D3539" s="190" t="s">
        <v>532</v>
      </c>
      <c r="E3539" s="191" t="s">
        <v>1</v>
      </c>
      <c r="F3539" s="192" t="s">
        <v>3332</v>
      </c>
      <c r="H3539" s="193">
        <v>17.734000000000002</v>
      </c>
      <c r="I3539" s="194"/>
      <c r="L3539" s="189"/>
      <c r="M3539" s="195"/>
      <c r="N3539" s="196"/>
      <c r="O3539" s="196"/>
      <c r="P3539" s="196"/>
      <c r="Q3539" s="196"/>
      <c r="R3539" s="196"/>
      <c r="S3539" s="196"/>
      <c r="T3539" s="197"/>
      <c r="AT3539" s="191" t="s">
        <v>532</v>
      </c>
      <c r="AU3539" s="191" t="s">
        <v>89</v>
      </c>
      <c r="AV3539" s="13" t="s">
        <v>89</v>
      </c>
      <c r="AW3539" s="13" t="s">
        <v>30</v>
      </c>
      <c r="AX3539" s="13" t="s">
        <v>76</v>
      </c>
      <c r="AY3539" s="191" t="s">
        <v>524</v>
      </c>
    </row>
    <row r="3540" spans="1:65" s="16" customFormat="1">
      <c r="B3540" s="213"/>
      <c r="D3540" s="190" t="s">
        <v>532</v>
      </c>
      <c r="E3540" s="214" t="s">
        <v>1</v>
      </c>
      <c r="F3540" s="215" t="s">
        <v>590</v>
      </c>
      <c r="H3540" s="216">
        <v>17.734000000000002</v>
      </c>
      <c r="I3540" s="217"/>
      <c r="L3540" s="213"/>
      <c r="M3540" s="218"/>
      <c r="N3540" s="219"/>
      <c r="O3540" s="219"/>
      <c r="P3540" s="219"/>
      <c r="Q3540" s="219"/>
      <c r="R3540" s="219"/>
      <c r="S3540" s="219"/>
      <c r="T3540" s="220"/>
      <c r="AT3540" s="214" t="s">
        <v>532</v>
      </c>
      <c r="AU3540" s="214" t="s">
        <v>89</v>
      </c>
      <c r="AV3540" s="16" t="s">
        <v>530</v>
      </c>
      <c r="AW3540" s="16" t="s">
        <v>30</v>
      </c>
      <c r="AX3540" s="16" t="s">
        <v>83</v>
      </c>
      <c r="AY3540" s="214" t="s">
        <v>524</v>
      </c>
    </row>
    <row r="3541" spans="1:65" s="13" customFormat="1">
      <c r="B3541" s="189"/>
      <c r="D3541" s="190" t="s">
        <v>532</v>
      </c>
      <c r="F3541" s="192" t="s">
        <v>3333</v>
      </c>
      <c r="H3541" s="193">
        <v>19.152999999999999</v>
      </c>
      <c r="I3541" s="194"/>
      <c r="L3541" s="189"/>
      <c r="M3541" s="195"/>
      <c r="N3541" s="196"/>
      <c r="O3541" s="196"/>
      <c r="P3541" s="196"/>
      <c r="Q3541" s="196"/>
      <c r="R3541" s="196"/>
      <c r="S3541" s="196"/>
      <c r="T3541" s="197"/>
      <c r="AT3541" s="191" t="s">
        <v>532</v>
      </c>
      <c r="AU3541" s="191" t="s">
        <v>89</v>
      </c>
      <c r="AV3541" s="13" t="s">
        <v>89</v>
      </c>
      <c r="AW3541" s="13" t="s">
        <v>3</v>
      </c>
      <c r="AX3541" s="13" t="s">
        <v>83</v>
      </c>
      <c r="AY3541" s="191" t="s">
        <v>524</v>
      </c>
    </row>
    <row r="3542" spans="1:65" s="2" customFormat="1" ht="21.75" customHeight="1">
      <c r="A3542" s="35"/>
      <c r="B3542" s="144"/>
      <c r="C3542" s="176" t="s">
        <v>3334</v>
      </c>
      <c r="D3542" s="176" t="s">
        <v>526</v>
      </c>
      <c r="E3542" s="177" t="s">
        <v>3335</v>
      </c>
      <c r="F3542" s="178" t="s">
        <v>3336</v>
      </c>
      <c r="G3542" s="179" t="s">
        <v>574</v>
      </c>
      <c r="H3542" s="180">
        <v>16.420000000000002</v>
      </c>
      <c r="I3542" s="181"/>
      <c r="J3542" s="180">
        <f>ROUND(I3542*H3542,3)</f>
        <v>0</v>
      </c>
      <c r="K3542" s="182"/>
      <c r="L3542" s="36"/>
      <c r="M3542" s="183" t="s">
        <v>1</v>
      </c>
      <c r="N3542" s="184" t="s">
        <v>42</v>
      </c>
      <c r="O3542" s="61"/>
      <c r="P3542" s="185">
        <f>O3542*H3542</f>
        <v>0</v>
      </c>
      <c r="Q3542" s="185">
        <v>2.7300000000000001E-2</v>
      </c>
      <c r="R3542" s="185">
        <f>Q3542*H3542</f>
        <v>0.44826600000000005</v>
      </c>
      <c r="S3542" s="185">
        <v>0</v>
      </c>
      <c r="T3542" s="186">
        <f>S3542*H3542</f>
        <v>0</v>
      </c>
      <c r="U3542" s="35"/>
      <c r="V3542" s="35"/>
      <c r="W3542" s="35"/>
      <c r="X3542" s="35"/>
      <c r="Y3542" s="35"/>
      <c r="Z3542" s="35"/>
      <c r="AA3542" s="35"/>
      <c r="AB3542" s="35"/>
      <c r="AC3542" s="35"/>
      <c r="AD3542" s="35"/>
      <c r="AE3542" s="35"/>
      <c r="AR3542" s="187" t="s">
        <v>644</v>
      </c>
      <c r="AT3542" s="187" t="s">
        <v>526</v>
      </c>
      <c r="AU3542" s="187" t="s">
        <v>89</v>
      </c>
      <c r="AY3542" s="18" t="s">
        <v>524</v>
      </c>
      <c r="BE3542" s="105">
        <f>IF(N3542="základná",J3542,0)</f>
        <v>0</v>
      </c>
      <c r="BF3542" s="105">
        <f>IF(N3542="znížená",J3542,0)</f>
        <v>0</v>
      </c>
      <c r="BG3542" s="105">
        <f>IF(N3542="zákl. prenesená",J3542,0)</f>
        <v>0</v>
      </c>
      <c r="BH3542" s="105">
        <f>IF(N3542="zníž. prenesená",J3542,0)</f>
        <v>0</v>
      </c>
      <c r="BI3542" s="105">
        <f>IF(N3542="nulová",J3542,0)</f>
        <v>0</v>
      </c>
      <c r="BJ3542" s="18" t="s">
        <v>89</v>
      </c>
      <c r="BK3542" s="188">
        <f>ROUND(I3542*H3542,3)</f>
        <v>0</v>
      </c>
      <c r="BL3542" s="18" t="s">
        <v>644</v>
      </c>
      <c r="BM3542" s="187" t="s">
        <v>3337</v>
      </c>
    </row>
    <row r="3543" spans="1:65" s="14" customFormat="1">
      <c r="B3543" s="198"/>
      <c r="D3543" s="190" t="s">
        <v>532</v>
      </c>
      <c r="E3543" s="199" t="s">
        <v>1</v>
      </c>
      <c r="F3543" s="200" t="s">
        <v>577</v>
      </c>
      <c r="H3543" s="199" t="s">
        <v>1</v>
      </c>
      <c r="I3543" s="201"/>
      <c r="L3543" s="198"/>
      <c r="M3543" s="202"/>
      <c r="N3543" s="203"/>
      <c r="O3543" s="203"/>
      <c r="P3543" s="203"/>
      <c r="Q3543" s="203"/>
      <c r="R3543" s="203"/>
      <c r="S3543" s="203"/>
      <c r="T3543" s="204"/>
      <c r="AT3543" s="199" t="s">
        <v>532</v>
      </c>
      <c r="AU3543" s="199" t="s">
        <v>89</v>
      </c>
      <c r="AV3543" s="14" t="s">
        <v>83</v>
      </c>
      <c r="AW3543" s="14" t="s">
        <v>30</v>
      </c>
      <c r="AX3543" s="14" t="s">
        <v>76</v>
      </c>
      <c r="AY3543" s="199" t="s">
        <v>524</v>
      </c>
    </row>
    <row r="3544" spans="1:65" s="13" customFormat="1">
      <c r="B3544" s="189"/>
      <c r="D3544" s="190" t="s">
        <v>532</v>
      </c>
      <c r="E3544" s="191" t="s">
        <v>1</v>
      </c>
      <c r="F3544" s="192" t="s">
        <v>3338</v>
      </c>
      <c r="H3544" s="193">
        <v>16.420000000000002</v>
      </c>
      <c r="I3544" s="194"/>
      <c r="L3544" s="189"/>
      <c r="M3544" s="195"/>
      <c r="N3544" s="196"/>
      <c r="O3544" s="196"/>
      <c r="P3544" s="196"/>
      <c r="Q3544" s="196"/>
      <c r="R3544" s="196"/>
      <c r="S3544" s="196"/>
      <c r="T3544" s="197"/>
      <c r="AT3544" s="191" t="s">
        <v>532</v>
      </c>
      <c r="AU3544" s="191" t="s">
        <v>89</v>
      </c>
      <c r="AV3544" s="13" t="s">
        <v>89</v>
      </c>
      <c r="AW3544" s="13" t="s">
        <v>30</v>
      </c>
      <c r="AX3544" s="13" t="s">
        <v>76</v>
      </c>
      <c r="AY3544" s="191" t="s">
        <v>524</v>
      </c>
    </row>
    <row r="3545" spans="1:65" s="16" customFormat="1">
      <c r="B3545" s="213"/>
      <c r="D3545" s="190" t="s">
        <v>532</v>
      </c>
      <c r="E3545" s="214" t="s">
        <v>1</v>
      </c>
      <c r="F3545" s="215" t="s">
        <v>590</v>
      </c>
      <c r="H3545" s="216">
        <v>16.420000000000002</v>
      </c>
      <c r="I3545" s="217"/>
      <c r="L3545" s="213"/>
      <c r="M3545" s="218"/>
      <c r="N3545" s="219"/>
      <c r="O3545" s="219"/>
      <c r="P3545" s="219"/>
      <c r="Q3545" s="219"/>
      <c r="R3545" s="219"/>
      <c r="S3545" s="219"/>
      <c r="T3545" s="220"/>
      <c r="AT3545" s="214" t="s">
        <v>532</v>
      </c>
      <c r="AU3545" s="214" t="s">
        <v>89</v>
      </c>
      <c r="AV3545" s="16" t="s">
        <v>530</v>
      </c>
      <c r="AW3545" s="16" t="s">
        <v>30</v>
      </c>
      <c r="AX3545" s="16" t="s">
        <v>83</v>
      </c>
      <c r="AY3545" s="214" t="s">
        <v>524</v>
      </c>
    </row>
    <row r="3546" spans="1:65" s="2" customFormat="1" ht="21.75" customHeight="1">
      <c r="A3546" s="35"/>
      <c r="B3546" s="144"/>
      <c r="C3546" s="176" t="s">
        <v>3339</v>
      </c>
      <c r="D3546" s="176" t="s">
        <v>526</v>
      </c>
      <c r="E3546" s="177" t="s">
        <v>3340</v>
      </c>
      <c r="F3546" s="178" t="s">
        <v>3341</v>
      </c>
      <c r="G3546" s="179" t="s">
        <v>2954</v>
      </c>
      <c r="H3546" s="181"/>
      <c r="I3546" s="181"/>
      <c r="J3546" s="180">
        <f>ROUND(I3546*H3546,3)</f>
        <v>0</v>
      </c>
      <c r="K3546" s="182"/>
      <c r="L3546" s="36"/>
      <c r="M3546" s="183" t="s">
        <v>1</v>
      </c>
      <c r="N3546" s="184" t="s">
        <v>42</v>
      </c>
      <c r="O3546" s="61"/>
      <c r="P3546" s="185">
        <f>O3546*H3546</f>
        <v>0</v>
      </c>
      <c r="Q3546" s="185">
        <v>0</v>
      </c>
      <c r="R3546" s="185">
        <f>Q3546*H3546</f>
        <v>0</v>
      </c>
      <c r="S3546" s="185">
        <v>0</v>
      </c>
      <c r="T3546" s="186">
        <f>S3546*H3546</f>
        <v>0</v>
      </c>
      <c r="U3546" s="35"/>
      <c r="V3546" s="35"/>
      <c r="W3546" s="35"/>
      <c r="X3546" s="35"/>
      <c r="Y3546" s="35"/>
      <c r="Z3546" s="35"/>
      <c r="AA3546" s="35"/>
      <c r="AB3546" s="35"/>
      <c r="AC3546" s="35"/>
      <c r="AD3546" s="35"/>
      <c r="AE3546" s="35"/>
      <c r="AR3546" s="187" t="s">
        <v>644</v>
      </c>
      <c r="AT3546" s="187" t="s">
        <v>526</v>
      </c>
      <c r="AU3546" s="187" t="s">
        <v>89</v>
      </c>
      <c r="AY3546" s="18" t="s">
        <v>524</v>
      </c>
      <c r="BE3546" s="105">
        <f>IF(N3546="základná",J3546,0)</f>
        <v>0</v>
      </c>
      <c r="BF3546" s="105">
        <f>IF(N3546="znížená",J3546,0)</f>
        <v>0</v>
      </c>
      <c r="BG3546" s="105">
        <f>IF(N3546="zákl. prenesená",J3546,0)</f>
        <v>0</v>
      </c>
      <c r="BH3546" s="105">
        <f>IF(N3546="zníž. prenesená",J3546,0)</f>
        <v>0</v>
      </c>
      <c r="BI3546" s="105">
        <f>IF(N3546="nulová",J3546,0)</f>
        <v>0</v>
      </c>
      <c r="BJ3546" s="18" t="s">
        <v>89</v>
      </c>
      <c r="BK3546" s="188">
        <f>ROUND(I3546*H3546,3)</f>
        <v>0</v>
      </c>
      <c r="BL3546" s="18" t="s">
        <v>644</v>
      </c>
      <c r="BM3546" s="187" t="s">
        <v>3342</v>
      </c>
    </row>
    <row r="3547" spans="1:65" s="12" customFormat="1" ht="22.95" customHeight="1">
      <c r="B3547" s="163"/>
      <c r="D3547" s="164" t="s">
        <v>75</v>
      </c>
      <c r="E3547" s="174" t="s">
        <v>3343</v>
      </c>
      <c r="F3547" s="174" t="s">
        <v>3344</v>
      </c>
      <c r="I3547" s="166"/>
      <c r="J3547" s="175">
        <f>BK3547</f>
        <v>0</v>
      </c>
      <c r="L3547" s="163"/>
      <c r="M3547" s="168"/>
      <c r="N3547" s="169"/>
      <c r="O3547" s="169"/>
      <c r="P3547" s="170">
        <f>SUM(P3548:P3656)</f>
        <v>0</v>
      </c>
      <c r="Q3547" s="169"/>
      <c r="R3547" s="170">
        <f>SUM(R3548:R3656)</f>
        <v>148.32874322000001</v>
      </c>
      <c r="S3547" s="169"/>
      <c r="T3547" s="171">
        <f>SUM(T3548:T3656)</f>
        <v>1.2759419999999999</v>
      </c>
      <c r="AR3547" s="164" t="s">
        <v>89</v>
      </c>
      <c r="AT3547" s="172" t="s">
        <v>75</v>
      </c>
      <c r="AU3547" s="172" t="s">
        <v>83</v>
      </c>
      <c r="AY3547" s="164" t="s">
        <v>524</v>
      </c>
      <c r="BK3547" s="173">
        <f>SUM(BK3548:BK3656)</f>
        <v>0</v>
      </c>
    </row>
    <row r="3548" spans="1:65" s="2" customFormat="1" ht="33" customHeight="1">
      <c r="A3548" s="35"/>
      <c r="B3548" s="144"/>
      <c r="C3548" s="176" t="s">
        <v>3345</v>
      </c>
      <c r="D3548" s="176" t="s">
        <v>526</v>
      </c>
      <c r="E3548" s="177" t="s">
        <v>3346</v>
      </c>
      <c r="F3548" s="178" t="s">
        <v>3347</v>
      </c>
      <c r="G3548" s="179" t="s">
        <v>529</v>
      </c>
      <c r="H3548" s="180">
        <v>984.73599999999999</v>
      </c>
      <c r="I3548" s="181"/>
      <c r="J3548" s="180">
        <f>ROUND(I3548*H3548,3)</f>
        <v>0</v>
      </c>
      <c r="K3548" s="182"/>
      <c r="L3548" s="36"/>
      <c r="M3548" s="183" t="s">
        <v>1</v>
      </c>
      <c r="N3548" s="184" t="s">
        <v>42</v>
      </c>
      <c r="O3548" s="61"/>
      <c r="P3548" s="185">
        <f>O3548*H3548</f>
        <v>0</v>
      </c>
      <c r="Q3548" s="185">
        <v>4.2560000000000001E-2</v>
      </c>
      <c r="R3548" s="185">
        <f>Q3548*H3548</f>
        <v>41.91036416</v>
      </c>
      <c r="S3548" s="185">
        <v>0</v>
      </c>
      <c r="T3548" s="186">
        <f>S3548*H3548</f>
        <v>0</v>
      </c>
      <c r="U3548" s="35"/>
      <c r="V3548" s="35"/>
      <c r="W3548" s="35"/>
      <c r="X3548" s="35"/>
      <c r="Y3548" s="35"/>
      <c r="Z3548" s="35"/>
      <c r="AA3548" s="35"/>
      <c r="AB3548" s="35"/>
      <c r="AC3548" s="35"/>
      <c r="AD3548" s="35"/>
      <c r="AE3548" s="35"/>
      <c r="AR3548" s="187" t="s">
        <v>644</v>
      </c>
      <c r="AT3548" s="187" t="s">
        <v>526</v>
      </c>
      <c r="AU3548" s="187" t="s">
        <v>89</v>
      </c>
      <c r="AY3548" s="18" t="s">
        <v>524</v>
      </c>
      <c r="BE3548" s="105">
        <f>IF(N3548="základná",J3548,0)</f>
        <v>0</v>
      </c>
      <c r="BF3548" s="105">
        <f>IF(N3548="znížená",J3548,0)</f>
        <v>0</v>
      </c>
      <c r="BG3548" s="105">
        <f>IF(N3548="zákl. prenesená",J3548,0)</f>
        <v>0</v>
      </c>
      <c r="BH3548" s="105">
        <f>IF(N3548="zníž. prenesená",J3548,0)</f>
        <v>0</v>
      </c>
      <c r="BI3548" s="105">
        <f>IF(N3548="nulová",J3548,0)</f>
        <v>0</v>
      </c>
      <c r="BJ3548" s="18" t="s">
        <v>89</v>
      </c>
      <c r="BK3548" s="188">
        <f>ROUND(I3548*H3548,3)</f>
        <v>0</v>
      </c>
      <c r="BL3548" s="18" t="s">
        <v>644</v>
      </c>
      <c r="BM3548" s="187" t="s">
        <v>3348</v>
      </c>
    </row>
    <row r="3549" spans="1:65" s="14" customFormat="1">
      <c r="B3549" s="198"/>
      <c r="D3549" s="190" t="s">
        <v>532</v>
      </c>
      <c r="E3549" s="199" t="s">
        <v>1</v>
      </c>
      <c r="F3549" s="200" t="s">
        <v>3349</v>
      </c>
      <c r="H3549" s="199" t="s">
        <v>1</v>
      </c>
      <c r="I3549" s="201"/>
      <c r="L3549" s="198"/>
      <c r="M3549" s="202"/>
      <c r="N3549" s="203"/>
      <c r="O3549" s="203"/>
      <c r="P3549" s="203"/>
      <c r="Q3549" s="203"/>
      <c r="R3549" s="203"/>
      <c r="S3549" s="203"/>
      <c r="T3549" s="204"/>
      <c r="AT3549" s="199" t="s">
        <v>532</v>
      </c>
      <c r="AU3549" s="199" t="s">
        <v>89</v>
      </c>
      <c r="AV3549" s="14" t="s">
        <v>83</v>
      </c>
      <c r="AW3549" s="14" t="s">
        <v>30</v>
      </c>
      <c r="AX3549" s="14" t="s">
        <v>76</v>
      </c>
      <c r="AY3549" s="199" t="s">
        <v>524</v>
      </c>
    </row>
    <row r="3550" spans="1:65" s="13" customFormat="1">
      <c r="B3550" s="189"/>
      <c r="D3550" s="190" t="s">
        <v>532</v>
      </c>
      <c r="E3550" s="191" t="s">
        <v>1</v>
      </c>
      <c r="F3550" s="192" t="s">
        <v>3350</v>
      </c>
      <c r="H3550" s="193">
        <v>366.029</v>
      </c>
      <c r="I3550" s="194"/>
      <c r="L3550" s="189"/>
      <c r="M3550" s="195"/>
      <c r="N3550" s="196"/>
      <c r="O3550" s="196"/>
      <c r="P3550" s="196"/>
      <c r="Q3550" s="196"/>
      <c r="R3550" s="196"/>
      <c r="S3550" s="196"/>
      <c r="T3550" s="197"/>
      <c r="AT3550" s="191" t="s">
        <v>532</v>
      </c>
      <c r="AU3550" s="191" t="s">
        <v>89</v>
      </c>
      <c r="AV3550" s="13" t="s">
        <v>89</v>
      </c>
      <c r="AW3550" s="13" t="s">
        <v>30</v>
      </c>
      <c r="AX3550" s="13" t="s">
        <v>76</v>
      </c>
      <c r="AY3550" s="191" t="s">
        <v>524</v>
      </c>
    </row>
    <row r="3551" spans="1:65" s="13" customFormat="1">
      <c r="B3551" s="189"/>
      <c r="D3551" s="190" t="s">
        <v>532</v>
      </c>
      <c r="E3551" s="191" t="s">
        <v>1</v>
      </c>
      <c r="F3551" s="192" t="s">
        <v>3351</v>
      </c>
      <c r="H3551" s="193">
        <v>365.483</v>
      </c>
      <c r="I3551" s="194"/>
      <c r="L3551" s="189"/>
      <c r="M3551" s="195"/>
      <c r="N3551" s="196"/>
      <c r="O3551" s="196"/>
      <c r="P3551" s="196"/>
      <c r="Q3551" s="196"/>
      <c r="R3551" s="196"/>
      <c r="S3551" s="196"/>
      <c r="T3551" s="197"/>
      <c r="AT3551" s="191" t="s">
        <v>532</v>
      </c>
      <c r="AU3551" s="191" t="s">
        <v>89</v>
      </c>
      <c r="AV3551" s="13" t="s">
        <v>89</v>
      </c>
      <c r="AW3551" s="13" t="s">
        <v>30</v>
      </c>
      <c r="AX3551" s="13" t="s">
        <v>76</v>
      </c>
      <c r="AY3551" s="191" t="s">
        <v>524</v>
      </c>
    </row>
    <row r="3552" spans="1:65" s="13" customFormat="1">
      <c r="B3552" s="189"/>
      <c r="D3552" s="190" t="s">
        <v>532</v>
      </c>
      <c r="E3552" s="191" t="s">
        <v>1</v>
      </c>
      <c r="F3552" s="192" t="s">
        <v>3352</v>
      </c>
      <c r="H3552" s="193">
        <v>253.22399999999999</v>
      </c>
      <c r="I3552" s="194"/>
      <c r="L3552" s="189"/>
      <c r="M3552" s="195"/>
      <c r="N3552" s="196"/>
      <c r="O3552" s="196"/>
      <c r="P3552" s="196"/>
      <c r="Q3552" s="196"/>
      <c r="R3552" s="196"/>
      <c r="S3552" s="196"/>
      <c r="T3552" s="197"/>
      <c r="AT3552" s="191" t="s">
        <v>532</v>
      </c>
      <c r="AU3552" s="191" t="s">
        <v>89</v>
      </c>
      <c r="AV3552" s="13" t="s">
        <v>89</v>
      </c>
      <c r="AW3552" s="13" t="s">
        <v>30</v>
      </c>
      <c r="AX3552" s="13" t="s">
        <v>76</v>
      </c>
      <c r="AY3552" s="191" t="s">
        <v>524</v>
      </c>
    </row>
    <row r="3553" spans="1:65" s="16" customFormat="1">
      <c r="B3553" s="213"/>
      <c r="D3553" s="190" t="s">
        <v>532</v>
      </c>
      <c r="E3553" s="214" t="s">
        <v>1</v>
      </c>
      <c r="F3553" s="215" t="s">
        <v>590</v>
      </c>
      <c r="H3553" s="216">
        <v>984.73599999999999</v>
      </c>
      <c r="I3553" s="217"/>
      <c r="L3553" s="213"/>
      <c r="M3553" s="218"/>
      <c r="N3553" s="219"/>
      <c r="O3553" s="219"/>
      <c r="P3553" s="219"/>
      <c r="Q3553" s="219"/>
      <c r="R3553" s="219"/>
      <c r="S3553" s="219"/>
      <c r="T3553" s="220"/>
      <c r="AT3553" s="214" t="s">
        <v>532</v>
      </c>
      <c r="AU3553" s="214" t="s">
        <v>89</v>
      </c>
      <c r="AV3553" s="16" t="s">
        <v>530</v>
      </c>
      <c r="AW3553" s="16" t="s">
        <v>30</v>
      </c>
      <c r="AX3553" s="16" t="s">
        <v>83</v>
      </c>
      <c r="AY3553" s="214" t="s">
        <v>524</v>
      </c>
    </row>
    <row r="3554" spans="1:65" s="2" customFormat="1" ht="44.25" customHeight="1">
      <c r="A3554" s="35"/>
      <c r="B3554" s="144"/>
      <c r="C3554" s="176" t="s">
        <v>3353</v>
      </c>
      <c r="D3554" s="176" t="s">
        <v>526</v>
      </c>
      <c r="E3554" s="177" t="s">
        <v>3354</v>
      </c>
      <c r="F3554" s="178" t="s">
        <v>3355</v>
      </c>
      <c r="G3554" s="179" t="s">
        <v>529</v>
      </c>
      <c r="H3554" s="180">
        <v>115.071</v>
      </c>
      <c r="I3554" s="181"/>
      <c r="J3554" s="180">
        <f>ROUND(I3554*H3554,3)</f>
        <v>0</v>
      </c>
      <c r="K3554" s="182"/>
      <c r="L3554" s="36"/>
      <c r="M3554" s="183" t="s">
        <v>1</v>
      </c>
      <c r="N3554" s="184" t="s">
        <v>42</v>
      </c>
      <c r="O3554" s="61"/>
      <c r="P3554" s="185">
        <f>O3554*H3554</f>
        <v>0</v>
      </c>
      <c r="Q3554" s="185">
        <v>4.2560000000000001E-2</v>
      </c>
      <c r="R3554" s="185">
        <f>Q3554*H3554</f>
        <v>4.8974217600000003</v>
      </c>
      <c r="S3554" s="185">
        <v>0</v>
      </c>
      <c r="T3554" s="186">
        <f>S3554*H3554</f>
        <v>0</v>
      </c>
      <c r="U3554" s="35"/>
      <c r="V3554" s="35"/>
      <c r="W3554" s="35"/>
      <c r="X3554" s="35"/>
      <c r="Y3554" s="35"/>
      <c r="Z3554" s="35"/>
      <c r="AA3554" s="35"/>
      <c r="AB3554" s="35"/>
      <c r="AC3554" s="35"/>
      <c r="AD3554" s="35"/>
      <c r="AE3554" s="35"/>
      <c r="AR3554" s="187" t="s">
        <v>644</v>
      </c>
      <c r="AT3554" s="187" t="s">
        <v>526</v>
      </c>
      <c r="AU3554" s="187" t="s">
        <v>89</v>
      </c>
      <c r="AY3554" s="18" t="s">
        <v>524</v>
      </c>
      <c r="BE3554" s="105">
        <f>IF(N3554="základná",J3554,0)</f>
        <v>0</v>
      </c>
      <c r="BF3554" s="105">
        <f>IF(N3554="znížená",J3554,0)</f>
        <v>0</v>
      </c>
      <c r="BG3554" s="105">
        <f>IF(N3554="zákl. prenesená",J3554,0)</f>
        <v>0</v>
      </c>
      <c r="BH3554" s="105">
        <f>IF(N3554="zníž. prenesená",J3554,0)</f>
        <v>0</v>
      </c>
      <c r="BI3554" s="105">
        <f>IF(N3554="nulová",J3554,0)</f>
        <v>0</v>
      </c>
      <c r="BJ3554" s="18" t="s">
        <v>89</v>
      </c>
      <c r="BK3554" s="188">
        <f>ROUND(I3554*H3554,3)</f>
        <v>0</v>
      </c>
      <c r="BL3554" s="18" t="s">
        <v>644</v>
      </c>
      <c r="BM3554" s="187" t="s">
        <v>3356</v>
      </c>
    </row>
    <row r="3555" spans="1:65" s="14" customFormat="1">
      <c r="B3555" s="198"/>
      <c r="D3555" s="190" t="s">
        <v>532</v>
      </c>
      <c r="E3555" s="199" t="s">
        <v>1</v>
      </c>
      <c r="F3555" s="200" t="s">
        <v>3357</v>
      </c>
      <c r="H3555" s="199" t="s">
        <v>1</v>
      </c>
      <c r="I3555" s="201"/>
      <c r="L3555" s="198"/>
      <c r="M3555" s="202"/>
      <c r="N3555" s="203"/>
      <c r="O3555" s="203"/>
      <c r="P3555" s="203"/>
      <c r="Q3555" s="203"/>
      <c r="R3555" s="203"/>
      <c r="S3555" s="203"/>
      <c r="T3555" s="204"/>
      <c r="AT3555" s="199" t="s">
        <v>532</v>
      </c>
      <c r="AU3555" s="199" t="s">
        <v>89</v>
      </c>
      <c r="AV3555" s="14" t="s">
        <v>83</v>
      </c>
      <c r="AW3555" s="14" t="s">
        <v>30</v>
      </c>
      <c r="AX3555" s="14" t="s">
        <v>76</v>
      </c>
      <c r="AY3555" s="199" t="s">
        <v>524</v>
      </c>
    </row>
    <row r="3556" spans="1:65" s="13" customFormat="1">
      <c r="B3556" s="189"/>
      <c r="D3556" s="190" t="s">
        <v>532</v>
      </c>
      <c r="E3556" s="191" t="s">
        <v>1</v>
      </c>
      <c r="F3556" s="192" t="s">
        <v>3358</v>
      </c>
      <c r="H3556" s="193">
        <v>53.360999999999997</v>
      </c>
      <c r="I3556" s="194"/>
      <c r="L3556" s="189"/>
      <c r="M3556" s="195"/>
      <c r="N3556" s="196"/>
      <c r="O3556" s="196"/>
      <c r="P3556" s="196"/>
      <c r="Q3556" s="196"/>
      <c r="R3556" s="196"/>
      <c r="S3556" s="196"/>
      <c r="T3556" s="197"/>
      <c r="AT3556" s="191" t="s">
        <v>532</v>
      </c>
      <c r="AU3556" s="191" t="s">
        <v>89</v>
      </c>
      <c r="AV3556" s="13" t="s">
        <v>89</v>
      </c>
      <c r="AW3556" s="13" t="s">
        <v>30</v>
      </c>
      <c r="AX3556" s="13" t="s">
        <v>76</v>
      </c>
      <c r="AY3556" s="191" t="s">
        <v>524</v>
      </c>
    </row>
    <row r="3557" spans="1:65" s="13" customFormat="1">
      <c r="B3557" s="189"/>
      <c r="D3557" s="190" t="s">
        <v>532</v>
      </c>
      <c r="E3557" s="191" t="s">
        <v>1</v>
      </c>
      <c r="F3557" s="192" t="s">
        <v>3359</v>
      </c>
      <c r="H3557" s="193">
        <v>61.71</v>
      </c>
      <c r="I3557" s="194"/>
      <c r="L3557" s="189"/>
      <c r="M3557" s="195"/>
      <c r="N3557" s="196"/>
      <c r="O3557" s="196"/>
      <c r="P3557" s="196"/>
      <c r="Q3557" s="196"/>
      <c r="R3557" s="196"/>
      <c r="S3557" s="196"/>
      <c r="T3557" s="197"/>
      <c r="AT3557" s="191" t="s">
        <v>532</v>
      </c>
      <c r="AU3557" s="191" t="s">
        <v>89</v>
      </c>
      <c r="AV3557" s="13" t="s">
        <v>89</v>
      </c>
      <c r="AW3557" s="13" t="s">
        <v>30</v>
      </c>
      <c r="AX3557" s="13" t="s">
        <v>76</v>
      </c>
      <c r="AY3557" s="191" t="s">
        <v>524</v>
      </c>
    </row>
    <row r="3558" spans="1:65" s="16" customFormat="1">
      <c r="B3558" s="213"/>
      <c r="D3558" s="190" t="s">
        <v>532</v>
      </c>
      <c r="E3558" s="214" t="s">
        <v>1</v>
      </c>
      <c r="F3558" s="215" t="s">
        <v>590</v>
      </c>
      <c r="H3558" s="216">
        <v>115.071</v>
      </c>
      <c r="I3558" s="217"/>
      <c r="L3558" s="213"/>
      <c r="M3558" s="218"/>
      <c r="N3558" s="219"/>
      <c r="O3558" s="219"/>
      <c r="P3558" s="219"/>
      <c r="Q3558" s="219"/>
      <c r="R3558" s="219"/>
      <c r="S3558" s="219"/>
      <c r="T3558" s="220"/>
      <c r="AT3558" s="214" t="s">
        <v>532</v>
      </c>
      <c r="AU3558" s="214" t="s">
        <v>89</v>
      </c>
      <c r="AV3558" s="16" t="s">
        <v>530</v>
      </c>
      <c r="AW3558" s="16" t="s">
        <v>30</v>
      </c>
      <c r="AX3558" s="16" t="s">
        <v>83</v>
      </c>
      <c r="AY3558" s="214" t="s">
        <v>524</v>
      </c>
    </row>
    <row r="3559" spans="1:65" s="2" customFormat="1" ht="33" customHeight="1">
      <c r="A3559" s="35"/>
      <c r="B3559" s="144"/>
      <c r="C3559" s="176" t="s">
        <v>3360</v>
      </c>
      <c r="D3559" s="176" t="s">
        <v>526</v>
      </c>
      <c r="E3559" s="177" t="s">
        <v>3361</v>
      </c>
      <c r="F3559" s="178" t="s">
        <v>3362</v>
      </c>
      <c r="G3559" s="179" t="s">
        <v>529</v>
      </c>
      <c r="H3559" s="180">
        <v>220.28399999999999</v>
      </c>
      <c r="I3559" s="181"/>
      <c r="J3559" s="180">
        <f>ROUND(I3559*H3559,3)</f>
        <v>0</v>
      </c>
      <c r="K3559" s="182"/>
      <c r="L3559" s="36"/>
      <c r="M3559" s="183" t="s">
        <v>1</v>
      </c>
      <c r="N3559" s="184" t="s">
        <v>42</v>
      </c>
      <c r="O3559" s="61"/>
      <c r="P3559" s="185">
        <f>O3559*H3559</f>
        <v>0</v>
      </c>
      <c r="Q3559" s="185">
        <v>4.3819999999999998E-2</v>
      </c>
      <c r="R3559" s="185">
        <f>Q3559*H3559</f>
        <v>9.65284488</v>
      </c>
      <c r="S3559" s="185">
        <v>0</v>
      </c>
      <c r="T3559" s="186">
        <f>S3559*H3559</f>
        <v>0</v>
      </c>
      <c r="U3559" s="35"/>
      <c r="V3559" s="35"/>
      <c r="W3559" s="35"/>
      <c r="X3559" s="35"/>
      <c r="Y3559" s="35"/>
      <c r="Z3559" s="35"/>
      <c r="AA3559" s="35"/>
      <c r="AB3559" s="35"/>
      <c r="AC3559" s="35"/>
      <c r="AD3559" s="35"/>
      <c r="AE3559" s="35"/>
      <c r="AR3559" s="187" t="s">
        <v>644</v>
      </c>
      <c r="AT3559" s="187" t="s">
        <v>526</v>
      </c>
      <c r="AU3559" s="187" t="s">
        <v>89</v>
      </c>
      <c r="AY3559" s="18" t="s">
        <v>524</v>
      </c>
      <c r="BE3559" s="105">
        <f>IF(N3559="základná",J3559,0)</f>
        <v>0</v>
      </c>
      <c r="BF3559" s="105">
        <f>IF(N3559="znížená",J3559,0)</f>
        <v>0</v>
      </c>
      <c r="BG3559" s="105">
        <f>IF(N3559="zákl. prenesená",J3559,0)</f>
        <v>0</v>
      </c>
      <c r="BH3559" s="105">
        <f>IF(N3559="zníž. prenesená",J3559,0)</f>
        <v>0</v>
      </c>
      <c r="BI3559" s="105">
        <f>IF(N3559="nulová",J3559,0)</f>
        <v>0</v>
      </c>
      <c r="BJ3559" s="18" t="s">
        <v>89</v>
      </c>
      <c r="BK3559" s="188">
        <f>ROUND(I3559*H3559,3)</f>
        <v>0</v>
      </c>
      <c r="BL3559" s="18" t="s">
        <v>644</v>
      </c>
      <c r="BM3559" s="187" t="s">
        <v>3363</v>
      </c>
    </row>
    <row r="3560" spans="1:65" s="14" customFormat="1">
      <c r="B3560" s="198"/>
      <c r="D3560" s="190" t="s">
        <v>532</v>
      </c>
      <c r="E3560" s="199" t="s">
        <v>1</v>
      </c>
      <c r="F3560" s="200" t="s">
        <v>3364</v>
      </c>
      <c r="H3560" s="199" t="s">
        <v>1</v>
      </c>
      <c r="I3560" s="201"/>
      <c r="L3560" s="198"/>
      <c r="M3560" s="202"/>
      <c r="N3560" s="203"/>
      <c r="O3560" s="203"/>
      <c r="P3560" s="203"/>
      <c r="Q3560" s="203"/>
      <c r="R3560" s="203"/>
      <c r="S3560" s="203"/>
      <c r="T3560" s="204"/>
      <c r="AT3560" s="199" t="s">
        <v>532</v>
      </c>
      <c r="AU3560" s="199" t="s">
        <v>89</v>
      </c>
      <c r="AV3560" s="14" t="s">
        <v>83</v>
      </c>
      <c r="AW3560" s="14" t="s">
        <v>30</v>
      </c>
      <c r="AX3560" s="14" t="s">
        <v>76</v>
      </c>
      <c r="AY3560" s="199" t="s">
        <v>524</v>
      </c>
    </row>
    <row r="3561" spans="1:65" s="13" customFormat="1">
      <c r="B3561" s="189"/>
      <c r="D3561" s="190" t="s">
        <v>532</v>
      </c>
      <c r="E3561" s="191" t="s">
        <v>1</v>
      </c>
      <c r="F3561" s="192" t="s">
        <v>3365</v>
      </c>
      <c r="H3561" s="193">
        <v>131.74</v>
      </c>
      <c r="I3561" s="194"/>
      <c r="L3561" s="189"/>
      <c r="M3561" s="195"/>
      <c r="N3561" s="196"/>
      <c r="O3561" s="196"/>
      <c r="P3561" s="196"/>
      <c r="Q3561" s="196"/>
      <c r="R3561" s="196"/>
      <c r="S3561" s="196"/>
      <c r="T3561" s="197"/>
      <c r="AT3561" s="191" t="s">
        <v>532</v>
      </c>
      <c r="AU3561" s="191" t="s">
        <v>89</v>
      </c>
      <c r="AV3561" s="13" t="s">
        <v>89</v>
      </c>
      <c r="AW3561" s="13" t="s">
        <v>30</v>
      </c>
      <c r="AX3561" s="13" t="s">
        <v>76</v>
      </c>
      <c r="AY3561" s="191" t="s">
        <v>524</v>
      </c>
    </row>
    <row r="3562" spans="1:65" s="13" customFormat="1">
      <c r="B3562" s="189"/>
      <c r="D3562" s="190" t="s">
        <v>532</v>
      </c>
      <c r="E3562" s="191" t="s">
        <v>1</v>
      </c>
      <c r="F3562" s="192" t="s">
        <v>3366</v>
      </c>
      <c r="H3562" s="193">
        <v>50.194000000000003</v>
      </c>
      <c r="I3562" s="194"/>
      <c r="L3562" s="189"/>
      <c r="M3562" s="195"/>
      <c r="N3562" s="196"/>
      <c r="O3562" s="196"/>
      <c r="P3562" s="196"/>
      <c r="Q3562" s="196"/>
      <c r="R3562" s="196"/>
      <c r="S3562" s="196"/>
      <c r="T3562" s="197"/>
      <c r="AT3562" s="191" t="s">
        <v>532</v>
      </c>
      <c r="AU3562" s="191" t="s">
        <v>89</v>
      </c>
      <c r="AV3562" s="13" t="s">
        <v>89</v>
      </c>
      <c r="AW3562" s="13" t="s">
        <v>30</v>
      </c>
      <c r="AX3562" s="13" t="s">
        <v>76</v>
      </c>
      <c r="AY3562" s="191" t="s">
        <v>524</v>
      </c>
    </row>
    <row r="3563" spans="1:65" s="13" customFormat="1">
      <c r="B3563" s="189"/>
      <c r="D3563" s="190" t="s">
        <v>532</v>
      </c>
      <c r="E3563" s="191" t="s">
        <v>1</v>
      </c>
      <c r="F3563" s="192" t="s">
        <v>3367</v>
      </c>
      <c r="H3563" s="193">
        <v>38.35</v>
      </c>
      <c r="I3563" s="194"/>
      <c r="L3563" s="189"/>
      <c r="M3563" s="195"/>
      <c r="N3563" s="196"/>
      <c r="O3563" s="196"/>
      <c r="P3563" s="196"/>
      <c r="Q3563" s="196"/>
      <c r="R3563" s="196"/>
      <c r="S3563" s="196"/>
      <c r="T3563" s="197"/>
      <c r="AT3563" s="191" t="s">
        <v>532</v>
      </c>
      <c r="AU3563" s="191" t="s">
        <v>89</v>
      </c>
      <c r="AV3563" s="13" t="s">
        <v>89</v>
      </c>
      <c r="AW3563" s="13" t="s">
        <v>30</v>
      </c>
      <c r="AX3563" s="13" t="s">
        <v>76</v>
      </c>
      <c r="AY3563" s="191" t="s">
        <v>524</v>
      </c>
    </row>
    <row r="3564" spans="1:65" s="16" customFormat="1">
      <c r="B3564" s="213"/>
      <c r="D3564" s="190" t="s">
        <v>532</v>
      </c>
      <c r="E3564" s="214" t="s">
        <v>1</v>
      </c>
      <c r="F3564" s="215" t="s">
        <v>590</v>
      </c>
      <c r="H3564" s="216">
        <v>220.28399999999999</v>
      </c>
      <c r="I3564" s="217"/>
      <c r="L3564" s="213"/>
      <c r="M3564" s="218"/>
      <c r="N3564" s="219"/>
      <c r="O3564" s="219"/>
      <c r="P3564" s="219"/>
      <c r="Q3564" s="219"/>
      <c r="R3564" s="219"/>
      <c r="S3564" s="219"/>
      <c r="T3564" s="220"/>
      <c r="AT3564" s="214" t="s">
        <v>532</v>
      </c>
      <c r="AU3564" s="214" t="s">
        <v>89</v>
      </c>
      <c r="AV3564" s="16" t="s">
        <v>530</v>
      </c>
      <c r="AW3564" s="16" t="s">
        <v>30</v>
      </c>
      <c r="AX3564" s="16" t="s">
        <v>83</v>
      </c>
      <c r="AY3564" s="214" t="s">
        <v>524</v>
      </c>
    </row>
    <row r="3565" spans="1:65" s="2" customFormat="1" ht="33" customHeight="1">
      <c r="A3565" s="35"/>
      <c r="B3565" s="144"/>
      <c r="C3565" s="176" t="s">
        <v>3368</v>
      </c>
      <c r="D3565" s="176" t="s">
        <v>526</v>
      </c>
      <c r="E3565" s="177" t="s">
        <v>3369</v>
      </c>
      <c r="F3565" s="178" t="s">
        <v>3370</v>
      </c>
      <c r="G3565" s="179" t="s">
        <v>529</v>
      </c>
      <c r="H3565" s="180">
        <v>402.40800000000002</v>
      </c>
      <c r="I3565" s="181"/>
      <c r="J3565" s="180">
        <f>ROUND(I3565*H3565,3)</f>
        <v>0</v>
      </c>
      <c r="K3565" s="182"/>
      <c r="L3565" s="36"/>
      <c r="M3565" s="183" t="s">
        <v>1</v>
      </c>
      <c r="N3565" s="184" t="s">
        <v>42</v>
      </c>
      <c r="O3565" s="61"/>
      <c r="P3565" s="185">
        <f>O3565*H3565</f>
        <v>0</v>
      </c>
      <c r="Q3565" s="185">
        <v>4.3819999999999998E-2</v>
      </c>
      <c r="R3565" s="185">
        <f>Q3565*H3565</f>
        <v>17.633518559999999</v>
      </c>
      <c r="S3565" s="185">
        <v>0</v>
      </c>
      <c r="T3565" s="186">
        <f>S3565*H3565</f>
        <v>0</v>
      </c>
      <c r="U3565" s="35"/>
      <c r="V3565" s="35"/>
      <c r="W3565" s="35"/>
      <c r="X3565" s="35"/>
      <c r="Y3565" s="35"/>
      <c r="Z3565" s="35"/>
      <c r="AA3565" s="35"/>
      <c r="AB3565" s="35"/>
      <c r="AC3565" s="35"/>
      <c r="AD3565" s="35"/>
      <c r="AE3565" s="35"/>
      <c r="AR3565" s="187" t="s">
        <v>644</v>
      </c>
      <c r="AT3565" s="187" t="s">
        <v>526</v>
      </c>
      <c r="AU3565" s="187" t="s">
        <v>89</v>
      </c>
      <c r="AY3565" s="18" t="s">
        <v>524</v>
      </c>
      <c r="BE3565" s="105">
        <f>IF(N3565="základná",J3565,0)</f>
        <v>0</v>
      </c>
      <c r="BF3565" s="105">
        <f>IF(N3565="znížená",J3565,0)</f>
        <v>0</v>
      </c>
      <c r="BG3565" s="105">
        <f>IF(N3565="zákl. prenesená",J3565,0)</f>
        <v>0</v>
      </c>
      <c r="BH3565" s="105">
        <f>IF(N3565="zníž. prenesená",J3565,0)</f>
        <v>0</v>
      </c>
      <c r="BI3565" s="105">
        <f>IF(N3565="nulová",J3565,0)</f>
        <v>0</v>
      </c>
      <c r="BJ3565" s="18" t="s">
        <v>89</v>
      </c>
      <c r="BK3565" s="188">
        <f>ROUND(I3565*H3565,3)</f>
        <v>0</v>
      </c>
      <c r="BL3565" s="18" t="s">
        <v>644</v>
      </c>
      <c r="BM3565" s="187" t="s">
        <v>3371</v>
      </c>
    </row>
    <row r="3566" spans="1:65" s="14" customFormat="1">
      <c r="B3566" s="198"/>
      <c r="D3566" s="190" t="s">
        <v>532</v>
      </c>
      <c r="E3566" s="199" t="s">
        <v>1</v>
      </c>
      <c r="F3566" s="200" t="s">
        <v>3372</v>
      </c>
      <c r="H3566" s="199" t="s">
        <v>1</v>
      </c>
      <c r="I3566" s="201"/>
      <c r="L3566" s="198"/>
      <c r="M3566" s="202"/>
      <c r="N3566" s="203"/>
      <c r="O3566" s="203"/>
      <c r="P3566" s="203"/>
      <c r="Q3566" s="203"/>
      <c r="R3566" s="203"/>
      <c r="S3566" s="203"/>
      <c r="T3566" s="204"/>
      <c r="AT3566" s="199" t="s">
        <v>532</v>
      </c>
      <c r="AU3566" s="199" t="s">
        <v>89</v>
      </c>
      <c r="AV3566" s="14" t="s">
        <v>83</v>
      </c>
      <c r="AW3566" s="14" t="s">
        <v>30</v>
      </c>
      <c r="AX3566" s="14" t="s">
        <v>76</v>
      </c>
      <c r="AY3566" s="199" t="s">
        <v>524</v>
      </c>
    </row>
    <row r="3567" spans="1:65" s="13" customFormat="1">
      <c r="B3567" s="189"/>
      <c r="D3567" s="190" t="s">
        <v>532</v>
      </c>
      <c r="E3567" s="191" t="s">
        <v>1</v>
      </c>
      <c r="F3567" s="192" t="s">
        <v>3373</v>
      </c>
      <c r="H3567" s="193">
        <v>144.423</v>
      </c>
      <c r="I3567" s="194"/>
      <c r="L3567" s="189"/>
      <c r="M3567" s="195"/>
      <c r="N3567" s="196"/>
      <c r="O3567" s="196"/>
      <c r="P3567" s="196"/>
      <c r="Q3567" s="196"/>
      <c r="R3567" s="196"/>
      <c r="S3567" s="196"/>
      <c r="T3567" s="197"/>
      <c r="AT3567" s="191" t="s">
        <v>532</v>
      </c>
      <c r="AU3567" s="191" t="s">
        <v>89</v>
      </c>
      <c r="AV3567" s="13" t="s">
        <v>89</v>
      </c>
      <c r="AW3567" s="13" t="s">
        <v>30</v>
      </c>
      <c r="AX3567" s="13" t="s">
        <v>76</v>
      </c>
      <c r="AY3567" s="191" t="s">
        <v>524</v>
      </c>
    </row>
    <row r="3568" spans="1:65" s="13" customFormat="1">
      <c r="B3568" s="189"/>
      <c r="D3568" s="190" t="s">
        <v>532</v>
      </c>
      <c r="E3568" s="191" t="s">
        <v>1</v>
      </c>
      <c r="F3568" s="192" t="s">
        <v>3374</v>
      </c>
      <c r="H3568" s="193">
        <v>235.45599999999999</v>
      </c>
      <c r="I3568" s="194"/>
      <c r="L3568" s="189"/>
      <c r="M3568" s="195"/>
      <c r="N3568" s="196"/>
      <c r="O3568" s="196"/>
      <c r="P3568" s="196"/>
      <c r="Q3568" s="196"/>
      <c r="R3568" s="196"/>
      <c r="S3568" s="196"/>
      <c r="T3568" s="197"/>
      <c r="AT3568" s="191" t="s">
        <v>532</v>
      </c>
      <c r="AU3568" s="191" t="s">
        <v>89</v>
      </c>
      <c r="AV3568" s="13" t="s">
        <v>89</v>
      </c>
      <c r="AW3568" s="13" t="s">
        <v>30</v>
      </c>
      <c r="AX3568" s="13" t="s">
        <v>76</v>
      </c>
      <c r="AY3568" s="191" t="s">
        <v>524</v>
      </c>
    </row>
    <row r="3569" spans="1:65" s="13" customFormat="1">
      <c r="B3569" s="189"/>
      <c r="D3569" s="190" t="s">
        <v>532</v>
      </c>
      <c r="E3569" s="191" t="s">
        <v>1</v>
      </c>
      <c r="F3569" s="192" t="s">
        <v>3375</v>
      </c>
      <c r="H3569" s="193">
        <v>22.529</v>
      </c>
      <c r="I3569" s="194"/>
      <c r="L3569" s="189"/>
      <c r="M3569" s="195"/>
      <c r="N3569" s="196"/>
      <c r="O3569" s="196"/>
      <c r="P3569" s="196"/>
      <c r="Q3569" s="196"/>
      <c r="R3569" s="196"/>
      <c r="S3569" s="196"/>
      <c r="T3569" s="197"/>
      <c r="AT3569" s="191" t="s">
        <v>532</v>
      </c>
      <c r="AU3569" s="191" t="s">
        <v>89</v>
      </c>
      <c r="AV3569" s="13" t="s">
        <v>89</v>
      </c>
      <c r="AW3569" s="13" t="s">
        <v>30</v>
      </c>
      <c r="AX3569" s="13" t="s">
        <v>76</v>
      </c>
      <c r="AY3569" s="191" t="s">
        <v>524</v>
      </c>
    </row>
    <row r="3570" spans="1:65" s="16" customFormat="1">
      <c r="B3570" s="213"/>
      <c r="D3570" s="190" t="s">
        <v>532</v>
      </c>
      <c r="E3570" s="214" t="s">
        <v>1</v>
      </c>
      <c r="F3570" s="215" t="s">
        <v>590</v>
      </c>
      <c r="H3570" s="216">
        <v>402.40800000000002</v>
      </c>
      <c r="I3570" s="217"/>
      <c r="L3570" s="213"/>
      <c r="M3570" s="218"/>
      <c r="N3570" s="219"/>
      <c r="O3570" s="219"/>
      <c r="P3570" s="219"/>
      <c r="Q3570" s="219"/>
      <c r="R3570" s="219"/>
      <c r="S3570" s="219"/>
      <c r="T3570" s="220"/>
      <c r="AT3570" s="214" t="s">
        <v>532</v>
      </c>
      <c r="AU3570" s="214" t="s">
        <v>89</v>
      </c>
      <c r="AV3570" s="16" t="s">
        <v>530</v>
      </c>
      <c r="AW3570" s="16" t="s">
        <v>30</v>
      </c>
      <c r="AX3570" s="16" t="s">
        <v>83</v>
      </c>
      <c r="AY3570" s="214" t="s">
        <v>524</v>
      </c>
    </row>
    <row r="3571" spans="1:65" s="2" customFormat="1" ht="33" customHeight="1">
      <c r="A3571" s="35"/>
      <c r="B3571" s="144"/>
      <c r="C3571" s="176" t="s">
        <v>3376</v>
      </c>
      <c r="D3571" s="176" t="s">
        <v>526</v>
      </c>
      <c r="E3571" s="177" t="s">
        <v>3377</v>
      </c>
      <c r="F3571" s="178" t="s">
        <v>3378</v>
      </c>
      <c r="G3571" s="179" t="s">
        <v>529</v>
      </c>
      <c r="H3571" s="180">
        <v>135.655</v>
      </c>
      <c r="I3571" s="181"/>
      <c r="J3571" s="180">
        <f>ROUND(I3571*H3571,3)</f>
        <v>0</v>
      </c>
      <c r="K3571" s="182"/>
      <c r="L3571" s="36"/>
      <c r="M3571" s="183" t="s">
        <v>1</v>
      </c>
      <c r="N3571" s="184" t="s">
        <v>42</v>
      </c>
      <c r="O3571" s="61"/>
      <c r="P3571" s="185">
        <f>O3571*H3571</f>
        <v>0</v>
      </c>
      <c r="Q3571" s="185">
        <v>4.3150000000000001E-2</v>
      </c>
      <c r="R3571" s="185">
        <f>Q3571*H3571</f>
        <v>5.8535132499999998</v>
      </c>
      <c r="S3571" s="185">
        <v>0</v>
      </c>
      <c r="T3571" s="186">
        <f>S3571*H3571</f>
        <v>0</v>
      </c>
      <c r="U3571" s="35"/>
      <c r="V3571" s="35"/>
      <c r="W3571" s="35"/>
      <c r="X3571" s="35"/>
      <c r="Y3571" s="35"/>
      <c r="Z3571" s="35"/>
      <c r="AA3571" s="35"/>
      <c r="AB3571" s="35"/>
      <c r="AC3571" s="35"/>
      <c r="AD3571" s="35"/>
      <c r="AE3571" s="35"/>
      <c r="AR3571" s="187" t="s">
        <v>644</v>
      </c>
      <c r="AT3571" s="187" t="s">
        <v>526</v>
      </c>
      <c r="AU3571" s="187" t="s">
        <v>89</v>
      </c>
      <c r="AY3571" s="18" t="s">
        <v>524</v>
      </c>
      <c r="BE3571" s="105">
        <f>IF(N3571="základná",J3571,0)</f>
        <v>0</v>
      </c>
      <c r="BF3571" s="105">
        <f>IF(N3571="znížená",J3571,0)</f>
        <v>0</v>
      </c>
      <c r="BG3571" s="105">
        <f>IF(N3571="zákl. prenesená",J3571,0)</f>
        <v>0</v>
      </c>
      <c r="BH3571" s="105">
        <f>IF(N3571="zníž. prenesená",J3571,0)</f>
        <v>0</v>
      </c>
      <c r="BI3571" s="105">
        <f>IF(N3571="nulová",J3571,0)</f>
        <v>0</v>
      </c>
      <c r="BJ3571" s="18" t="s">
        <v>89</v>
      </c>
      <c r="BK3571" s="188">
        <f>ROUND(I3571*H3571,3)</f>
        <v>0</v>
      </c>
      <c r="BL3571" s="18" t="s">
        <v>644</v>
      </c>
      <c r="BM3571" s="187" t="s">
        <v>3379</v>
      </c>
    </row>
    <row r="3572" spans="1:65" s="14" customFormat="1">
      <c r="B3572" s="198"/>
      <c r="D3572" s="190" t="s">
        <v>532</v>
      </c>
      <c r="E3572" s="199" t="s">
        <v>1</v>
      </c>
      <c r="F3572" s="200" t="s">
        <v>577</v>
      </c>
      <c r="H3572" s="199" t="s">
        <v>1</v>
      </c>
      <c r="I3572" s="201"/>
      <c r="L3572" s="198"/>
      <c r="M3572" s="202"/>
      <c r="N3572" s="203"/>
      <c r="O3572" s="203"/>
      <c r="P3572" s="203"/>
      <c r="Q3572" s="203"/>
      <c r="R3572" s="203"/>
      <c r="S3572" s="203"/>
      <c r="T3572" s="204"/>
      <c r="AT3572" s="199" t="s">
        <v>532</v>
      </c>
      <c r="AU3572" s="199" t="s">
        <v>89</v>
      </c>
      <c r="AV3572" s="14" t="s">
        <v>83</v>
      </c>
      <c r="AW3572" s="14" t="s">
        <v>30</v>
      </c>
      <c r="AX3572" s="14" t="s">
        <v>76</v>
      </c>
      <c r="AY3572" s="199" t="s">
        <v>524</v>
      </c>
    </row>
    <row r="3573" spans="1:65" s="13" customFormat="1">
      <c r="B3573" s="189"/>
      <c r="D3573" s="190" t="s">
        <v>532</v>
      </c>
      <c r="E3573" s="191" t="s">
        <v>1</v>
      </c>
      <c r="F3573" s="192" t="s">
        <v>3380</v>
      </c>
      <c r="H3573" s="193">
        <v>174.005</v>
      </c>
      <c r="I3573" s="194"/>
      <c r="L3573" s="189"/>
      <c r="M3573" s="195"/>
      <c r="N3573" s="196"/>
      <c r="O3573" s="196"/>
      <c r="P3573" s="196"/>
      <c r="Q3573" s="196"/>
      <c r="R3573" s="196"/>
      <c r="S3573" s="196"/>
      <c r="T3573" s="197"/>
      <c r="AT3573" s="191" t="s">
        <v>532</v>
      </c>
      <c r="AU3573" s="191" t="s">
        <v>89</v>
      </c>
      <c r="AV3573" s="13" t="s">
        <v>89</v>
      </c>
      <c r="AW3573" s="13" t="s">
        <v>30</v>
      </c>
      <c r="AX3573" s="13" t="s">
        <v>76</v>
      </c>
      <c r="AY3573" s="191" t="s">
        <v>524</v>
      </c>
    </row>
    <row r="3574" spans="1:65" s="13" customFormat="1">
      <c r="B3574" s="189"/>
      <c r="D3574" s="190" t="s">
        <v>532</v>
      </c>
      <c r="E3574" s="191" t="s">
        <v>1</v>
      </c>
      <c r="F3574" s="192" t="s">
        <v>3381</v>
      </c>
      <c r="H3574" s="193">
        <v>-38.35</v>
      </c>
      <c r="I3574" s="194"/>
      <c r="L3574" s="189"/>
      <c r="M3574" s="195"/>
      <c r="N3574" s="196"/>
      <c r="O3574" s="196"/>
      <c r="P3574" s="196"/>
      <c r="Q3574" s="196"/>
      <c r="R3574" s="196"/>
      <c r="S3574" s="196"/>
      <c r="T3574" s="197"/>
      <c r="AT3574" s="191" t="s">
        <v>532</v>
      </c>
      <c r="AU3574" s="191" t="s">
        <v>89</v>
      </c>
      <c r="AV3574" s="13" t="s">
        <v>89</v>
      </c>
      <c r="AW3574" s="13" t="s">
        <v>30</v>
      </c>
      <c r="AX3574" s="13" t="s">
        <v>76</v>
      </c>
      <c r="AY3574" s="191" t="s">
        <v>524</v>
      </c>
    </row>
    <row r="3575" spans="1:65" s="16" customFormat="1">
      <c r="B3575" s="213"/>
      <c r="D3575" s="190" t="s">
        <v>532</v>
      </c>
      <c r="E3575" s="214" t="s">
        <v>1</v>
      </c>
      <c r="F3575" s="215" t="s">
        <v>590</v>
      </c>
      <c r="H3575" s="216">
        <v>135.655</v>
      </c>
      <c r="I3575" s="217"/>
      <c r="L3575" s="213"/>
      <c r="M3575" s="218"/>
      <c r="N3575" s="219"/>
      <c r="O3575" s="219"/>
      <c r="P3575" s="219"/>
      <c r="Q3575" s="219"/>
      <c r="R3575" s="219"/>
      <c r="S3575" s="219"/>
      <c r="T3575" s="220"/>
      <c r="AT3575" s="214" t="s">
        <v>532</v>
      </c>
      <c r="AU3575" s="214" t="s">
        <v>89</v>
      </c>
      <c r="AV3575" s="16" t="s">
        <v>530</v>
      </c>
      <c r="AW3575" s="16" t="s">
        <v>30</v>
      </c>
      <c r="AX3575" s="16" t="s">
        <v>83</v>
      </c>
      <c r="AY3575" s="214" t="s">
        <v>524</v>
      </c>
    </row>
    <row r="3576" spans="1:65" s="2" customFormat="1" ht="33" customHeight="1">
      <c r="A3576" s="35"/>
      <c r="B3576" s="144"/>
      <c r="C3576" s="176" t="s">
        <v>3382</v>
      </c>
      <c r="D3576" s="176" t="s">
        <v>526</v>
      </c>
      <c r="E3576" s="177" t="s">
        <v>3383</v>
      </c>
      <c r="F3576" s="178" t="s">
        <v>3384</v>
      </c>
      <c r="G3576" s="179" t="s">
        <v>529</v>
      </c>
      <c r="H3576" s="180">
        <v>33.712000000000003</v>
      </c>
      <c r="I3576" s="181"/>
      <c r="J3576" s="180">
        <f>ROUND(I3576*H3576,3)</f>
        <v>0</v>
      </c>
      <c r="K3576" s="182"/>
      <c r="L3576" s="36"/>
      <c r="M3576" s="183" t="s">
        <v>1</v>
      </c>
      <c r="N3576" s="184" t="s">
        <v>42</v>
      </c>
      <c r="O3576" s="61"/>
      <c r="P3576" s="185">
        <f>O3576*H3576</f>
        <v>0</v>
      </c>
      <c r="Q3576" s="185">
        <v>4.4519999999999997E-2</v>
      </c>
      <c r="R3576" s="185">
        <f>Q3576*H3576</f>
        <v>1.5008582400000001</v>
      </c>
      <c r="S3576" s="185">
        <v>0</v>
      </c>
      <c r="T3576" s="186">
        <f>S3576*H3576</f>
        <v>0</v>
      </c>
      <c r="U3576" s="35"/>
      <c r="V3576" s="35"/>
      <c r="W3576" s="35"/>
      <c r="X3576" s="35"/>
      <c r="Y3576" s="35"/>
      <c r="Z3576" s="35"/>
      <c r="AA3576" s="35"/>
      <c r="AB3576" s="35"/>
      <c r="AC3576" s="35"/>
      <c r="AD3576" s="35"/>
      <c r="AE3576" s="35"/>
      <c r="AR3576" s="187" t="s">
        <v>644</v>
      </c>
      <c r="AT3576" s="187" t="s">
        <v>526</v>
      </c>
      <c r="AU3576" s="187" t="s">
        <v>89</v>
      </c>
      <c r="AY3576" s="18" t="s">
        <v>524</v>
      </c>
      <c r="BE3576" s="105">
        <f>IF(N3576="základná",J3576,0)</f>
        <v>0</v>
      </c>
      <c r="BF3576" s="105">
        <f>IF(N3576="znížená",J3576,0)</f>
        <v>0</v>
      </c>
      <c r="BG3576" s="105">
        <f>IF(N3576="zákl. prenesená",J3576,0)</f>
        <v>0</v>
      </c>
      <c r="BH3576" s="105">
        <f>IF(N3576="zníž. prenesená",J3576,0)</f>
        <v>0</v>
      </c>
      <c r="BI3576" s="105">
        <f>IF(N3576="nulová",J3576,0)</f>
        <v>0</v>
      </c>
      <c r="BJ3576" s="18" t="s">
        <v>89</v>
      </c>
      <c r="BK3576" s="188">
        <f>ROUND(I3576*H3576,3)</f>
        <v>0</v>
      </c>
      <c r="BL3576" s="18" t="s">
        <v>644</v>
      </c>
      <c r="BM3576" s="187" t="s">
        <v>3385</v>
      </c>
    </row>
    <row r="3577" spans="1:65" s="14" customFormat="1">
      <c r="B3577" s="198"/>
      <c r="D3577" s="190" t="s">
        <v>532</v>
      </c>
      <c r="E3577" s="199" t="s">
        <v>1</v>
      </c>
      <c r="F3577" s="200" t="s">
        <v>3386</v>
      </c>
      <c r="H3577" s="199" t="s">
        <v>1</v>
      </c>
      <c r="I3577" s="201"/>
      <c r="L3577" s="198"/>
      <c r="M3577" s="202"/>
      <c r="N3577" s="203"/>
      <c r="O3577" s="203"/>
      <c r="P3577" s="203"/>
      <c r="Q3577" s="203"/>
      <c r="R3577" s="203"/>
      <c r="S3577" s="203"/>
      <c r="T3577" s="204"/>
      <c r="AT3577" s="199" t="s">
        <v>532</v>
      </c>
      <c r="AU3577" s="199" t="s">
        <v>89</v>
      </c>
      <c r="AV3577" s="14" t="s">
        <v>83</v>
      </c>
      <c r="AW3577" s="14" t="s">
        <v>30</v>
      </c>
      <c r="AX3577" s="14" t="s">
        <v>76</v>
      </c>
      <c r="AY3577" s="199" t="s">
        <v>524</v>
      </c>
    </row>
    <row r="3578" spans="1:65" s="13" customFormat="1">
      <c r="B3578" s="189"/>
      <c r="D3578" s="190" t="s">
        <v>532</v>
      </c>
      <c r="E3578" s="191" t="s">
        <v>1</v>
      </c>
      <c r="F3578" s="192" t="s">
        <v>3387</v>
      </c>
      <c r="H3578" s="193">
        <v>19.588000000000001</v>
      </c>
      <c r="I3578" s="194"/>
      <c r="L3578" s="189"/>
      <c r="M3578" s="195"/>
      <c r="N3578" s="196"/>
      <c r="O3578" s="196"/>
      <c r="P3578" s="196"/>
      <c r="Q3578" s="196"/>
      <c r="R3578" s="196"/>
      <c r="S3578" s="196"/>
      <c r="T3578" s="197"/>
      <c r="AT3578" s="191" t="s">
        <v>532</v>
      </c>
      <c r="AU3578" s="191" t="s">
        <v>89</v>
      </c>
      <c r="AV3578" s="13" t="s">
        <v>89</v>
      </c>
      <c r="AW3578" s="13" t="s">
        <v>30</v>
      </c>
      <c r="AX3578" s="13" t="s">
        <v>76</v>
      </c>
      <c r="AY3578" s="191" t="s">
        <v>524</v>
      </c>
    </row>
    <row r="3579" spans="1:65" s="13" customFormat="1">
      <c r="B3579" s="189"/>
      <c r="D3579" s="190" t="s">
        <v>532</v>
      </c>
      <c r="E3579" s="191" t="s">
        <v>1</v>
      </c>
      <c r="F3579" s="192" t="s">
        <v>3388</v>
      </c>
      <c r="H3579" s="193">
        <v>14.124000000000001</v>
      </c>
      <c r="I3579" s="194"/>
      <c r="L3579" s="189"/>
      <c r="M3579" s="195"/>
      <c r="N3579" s="196"/>
      <c r="O3579" s="196"/>
      <c r="P3579" s="196"/>
      <c r="Q3579" s="196"/>
      <c r="R3579" s="196"/>
      <c r="S3579" s="196"/>
      <c r="T3579" s="197"/>
      <c r="AT3579" s="191" t="s">
        <v>532</v>
      </c>
      <c r="AU3579" s="191" t="s">
        <v>89</v>
      </c>
      <c r="AV3579" s="13" t="s">
        <v>89</v>
      </c>
      <c r="AW3579" s="13" t="s">
        <v>30</v>
      </c>
      <c r="AX3579" s="13" t="s">
        <v>76</v>
      </c>
      <c r="AY3579" s="191" t="s">
        <v>524</v>
      </c>
    </row>
    <row r="3580" spans="1:65" s="16" customFormat="1">
      <c r="B3580" s="213"/>
      <c r="D3580" s="190" t="s">
        <v>532</v>
      </c>
      <c r="E3580" s="214" t="s">
        <v>1</v>
      </c>
      <c r="F3580" s="215" t="s">
        <v>590</v>
      </c>
      <c r="H3580" s="216">
        <v>33.712000000000003</v>
      </c>
      <c r="I3580" s="217"/>
      <c r="L3580" s="213"/>
      <c r="M3580" s="218"/>
      <c r="N3580" s="219"/>
      <c r="O3580" s="219"/>
      <c r="P3580" s="219"/>
      <c r="Q3580" s="219"/>
      <c r="R3580" s="219"/>
      <c r="S3580" s="219"/>
      <c r="T3580" s="220"/>
      <c r="AT3580" s="214" t="s">
        <v>532</v>
      </c>
      <c r="AU3580" s="214" t="s">
        <v>89</v>
      </c>
      <c r="AV3580" s="16" t="s">
        <v>530</v>
      </c>
      <c r="AW3580" s="16" t="s">
        <v>30</v>
      </c>
      <c r="AX3580" s="16" t="s">
        <v>83</v>
      </c>
      <c r="AY3580" s="214" t="s">
        <v>524</v>
      </c>
    </row>
    <row r="3581" spans="1:65" s="2" customFormat="1" ht="44.25" customHeight="1">
      <c r="A3581" s="35"/>
      <c r="B3581" s="144"/>
      <c r="C3581" s="176" t="s">
        <v>3389</v>
      </c>
      <c r="D3581" s="176" t="s">
        <v>526</v>
      </c>
      <c r="E3581" s="177" t="s">
        <v>3390</v>
      </c>
      <c r="F3581" s="178" t="s">
        <v>3391</v>
      </c>
      <c r="G3581" s="179" t="s">
        <v>529</v>
      </c>
      <c r="H3581" s="180">
        <v>48.191000000000003</v>
      </c>
      <c r="I3581" s="181"/>
      <c r="J3581" s="180">
        <f>ROUND(I3581*H3581,3)</f>
        <v>0</v>
      </c>
      <c r="K3581" s="182"/>
      <c r="L3581" s="36"/>
      <c r="M3581" s="183" t="s">
        <v>1</v>
      </c>
      <c r="N3581" s="184" t="s">
        <v>42</v>
      </c>
      <c r="O3581" s="61"/>
      <c r="P3581" s="185">
        <f>O3581*H3581</f>
        <v>0</v>
      </c>
      <c r="Q3581" s="185">
        <v>4.7E-2</v>
      </c>
      <c r="R3581" s="185">
        <f>Q3581*H3581</f>
        <v>2.264977</v>
      </c>
      <c r="S3581" s="185">
        <v>0</v>
      </c>
      <c r="T3581" s="186">
        <f>S3581*H3581</f>
        <v>0</v>
      </c>
      <c r="U3581" s="35"/>
      <c r="V3581" s="35"/>
      <c r="W3581" s="35"/>
      <c r="X3581" s="35"/>
      <c r="Y3581" s="35"/>
      <c r="Z3581" s="35"/>
      <c r="AA3581" s="35"/>
      <c r="AB3581" s="35"/>
      <c r="AC3581" s="35"/>
      <c r="AD3581" s="35"/>
      <c r="AE3581" s="35"/>
      <c r="AR3581" s="187" t="s">
        <v>644</v>
      </c>
      <c r="AT3581" s="187" t="s">
        <v>526</v>
      </c>
      <c r="AU3581" s="187" t="s">
        <v>89</v>
      </c>
      <c r="AY3581" s="18" t="s">
        <v>524</v>
      </c>
      <c r="BE3581" s="105">
        <f>IF(N3581="základná",J3581,0)</f>
        <v>0</v>
      </c>
      <c r="BF3581" s="105">
        <f>IF(N3581="znížená",J3581,0)</f>
        <v>0</v>
      </c>
      <c r="BG3581" s="105">
        <f>IF(N3581="zákl. prenesená",J3581,0)</f>
        <v>0</v>
      </c>
      <c r="BH3581" s="105">
        <f>IF(N3581="zníž. prenesená",J3581,0)</f>
        <v>0</v>
      </c>
      <c r="BI3581" s="105">
        <f>IF(N3581="nulová",J3581,0)</f>
        <v>0</v>
      </c>
      <c r="BJ3581" s="18" t="s">
        <v>89</v>
      </c>
      <c r="BK3581" s="188">
        <f>ROUND(I3581*H3581,3)</f>
        <v>0</v>
      </c>
      <c r="BL3581" s="18" t="s">
        <v>644</v>
      </c>
      <c r="BM3581" s="187" t="s">
        <v>3392</v>
      </c>
    </row>
    <row r="3582" spans="1:65" s="14" customFormat="1">
      <c r="B3582" s="198"/>
      <c r="D3582" s="190" t="s">
        <v>532</v>
      </c>
      <c r="E3582" s="199" t="s">
        <v>1</v>
      </c>
      <c r="F3582" s="200" t="s">
        <v>3393</v>
      </c>
      <c r="H3582" s="199" t="s">
        <v>1</v>
      </c>
      <c r="I3582" s="201"/>
      <c r="L3582" s="198"/>
      <c r="M3582" s="202"/>
      <c r="N3582" s="203"/>
      <c r="O3582" s="203"/>
      <c r="P3582" s="203"/>
      <c r="Q3582" s="203"/>
      <c r="R3582" s="203"/>
      <c r="S3582" s="203"/>
      <c r="T3582" s="204"/>
      <c r="AT3582" s="199" t="s">
        <v>532</v>
      </c>
      <c r="AU3582" s="199" t="s">
        <v>89</v>
      </c>
      <c r="AV3582" s="14" t="s">
        <v>83</v>
      </c>
      <c r="AW3582" s="14" t="s">
        <v>30</v>
      </c>
      <c r="AX3582" s="14" t="s">
        <v>76</v>
      </c>
      <c r="AY3582" s="199" t="s">
        <v>524</v>
      </c>
    </row>
    <row r="3583" spans="1:65" s="13" customFormat="1">
      <c r="B3583" s="189"/>
      <c r="D3583" s="190" t="s">
        <v>532</v>
      </c>
      <c r="E3583" s="191" t="s">
        <v>1</v>
      </c>
      <c r="F3583" s="192" t="s">
        <v>3394</v>
      </c>
      <c r="H3583" s="193">
        <v>43.25</v>
      </c>
      <c r="I3583" s="194"/>
      <c r="L3583" s="189"/>
      <c r="M3583" s="195"/>
      <c r="N3583" s="196"/>
      <c r="O3583" s="196"/>
      <c r="P3583" s="196"/>
      <c r="Q3583" s="196"/>
      <c r="R3583" s="196"/>
      <c r="S3583" s="196"/>
      <c r="T3583" s="197"/>
      <c r="AT3583" s="191" t="s">
        <v>532</v>
      </c>
      <c r="AU3583" s="191" t="s">
        <v>89</v>
      </c>
      <c r="AV3583" s="13" t="s">
        <v>89</v>
      </c>
      <c r="AW3583" s="13" t="s">
        <v>30</v>
      </c>
      <c r="AX3583" s="13" t="s">
        <v>76</v>
      </c>
      <c r="AY3583" s="191" t="s">
        <v>524</v>
      </c>
    </row>
    <row r="3584" spans="1:65" s="13" customFormat="1">
      <c r="B3584" s="189"/>
      <c r="D3584" s="190" t="s">
        <v>532</v>
      </c>
      <c r="E3584" s="191" t="s">
        <v>1</v>
      </c>
      <c r="F3584" s="192" t="s">
        <v>3395</v>
      </c>
      <c r="H3584" s="193">
        <v>4.9409999999999998</v>
      </c>
      <c r="I3584" s="194"/>
      <c r="L3584" s="189"/>
      <c r="M3584" s="195"/>
      <c r="N3584" s="196"/>
      <c r="O3584" s="196"/>
      <c r="P3584" s="196"/>
      <c r="Q3584" s="196"/>
      <c r="R3584" s="196"/>
      <c r="S3584" s="196"/>
      <c r="T3584" s="197"/>
      <c r="AT3584" s="191" t="s">
        <v>532</v>
      </c>
      <c r="AU3584" s="191" t="s">
        <v>89</v>
      </c>
      <c r="AV3584" s="13" t="s">
        <v>89</v>
      </c>
      <c r="AW3584" s="13" t="s">
        <v>30</v>
      </c>
      <c r="AX3584" s="13" t="s">
        <v>76</v>
      </c>
      <c r="AY3584" s="191" t="s">
        <v>524</v>
      </c>
    </row>
    <row r="3585" spans="1:65" s="16" customFormat="1">
      <c r="B3585" s="213"/>
      <c r="D3585" s="190" t="s">
        <v>532</v>
      </c>
      <c r="E3585" s="214" t="s">
        <v>1</v>
      </c>
      <c r="F3585" s="215" t="s">
        <v>590</v>
      </c>
      <c r="H3585" s="216">
        <v>48.191000000000003</v>
      </c>
      <c r="I3585" s="217"/>
      <c r="L3585" s="213"/>
      <c r="M3585" s="218"/>
      <c r="N3585" s="219"/>
      <c r="O3585" s="219"/>
      <c r="P3585" s="219"/>
      <c r="Q3585" s="219"/>
      <c r="R3585" s="219"/>
      <c r="S3585" s="219"/>
      <c r="T3585" s="220"/>
      <c r="AT3585" s="214" t="s">
        <v>532</v>
      </c>
      <c r="AU3585" s="214" t="s">
        <v>89</v>
      </c>
      <c r="AV3585" s="16" t="s">
        <v>530</v>
      </c>
      <c r="AW3585" s="16" t="s">
        <v>30</v>
      </c>
      <c r="AX3585" s="16" t="s">
        <v>83</v>
      </c>
      <c r="AY3585" s="214" t="s">
        <v>524</v>
      </c>
    </row>
    <row r="3586" spans="1:65" s="2" customFormat="1" ht="44.25" customHeight="1">
      <c r="A3586" s="35"/>
      <c r="B3586" s="144"/>
      <c r="C3586" s="176" t="s">
        <v>3396</v>
      </c>
      <c r="D3586" s="176" t="s">
        <v>526</v>
      </c>
      <c r="E3586" s="177" t="s">
        <v>3397</v>
      </c>
      <c r="F3586" s="178" t="s">
        <v>3398</v>
      </c>
      <c r="G3586" s="179" t="s">
        <v>529</v>
      </c>
      <c r="H3586" s="180">
        <v>117.139</v>
      </c>
      <c r="I3586" s="181"/>
      <c r="J3586" s="180">
        <f>ROUND(I3586*H3586,3)</f>
        <v>0</v>
      </c>
      <c r="K3586" s="182"/>
      <c r="L3586" s="36"/>
      <c r="M3586" s="183" t="s">
        <v>1</v>
      </c>
      <c r="N3586" s="184" t="s">
        <v>42</v>
      </c>
      <c r="O3586" s="61"/>
      <c r="P3586" s="185">
        <f>O3586*H3586</f>
        <v>0</v>
      </c>
      <c r="Q3586" s="185">
        <v>4.8399999999999999E-2</v>
      </c>
      <c r="R3586" s="185">
        <f>Q3586*H3586</f>
        <v>5.6695275999999994</v>
      </c>
      <c r="S3586" s="185">
        <v>0</v>
      </c>
      <c r="T3586" s="186">
        <f>S3586*H3586</f>
        <v>0</v>
      </c>
      <c r="U3586" s="35"/>
      <c r="V3586" s="35"/>
      <c r="W3586" s="35"/>
      <c r="X3586" s="35"/>
      <c r="Y3586" s="35"/>
      <c r="Z3586" s="35"/>
      <c r="AA3586" s="35"/>
      <c r="AB3586" s="35"/>
      <c r="AC3586" s="35"/>
      <c r="AD3586" s="35"/>
      <c r="AE3586" s="35"/>
      <c r="AR3586" s="187" t="s">
        <v>644</v>
      </c>
      <c r="AT3586" s="187" t="s">
        <v>526</v>
      </c>
      <c r="AU3586" s="187" t="s">
        <v>89</v>
      </c>
      <c r="AY3586" s="18" t="s">
        <v>524</v>
      </c>
      <c r="BE3586" s="105">
        <f>IF(N3586="základná",J3586,0)</f>
        <v>0</v>
      </c>
      <c r="BF3586" s="105">
        <f>IF(N3586="znížená",J3586,0)</f>
        <v>0</v>
      </c>
      <c r="BG3586" s="105">
        <f>IF(N3586="zákl. prenesená",J3586,0)</f>
        <v>0</v>
      </c>
      <c r="BH3586" s="105">
        <f>IF(N3586="zníž. prenesená",J3586,0)</f>
        <v>0</v>
      </c>
      <c r="BI3586" s="105">
        <f>IF(N3586="nulová",J3586,0)</f>
        <v>0</v>
      </c>
      <c r="BJ3586" s="18" t="s">
        <v>89</v>
      </c>
      <c r="BK3586" s="188">
        <f>ROUND(I3586*H3586,3)</f>
        <v>0</v>
      </c>
      <c r="BL3586" s="18" t="s">
        <v>644</v>
      </c>
      <c r="BM3586" s="187" t="s">
        <v>3399</v>
      </c>
    </row>
    <row r="3587" spans="1:65" s="14" customFormat="1">
      <c r="B3587" s="198"/>
      <c r="D3587" s="190" t="s">
        <v>532</v>
      </c>
      <c r="E3587" s="199" t="s">
        <v>1</v>
      </c>
      <c r="F3587" s="200" t="s">
        <v>3400</v>
      </c>
      <c r="H3587" s="199" t="s">
        <v>1</v>
      </c>
      <c r="I3587" s="201"/>
      <c r="L3587" s="198"/>
      <c r="M3587" s="202"/>
      <c r="N3587" s="203"/>
      <c r="O3587" s="203"/>
      <c r="P3587" s="203"/>
      <c r="Q3587" s="203"/>
      <c r="R3587" s="203"/>
      <c r="S3587" s="203"/>
      <c r="T3587" s="204"/>
      <c r="AT3587" s="199" t="s">
        <v>532</v>
      </c>
      <c r="AU3587" s="199" t="s">
        <v>89</v>
      </c>
      <c r="AV3587" s="14" t="s">
        <v>83</v>
      </c>
      <c r="AW3587" s="14" t="s">
        <v>30</v>
      </c>
      <c r="AX3587" s="14" t="s">
        <v>76</v>
      </c>
      <c r="AY3587" s="199" t="s">
        <v>524</v>
      </c>
    </row>
    <row r="3588" spans="1:65" s="13" customFormat="1">
      <c r="B3588" s="189"/>
      <c r="D3588" s="190" t="s">
        <v>532</v>
      </c>
      <c r="E3588" s="191" t="s">
        <v>1</v>
      </c>
      <c r="F3588" s="192" t="s">
        <v>3401</v>
      </c>
      <c r="H3588" s="193">
        <v>46.314999999999998</v>
      </c>
      <c r="I3588" s="194"/>
      <c r="L3588" s="189"/>
      <c r="M3588" s="195"/>
      <c r="N3588" s="196"/>
      <c r="O3588" s="196"/>
      <c r="P3588" s="196"/>
      <c r="Q3588" s="196"/>
      <c r="R3588" s="196"/>
      <c r="S3588" s="196"/>
      <c r="T3588" s="197"/>
      <c r="AT3588" s="191" t="s">
        <v>532</v>
      </c>
      <c r="AU3588" s="191" t="s">
        <v>89</v>
      </c>
      <c r="AV3588" s="13" t="s">
        <v>89</v>
      </c>
      <c r="AW3588" s="13" t="s">
        <v>30</v>
      </c>
      <c r="AX3588" s="13" t="s">
        <v>76</v>
      </c>
      <c r="AY3588" s="191" t="s">
        <v>524</v>
      </c>
    </row>
    <row r="3589" spans="1:65" s="13" customFormat="1">
      <c r="B3589" s="189"/>
      <c r="D3589" s="190" t="s">
        <v>532</v>
      </c>
      <c r="E3589" s="191" t="s">
        <v>1</v>
      </c>
      <c r="F3589" s="192" t="s">
        <v>3402</v>
      </c>
      <c r="H3589" s="193">
        <v>70.823999999999998</v>
      </c>
      <c r="I3589" s="194"/>
      <c r="L3589" s="189"/>
      <c r="M3589" s="195"/>
      <c r="N3589" s="196"/>
      <c r="O3589" s="196"/>
      <c r="P3589" s="196"/>
      <c r="Q3589" s="196"/>
      <c r="R3589" s="196"/>
      <c r="S3589" s="196"/>
      <c r="T3589" s="197"/>
      <c r="AT3589" s="191" t="s">
        <v>532</v>
      </c>
      <c r="AU3589" s="191" t="s">
        <v>89</v>
      </c>
      <c r="AV3589" s="13" t="s">
        <v>89</v>
      </c>
      <c r="AW3589" s="13" t="s">
        <v>30</v>
      </c>
      <c r="AX3589" s="13" t="s">
        <v>76</v>
      </c>
      <c r="AY3589" s="191" t="s">
        <v>524</v>
      </c>
    </row>
    <row r="3590" spans="1:65" s="16" customFormat="1">
      <c r="B3590" s="213"/>
      <c r="D3590" s="190" t="s">
        <v>532</v>
      </c>
      <c r="E3590" s="214" t="s">
        <v>1</v>
      </c>
      <c r="F3590" s="215" t="s">
        <v>590</v>
      </c>
      <c r="H3590" s="216">
        <v>117.139</v>
      </c>
      <c r="I3590" s="217"/>
      <c r="L3590" s="213"/>
      <c r="M3590" s="218"/>
      <c r="N3590" s="219"/>
      <c r="O3590" s="219"/>
      <c r="P3590" s="219"/>
      <c r="Q3590" s="219"/>
      <c r="R3590" s="219"/>
      <c r="S3590" s="219"/>
      <c r="T3590" s="220"/>
      <c r="AT3590" s="214" t="s">
        <v>532</v>
      </c>
      <c r="AU3590" s="214" t="s">
        <v>89</v>
      </c>
      <c r="AV3590" s="16" t="s">
        <v>530</v>
      </c>
      <c r="AW3590" s="16" t="s">
        <v>30</v>
      </c>
      <c r="AX3590" s="16" t="s">
        <v>83</v>
      </c>
      <c r="AY3590" s="214" t="s">
        <v>524</v>
      </c>
    </row>
    <row r="3591" spans="1:65" s="2" customFormat="1" ht="44.25" customHeight="1">
      <c r="A3591" s="35"/>
      <c r="B3591" s="144"/>
      <c r="C3591" s="176" t="s">
        <v>3403</v>
      </c>
      <c r="D3591" s="176" t="s">
        <v>526</v>
      </c>
      <c r="E3591" s="177" t="s">
        <v>3404</v>
      </c>
      <c r="F3591" s="178" t="s">
        <v>3405</v>
      </c>
      <c r="G3591" s="179" t="s">
        <v>529</v>
      </c>
      <c r="H3591" s="180">
        <v>10.731999999999999</v>
      </c>
      <c r="I3591" s="181"/>
      <c r="J3591" s="180">
        <f>ROUND(I3591*H3591,3)</f>
        <v>0</v>
      </c>
      <c r="K3591" s="182"/>
      <c r="L3591" s="36"/>
      <c r="M3591" s="183" t="s">
        <v>1</v>
      </c>
      <c r="N3591" s="184" t="s">
        <v>42</v>
      </c>
      <c r="O3591" s="61"/>
      <c r="P3591" s="185">
        <f>O3591*H3591</f>
        <v>0</v>
      </c>
      <c r="Q3591" s="185">
        <v>4.8399999999999999E-2</v>
      </c>
      <c r="R3591" s="185">
        <f>Q3591*H3591</f>
        <v>0.51942879999999991</v>
      </c>
      <c r="S3591" s="185">
        <v>0</v>
      </c>
      <c r="T3591" s="186">
        <f>S3591*H3591</f>
        <v>0</v>
      </c>
      <c r="U3591" s="35"/>
      <c r="V3591" s="35"/>
      <c r="W3591" s="35"/>
      <c r="X3591" s="35"/>
      <c r="Y3591" s="35"/>
      <c r="Z3591" s="35"/>
      <c r="AA3591" s="35"/>
      <c r="AB3591" s="35"/>
      <c r="AC3591" s="35"/>
      <c r="AD3591" s="35"/>
      <c r="AE3591" s="35"/>
      <c r="AR3591" s="187" t="s">
        <v>644</v>
      </c>
      <c r="AT3591" s="187" t="s">
        <v>526</v>
      </c>
      <c r="AU3591" s="187" t="s">
        <v>89</v>
      </c>
      <c r="AY3591" s="18" t="s">
        <v>524</v>
      </c>
      <c r="BE3591" s="105">
        <f>IF(N3591="základná",J3591,0)</f>
        <v>0</v>
      </c>
      <c r="BF3591" s="105">
        <f>IF(N3591="znížená",J3591,0)</f>
        <v>0</v>
      </c>
      <c r="BG3591" s="105">
        <f>IF(N3591="zákl. prenesená",J3591,0)</f>
        <v>0</v>
      </c>
      <c r="BH3591" s="105">
        <f>IF(N3591="zníž. prenesená",J3591,0)</f>
        <v>0</v>
      </c>
      <c r="BI3591" s="105">
        <f>IF(N3591="nulová",J3591,0)</f>
        <v>0</v>
      </c>
      <c r="BJ3591" s="18" t="s">
        <v>89</v>
      </c>
      <c r="BK3591" s="188">
        <f>ROUND(I3591*H3591,3)</f>
        <v>0</v>
      </c>
      <c r="BL3591" s="18" t="s">
        <v>644</v>
      </c>
      <c r="BM3591" s="187" t="s">
        <v>3406</v>
      </c>
    </row>
    <row r="3592" spans="1:65" s="14" customFormat="1">
      <c r="B3592" s="198"/>
      <c r="D3592" s="190" t="s">
        <v>532</v>
      </c>
      <c r="E3592" s="199" t="s">
        <v>1</v>
      </c>
      <c r="F3592" s="200" t="s">
        <v>577</v>
      </c>
      <c r="H3592" s="199" t="s">
        <v>1</v>
      </c>
      <c r="I3592" s="201"/>
      <c r="L3592" s="198"/>
      <c r="M3592" s="202"/>
      <c r="N3592" s="203"/>
      <c r="O3592" s="203"/>
      <c r="P3592" s="203"/>
      <c r="Q3592" s="203"/>
      <c r="R3592" s="203"/>
      <c r="S3592" s="203"/>
      <c r="T3592" s="204"/>
      <c r="AT3592" s="199" t="s">
        <v>532</v>
      </c>
      <c r="AU3592" s="199" t="s">
        <v>89</v>
      </c>
      <c r="AV3592" s="14" t="s">
        <v>83</v>
      </c>
      <c r="AW3592" s="14" t="s">
        <v>30</v>
      </c>
      <c r="AX3592" s="14" t="s">
        <v>76</v>
      </c>
      <c r="AY3592" s="199" t="s">
        <v>524</v>
      </c>
    </row>
    <row r="3593" spans="1:65" s="13" customFormat="1">
      <c r="B3593" s="189"/>
      <c r="D3593" s="190" t="s">
        <v>532</v>
      </c>
      <c r="E3593" s="191" t="s">
        <v>1</v>
      </c>
      <c r="F3593" s="192" t="s">
        <v>3407</v>
      </c>
      <c r="H3593" s="193">
        <v>10.731999999999999</v>
      </c>
      <c r="I3593" s="194"/>
      <c r="L3593" s="189"/>
      <c r="M3593" s="195"/>
      <c r="N3593" s="196"/>
      <c r="O3593" s="196"/>
      <c r="P3593" s="196"/>
      <c r="Q3593" s="196"/>
      <c r="R3593" s="196"/>
      <c r="S3593" s="196"/>
      <c r="T3593" s="197"/>
      <c r="AT3593" s="191" t="s">
        <v>532</v>
      </c>
      <c r="AU3593" s="191" t="s">
        <v>89</v>
      </c>
      <c r="AV3593" s="13" t="s">
        <v>89</v>
      </c>
      <c r="AW3593" s="13" t="s">
        <v>30</v>
      </c>
      <c r="AX3593" s="13" t="s">
        <v>83</v>
      </c>
      <c r="AY3593" s="191" t="s">
        <v>524</v>
      </c>
    </row>
    <row r="3594" spans="1:65" s="2" customFormat="1" ht="44.25" customHeight="1">
      <c r="A3594" s="35"/>
      <c r="B3594" s="144"/>
      <c r="C3594" s="176" t="s">
        <v>3408</v>
      </c>
      <c r="D3594" s="176" t="s">
        <v>526</v>
      </c>
      <c r="E3594" s="177" t="s">
        <v>3409</v>
      </c>
      <c r="F3594" s="178" t="s">
        <v>3410</v>
      </c>
      <c r="G3594" s="179" t="s">
        <v>529</v>
      </c>
      <c r="H3594" s="180">
        <v>49.755000000000003</v>
      </c>
      <c r="I3594" s="181"/>
      <c r="J3594" s="180">
        <f>ROUND(I3594*H3594,3)</f>
        <v>0</v>
      </c>
      <c r="K3594" s="182"/>
      <c r="L3594" s="36"/>
      <c r="M3594" s="183" t="s">
        <v>1</v>
      </c>
      <c r="N3594" s="184" t="s">
        <v>42</v>
      </c>
      <c r="O3594" s="61"/>
      <c r="P3594" s="185">
        <f>O3594*H3594</f>
        <v>0</v>
      </c>
      <c r="Q3594" s="185">
        <v>4.8399999999999999E-2</v>
      </c>
      <c r="R3594" s="185">
        <f>Q3594*H3594</f>
        <v>2.4081420000000002</v>
      </c>
      <c r="S3594" s="185">
        <v>0</v>
      </c>
      <c r="T3594" s="186">
        <f>S3594*H3594</f>
        <v>0</v>
      </c>
      <c r="U3594" s="35"/>
      <c r="V3594" s="35"/>
      <c r="W3594" s="35"/>
      <c r="X3594" s="35"/>
      <c r="Y3594" s="35"/>
      <c r="Z3594" s="35"/>
      <c r="AA3594" s="35"/>
      <c r="AB3594" s="35"/>
      <c r="AC3594" s="35"/>
      <c r="AD3594" s="35"/>
      <c r="AE3594" s="35"/>
      <c r="AR3594" s="187" t="s">
        <v>644</v>
      </c>
      <c r="AT3594" s="187" t="s">
        <v>526</v>
      </c>
      <c r="AU3594" s="187" t="s">
        <v>89</v>
      </c>
      <c r="AY3594" s="18" t="s">
        <v>524</v>
      </c>
      <c r="BE3594" s="105">
        <f>IF(N3594="základná",J3594,0)</f>
        <v>0</v>
      </c>
      <c r="BF3594" s="105">
        <f>IF(N3594="znížená",J3594,0)</f>
        <v>0</v>
      </c>
      <c r="BG3594" s="105">
        <f>IF(N3594="zákl. prenesená",J3594,0)</f>
        <v>0</v>
      </c>
      <c r="BH3594" s="105">
        <f>IF(N3594="zníž. prenesená",J3594,0)</f>
        <v>0</v>
      </c>
      <c r="BI3594" s="105">
        <f>IF(N3594="nulová",J3594,0)</f>
        <v>0</v>
      </c>
      <c r="BJ3594" s="18" t="s">
        <v>89</v>
      </c>
      <c r="BK3594" s="188">
        <f>ROUND(I3594*H3594,3)</f>
        <v>0</v>
      </c>
      <c r="BL3594" s="18" t="s">
        <v>644</v>
      </c>
      <c r="BM3594" s="187" t="s">
        <v>3411</v>
      </c>
    </row>
    <row r="3595" spans="1:65" s="14" customFormat="1">
      <c r="B3595" s="198"/>
      <c r="D3595" s="190" t="s">
        <v>532</v>
      </c>
      <c r="E3595" s="199" t="s">
        <v>1</v>
      </c>
      <c r="F3595" s="200" t="s">
        <v>3412</v>
      </c>
      <c r="H3595" s="199" t="s">
        <v>1</v>
      </c>
      <c r="I3595" s="201"/>
      <c r="L3595" s="198"/>
      <c r="M3595" s="202"/>
      <c r="N3595" s="203"/>
      <c r="O3595" s="203"/>
      <c r="P3595" s="203"/>
      <c r="Q3595" s="203"/>
      <c r="R3595" s="203"/>
      <c r="S3595" s="203"/>
      <c r="T3595" s="204"/>
      <c r="AT3595" s="199" t="s">
        <v>532</v>
      </c>
      <c r="AU3595" s="199" t="s">
        <v>89</v>
      </c>
      <c r="AV3595" s="14" t="s">
        <v>83</v>
      </c>
      <c r="AW3595" s="14" t="s">
        <v>30</v>
      </c>
      <c r="AX3595" s="14" t="s">
        <v>76</v>
      </c>
      <c r="AY3595" s="199" t="s">
        <v>524</v>
      </c>
    </row>
    <row r="3596" spans="1:65" s="13" customFormat="1">
      <c r="B3596" s="189"/>
      <c r="D3596" s="190" t="s">
        <v>532</v>
      </c>
      <c r="E3596" s="191" t="s">
        <v>1</v>
      </c>
      <c r="F3596" s="192" t="s">
        <v>3413</v>
      </c>
      <c r="H3596" s="193">
        <v>49.755000000000003</v>
      </c>
      <c r="I3596" s="194"/>
      <c r="L3596" s="189"/>
      <c r="M3596" s="195"/>
      <c r="N3596" s="196"/>
      <c r="O3596" s="196"/>
      <c r="P3596" s="196"/>
      <c r="Q3596" s="196"/>
      <c r="R3596" s="196"/>
      <c r="S3596" s="196"/>
      <c r="T3596" s="197"/>
      <c r="AT3596" s="191" t="s">
        <v>532</v>
      </c>
      <c r="AU3596" s="191" t="s">
        <v>89</v>
      </c>
      <c r="AV3596" s="13" t="s">
        <v>89</v>
      </c>
      <c r="AW3596" s="13" t="s">
        <v>30</v>
      </c>
      <c r="AX3596" s="13" t="s">
        <v>76</v>
      </c>
      <c r="AY3596" s="191" t="s">
        <v>524</v>
      </c>
    </row>
    <row r="3597" spans="1:65" s="16" customFormat="1">
      <c r="B3597" s="213"/>
      <c r="D3597" s="190" t="s">
        <v>532</v>
      </c>
      <c r="E3597" s="214" t="s">
        <v>1</v>
      </c>
      <c r="F3597" s="215" t="s">
        <v>590</v>
      </c>
      <c r="H3597" s="216">
        <v>49.755000000000003</v>
      </c>
      <c r="I3597" s="217"/>
      <c r="L3597" s="213"/>
      <c r="M3597" s="218"/>
      <c r="N3597" s="219"/>
      <c r="O3597" s="219"/>
      <c r="P3597" s="219"/>
      <c r="Q3597" s="219"/>
      <c r="R3597" s="219"/>
      <c r="S3597" s="219"/>
      <c r="T3597" s="220"/>
      <c r="AT3597" s="214" t="s">
        <v>532</v>
      </c>
      <c r="AU3597" s="214" t="s">
        <v>89</v>
      </c>
      <c r="AV3597" s="16" t="s">
        <v>530</v>
      </c>
      <c r="AW3597" s="16" t="s">
        <v>30</v>
      </c>
      <c r="AX3597" s="16" t="s">
        <v>83</v>
      </c>
      <c r="AY3597" s="214" t="s">
        <v>524</v>
      </c>
    </row>
    <row r="3598" spans="1:65" s="2" customFormat="1" ht="44.25" customHeight="1">
      <c r="A3598" s="35"/>
      <c r="B3598" s="144"/>
      <c r="C3598" s="176" t="s">
        <v>3414</v>
      </c>
      <c r="D3598" s="176" t="s">
        <v>526</v>
      </c>
      <c r="E3598" s="177" t="s">
        <v>3415</v>
      </c>
      <c r="F3598" s="178" t="s">
        <v>3416</v>
      </c>
      <c r="G3598" s="179" t="s">
        <v>529</v>
      </c>
      <c r="H3598" s="180">
        <v>28.448</v>
      </c>
      <c r="I3598" s="181"/>
      <c r="J3598" s="180">
        <f>ROUND(I3598*H3598,3)</f>
        <v>0</v>
      </c>
      <c r="K3598" s="182"/>
      <c r="L3598" s="36"/>
      <c r="M3598" s="183" t="s">
        <v>1</v>
      </c>
      <c r="N3598" s="184" t="s">
        <v>42</v>
      </c>
      <c r="O3598" s="61"/>
      <c r="P3598" s="185">
        <f>O3598*H3598</f>
        <v>0</v>
      </c>
      <c r="Q3598" s="185">
        <v>4.8399999999999999E-2</v>
      </c>
      <c r="R3598" s="185">
        <f>Q3598*H3598</f>
        <v>1.3768832</v>
      </c>
      <c r="S3598" s="185">
        <v>0</v>
      </c>
      <c r="T3598" s="186">
        <f>S3598*H3598</f>
        <v>0</v>
      </c>
      <c r="U3598" s="35"/>
      <c r="V3598" s="35"/>
      <c r="W3598" s="35"/>
      <c r="X3598" s="35"/>
      <c r="Y3598" s="35"/>
      <c r="Z3598" s="35"/>
      <c r="AA3598" s="35"/>
      <c r="AB3598" s="35"/>
      <c r="AC3598" s="35"/>
      <c r="AD3598" s="35"/>
      <c r="AE3598" s="35"/>
      <c r="AR3598" s="187" t="s">
        <v>644</v>
      </c>
      <c r="AT3598" s="187" t="s">
        <v>526</v>
      </c>
      <c r="AU3598" s="187" t="s">
        <v>89</v>
      </c>
      <c r="AY3598" s="18" t="s">
        <v>524</v>
      </c>
      <c r="BE3598" s="105">
        <f>IF(N3598="základná",J3598,0)</f>
        <v>0</v>
      </c>
      <c r="BF3598" s="105">
        <f>IF(N3598="znížená",J3598,0)</f>
        <v>0</v>
      </c>
      <c r="BG3598" s="105">
        <f>IF(N3598="zákl. prenesená",J3598,0)</f>
        <v>0</v>
      </c>
      <c r="BH3598" s="105">
        <f>IF(N3598="zníž. prenesená",J3598,0)</f>
        <v>0</v>
      </c>
      <c r="BI3598" s="105">
        <f>IF(N3598="nulová",J3598,0)</f>
        <v>0</v>
      </c>
      <c r="BJ3598" s="18" t="s">
        <v>89</v>
      </c>
      <c r="BK3598" s="188">
        <f>ROUND(I3598*H3598,3)</f>
        <v>0</v>
      </c>
      <c r="BL3598" s="18" t="s">
        <v>644</v>
      </c>
      <c r="BM3598" s="187" t="s">
        <v>3417</v>
      </c>
    </row>
    <row r="3599" spans="1:65" s="14" customFormat="1">
      <c r="B3599" s="198"/>
      <c r="D3599" s="190" t="s">
        <v>532</v>
      </c>
      <c r="E3599" s="199" t="s">
        <v>1</v>
      </c>
      <c r="F3599" s="200" t="s">
        <v>3418</v>
      </c>
      <c r="H3599" s="199" t="s">
        <v>1</v>
      </c>
      <c r="I3599" s="201"/>
      <c r="L3599" s="198"/>
      <c r="M3599" s="202"/>
      <c r="N3599" s="203"/>
      <c r="O3599" s="203"/>
      <c r="P3599" s="203"/>
      <c r="Q3599" s="203"/>
      <c r="R3599" s="203"/>
      <c r="S3599" s="203"/>
      <c r="T3599" s="204"/>
      <c r="AT3599" s="199" t="s">
        <v>532</v>
      </c>
      <c r="AU3599" s="199" t="s">
        <v>89</v>
      </c>
      <c r="AV3599" s="14" t="s">
        <v>83</v>
      </c>
      <c r="AW3599" s="14" t="s">
        <v>30</v>
      </c>
      <c r="AX3599" s="14" t="s">
        <v>76</v>
      </c>
      <c r="AY3599" s="199" t="s">
        <v>524</v>
      </c>
    </row>
    <row r="3600" spans="1:65" s="13" customFormat="1">
      <c r="B3600" s="189"/>
      <c r="D3600" s="190" t="s">
        <v>532</v>
      </c>
      <c r="E3600" s="191" t="s">
        <v>1</v>
      </c>
      <c r="F3600" s="192" t="s">
        <v>3419</v>
      </c>
      <c r="H3600" s="193">
        <v>24.756</v>
      </c>
      <c r="I3600" s="194"/>
      <c r="L3600" s="189"/>
      <c r="M3600" s="195"/>
      <c r="N3600" s="196"/>
      <c r="O3600" s="196"/>
      <c r="P3600" s="196"/>
      <c r="Q3600" s="196"/>
      <c r="R3600" s="196"/>
      <c r="S3600" s="196"/>
      <c r="T3600" s="197"/>
      <c r="AT3600" s="191" t="s">
        <v>532</v>
      </c>
      <c r="AU3600" s="191" t="s">
        <v>89</v>
      </c>
      <c r="AV3600" s="13" t="s">
        <v>89</v>
      </c>
      <c r="AW3600" s="13" t="s">
        <v>30</v>
      </c>
      <c r="AX3600" s="13" t="s">
        <v>76</v>
      </c>
      <c r="AY3600" s="191" t="s">
        <v>524</v>
      </c>
    </row>
    <row r="3601" spans="1:65" s="13" customFormat="1">
      <c r="B3601" s="189"/>
      <c r="D3601" s="190" t="s">
        <v>532</v>
      </c>
      <c r="E3601" s="191" t="s">
        <v>1</v>
      </c>
      <c r="F3601" s="192" t="s">
        <v>3420</v>
      </c>
      <c r="H3601" s="193">
        <v>3.6920000000000002</v>
      </c>
      <c r="I3601" s="194"/>
      <c r="L3601" s="189"/>
      <c r="M3601" s="195"/>
      <c r="N3601" s="196"/>
      <c r="O3601" s="196"/>
      <c r="P3601" s="196"/>
      <c r="Q3601" s="196"/>
      <c r="R3601" s="196"/>
      <c r="S3601" s="196"/>
      <c r="T3601" s="197"/>
      <c r="AT3601" s="191" t="s">
        <v>532</v>
      </c>
      <c r="AU3601" s="191" t="s">
        <v>89</v>
      </c>
      <c r="AV3601" s="13" t="s">
        <v>89</v>
      </c>
      <c r="AW3601" s="13" t="s">
        <v>30</v>
      </c>
      <c r="AX3601" s="13" t="s">
        <v>76</v>
      </c>
      <c r="AY3601" s="191" t="s">
        <v>524</v>
      </c>
    </row>
    <row r="3602" spans="1:65" s="16" customFormat="1">
      <c r="B3602" s="213"/>
      <c r="D3602" s="190" t="s">
        <v>532</v>
      </c>
      <c r="E3602" s="214" t="s">
        <v>1</v>
      </c>
      <c r="F3602" s="215" t="s">
        <v>590</v>
      </c>
      <c r="H3602" s="216">
        <v>28.448</v>
      </c>
      <c r="I3602" s="217"/>
      <c r="L3602" s="213"/>
      <c r="M3602" s="218"/>
      <c r="N3602" s="219"/>
      <c r="O3602" s="219"/>
      <c r="P3602" s="219"/>
      <c r="Q3602" s="219"/>
      <c r="R3602" s="219"/>
      <c r="S3602" s="219"/>
      <c r="T3602" s="220"/>
      <c r="AT3602" s="214" t="s">
        <v>532</v>
      </c>
      <c r="AU3602" s="214" t="s">
        <v>89</v>
      </c>
      <c r="AV3602" s="16" t="s">
        <v>530</v>
      </c>
      <c r="AW3602" s="16" t="s">
        <v>30</v>
      </c>
      <c r="AX3602" s="16" t="s">
        <v>83</v>
      </c>
      <c r="AY3602" s="214" t="s">
        <v>524</v>
      </c>
    </row>
    <row r="3603" spans="1:65" s="2" customFormat="1" ht="44.25" customHeight="1">
      <c r="A3603" s="35"/>
      <c r="B3603" s="144"/>
      <c r="C3603" s="176" t="s">
        <v>3421</v>
      </c>
      <c r="D3603" s="176" t="s">
        <v>526</v>
      </c>
      <c r="E3603" s="177" t="s">
        <v>3422</v>
      </c>
      <c r="F3603" s="178" t="s">
        <v>3423</v>
      </c>
      <c r="G3603" s="179" t="s">
        <v>529</v>
      </c>
      <c r="H3603" s="180">
        <v>8.1150000000000002</v>
      </c>
      <c r="I3603" s="181"/>
      <c r="J3603" s="180">
        <f>ROUND(I3603*H3603,3)</f>
        <v>0</v>
      </c>
      <c r="K3603" s="182"/>
      <c r="L3603" s="36"/>
      <c r="M3603" s="183" t="s">
        <v>1</v>
      </c>
      <c r="N3603" s="184" t="s">
        <v>42</v>
      </c>
      <c r="O3603" s="61"/>
      <c r="P3603" s="185">
        <f>O3603*H3603</f>
        <v>0</v>
      </c>
      <c r="Q3603" s="185">
        <v>4.8399999999999999E-2</v>
      </c>
      <c r="R3603" s="185">
        <f>Q3603*H3603</f>
        <v>0.392766</v>
      </c>
      <c r="S3603" s="185">
        <v>0</v>
      </c>
      <c r="T3603" s="186">
        <f>S3603*H3603</f>
        <v>0</v>
      </c>
      <c r="U3603" s="35"/>
      <c r="V3603" s="35"/>
      <c r="W3603" s="35"/>
      <c r="X3603" s="35"/>
      <c r="Y3603" s="35"/>
      <c r="Z3603" s="35"/>
      <c r="AA3603" s="35"/>
      <c r="AB3603" s="35"/>
      <c r="AC3603" s="35"/>
      <c r="AD3603" s="35"/>
      <c r="AE3603" s="35"/>
      <c r="AR3603" s="187" t="s">
        <v>644</v>
      </c>
      <c r="AT3603" s="187" t="s">
        <v>526</v>
      </c>
      <c r="AU3603" s="187" t="s">
        <v>89</v>
      </c>
      <c r="AY3603" s="18" t="s">
        <v>524</v>
      </c>
      <c r="BE3603" s="105">
        <f>IF(N3603="základná",J3603,0)</f>
        <v>0</v>
      </c>
      <c r="BF3603" s="105">
        <f>IF(N3603="znížená",J3603,0)</f>
        <v>0</v>
      </c>
      <c r="BG3603" s="105">
        <f>IF(N3603="zákl. prenesená",J3603,0)</f>
        <v>0</v>
      </c>
      <c r="BH3603" s="105">
        <f>IF(N3603="zníž. prenesená",J3603,0)</f>
        <v>0</v>
      </c>
      <c r="BI3603" s="105">
        <f>IF(N3603="nulová",J3603,0)</f>
        <v>0</v>
      </c>
      <c r="BJ3603" s="18" t="s">
        <v>89</v>
      </c>
      <c r="BK3603" s="188">
        <f>ROUND(I3603*H3603,3)</f>
        <v>0</v>
      </c>
      <c r="BL3603" s="18" t="s">
        <v>644</v>
      </c>
      <c r="BM3603" s="187" t="s">
        <v>3424</v>
      </c>
    </row>
    <row r="3604" spans="1:65" s="14" customFormat="1">
      <c r="B3604" s="198"/>
      <c r="D3604" s="190" t="s">
        <v>532</v>
      </c>
      <c r="E3604" s="199" t="s">
        <v>1</v>
      </c>
      <c r="F3604" s="200" t="s">
        <v>3425</v>
      </c>
      <c r="H3604" s="199" t="s">
        <v>1</v>
      </c>
      <c r="I3604" s="201"/>
      <c r="L3604" s="198"/>
      <c r="M3604" s="202"/>
      <c r="N3604" s="203"/>
      <c r="O3604" s="203"/>
      <c r="P3604" s="203"/>
      <c r="Q3604" s="203"/>
      <c r="R3604" s="203"/>
      <c r="S3604" s="203"/>
      <c r="T3604" s="204"/>
      <c r="AT3604" s="199" t="s">
        <v>532</v>
      </c>
      <c r="AU3604" s="199" t="s">
        <v>89</v>
      </c>
      <c r="AV3604" s="14" t="s">
        <v>83</v>
      </c>
      <c r="AW3604" s="14" t="s">
        <v>30</v>
      </c>
      <c r="AX3604" s="14" t="s">
        <v>76</v>
      </c>
      <c r="AY3604" s="199" t="s">
        <v>524</v>
      </c>
    </row>
    <row r="3605" spans="1:65" s="13" customFormat="1">
      <c r="B3605" s="189"/>
      <c r="D3605" s="190" t="s">
        <v>532</v>
      </c>
      <c r="E3605" s="191" t="s">
        <v>1</v>
      </c>
      <c r="F3605" s="192" t="s">
        <v>3426</v>
      </c>
      <c r="H3605" s="193">
        <v>8.1150000000000002</v>
      </c>
      <c r="I3605" s="194"/>
      <c r="L3605" s="189"/>
      <c r="M3605" s="195"/>
      <c r="N3605" s="196"/>
      <c r="O3605" s="196"/>
      <c r="P3605" s="196"/>
      <c r="Q3605" s="196"/>
      <c r="R3605" s="196"/>
      <c r="S3605" s="196"/>
      <c r="T3605" s="197"/>
      <c r="AT3605" s="191" t="s">
        <v>532</v>
      </c>
      <c r="AU3605" s="191" t="s">
        <v>89</v>
      </c>
      <c r="AV3605" s="13" t="s">
        <v>89</v>
      </c>
      <c r="AW3605" s="13" t="s">
        <v>30</v>
      </c>
      <c r="AX3605" s="13" t="s">
        <v>83</v>
      </c>
      <c r="AY3605" s="191" t="s">
        <v>524</v>
      </c>
    </row>
    <row r="3606" spans="1:65" s="2" customFormat="1" ht="33" customHeight="1">
      <c r="A3606" s="35"/>
      <c r="B3606" s="144"/>
      <c r="C3606" s="176" t="s">
        <v>3427</v>
      </c>
      <c r="D3606" s="176" t="s">
        <v>526</v>
      </c>
      <c r="E3606" s="177" t="s">
        <v>3428</v>
      </c>
      <c r="F3606" s="178" t="s">
        <v>3429</v>
      </c>
      <c r="G3606" s="179" t="s">
        <v>529</v>
      </c>
      <c r="H3606" s="180">
        <v>371.19600000000003</v>
      </c>
      <c r="I3606" s="181"/>
      <c r="J3606" s="180">
        <f>ROUND(I3606*H3606,3)</f>
        <v>0</v>
      </c>
      <c r="K3606" s="182"/>
      <c r="L3606" s="36"/>
      <c r="M3606" s="183" t="s">
        <v>1</v>
      </c>
      <c r="N3606" s="184" t="s">
        <v>42</v>
      </c>
      <c r="O3606" s="61"/>
      <c r="P3606" s="185">
        <f>O3606*H3606</f>
        <v>0</v>
      </c>
      <c r="Q3606" s="185">
        <v>2.1569999999999999E-2</v>
      </c>
      <c r="R3606" s="185">
        <f>Q3606*H3606</f>
        <v>8.00669772</v>
      </c>
      <c r="S3606" s="185">
        <v>0</v>
      </c>
      <c r="T3606" s="186">
        <f>S3606*H3606</f>
        <v>0</v>
      </c>
      <c r="U3606" s="35"/>
      <c r="V3606" s="35"/>
      <c r="W3606" s="35"/>
      <c r="X3606" s="35"/>
      <c r="Y3606" s="35"/>
      <c r="Z3606" s="35"/>
      <c r="AA3606" s="35"/>
      <c r="AB3606" s="35"/>
      <c r="AC3606" s="35"/>
      <c r="AD3606" s="35"/>
      <c r="AE3606" s="35"/>
      <c r="AR3606" s="187" t="s">
        <v>644</v>
      </c>
      <c r="AT3606" s="187" t="s">
        <v>526</v>
      </c>
      <c r="AU3606" s="187" t="s">
        <v>89</v>
      </c>
      <c r="AY3606" s="18" t="s">
        <v>524</v>
      </c>
      <c r="BE3606" s="105">
        <f>IF(N3606="základná",J3606,0)</f>
        <v>0</v>
      </c>
      <c r="BF3606" s="105">
        <f>IF(N3606="znížená",J3606,0)</f>
        <v>0</v>
      </c>
      <c r="BG3606" s="105">
        <f>IF(N3606="zákl. prenesená",J3606,0)</f>
        <v>0</v>
      </c>
      <c r="BH3606" s="105">
        <f>IF(N3606="zníž. prenesená",J3606,0)</f>
        <v>0</v>
      </c>
      <c r="BI3606" s="105">
        <f>IF(N3606="nulová",J3606,0)</f>
        <v>0</v>
      </c>
      <c r="BJ3606" s="18" t="s">
        <v>89</v>
      </c>
      <c r="BK3606" s="188">
        <f>ROUND(I3606*H3606,3)</f>
        <v>0</v>
      </c>
      <c r="BL3606" s="18" t="s">
        <v>644</v>
      </c>
      <c r="BM3606" s="187" t="s">
        <v>3430</v>
      </c>
    </row>
    <row r="3607" spans="1:65" s="14" customFormat="1">
      <c r="B3607" s="198"/>
      <c r="D3607" s="190" t="s">
        <v>532</v>
      </c>
      <c r="E3607" s="199" t="s">
        <v>1</v>
      </c>
      <c r="F3607" s="200" t="s">
        <v>577</v>
      </c>
      <c r="H3607" s="199" t="s">
        <v>1</v>
      </c>
      <c r="I3607" s="201"/>
      <c r="L3607" s="198"/>
      <c r="M3607" s="202"/>
      <c r="N3607" s="203"/>
      <c r="O3607" s="203"/>
      <c r="P3607" s="203"/>
      <c r="Q3607" s="203"/>
      <c r="R3607" s="203"/>
      <c r="S3607" s="203"/>
      <c r="T3607" s="204"/>
      <c r="AT3607" s="199" t="s">
        <v>532</v>
      </c>
      <c r="AU3607" s="199" t="s">
        <v>89</v>
      </c>
      <c r="AV3607" s="14" t="s">
        <v>83</v>
      </c>
      <c r="AW3607" s="14" t="s">
        <v>30</v>
      </c>
      <c r="AX3607" s="14" t="s">
        <v>76</v>
      </c>
      <c r="AY3607" s="199" t="s">
        <v>524</v>
      </c>
    </row>
    <row r="3608" spans="1:65" s="13" customFormat="1">
      <c r="B3608" s="189"/>
      <c r="D3608" s="190" t="s">
        <v>532</v>
      </c>
      <c r="E3608" s="191" t="s">
        <v>1</v>
      </c>
      <c r="F3608" s="192" t="s">
        <v>3431</v>
      </c>
      <c r="H3608" s="193">
        <v>371.19600000000003</v>
      </c>
      <c r="I3608" s="194"/>
      <c r="L3608" s="189"/>
      <c r="M3608" s="195"/>
      <c r="N3608" s="196"/>
      <c r="O3608" s="196"/>
      <c r="P3608" s="196"/>
      <c r="Q3608" s="196"/>
      <c r="R3608" s="196"/>
      <c r="S3608" s="196"/>
      <c r="T3608" s="197"/>
      <c r="AT3608" s="191" t="s">
        <v>532</v>
      </c>
      <c r="AU3608" s="191" t="s">
        <v>89</v>
      </c>
      <c r="AV3608" s="13" t="s">
        <v>89</v>
      </c>
      <c r="AW3608" s="13" t="s">
        <v>30</v>
      </c>
      <c r="AX3608" s="13" t="s">
        <v>76</v>
      </c>
      <c r="AY3608" s="191" t="s">
        <v>524</v>
      </c>
    </row>
    <row r="3609" spans="1:65" s="16" customFormat="1">
      <c r="B3609" s="213"/>
      <c r="D3609" s="190" t="s">
        <v>532</v>
      </c>
      <c r="E3609" s="214" t="s">
        <v>1</v>
      </c>
      <c r="F3609" s="215" t="s">
        <v>590</v>
      </c>
      <c r="H3609" s="216">
        <v>371.19600000000003</v>
      </c>
      <c r="I3609" s="217"/>
      <c r="L3609" s="213"/>
      <c r="M3609" s="218"/>
      <c r="N3609" s="219"/>
      <c r="O3609" s="219"/>
      <c r="P3609" s="219"/>
      <c r="Q3609" s="219"/>
      <c r="R3609" s="219"/>
      <c r="S3609" s="219"/>
      <c r="T3609" s="220"/>
      <c r="AT3609" s="214" t="s">
        <v>532</v>
      </c>
      <c r="AU3609" s="214" t="s">
        <v>89</v>
      </c>
      <c r="AV3609" s="16" t="s">
        <v>530</v>
      </c>
      <c r="AW3609" s="16" t="s">
        <v>30</v>
      </c>
      <c r="AX3609" s="16" t="s">
        <v>83</v>
      </c>
      <c r="AY3609" s="214" t="s">
        <v>524</v>
      </c>
    </row>
    <row r="3610" spans="1:65" s="2" customFormat="1" ht="44.25" customHeight="1">
      <c r="A3610" s="35"/>
      <c r="B3610" s="144"/>
      <c r="C3610" s="176" t="s">
        <v>3432</v>
      </c>
      <c r="D3610" s="176" t="s">
        <v>526</v>
      </c>
      <c r="E3610" s="177" t="s">
        <v>3433</v>
      </c>
      <c r="F3610" s="178" t="s">
        <v>3434</v>
      </c>
      <c r="G3610" s="179" t="s">
        <v>529</v>
      </c>
      <c r="H3610" s="180">
        <v>989.447</v>
      </c>
      <c r="I3610" s="181"/>
      <c r="J3610" s="180">
        <f>ROUND(I3610*H3610,3)</f>
        <v>0</v>
      </c>
      <c r="K3610" s="182"/>
      <c r="L3610" s="36"/>
      <c r="M3610" s="183" t="s">
        <v>1</v>
      </c>
      <c r="N3610" s="184" t="s">
        <v>42</v>
      </c>
      <c r="O3610" s="61"/>
      <c r="P3610" s="185">
        <f>O3610*H3610</f>
        <v>0</v>
      </c>
      <c r="Q3610" s="185">
        <v>2.1569999999999999E-2</v>
      </c>
      <c r="R3610" s="185">
        <f>Q3610*H3610</f>
        <v>21.342371789999998</v>
      </c>
      <c r="S3610" s="185">
        <v>0</v>
      </c>
      <c r="T3610" s="186">
        <f>S3610*H3610</f>
        <v>0</v>
      </c>
      <c r="U3610" s="35"/>
      <c r="V3610" s="35"/>
      <c r="W3610" s="35"/>
      <c r="X3610" s="35"/>
      <c r="Y3610" s="35"/>
      <c r="Z3610" s="35"/>
      <c r="AA3610" s="35"/>
      <c r="AB3610" s="35"/>
      <c r="AC3610" s="35"/>
      <c r="AD3610" s="35"/>
      <c r="AE3610" s="35"/>
      <c r="AR3610" s="187" t="s">
        <v>644</v>
      </c>
      <c r="AT3610" s="187" t="s">
        <v>526</v>
      </c>
      <c r="AU3610" s="187" t="s">
        <v>89</v>
      </c>
      <c r="AY3610" s="18" t="s">
        <v>524</v>
      </c>
      <c r="BE3610" s="105">
        <f>IF(N3610="základná",J3610,0)</f>
        <v>0</v>
      </c>
      <c r="BF3610" s="105">
        <f>IF(N3610="znížená",J3610,0)</f>
        <v>0</v>
      </c>
      <c r="BG3610" s="105">
        <f>IF(N3610="zákl. prenesená",J3610,0)</f>
        <v>0</v>
      </c>
      <c r="BH3610" s="105">
        <f>IF(N3610="zníž. prenesená",J3610,0)</f>
        <v>0</v>
      </c>
      <c r="BI3610" s="105">
        <f>IF(N3610="nulová",J3610,0)</f>
        <v>0</v>
      </c>
      <c r="BJ3610" s="18" t="s">
        <v>89</v>
      </c>
      <c r="BK3610" s="188">
        <f>ROUND(I3610*H3610,3)</f>
        <v>0</v>
      </c>
      <c r="BL3610" s="18" t="s">
        <v>644</v>
      </c>
      <c r="BM3610" s="187" t="s">
        <v>3435</v>
      </c>
    </row>
    <row r="3611" spans="1:65" s="14" customFormat="1">
      <c r="B3611" s="198"/>
      <c r="D3611" s="190" t="s">
        <v>532</v>
      </c>
      <c r="E3611" s="199" t="s">
        <v>1</v>
      </c>
      <c r="F3611" s="200" t="s">
        <v>3436</v>
      </c>
      <c r="H3611" s="199" t="s">
        <v>1</v>
      </c>
      <c r="I3611" s="201"/>
      <c r="L3611" s="198"/>
      <c r="M3611" s="202"/>
      <c r="N3611" s="203"/>
      <c r="O3611" s="203"/>
      <c r="P3611" s="203"/>
      <c r="Q3611" s="203"/>
      <c r="R3611" s="203"/>
      <c r="S3611" s="203"/>
      <c r="T3611" s="204"/>
      <c r="AT3611" s="199" t="s">
        <v>532</v>
      </c>
      <c r="AU3611" s="199" t="s">
        <v>89</v>
      </c>
      <c r="AV3611" s="14" t="s">
        <v>83</v>
      </c>
      <c r="AW3611" s="14" t="s">
        <v>30</v>
      </c>
      <c r="AX3611" s="14" t="s">
        <v>76</v>
      </c>
      <c r="AY3611" s="199" t="s">
        <v>524</v>
      </c>
    </row>
    <row r="3612" spans="1:65" s="13" customFormat="1">
      <c r="B3612" s="189"/>
      <c r="D3612" s="190" t="s">
        <v>532</v>
      </c>
      <c r="E3612" s="191" t="s">
        <v>1</v>
      </c>
      <c r="F3612" s="192" t="s">
        <v>3437</v>
      </c>
      <c r="H3612" s="193">
        <v>237.476</v>
      </c>
      <c r="I3612" s="194"/>
      <c r="L3612" s="189"/>
      <c r="M3612" s="195"/>
      <c r="N3612" s="196"/>
      <c r="O3612" s="196"/>
      <c r="P3612" s="196"/>
      <c r="Q3612" s="196"/>
      <c r="R3612" s="196"/>
      <c r="S3612" s="196"/>
      <c r="T3612" s="197"/>
      <c r="AT3612" s="191" t="s">
        <v>532</v>
      </c>
      <c r="AU3612" s="191" t="s">
        <v>89</v>
      </c>
      <c r="AV3612" s="13" t="s">
        <v>89</v>
      </c>
      <c r="AW3612" s="13" t="s">
        <v>30</v>
      </c>
      <c r="AX3612" s="13" t="s">
        <v>76</v>
      </c>
      <c r="AY3612" s="191" t="s">
        <v>524</v>
      </c>
    </row>
    <row r="3613" spans="1:65" s="13" customFormat="1">
      <c r="B3613" s="189"/>
      <c r="D3613" s="190" t="s">
        <v>532</v>
      </c>
      <c r="E3613" s="191" t="s">
        <v>1</v>
      </c>
      <c r="F3613" s="192" t="s">
        <v>3438</v>
      </c>
      <c r="H3613" s="193">
        <v>127.672</v>
      </c>
      <c r="I3613" s="194"/>
      <c r="L3613" s="189"/>
      <c r="M3613" s="195"/>
      <c r="N3613" s="196"/>
      <c r="O3613" s="196"/>
      <c r="P3613" s="196"/>
      <c r="Q3613" s="196"/>
      <c r="R3613" s="196"/>
      <c r="S3613" s="196"/>
      <c r="T3613" s="197"/>
      <c r="AT3613" s="191" t="s">
        <v>532</v>
      </c>
      <c r="AU3613" s="191" t="s">
        <v>89</v>
      </c>
      <c r="AV3613" s="13" t="s">
        <v>89</v>
      </c>
      <c r="AW3613" s="13" t="s">
        <v>30</v>
      </c>
      <c r="AX3613" s="13" t="s">
        <v>76</v>
      </c>
      <c r="AY3613" s="191" t="s">
        <v>524</v>
      </c>
    </row>
    <row r="3614" spans="1:65" s="13" customFormat="1">
      <c r="B3614" s="189"/>
      <c r="D3614" s="190" t="s">
        <v>532</v>
      </c>
      <c r="E3614" s="191" t="s">
        <v>1</v>
      </c>
      <c r="F3614" s="192" t="s">
        <v>3439</v>
      </c>
      <c r="H3614" s="193">
        <v>624.29899999999998</v>
      </c>
      <c r="I3614" s="194"/>
      <c r="L3614" s="189"/>
      <c r="M3614" s="195"/>
      <c r="N3614" s="196"/>
      <c r="O3614" s="196"/>
      <c r="P3614" s="196"/>
      <c r="Q3614" s="196"/>
      <c r="R3614" s="196"/>
      <c r="S3614" s="196"/>
      <c r="T3614" s="197"/>
      <c r="AT3614" s="191" t="s">
        <v>532</v>
      </c>
      <c r="AU3614" s="191" t="s">
        <v>89</v>
      </c>
      <c r="AV3614" s="13" t="s">
        <v>89</v>
      </c>
      <c r="AW3614" s="13" t="s">
        <v>30</v>
      </c>
      <c r="AX3614" s="13" t="s">
        <v>76</v>
      </c>
      <c r="AY3614" s="191" t="s">
        <v>524</v>
      </c>
    </row>
    <row r="3615" spans="1:65" s="16" customFormat="1">
      <c r="B3615" s="213"/>
      <c r="D3615" s="190" t="s">
        <v>532</v>
      </c>
      <c r="E3615" s="214" t="s">
        <v>1</v>
      </c>
      <c r="F3615" s="215" t="s">
        <v>590</v>
      </c>
      <c r="H3615" s="216">
        <v>989.447</v>
      </c>
      <c r="I3615" s="217"/>
      <c r="L3615" s="213"/>
      <c r="M3615" s="218"/>
      <c r="N3615" s="219"/>
      <c r="O3615" s="219"/>
      <c r="P3615" s="219"/>
      <c r="Q3615" s="219"/>
      <c r="R3615" s="219"/>
      <c r="S3615" s="219"/>
      <c r="T3615" s="220"/>
      <c r="AT3615" s="214" t="s">
        <v>532</v>
      </c>
      <c r="AU3615" s="214" t="s">
        <v>89</v>
      </c>
      <c r="AV3615" s="16" t="s">
        <v>530</v>
      </c>
      <c r="AW3615" s="16" t="s">
        <v>30</v>
      </c>
      <c r="AX3615" s="16" t="s">
        <v>83</v>
      </c>
      <c r="AY3615" s="214" t="s">
        <v>524</v>
      </c>
    </row>
    <row r="3616" spans="1:65" s="2" customFormat="1" ht="33" customHeight="1">
      <c r="A3616" s="35"/>
      <c r="B3616" s="144"/>
      <c r="C3616" s="176" t="s">
        <v>3440</v>
      </c>
      <c r="D3616" s="176" t="s">
        <v>526</v>
      </c>
      <c r="E3616" s="177" t="s">
        <v>3441</v>
      </c>
      <c r="F3616" s="178" t="s">
        <v>3442</v>
      </c>
      <c r="G3616" s="179" t="s">
        <v>529</v>
      </c>
      <c r="H3616" s="180">
        <v>116.09399999999999</v>
      </c>
      <c r="I3616" s="181"/>
      <c r="J3616" s="180">
        <f>ROUND(I3616*H3616,3)</f>
        <v>0</v>
      </c>
      <c r="K3616" s="182"/>
      <c r="L3616" s="36"/>
      <c r="M3616" s="183" t="s">
        <v>1</v>
      </c>
      <c r="N3616" s="184" t="s">
        <v>42</v>
      </c>
      <c r="O3616" s="61"/>
      <c r="P3616" s="185">
        <f>O3616*H3616</f>
        <v>0</v>
      </c>
      <c r="Q3616" s="185">
        <v>2.2200000000000001E-2</v>
      </c>
      <c r="R3616" s="185">
        <f>Q3616*H3616</f>
        <v>2.5772868</v>
      </c>
      <c r="S3616" s="185">
        <v>0</v>
      </c>
      <c r="T3616" s="186">
        <f>S3616*H3616</f>
        <v>0</v>
      </c>
      <c r="U3616" s="35"/>
      <c r="V3616" s="35"/>
      <c r="W3616" s="35"/>
      <c r="X3616" s="35"/>
      <c r="Y3616" s="35"/>
      <c r="Z3616" s="35"/>
      <c r="AA3616" s="35"/>
      <c r="AB3616" s="35"/>
      <c r="AC3616" s="35"/>
      <c r="AD3616" s="35"/>
      <c r="AE3616" s="35"/>
      <c r="AR3616" s="187" t="s">
        <v>644</v>
      </c>
      <c r="AT3616" s="187" t="s">
        <v>526</v>
      </c>
      <c r="AU3616" s="187" t="s">
        <v>89</v>
      </c>
      <c r="AY3616" s="18" t="s">
        <v>524</v>
      </c>
      <c r="BE3616" s="105">
        <f>IF(N3616="základná",J3616,0)</f>
        <v>0</v>
      </c>
      <c r="BF3616" s="105">
        <f>IF(N3616="znížená",J3616,0)</f>
        <v>0</v>
      </c>
      <c r="BG3616" s="105">
        <f>IF(N3616="zákl. prenesená",J3616,0)</f>
        <v>0</v>
      </c>
      <c r="BH3616" s="105">
        <f>IF(N3616="zníž. prenesená",J3616,0)</f>
        <v>0</v>
      </c>
      <c r="BI3616" s="105">
        <f>IF(N3616="nulová",J3616,0)</f>
        <v>0</v>
      </c>
      <c r="BJ3616" s="18" t="s">
        <v>89</v>
      </c>
      <c r="BK3616" s="188">
        <f>ROUND(I3616*H3616,3)</f>
        <v>0</v>
      </c>
      <c r="BL3616" s="18" t="s">
        <v>644</v>
      </c>
      <c r="BM3616" s="187" t="s">
        <v>3443</v>
      </c>
    </row>
    <row r="3617" spans="1:65" s="14" customFormat="1">
      <c r="B3617" s="198"/>
      <c r="D3617" s="190" t="s">
        <v>532</v>
      </c>
      <c r="E3617" s="199" t="s">
        <v>1</v>
      </c>
      <c r="F3617" s="200" t="s">
        <v>3444</v>
      </c>
      <c r="H3617" s="199" t="s">
        <v>1</v>
      </c>
      <c r="I3617" s="201"/>
      <c r="L3617" s="198"/>
      <c r="M3617" s="202"/>
      <c r="N3617" s="203"/>
      <c r="O3617" s="203"/>
      <c r="P3617" s="203"/>
      <c r="Q3617" s="203"/>
      <c r="R3617" s="203"/>
      <c r="S3617" s="203"/>
      <c r="T3617" s="204"/>
      <c r="AT3617" s="199" t="s">
        <v>532</v>
      </c>
      <c r="AU3617" s="199" t="s">
        <v>89</v>
      </c>
      <c r="AV3617" s="14" t="s">
        <v>83</v>
      </c>
      <c r="AW3617" s="14" t="s">
        <v>30</v>
      </c>
      <c r="AX3617" s="14" t="s">
        <v>76</v>
      </c>
      <c r="AY3617" s="199" t="s">
        <v>524</v>
      </c>
    </row>
    <row r="3618" spans="1:65" s="13" customFormat="1">
      <c r="B3618" s="189"/>
      <c r="D3618" s="190" t="s">
        <v>532</v>
      </c>
      <c r="E3618" s="191" t="s">
        <v>1</v>
      </c>
      <c r="F3618" s="192" t="s">
        <v>3445</v>
      </c>
      <c r="H3618" s="193">
        <v>40.468000000000004</v>
      </c>
      <c r="I3618" s="194"/>
      <c r="L3618" s="189"/>
      <c r="M3618" s="195"/>
      <c r="N3618" s="196"/>
      <c r="O3618" s="196"/>
      <c r="P3618" s="196"/>
      <c r="Q3618" s="196"/>
      <c r="R3618" s="196"/>
      <c r="S3618" s="196"/>
      <c r="T3618" s="197"/>
      <c r="AT3618" s="191" t="s">
        <v>532</v>
      </c>
      <c r="AU3618" s="191" t="s">
        <v>89</v>
      </c>
      <c r="AV3618" s="13" t="s">
        <v>89</v>
      </c>
      <c r="AW3618" s="13" t="s">
        <v>30</v>
      </c>
      <c r="AX3618" s="13" t="s">
        <v>76</v>
      </c>
      <c r="AY3618" s="191" t="s">
        <v>524</v>
      </c>
    </row>
    <row r="3619" spans="1:65" s="13" customFormat="1">
      <c r="B3619" s="189"/>
      <c r="D3619" s="190" t="s">
        <v>532</v>
      </c>
      <c r="E3619" s="191" t="s">
        <v>1</v>
      </c>
      <c r="F3619" s="192" t="s">
        <v>3446</v>
      </c>
      <c r="H3619" s="193">
        <v>65.415999999999997</v>
      </c>
      <c r="I3619" s="194"/>
      <c r="L3619" s="189"/>
      <c r="M3619" s="195"/>
      <c r="N3619" s="196"/>
      <c r="O3619" s="196"/>
      <c r="P3619" s="196"/>
      <c r="Q3619" s="196"/>
      <c r="R3619" s="196"/>
      <c r="S3619" s="196"/>
      <c r="T3619" s="197"/>
      <c r="AT3619" s="191" t="s">
        <v>532</v>
      </c>
      <c r="AU3619" s="191" t="s">
        <v>89</v>
      </c>
      <c r="AV3619" s="13" t="s">
        <v>89</v>
      </c>
      <c r="AW3619" s="13" t="s">
        <v>30</v>
      </c>
      <c r="AX3619" s="13" t="s">
        <v>76</v>
      </c>
      <c r="AY3619" s="191" t="s">
        <v>524</v>
      </c>
    </row>
    <row r="3620" spans="1:65" s="13" customFormat="1">
      <c r="B3620" s="189"/>
      <c r="D3620" s="190" t="s">
        <v>532</v>
      </c>
      <c r="E3620" s="191" t="s">
        <v>1</v>
      </c>
      <c r="F3620" s="192" t="s">
        <v>3447</v>
      </c>
      <c r="H3620" s="193">
        <v>10.210000000000001</v>
      </c>
      <c r="I3620" s="194"/>
      <c r="L3620" s="189"/>
      <c r="M3620" s="195"/>
      <c r="N3620" s="196"/>
      <c r="O3620" s="196"/>
      <c r="P3620" s="196"/>
      <c r="Q3620" s="196"/>
      <c r="R3620" s="196"/>
      <c r="S3620" s="196"/>
      <c r="T3620" s="197"/>
      <c r="AT3620" s="191" t="s">
        <v>532</v>
      </c>
      <c r="AU3620" s="191" t="s">
        <v>89</v>
      </c>
      <c r="AV3620" s="13" t="s">
        <v>89</v>
      </c>
      <c r="AW3620" s="13" t="s">
        <v>30</v>
      </c>
      <c r="AX3620" s="13" t="s">
        <v>76</v>
      </c>
      <c r="AY3620" s="191" t="s">
        <v>524</v>
      </c>
    </row>
    <row r="3621" spans="1:65" s="16" customFormat="1">
      <c r="B3621" s="213"/>
      <c r="D3621" s="190" t="s">
        <v>532</v>
      </c>
      <c r="E3621" s="214" t="s">
        <v>1</v>
      </c>
      <c r="F3621" s="215" t="s">
        <v>590</v>
      </c>
      <c r="H3621" s="216">
        <v>116.09399999999999</v>
      </c>
      <c r="I3621" s="217"/>
      <c r="L3621" s="213"/>
      <c r="M3621" s="218"/>
      <c r="N3621" s="219"/>
      <c r="O3621" s="219"/>
      <c r="P3621" s="219"/>
      <c r="Q3621" s="219"/>
      <c r="R3621" s="219"/>
      <c r="S3621" s="219"/>
      <c r="T3621" s="220"/>
      <c r="AT3621" s="214" t="s">
        <v>532</v>
      </c>
      <c r="AU3621" s="214" t="s">
        <v>89</v>
      </c>
      <c r="AV3621" s="16" t="s">
        <v>530</v>
      </c>
      <c r="AW3621" s="16" t="s">
        <v>30</v>
      </c>
      <c r="AX3621" s="16" t="s">
        <v>83</v>
      </c>
      <c r="AY3621" s="214" t="s">
        <v>524</v>
      </c>
    </row>
    <row r="3622" spans="1:65" s="2" customFormat="1" ht="33" customHeight="1">
      <c r="A3622" s="35"/>
      <c r="B3622" s="144"/>
      <c r="C3622" s="176" t="s">
        <v>3448</v>
      </c>
      <c r="D3622" s="176" t="s">
        <v>526</v>
      </c>
      <c r="E3622" s="177" t="s">
        <v>3449</v>
      </c>
      <c r="F3622" s="178" t="s">
        <v>3450</v>
      </c>
      <c r="G3622" s="179" t="s">
        <v>529</v>
      </c>
      <c r="H3622" s="180">
        <v>947.63199999999995</v>
      </c>
      <c r="I3622" s="181"/>
      <c r="J3622" s="180">
        <f>ROUND(I3622*H3622,3)</f>
        <v>0</v>
      </c>
      <c r="K3622" s="182"/>
      <c r="L3622" s="36"/>
      <c r="M3622" s="183" t="s">
        <v>1</v>
      </c>
      <c r="N3622" s="184" t="s">
        <v>42</v>
      </c>
      <c r="O3622" s="61"/>
      <c r="P3622" s="185">
        <f>O3622*H3622</f>
        <v>0</v>
      </c>
      <c r="Q3622" s="185">
        <v>2.1000000000000001E-2</v>
      </c>
      <c r="R3622" s="185">
        <f>Q3622*H3622</f>
        <v>19.900272000000001</v>
      </c>
      <c r="S3622" s="185">
        <v>0</v>
      </c>
      <c r="T3622" s="186">
        <f>S3622*H3622</f>
        <v>0</v>
      </c>
      <c r="U3622" s="35"/>
      <c r="V3622" s="35"/>
      <c r="W3622" s="35"/>
      <c r="X3622" s="35"/>
      <c r="Y3622" s="35"/>
      <c r="Z3622" s="35"/>
      <c r="AA3622" s="35"/>
      <c r="AB3622" s="35"/>
      <c r="AC3622" s="35"/>
      <c r="AD3622" s="35"/>
      <c r="AE3622" s="35"/>
      <c r="AR3622" s="187" t="s">
        <v>644</v>
      </c>
      <c r="AT3622" s="187" t="s">
        <v>526</v>
      </c>
      <c r="AU3622" s="187" t="s">
        <v>89</v>
      </c>
      <c r="AY3622" s="18" t="s">
        <v>524</v>
      </c>
      <c r="BE3622" s="105">
        <f>IF(N3622="základná",J3622,0)</f>
        <v>0</v>
      </c>
      <c r="BF3622" s="105">
        <f>IF(N3622="znížená",J3622,0)</f>
        <v>0</v>
      </c>
      <c r="BG3622" s="105">
        <f>IF(N3622="zákl. prenesená",J3622,0)</f>
        <v>0</v>
      </c>
      <c r="BH3622" s="105">
        <f>IF(N3622="zníž. prenesená",J3622,0)</f>
        <v>0</v>
      </c>
      <c r="BI3622" s="105">
        <f>IF(N3622="nulová",J3622,0)</f>
        <v>0</v>
      </c>
      <c r="BJ3622" s="18" t="s">
        <v>89</v>
      </c>
      <c r="BK3622" s="188">
        <f>ROUND(I3622*H3622,3)</f>
        <v>0</v>
      </c>
      <c r="BL3622" s="18" t="s">
        <v>644</v>
      </c>
      <c r="BM3622" s="187" t="s">
        <v>3451</v>
      </c>
    </row>
    <row r="3623" spans="1:65" s="14" customFormat="1">
      <c r="B3623" s="198"/>
      <c r="D3623" s="190" t="s">
        <v>532</v>
      </c>
      <c r="E3623" s="199" t="s">
        <v>1</v>
      </c>
      <c r="F3623" s="200" t="s">
        <v>577</v>
      </c>
      <c r="H3623" s="199" t="s">
        <v>1</v>
      </c>
      <c r="I3623" s="201"/>
      <c r="L3623" s="198"/>
      <c r="M3623" s="202"/>
      <c r="N3623" s="203"/>
      <c r="O3623" s="203"/>
      <c r="P3623" s="203"/>
      <c r="Q3623" s="203"/>
      <c r="R3623" s="203"/>
      <c r="S3623" s="203"/>
      <c r="T3623" s="204"/>
      <c r="AT3623" s="199" t="s">
        <v>532</v>
      </c>
      <c r="AU3623" s="199" t="s">
        <v>89</v>
      </c>
      <c r="AV3623" s="14" t="s">
        <v>83</v>
      </c>
      <c r="AW3623" s="14" t="s">
        <v>30</v>
      </c>
      <c r="AX3623" s="14" t="s">
        <v>76</v>
      </c>
      <c r="AY3623" s="199" t="s">
        <v>524</v>
      </c>
    </row>
    <row r="3624" spans="1:65" s="13" customFormat="1">
      <c r="B3624" s="189"/>
      <c r="D3624" s="190" t="s">
        <v>532</v>
      </c>
      <c r="E3624" s="191" t="s">
        <v>1</v>
      </c>
      <c r="F3624" s="192" t="s">
        <v>3452</v>
      </c>
      <c r="H3624" s="193">
        <v>947.63199999999995</v>
      </c>
      <c r="I3624" s="194"/>
      <c r="L3624" s="189"/>
      <c r="M3624" s="195"/>
      <c r="N3624" s="196"/>
      <c r="O3624" s="196"/>
      <c r="P3624" s="196"/>
      <c r="Q3624" s="196"/>
      <c r="R3624" s="196"/>
      <c r="S3624" s="196"/>
      <c r="T3624" s="197"/>
      <c r="AT3624" s="191" t="s">
        <v>532</v>
      </c>
      <c r="AU3624" s="191" t="s">
        <v>89</v>
      </c>
      <c r="AV3624" s="13" t="s">
        <v>89</v>
      </c>
      <c r="AW3624" s="13" t="s">
        <v>30</v>
      </c>
      <c r="AX3624" s="13" t="s">
        <v>76</v>
      </c>
      <c r="AY3624" s="191" t="s">
        <v>524</v>
      </c>
    </row>
    <row r="3625" spans="1:65" s="16" customFormat="1">
      <c r="B3625" s="213"/>
      <c r="D3625" s="190" t="s">
        <v>532</v>
      </c>
      <c r="E3625" s="214" t="s">
        <v>3453</v>
      </c>
      <c r="F3625" s="215" t="s">
        <v>590</v>
      </c>
      <c r="H3625" s="216">
        <v>947.63199999999995</v>
      </c>
      <c r="I3625" s="217"/>
      <c r="L3625" s="213"/>
      <c r="M3625" s="218"/>
      <c r="N3625" s="219"/>
      <c r="O3625" s="219"/>
      <c r="P3625" s="219"/>
      <c r="Q3625" s="219"/>
      <c r="R3625" s="219"/>
      <c r="S3625" s="219"/>
      <c r="T3625" s="220"/>
      <c r="AT3625" s="214" t="s">
        <v>532</v>
      </c>
      <c r="AU3625" s="214" t="s">
        <v>89</v>
      </c>
      <c r="AV3625" s="16" t="s">
        <v>530</v>
      </c>
      <c r="AW3625" s="16" t="s">
        <v>30</v>
      </c>
      <c r="AX3625" s="16" t="s">
        <v>83</v>
      </c>
      <c r="AY3625" s="214" t="s">
        <v>524</v>
      </c>
    </row>
    <row r="3626" spans="1:65" s="2" customFormat="1" ht="33" customHeight="1">
      <c r="A3626" s="35"/>
      <c r="B3626" s="144"/>
      <c r="C3626" s="176" t="s">
        <v>3454</v>
      </c>
      <c r="D3626" s="176" t="s">
        <v>526</v>
      </c>
      <c r="E3626" s="177" t="s">
        <v>3455</v>
      </c>
      <c r="F3626" s="178" t="s">
        <v>3456</v>
      </c>
      <c r="G3626" s="179" t="s">
        <v>529</v>
      </c>
      <c r="H3626" s="180">
        <v>43.997999999999998</v>
      </c>
      <c r="I3626" s="181"/>
      <c r="J3626" s="180">
        <f>ROUND(I3626*H3626,3)</f>
        <v>0</v>
      </c>
      <c r="K3626" s="182"/>
      <c r="L3626" s="36"/>
      <c r="M3626" s="183" t="s">
        <v>1</v>
      </c>
      <c r="N3626" s="184" t="s">
        <v>42</v>
      </c>
      <c r="O3626" s="61"/>
      <c r="P3626" s="185">
        <f>O3626*H3626</f>
        <v>0</v>
      </c>
      <c r="Q3626" s="185">
        <v>0</v>
      </c>
      <c r="R3626" s="185">
        <f>Q3626*H3626</f>
        <v>0</v>
      </c>
      <c r="S3626" s="185">
        <v>2.9000000000000001E-2</v>
      </c>
      <c r="T3626" s="186">
        <f>S3626*H3626</f>
        <v>1.2759419999999999</v>
      </c>
      <c r="U3626" s="35"/>
      <c r="V3626" s="35"/>
      <c r="W3626" s="35"/>
      <c r="X3626" s="35"/>
      <c r="Y3626" s="35"/>
      <c r="Z3626" s="35"/>
      <c r="AA3626" s="35"/>
      <c r="AB3626" s="35"/>
      <c r="AC3626" s="35"/>
      <c r="AD3626" s="35"/>
      <c r="AE3626" s="35"/>
      <c r="AR3626" s="187" t="s">
        <v>644</v>
      </c>
      <c r="AT3626" s="187" t="s">
        <v>526</v>
      </c>
      <c r="AU3626" s="187" t="s">
        <v>89</v>
      </c>
      <c r="AY3626" s="18" t="s">
        <v>524</v>
      </c>
      <c r="BE3626" s="105">
        <f>IF(N3626="základná",J3626,0)</f>
        <v>0</v>
      </c>
      <c r="BF3626" s="105">
        <f>IF(N3626="znížená",J3626,0)</f>
        <v>0</v>
      </c>
      <c r="BG3626" s="105">
        <f>IF(N3626="zákl. prenesená",J3626,0)</f>
        <v>0</v>
      </c>
      <c r="BH3626" s="105">
        <f>IF(N3626="zníž. prenesená",J3626,0)</f>
        <v>0</v>
      </c>
      <c r="BI3626" s="105">
        <f>IF(N3626="nulová",J3626,0)</f>
        <v>0</v>
      </c>
      <c r="BJ3626" s="18" t="s">
        <v>89</v>
      </c>
      <c r="BK3626" s="188">
        <f>ROUND(I3626*H3626,3)</f>
        <v>0</v>
      </c>
      <c r="BL3626" s="18" t="s">
        <v>644</v>
      </c>
      <c r="BM3626" s="187" t="s">
        <v>3457</v>
      </c>
    </row>
    <row r="3627" spans="1:65" s="14" customFormat="1">
      <c r="B3627" s="198"/>
      <c r="D3627" s="190" t="s">
        <v>532</v>
      </c>
      <c r="E3627" s="199" t="s">
        <v>1</v>
      </c>
      <c r="F3627" s="200" t="s">
        <v>577</v>
      </c>
      <c r="H3627" s="199" t="s">
        <v>1</v>
      </c>
      <c r="I3627" s="201"/>
      <c r="L3627" s="198"/>
      <c r="M3627" s="202"/>
      <c r="N3627" s="203"/>
      <c r="O3627" s="203"/>
      <c r="P3627" s="203"/>
      <c r="Q3627" s="203"/>
      <c r="R3627" s="203"/>
      <c r="S3627" s="203"/>
      <c r="T3627" s="204"/>
      <c r="AT3627" s="199" t="s">
        <v>532</v>
      </c>
      <c r="AU3627" s="199" t="s">
        <v>89</v>
      </c>
      <c r="AV3627" s="14" t="s">
        <v>83</v>
      </c>
      <c r="AW3627" s="14" t="s">
        <v>30</v>
      </c>
      <c r="AX3627" s="14" t="s">
        <v>76</v>
      </c>
      <c r="AY3627" s="199" t="s">
        <v>524</v>
      </c>
    </row>
    <row r="3628" spans="1:65" s="14" customFormat="1">
      <c r="B3628" s="198"/>
      <c r="D3628" s="190" t="s">
        <v>532</v>
      </c>
      <c r="E3628" s="199" t="s">
        <v>1</v>
      </c>
      <c r="F3628" s="200" t="s">
        <v>2834</v>
      </c>
      <c r="H3628" s="199" t="s">
        <v>1</v>
      </c>
      <c r="I3628" s="201"/>
      <c r="L3628" s="198"/>
      <c r="M3628" s="202"/>
      <c r="N3628" s="203"/>
      <c r="O3628" s="203"/>
      <c r="P3628" s="203"/>
      <c r="Q3628" s="203"/>
      <c r="R3628" s="203"/>
      <c r="S3628" s="203"/>
      <c r="T3628" s="204"/>
      <c r="AT3628" s="199" t="s">
        <v>532</v>
      </c>
      <c r="AU3628" s="199" t="s">
        <v>89</v>
      </c>
      <c r="AV3628" s="14" t="s">
        <v>83</v>
      </c>
      <c r="AW3628" s="14" t="s">
        <v>30</v>
      </c>
      <c r="AX3628" s="14" t="s">
        <v>76</v>
      </c>
      <c r="AY3628" s="199" t="s">
        <v>524</v>
      </c>
    </row>
    <row r="3629" spans="1:65" s="13" customFormat="1">
      <c r="B3629" s="189"/>
      <c r="D3629" s="190" t="s">
        <v>532</v>
      </c>
      <c r="E3629" s="191" t="s">
        <v>1</v>
      </c>
      <c r="F3629" s="192" t="s">
        <v>2835</v>
      </c>
      <c r="H3629" s="193">
        <v>43.997999999999998</v>
      </c>
      <c r="I3629" s="194"/>
      <c r="L3629" s="189"/>
      <c r="M3629" s="195"/>
      <c r="N3629" s="196"/>
      <c r="O3629" s="196"/>
      <c r="P3629" s="196"/>
      <c r="Q3629" s="196"/>
      <c r="R3629" s="196"/>
      <c r="S3629" s="196"/>
      <c r="T3629" s="197"/>
      <c r="AT3629" s="191" t="s">
        <v>532</v>
      </c>
      <c r="AU3629" s="191" t="s">
        <v>89</v>
      </c>
      <c r="AV3629" s="13" t="s">
        <v>89</v>
      </c>
      <c r="AW3629" s="13" t="s">
        <v>30</v>
      </c>
      <c r="AX3629" s="13" t="s">
        <v>76</v>
      </c>
      <c r="AY3629" s="191" t="s">
        <v>524</v>
      </c>
    </row>
    <row r="3630" spans="1:65" s="16" customFormat="1">
      <c r="B3630" s="213"/>
      <c r="D3630" s="190" t="s">
        <v>532</v>
      </c>
      <c r="E3630" s="214" t="s">
        <v>1</v>
      </c>
      <c r="F3630" s="215" t="s">
        <v>590</v>
      </c>
      <c r="H3630" s="216">
        <v>43.997999999999998</v>
      </c>
      <c r="I3630" s="217"/>
      <c r="L3630" s="213"/>
      <c r="M3630" s="218"/>
      <c r="N3630" s="219"/>
      <c r="O3630" s="219"/>
      <c r="P3630" s="219"/>
      <c r="Q3630" s="219"/>
      <c r="R3630" s="219"/>
      <c r="S3630" s="219"/>
      <c r="T3630" s="220"/>
      <c r="AT3630" s="214" t="s">
        <v>532</v>
      </c>
      <c r="AU3630" s="214" t="s">
        <v>89</v>
      </c>
      <c r="AV3630" s="16" t="s">
        <v>530</v>
      </c>
      <c r="AW3630" s="16" t="s">
        <v>30</v>
      </c>
      <c r="AX3630" s="16" t="s">
        <v>83</v>
      </c>
      <c r="AY3630" s="214" t="s">
        <v>524</v>
      </c>
    </row>
    <row r="3631" spans="1:65" s="2" customFormat="1" ht="21.75" customHeight="1">
      <c r="A3631" s="35"/>
      <c r="B3631" s="144"/>
      <c r="C3631" s="176" t="s">
        <v>3458</v>
      </c>
      <c r="D3631" s="176" t="s">
        <v>526</v>
      </c>
      <c r="E3631" s="177" t="s">
        <v>3459</v>
      </c>
      <c r="F3631" s="178" t="s">
        <v>3460</v>
      </c>
      <c r="G3631" s="179" t="s">
        <v>529</v>
      </c>
      <c r="H3631" s="180">
        <v>4.516</v>
      </c>
      <c r="I3631" s="181"/>
      <c r="J3631" s="180">
        <f>ROUND(I3631*H3631,3)</f>
        <v>0</v>
      </c>
      <c r="K3631" s="182"/>
      <c r="L3631" s="36"/>
      <c r="M3631" s="183" t="s">
        <v>1</v>
      </c>
      <c r="N3631" s="184" t="s">
        <v>42</v>
      </c>
      <c r="O3631" s="61"/>
      <c r="P3631" s="185">
        <f>O3631*H3631</f>
        <v>0</v>
      </c>
      <c r="Q3631" s="185">
        <v>2.6099999999999999E-3</v>
      </c>
      <c r="R3631" s="185">
        <f>Q3631*H3631</f>
        <v>1.178676E-2</v>
      </c>
      <c r="S3631" s="185">
        <v>0</v>
      </c>
      <c r="T3631" s="186">
        <f>S3631*H3631</f>
        <v>0</v>
      </c>
      <c r="U3631" s="35"/>
      <c r="V3631" s="35"/>
      <c r="W3631" s="35"/>
      <c r="X3631" s="35"/>
      <c r="Y3631" s="35"/>
      <c r="Z3631" s="35"/>
      <c r="AA3631" s="35"/>
      <c r="AB3631" s="35"/>
      <c r="AC3631" s="35"/>
      <c r="AD3631" s="35"/>
      <c r="AE3631" s="35"/>
      <c r="AR3631" s="187" t="s">
        <v>644</v>
      </c>
      <c r="AT3631" s="187" t="s">
        <v>526</v>
      </c>
      <c r="AU3631" s="187" t="s">
        <v>89</v>
      </c>
      <c r="AY3631" s="18" t="s">
        <v>524</v>
      </c>
      <c r="BE3631" s="105">
        <f>IF(N3631="základná",J3631,0)</f>
        <v>0</v>
      </c>
      <c r="BF3631" s="105">
        <f>IF(N3631="znížená",J3631,0)</f>
        <v>0</v>
      </c>
      <c r="BG3631" s="105">
        <f>IF(N3631="zákl. prenesená",J3631,0)</f>
        <v>0</v>
      </c>
      <c r="BH3631" s="105">
        <f>IF(N3631="zníž. prenesená",J3631,0)</f>
        <v>0</v>
      </c>
      <c r="BI3631" s="105">
        <f>IF(N3631="nulová",J3631,0)</f>
        <v>0</v>
      </c>
      <c r="BJ3631" s="18" t="s">
        <v>89</v>
      </c>
      <c r="BK3631" s="188">
        <f>ROUND(I3631*H3631,3)</f>
        <v>0</v>
      </c>
      <c r="BL3631" s="18" t="s">
        <v>644</v>
      </c>
      <c r="BM3631" s="187" t="s">
        <v>3461</v>
      </c>
    </row>
    <row r="3632" spans="1:65" s="14" customFormat="1">
      <c r="B3632" s="198"/>
      <c r="D3632" s="190" t="s">
        <v>532</v>
      </c>
      <c r="E3632" s="199" t="s">
        <v>1</v>
      </c>
      <c r="F3632" s="200" t="s">
        <v>3462</v>
      </c>
      <c r="H3632" s="199" t="s">
        <v>1</v>
      </c>
      <c r="I3632" s="201"/>
      <c r="L3632" s="198"/>
      <c r="M3632" s="202"/>
      <c r="N3632" s="203"/>
      <c r="O3632" s="203"/>
      <c r="P3632" s="203"/>
      <c r="Q3632" s="203"/>
      <c r="R3632" s="203"/>
      <c r="S3632" s="203"/>
      <c r="T3632" s="204"/>
      <c r="AT3632" s="199" t="s">
        <v>532</v>
      </c>
      <c r="AU3632" s="199" t="s">
        <v>89</v>
      </c>
      <c r="AV3632" s="14" t="s">
        <v>83</v>
      </c>
      <c r="AW3632" s="14" t="s">
        <v>30</v>
      </c>
      <c r="AX3632" s="14" t="s">
        <v>76</v>
      </c>
      <c r="AY3632" s="199" t="s">
        <v>524</v>
      </c>
    </row>
    <row r="3633" spans="1:65" s="13" customFormat="1">
      <c r="B3633" s="189"/>
      <c r="D3633" s="190" t="s">
        <v>532</v>
      </c>
      <c r="E3633" s="191" t="s">
        <v>1</v>
      </c>
      <c r="F3633" s="192" t="s">
        <v>3463</v>
      </c>
      <c r="H3633" s="193">
        <v>0.3</v>
      </c>
      <c r="I3633" s="194"/>
      <c r="L3633" s="189"/>
      <c r="M3633" s="195"/>
      <c r="N3633" s="196"/>
      <c r="O3633" s="196"/>
      <c r="P3633" s="196"/>
      <c r="Q3633" s="196"/>
      <c r="R3633" s="196"/>
      <c r="S3633" s="196"/>
      <c r="T3633" s="197"/>
      <c r="AT3633" s="191" t="s">
        <v>532</v>
      </c>
      <c r="AU3633" s="191" t="s">
        <v>89</v>
      </c>
      <c r="AV3633" s="13" t="s">
        <v>89</v>
      </c>
      <c r="AW3633" s="13" t="s">
        <v>30</v>
      </c>
      <c r="AX3633" s="13" t="s">
        <v>76</v>
      </c>
      <c r="AY3633" s="191" t="s">
        <v>524</v>
      </c>
    </row>
    <row r="3634" spans="1:65" s="13" customFormat="1">
      <c r="B3634" s="189"/>
      <c r="D3634" s="190" t="s">
        <v>532</v>
      </c>
      <c r="E3634" s="191" t="s">
        <v>1</v>
      </c>
      <c r="F3634" s="192" t="s">
        <v>3464</v>
      </c>
      <c r="H3634" s="193">
        <v>0.16</v>
      </c>
      <c r="I3634" s="194"/>
      <c r="L3634" s="189"/>
      <c r="M3634" s="195"/>
      <c r="N3634" s="196"/>
      <c r="O3634" s="196"/>
      <c r="P3634" s="196"/>
      <c r="Q3634" s="196"/>
      <c r="R3634" s="196"/>
      <c r="S3634" s="196"/>
      <c r="T3634" s="197"/>
      <c r="AT3634" s="191" t="s">
        <v>532</v>
      </c>
      <c r="AU3634" s="191" t="s">
        <v>89</v>
      </c>
      <c r="AV3634" s="13" t="s">
        <v>89</v>
      </c>
      <c r="AW3634" s="13" t="s">
        <v>30</v>
      </c>
      <c r="AX3634" s="13" t="s">
        <v>76</v>
      </c>
      <c r="AY3634" s="191" t="s">
        <v>524</v>
      </c>
    </row>
    <row r="3635" spans="1:65" s="13" customFormat="1">
      <c r="B3635" s="189"/>
      <c r="D3635" s="190" t="s">
        <v>532</v>
      </c>
      <c r="E3635" s="191" t="s">
        <v>1</v>
      </c>
      <c r="F3635" s="192" t="s">
        <v>3465</v>
      </c>
      <c r="H3635" s="193">
        <v>1.9379999999999999</v>
      </c>
      <c r="I3635" s="194"/>
      <c r="L3635" s="189"/>
      <c r="M3635" s="195"/>
      <c r="N3635" s="196"/>
      <c r="O3635" s="196"/>
      <c r="P3635" s="196"/>
      <c r="Q3635" s="196"/>
      <c r="R3635" s="196"/>
      <c r="S3635" s="196"/>
      <c r="T3635" s="197"/>
      <c r="AT3635" s="191" t="s">
        <v>532</v>
      </c>
      <c r="AU3635" s="191" t="s">
        <v>89</v>
      </c>
      <c r="AV3635" s="13" t="s">
        <v>89</v>
      </c>
      <c r="AW3635" s="13" t="s">
        <v>30</v>
      </c>
      <c r="AX3635" s="13" t="s">
        <v>76</v>
      </c>
      <c r="AY3635" s="191" t="s">
        <v>524</v>
      </c>
    </row>
    <row r="3636" spans="1:65" s="15" customFormat="1">
      <c r="B3636" s="205"/>
      <c r="D3636" s="190" t="s">
        <v>532</v>
      </c>
      <c r="E3636" s="206" t="s">
        <v>1</v>
      </c>
      <c r="F3636" s="207" t="s">
        <v>589</v>
      </c>
      <c r="H3636" s="208">
        <v>2.3980000000000001</v>
      </c>
      <c r="I3636" s="209"/>
      <c r="L3636" s="205"/>
      <c r="M3636" s="210"/>
      <c r="N3636" s="211"/>
      <c r="O3636" s="211"/>
      <c r="P3636" s="211"/>
      <c r="Q3636" s="211"/>
      <c r="R3636" s="211"/>
      <c r="S3636" s="211"/>
      <c r="T3636" s="212"/>
      <c r="AT3636" s="206" t="s">
        <v>532</v>
      </c>
      <c r="AU3636" s="206" t="s">
        <v>89</v>
      </c>
      <c r="AV3636" s="15" t="s">
        <v>537</v>
      </c>
      <c r="AW3636" s="15" t="s">
        <v>30</v>
      </c>
      <c r="AX3636" s="15" t="s">
        <v>76</v>
      </c>
      <c r="AY3636" s="206" t="s">
        <v>524</v>
      </c>
    </row>
    <row r="3637" spans="1:65" s="14" customFormat="1">
      <c r="B3637" s="198"/>
      <c r="D3637" s="190" t="s">
        <v>532</v>
      </c>
      <c r="E3637" s="199" t="s">
        <v>1</v>
      </c>
      <c r="F3637" s="200" t="s">
        <v>3466</v>
      </c>
      <c r="H3637" s="199" t="s">
        <v>1</v>
      </c>
      <c r="I3637" s="201"/>
      <c r="L3637" s="198"/>
      <c r="M3637" s="202"/>
      <c r="N3637" s="203"/>
      <c r="O3637" s="203"/>
      <c r="P3637" s="203"/>
      <c r="Q3637" s="203"/>
      <c r="R3637" s="203"/>
      <c r="S3637" s="203"/>
      <c r="T3637" s="204"/>
      <c r="AT3637" s="199" t="s">
        <v>532</v>
      </c>
      <c r="AU3637" s="199" t="s">
        <v>89</v>
      </c>
      <c r="AV3637" s="14" t="s">
        <v>83</v>
      </c>
      <c r="AW3637" s="14" t="s">
        <v>30</v>
      </c>
      <c r="AX3637" s="14" t="s">
        <v>76</v>
      </c>
      <c r="AY3637" s="199" t="s">
        <v>524</v>
      </c>
    </row>
    <row r="3638" spans="1:65" s="13" customFormat="1">
      <c r="B3638" s="189"/>
      <c r="D3638" s="190" t="s">
        <v>532</v>
      </c>
      <c r="E3638" s="191" t="s">
        <v>1</v>
      </c>
      <c r="F3638" s="192" t="s">
        <v>3467</v>
      </c>
      <c r="H3638" s="193">
        <v>1.53</v>
      </c>
      <c r="I3638" s="194"/>
      <c r="L3638" s="189"/>
      <c r="M3638" s="195"/>
      <c r="N3638" s="196"/>
      <c r="O3638" s="196"/>
      <c r="P3638" s="196"/>
      <c r="Q3638" s="196"/>
      <c r="R3638" s="196"/>
      <c r="S3638" s="196"/>
      <c r="T3638" s="197"/>
      <c r="AT3638" s="191" t="s">
        <v>532</v>
      </c>
      <c r="AU3638" s="191" t="s">
        <v>89</v>
      </c>
      <c r="AV3638" s="13" t="s">
        <v>89</v>
      </c>
      <c r="AW3638" s="13" t="s">
        <v>30</v>
      </c>
      <c r="AX3638" s="13" t="s">
        <v>76</v>
      </c>
      <c r="AY3638" s="191" t="s">
        <v>524</v>
      </c>
    </row>
    <row r="3639" spans="1:65" s="13" customFormat="1">
      <c r="B3639" s="189"/>
      <c r="D3639" s="190" t="s">
        <v>532</v>
      </c>
      <c r="E3639" s="191" t="s">
        <v>1</v>
      </c>
      <c r="F3639" s="192" t="s">
        <v>3468</v>
      </c>
      <c r="H3639" s="193">
        <v>0.4</v>
      </c>
      <c r="I3639" s="194"/>
      <c r="L3639" s="189"/>
      <c r="M3639" s="195"/>
      <c r="N3639" s="196"/>
      <c r="O3639" s="196"/>
      <c r="P3639" s="196"/>
      <c r="Q3639" s="196"/>
      <c r="R3639" s="196"/>
      <c r="S3639" s="196"/>
      <c r="T3639" s="197"/>
      <c r="AT3639" s="191" t="s">
        <v>532</v>
      </c>
      <c r="AU3639" s="191" t="s">
        <v>89</v>
      </c>
      <c r="AV3639" s="13" t="s">
        <v>89</v>
      </c>
      <c r="AW3639" s="13" t="s">
        <v>30</v>
      </c>
      <c r="AX3639" s="13" t="s">
        <v>76</v>
      </c>
      <c r="AY3639" s="191" t="s">
        <v>524</v>
      </c>
    </row>
    <row r="3640" spans="1:65" s="13" customFormat="1">
      <c r="B3640" s="189"/>
      <c r="D3640" s="190" t="s">
        <v>532</v>
      </c>
      <c r="E3640" s="191" t="s">
        <v>1</v>
      </c>
      <c r="F3640" s="192" t="s">
        <v>3469</v>
      </c>
      <c r="H3640" s="193">
        <v>0.188</v>
      </c>
      <c r="I3640" s="194"/>
      <c r="L3640" s="189"/>
      <c r="M3640" s="195"/>
      <c r="N3640" s="196"/>
      <c r="O3640" s="196"/>
      <c r="P3640" s="196"/>
      <c r="Q3640" s="196"/>
      <c r="R3640" s="196"/>
      <c r="S3640" s="196"/>
      <c r="T3640" s="197"/>
      <c r="AT3640" s="191" t="s">
        <v>532</v>
      </c>
      <c r="AU3640" s="191" t="s">
        <v>89</v>
      </c>
      <c r="AV3640" s="13" t="s">
        <v>89</v>
      </c>
      <c r="AW3640" s="13" t="s">
        <v>30</v>
      </c>
      <c r="AX3640" s="13" t="s">
        <v>76</v>
      </c>
      <c r="AY3640" s="191" t="s">
        <v>524</v>
      </c>
    </row>
    <row r="3641" spans="1:65" s="15" customFormat="1">
      <c r="B3641" s="205"/>
      <c r="D3641" s="190" t="s">
        <v>532</v>
      </c>
      <c r="E3641" s="206" t="s">
        <v>1</v>
      </c>
      <c r="F3641" s="207" t="s">
        <v>589</v>
      </c>
      <c r="H3641" s="208">
        <v>2.1179999999999999</v>
      </c>
      <c r="I3641" s="209"/>
      <c r="L3641" s="205"/>
      <c r="M3641" s="210"/>
      <c r="N3641" s="211"/>
      <c r="O3641" s="211"/>
      <c r="P3641" s="211"/>
      <c r="Q3641" s="211"/>
      <c r="R3641" s="211"/>
      <c r="S3641" s="211"/>
      <c r="T3641" s="212"/>
      <c r="AT3641" s="206" t="s">
        <v>532</v>
      </c>
      <c r="AU3641" s="206" t="s">
        <v>89</v>
      </c>
      <c r="AV3641" s="15" t="s">
        <v>537</v>
      </c>
      <c r="AW3641" s="15" t="s">
        <v>30</v>
      </c>
      <c r="AX3641" s="15" t="s">
        <v>76</v>
      </c>
      <c r="AY3641" s="206" t="s">
        <v>524</v>
      </c>
    </row>
    <row r="3642" spans="1:65" s="16" customFormat="1">
      <c r="B3642" s="213"/>
      <c r="D3642" s="190" t="s">
        <v>532</v>
      </c>
      <c r="E3642" s="214" t="s">
        <v>1</v>
      </c>
      <c r="F3642" s="215" t="s">
        <v>590</v>
      </c>
      <c r="H3642" s="216">
        <v>4.516</v>
      </c>
      <c r="I3642" s="217"/>
      <c r="L3642" s="213"/>
      <c r="M3642" s="218"/>
      <c r="N3642" s="219"/>
      <c r="O3642" s="219"/>
      <c r="P3642" s="219"/>
      <c r="Q3642" s="219"/>
      <c r="R3642" s="219"/>
      <c r="S3642" s="219"/>
      <c r="T3642" s="220"/>
      <c r="AT3642" s="214" t="s">
        <v>532</v>
      </c>
      <c r="AU3642" s="214" t="s">
        <v>89</v>
      </c>
      <c r="AV3642" s="16" t="s">
        <v>530</v>
      </c>
      <c r="AW3642" s="16" t="s">
        <v>30</v>
      </c>
      <c r="AX3642" s="16" t="s">
        <v>83</v>
      </c>
      <c r="AY3642" s="214" t="s">
        <v>524</v>
      </c>
    </row>
    <row r="3643" spans="1:65" s="2" customFormat="1" ht="33" customHeight="1">
      <c r="A3643" s="35"/>
      <c r="B3643" s="144"/>
      <c r="C3643" s="176" t="s">
        <v>3470</v>
      </c>
      <c r="D3643" s="176" t="s">
        <v>526</v>
      </c>
      <c r="E3643" s="177" t="s">
        <v>3471</v>
      </c>
      <c r="F3643" s="178" t="s">
        <v>3472</v>
      </c>
      <c r="G3643" s="179" t="s">
        <v>529</v>
      </c>
      <c r="H3643" s="180">
        <v>0.66</v>
      </c>
      <c r="I3643" s="181"/>
      <c r="J3643" s="180">
        <f>ROUND(I3643*H3643,3)</f>
        <v>0</v>
      </c>
      <c r="K3643" s="182"/>
      <c r="L3643" s="36"/>
      <c r="M3643" s="183" t="s">
        <v>1</v>
      </c>
      <c r="N3643" s="184" t="s">
        <v>42</v>
      </c>
      <c r="O3643" s="61"/>
      <c r="P3643" s="185">
        <f>O3643*H3643</f>
        <v>0</v>
      </c>
      <c r="Q3643" s="185">
        <v>2.6099999999999999E-3</v>
      </c>
      <c r="R3643" s="185">
        <f>Q3643*H3643</f>
        <v>1.7225999999999999E-3</v>
      </c>
      <c r="S3643" s="185">
        <v>0</v>
      </c>
      <c r="T3643" s="186">
        <f>S3643*H3643</f>
        <v>0</v>
      </c>
      <c r="U3643" s="35"/>
      <c r="V3643" s="35"/>
      <c r="W3643" s="35"/>
      <c r="X3643" s="35"/>
      <c r="Y3643" s="35"/>
      <c r="Z3643" s="35"/>
      <c r="AA3643" s="35"/>
      <c r="AB3643" s="35"/>
      <c r="AC3643" s="35"/>
      <c r="AD3643" s="35"/>
      <c r="AE3643" s="35"/>
      <c r="AR3643" s="187" t="s">
        <v>644</v>
      </c>
      <c r="AT3643" s="187" t="s">
        <v>526</v>
      </c>
      <c r="AU3643" s="187" t="s">
        <v>89</v>
      </c>
      <c r="AY3643" s="18" t="s">
        <v>524</v>
      </c>
      <c r="BE3643" s="105">
        <f>IF(N3643="základná",J3643,0)</f>
        <v>0</v>
      </c>
      <c r="BF3643" s="105">
        <f>IF(N3643="znížená",J3643,0)</f>
        <v>0</v>
      </c>
      <c r="BG3643" s="105">
        <f>IF(N3643="zákl. prenesená",J3643,0)</f>
        <v>0</v>
      </c>
      <c r="BH3643" s="105">
        <f>IF(N3643="zníž. prenesená",J3643,0)</f>
        <v>0</v>
      </c>
      <c r="BI3643" s="105">
        <f>IF(N3643="nulová",J3643,0)</f>
        <v>0</v>
      </c>
      <c r="BJ3643" s="18" t="s">
        <v>89</v>
      </c>
      <c r="BK3643" s="188">
        <f>ROUND(I3643*H3643,3)</f>
        <v>0</v>
      </c>
      <c r="BL3643" s="18" t="s">
        <v>644</v>
      </c>
      <c r="BM3643" s="187" t="s">
        <v>3473</v>
      </c>
    </row>
    <row r="3644" spans="1:65" s="14" customFormat="1">
      <c r="B3644" s="198"/>
      <c r="D3644" s="190" t="s">
        <v>532</v>
      </c>
      <c r="E3644" s="199" t="s">
        <v>1</v>
      </c>
      <c r="F3644" s="200" t="s">
        <v>3462</v>
      </c>
      <c r="H3644" s="199" t="s">
        <v>1</v>
      </c>
      <c r="I3644" s="201"/>
      <c r="L3644" s="198"/>
      <c r="M3644" s="202"/>
      <c r="N3644" s="203"/>
      <c r="O3644" s="203"/>
      <c r="P3644" s="203"/>
      <c r="Q3644" s="203"/>
      <c r="R3644" s="203"/>
      <c r="S3644" s="203"/>
      <c r="T3644" s="204"/>
      <c r="AT3644" s="199" t="s">
        <v>532</v>
      </c>
      <c r="AU3644" s="199" t="s">
        <v>89</v>
      </c>
      <c r="AV3644" s="14" t="s">
        <v>83</v>
      </c>
      <c r="AW3644" s="14" t="s">
        <v>30</v>
      </c>
      <c r="AX3644" s="14" t="s">
        <v>76</v>
      </c>
      <c r="AY3644" s="199" t="s">
        <v>524</v>
      </c>
    </row>
    <row r="3645" spans="1:65" s="13" customFormat="1">
      <c r="B3645" s="189"/>
      <c r="D3645" s="190" t="s">
        <v>532</v>
      </c>
      <c r="E3645" s="191" t="s">
        <v>1</v>
      </c>
      <c r="F3645" s="192" t="s">
        <v>3474</v>
      </c>
      <c r="H3645" s="193">
        <v>0.36</v>
      </c>
      <c r="I3645" s="194"/>
      <c r="L3645" s="189"/>
      <c r="M3645" s="195"/>
      <c r="N3645" s="196"/>
      <c r="O3645" s="196"/>
      <c r="P3645" s="196"/>
      <c r="Q3645" s="196"/>
      <c r="R3645" s="196"/>
      <c r="S3645" s="196"/>
      <c r="T3645" s="197"/>
      <c r="AT3645" s="191" t="s">
        <v>532</v>
      </c>
      <c r="AU3645" s="191" t="s">
        <v>89</v>
      </c>
      <c r="AV3645" s="13" t="s">
        <v>89</v>
      </c>
      <c r="AW3645" s="13" t="s">
        <v>30</v>
      </c>
      <c r="AX3645" s="13" t="s">
        <v>76</v>
      </c>
      <c r="AY3645" s="191" t="s">
        <v>524</v>
      </c>
    </row>
    <row r="3646" spans="1:65" s="13" customFormat="1">
      <c r="B3646" s="189"/>
      <c r="D3646" s="190" t="s">
        <v>532</v>
      </c>
      <c r="E3646" s="191" t="s">
        <v>1</v>
      </c>
      <c r="F3646" s="192" t="s">
        <v>3475</v>
      </c>
      <c r="H3646" s="193">
        <v>0.3</v>
      </c>
      <c r="I3646" s="194"/>
      <c r="L3646" s="189"/>
      <c r="M3646" s="195"/>
      <c r="N3646" s="196"/>
      <c r="O3646" s="196"/>
      <c r="P3646" s="196"/>
      <c r="Q3646" s="196"/>
      <c r="R3646" s="196"/>
      <c r="S3646" s="196"/>
      <c r="T3646" s="197"/>
      <c r="AT3646" s="191" t="s">
        <v>532</v>
      </c>
      <c r="AU3646" s="191" t="s">
        <v>89</v>
      </c>
      <c r="AV3646" s="13" t="s">
        <v>89</v>
      </c>
      <c r="AW3646" s="13" t="s">
        <v>30</v>
      </c>
      <c r="AX3646" s="13" t="s">
        <v>76</v>
      </c>
      <c r="AY3646" s="191" t="s">
        <v>524</v>
      </c>
    </row>
    <row r="3647" spans="1:65" s="16" customFormat="1">
      <c r="B3647" s="213"/>
      <c r="D3647" s="190" t="s">
        <v>532</v>
      </c>
      <c r="E3647" s="214" t="s">
        <v>1</v>
      </c>
      <c r="F3647" s="215" t="s">
        <v>590</v>
      </c>
      <c r="H3647" s="216">
        <v>0.66</v>
      </c>
      <c r="I3647" s="217"/>
      <c r="L3647" s="213"/>
      <c r="M3647" s="218"/>
      <c r="N3647" s="219"/>
      <c r="O3647" s="219"/>
      <c r="P3647" s="219"/>
      <c r="Q3647" s="219"/>
      <c r="R3647" s="219"/>
      <c r="S3647" s="219"/>
      <c r="T3647" s="220"/>
      <c r="AT3647" s="214" t="s">
        <v>532</v>
      </c>
      <c r="AU3647" s="214" t="s">
        <v>89</v>
      </c>
      <c r="AV3647" s="16" t="s">
        <v>530</v>
      </c>
      <c r="AW3647" s="16" t="s">
        <v>30</v>
      </c>
      <c r="AX3647" s="16" t="s">
        <v>83</v>
      </c>
      <c r="AY3647" s="214" t="s">
        <v>524</v>
      </c>
    </row>
    <row r="3648" spans="1:65" s="2" customFormat="1" ht="33" customHeight="1">
      <c r="A3648" s="35"/>
      <c r="B3648" s="144"/>
      <c r="C3648" s="176" t="s">
        <v>3476</v>
      </c>
      <c r="D3648" s="176" t="s">
        <v>526</v>
      </c>
      <c r="E3648" s="177" t="s">
        <v>3477</v>
      </c>
      <c r="F3648" s="178" t="s">
        <v>3478</v>
      </c>
      <c r="G3648" s="179" t="s">
        <v>529</v>
      </c>
      <c r="H3648" s="180">
        <v>4.6100000000000003</v>
      </c>
      <c r="I3648" s="181"/>
      <c r="J3648" s="180">
        <f>ROUND(I3648*H3648,3)</f>
        <v>0</v>
      </c>
      <c r="K3648" s="182"/>
      <c r="L3648" s="36"/>
      <c r="M3648" s="183" t="s">
        <v>1</v>
      </c>
      <c r="N3648" s="184" t="s">
        <v>42</v>
      </c>
      <c r="O3648" s="61"/>
      <c r="P3648" s="185">
        <f>O3648*H3648</f>
        <v>0</v>
      </c>
      <c r="Q3648" s="185">
        <v>2.6099999999999999E-3</v>
      </c>
      <c r="R3648" s="185">
        <f>Q3648*H3648</f>
        <v>1.20321E-2</v>
      </c>
      <c r="S3648" s="185">
        <v>0</v>
      </c>
      <c r="T3648" s="186">
        <f>S3648*H3648</f>
        <v>0</v>
      </c>
      <c r="U3648" s="35"/>
      <c r="V3648" s="35"/>
      <c r="W3648" s="35"/>
      <c r="X3648" s="35"/>
      <c r="Y3648" s="35"/>
      <c r="Z3648" s="35"/>
      <c r="AA3648" s="35"/>
      <c r="AB3648" s="35"/>
      <c r="AC3648" s="35"/>
      <c r="AD3648" s="35"/>
      <c r="AE3648" s="35"/>
      <c r="AR3648" s="187" t="s">
        <v>644</v>
      </c>
      <c r="AT3648" s="187" t="s">
        <v>526</v>
      </c>
      <c r="AU3648" s="187" t="s">
        <v>89</v>
      </c>
      <c r="AY3648" s="18" t="s">
        <v>524</v>
      </c>
      <c r="BE3648" s="105">
        <f>IF(N3648="základná",J3648,0)</f>
        <v>0</v>
      </c>
      <c r="BF3648" s="105">
        <f>IF(N3648="znížená",J3648,0)</f>
        <v>0</v>
      </c>
      <c r="BG3648" s="105">
        <f>IF(N3648="zákl. prenesená",J3648,0)</f>
        <v>0</v>
      </c>
      <c r="BH3648" s="105">
        <f>IF(N3648="zníž. prenesená",J3648,0)</f>
        <v>0</v>
      </c>
      <c r="BI3648" s="105">
        <f>IF(N3648="nulová",J3648,0)</f>
        <v>0</v>
      </c>
      <c r="BJ3648" s="18" t="s">
        <v>89</v>
      </c>
      <c r="BK3648" s="188">
        <f>ROUND(I3648*H3648,3)</f>
        <v>0</v>
      </c>
      <c r="BL3648" s="18" t="s">
        <v>644</v>
      </c>
      <c r="BM3648" s="187" t="s">
        <v>3479</v>
      </c>
    </row>
    <row r="3649" spans="1:65" s="14" customFormat="1">
      <c r="B3649" s="198"/>
      <c r="D3649" s="190" t="s">
        <v>532</v>
      </c>
      <c r="E3649" s="199" t="s">
        <v>1</v>
      </c>
      <c r="F3649" s="200" t="s">
        <v>3462</v>
      </c>
      <c r="H3649" s="199" t="s">
        <v>1</v>
      </c>
      <c r="I3649" s="201"/>
      <c r="L3649" s="198"/>
      <c r="M3649" s="202"/>
      <c r="N3649" s="203"/>
      <c r="O3649" s="203"/>
      <c r="P3649" s="203"/>
      <c r="Q3649" s="203"/>
      <c r="R3649" s="203"/>
      <c r="S3649" s="203"/>
      <c r="T3649" s="204"/>
      <c r="AT3649" s="199" t="s">
        <v>532</v>
      </c>
      <c r="AU3649" s="199" t="s">
        <v>89</v>
      </c>
      <c r="AV3649" s="14" t="s">
        <v>83</v>
      </c>
      <c r="AW3649" s="14" t="s">
        <v>30</v>
      </c>
      <c r="AX3649" s="14" t="s">
        <v>76</v>
      </c>
      <c r="AY3649" s="199" t="s">
        <v>524</v>
      </c>
    </row>
    <row r="3650" spans="1:65" s="13" customFormat="1">
      <c r="B3650" s="189"/>
      <c r="D3650" s="190" t="s">
        <v>532</v>
      </c>
      <c r="E3650" s="191" t="s">
        <v>1</v>
      </c>
      <c r="F3650" s="192" t="s">
        <v>3480</v>
      </c>
      <c r="H3650" s="193">
        <v>4.6100000000000003</v>
      </c>
      <c r="I3650" s="194"/>
      <c r="L3650" s="189"/>
      <c r="M3650" s="195"/>
      <c r="N3650" s="196"/>
      <c r="O3650" s="196"/>
      <c r="P3650" s="196"/>
      <c r="Q3650" s="196"/>
      <c r="R3650" s="196"/>
      <c r="S3650" s="196"/>
      <c r="T3650" s="197"/>
      <c r="AT3650" s="191" t="s">
        <v>532</v>
      </c>
      <c r="AU3650" s="191" t="s">
        <v>89</v>
      </c>
      <c r="AV3650" s="13" t="s">
        <v>89</v>
      </c>
      <c r="AW3650" s="13" t="s">
        <v>30</v>
      </c>
      <c r="AX3650" s="13" t="s">
        <v>76</v>
      </c>
      <c r="AY3650" s="191" t="s">
        <v>524</v>
      </c>
    </row>
    <row r="3651" spans="1:65" s="16" customFormat="1">
      <c r="B3651" s="213"/>
      <c r="D3651" s="190" t="s">
        <v>532</v>
      </c>
      <c r="E3651" s="214" t="s">
        <v>1</v>
      </c>
      <c r="F3651" s="215" t="s">
        <v>590</v>
      </c>
      <c r="H3651" s="216">
        <v>4.6100000000000003</v>
      </c>
      <c r="I3651" s="217"/>
      <c r="L3651" s="213"/>
      <c r="M3651" s="218"/>
      <c r="N3651" s="219"/>
      <c r="O3651" s="219"/>
      <c r="P3651" s="219"/>
      <c r="Q3651" s="219"/>
      <c r="R3651" s="219"/>
      <c r="S3651" s="219"/>
      <c r="T3651" s="220"/>
      <c r="AT3651" s="214" t="s">
        <v>532</v>
      </c>
      <c r="AU3651" s="214" t="s">
        <v>89</v>
      </c>
      <c r="AV3651" s="16" t="s">
        <v>530</v>
      </c>
      <c r="AW3651" s="16" t="s">
        <v>30</v>
      </c>
      <c r="AX3651" s="16" t="s">
        <v>83</v>
      </c>
      <c r="AY3651" s="214" t="s">
        <v>524</v>
      </c>
    </row>
    <row r="3652" spans="1:65" s="2" customFormat="1" ht="16.5" customHeight="1">
      <c r="A3652" s="35"/>
      <c r="B3652" s="144"/>
      <c r="C3652" s="176" t="s">
        <v>3481</v>
      </c>
      <c r="D3652" s="176" t="s">
        <v>526</v>
      </c>
      <c r="E3652" s="177" t="s">
        <v>3482</v>
      </c>
      <c r="F3652" s="178" t="s">
        <v>3483</v>
      </c>
      <c r="G3652" s="179" t="s">
        <v>529</v>
      </c>
      <c r="H3652" s="180">
        <v>95.7</v>
      </c>
      <c r="I3652" s="181"/>
      <c r="J3652" s="180">
        <f>ROUND(I3652*H3652,3)</f>
        <v>0</v>
      </c>
      <c r="K3652" s="182"/>
      <c r="L3652" s="36"/>
      <c r="M3652" s="183" t="s">
        <v>1</v>
      </c>
      <c r="N3652" s="184" t="s">
        <v>42</v>
      </c>
      <c r="O3652" s="61"/>
      <c r="P3652" s="185">
        <f>O3652*H3652</f>
        <v>0</v>
      </c>
      <c r="Q3652" s="185">
        <v>2.504E-2</v>
      </c>
      <c r="R3652" s="185">
        <f>Q3652*H3652</f>
        <v>2.396328</v>
      </c>
      <c r="S3652" s="185">
        <v>0</v>
      </c>
      <c r="T3652" s="186">
        <f>S3652*H3652</f>
        <v>0</v>
      </c>
      <c r="U3652" s="35"/>
      <c r="V3652" s="35"/>
      <c r="W3652" s="35"/>
      <c r="X3652" s="35"/>
      <c r="Y3652" s="35"/>
      <c r="Z3652" s="35"/>
      <c r="AA3652" s="35"/>
      <c r="AB3652" s="35"/>
      <c r="AC3652" s="35"/>
      <c r="AD3652" s="35"/>
      <c r="AE3652" s="35"/>
      <c r="AR3652" s="187" t="s">
        <v>644</v>
      </c>
      <c r="AT3652" s="187" t="s">
        <v>526</v>
      </c>
      <c r="AU3652" s="187" t="s">
        <v>89</v>
      </c>
      <c r="AY3652" s="18" t="s">
        <v>524</v>
      </c>
      <c r="BE3652" s="105">
        <f>IF(N3652="základná",J3652,0)</f>
        <v>0</v>
      </c>
      <c r="BF3652" s="105">
        <f>IF(N3652="znížená",J3652,0)</f>
        <v>0</v>
      </c>
      <c r="BG3652" s="105">
        <f>IF(N3652="zákl. prenesená",J3652,0)</f>
        <v>0</v>
      </c>
      <c r="BH3652" s="105">
        <f>IF(N3652="zníž. prenesená",J3652,0)</f>
        <v>0</v>
      </c>
      <c r="BI3652" s="105">
        <f>IF(N3652="nulová",J3652,0)</f>
        <v>0</v>
      </c>
      <c r="BJ3652" s="18" t="s">
        <v>89</v>
      </c>
      <c r="BK3652" s="188">
        <f>ROUND(I3652*H3652,3)</f>
        <v>0</v>
      </c>
      <c r="BL3652" s="18" t="s">
        <v>644</v>
      </c>
      <c r="BM3652" s="187" t="s">
        <v>3484</v>
      </c>
    </row>
    <row r="3653" spans="1:65" s="14" customFormat="1">
      <c r="B3653" s="198"/>
      <c r="D3653" s="190" t="s">
        <v>532</v>
      </c>
      <c r="E3653" s="199" t="s">
        <v>1</v>
      </c>
      <c r="F3653" s="200" t="s">
        <v>577</v>
      </c>
      <c r="H3653" s="199" t="s">
        <v>1</v>
      </c>
      <c r="I3653" s="201"/>
      <c r="L3653" s="198"/>
      <c r="M3653" s="202"/>
      <c r="N3653" s="203"/>
      <c r="O3653" s="203"/>
      <c r="P3653" s="203"/>
      <c r="Q3653" s="203"/>
      <c r="R3653" s="203"/>
      <c r="S3653" s="203"/>
      <c r="T3653" s="204"/>
      <c r="AT3653" s="199" t="s">
        <v>532</v>
      </c>
      <c r="AU3653" s="199" t="s">
        <v>89</v>
      </c>
      <c r="AV3653" s="14" t="s">
        <v>83</v>
      </c>
      <c r="AW3653" s="14" t="s">
        <v>30</v>
      </c>
      <c r="AX3653" s="14" t="s">
        <v>76</v>
      </c>
      <c r="AY3653" s="199" t="s">
        <v>524</v>
      </c>
    </row>
    <row r="3654" spans="1:65" s="13" customFormat="1">
      <c r="B3654" s="189"/>
      <c r="D3654" s="190" t="s">
        <v>532</v>
      </c>
      <c r="E3654" s="191" t="s">
        <v>1</v>
      </c>
      <c r="F3654" s="192" t="s">
        <v>3485</v>
      </c>
      <c r="H3654" s="193">
        <v>95.7</v>
      </c>
      <c r="I3654" s="194"/>
      <c r="L3654" s="189"/>
      <c r="M3654" s="195"/>
      <c r="N3654" s="196"/>
      <c r="O3654" s="196"/>
      <c r="P3654" s="196"/>
      <c r="Q3654" s="196"/>
      <c r="R3654" s="196"/>
      <c r="S3654" s="196"/>
      <c r="T3654" s="197"/>
      <c r="AT3654" s="191" t="s">
        <v>532</v>
      </c>
      <c r="AU3654" s="191" t="s">
        <v>89</v>
      </c>
      <c r="AV3654" s="13" t="s">
        <v>89</v>
      </c>
      <c r="AW3654" s="13" t="s">
        <v>30</v>
      </c>
      <c r="AX3654" s="13" t="s">
        <v>76</v>
      </c>
      <c r="AY3654" s="191" t="s">
        <v>524</v>
      </c>
    </row>
    <row r="3655" spans="1:65" s="16" customFormat="1">
      <c r="B3655" s="213"/>
      <c r="D3655" s="190" t="s">
        <v>532</v>
      </c>
      <c r="E3655" s="214" t="s">
        <v>1</v>
      </c>
      <c r="F3655" s="215" t="s">
        <v>590</v>
      </c>
      <c r="H3655" s="216">
        <v>95.7</v>
      </c>
      <c r="I3655" s="217"/>
      <c r="L3655" s="213"/>
      <c r="M3655" s="218"/>
      <c r="N3655" s="219"/>
      <c r="O3655" s="219"/>
      <c r="P3655" s="219"/>
      <c r="Q3655" s="219"/>
      <c r="R3655" s="219"/>
      <c r="S3655" s="219"/>
      <c r="T3655" s="220"/>
      <c r="AT3655" s="214" t="s">
        <v>532</v>
      </c>
      <c r="AU3655" s="214" t="s">
        <v>89</v>
      </c>
      <c r="AV3655" s="16" t="s">
        <v>530</v>
      </c>
      <c r="AW3655" s="16" t="s">
        <v>30</v>
      </c>
      <c r="AX3655" s="16" t="s">
        <v>83</v>
      </c>
      <c r="AY3655" s="214" t="s">
        <v>524</v>
      </c>
    </row>
    <row r="3656" spans="1:65" s="2" customFormat="1" ht="21.75" customHeight="1">
      <c r="A3656" s="35"/>
      <c r="B3656" s="144"/>
      <c r="C3656" s="176" t="s">
        <v>3486</v>
      </c>
      <c r="D3656" s="176" t="s">
        <v>526</v>
      </c>
      <c r="E3656" s="177" t="s">
        <v>3487</v>
      </c>
      <c r="F3656" s="178" t="s">
        <v>3488</v>
      </c>
      <c r="G3656" s="179" t="s">
        <v>2954</v>
      </c>
      <c r="H3656" s="181"/>
      <c r="I3656" s="181"/>
      <c r="J3656" s="180">
        <f>ROUND(I3656*H3656,3)</f>
        <v>0</v>
      </c>
      <c r="K3656" s="182"/>
      <c r="L3656" s="36"/>
      <c r="M3656" s="183" t="s">
        <v>1</v>
      </c>
      <c r="N3656" s="184" t="s">
        <v>42</v>
      </c>
      <c r="O3656" s="61"/>
      <c r="P3656" s="185">
        <f>O3656*H3656</f>
        <v>0</v>
      </c>
      <c r="Q3656" s="185">
        <v>0</v>
      </c>
      <c r="R3656" s="185">
        <f>Q3656*H3656</f>
        <v>0</v>
      </c>
      <c r="S3656" s="185">
        <v>0</v>
      </c>
      <c r="T3656" s="186">
        <f>S3656*H3656</f>
        <v>0</v>
      </c>
      <c r="U3656" s="35"/>
      <c r="V3656" s="35"/>
      <c r="W3656" s="35"/>
      <c r="X3656" s="35"/>
      <c r="Y3656" s="35"/>
      <c r="Z3656" s="35"/>
      <c r="AA3656" s="35"/>
      <c r="AB3656" s="35"/>
      <c r="AC3656" s="35"/>
      <c r="AD3656" s="35"/>
      <c r="AE3656" s="35"/>
      <c r="AR3656" s="187" t="s">
        <v>644</v>
      </c>
      <c r="AT3656" s="187" t="s">
        <v>526</v>
      </c>
      <c r="AU3656" s="187" t="s">
        <v>89</v>
      </c>
      <c r="AY3656" s="18" t="s">
        <v>524</v>
      </c>
      <c r="BE3656" s="105">
        <f>IF(N3656="základná",J3656,0)</f>
        <v>0</v>
      </c>
      <c r="BF3656" s="105">
        <f>IF(N3656="znížená",J3656,0)</f>
        <v>0</v>
      </c>
      <c r="BG3656" s="105">
        <f>IF(N3656="zákl. prenesená",J3656,0)</f>
        <v>0</v>
      </c>
      <c r="BH3656" s="105">
        <f>IF(N3656="zníž. prenesená",J3656,0)</f>
        <v>0</v>
      </c>
      <c r="BI3656" s="105">
        <f>IF(N3656="nulová",J3656,0)</f>
        <v>0</v>
      </c>
      <c r="BJ3656" s="18" t="s">
        <v>89</v>
      </c>
      <c r="BK3656" s="188">
        <f>ROUND(I3656*H3656,3)</f>
        <v>0</v>
      </c>
      <c r="BL3656" s="18" t="s">
        <v>644</v>
      </c>
      <c r="BM3656" s="187" t="s">
        <v>3489</v>
      </c>
    </row>
    <row r="3657" spans="1:65" s="12" customFormat="1" ht="22.95" customHeight="1">
      <c r="B3657" s="163"/>
      <c r="D3657" s="164" t="s">
        <v>75</v>
      </c>
      <c r="E3657" s="174" t="s">
        <v>3490</v>
      </c>
      <c r="F3657" s="174" t="s">
        <v>3491</v>
      </c>
      <c r="I3657" s="166"/>
      <c r="J3657" s="175">
        <f>BK3657</f>
        <v>0</v>
      </c>
      <c r="L3657" s="163"/>
      <c r="M3657" s="168"/>
      <c r="N3657" s="169"/>
      <c r="O3657" s="169"/>
      <c r="P3657" s="170">
        <f>SUM(P3658:P3714)</f>
        <v>0</v>
      </c>
      <c r="Q3657" s="169"/>
      <c r="R3657" s="170">
        <f>SUM(R3658:R3714)</f>
        <v>1.2990839000000001</v>
      </c>
      <c r="S3657" s="169"/>
      <c r="T3657" s="171">
        <f>SUM(T3658:T3714)</f>
        <v>2.4050399799999997</v>
      </c>
      <c r="AR3657" s="164" t="s">
        <v>89</v>
      </c>
      <c r="AT3657" s="172" t="s">
        <v>75</v>
      </c>
      <c r="AU3657" s="172" t="s">
        <v>83</v>
      </c>
      <c r="AY3657" s="164" t="s">
        <v>524</v>
      </c>
      <c r="BK3657" s="173">
        <f>SUM(BK3658:BK3714)</f>
        <v>0</v>
      </c>
    </row>
    <row r="3658" spans="1:65" s="2" customFormat="1" ht="33" customHeight="1">
      <c r="A3658" s="35"/>
      <c r="B3658" s="144"/>
      <c r="C3658" s="176" t="s">
        <v>3492</v>
      </c>
      <c r="D3658" s="176" t="s">
        <v>526</v>
      </c>
      <c r="E3658" s="177" t="s">
        <v>3493</v>
      </c>
      <c r="F3658" s="178" t="s">
        <v>3494</v>
      </c>
      <c r="G3658" s="179" t="s">
        <v>529</v>
      </c>
      <c r="H3658" s="180">
        <v>43.997999999999998</v>
      </c>
      <c r="I3658" s="181"/>
      <c r="J3658" s="180">
        <f>ROUND(I3658*H3658,3)</f>
        <v>0</v>
      </c>
      <c r="K3658" s="182"/>
      <c r="L3658" s="36"/>
      <c r="M3658" s="183" t="s">
        <v>1</v>
      </c>
      <c r="N3658" s="184" t="s">
        <v>42</v>
      </c>
      <c r="O3658" s="61"/>
      <c r="P3658" s="185">
        <f>O3658*H3658</f>
        <v>0</v>
      </c>
      <c r="Q3658" s="185">
        <v>0</v>
      </c>
      <c r="R3658" s="185">
        <f>Q3658*H3658</f>
        <v>0</v>
      </c>
      <c r="S3658" s="185">
        <v>7.5100000000000002E-3</v>
      </c>
      <c r="T3658" s="186">
        <f>S3658*H3658</f>
        <v>0.33042497999999998</v>
      </c>
      <c r="U3658" s="35"/>
      <c r="V3658" s="35"/>
      <c r="W3658" s="35"/>
      <c r="X3658" s="35"/>
      <c r="Y3658" s="35"/>
      <c r="Z3658" s="35"/>
      <c r="AA3658" s="35"/>
      <c r="AB3658" s="35"/>
      <c r="AC3658" s="35"/>
      <c r="AD3658" s="35"/>
      <c r="AE3658" s="35"/>
      <c r="AR3658" s="187" t="s">
        <v>644</v>
      </c>
      <c r="AT3658" s="187" t="s">
        <v>526</v>
      </c>
      <c r="AU3658" s="187" t="s">
        <v>89</v>
      </c>
      <c r="AY3658" s="18" t="s">
        <v>524</v>
      </c>
      <c r="BE3658" s="105">
        <f>IF(N3658="základná",J3658,0)</f>
        <v>0</v>
      </c>
      <c r="BF3658" s="105">
        <f>IF(N3658="znížená",J3658,0)</f>
        <v>0</v>
      </c>
      <c r="BG3658" s="105">
        <f>IF(N3658="zákl. prenesená",J3658,0)</f>
        <v>0</v>
      </c>
      <c r="BH3658" s="105">
        <f>IF(N3658="zníž. prenesená",J3658,0)</f>
        <v>0</v>
      </c>
      <c r="BI3658" s="105">
        <f>IF(N3658="nulová",J3658,0)</f>
        <v>0</v>
      </c>
      <c r="BJ3658" s="18" t="s">
        <v>89</v>
      </c>
      <c r="BK3658" s="188">
        <f>ROUND(I3658*H3658,3)</f>
        <v>0</v>
      </c>
      <c r="BL3658" s="18" t="s">
        <v>644</v>
      </c>
      <c r="BM3658" s="187" t="s">
        <v>3495</v>
      </c>
    </row>
    <row r="3659" spans="1:65" s="14" customFormat="1">
      <c r="B3659" s="198"/>
      <c r="D3659" s="190" t="s">
        <v>532</v>
      </c>
      <c r="E3659" s="199" t="s">
        <v>1</v>
      </c>
      <c r="F3659" s="200" t="s">
        <v>577</v>
      </c>
      <c r="H3659" s="199" t="s">
        <v>1</v>
      </c>
      <c r="I3659" s="201"/>
      <c r="L3659" s="198"/>
      <c r="M3659" s="202"/>
      <c r="N3659" s="203"/>
      <c r="O3659" s="203"/>
      <c r="P3659" s="203"/>
      <c r="Q3659" s="203"/>
      <c r="R3659" s="203"/>
      <c r="S3659" s="203"/>
      <c r="T3659" s="204"/>
      <c r="AT3659" s="199" t="s">
        <v>532</v>
      </c>
      <c r="AU3659" s="199" t="s">
        <v>89</v>
      </c>
      <c r="AV3659" s="14" t="s">
        <v>83</v>
      </c>
      <c r="AW3659" s="14" t="s">
        <v>30</v>
      </c>
      <c r="AX3659" s="14" t="s">
        <v>76</v>
      </c>
      <c r="AY3659" s="199" t="s">
        <v>524</v>
      </c>
    </row>
    <row r="3660" spans="1:65" s="14" customFormat="1">
      <c r="B3660" s="198"/>
      <c r="D3660" s="190" t="s">
        <v>532</v>
      </c>
      <c r="E3660" s="199" t="s">
        <v>1</v>
      </c>
      <c r="F3660" s="200" t="s">
        <v>2834</v>
      </c>
      <c r="H3660" s="199" t="s">
        <v>1</v>
      </c>
      <c r="I3660" s="201"/>
      <c r="L3660" s="198"/>
      <c r="M3660" s="202"/>
      <c r="N3660" s="203"/>
      <c r="O3660" s="203"/>
      <c r="P3660" s="203"/>
      <c r="Q3660" s="203"/>
      <c r="R3660" s="203"/>
      <c r="S3660" s="203"/>
      <c r="T3660" s="204"/>
      <c r="AT3660" s="199" t="s">
        <v>532</v>
      </c>
      <c r="AU3660" s="199" t="s">
        <v>89</v>
      </c>
      <c r="AV3660" s="14" t="s">
        <v>83</v>
      </c>
      <c r="AW3660" s="14" t="s">
        <v>30</v>
      </c>
      <c r="AX3660" s="14" t="s">
        <v>76</v>
      </c>
      <c r="AY3660" s="199" t="s">
        <v>524</v>
      </c>
    </row>
    <row r="3661" spans="1:65" s="13" customFormat="1">
      <c r="B3661" s="189"/>
      <c r="D3661" s="190" t="s">
        <v>532</v>
      </c>
      <c r="E3661" s="191" t="s">
        <v>1</v>
      </c>
      <c r="F3661" s="192" t="s">
        <v>2835</v>
      </c>
      <c r="H3661" s="193">
        <v>43.997999999999998</v>
      </c>
      <c r="I3661" s="194"/>
      <c r="L3661" s="189"/>
      <c r="M3661" s="195"/>
      <c r="N3661" s="196"/>
      <c r="O3661" s="196"/>
      <c r="P3661" s="196"/>
      <c r="Q3661" s="196"/>
      <c r="R3661" s="196"/>
      <c r="S3661" s="196"/>
      <c r="T3661" s="197"/>
      <c r="AT3661" s="191" t="s">
        <v>532</v>
      </c>
      <c r="AU3661" s="191" t="s">
        <v>89</v>
      </c>
      <c r="AV3661" s="13" t="s">
        <v>89</v>
      </c>
      <c r="AW3661" s="13" t="s">
        <v>30</v>
      </c>
      <c r="AX3661" s="13" t="s">
        <v>76</v>
      </c>
      <c r="AY3661" s="191" t="s">
        <v>524</v>
      </c>
    </row>
    <row r="3662" spans="1:65" s="16" customFormat="1">
      <c r="B3662" s="213"/>
      <c r="D3662" s="190" t="s">
        <v>532</v>
      </c>
      <c r="E3662" s="214" t="s">
        <v>1</v>
      </c>
      <c r="F3662" s="215" t="s">
        <v>590</v>
      </c>
      <c r="H3662" s="216">
        <v>43.997999999999998</v>
      </c>
      <c r="I3662" s="217"/>
      <c r="L3662" s="213"/>
      <c r="M3662" s="218"/>
      <c r="N3662" s="219"/>
      <c r="O3662" s="219"/>
      <c r="P3662" s="219"/>
      <c r="Q3662" s="219"/>
      <c r="R3662" s="219"/>
      <c r="S3662" s="219"/>
      <c r="T3662" s="220"/>
      <c r="AT3662" s="214" t="s">
        <v>532</v>
      </c>
      <c r="AU3662" s="214" t="s">
        <v>89</v>
      </c>
      <c r="AV3662" s="16" t="s">
        <v>530</v>
      </c>
      <c r="AW3662" s="16" t="s">
        <v>30</v>
      </c>
      <c r="AX3662" s="16" t="s">
        <v>83</v>
      </c>
      <c r="AY3662" s="214" t="s">
        <v>524</v>
      </c>
    </row>
    <row r="3663" spans="1:65" s="14" customFormat="1">
      <c r="B3663" s="198"/>
      <c r="D3663" s="190" t="s">
        <v>532</v>
      </c>
      <c r="E3663" s="199" t="s">
        <v>1</v>
      </c>
      <c r="F3663" s="200" t="s">
        <v>2836</v>
      </c>
      <c r="H3663" s="199" t="s">
        <v>1</v>
      </c>
      <c r="I3663" s="201"/>
      <c r="L3663" s="198"/>
      <c r="M3663" s="202"/>
      <c r="N3663" s="203"/>
      <c r="O3663" s="203"/>
      <c r="P3663" s="203"/>
      <c r="Q3663" s="203"/>
      <c r="R3663" s="203"/>
      <c r="S3663" s="203"/>
      <c r="T3663" s="204"/>
      <c r="AT3663" s="199" t="s">
        <v>532</v>
      </c>
      <c r="AU3663" s="199" t="s">
        <v>89</v>
      </c>
      <c r="AV3663" s="14" t="s">
        <v>83</v>
      </c>
      <c r="AW3663" s="14" t="s">
        <v>30</v>
      </c>
      <c r="AX3663" s="14" t="s">
        <v>76</v>
      </c>
      <c r="AY3663" s="199" t="s">
        <v>524</v>
      </c>
    </row>
    <row r="3664" spans="1:65" s="2" customFormat="1" ht="16.5" customHeight="1">
      <c r="A3664" s="35"/>
      <c r="B3664" s="144"/>
      <c r="C3664" s="176" t="s">
        <v>3496</v>
      </c>
      <c r="D3664" s="176" t="s">
        <v>526</v>
      </c>
      <c r="E3664" s="177" t="s">
        <v>3497</v>
      </c>
      <c r="F3664" s="178" t="s">
        <v>3498</v>
      </c>
      <c r="G3664" s="179" t="s">
        <v>980</v>
      </c>
      <c r="H3664" s="180">
        <v>12.13</v>
      </c>
      <c r="I3664" s="181"/>
      <c r="J3664" s="180">
        <f>ROUND(I3664*H3664,3)</f>
        <v>0</v>
      </c>
      <c r="K3664" s="182"/>
      <c r="L3664" s="36"/>
      <c r="M3664" s="183" t="s">
        <v>1</v>
      </c>
      <c r="N3664" s="184" t="s">
        <v>42</v>
      </c>
      <c r="O3664" s="61"/>
      <c r="P3664" s="185">
        <f>O3664*H3664</f>
        <v>0</v>
      </c>
      <c r="Q3664" s="185">
        <v>1.75E-3</v>
      </c>
      <c r="R3664" s="185">
        <f>Q3664*H3664</f>
        <v>2.1227500000000003E-2</v>
      </c>
      <c r="S3664" s="185">
        <v>0</v>
      </c>
      <c r="T3664" s="186">
        <f>S3664*H3664</f>
        <v>0</v>
      </c>
      <c r="U3664" s="35"/>
      <c r="V3664" s="35"/>
      <c r="W3664" s="35"/>
      <c r="X3664" s="35"/>
      <c r="Y3664" s="35"/>
      <c r="Z3664" s="35"/>
      <c r="AA3664" s="35"/>
      <c r="AB3664" s="35"/>
      <c r="AC3664" s="35"/>
      <c r="AD3664" s="35"/>
      <c r="AE3664" s="35"/>
      <c r="AR3664" s="187" t="s">
        <v>644</v>
      </c>
      <c r="AT3664" s="187" t="s">
        <v>526</v>
      </c>
      <c r="AU3664" s="187" t="s">
        <v>89</v>
      </c>
      <c r="AY3664" s="18" t="s">
        <v>524</v>
      </c>
      <c r="BE3664" s="105">
        <f>IF(N3664="základná",J3664,0)</f>
        <v>0</v>
      </c>
      <c r="BF3664" s="105">
        <f>IF(N3664="znížená",J3664,0)</f>
        <v>0</v>
      </c>
      <c r="BG3664" s="105">
        <f>IF(N3664="zákl. prenesená",J3664,0)</f>
        <v>0</v>
      </c>
      <c r="BH3664" s="105">
        <f>IF(N3664="zníž. prenesená",J3664,0)</f>
        <v>0</v>
      </c>
      <c r="BI3664" s="105">
        <f>IF(N3664="nulová",J3664,0)</f>
        <v>0</v>
      </c>
      <c r="BJ3664" s="18" t="s">
        <v>89</v>
      </c>
      <c r="BK3664" s="188">
        <f>ROUND(I3664*H3664,3)</f>
        <v>0</v>
      </c>
      <c r="BL3664" s="18" t="s">
        <v>644</v>
      </c>
      <c r="BM3664" s="187" t="s">
        <v>3499</v>
      </c>
    </row>
    <row r="3665" spans="1:65" s="13" customFormat="1">
      <c r="B3665" s="189"/>
      <c r="D3665" s="190" t="s">
        <v>532</v>
      </c>
      <c r="E3665" s="191" t="s">
        <v>1</v>
      </c>
      <c r="F3665" s="192" t="s">
        <v>3500</v>
      </c>
      <c r="H3665" s="193">
        <v>12.13</v>
      </c>
      <c r="I3665" s="194"/>
      <c r="L3665" s="189"/>
      <c r="M3665" s="195"/>
      <c r="N3665" s="196"/>
      <c r="O3665" s="196"/>
      <c r="P3665" s="196"/>
      <c r="Q3665" s="196"/>
      <c r="R3665" s="196"/>
      <c r="S3665" s="196"/>
      <c r="T3665" s="197"/>
      <c r="AT3665" s="191" t="s">
        <v>532</v>
      </c>
      <c r="AU3665" s="191" t="s">
        <v>89</v>
      </c>
      <c r="AV3665" s="13" t="s">
        <v>89</v>
      </c>
      <c r="AW3665" s="13" t="s">
        <v>30</v>
      </c>
      <c r="AX3665" s="13" t="s">
        <v>83</v>
      </c>
      <c r="AY3665" s="191" t="s">
        <v>524</v>
      </c>
    </row>
    <row r="3666" spans="1:65" s="2" customFormat="1" ht="21.75" customHeight="1">
      <c r="A3666" s="35"/>
      <c r="B3666" s="144"/>
      <c r="C3666" s="176" t="s">
        <v>3501</v>
      </c>
      <c r="D3666" s="176" t="s">
        <v>526</v>
      </c>
      <c r="E3666" s="177" t="s">
        <v>3502</v>
      </c>
      <c r="F3666" s="178" t="s">
        <v>3503</v>
      </c>
      <c r="G3666" s="179" t="s">
        <v>879</v>
      </c>
      <c r="H3666" s="180">
        <v>2</v>
      </c>
      <c r="I3666" s="181"/>
      <c r="J3666" s="180">
        <f>ROUND(I3666*H3666,3)</f>
        <v>0</v>
      </c>
      <c r="K3666" s="182"/>
      <c r="L3666" s="36"/>
      <c r="M3666" s="183" t="s">
        <v>1</v>
      </c>
      <c r="N3666" s="184" t="s">
        <v>42</v>
      </c>
      <c r="O3666" s="61"/>
      <c r="P3666" s="185">
        <f>O3666*H3666</f>
        <v>0</v>
      </c>
      <c r="Q3666" s="185">
        <v>6.0000000000000002E-5</v>
      </c>
      <c r="R3666" s="185">
        <f>Q3666*H3666</f>
        <v>1.2E-4</v>
      </c>
      <c r="S3666" s="185">
        <v>0</v>
      </c>
      <c r="T3666" s="186">
        <f>S3666*H3666</f>
        <v>0</v>
      </c>
      <c r="U3666" s="35"/>
      <c r="V3666" s="35"/>
      <c r="W3666" s="35"/>
      <c r="X3666" s="35"/>
      <c r="Y3666" s="35"/>
      <c r="Z3666" s="35"/>
      <c r="AA3666" s="35"/>
      <c r="AB3666" s="35"/>
      <c r="AC3666" s="35"/>
      <c r="AD3666" s="35"/>
      <c r="AE3666" s="35"/>
      <c r="AR3666" s="187" t="s">
        <v>644</v>
      </c>
      <c r="AT3666" s="187" t="s">
        <v>526</v>
      </c>
      <c r="AU3666" s="187" t="s">
        <v>89</v>
      </c>
      <c r="AY3666" s="18" t="s">
        <v>524</v>
      </c>
      <c r="BE3666" s="105">
        <f>IF(N3666="základná",J3666,0)</f>
        <v>0</v>
      </c>
      <c r="BF3666" s="105">
        <f>IF(N3666="znížená",J3666,0)</f>
        <v>0</v>
      </c>
      <c r="BG3666" s="105">
        <f>IF(N3666="zákl. prenesená",J3666,0)</f>
        <v>0</v>
      </c>
      <c r="BH3666" s="105">
        <f>IF(N3666="zníž. prenesená",J3666,0)</f>
        <v>0</v>
      </c>
      <c r="BI3666" s="105">
        <f>IF(N3666="nulová",J3666,0)</f>
        <v>0</v>
      </c>
      <c r="BJ3666" s="18" t="s">
        <v>89</v>
      </c>
      <c r="BK3666" s="188">
        <f>ROUND(I3666*H3666,3)</f>
        <v>0</v>
      </c>
      <c r="BL3666" s="18" t="s">
        <v>644</v>
      </c>
      <c r="BM3666" s="187" t="s">
        <v>3504</v>
      </c>
    </row>
    <row r="3667" spans="1:65" s="13" customFormat="1">
      <c r="B3667" s="189"/>
      <c r="D3667" s="190" t="s">
        <v>532</v>
      </c>
      <c r="E3667" s="191" t="s">
        <v>1</v>
      </c>
      <c r="F3667" s="192" t="s">
        <v>3505</v>
      </c>
      <c r="H3667" s="193">
        <v>2</v>
      </c>
      <c r="I3667" s="194"/>
      <c r="L3667" s="189"/>
      <c r="M3667" s="195"/>
      <c r="N3667" s="196"/>
      <c r="O3667" s="196"/>
      <c r="P3667" s="196"/>
      <c r="Q3667" s="196"/>
      <c r="R3667" s="196"/>
      <c r="S3667" s="196"/>
      <c r="T3667" s="197"/>
      <c r="AT3667" s="191" t="s">
        <v>532</v>
      </c>
      <c r="AU3667" s="191" t="s">
        <v>89</v>
      </c>
      <c r="AV3667" s="13" t="s">
        <v>89</v>
      </c>
      <c r="AW3667" s="13" t="s">
        <v>30</v>
      </c>
      <c r="AX3667" s="13" t="s">
        <v>76</v>
      </c>
      <c r="AY3667" s="191" t="s">
        <v>524</v>
      </c>
    </row>
    <row r="3668" spans="1:65" s="16" customFormat="1">
      <c r="B3668" s="213"/>
      <c r="D3668" s="190" t="s">
        <v>532</v>
      </c>
      <c r="E3668" s="214" t="s">
        <v>1</v>
      </c>
      <c r="F3668" s="215" t="s">
        <v>590</v>
      </c>
      <c r="H3668" s="216">
        <v>2</v>
      </c>
      <c r="I3668" s="217"/>
      <c r="L3668" s="213"/>
      <c r="M3668" s="218"/>
      <c r="N3668" s="219"/>
      <c r="O3668" s="219"/>
      <c r="P3668" s="219"/>
      <c r="Q3668" s="219"/>
      <c r="R3668" s="219"/>
      <c r="S3668" s="219"/>
      <c r="T3668" s="220"/>
      <c r="AT3668" s="214" t="s">
        <v>532</v>
      </c>
      <c r="AU3668" s="214" t="s">
        <v>89</v>
      </c>
      <c r="AV3668" s="16" t="s">
        <v>530</v>
      </c>
      <c r="AW3668" s="16" t="s">
        <v>30</v>
      </c>
      <c r="AX3668" s="16" t="s">
        <v>83</v>
      </c>
      <c r="AY3668" s="214" t="s">
        <v>524</v>
      </c>
    </row>
    <row r="3669" spans="1:65" s="2" customFormat="1" ht="21.75" customHeight="1">
      <c r="A3669" s="35"/>
      <c r="B3669" s="144"/>
      <c r="C3669" s="176" t="s">
        <v>3506</v>
      </c>
      <c r="D3669" s="176" t="s">
        <v>526</v>
      </c>
      <c r="E3669" s="177" t="s">
        <v>3507</v>
      </c>
      <c r="F3669" s="178" t="s">
        <v>3508</v>
      </c>
      <c r="G3669" s="179" t="s">
        <v>980</v>
      </c>
      <c r="H3669" s="180">
        <v>10.71</v>
      </c>
      <c r="I3669" s="181"/>
      <c r="J3669" s="180">
        <f>ROUND(I3669*H3669,3)</f>
        <v>0</v>
      </c>
      <c r="K3669" s="182"/>
      <c r="L3669" s="36"/>
      <c r="M3669" s="183" t="s">
        <v>1</v>
      </c>
      <c r="N3669" s="184" t="s">
        <v>42</v>
      </c>
      <c r="O3669" s="61"/>
      <c r="P3669" s="185">
        <f>O3669*H3669</f>
        <v>0</v>
      </c>
      <c r="Q3669" s="185">
        <v>1.2800000000000001E-3</v>
      </c>
      <c r="R3669" s="185">
        <f>Q3669*H3669</f>
        <v>1.3708800000000002E-2</v>
      </c>
      <c r="S3669" s="185">
        <v>0</v>
      </c>
      <c r="T3669" s="186">
        <f>S3669*H3669</f>
        <v>0</v>
      </c>
      <c r="U3669" s="35"/>
      <c r="V3669" s="35"/>
      <c r="W3669" s="35"/>
      <c r="X3669" s="35"/>
      <c r="Y3669" s="35"/>
      <c r="Z3669" s="35"/>
      <c r="AA3669" s="35"/>
      <c r="AB3669" s="35"/>
      <c r="AC3669" s="35"/>
      <c r="AD3669" s="35"/>
      <c r="AE3669" s="35"/>
      <c r="AR3669" s="187" t="s">
        <v>644</v>
      </c>
      <c r="AT3669" s="187" t="s">
        <v>526</v>
      </c>
      <c r="AU3669" s="187" t="s">
        <v>89</v>
      </c>
      <c r="AY3669" s="18" t="s">
        <v>524</v>
      </c>
      <c r="BE3669" s="105">
        <f>IF(N3669="základná",J3669,0)</f>
        <v>0</v>
      </c>
      <c r="BF3669" s="105">
        <f>IF(N3669="znížená",J3669,0)</f>
        <v>0</v>
      </c>
      <c r="BG3669" s="105">
        <f>IF(N3669="zákl. prenesená",J3669,0)</f>
        <v>0</v>
      </c>
      <c r="BH3669" s="105">
        <f>IF(N3669="zníž. prenesená",J3669,0)</f>
        <v>0</v>
      </c>
      <c r="BI3669" s="105">
        <f>IF(N3669="nulová",J3669,0)</f>
        <v>0</v>
      </c>
      <c r="BJ3669" s="18" t="s">
        <v>89</v>
      </c>
      <c r="BK3669" s="188">
        <f>ROUND(I3669*H3669,3)</f>
        <v>0</v>
      </c>
      <c r="BL3669" s="18" t="s">
        <v>644</v>
      </c>
      <c r="BM3669" s="187" t="s">
        <v>3509</v>
      </c>
    </row>
    <row r="3670" spans="1:65" s="13" customFormat="1">
      <c r="B3670" s="189"/>
      <c r="D3670" s="190" t="s">
        <v>532</v>
      </c>
      <c r="E3670" s="191" t="s">
        <v>1</v>
      </c>
      <c r="F3670" s="192" t="s">
        <v>3510</v>
      </c>
      <c r="H3670" s="193">
        <v>10.71</v>
      </c>
      <c r="I3670" s="194"/>
      <c r="L3670" s="189"/>
      <c r="M3670" s="195"/>
      <c r="N3670" s="196"/>
      <c r="O3670" s="196"/>
      <c r="P3670" s="196"/>
      <c r="Q3670" s="196"/>
      <c r="R3670" s="196"/>
      <c r="S3670" s="196"/>
      <c r="T3670" s="197"/>
      <c r="AT3670" s="191" t="s">
        <v>532</v>
      </c>
      <c r="AU3670" s="191" t="s">
        <v>89</v>
      </c>
      <c r="AV3670" s="13" t="s">
        <v>89</v>
      </c>
      <c r="AW3670" s="13" t="s">
        <v>30</v>
      </c>
      <c r="AX3670" s="13" t="s">
        <v>83</v>
      </c>
      <c r="AY3670" s="191" t="s">
        <v>524</v>
      </c>
    </row>
    <row r="3671" spans="1:65" s="2" customFormat="1" ht="21.75" customHeight="1">
      <c r="A3671" s="35"/>
      <c r="B3671" s="144"/>
      <c r="C3671" s="176" t="s">
        <v>3511</v>
      </c>
      <c r="D3671" s="176" t="s">
        <v>526</v>
      </c>
      <c r="E3671" s="177" t="s">
        <v>3512</v>
      </c>
      <c r="F3671" s="178" t="s">
        <v>3513</v>
      </c>
      <c r="G3671" s="179" t="s">
        <v>980</v>
      </c>
      <c r="H3671" s="180">
        <v>7.67</v>
      </c>
      <c r="I3671" s="181"/>
      <c r="J3671" s="180">
        <f>ROUND(I3671*H3671,3)</f>
        <v>0</v>
      </c>
      <c r="K3671" s="182"/>
      <c r="L3671" s="36"/>
      <c r="M3671" s="183" t="s">
        <v>1</v>
      </c>
      <c r="N3671" s="184" t="s">
        <v>42</v>
      </c>
      <c r="O3671" s="61"/>
      <c r="P3671" s="185">
        <f>O3671*H3671</f>
        <v>0</v>
      </c>
      <c r="Q3671" s="185">
        <v>1.2800000000000001E-3</v>
      </c>
      <c r="R3671" s="185">
        <f>Q3671*H3671</f>
        <v>9.817600000000001E-3</v>
      </c>
      <c r="S3671" s="185">
        <v>0</v>
      </c>
      <c r="T3671" s="186">
        <f>S3671*H3671</f>
        <v>0</v>
      </c>
      <c r="U3671" s="35"/>
      <c r="V3671" s="35"/>
      <c r="W3671" s="35"/>
      <c r="X3671" s="35"/>
      <c r="Y3671" s="35"/>
      <c r="Z3671" s="35"/>
      <c r="AA3671" s="35"/>
      <c r="AB3671" s="35"/>
      <c r="AC3671" s="35"/>
      <c r="AD3671" s="35"/>
      <c r="AE3671" s="35"/>
      <c r="AR3671" s="187" t="s">
        <v>644</v>
      </c>
      <c r="AT3671" s="187" t="s">
        <v>526</v>
      </c>
      <c r="AU3671" s="187" t="s">
        <v>89</v>
      </c>
      <c r="AY3671" s="18" t="s">
        <v>524</v>
      </c>
      <c r="BE3671" s="105">
        <f>IF(N3671="základná",J3671,0)</f>
        <v>0</v>
      </c>
      <c r="BF3671" s="105">
        <f>IF(N3671="znížená",J3671,0)</f>
        <v>0</v>
      </c>
      <c r="BG3671" s="105">
        <f>IF(N3671="zákl. prenesená",J3671,0)</f>
        <v>0</v>
      </c>
      <c r="BH3671" s="105">
        <f>IF(N3671="zníž. prenesená",J3671,0)</f>
        <v>0</v>
      </c>
      <c r="BI3671" s="105">
        <f>IF(N3671="nulová",J3671,0)</f>
        <v>0</v>
      </c>
      <c r="BJ3671" s="18" t="s">
        <v>89</v>
      </c>
      <c r="BK3671" s="188">
        <f>ROUND(I3671*H3671,3)</f>
        <v>0</v>
      </c>
      <c r="BL3671" s="18" t="s">
        <v>644</v>
      </c>
      <c r="BM3671" s="187" t="s">
        <v>3514</v>
      </c>
    </row>
    <row r="3672" spans="1:65" s="13" customFormat="1">
      <c r="B3672" s="189"/>
      <c r="D3672" s="190" t="s">
        <v>532</v>
      </c>
      <c r="E3672" s="191" t="s">
        <v>1</v>
      </c>
      <c r="F3672" s="192" t="s">
        <v>3515</v>
      </c>
      <c r="H3672" s="193">
        <v>7.67</v>
      </c>
      <c r="I3672" s="194"/>
      <c r="L3672" s="189"/>
      <c r="M3672" s="195"/>
      <c r="N3672" s="196"/>
      <c r="O3672" s="196"/>
      <c r="P3672" s="196"/>
      <c r="Q3672" s="196"/>
      <c r="R3672" s="196"/>
      <c r="S3672" s="196"/>
      <c r="T3672" s="197"/>
      <c r="AT3672" s="191" t="s">
        <v>532</v>
      </c>
      <c r="AU3672" s="191" t="s">
        <v>89</v>
      </c>
      <c r="AV3672" s="13" t="s">
        <v>89</v>
      </c>
      <c r="AW3672" s="13" t="s">
        <v>30</v>
      </c>
      <c r="AX3672" s="13" t="s">
        <v>83</v>
      </c>
      <c r="AY3672" s="191" t="s">
        <v>524</v>
      </c>
    </row>
    <row r="3673" spans="1:65" s="2" customFormat="1" ht="21.75" customHeight="1">
      <c r="A3673" s="35"/>
      <c r="B3673" s="144"/>
      <c r="C3673" s="176" t="s">
        <v>3516</v>
      </c>
      <c r="D3673" s="176" t="s">
        <v>526</v>
      </c>
      <c r="E3673" s="177" t="s">
        <v>3517</v>
      </c>
      <c r="F3673" s="178" t="s">
        <v>3518</v>
      </c>
      <c r="G3673" s="179" t="s">
        <v>980</v>
      </c>
      <c r="H3673" s="180">
        <v>24.69</v>
      </c>
      <c r="I3673" s="181"/>
      <c r="J3673" s="180">
        <f>ROUND(I3673*H3673,3)</f>
        <v>0</v>
      </c>
      <c r="K3673" s="182"/>
      <c r="L3673" s="36"/>
      <c r="M3673" s="183" t="s">
        <v>1</v>
      </c>
      <c r="N3673" s="184" t="s">
        <v>42</v>
      </c>
      <c r="O3673" s="61"/>
      <c r="P3673" s="185">
        <f>O3673*H3673</f>
        <v>0</v>
      </c>
      <c r="Q3673" s="185">
        <v>2.4199999999999998E-3</v>
      </c>
      <c r="R3673" s="185">
        <f>Q3673*H3673</f>
        <v>5.9749799999999999E-2</v>
      </c>
      <c r="S3673" s="185">
        <v>0</v>
      </c>
      <c r="T3673" s="186">
        <f>S3673*H3673</f>
        <v>0</v>
      </c>
      <c r="U3673" s="35"/>
      <c r="V3673" s="35"/>
      <c r="W3673" s="35"/>
      <c r="X3673" s="35"/>
      <c r="Y3673" s="35"/>
      <c r="Z3673" s="35"/>
      <c r="AA3673" s="35"/>
      <c r="AB3673" s="35"/>
      <c r="AC3673" s="35"/>
      <c r="AD3673" s="35"/>
      <c r="AE3673" s="35"/>
      <c r="AR3673" s="187" t="s">
        <v>644</v>
      </c>
      <c r="AT3673" s="187" t="s">
        <v>526</v>
      </c>
      <c r="AU3673" s="187" t="s">
        <v>89</v>
      </c>
      <c r="AY3673" s="18" t="s">
        <v>524</v>
      </c>
      <c r="BE3673" s="105">
        <f>IF(N3673="základná",J3673,0)</f>
        <v>0</v>
      </c>
      <c r="BF3673" s="105">
        <f>IF(N3673="znížená",J3673,0)</f>
        <v>0</v>
      </c>
      <c r="BG3673" s="105">
        <f>IF(N3673="zákl. prenesená",J3673,0)</f>
        <v>0</v>
      </c>
      <c r="BH3673" s="105">
        <f>IF(N3673="zníž. prenesená",J3673,0)</f>
        <v>0</v>
      </c>
      <c r="BI3673" s="105">
        <f>IF(N3673="nulová",J3673,0)</f>
        <v>0</v>
      </c>
      <c r="BJ3673" s="18" t="s">
        <v>89</v>
      </c>
      <c r="BK3673" s="188">
        <f>ROUND(I3673*H3673,3)</f>
        <v>0</v>
      </c>
      <c r="BL3673" s="18" t="s">
        <v>644</v>
      </c>
      <c r="BM3673" s="187" t="s">
        <v>3519</v>
      </c>
    </row>
    <row r="3674" spans="1:65" s="13" customFormat="1">
      <c r="B3674" s="189"/>
      <c r="D3674" s="190" t="s">
        <v>532</v>
      </c>
      <c r="E3674" s="191" t="s">
        <v>1</v>
      </c>
      <c r="F3674" s="192" t="s">
        <v>3520</v>
      </c>
      <c r="H3674" s="193">
        <v>24.69</v>
      </c>
      <c r="I3674" s="194"/>
      <c r="L3674" s="189"/>
      <c r="M3674" s="195"/>
      <c r="N3674" s="196"/>
      <c r="O3674" s="196"/>
      <c r="P3674" s="196"/>
      <c r="Q3674" s="196"/>
      <c r="R3674" s="196"/>
      <c r="S3674" s="196"/>
      <c r="T3674" s="197"/>
      <c r="AT3674" s="191" t="s">
        <v>532</v>
      </c>
      <c r="AU3674" s="191" t="s">
        <v>89</v>
      </c>
      <c r="AV3674" s="13" t="s">
        <v>89</v>
      </c>
      <c r="AW3674" s="13" t="s">
        <v>30</v>
      </c>
      <c r="AX3674" s="13" t="s">
        <v>83</v>
      </c>
      <c r="AY3674" s="191" t="s">
        <v>524</v>
      </c>
    </row>
    <row r="3675" spans="1:65" s="2" customFormat="1" ht="21.75" customHeight="1">
      <c r="A3675" s="35"/>
      <c r="B3675" s="144"/>
      <c r="C3675" s="176" t="s">
        <v>3521</v>
      </c>
      <c r="D3675" s="176" t="s">
        <v>526</v>
      </c>
      <c r="E3675" s="177" t="s">
        <v>3522</v>
      </c>
      <c r="F3675" s="178" t="s">
        <v>3523</v>
      </c>
      <c r="G3675" s="179" t="s">
        <v>980</v>
      </c>
      <c r="H3675" s="180">
        <v>36.39</v>
      </c>
      <c r="I3675" s="181"/>
      <c r="J3675" s="180">
        <f>ROUND(I3675*H3675,3)</f>
        <v>0</v>
      </c>
      <c r="K3675" s="182"/>
      <c r="L3675" s="36"/>
      <c r="M3675" s="183" t="s">
        <v>1</v>
      </c>
      <c r="N3675" s="184" t="s">
        <v>42</v>
      </c>
      <c r="O3675" s="61"/>
      <c r="P3675" s="185">
        <f>O3675*H3675</f>
        <v>0</v>
      </c>
      <c r="Q3675" s="185">
        <v>2.7899999999999999E-3</v>
      </c>
      <c r="R3675" s="185">
        <f>Q3675*H3675</f>
        <v>0.1015281</v>
      </c>
      <c r="S3675" s="185">
        <v>0</v>
      </c>
      <c r="T3675" s="186">
        <f>S3675*H3675</f>
        <v>0</v>
      </c>
      <c r="U3675" s="35"/>
      <c r="V3675" s="35"/>
      <c r="W3675" s="35"/>
      <c r="X3675" s="35"/>
      <c r="Y3675" s="35"/>
      <c r="Z3675" s="35"/>
      <c r="AA3675" s="35"/>
      <c r="AB3675" s="35"/>
      <c r="AC3675" s="35"/>
      <c r="AD3675" s="35"/>
      <c r="AE3675" s="35"/>
      <c r="AR3675" s="187" t="s">
        <v>644</v>
      </c>
      <c r="AT3675" s="187" t="s">
        <v>526</v>
      </c>
      <c r="AU3675" s="187" t="s">
        <v>89</v>
      </c>
      <c r="AY3675" s="18" t="s">
        <v>524</v>
      </c>
      <c r="BE3675" s="105">
        <f>IF(N3675="základná",J3675,0)</f>
        <v>0</v>
      </c>
      <c r="BF3675" s="105">
        <f>IF(N3675="znížená",J3675,0)</f>
        <v>0</v>
      </c>
      <c r="BG3675" s="105">
        <f>IF(N3675="zákl. prenesená",J3675,0)</f>
        <v>0</v>
      </c>
      <c r="BH3675" s="105">
        <f>IF(N3675="zníž. prenesená",J3675,0)</f>
        <v>0</v>
      </c>
      <c r="BI3675" s="105">
        <f>IF(N3675="nulová",J3675,0)</f>
        <v>0</v>
      </c>
      <c r="BJ3675" s="18" t="s">
        <v>89</v>
      </c>
      <c r="BK3675" s="188">
        <f>ROUND(I3675*H3675,3)</f>
        <v>0</v>
      </c>
      <c r="BL3675" s="18" t="s">
        <v>644</v>
      </c>
      <c r="BM3675" s="187" t="s">
        <v>3524</v>
      </c>
    </row>
    <row r="3676" spans="1:65" s="13" customFormat="1">
      <c r="B3676" s="189"/>
      <c r="D3676" s="190" t="s">
        <v>532</v>
      </c>
      <c r="E3676" s="191" t="s">
        <v>1</v>
      </c>
      <c r="F3676" s="192" t="s">
        <v>3525</v>
      </c>
      <c r="H3676" s="193">
        <v>36.39</v>
      </c>
      <c r="I3676" s="194"/>
      <c r="L3676" s="189"/>
      <c r="M3676" s="195"/>
      <c r="N3676" s="196"/>
      <c r="O3676" s="196"/>
      <c r="P3676" s="196"/>
      <c r="Q3676" s="196"/>
      <c r="R3676" s="196"/>
      <c r="S3676" s="196"/>
      <c r="T3676" s="197"/>
      <c r="AT3676" s="191" t="s">
        <v>532</v>
      </c>
      <c r="AU3676" s="191" t="s">
        <v>89</v>
      </c>
      <c r="AV3676" s="13" t="s">
        <v>89</v>
      </c>
      <c r="AW3676" s="13" t="s">
        <v>30</v>
      </c>
      <c r="AX3676" s="13" t="s">
        <v>83</v>
      </c>
      <c r="AY3676" s="191" t="s">
        <v>524</v>
      </c>
    </row>
    <row r="3677" spans="1:65" s="2" customFormat="1" ht="21.75" customHeight="1">
      <c r="A3677" s="35"/>
      <c r="B3677" s="144"/>
      <c r="C3677" s="176" t="s">
        <v>3526</v>
      </c>
      <c r="D3677" s="176" t="s">
        <v>526</v>
      </c>
      <c r="E3677" s="177" t="s">
        <v>3527</v>
      </c>
      <c r="F3677" s="178" t="s">
        <v>3528</v>
      </c>
      <c r="G3677" s="179" t="s">
        <v>980</v>
      </c>
      <c r="H3677" s="180">
        <v>455.93</v>
      </c>
      <c r="I3677" s="181"/>
      <c r="J3677" s="180">
        <f>ROUND(I3677*H3677,3)</f>
        <v>0</v>
      </c>
      <c r="K3677" s="182"/>
      <c r="L3677" s="36"/>
      <c r="M3677" s="183" t="s">
        <v>1</v>
      </c>
      <c r="N3677" s="184" t="s">
        <v>42</v>
      </c>
      <c r="O3677" s="61"/>
      <c r="P3677" s="185">
        <f>O3677*H3677</f>
        <v>0</v>
      </c>
      <c r="Q3677" s="185">
        <v>2.5999999999999998E-4</v>
      </c>
      <c r="R3677" s="185">
        <f>Q3677*H3677</f>
        <v>0.11854179999999999</v>
      </c>
      <c r="S3677" s="185">
        <v>0</v>
      </c>
      <c r="T3677" s="186">
        <f>S3677*H3677</f>
        <v>0</v>
      </c>
      <c r="U3677" s="35"/>
      <c r="V3677" s="35"/>
      <c r="W3677" s="35"/>
      <c r="X3677" s="35"/>
      <c r="Y3677" s="35"/>
      <c r="Z3677" s="35"/>
      <c r="AA3677" s="35"/>
      <c r="AB3677" s="35"/>
      <c r="AC3677" s="35"/>
      <c r="AD3677" s="35"/>
      <c r="AE3677" s="35"/>
      <c r="AR3677" s="187" t="s">
        <v>644</v>
      </c>
      <c r="AT3677" s="187" t="s">
        <v>526</v>
      </c>
      <c r="AU3677" s="187" t="s">
        <v>89</v>
      </c>
      <c r="AY3677" s="18" t="s">
        <v>524</v>
      </c>
      <c r="BE3677" s="105">
        <f>IF(N3677="základná",J3677,0)</f>
        <v>0</v>
      </c>
      <c r="BF3677" s="105">
        <f>IF(N3677="znížená",J3677,0)</f>
        <v>0</v>
      </c>
      <c r="BG3677" s="105">
        <f>IF(N3677="zákl. prenesená",J3677,0)</f>
        <v>0</v>
      </c>
      <c r="BH3677" s="105">
        <f>IF(N3677="zníž. prenesená",J3677,0)</f>
        <v>0</v>
      </c>
      <c r="BI3677" s="105">
        <f>IF(N3677="nulová",J3677,0)</f>
        <v>0</v>
      </c>
      <c r="BJ3677" s="18" t="s">
        <v>89</v>
      </c>
      <c r="BK3677" s="188">
        <f>ROUND(I3677*H3677,3)</f>
        <v>0</v>
      </c>
      <c r="BL3677" s="18" t="s">
        <v>644</v>
      </c>
      <c r="BM3677" s="187" t="s">
        <v>3529</v>
      </c>
    </row>
    <row r="3678" spans="1:65" s="13" customFormat="1">
      <c r="B3678" s="189"/>
      <c r="D3678" s="190" t="s">
        <v>532</v>
      </c>
      <c r="E3678" s="191" t="s">
        <v>1</v>
      </c>
      <c r="F3678" s="192" t="s">
        <v>3530</v>
      </c>
      <c r="H3678" s="193">
        <v>455.93</v>
      </c>
      <c r="I3678" s="194"/>
      <c r="L3678" s="189"/>
      <c r="M3678" s="195"/>
      <c r="N3678" s="196"/>
      <c r="O3678" s="196"/>
      <c r="P3678" s="196"/>
      <c r="Q3678" s="196"/>
      <c r="R3678" s="196"/>
      <c r="S3678" s="196"/>
      <c r="T3678" s="197"/>
      <c r="AT3678" s="191" t="s">
        <v>532</v>
      </c>
      <c r="AU3678" s="191" t="s">
        <v>89</v>
      </c>
      <c r="AV3678" s="13" t="s">
        <v>89</v>
      </c>
      <c r="AW3678" s="13" t="s">
        <v>30</v>
      </c>
      <c r="AX3678" s="13" t="s">
        <v>76</v>
      </c>
      <c r="AY3678" s="191" t="s">
        <v>524</v>
      </c>
    </row>
    <row r="3679" spans="1:65" s="16" customFormat="1">
      <c r="B3679" s="213"/>
      <c r="D3679" s="190" t="s">
        <v>532</v>
      </c>
      <c r="E3679" s="214" t="s">
        <v>1</v>
      </c>
      <c r="F3679" s="215" t="s">
        <v>590</v>
      </c>
      <c r="H3679" s="216">
        <v>455.93</v>
      </c>
      <c r="I3679" s="217"/>
      <c r="L3679" s="213"/>
      <c r="M3679" s="218"/>
      <c r="N3679" s="219"/>
      <c r="O3679" s="219"/>
      <c r="P3679" s="219"/>
      <c r="Q3679" s="219"/>
      <c r="R3679" s="219"/>
      <c r="S3679" s="219"/>
      <c r="T3679" s="220"/>
      <c r="AT3679" s="214" t="s">
        <v>532</v>
      </c>
      <c r="AU3679" s="214" t="s">
        <v>89</v>
      </c>
      <c r="AV3679" s="16" t="s">
        <v>530</v>
      </c>
      <c r="AW3679" s="16" t="s">
        <v>30</v>
      </c>
      <c r="AX3679" s="16" t="s">
        <v>83</v>
      </c>
      <c r="AY3679" s="214" t="s">
        <v>524</v>
      </c>
    </row>
    <row r="3680" spans="1:65" s="2" customFormat="1" ht="21.75" customHeight="1">
      <c r="A3680" s="35"/>
      <c r="B3680" s="144"/>
      <c r="C3680" s="176" t="s">
        <v>3531</v>
      </c>
      <c r="D3680" s="176" t="s">
        <v>526</v>
      </c>
      <c r="E3680" s="177" t="s">
        <v>3532</v>
      </c>
      <c r="F3680" s="178" t="s">
        <v>3533</v>
      </c>
      <c r="G3680" s="179" t="s">
        <v>980</v>
      </c>
      <c r="H3680" s="180">
        <v>30.715</v>
      </c>
      <c r="I3680" s="181"/>
      <c r="J3680" s="180">
        <f>ROUND(I3680*H3680,3)</f>
        <v>0</v>
      </c>
      <c r="K3680" s="182"/>
      <c r="L3680" s="36"/>
      <c r="M3680" s="183" t="s">
        <v>1</v>
      </c>
      <c r="N3680" s="184" t="s">
        <v>42</v>
      </c>
      <c r="O3680" s="61"/>
      <c r="P3680" s="185">
        <f>O3680*H3680</f>
        <v>0</v>
      </c>
      <c r="Q3680" s="185">
        <v>0</v>
      </c>
      <c r="R3680" s="185">
        <f>Q3680*H3680</f>
        <v>0</v>
      </c>
      <c r="S3680" s="185">
        <v>2.3E-3</v>
      </c>
      <c r="T3680" s="186">
        <f>S3680*H3680</f>
        <v>7.0644499999999999E-2</v>
      </c>
      <c r="U3680" s="35"/>
      <c r="V3680" s="35"/>
      <c r="W3680" s="35"/>
      <c r="X3680" s="35"/>
      <c r="Y3680" s="35"/>
      <c r="Z3680" s="35"/>
      <c r="AA3680" s="35"/>
      <c r="AB3680" s="35"/>
      <c r="AC3680" s="35"/>
      <c r="AD3680" s="35"/>
      <c r="AE3680" s="35"/>
      <c r="AR3680" s="187" t="s">
        <v>644</v>
      </c>
      <c r="AT3680" s="187" t="s">
        <v>526</v>
      </c>
      <c r="AU3680" s="187" t="s">
        <v>89</v>
      </c>
      <c r="AY3680" s="18" t="s">
        <v>524</v>
      </c>
      <c r="BE3680" s="105">
        <f>IF(N3680="základná",J3680,0)</f>
        <v>0</v>
      </c>
      <c r="BF3680" s="105">
        <f>IF(N3680="znížená",J3680,0)</f>
        <v>0</v>
      </c>
      <c r="BG3680" s="105">
        <f>IF(N3680="zákl. prenesená",J3680,0)</f>
        <v>0</v>
      </c>
      <c r="BH3680" s="105">
        <f>IF(N3680="zníž. prenesená",J3680,0)</f>
        <v>0</v>
      </c>
      <c r="BI3680" s="105">
        <f>IF(N3680="nulová",J3680,0)</f>
        <v>0</v>
      </c>
      <c r="BJ3680" s="18" t="s">
        <v>89</v>
      </c>
      <c r="BK3680" s="188">
        <f>ROUND(I3680*H3680,3)</f>
        <v>0</v>
      </c>
      <c r="BL3680" s="18" t="s">
        <v>644</v>
      </c>
      <c r="BM3680" s="187" t="s">
        <v>3534</v>
      </c>
    </row>
    <row r="3681" spans="1:65" s="14" customFormat="1">
      <c r="B3681" s="198"/>
      <c r="D3681" s="190" t="s">
        <v>532</v>
      </c>
      <c r="E3681" s="199" t="s">
        <v>1</v>
      </c>
      <c r="F3681" s="200" t="s">
        <v>3535</v>
      </c>
      <c r="H3681" s="199" t="s">
        <v>1</v>
      </c>
      <c r="I3681" s="201"/>
      <c r="L3681" s="198"/>
      <c r="M3681" s="202"/>
      <c r="N3681" s="203"/>
      <c r="O3681" s="203"/>
      <c r="P3681" s="203"/>
      <c r="Q3681" s="203"/>
      <c r="R3681" s="203"/>
      <c r="S3681" s="203"/>
      <c r="T3681" s="204"/>
      <c r="AT3681" s="199" t="s">
        <v>532</v>
      </c>
      <c r="AU3681" s="199" t="s">
        <v>89</v>
      </c>
      <c r="AV3681" s="14" t="s">
        <v>83</v>
      </c>
      <c r="AW3681" s="14" t="s">
        <v>30</v>
      </c>
      <c r="AX3681" s="14" t="s">
        <v>76</v>
      </c>
      <c r="AY3681" s="199" t="s">
        <v>524</v>
      </c>
    </row>
    <row r="3682" spans="1:65" s="14" customFormat="1">
      <c r="B3682" s="198"/>
      <c r="D3682" s="190" t="s">
        <v>532</v>
      </c>
      <c r="E3682" s="199" t="s">
        <v>1</v>
      </c>
      <c r="F3682" s="200" t="s">
        <v>2064</v>
      </c>
      <c r="H3682" s="199" t="s">
        <v>1</v>
      </c>
      <c r="I3682" s="201"/>
      <c r="L3682" s="198"/>
      <c r="M3682" s="202"/>
      <c r="N3682" s="203"/>
      <c r="O3682" s="203"/>
      <c r="P3682" s="203"/>
      <c r="Q3682" s="203"/>
      <c r="R3682" s="203"/>
      <c r="S3682" s="203"/>
      <c r="T3682" s="204"/>
      <c r="AT3682" s="199" t="s">
        <v>532</v>
      </c>
      <c r="AU3682" s="199" t="s">
        <v>89</v>
      </c>
      <c r="AV3682" s="14" t="s">
        <v>83</v>
      </c>
      <c r="AW3682" s="14" t="s">
        <v>30</v>
      </c>
      <c r="AX3682" s="14" t="s">
        <v>76</v>
      </c>
      <c r="AY3682" s="199" t="s">
        <v>524</v>
      </c>
    </row>
    <row r="3683" spans="1:65" s="13" customFormat="1">
      <c r="B3683" s="189"/>
      <c r="D3683" s="190" t="s">
        <v>532</v>
      </c>
      <c r="E3683" s="191" t="s">
        <v>1</v>
      </c>
      <c r="F3683" s="192" t="s">
        <v>3536</v>
      </c>
      <c r="H3683" s="193">
        <v>20.41</v>
      </c>
      <c r="I3683" s="194"/>
      <c r="L3683" s="189"/>
      <c r="M3683" s="195"/>
      <c r="N3683" s="196"/>
      <c r="O3683" s="196"/>
      <c r="P3683" s="196"/>
      <c r="Q3683" s="196"/>
      <c r="R3683" s="196"/>
      <c r="S3683" s="196"/>
      <c r="T3683" s="197"/>
      <c r="AT3683" s="191" t="s">
        <v>532</v>
      </c>
      <c r="AU3683" s="191" t="s">
        <v>89</v>
      </c>
      <c r="AV3683" s="13" t="s">
        <v>89</v>
      </c>
      <c r="AW3683" s="13" t="s">
        <v>30</v>
      </c>
      <c r="AX3683" s="13" t="s">
        <v>76</v>
      </c>
      <c r="AY3683" s="191" t="s">
        <v>524</v>
      </c>
    </row>
    <row r="3684" spans="1:65" s="13" customFormat="1">
      <c r="B3684" s="189"/>
      <c r="D3684" s="190" t="s">
        <v>532</v>
      </c>
      <c r="E3684" s="191" t="s">
        <v>1</v>
      </c>
      <c r="F3684" s="192" t="s">
        <v>3537</v>
      </c>
      <c r="H3684" s="193">
        <v>10.305</v>
      </c>
      <c r="I3684" s="194"/>
      <c r="L3684" s="189"/>
      <c r="M3684" s="195"/>
      <c r="N3684" s="196"/>
      <c r="O3684" s="196"/>
      <c r="P3684" s="196"/>
      <c r="Q3684" s="196"/>
      <c r="R3684" s="196"/>
      <c r="S3684" s="196"/>
      <c r="T3684" s="197"/>
      <c r="AT3684" s="191" t="s">
        <v>532</v>
      </c>
      <c r="AU3684" s="191" t="s">
        <v>89</v>
      </c>
      <c r="AV3684" s="13" t="s">
        <v>89</v>
      </c>
      <c r="AW3684" s="13" t="s">
        <v>30</v>
      </c>
      <c r="AX3684" s="13" t="s">
        <v>76</v>
      </c>
      <c r="AY3684" s="191" t="s">
        <v>524</v>
      </c>
    </row>
    <row r="3685" spans="1:65" s="15" customFormat="1">
      <c r="B3685" s="205"/>
      <c r="D3685" s="190" t="s">
        <v>532</v>
      </c>
      <c r="E3685" s="206" t="s">
        <v>1</v>
      </c>
      <c r="F3685" s="207" t="s">
        <v>589</v>
      </c>
      <c r="H3685" s="208">
        <v>30.715</v>
      </c>
      <c r="I3685" s="209"/>
      <c r="L3685" s="205"/>
      <c r="M3685" s="210"/>
      <c r="N3685" s="211"/>
      <c r="O3685" s="211"/>
      <c r="P3685" s="211"/>
      <c r="Q3685" s="211"/>
      <c r="R3685" s="211"/>
      <c r="S3685" s="211"/>
      <c r="T3685" s="212"/>
      <c r="AT3685" s="206" t="s">
        <v>532</v>
      </c>
      <c r="AU3685" s="206" t="s">
        <v>89</v>
      </c>
      <c r="AV3685" s="15" t="s">
        <v>537</v>
      </c>
      <c r="AW3685" s="15" t="s">
        <v>30</v>
      </c>
      <c r="AX3685" s="15" t="s">
        <v>76</v>
      </c>
      <c r="AY3685" s="206" t="s">
        <v>524</v>
      </c>
    </row>
    <row r="3686" spans="1:65" s="16" customFormat="1">
      <c r="B3686" s="213"/>
      <c r="D3686" s="190" t="s">
        <v>532</v>
      </c>
      <c r="E3686" s="214" t="s">
        <v>1</v>
      </c>
      <c r="F3686" s="215" t="s">
        <v>590</v>
      </c>
      <c r="H3686" s="216">
        <v>30.715</v>
      </c>
      <c r="I3686" s="217"/>
      <c r="L3686" s="213"/>
      <c r="M3686" s="218"/>
      <c r="N3686" s="219"/>
      <c r="O3686" s="219"/>
      <c r="P3686" s="219"/>
      <c r="Q3686" s="219"/>
      <c r="R3686" s="219"/>
      <c r="S3686" s="219"/>
      <c r="T3686" s="220"/>
      <c r="AT3686" s="214" t="s">
        <v>532</v>
      </c>
      <c r="AU3686" s="214" t="s">
        <v>89</v>
      </c>
      <c r="AV3686" s="16" t="s">
        <v>530</v>
      </c>
      <c r="AW3686" s="16" t="s">
        <v>30</v>
      </c>
      <c r="AX3686" s="16" t="s">
        <v>83</v>
      </c>
      <c r="AY3686" s="214" t="s">
        <v>524</v>
      </c>
    </row>
    <row r="3687" spans="1:65" s="2" customFormat="1" ht="21.75" customHeight="1">
      <c r="A3687" s="35"/>
      <c r="B3687" s="144"/>
      <c r="C3687" s="176" t="s">
        <v>3538</v>
      </c>
      <c r="D3687" s="176" t="s">
        <v>526</v>
      </c>
      <c r="E3687" s="177" t="s">
        <v>3539</v>
      </c>
      <c r="F3687" s="178" t="s">
        <v>3540</v>
      </c>
      <c r="G3687" s="179" t="s">
        <v>980</v>
      </c>
      <c r="H3687" s="180">
        <v>594.65</v>
      </c>
      <c r="I3687" s="181"/>
      <c r="J3687" s="180">
        <f>ROUND(I3687*H3687,3)</f>
        <v>0</v>
      </c>
      <c r="K3687" s="182"/>
      <c r="L3687" s="36"/>
      <c r="M3687" s="183" t="s">
        <v>1</v>
      </c>
      <c r="N3687" s="184" t="s">
        <v>42</v>
      </c>
      <c r="O3687" s="61"/>
      <c r="P3687" s="185">
        <f>O3687*H3687</f>
        <v>0</v>
      </c>
      <c r="Q3687" s="185">
        <v>0</v>
      </c>
      <c r="R3687" s="185">
        <f>Q3687*H3687</f>
        <v>0</v>
      </c>
      <c r="S3687" s="185">
        <v>3.3700000000000002E-3</v>
      </c>
      <c r="T3687" s="186">
        <f>S3687*H3687</f>
        <v>2.0039704999999999</v>
      </c>
      <c r="U3687" s="35"/>
      <c r="V3687" s="35"/>
      <c r="W3687" s="35"/>
      <c r="X3687" s="35"/>
      <c r="Y3687" s="35"/>
      <c r="Z3687" s="35"/>
      <c r="AA3687" s="35"/>
      <c r="AB3687" s="35"/>
      <c r="AC3687" s="35"/>
      <c r="AD3687" s="35"/>
      <c r="AE3687" s="35"/>
      <c r="AR3687" s="187" t="s">
        <v>644</v>
      </c>
      <c r="AT3687" s="187" t="s">
        <v>526</v>
      </c>
      <c r="AU3687" s="187" t="s">
        <v>89</v>
      </c>
      <c r="AY3687" s="18" t="s">
        <v>524</v>
      </c>
      <c r="BE3687" s="105">
        <f>IF(N3687="základná",J3687,0)</f>
        <v>0</v>
      </c>
      <c r="BF3687" s="105">
        <f>IF(N3687="znížená",J3687,0)</f>
        <v>0</v>
      </c>
      <c r="BG3687" s="105">
        <f>IF(N3687="zákl. prenesená",J3687,0)</f>
        <v>0</v>
      </c>
      <c r="BH3687" s="105">
        <f>IF(N3687="zníž. prenesená",J3687,0)</f>
        <v>0</v>
      </c>
      <c r="BI3687" s="105">
        <f>IF(N3687="nulová",J3687,0)</f>
        <v>0</v>
      </c>
      <c r="BJ3687" s="18" t="s">
        <v>89</v>
      </c>
      <c r="BK3687" s="188">
        <f>ROUND(I3687*H3687,3)</f>
        <v>0</v>
      </c>
      <c r="BL3687" s="18" t="s">
        <v>644</v>
      </c>
      <c r="BM3687" s="187" t="s">
        <v>3541</v>
      </c>
    </row>
    <row r="3688" spans="1:65" s="14" customFormat="1">
      <c r="B3688" s="198"/>
      <c r="D3688" s="190" t="s">
        <v>532</v>
      </c>
      <c r="E3688" s="199" t="s">
        <v>1</v>
      </c>
      <c r="F3688" s="200" t="s">
        <v>3535</v>
      </c>
      <c r="H3688" s="199" t="s">
        <v>1</v>
      </c>
      <c r="I3688" s="201"/>
      <c r="L3688" s="198"/>
      <c r="M3688" s="202"/>
      <c r="N3688" s="203"/>
      <c r="O3688" s="203"/>
      <c r="P3688" s="203"/>
      <c r="Q3688" s="203"/>
      <c r="R3688" s="203"/>
      <c r="S3688" s="203"/>
      <c r="T3688" s="204"/>
      <c r="AT3688" s="199" t="s">
        <v>532</v>
      </c>
      <c r="AU3688" s="199" t="s">
        <v>89</v>
      </c>
      <c r="AV3688" s="14" t="s">
        <v>83</v>
      </c>
      <c r="AW3688" s="14" t="s">
        <v>30</v>
      </c>
      <c r="AX3688" s="14" t="s">
        <v>76</v>
      </c>
      <c r="AY3688" s="199" t="s">
        <v>524</v>
      </c>
    </row>
    <row r="3689" spans="1:65" s="14" customFormat="1">
      <c r="B3689" s="198"/>
      <c r="D3689" s="190" t="s">
        <v>532</v>
      </c>
      <c r="E3689" s="199" t="s">
        <v>1</v>
      </c>
      <c r="F3689" s="200" t="s">
        <v>2064</v>
      </c>
      <c r="H3689" s="199" t="s">
        <v>1</v>
      </c>
      <c r="I3689" s="201"/>
      <c r="L3689" s="198"/>
      <c r="M3689" s="202"/>
      <c r="N3689" s="203"/>
      <c r="O3689" s="203"/>
      <c r="P3689" s="203"/>
      <c r="Q3689" s="203"/>
      <c r="R3689" s="203"/>
      <c r="S3689" s="203"/>
      <c r="T3689" s="204"/>
      <c r="AT3689" s="199" t="s">
        <v>532</v>
      </c>
      <c r="AU3689" s="199" t="s">
        <v>89</v>
      </c>
      <c r="AV3689" s="14" t="s">
        <v>83</v>
      </c>
      <c r="AW3689" s="14" t="s">
        <v>30</v>
      </c>
      <c r="AX3689" s="14" t="s">
        <v>76</v>
      </c>
      <c r="AY3689" s="199" t="s">
        <v>524</v>
      </c>
    </row>
    <row r="3690" spans="1:65" s="13" customFormat="1">
      <c r="B3690" s="189"/>
      <c r="D3690" s="190" t="s">
        <v>532</v>
      </c>
      <c r="E3690" s="191" t="s">
        <v>1</v>
      </c>
      <c r="F3690" s="192" t="s">
        <v>3542</v>
      </c>
      <c r="H3690" s="193">
        <v>135.9</v>
      </c>
      <c r="I3690" s="194"/>
      <c r="L3690" s="189"/>
      <c r="M3690" s="195"/>
      <c r="N3690" s="196"/>
      <c r="O3690" s="196"/>
      <c r="P3690" s="196"/>
      <c r="Q3690" s="196"/>
      <c r="R3690" s="196"/>
      <c r="S3690" s="196"/>
      <c r="T3690" s="197"/>
      <c r="AT3690" s="191" t="s">
        <v>532</v>
      </c>
      <c r="AU3690" s="191" t="s">
        <v>89</v>
      </c>
      <c r="AV3690" s="13" t="s">
        <v>89</v>
      </c>
      <c r="AW3690" s="13" t="s">
        <v>30</v>
      </c>
      <c r="AX3690" s="13" t="s">
        <v>76</v>
      </c>
      <c r="AY3690" s="191" t="s">
        <v>524</v>
      </c>
    </row>
    <row r="3691" spans="1:65" s="13" customFormat="1">
      <c r="B3691" s="189"/>
      <c r="D3691" s="190" t="s">
        <v>532</v>
      </c>
      <c r="E3691" s="191" t="s">
        <v>1</v>
      </c>
      <c r="F3691" s="192" t="s">
        <v>3543</v>
      </c>
      <c r="H3691" s="193">
        <v>84.82</v>
      </c>
      <c r="I3691" s="194"/>
      <c r="L3691" s="189"/>
      <c r="M3691" s="195"/>
      <c r="N3691" s="196"/>
      <c r="O3691" s="196"/>
      <c r="P3691" s="196"/>
      <c r="Q3691" s="196"/>
      <c r="R3691" s="196"/>
      <c r="S3691" s="196"/>
      <c r="T3691" s="197"/>
      <c r="AT3691" s="191" t="s">
        <v>532</v>
      </c>
      <c r="AU3691" s="191" t="s">
        <v>89</v>
      </c>
      <c r="AV3691" s="13" t="s">
        <v>89</v>
      </c>
      <c r="AW3691" s="13" t="s">
        <v>30</v>
      </c>
      <c r="AX3691" s="13" t="s">
        <v>76</v>
      </c>
      <c r="AY3691" s="191" t="s">
        <v>524</v>
      </c>
    </row>
    <row r="3692" spans="1:65" s="13" customFormat="1">
      <c r="B3692" s="189"/>
      <c r="D3692" s="190" t="s">
        <v>532</v>
      </c>
      <c r="E3692" s="191" t="s">
        <v>1</v>
      </c>
      <c r="F3692" s="192" t="s">
        <v>3544</v>
      </c>
      <c r="H3692" s="193">
        <v>93.92</v>
      </c>
      <c r="I3692" s="194"/>
      <c r="L3692" s="189"/>
      <c r="M3692" s="195"/>
      <c r="N3692" s="196"/>
      <c r="O3692" s="196"/>
      <c r="P3692" s="196"/>
      <c r="Q3692" s="196"/>
      <c r="R3692" s="196"/>
      <c r="S3692" s="196"/>
      <c r="T3692" s="197"/>
      <c r="AT3692" s="191" t="s">
        <v>532</v>
      </c>
      <c r="AU3692" s="191" t="s">
        <v>89</v>
      </c>
      <c r="AV3692" s="13" t="s">
        <v>89</v>
      </c>
      <c r="AW3692" s="13" t="s">
        <v>30</v>
      </c>
      <c r="AX3692" s="13" t="s">
        <v>76</v>
      </c>
      <c r="AY3692" s="191" t="s">
        <v>524</v>
      </c>
    </row>
    <row r="3693" spans="1:65" s="13" customFormat="1">
      <c r="B3693" s="189"/>
      <c r="D3693" s="190" t="s">
        <v>532</v>
      </c>
      <c r="E3693" s="191" t="s">
        <v>1</v>
      </c>
      <c r="F3693" s="192" t="s">
        <v>3545</v>
      </c>
      <c r="H3693" s="193">
        <v>23.6</v>
      </c>
      <c r="I3693" s="194"/>
      <c r="L3693" s="189"/>
      <c r="M3693" s="195"/>
      <c r="N3693" s="196"/>
      <c r="O3693" s="196"/>
      <c r="P3693" s="196"/>
      <c r="Q3693" s="196"/>
      <c r="R3693" s="196"/>
      <c r="S3693" s="196"/>
      <c r="T3693" s="197"/>
      <c r="AT3693" s="191" t="s">
        <v>532</v>
      </c>
      <c r="AU3693" s="191" t="s">
        <v>89</v>
      </c>
      <c r="AV3693" s="13" t="s">
        <v>89</v>
      </c>
      <c r="AW3693" s="13" t="s">
        <v>30</v>
      </c>
      <c r="AX3693" s="13" t="s">
        <v>76</v>
      </c>
      <c r="AY3693" s="191" t="s">
        <v>524</v>
      </c>
    </row>
    <row r="3694" spans="1:65" s="13" customFormat="1">
      <c r="B3694" s="189"/>
      <c r="D3694" s="190" t="s">
        <v>532</v>
      </c>
      <c r="E3694" s="191" t="s">
        <v>1</v>
      </c>
      <c r="F3694" s="192" t="s">
        <v>3546</v>
      </c>
      <c r="H3694" s="193">
        <v>56.255000000000003</v>
      </c>
      <c r="I3694" s="194"/>
      <c r="L3694" s="189"/>
      <c r="M3694" s="195"/>
      <c r="N3694" s="196"/>
      <c r="O3694" s="196"/>
      <c r="P3694" s="196"/>
      <c r="Q3694" s="196"/>
      <c r="R3694" s="196"/>
      <c r="S3694" s="196"/>
      <c r="T3694" s="197"/>
      <c r="AT3694" s="191" t="s">
        <v>532</v>
      </c>
      <c r="AU3694" s="191" t="s">
        <v>89</v>
      </c>
      <c r="AV3694" s="13" t="s">
        <v>89</v>
      </c>
      <c r="AW3694" s="13" t="s">
        <v>30</v>
      </c>
      <c r="AX3694" s="13" t="s">
        <v>76</v>
      </c>
      <c r="AY3694" s="191" t="s">
        <v>524</v>
      </c>
    </row>
    <row r="3695" spans="1:65" s="13" customFormat="1">
      <c r="B3695" s="189"/>
      <c r="D3695" s="190" t="s">
        <v>532</v>
      </c>
      <c r="E3695" s="191" t="s">
        <v>1</v>
      </c>
      <c r="F3695" s="192" t="s">
        <v>3547</v>
      </c>
      <c r="H3695" s="193">
        <v>200.155</v>
      </c>
      <c r="I3695" s="194"/>
      <c r="L3695" s="189"/>
      <c r="M3695" s="195"/>
      <c r="N3695" s="196"/>
      <c r="O3695" s="196"/>
      <c r="P3695" s="196"/>
      <c r="Q3695" s="196"/>
      <c r="R3695" s="196"/>
      <c r="S3695" s="196"/>
      <c r="T3695" s="197"/>
      <c r="AT3695" s="191" t="s">
        <v>532</v>
      </c>
      <c r="AU3695" s="191" t="s">
        <v>89</v>
      </c>
      <c r="AV3695" s="13" t="s">
        <v>89</v>
      </c>
      <c r="AW3695" s="13" t="s">
        <v>30</v>
      </c>
      <c r="AX3695" s="13" t="s">
        <v>76</v>
      </c>
      <c r="AY3695" s="191" t="s">
        <v>524</v>
      </c>
    </row>
    <row r="3696" spans="1:65" s="16" customFormat="1">
      <c r="B3696" s="213"/>
      <c r="D3696" s="190" t="s">
        <v>532</v>
      </c>
      <c r="E3696" s="214" t="s">
        <v>1</v>
      </c>
      <c r="F3696" s="215" t="s">
        <v>590</v>
      </c>
      <c r="H3696" s="216">
        <v>594.65</v>
      </c>
      <c r="I3696" s="217"/>
      <c r="L3696" s="213"/>
      <c r="M3696" s="218"/>
      <c r="N3696" s="219"/>
      <c r="O3696" s="219"/>
      <c r="P3696" s="219"/>
      <c r="Q3696" s="219"/>
      <c r="R3696" s="219"/>
      <c r="S3696" s="219"/>
      <c r="T3696" s="220"/>
      <c r="AT3696" s="214" t="s">
        <v>532</v>
      </c>
      <c r="AU3696" s="214" t="s">
        <v>89</v>
      </c>
      <c r="AV3696" s="16" t="s">
        <v>530</v>
      </c>
      <c r="AW3696" s="16" t="s">
        <v>30</v>
      </c>
      <c r="AX3696" s="16" t="s">
        <v>83</v>
      </c>
      <c r="AY3696" s="214" t="s">
        <v>524</v>
      </c>
    </row>
    <row r="3697" spans="1:65" s="2" customFormat="1" ht="21.75" customHeight="1">
      <c r="A3697" s="35"/>
      <c r="B3697" s="144"/>
      <c r="C3697" s="176" t="s">
        <v>3548</v>
      </c>
      <c r="D3697" s="176" t="s">
        <v>526</v>
      </c>
      <c r="E3697" s="177" t="s">
        <v>3549</v>
      </c>
      <c r="F3697" s="178" t="s">
        <v>3550</v>
      </c>
      <c r="G3697" s="179" t="s">
        <v>879</v>
      </c>
      <c r="H3697" s="180">
        <v>23</v>
      </c>
      <c r="I3697" s="181"/>
      <c r="J3697" s="180">
        <f>ROUND(I3697*H3697,3)</f>
        <v>0</v>
      </c>
      <c r="K3697" s="182"/>
      <c r="L3697" s="36"/>
      <c r="M3697" s="183" t="s">
        <v>1</v>
      </c>
      <c r="N3697" s="184" t="s">
        <v>42</v>
      </c>
      <c r="O3697" s="61"/>
      <c r="P3697" s="185">
        <f>O3697*H3697</f>
        <v>0</v>
      </c>
      <c r="Q3697" s="185">
        <v>2.63E-3</v>
      </c>
      <c r="R3697" s="185">
        <f>Q3697*H3697</f>
        <v>6.0490000000000002E-2</v>
      </c>
      <c r="S3697" s="185">
        <v>0</v>
      </c>
      <c r="T3697" s="186">
        <f>S3697*H3697</f>
        <v>0</v>
      </c>
      <c r="U3697" s="35"/>
      <c r="V3697" s="35"/>
      <c r="W3697" s="35"/>
      <c r="X3697" s="35"/>
      <c r="Y3697" s="35"/>
      <c r="Z3697" s="35"/>
      <c r="AA3697" s="35"/>
      <c r="AB3697" s="35"/>
      <c r="AC3697" s="35"/>
      <c r="AD3697" s="35"/>
      <c r="AE3697" s="35"/>
      <c r="AR3697" s="187" t="s">
        <v>644</v>
      </c>
      <c r="AT3697" s="187" t="s">
        <v>526</v>
      </c>
      <c r="AU3697" s="187" t="s">
        <v>89</v>
      </c>
      <c r="AY3697" s="18" t="s">
        <v>524</v>
      </c>
      <c r="BE3697" s="105">
        <f>IF(N3697="základná",J3697,0)</f>
        <v>0</v>
      </c>
      <c r="BF3697" s="105">
        <f>IF(N3697="znížená",J3697,0)</f>
        <v>0</v>
      </c>
      <c r="BG3697" s="105">
        <f>IF(N3697="zákl. prenesená",J3697,0)</f>
        <v>0</v>
      </c>
      <c r="BH3697" s="105">
        <f>IF(N3697="zníž. prenesená",J3697,0)</f>
        <v>0</v>
      </c>
      <c r="BI3697" s="105">
        <f>IF(N3697="nulová",J3697,0)</f>
        <v>0</v>
      </c>
      <c r="BJ3697" s="18" t="s">
        <v>89</v>
      </c>
      <c r="BK3697" s="188">
        <f>ROUND(I3697*H3697,3)</f>
        <v>0</v>
      </c>
      <c r="BL3697" s="18" t="s">
        <v>644</v>
      </c>
      <c r="BM3697" s="187" t="s">
        <v>3551</v>
      </c>
    </row>
    <row r="3698" spans="1:65" s="13" customFormat="1">
      <c r="B3698" s="189"/>
      <c r="D3698" s="190" t="s">
        <v>532</v>
      </c>
      <c r="E3698" s="191" t="s">
        <v>1</v>
      </c>
      <c r="F3698" s="192" t="s">
        <v>3552</v>
      </c>
      <c r="H3698" s="193">
        <v>23</v>
      </c>
      <c r="I3698" s="194"/>
      <c r="L3698" s="189"/>
      <c r="M3698" s="195"/>
      <c r="N3698" s="196"/>
      <c r="O3698" s="196"/>
      <c r="P3698" s="196"/>
      <c r="Q3698" s="196"/>
      <c r="R3698" s="196"/>
      <c r="S3698" s="196"/>
      <c r="T3698" s="197"/>
      <c r="AT3698" s="191" t="s">
        <v>532</v>
      </c>
      <c r="AU3698" s="191" t="s">
        <v>89</v>
      </c>
      <c r="AV3698" s="13" t="s">
        <v>89</v>
      </c>
      <c r="AW3698" s="13" t="s">
        <v>30</v>
      </c>
      <c r="AX3698" s="13" t="s">
        <v>76</v>
      </c>
      <c r="AY3698" s="191" t="s">
        <v>524</v>
      </c>
    </row>
    <row r="3699" spans="1:65" s="16" customFormat="1">
      <c r="B3699" s="213"/>
      <c r="D3699" s="190" t="s">
        <v>532</v>
      </c>
      <c r="E3699" s="214" t="s">
        <v>1</v>
      </c>
      <c r="F3699" s="215" t="s">
        <v>590</v>
      </c>
      <c r="H3699" s="216">
        <v>23</v>
      </c>
      <c r="I3699" s="217"/>
      <c r="L3699" s="213"/>
      <c r="M3699" s="218"/>
      <c r="N3699" s="219"/>
      <c r="O3699" s="219"/>
      <c r="P3699" s="219"/>
      <c r="Q3699" s="219"/>
      <c r="R3699" s="219"/>
      <c r="S3699" s="219"/>
      <c r="T3699" s="220"/>
      <c r="AT3699" s="214" t="s">
        <v>532</v>
      </c>
      <c r="AU3699" s="214" t="s">
        <v>89</v>
      </c>
      <c r="AV3699" s="16" t="s">
        <v>530</v>
      </c>
      <c r="AW3699" s="16" t="s">
        <v>30</v>
      </c>
      <c r="AX3699" s="16" t="s">
        <v>83</v>
      </c>
      <c r="AY3699" s="214" t="s">
        <v>524</v>
      </c>
    </row>
    <row r="3700" spans="1:65" s="2" customFormat="1" ht="21.75" customHeight="1">
      <c r="A3700" s="35"/>
      <c r="B3700" s="144"/>
      <c r="C3700" s="176" t="s">
        <v>3553</v>
      </c>
      <c r="D3700" s="176" t="s">
        <v>526</v>
      </c>
      <c r="E3700" s="177" t="s">
        <v>3554</v>
      </c>
      <c r="F3700" s="178" t="s">
        <v>3555</v>
      </c>
      <c r="G3700" s="179" t="s">
        <v>980</v>
      </c>
      <c r="H3700" s="180">
        <v>91.15</v>
      </c>
      <c r="I3700" s="181"/>
      <c r="J3700" s="180">
        <f>ROUND(I3700*H3700,3)</f>
        <v>0</v>
      </c>
      <c r="K3700" s="182"/>
      <c r="L3700" s="36"/>
      <c r="M3700" s="183" t="s">
        <v>1</v>
      </c>
      <c r="N3700" s="184" t="s">
        <v>42</v>
      </c>
      <c r="O3700" s="61"/>
      <c r="P3700" s="185">
        <f>O3700*H3700</f>
        <v>0</v>
      </c>
      <c r="Q3700" s="185">
        <v>2.4299999999999999E-3</v>
      </c>
      <c r="R3700" s="185">
        <f>Q3700*H3700</f>
        <v>0.22149450000000001</v>
      </c>
      <c r="S3700" s="185">
        <v>0</v>
      </c>
      <c r="T3700" s="186">
        <f>S3700*H3700</f>
        <v>0</v>
      </c>
      <c r="U3700" s="35"/>
      <c r="V3700" s="35"/>
      <c r="W3700" s="35"/>
      <c r="X3700" s="35"/>
      <c r="Y3700" s="35"/>
      <c r="Z3700" s="35"/>
      <c r="AA3700" s="35"/>
      <c r="AB3700" s="35"/>
      <c r="AC3700" s="35"/>
      <c r="AD3700" s="35"/>
      <c r="AE3700" s="35"/>
      <c r="AR3700" s="187" t="s">
        <v>644</v>
      </c>
      <c r="AT3700" s="187" t="s">
        <v>526</v>
      </c>
      <c r="AU3700" s="187" t="s">
        <v>89</v>
      </c>
      <c r="AY3700" s="18" t="s">
        <v>524</v>
      </c>
      <c r="BE3700" s="105">
        <f>IF(N3700="základná",J3700,0)</f>
        <v>0</v>
      </c>
      <c r="BF3700" s="105">
        <f>IF(N3700="znížená",J3700,0)</f>
        <v>0</v>
      </c>
      <c r="BG3700" s="105">
        <f>IF(N3700="zákl. prenesená",J3700,0)</f>
        <v>0</v>
      </c>
      <c r="BH3700" s="105">
        <f>IF(N3700="zníž. prenesená",J3700,0)</f>
        <v>0</v>
      </c>
      <c r="BI3700" s="105">
        <f>IF(N3700="nulová",J3700,0)</f>
        <v>0</v>
      </c>
      <c r="BJ3700" s="18" t="s">
        <v>89</v>
      </c>
      <c r="BK3700" s="188">
        <f>ROUND(I3700*H3700,3)</f>
        <v>0</v>
      </c>
      <c r="BL3700" s="18" t="s">
        <v>644</v>
      </c>
      <c r="BM3700" s="187" t="s">
        <v>3556</v>
      </c>
    </row>
    <row r="3701" spans="1:65" s="13" customFormat="1">
      <c r="B3701" s="189"/>
      <c r="D3701" s="190" t="s">
        <v>532</v>
      </c>
      <c r="E3701" s="191" t="s">
        <v>1</v>
      </c>
      <c r="F3701" s="192" t="s">
        <v>3557</v>
      </c>
      <c r="H3701" s="193">
        <v>91.15</v>
      </c>
      <c r="I3701" s="194"/>
      <c r="L3701" s="189"/>
      <c r="M3701" s="195"/>
      <c r="N3701" s="196"/>
      <c r="O3701" s="196"/>
      <c r="P3701" s="196"/>
      <c r="Q3701" s="196"/>
      <c r="R3701" s="196"/>
      <c r="S3701" s="196"/>
      <c r="T3701" s="197"/>
      <c r="AT3701" s="191" t="s">
        <v>532</v>
      </c>
      <c r="AU3701" s="191" t="s">
        <v>89</v>
      </c>
      <c r="AV3701" s="13" t="s">
        <v>89</v>
      </c>
      <c r="AW3701" s="13" t="s">
        <v>30</v>
      </c>
      <c r="AX3701" s="13" t="s">
        <v>83</v>
      </c>
      <c r="AY3701" s="191" t="s">
        <v>524</v>
      </c>
    </row>
    <row r="3702" spans="1:65" s="2" customFormat="1" ht="21.75" customHeight="1">
      <c r="A3702" s="35"/>
      <c r="B3702" s="144"/>
      <c r="C3702" s="176" t="s">
        <v>3558</v>
      </c>
      <c r="D3702" s="176" t="s">
        <v>526</v>
      </c>
      <c r="E3702" s="177" t="s">
        <v>3559</v>
      </c>
      <c r="F3702" s="178" t="s">
        <v>3560</v>
      </c>
      <c r="G3702" s="179" t="s">
        <v>980</v>
      </c>
      <c r="H3702" s="180">
        <v>12.15</v>
      </c>
      <c r="I3702" s="181"/>
      <c r="J3702" s="180">
        <f>ROUND(I3702*H3702,3)</f>
        <v>0</v>
      </c>
      <c r="K3702" s="182"/>
      <c r="L3702" s="36"/>
      <c r="M3702" s="183" t="s">
        <v>1</v>
      </c>
      <c r="N3702" s="184" t="s">
        <v>42</v>
      </c>
      <c r="O3702" s="61"/>
      <c r="P3702" s="185">
        <f>O3702*H3702</f>
        <v>0</v>
      </c>
      <c r="Q3702" s="185">
        <v>2.4299999999999999E-3</v>
      </c>
      <c r="R3702" s="185">
        <f>Q3702*H3702</f>
        <v>2.9524499999999999E-2</v>
      </c>
      <c r="S3702" s="185">
        <v>0</v>
      </c>
      <c r="T3702" s="186">
        <f>S3702*H3702</f>
        <v>0</v>
      </c>
      <c r="U3702" s="35"/>
      <c r="V3702" s="35"/>
      <c r="W3702" s="35"/>
      <c r="X3702" s="35"/>
      <c r="Y3702" s="35"/>
      <c r="Z3702" s="35"/>
      <c r="AA3702" s="35"/>
      <c r="AB3702" s="35"/>
      <c r="AC3702" s="35"/>
      <c r="AD3702" s="35"/>
      <c r="AE3702" s="35"/>
      <c r="AR3702" s="187" t="s">
        <v>644</v>
      </c>
      <c r="AT3702" s="187" t="s">
        <v>526</v>
      </c>
      <c r="AU3702" s="187" t="s">
        <v>89</v>
      </c>
      <c r="AY3702" s="18" t="s">
        <v>524</v>
      </c>
      <c r="BE3702" s="105">
        <f>IF(N3702="základná",J3702,0)</f>
        <v>0</v>
      </c>
      <c r="BF3702" s="105">
        <f>IF(N3702="znížená",J3702,0)</f>
        <v>0</v>
      </c>
      <c r="BG3702" s="105">
        <f>IF(N3702="zákl. prenesená",J3702,0)</f>
        <v>0</v>
      </c>
      <c r="BH3702" s="105">
        <f>IF(N3702="zníž. prenesená",J3702,0)</f>
        <v>0</v>
      </c>
      <c r="BI3702" s="105">
        <f>IF(N3702="nulová",J3702,0)</f>
        <v>0</v>
      </c>
      <c r="BJ3702" s="18" t="s">
        <v>89</v>
      </c>
      <c r="BK3702" s="188">
        <f>ROUND(I3702*H3702,3)</f>
        <v>0</v>
      </c>
      <c r="BL3702" s="18" t="s">
        <v>644</v>
      </c>
      <c r="BM3702" s="187" t="s">
        <v>3561</v>
      </c>
    </row>
    <row r="3703" spans="1:65" s="13" customFormat="1">
      <c r="B3703" s="189"/>
      <c r="D3703" s="190" t="s">
        <v>532</v>
      </c>
      <c r="E3703" s="191" t="s">
        <v>1</v>
      </c>
      <c r="F3703" s="192" t="s">
        <v>3562</v>
      </c>
      <c r="H3703" s="193">
        <v>12.15</v>
      </c>
      <c r="I3703" s="194"/>
      <c r="L3703" s="189"/>
      <c r="M3703" s="195"/>
      <c r="N3703" s="196"/>
      <c r="O3703" s="196"/>
      <c r="P3703" s="196"/>
      <c r="Q3703" s="196"/>
      <c r="R3703" s="196"/>
      <c r="S3703" s="196"/>
      <c r="T3703" s="197"/>
      <c r="AT3703" s="191" t="s">
        <v>532</v>
      </c>
      <c r="AU3703" s="191" t="s">
        <v>89</v>
      </c>
      <c r="AV3703" s="13" t="s">
        <v>89</v>
      </c>
      <c r="AW3703" s="13" t="s">
        <v>30</v>
      </c>
      <c r="AX3703" s="13" t="s">
        <v>83</v>
      </c>
      <c r="AY3703" s="191" t="s">
        <v>524</v>
      </c>
    </row>
    <row r="3704" spans="1:65" s="2" customFormat="1" ht="21.75" customHeight="1">
      <c r="A3704" s="35"/>
      <c r="B3704" s="144"/>
      <c r="C3704" s="176" t="s">
        <v>3563</v>
      </c>
      <c r="D3704" s="176" t="s">
        <v>526</v>
      </c>
      <c r="E3704" s="177" t="s">
        <v>3564</v>
      </c>
      <c r="F3704" s="178" t="s">
        <v>3565</v>
      </c>
      <c r="G3704" s="179" t="s">
        <v>980</v>
      </c>
      <c r="H3704" s="180">
        <v>4.97</v>
      </c>
      <c r="I3704" s="181"/>
      <c r="J3704" s="180">
        <f>ROUND(I3704*H3704,3)</f>
        <v>0</v>
      </c>
      <c r="K3704" s="182"/>
      <c r="L3704" s="36"/>
      <c r="M3704" s="183" t="s">
        <v>1</v>
      </c>
      <c r="N3704" s="184" t="s">
        <v>42</v>
      </c>
      <c r="O3704" s="61"/>
      <c r="P3704" s="185">
        <f>O3704*H3704</f>
        <v>0</v>
      </c>
      <c r="Q3704" s="185">
        <v>3.5699999999999998E-3</v>
      </c>
      <c r="R3704" s="185">
        <f>Q3704*H3704</f>
        <v>1.7742899999999999E-2</v>
      </c>
      <c r="S3704" s="185">
        <v>0</v>
      </c>
      <c r="T3704" s="186">
        <f>S3704*H3704</f>
        <v>0</v>
      </c>
      <c r="U3704" s="35"/>
      <c r="V3704" s="35"/>
      <c r="W3704" s="35"/>
      <c r="X3704" s="35"/>
      <c r="Y3704" s="35"/>
      <c r="Z3704" s="35"/>
      <c r="AA3704" s="35"/>
      <c r="AB3704" s="35"/>
      <c r="AC3704" s="35"/>
      <c r="AD3704" s="35"/>
      <c r="AE3704" s="35"/>
      <c r="AR3704" s="187" t="s">
        <v>644</v>
      </c>
      <c r="AT3704" s="187" t="s">
        <v>526</v>
      </c>
      <c r="AU3704" s="187" t="s">
        <v>89</v>
      </c>
      <c r="AY3704" s="18" t="s">
        <v>524</v>
      </c>
      <c r="BE3704" s="105">
        <f>IF(N3704="základná",J3704,0)</f>
        <v>0</v>
      </c>
      <c r="BF3704" s="105">
        <f>IF(N3704="znížená",J3704,0)</f>
        <v>0</v>
      </c>
      <c r="BG3704" s="105">
        <f>IF(N3704="zákl. prenesená",J3704,0)</f>
        <v>0</v>
      </c>
      <c r="BH3704" s="105">
        <f>IF(N3704="zníž. prenesená",J3704,0)</f>
        <v>0</v>
      </c>
      <c r="BI3704" s="105">
        <f>IF(N3704="nulová",J3704,0)</f>
        <v>0</v>
      </c>
      <c r="BJ3704" s="18" t="s">
        <v>89</v>
      </c>
      <c r="BK3704" s="188">
        <f>ROUND(I3704*H3704,3)</f>
        <v>0</v>
      </c>
      <c r="BL3704" s="18" t="s">
        <v>644</v>
      </c>
      <c r="BM3704" s="187" t="s">
        <v>3566</v>
      </c>
    </row>
    <row r="3705" spans="1:65" s="13" customFormat="1">
      <c r="B3705" s="189"/>
      <c r="D3705" s="190" t="s">
        <v>532</v>
      </c>
      <c r="E3705" s="191" t="s">
        <v>1</v>
      </c>
      <c r="F3705" s="192" t="s">
        <v>3567</v>
      </c>
      <c r="H3705" s="193">
        <v>4.97</v>
      </c>
      <c r="I3705" s="194"/>
      <c r="L3705" s="189"/>
      <c r="M3705" s="195"/>
      <c r="N3705" s="196"/>
      <c r="O3705" s="196"/>
      <c r="P3705" s="196"/>
      <c r="Q3705" s="196"/>
      <c r="R3705" s="196"/>
      <c r="S3705" s="196"/>
      <c r="T3705" s="197"/>
      <c r="AT3705" s="191" t="s">
        <v>532</v>
      </c>
      <c r="AU3705" s="191" t="s">
        <v>89</v>
      </c>
      <c r="AV3705" s="13" t="s">
        <v>89</v>
      </c>
      <c r="AW3705" s="13" t="s">
        <v>30</v>
      </c>
      <c r="AX3705" s="13" t="s">
        <v>83</v>
      </c>
      <c r="AY3705" s="191" t="s">
        <v>524</v>
      </c>
    </row>
    <row r="3706" spans="1:65" s="2" customFormat="1" ht="16.5" customHeight="1">
      <c r="A3706" s="35"/>
      <c r="B3706" s="144"/>
      <c r="C3706" s="176" t="s">
        <v>3568</v>
      </c>
      <c r="D3706" s="176" t="s">
        <v>526</v>
      </c>
      <c r="E3706" s="177" t="s">
        <v>3569</v>
      </c>
      <c r="F3706" s="178" t="s">
        <v>3570</v>
      </c>
      <c r="G3706" s="179" t="s">
        <v>980</v>
      </c>
      <c r="H3706" s="180">
        <v>9.7200000000000006</v>
      </c>
      <c r="I3706" s="181"/>
      <c r="J3706" s="180">
        <f>ROUND(I3706*H3706,3)</f>
        <v>0</v>
      </c>
      <c r="K3706" s="182"/>
      <c r="L3706" s="36"/>
      <c r="M3706" s="183" t="s">
        <v>1</v>
      </c>
      <c r="N3706" s="184" t="s">
        <v>42</v>
      </c>
      <c r="O3706" s="61"/>
      <c r="P3706" s="185">
        <f>O3706*H3706</f>
        <v>0</v>
      </c>
      <c r="Q3706" s="185">
        <v>3.62E-3</v>
      </c>
      <c r="R3706" s="185">
        <f>Q3706*H3706</f>
        <v>3.51864E-2</v>
      </c>
      <c r="S3706" s="185">
        <v>0</v>
      </c>
      <c r="T3706" s="186">
        <f>S3706*H3706</f>
        <v>0</v>
      </c>
      <c r="U3706" s="35"/>
      <c r="V3706" s="35"/>
      <c r="W3706" s="35"/>
      <c r="X3706" s="35"/>
      <c r="Y3706" s="35"/>
      <c r="Z3706" s="35"/>
      <c r="AA3706" s="35"/>
      <c r="AB3706" s="35"/>
      <c r="AC3706" s="35"/>
      <c r="AD3706" s="35"/>
      <c r="AE3706" s="35"/>
      <c r="AR3706" s="187" t="s">
        <v>644</v>
      </c>
      <c r="AT3706" s="187" t="s">
        <v>526</v>
      </c>
      <c r="AU3706" s="187" t="s">
        <v>89</v>
      </c>
      <c r="AY3706" s="18" t="s">
        <v>524</v>
      </c>
      <c r="BE3706" s="105">
        <f>IF(N3706="základná",J3706,0)</f>
        <v>0</v>
      </c>
      <c r="BF3706" s="105">
        <f>IF(N3706="znížená",J3706,0)</f>
        <v>0</v>
      </c>
      <c r="BG3706" s="105">
        <f>IF(N3706="zákl. prenesená",J3706,0)</f>
        <v>0</v>
      </c>
      <c r="BH3706" s="105">
        <f>IF(N3706="zníž. prenesená",J3706,0)</f>
        <v>0</v>
      </c>
      <c r="BI3706" s="105">
        <f>IF(N3706="nulová",J3706,0)</f>
        <v>0</v>
      </c>
      <c r="BJ3706" s="18" t="s">
        <v>89</v>
      </c>
      <c r="BK3706" s="188">
        <f>ROUND(I3706*H3706,3)</f>
        <v>0</v>
      </c>
      <c r="BL3706" s="18" t="s">
        <v>644</v>
      </c>
      <c r="BM3706" s="187" t="s">
        <v>3571</v>
      </c>
    </row>
    <row r="3707" spans="1:65" s="13" customFormat="1">
      <c r="B3707" s="189"/>
      <c r="D3707" s="190" t="s">
        <v>532</v>
      </c>
      <c r="E3707" s="191" t="s">
        <v>1</v>
      </c>
      <c r="F3707" s="192" t="s">
        <v>3572</v>
      </c>
      <c r="H3707" s="193">
        <v>9.7200000000000006</v>
      </c>
      <c r="I3707" s="194"/>
      <c r="L3707" s="189"/>
      <c r="M3707" s="195"/>
      <c r="N3707" s="196"/>
      <c r="O3707" s="196"/>
      <c r="P3707" s="196"/>
      <c r="Q3707" s="196"/>
      <c r="R3707" s="196"/>
      <c r="S3707" s="196"/>
      <c r="T3707" s="197"/>
      <c r="AT3707" s="191" t="s">
        <v>532</v>
      </c>
      <c r="AU3707" s="191" t="s">
        <v>89</v>
      </c>
      <c r="AV3707" s="13" t="s">
        <v>89</v>
      </c>
      <c r="AW3707" s="13" t="s">
        <v>30</v>
      </c>
      <c r="AX3707" s="13" t="s">
        <v>83</v>
      </c>
      <c r="AY3707" s="191" t="s">
        <v>524</v>
      </c>
    </row>
    <row r="3708" spans="1:65" s="2" customFormat="1" ht="21.75" customHeight="1">
      <c r="A3708" s="35"/>
      <c r="B3708" s="144"/>
      <c r="C3708" s="176" t="s">
        <v>3573</v>
      </c>
      <c r="D3708" s="176" t="s">
        <v>526</v>
      </c>
      <c r="E3708" s="177" t="s">
        <v>3574</v>
      </c>
      <c r="F3708" s="178" t="s">
        <v>3575</v>
      </c>
      <c r="G3708" s="179" t="s">
        <v>980</v>
      </c>
      <c r="H3708" s="180">
        <v>75.67</v>
      </c>
      <c r="I3708" s="181"/>
      <c r="J3708" s="180">
        <f>ROUND(I3708*H3708,3)</f>
        <v>0</v>
      </c>
      <c r="K3708" s="182"/>
      <c r="L3708" s="36"/>
      <c r="M3708" s="183" t="s">
        <v>1</v>
      </c>
      <c r="N3708" s="184" t="s">
        <v>42</v>
      </c>
      <c r="O3708" s="61"/>
      <c r="P3708" s="185">
        <f>O3708*H3708</f>
        <v>0</v>
      </c>
      <c r="Q3708" s="185">
        <v>7.7799999999999996E-3</v>
      </c>
      <c r="R3708" s="185">
        <f>Q3708*H3708</f>
        <v>0.58871260000000003</v>
      </c>
      <c r="S3708" s="185">
        <v>0</v>
      </c>
      <c r="T3708" s="186">
        <f>S3708*H3708</f>
        <v>0</v>
      </c>
      <c r="U3708" s="35"/>
      <c r="V3708" s="35"/>
      <c r="W3708" s="35"/>
      <c r="X3708" s="35"/>
      <c r="Y3708" s="35"/>
      <c r="Z3708" s="35"/>
      <c r="AA3708" s="35"/>
      <c r="AB3708" s="35"/>
      <c r="AC3708" s="35"/>
      <c r="AD3708" s="35"/>
      <c r="AE3708" s="35"/>
      <c r="AR3708" s="187" t="s">
        <v>644</v>
      </c>
      <c r="AT3708" s="187" t="s">
        <v>526</v>
      </c>
      <c r="AU3708" s="187" t="s">
        <v>89</v>
      </c>
      <c r="AY3708" s="18" t="s">
        <v>524</v>
      </c>
      <c r="BE3708" s="105">
        <f>IF(N3708="základná",J3708,0)</f>
        <v>0</v>
      </c>
      <c r="BF3708" s="105">
        <f>IF(N3708="znížená",J3708,0)</f>
        <v>0</v>
      </c>
      <c r="BG3708" s="105">
        <f>IF(N3708="zákl. prenesená",J3708,0)</f>
        <v>0</v>
      </c>
      <c r="BH3708" s="105">
        <f>IF(N3708="zníž. prenesená",J3708,0)</f>
        <v>0</v>
      </c>
      <c r="BI3708" s="105">
        <f>IF(N3708="nulová",J3708,0)</f>
        <v>0</v>
      </c>
      <c r="BJ3708" s="18" t="s">
        <v>89</v>
      </c>
      <c r="BK3708" s="188">
        <f>ROUND(I3708*H3708,3)</f>
        <v>0</v>
      </c>
      <c r="BL3708" s="18" t="s">
        <v>644</v>
      </c>
      <c r="BM3708" s="187" t="s">
        <v>3576</v>
      </c>
    </row>
    <row r="3709" spans="1:65" s="13" customFormat="1">
      <c r="B3709" s="189"/>
      <c r="D3709" s="190" t="s">
        <v>532</v>
      </c>
      <c r="E3709" s="191" t="s">
        <v>1</v>
      </c>
      <c r="F3709" s="192" t="s">
        <v>3577</v>
      </c>
      <c r="H3709" s="193">
        <v>75.67</v>
      </c>
      <c r="I3709" s="194"/>
      <c r="L3709" s="189"/>
      <c r="M3709" s="195"/>
      <c r="N3709" s="196"/>
      <c r="O3709" s="196"/>
      <c r="P3709" s="196"/>
      <c r="Q3709" s="196"/>
      <c r="R3709" s="196"/>
      <c r="S3709" s="196"/>
      <c r="T3709" s="197"/>
      <c r="AT3709" s="191" t="s">
        <v>532</v>
      </c>
      <c r="AU3709" s="191" t="s">
        <v>89</v>
      </c>
      <c r="AV3709" s="13" t="s">
        <v>89</v>
      </c>
      <c r="AW3709" s="13" t="s">
        <v>30</v>
      </c>
      <c r="AX3709" s="13" t="s">
        <v>76</v>
      </c>
      <c r="AY3709" s="191" t="s">
        <v>524</v>
      </c>
    </row>
    <row r="3710" spans="1:65" s="16" customFormat="1">
      <c r="B3710" s="213"/>
      <c r="D3710" s="190" t="s">
        <v>532</v>
      </c>
      <c r="E3710" s="214" t="s">
        <v>1</v>
      </c>
      <c r="F3710" s="215" t="s">
        <v>590</v>
      </c>
      <c r="H3710" s="216">
        <v>75.67</v>
      </c>
      <c r="I3710" s="217"/>
      <c r="L3710" s="213"/>
      <c r="M3710" s="218"/>
      <c r="N3710" s="219"/>
      <c r="O3710" s="219"/>
      <c r="P3710" s="219"/>
      <c r="Q3710" s="219"/>
      <c r="R3710" s="219"/>
      <c r="S3710" s="219"/>
      <c r="T3710" s="220"/>
      <c r="AT3710" s="214" t="s">
        <v>532</v>
      </c>
      <c r="AU3710" s="214" t="s">
        <v>89</v>
      </c>
      <c r="AV3710" s="16" t="s">
        <v>530</v>
      </c>
      <c r="AW3710" s="16" t="s">
        <v>30</v>
      </c>
      <c r="AX3710" s="16" t="s">
        <v>83</v>
      </c>
      <c r="AY3710" s="214" t="s">
        <v>524</v>
      </c>
    </row>
    <row r="3711" spans="1:65" s="2" customFormat="1" ht="21.75" customHeight="1">
      <c r="A3711" s="35"/>
      <c r="B3711" s="144"/>
      <c r="C3711" s="176" t="s">
        <v>3578</v>
      </c>
      <c r="D3711" s="176" t="s">
        <v>526</v>
      </c>
      <c r="E3711" s="177" t="s">
        <v>3579</v>
      </c>
      <c r="F3711" s="178" t="s">
        <v>3580</v>
      </c>
      <c r="G3711" s="179" t="s">
        <v>980</v>
      </c>
      <c r="H3711" s="180">
        <v>2.73</v>
      </c>
      <c r="I3711" s="181"/>
      <c r="J3711" s="180">
        <f>ROUND(I3711*H3711,3)</f>
        <v>0</v>
      </c>
      <c r="K3711" s="182"/>
      <c r="L3711" s="36"/>
      <c r="M3711" s="183" t="s">
        <v>1</v>
      </c>
      <c r="N3711" s="184" t="s">
        <v>42</v>
      </c>
      <c r="O3711" s="61"/>
      <c r="P3711" s="185">
        <f>O3711*H3711</f>
        <v>0</v>
      </c>
      <c r="Q3711" s="185">
        <v>7.7799999999999996E-3</v>
      </c>
      <c r="R3711" s="185">
        <f>Q3711*H3711</f>
        <v>2.1239399999999999E-2</v>
      </c>
      <c r="S3711" s="185">
        <v>0</v>
      </c>
      <c r="T3711" s="186">
        <f>S3711*H3711</f>
        <v>0</v>
      </c>
      <c r="U3711" s="35"/>
      <c r="V3711" s="35"/>
      <c r="W3711" s="35"/>
      <c r="X3711" s="35"/>
      <c r="Y3711" s="35"/>
      <c r="Z3711" s="35"/>
      <c r="AA3711" s="35"/>
      <c r="AB3711" s="35"/>
      <c r="AC3711" s="35"/>
      <c r="AD3711" s="35"/>
      <c r="AE3711" s="35"/>
      <c r="AR3711" s="187" t="s">
        <v>644</v>
      </c>
      <c r="AT3711" s="187" t="s">
        <v>526</v>
      </c>
      <c r="AU3711" s="187" t="s">
        <v>89</v>
      </c>
      <c r="AY3711" s="18" t="s">
        <v>524</v>
      </c>
      <c r="BE3711" s="105">
        <f>IF(N3711="základná",J3711,0)</f>
        <v>0</v>
      </c>
      <c r="BF3711" s="105">
        <f>IF(N3711="znížená",J3711,0)</f>
        <v>0</v>
      </c>
      <c r="BG3711" s="105">
        <f>IF(N3711="zákl. prenesená",J3711,0)</f>
        <v>0</v>
      </c>
      <c r="BH3711" s="105">
        <f>IF(N3711="zníž. prenesená",J3711,0)</f>
        <v>0</v>
      </c>
      <c r="BI3711" s="105">
        <f>IF(N3711="nulová",J3711,0)</f>
        <v>0</v>
      </c>
      <c r="BJ3711" s="18" t="s">
        <v>89</v>
      </c>
      <c r="BK3711" s="188">
        <f>ROUND(I3711*H3711,3)</f>
        <v>0</v>
      </c>
      <c r="BL3711" s="18" t="s">
        <v>644</v>
      </c>
      <c r="BM3711" s="187" t="s">
        <v>3581</v>
      </c>
    </row>
    <row r="3712" spans="1:65" s="13" customFormat="1">
      <c r="B3712" s="189"/>
      <c r="D3712" s="190" t="s">
        <v>532</v>
      </c>
      <c r="E3712" s="191" t="s">
        <v>1</v>
      </c>
      <c r="F3712" s="192" t="s">
        <v>3582</v>
      </c>
      <c r="H3712" s="193">
        <v>2.73</v>
      </c>
      <c r="I3712" s="194"/>
      <c r="L3712" s="189"/>
      <c r="M3712" s="195"/>
      <c r="N3712" s="196"/>
      <c r="O3712" s="196"/>
      <c r="P3712" s="196"/>
      <c r="Q3712" s="196"/>
      <c r="R3712" s="196"/>
      <c r="S3712" s="196"/>
      <c r="T3712" s="197"/>
      <c r="AT3712" s="191" t="s">
        <v>532</v>
      </c>
      <c r="AU3712" s="191" t="s">
        <v>89</v>
      </c>
      <c r="AV3712" s="13" t="s">
        <v>89</v>
      </c>
      <c r="AW3712" s="13" t="s">
        <v>30</v>
      </c>
      <c r="AX3712" s="13" t="s">
        <v>76</v>
      </c>
      <c r="AY3712" s="191" t="s">
        <v>524</v>
      </c>
    </row>
    <row r="3713" spans="1:65" s="16" customFormat="1">
      <c r="B3713" s="213"/>
      <c r="D3713" s="190" t="s">
        <v>532</v>
      </c>
      <c r="E3713" s="214" t="s">
        <v>1</v>
      </c>
      <c r="F3713" s="215" t="s">
        <v>590</v>
      </c>
      <c r="H3713" s="216">
        <v>2.73</v>
      </c>
      <c r="I3713" s="217"/>
      <c r="L3713" s="213"/>
      <c r="M3713" s="218"/>
      <c r="N3713" s="219"/>
      <c r="O3713" s="219"/>
      <c r="P3713" s="219"/>
      <c r="Q3713" s="219"/>
      <c r="R3713" s="219"/>
      <c r="S3713" s="219"/>
      <c r="T3713" s="220"/>
      <c r="AT3713" s="214" t="s">
        <v>532</v>
      </c>
      <c r="AU3713" s="214" t="s">
        <v>89</v>
      </c>
      <c r="AV3713" s="16" t="s">
        <v>530</v>
      </c>
      <c r="AW3713" s="16" t="s">
        <v>30</v>
      </c>
      <c r="AX3713" s="16" t="s">
        <v>83</v>
      </c>
      <c r="AY3713" s="214" t="s">
        <v>524</v>
      </c>
    </row>
    <row r="3714" spans="1:65" s="2" customFormat="1" ht="21.75" customHeight="1">
      <c r="A3714" s="35"/>
      <c r="B3714" s="144"/>
      <c r="C3714" s="176" t="s">
        <v>3583</v>
      </c>
      <c r="D3714" s="176" t="s">
        <v>526</v>
      </c>
      <c r="E3714" s="177" t="s">
        <v>3584</v>
      </c>
      <c r="F3714" s="178" t="s">
        <v>3585</v>
      </c>
      <c r="G3714" s="179" t="s">
        <v>2954</v>
      </c>
      <c r="H3714" s="181"/>
      <c r="I3714" s="181"/>
      <c r="J3714" s="180">
        <f>ROUND(I3714*H3714,3)</f>
        <v>0</v>
      </c>
      <c r="K3714" s="182"/>
      <c r="L3714" s="36"/>
      <c r="M3714" s="183" t="s">
        <v>1</v>
      </c>
      <c r="N3714" s="184" t="s">
        <v>42</v>
      </c>
      <c r="O3714" s="61"/>
      <c r="P3714" s="185">
        <f>O3714*H3714</f>
        <v>0</v>
      </c>
      <c r="Q3714" s="185">
        <v>0</v>
      </c>
      <c r="R3714" s="185">
        <f>Q3714*H3714</f>
        <v>0</v>
      </c>
      <c r="S3714" s="185">
        <v>0</v>
      </c>
      <c r="T3714" s="186">
        <f>S3714*H3714</f>
        <v>0</v>
      </c>
      <c r="U3714" s="35"/>
      <c r="V3714" s="35"/>
      <c r="W3714" s="35"/>
      <c r="X3714" s="35"/>
      <c r="Y3714" s="35"/>
      <c r="Z3714" s="35"/>
      <c r="AA3714" s="35"/>
      <c r="AB3714" s="35"/>
      <c r="AC3714" s="35"/>
      <c r="AD3714" s="35"/>
      <c r="AE3714" s="35"/>
      <c r="AR3714" s="187" t="s">
        <v>644</v>
      </c>
      <c r="AT3714" s="187" t="s">
        <v>526</v>
      </c>
      <c r="AU3714" s="187" t="s">
        <v>89</v>
      </c>
      <c r="AY3714" s="18" t="s">
        <v>524</v>
      </c>
      <c r="BE3714" s="105">
        <f>IF(N3714="základná",J3714,0)</f>
        <v>0</v>
      </c>
      <c r="BF3714" s="105">
        <f>IF(N3714="znížená",J3714,0)</f>
        <v>0</v>
      </c>
      <c r="BG3714" s="105">
        <f>IF(N3714="zákl. prenesená",J3714,0)</f>
        <v>0</v>
      </c>
      <c r="BH3714" s="105">
        <f>IF(N3714="zníž. prenesená",J3714,0)</f>
        <v>0</v>
      </c>
      <c r="BI3714" s="105">
        <f>IF(N3714="nulová",J3714,0)</f>
        <v>0</v>
      </c>
      <c r="BJ3714" s="18" t="s">
        <v>89</v>
      </c>
      <c r="BK3714" s="188">
        <f>ROUND(I3714*H3714,3)</f>
        <v>0</v>
      </c>
      <c r="BL3714" s="18" t="s">
        <v>644</v>
      </c>
      <c r="BM3714" s="187" t="s">
        <v>3586</v>
      </c>
    </row>
    <row r="3715" spans="1:65" s="12" customFormat="1" ht="22.95" customHeight="1">
      <c r="B3715" s="163"/>
      <c r="D3715" s="164" t="s">
        <v>75</v>
      </c>
      <c r="E3715" s="174" t="s">
        <v>3587</v>
      </c>
      <c r="F3715" s="174" t="s">
        <v>3588</v>
      </c>
      <c r="I3715" s="166"/>
      <c r="J3715" s="175">
        <f>BK3715</f>
        <v>0</v>
      </c>
      <c r="L3715" s="163"/>
      <c r="M3715" s="168"/>
      <c r="N3715" s="169"/>
      <c r="O3715" s="169"/>
      <c r="P3715" s="170">
        <f>SUM(P3716:P3802)</f>
        <v>0</v>
      </c>
      <c r="Q3715" s="169"/>
      <c r="R3715" s="170">
        <f>SUM(R3716:R3802)</f>
        <v>1.4766E-3</v>
      </c>
      <c r="S3715" s="169"/>
      <c r="T3715" s="171">
        <f>SUM(T3716:T3802)</f>
        <v>0</v>
      </c>
      <c r="AR3715" s="164" t="s">
        <v>89</v>
      </c>
      <c r="AT3715" s="172" t="s">
        <v>75</v>
      </c>
      <c r="AU3715" s="172" t="s">
        <v>83</v>
      </c>
      <c r="AY3715" s="164" t="s">
        <v>524</v>
      </c>
      <c r="BK3715" s="173">
        <f>SUM(BK3716:BK3802)</f>
        <v>0</v>
      </c>
    </row>
    <row r="3716" spans="1:65" s="2" customFormat="1" ht="33" customHeight="1">
      <c r="A3716" s="35"/>
      <c r="B3716" s="144"/>
      <c r="C3716" s="176" t="s">
        <v>3589</v>
      </c>
      <c r="D3716" s="176" t="s">
        <v>526</v>
      </c>
      <c r="E3716" s="177" t="s">
        <v>3590</v>
      </c>
      <c r="F3716" s="178" t="s">
        <v>3591</v>
      </c>
      <c r="G3716" s="179" t="s">
        <v>529</v>
      </c>
      <c r="H3716" s="180">
        <v>73.83</v>
      </c>
      <c r="I3716" s="181"/>
      <c r="J3716" s="180">
        <f>ROUND(I3716*H3716,3)</f>
        <v>0</v>
      </c>
      <c r="K3716" s="182"/>
      <c r="L3716" s="36"/>
      <c r="M3716" s="183" t="s">
        <v>1</v>
      </c>
      <c r="N3716" s="184" t="s">
        <v>42</v>
      </c>
      <c r="O3716" s="61"/>
      <c r="P3716" s="185">
        <f>O3716*H3716</f>
        <v>0</v>
      </c>
      <c r="Q3716" s="185">
        <v>2.0000000000000002E-5</v>
      </c>
      <c r="R3716" s="185">
        <f>Q3716*H3716</f>
        <v>1.4766E-3</v>
      </c>
      <c r="S3716" s="185">
        <v>0</v>
      </c>
      <c r="T3716" s="186">
        <f>S3716*H3716</f>
        <v>0</v>
      </c>
      <c r="U3716" s="35"/>
      <c r="V3716" s="35"/>
      <c r="W3716" s="35"/>
      <c r="X3716" s="35"/>
      <c r="Y3716" s="35"/>
      <c r="Z3716" s="35"/>
      <c r="AA3716" s="35"/>
      <c r="AB3716" s="35"/>
      <c r="AC3716" s="35"/>
      <c r="AD3716" s="35"/>
      <c r="AE3716" s="35"/>
      <c r="AR3716" s="187" t="s">
        <v>644</v>
      </c>
      <c r="AT3716" s="187" t="s">
        <v>526</v>
      </c>
      <c r="AU3716" s="187" t="s">
        <v>89</v>
      </c>
      <c r="AY3716" s="18" t="s">
        <v>524</v>
      </c>
      <c r="BE3716" s="105">
        <f>IF(N3716="základná",J3716,0)</f>
        <v>0</v>
      </c>
      <c r="BF3716" s="105">
        <f>IF(N3716="znížená",J3716,0)</f>
        <v>0</v>
      </c>
      <c r="BG3716" s="105">
        <f>IF(N3716="zákl. prenesená",J3716,0)</f>
        <v>0</v>
      </c>
      <c r="BH3716" s="105">
        <f>IF(N3716="zníž. prenesená",J3716,0)</f>
        <v>0</v>
      </c>
      <c r="BI3716" s="105">
        <f>IF(N3716="nulová",J3716,0)</f>
        <v>0</v>
      </c>
      <c r="BJ3716" s="18" t="s">
        <v>89</v>
      </c>
      <c r="BK3716" s="188">
        <f>ROUND(I3716*H3716,3)</f>
        <v>0</v>
      </c>
      <c r="BL3716" s="18" t="s">
        <v>644</v>
      </c>
      <c r="BM3716" s="187" t="s">
        <v>3592</v>
      </c>
    </row>
    <row r="3717" spans="1:65" s="14" customFormat="1">
      <c r="B3717" s="198"/>
      <c r="D3717" s="190" t="s">
        <v>532</v>
      </c>
      <c r="E3717" s="199" t="s">
        <v>1</v>
      </c>
      <c r="F3717" s="200" t="s">
        <v>577</v>
      </c>
      <c r="H3717" s="199" t="s">
        <v>1</v>
      </c>
      <c r="I3717" s="201"/>
      <c r="L3717" s="198"/>
      <c r="M3717" s="202"/>
      <c r="N3717" s="203"/>
      <c r="O3717" s="203"/>
      <c r="P3717" s="203"/>
      <c r="Q3717" s="203"/>
      <c r="R3717" s="203"/>
      <c r="S3717" s="203"/>
      <c r="T3717" s="204"/>
      <c r="AT3717" s="199" t="s">
        <v>532</v>
      </c>
      <c r="AU3717" s="199" t="s">
        <v>89</v>
      </c>
      <c r="AV3717" s="14" t="s">
        <v>83</v>
      </c>
      <c r="AW3717" s="14" t="s">
        <v>30</v>
      </c>
      <c r="AX3717" s="14" t="s">
        <v>76</v>
      </c>
      <c r="AY3717" s="199" t="s">
        <v>524</v>
      </c>
    </row>
    <row r="3718" spans="1:65" s="14" customFormat="1">
      <c r="B3718" s="198"/>
      <c r="D3718" s="190" t="s">
        <v>532</v>
      </c>
      <c r="E3718" s="199" t="s">
        <v>1</v>
      </c>
      <c r="F3718" s="200" t="s">
        <v>3593</v>
      </c>
      <c r="H3718" s="199" t="s">
        <v>1</v>
      </c>
      <c r="I3718" s="201"/>
      <c r="L3718" s="198"/>
      <c r="M3718" s="202"/>
      <c r="N3718" s="203"/>
      <c r="O3718" s="203"/>
      <c r="P3718" s="203"/>
      <c r="Q3718" s="203"/>
      <c r="R3718" s="203"/>
      <c r="S3718" s="203"/>
      <c r="T3718" s="204"/>
      <c r="AT3718" s="199" t="s">
        <v>532</v>
      </c>
      <c r="AU3718" s="199" t="s">
        <v>89</v>
      </c>
      <c r="AV3718" s="14" t="s">
        <v>83</v>
      </c>
      <c r="AW3718" s="14" t="s">
        <v>30</v>
      </c>
      <c r="AX3718" s="14" t="s">
        <v>76</v>
      </c>
      <c r="AY3718" s="199" t="s">
        <v>524</v>
      </c>
    </row>
    <row r="3719" spans="1:65" s="13" customFormat="1">
      <c r="B3719" s="189"/>
      <c r="D3719" s="190" t="s">
        <v>532</v>
      </c>
      <c r="E3719" s="191" t="s">
        <v>1</v>
      </c>
      <c r="F3719" s="192" t="s">
        <v>3594</v>
      </c>
      <c r="H3719" s="193">
        <v>73.83</v>
      </c>
      <c r="I3719" s="194"/>
      <c r="L3719" s="189"/>
      <c r="M3719" s="195"/>
      <c r="N3719" s="196"/>
      <c r="O3719" s="196"/>
      <c r="P3719" s="196"/>
      <c r="Q3719" s="196"/>
      <c r="R3719" s="196"/>
      <c r="S3719" s="196"/>
      <c r="T3719" s="197"/>
      <c r="AT3719" s="191" t="s">
        <v>532</v>
      </c>
      <c r="AU3719" s="191" t="s">
        <v>89</v>
      </c>
      <c r="AV3719" s="13" t="s">
        <v>89</v>
      </c>
      <c r="AW3719" s="13" t="s">
        <v>30</v>
      </c>
      <c r="AX3719" s="13" t="s">
        <v>76</v>
      </c>
      <c r="AY3719" s="191" t="s">
        <v>524</v>
      </c>
    </row>
    <row r="3720" spans="1:65" s="16" customFormat="1">
      <c r="B3720" s="213"/>
      <c r="D3720" s="190" t="s">
        <v>532</v>
      </c>
      <c r="E3720" s="214" t="s">
        <v>1</v>
      </c>
      <c r="F3720" s="215" t="s">
        <v>590</v>
      </c>
      <c r="H3720" s="216">
        <v>73.83</v>
      </c>
      <c r="I3720" s="217"/>
      <c r="L3720" s="213"/>
      <c r="M3720" s="218"/>
      <c r="N3720" s="219"/>
      <c r="O3720" s="219"/>
      <c r="P3720" s="219"/>
      <c r="Q3720" s="219"/>
      <c r="R3720" s="219"/>
      <c r="S3720" s="219"/>
      <c r="T3720" s="220"/>
      <c r="AT3720" s="214" t="s">
        <v>532</v>
      </c>
      <c r="AU3720" s="214" t="s">
        <v>89</v>
      </c>
      <c r="AV3720" s="16" t="s">
        <v>530</v>
      </c>
      <c r="AW3720" s="16" t="s">
        <v>30</v>
      </c>
      <c r="AX3720" s="16" t="s">
        <v>83</v>
      </c>
      <c r="AY3720" s="214" t="s">
        <v>524</v>
      </c>
    </row>
    <row r="3721" spans="1:65" s="2" customFormat="1" ht="66.75" customHeight="1">
      <c r="A3721" s="35"/>
      <c r="B3721" s="144"/>
      <c r="C3721" s="176" t="s">
        <v>3595</v>
      </c>
      <c r="D3721" s="176" t="s">
        <v>526</v>
      </c>
      <c r="E3721" s="177" t="s">
        <v>3596</v>
      </c>
      <c r="F3721" s="178" t="s">
        <v>3597</v>
      </c>
      <c r="G3721" s="179" t="s">
        <v>879</v>
      </c>
      <c r="H3721" s="180">
        <v>2</v>
      </c>
      <c r="I3721" s="181"/>
      <c r="J3721" s="180">
        <f>ROUND(I3721*H3721,3)</f>
        <v>0</v>
      </c>
      <c r="K3721" s="182"/>
      <c r="L3721" s="36"/>
      <c r="M3721" s="183" t="s">
        <v>1</v>
      </c>
      <c r="N3721" s="184" t="s">
        <v>42</v>
      </c>
      <c r="O3721" s="61"/>
      <c r="P3721" s="185">
        <f>O3721*H3721</f>
        <v>0</v>
      </c>
      <c r="Q3721" s="185">
        <v>0</v>
      </c>
      <c r="R3721" s="185">
        <f>Q3721*H3721</f>
        <v>0</v>
      </c>
      <c r="S3721" s="185">
        <v>0</v>
      </c>
      <c r="T3721" s="186">
        <f>S3721*H3721</f>
        <v>0</v>
      </c>
      <c r="U3721" s="35"/>
      <c r="V3721" s="35"/>
      <c r="W3721" s="35"/>
      <c r="X3721" s="35"/>
      <c r="Y3721" s="35"/>
      <c r="Z3721" s="35"/>
      <c r="AA3721" s="35"/>
      <c r="AB3721" s="35"/>
      <c r="AC3721" s="35"/>
      <c r="AD3721" s="35"/>
      <c r="AE3721" s="35"/>
      <c r="AR3721" s="187" t="s">
        <v>644</v>
      </c>
      <c r="AT3721" s="187" t="s">
        <v>526</v>
      </c>
      <c r="AU3721" s="187" t="s">
        <v>89</v>
      </c>
      <c r="AY3721" s="18" t="s">
        <v>524</v>
      </c>
      <c r="BE3721" s="105">
        <f>IF(N3721="základná",J3721,0)</f>
        <v>0</v>
      </c>
      <c r="BF3721" s="105">
        <f>IF(N3721="znížená",J3721,0)</f>
        <v>0</v>
      </c>
      <c r="BG3721" s="105">
        <f>IF(N3721="zákl. prenesená",J3721,0)</f>
        <v>0</v>
      </c>
      <c r="BH3721" s="105">
        <f>IF(N3721="zníž. prenesená",J3721,0)</f>
        <v>0</v>
      </c>
      <c r="BI3721" s="105">
        <f>IF(N3721="nulová",J3721,0)</f>
        <v>0</v>
      </c>
      <c r="BJ3721" s="18" t="s">
        <v>89</v>
      </c>
      <c r="BK3721" s="188">
        <f>ROUND(I3721*H3721,3)</f>
        <v>0</v>
      </c>
      <c r="BL3721" s="18" t="s">
        <v>644</v>
      </c>
      <c r="BM3721" s="187" t="s">
        <v>3598</v>
      </c>
    </row>
    <row r="3722" spans="1:65" s="14" customFormat="1">
      <c r="B3722" s="198"/>
      <c r="D3722" s="190" t="s">
        <v>532</v>
      </c>
      <c r="E3722" s="199" t="s">
        <v>1</v>
      </c>
      <c r="F3722" s="200" t="s">
        <v>3599</v>
      </c>
      <c r="H3722" s="199" t="s">
        <v>1</v>
      </c>
      <c r="I3722" s="201"/>
      <c r="L3722" s="198"/>
      <c r="M3722" s="202"/>
      <c r="N3722" s="203"/>
      <c r="O3722" s="203"/>
      <c r="P3722" s="203"/>
      <c r="Q3722" s="203"/>
      <c r="R3722" s="203"/>
      <c r="S3722" s="203"/>
      <c r="T3722" s="204"/>
      <c r="AT3722" s="199" t="s">
        <v>532</v>
      </c>
      <c r="AU3722" s="199" t="s">
        <v>89</v>
      </c>
      <c r="AV3722" s="14" t="s">
        <v>83</v>
      </c>
      <c r="AW3722" s="14" t="s">
        <v>30</v>
      </c>
      <c r="AX3722" s="14" t="s">
        <v>76</v>
      </c>
      <c r="AY3722" s="199" t="s">
        <v>524</v>
      </c>
    </row>
    <row r="3723" spans="1:65" s="13" customFormat="1">
      <c r="B3723" s="189"/>
      <c r="D3723" s="190" t="s">
        <v>532</v>
      </c>
      <c r="E3723" s="191" t="s">
        <v>1</v>
      </c>
      <c r="F3723" s="192" t="s">
        <v>3281</v>
      </c>
      <c r="H3723" s="193">
        <v>2</v>
      </c>
      <c r="I3723" s="194"/>
      <c r="L3723" s="189"/>
      <c r="M3723" s="195"/>
      <c r="N3723" s="196"/>
      <c r="O3723" s="196"/>
      <c r="P3723" s="196"/>
      <c r="Q3723" s="196"/>
      <c r="R3723" s="196"/>
      <c r="S3723" s="196"/>
      <c r="T3723" s="197"/>
      <c r="AT3723" s="191" t="s">
        <v>532</v>
      </c>
      <c r="AU3723" s="191" t="s">
        <v>89</v>
      </c>
      <c r="AV3723" s="13" t="s">
        <v>89</v>
      </c>
      <c r="AW3723" s="13" t="s">
        <v>30</v>
      </c>
      <c r="AX3723" s="13" t="s">
        <v>76</v>
      </c>
      <c r="AY3723" s="191" t="s">
        <v>524</v>
      </c>
    </row>
    <row r="3724" spans="1:65" s="16" customFormat="1">
      <c r="B3724" s="213"/>
      <c r="D3724" s="190" t="s">
        <v>532</v>
      </c>
      <c r="E3724" s="214" t="s">
        <v>1</v>
      </c>
      <c r="F3724" s="215" t="s">
        <v>590</v>
      </c>
      <c r="H3724" s="216">
        <v>2</v>
      </c>
      <c r="I3724" s="217"/>
      <c r="L3724" s="213"/>
      <c r="M3724" s="218"/>
      <c r="N3724" s="219"/>
      <c r="O3724" s="219"/>
      <c r="P3724" s="219"/>
      <c r="Q3724" s="219"/>
      <c r="R3724" s="219"/>
      <c r="S3724" s="219"/>
      <c r="T3724" s="220"/>
      <c r="AT3724" s="214" t="s">
        <v>532</v>
      </c>
      <c r="AU3724" s="214" t="s">
        <v>89</v>
      </c>
      <c r="AV3724" s="16" t="s">
        <v>530</v>
      </c>
      <c r="AW3724" s="16" t="s">
        <v>30</v>
      </c>
      <c r="AX3724" s="16" t="s">
        <v>83</v>
      </c>
      <c r="AY3724" s="214" t="s">
        <v>524</v>
      </c>
    </row>
    <row r="3725" spans="1:65" s="2" customFormat="1" ht="66.75" customHeight="1">
      <c r="A3725" s="35"/>
      <c r="B3725" s="144"/>
      <c r="C3725" s="176" t="s">
        <v>3600</v>
      </c>
      <c r="D3725" s="176" t="s">
        <v>526</v>
      </c>
      <c r="E3725" s="177" t="s">
        <v>3601</v>
      </c>
      <c r="F3725" s="178" t="s">
        <v>3602</v>
      </c>
      <c r="G3725" s="179" t="s">
        <v>879</v>
      </c>
      <c r="H3725" s="180">
        <v>3</v>
      </c>
      <c r="I3725" s="181"/>
      <c r="J3725" s="180">
        <f>ROUND(I3725*H3725,3)</f>
        <v>0</v>
      </c>
      <c r="K3725" s="182"/>
      <c r="L3725" s="36"/>
      <c r="M3725" s="183" t="s">
        <v>1</v>
      </c>
      <c r="N3725" s="184" t="s">
        <v>42</v>
      </c>
      <c r="O3725" s="61"/>
      <c r="P3725" s="185">
        <f>O3725*H3725</f>
        <v>0</v>
      </c>
      <c r="Q3725" s="185">
        <v>0</v>
      </c>
      <c r="R3725" s="185">
        <f>Q3725*H3725</f>
        <v>0</v>
      </c>
      <c r="S3725" s="185">
        <v>0</v>
      </c>
      <c r="T3725" s="186">
        <f>S3725*H3725</f>
        <v>0</v>
      </c>
      <c r="U3725" s="35"/>
      <c r="V3725" s="35"/>
      <c r="W3725" s="35"/>
      <c r="X3725" s="35"/>
      <c r="Y3725" s="35"/>
      <c r="Z3725" s="35"/>
      <c r="AA3725" s="35"/>
      <c r="AB3725" s="35"/>
      <c r="AC3725" s="35"/>
      <c r="AD3725" s="35"/>
      <c r="AE3725" s="35"/>
      <c r="AR3725" s="187" t="s">
        <v>644</v>
      </c>
      <c r="AT3725" s="187" t="s">
        <v>526</v>
      </c>
      <c r="AU3725" s="187" t="s">
        <v>89</v>
      </c>
      <c r="AY3725" s="18" t="s">
        <v>524</v>
      </c>
      <c r="BE3725" s="105">
        <f>IF(N3725="základná",J3725,0)</f>
        <v>0</v>
      </c>
      <c r="BF3725" s="105">
        <f>IF(N3725="znížená",J3725,0)</f>
        <v>0</v>
      </c>
      <c r="BG3725" s="105">
        <f>IF(N3725="zákl. prenesená",J3725,0)</f>
        <v>0</v>
      </c>
      <c r="BH3725" s="105">
        <f>IF(N3725="zníž. prenesená",J3725,0)</f>
        <v>0</v>
      </c>
      <c r="BI3725" s="105">
        <f>IF(N3725="nulová",J3725,0)</f>
        <v>0</v>
      </c>
      <c r="BJ3725" s="18" t="s">
        <v>89</v>
      </c>
      <c r="BK3725" s="188">
        <f>ROUND(I3725*H3725,3)</f>
        <v>0</v>
      </c>
      <c r="BL3725" s="18" t="s">
        <v>644</v>
      </c>
      <c r="BM3725" s="187" t="s">
        <v>3603</v>
      </c>
    </row>
    <row r="3726" spans="1:65" s="14" customFormat="1">
      <c r="B3726" s="198"/>
      <c r="D3726" s="190" t="s">
        <v>532</v>
      </c>
      <c r="E3726" s="199" t="s">
        <v>1</v>
      </c>
      <c r="F3726" s="200" t="s">
        <v>3599</v>
      </c>
      <c r="H3726" s="199" t="s">
        <v>1</v>
      </c>
      <c r="I3726" s="201"/>
      <c r="L3726" s="198"/>
      <c r="M3726" s="202"/>
      <c r="N3726" s="203"/>
      <c r="O3726" s="203"/>
      <c r="P3726" s="203"/>
      <c r="Q3726" s="203"/>
      <c r="R3726" s="203"/>
      <c r="S3726" s="203"/>
      <c r="T3726" s="204"/>
      <c r="AT3726" s="199" t="s">
        <v>532</v>
      </c>
      <c r="AU3726" s="199" t="s">
        <v>89</v>
      </c>
      <c r="AV3726" s="14" t="s">
        <v>83</v>
      </c>
      <c r="AW3726" s="14" t="s">
        <v>30</v>
      </c>
      <c r="AX3726" s="14" t="s">
        <v>76</v>
      </c>
      <c r="AY3726" s="199" t="s">
        <v>524</v>
      </c>
    </row>
    <row r="3727" spans="1:65" s="13" customFormat="1">
      <c r="B3727" s="189"/>
      <c r="D3727" s="190" t="s">
        <v>532</v>
      </c>
      <c r="E3727" s="191" t="s">
        <v>1</v>
      </c>
      <c r="F3727" s="192" t="s">
        <v>537</v>
      </c>
      <c r="H3727" s="193">
        <v>3</v>
      </c>
      <c r="I3727" s="194"/>
      <c r="L3727" s="189"/>
      <c r="M3727" s="195"/>
      <c r="N3727" s="196"/>
      <c r="O3727" s="196"/>
      <c r="P3727" s="196"/>
      <c r="Q3727" s="196"/>
      <c r="R3727" s="196"/>
      <c r="S3727" s="196"/>
      <c r="T3727" s="197"/>
      <c r="AT3727" s="191" t="s">
        <v>532</v>
      </c>
      <c r="AU3727" s="191" t="s">
        <v>89</v>
      </c>
      <c r="AV3727" s="13" t="s">
        <v>89</v>
      </c>
      <c r="AW3727" s="13" t="s">
        <v>30</v>
      </c>
      <c r="AX3727" s="13" t="s">
        <v>83</v>
      </c>
      <c r="AY3727" s="191" t="s">
        <v>524</v>
      </c>
    </row>
    <row r="3728" spans="1:65" s="2" customFormat="1" ht="66.75" customHeight="1">
      <c r="A3728" s="35"/>
      <c r="B3728" s="144"/>
      <c r="C3728" s="176" t="s">
        <v>3604</v>
      </c>
      <c r="D3728" s="176" t="s">
        <v>526</v>
      </c>
      <c r="E3728" s="177" t="s">
        <v>3605</v>
      </c>
      <c r="F3728" s="178" t="s">
        <v>3606</v>
      </c>
      <c r="G3728" s="179" t="s">
        <v>879</v>
      </c>
      <c r="H3728" s="180">
        <v>1</v>
      </c>
      <c r="I3728" s="181"/>
      <c r="J3728" s="180">
        <f>ROUND(I3728*H3728,3)</f>
        <v>0</v>
      </c>
      <c r="K3728" s="182"/>
      <c r="L3728" s="36"/>
      <c r="M3728" s="183" t="s">
        <v>1</v>
      </c>
      <c r="N3728" s="184" t="s">
        <v>42</v>
      </c>
      <c r="O3728" s="61"/>
      <c r="P3728" s="185">
        <f>O3728*H3728</f>
        <v>0</v>
      </c>
      <c r="Q3728" s="185">
        <v>0</v>
      </c>
      <c r="R3728" s="185">
        <f>Q3728*H3728</f>
        <v>0</v>
      </c>
      <c r="S3728" s="185">
        <v>0</v>
      </c>
      <c r="T3728" s="186">
        <f>S3728*H3728</f>
        <v>0</v>
      </c>
      <c r="U3728" s="35"/>
      <c r="V3728" s="35"/>
      <c r="W3728" s="35"/>
      <c r="X3728" s="35"/>
      <c r="Y3728" s="35"/>
      <c r="Z3728" s="35"/>
      <c r="AA3728" s="35"/>
      <c r="AB3728" s="35"/>
      <c r="AC3728" s="35"/>
      <c r="AD3728" s="35"/>
      <c r="AE3728" s="35"/>
      <c r="AR3728" s="187" t="s">
        <v>644</v>
      </c>
      <c r="AT3728" s="187" t="s">
        <v>526</v>
      </c>
      <c r="AU3728" s="187" t="s">
        <v>89</v>
      </c>
      <c r="AY3728" s="18" t="s">
        <v>524</v>
      </c>
      <c r="BE3728" s="105">
        <f>IF(N3728="základná",J3728,0)</f>
        <v>0</v>
      </c>
      <c r="BF3728" s="105">
        <f>IF(N3728="znížená",J3728,0)</f>
        <v>0</v>
      </c>
      <c r="BG3728" s="105">
        <f>IF(N3728="zákl. prenesená",J3728,0)</f>
        <v>0</v>
      </c>
      <c r="BH3728" s="105">
        <f>IF(N3728="zníž. prenesená",J3728,0)</f>
        <v>0</v>
      </c>
      <c r="BI3728" s="105">
        <f>IF(N3728="nulová",J3728,0)</f>
        <v>0</v>
      </c>
      <c r="BJ3728" s="18" t="s">
        <v>89</v>
      </c>
      <c r="BK3728" s="188">
        <f>ROUND(I3728*H3728,3)</f>
        <v>0</v>
      </c>
      <c r="BL3728" s="18" t="s">
        <v>644</v>
      </c>
      <c r="BM3728" s="187" t="s">
        <v>3607</v>
      </c>
    </row>
    <row r="3729" spans="1:65" s="14" customFormat="1">
      <c r="B3729" s="198"/>
      <c r="D3729" s="190" t="s">
        <v>532</v>
      </c>
      <c r="E3729" s="199" t="s">
        <v>1</v>
      </c>
      <c r="F3729" s="200" t="s">
        <v>3599</v>
      </c>
      <c r="H3729" s="199" t="s">
        <v>1</v>
      </c>
      <c r="I3729" s="201"/>
      <c r="L3729" s="198"/>
      <c r="M3729" s="202"/>
      <c r="N3729" s="203"/>
      <c r="O3729" s="203"/>
      <c r="P3729" s="203"/>
      <c r="Q3729" s="203"/>
      <c r="R3729" s="203"/>
      <c r="S3729" s="203"/>
      <c r="T3729" s="204"/>
      <c r="AT3729" s="199" t="s">
        <v>532</v>
      </c>
      <c r="AU3729" s="199" t="s">
        <v>89</v>
      </c>
      <c r="AV3729" s="14" t="s">
        <v>83</v>
      </c>
      <c r="AW3729" s="14" t="s">
        <v>30</v>
      </c>
      <c r="AX3729" s="14" t="s">
        <v>76</v>
      </c>
      <c r="AY3729" s="199" t="s">
        <v>524</v>
      </c>
    </row>
    <row r="3730" spans="1:65" s="13" customFormat="1">
      <c r="B3730" s="189"/>
      <c r="D3730" s="190" t="s">
        <v>532</v>
      </c>
      <c r="E3730" s="191" t="s">
        <v>1</v>
      </c>
      <c r="F3730" s="192" t="s">
        <v>83</v>
      </c>
      <c r="H3730" s="193">
        <v>1</v>
      </c>
      <c r="I3730" s="194"/>
      <c r="L3730" s="189"/>
      <c r="M3730" s="195"/>
      <c r="N3730" s="196"/>
      <c r="O3730" s="196"/>
      <c r="P3730" s="196"/>
      <c r="Q3730" s="196"/>
      <c r="R3730" s="196"/>
      <c r="S3730" s="196"/>
      <c r="T3730" s="197"/>
      <c r="AT3730" s="191" t="s">
        <v>532</v>
      </c>
      <c r="AU3730" s="191" t="s">
        <v>89</v>
      </c>
      <c r="AV3730" s="13" t="s">
        <v>89</v>
      </c>
      <c r="AW3730" s="13" t="s">
        <v>30</v>
      </c>
      <c r="AX3730" s="13" t="s">
        <v>83</v>
      </c>
      <c r="AY3730" s="191" t="s">
        <v>524</v>
      </c>
    </row>
    <row r="3731" spans="1:65" s="2" customFormat="1" ht="66.75" customHeight="1">
      <c r="A3731" s="35"/>
      <c r="B3731" s="144"/>
      <c r="C3731" s="176" t="s">
        <v>3608</v>
      </c>
      <c r="D3731" s="176" t="s">
        <v>526</v>
      </c>
      <c r="E3731" s="177" t="s">
        <v>3609</v>
      </c>
      <c r="F3731" s="178" t="s">
        <v>3610</v>
      </c>
      <c r="G3731" s="179" t="s">
        <v>879</v>
      </c>
      <c r="H3731" s="180">
        <v>4</v>
      </c>
      <c r="I3731" s="181"/>
      <c r="J3731" s="180">
        <f>ROUND(I3731*H3731,3)</f>
        <v>0</v>
      </c>
      <c r="K3731" s="182"/>
      <c r="L3731" s="36"/>
      <c r="M3731" s="183" t="s">
        <v>1</v>
      </c>
      <c r="N3731" s="184" t="s">
        <v>42</v>
      </c>
      <c r="O3731" s="61"/>
      <c r="P3731" s="185">
        <f>O3731*H3731</f>
        <v>0</v>
      </c>
      <c r="Q3731" s="185">
        <v>0</v>
      </c>
      <c r="R3731" s="185">
        <f>Q3731*H3731</f>
        <v>0</v>
      </c>
      <c r="S3731" s="185">
        <v>0</v>
      </c>
      <c r="T3731" s="186">
        <f>S3731*H3731</f>
        <v>0</v>
      </c>
      <c r="U3731" s="35"/>
      <c r="V3731" s="35"/>
      <c r="W3731" s="35"/>
      <c r="X3731" s="35"/>
      <c r="Y3731" s="35"/>
      <c r="Z3731" s="35"/>
      <c r="AA3731" s="35"/>
      <c r="AB3731" s="35"/>
      <c r="AC3731" s="35"/>
      <c r="AD3731" s="35"/>
      <c r="AE3731" s="35"/>
      <c r="AR3731" s="187" t="s">
        <v>644</v>
      </c>
      <c r="AT3731" s="187" t="s">
        <v>526</v>
      </c>
      <c r="AU3731" s="187" t="s">
        <v>89</v>
      </c>
      <c r="AY3731" s="18" t="s">
        <v>524</v>
      </c>
      <c r="BE3731" s="105">
        <f>IF(N3731="základná",J3731,0)</f>
        <v>0</v>
      </c>
      <c r="BF3731" s="105">
        <f>IF(N3731="znížená",J3731,0)</f>
        <v>0</v>
      </c>
      <c r="BG3731" s="105">
        <f>IF(N3731="zákl. prenesená",J3731,0)</f>
        <v>0</v>
      </c>
      <c r="BH3731" s="105">
        <f>IF(N3731="zníž. prenesená",J3731,0)</f>
        <v>0</v>
      </c>
      <c r="BI3731" s="105">
        <f>IF(N3731="nulová",J3731,0)</f>
        <v>0</v>
      </c>
      <c r="BJ3731" s="18" t="s">
        <v>89</v>
      </c>
      <c r="BK3731" s="188">
        <f>ROUND(I3731*H3731,3)</f>
        <v>0</v>
      </c>
      <c r="BL3731" s="18" t="s">
        <v>644</v>
      </c>
      <c r="BM3731" s="187" t="s">
        <v>3611</v>
      </c>
    </row>
    <row r="3732" spans="1:65" s="14" customFormat="1">
      <c r="B3732" s="198"/>
      <c r="D3732" s="190" t="s">
        <v>532</v>
      </c>
      <c r="E3732" s="199" t="s">
        <v>1</v>
      </c>
      <c r="F3732" s="200" t="s">
        <v>3612</v>
      </c>
      <c r="H3732" s="199" t="s">
        <v>1</v>
      </c>
      <c r="I3732" s="201"/>
      <c r="L3732" s="198"/>
      <c r="M3732" s="202"/>
      <c r="N3732" s="203"/>
      <c r="O3732" s="203"/>
      <c r="P3732" s="203"/>
      <c r="Q3732" s="203"/>
      <c r="R3732" s="203"/>
      <c r="S3732" s="203"/>
      <c r="T3732" s="204"/>
      <c r="AT3732" s="199" t="s">
        <v>532</v>
      </c>
      <c r="AU3732" s="199" t="s">
        <v>89</v>
      </c>
      <c r="AV3732" s="14" t="s">
        <v>83</v>
      </c>
      <c r="AW3732" s="14" t="s">
        <v>30</v>
      </c>
      <c r="AX3732" s="14" t="s">
        <v>76</v>
      </c>
      <c r="AY3732" s="199" t="s">
        <v>524</v>
      </c>
    </row>
    <row r="3733" spans="1:65" s="13" customFormat="1">
      <c r="B3733" s="189"/>
      <c r="D3733" s="190" t="s">
        <v>532</v>
      </c>
      <c r="E3733" s="191" t="s">
        <v>1</v>
      </c>
      <c r="F3733" s="192" t="s">
        <v>530</v>
      </c>
      <c r="H3733" s="193">
        <v>4</v>
      </c>
      <c r="I3733" s="194"/>
      <c r="L3733" s="189"/>
      <c r="M3733" s="195"/>
      <c r="N3733" s="196"/>
      <c r="O3733" s="196"/>
      <c r="P3733" s="196"/>
      <c r="Q3733" s="196"/>
      <c r="R3733" s="196"/>
      <c r="S3733" s="196"/>
      <c r="T3733" s="197"/>
      <c r="AT3733" s="191" t="s">
        <v>532</v>
      </c>
      <c r="AU3733" s="191" t="s">
        <v>89</v>
      </c>
      <c r="AV3733" s="13" t="s">
        <v>89</v>
      </c>
      <c r="AW3733" s="13" t="s">
        <v>30</v>
      </c>
      <c r="AX3733" s="13" t="s">
        <v>83</v>
      </c>
      <c r="AY3733" s="191" t="s">
        <v>524</v>
      </c>
    </row>
    <row r="3734" spans="1:65" s="2" customFormat="1" ht="66.75" customHeight="1">
      <c r="A3734" s="35"/>
      <c r="B3734" s="144"/>
      <c r="C3734" s="176" t="s">
        <v>3613</v>
      </c>
      <c r="D3734" s="176" t="s">
        <v>526</v>
      </c>
      <c r="E3734" s="177" t="s">
        <v>3614</v>
      </c>
      <c r="F3734" s="178" t="s">
        <v>3615</v>
      </c>
      <c r="G3734" s="179" t="s">
        <v>879</v>
      </c>
      <c r="H3734" s="180">
        <v>1</v>
      </c>
      <c r="I3734" s="181"/>
      <c r="J3734" s="180">
        <f>ROUND(I3734*H3734,3)</f>
        <v>0</v>
      </c>
      <c r="K3734" s="182"/>
      <c r="L3734" s="36"/>
      <c r="M3734" s="183" t="s">
        <v>1</v>
      </c>
      <c r="N3734" s="184" t="s">
        <v>42</v>
      </c>
      <c r="O3734" s="61"/>
      <c r="P3734" s="185">
        <f>O3734*H3734</f>
        <v>0</v>
      </c>
      <c r="Q3734" s="185">
        <v>0</v>
      </c>
      <c r="R3734" s="185">
        <f>Q3734*H3734</f>
        <v>0</v>
      </c>
      <c r="S3734" s="185">
        <v>0</v>
      </c>
      <c r="T3734" s="186">
        <f>S3734*H3734</f>
        <v>0</v>
      </c>
      <c r="U3734" s="35"/>
      <c r="V3734" s="35"/>
      <c r="W3734" s="35"/>
      <c r="X3734" s="35"/>
      <c r="Y3734" s="35"/>
      <c r="Z3734" s="35"/>
      <c r="AA3734" s="35"/>
      <c r="AB3734" s="35"/>
      <c r="AC3734" s="35"/>
      <c r="AD3734" s="35"/>
      <c r="AE3734" s="35"/>
      <c r="AR3734" s="187" t="s">
        <v>644</v>
      </c>
      <c r="AT3734" s="187" t="s">
        <v>526</v>
      </c>
      <c r="AU3734" s="187" t="s">
        <v>89</v>
      </c>
      <c r="AY3734" s="18" t="s">
        <v>524</v>
      </c>
      <c r="BE3734" s="105">
        <f>IF(N3734="základná",J3734,0)</f>
        <v>0</v>
      </c>
      <c r="BF3734" s="105">
        <f>IF(N3734="znížená",J3734,0)</f>
        <v>0</v>
      </c>
      <c r="BG3734" s="105">
        <f>IF(N3734="zákl. prenesená",J3734,0)</f>
        <v>0</v>
      </c>
      <c r="BH3734" s="105">
        <f>IF(N3734="zníž. prenesená",J3734,0)</f>
        <v>0</v>
      </c>
      <c r="BI3734" s="105">
        <f>IF(N3734="nulová",J3734,0)</f>
        <v>0</v>
      </c>
      <c r="BJ3734" s="18" t="s">
        <v>89</v>
      </c>
      <c r="BK3734" s="188">
        <f>ROUND(I3734*H3734,3)</f>
        <v>0</v>
      </c>
      <c r="BL3734" s="18" t="s">
        <v>644</v>
      </c>
      <c r="BM3734" s="187" t="s">
        <v>3616</v>
      </c>
    </row>
    <row r="3735" spans="1:65" s="14" customFormat="1">
      <c r="B3735" s="198"/>
      <c r="D3735" s="190" t="s">
        <v>532</v>
      </c>
      <c r="E3735" s="199" t="s">
        <v>1</v>
      </c>
      <c r="F3735" s="200" t="s">
        <v>3599</v>
      </c>
      <c r="H3735" s="199" t="s">
        <v>1</v>
      </c>
      <c r="I3735" s="201"/>
      <c r="L3735" s="198"/>
      <c r="M3735" s="202"/>
      <c r="N3735" s="203"/>
      <c r="O3735" s="203"/>
      <c r="P3735" s="203"/>
      <c r="Q3735" s="203"/>
      <c r="R3735" s="203"/>
      <c r="S3735" s="203"/>
      <c r="T3735" s="204"/>
      <c r="AT3735" s="199" t="s">
        <v>532</v>
      </c>
      <c r="AU3735" s="199" t="s">
        <v>89</v>
      </c>
      <c r="AV3735" s="14" t="s">
        <v>83</v>
      </c>
      <c r="AW3735" s="14" t="s">
        <v>30</v>
      </c>
      <c r="AX3735" s="14" t="s">
        <v>76</v>
      </c>
      <c r="AY3735" s="199" t="s">
        <v>524</v>
      </c>
    </row>
    <row r="3736" spans="1:65" s="13" customFormat="1">
      <c r="B3736" s="189"/>
      <c r="D3736" s="190" t="s">
        <v>532</v>
      </c>
      <c r="E3736" s="191" t="s">
        <v>1</v>
      </c>
      <c r="F3736" s="192" t="s">
        <v>83</v>
      </c>
      <c r="H3736" s="193">
        <v>1</v>
      </c>
      <c r="I3736" s="194"/>
      <c r="L3736" s="189"/>
      <c r="M3736" s="195"/>
      <c r="N3736" s="196"/>
      <c r="O3736" s="196"/>
      <c r="P3736" s="196"/>
      <c r="Q3736" s="196"/>
      <c r="R3736" s="196"/>
      <c r="S3736" s="196"/>
      <c r="T3736" s="197"/>
      <c r="AT3736" s="191" t="s">
        <v>532</v>
      </c>
      <c r="AU3736" s="191" t="s">
        <v>89</v>
      </c>
      <c r="AV3736" s="13" t="s">
        <v>89</v>
      </c>
      <c r="AW3736" s="13" t="s">
        <v>30</v>
      </c>
      <c r="AX3736" s="13" t="s">
        <v>83</v>
      </c>
      <c r="AY3736" s="191" t="s">
        <v>524</v>
      </c>
    </row>
    <row r="3737" spans="1:65" s="2" customFormat="1" ht="66.75" customHeight="1">
      <c r="A3737" s="35"/>
      <c r="B3737" s="144"/>
      <c r="C3737" s="258" t="s">
        <v>3617</v>
      </c>
      <c r="D3737" s="269" t="s">
        <v>526</v>
      </c>
      <c r="E3737" s="177" t="s">
        <v>3618</v>
      </c>
      <c r="F3737" s="178" t="s">
        <v>3619</v>
      </c>
      <c r="G3737" s="179" t="s">
        <v>879</v>
      </c>
      <c r="H3737" s="180">
        <v>4</v>
      </c>
      <c r="I3737" s="181"/>
      <c r="J3737" s="180">
        <f>ROUND(I3737*H3737,3)</f>
        <v>0</v>
      </c>
      <c r="K3737" s="182"/>
      <c r="L3737" s="36"/>
      <c r="M3737" s="183" t="s">
        <v>1</v>
      </c>
      <c r="N3737" s="184" t="s">
        <v>42</v>
      </c>
      <c r="O3737" s="61"/>
      <c r="P3737" s="185">
        <f>O3737*H3737</f>
        <v>0</v>
      </c>
      <c r="Q3737" s="185">
        <v>0</v>
      </c>
      <c r="R3737" s="185">
        <f>Q3737*H3737</f>
        <v>0</v>
      </c>
      <c r="S3737" s="185">
        <v>0</v>
      </c>
      <c r="T3737" s="186">
        <f>S3737*H3737</f>
        <v>0</v>
      </c>
      <c r="U3737" s="35"/>
      <c r="V3737" s="35"/>
      <c r="W3737" s="35"/>
      <c r="X3737" s="35"/>
      <c r="Y3737" s="35"/>
      <c r="Z3737" s="35"/>
      <c r="AA3737" s="35"/>
      <c r="AB3737" s="35"/>
      <c r="AC3737" s="35"/>
      <c r="AD3737" s="35"/>
      <c r="AE3737" s="35"/>
      <c r="AR3737" s="187" t="s">
        <v>644</v>
      </c>
      <c r="AT3737" s="187" t="s">
        <v>526</v>
      </c>
      <c r="AU3737" s="187" t="s">
        <v>89</v>
      </c>
      <c r="AY3737" s="18" t="s">
        <v>524</v>
      </c>
      <c r="BE3737" s="105">
        <f>IF(N3737="základná",J3737,0)</f>
        <v>0</v>
      </c>
      <c r="BF3737" s="105">
        <f>IF(N3737="znížená",J3737,0)</f>
        <v>0</v>
      </c>
      <c r="BG3737" s="105">
        <f>IF(N3737="zákl. prenesená",J3737,0)</f>
        <v>0</v>
      </c>
      <c r="BH3737" s="105">
        <f>IF(N3737="zníž. prenesená",J3737,0)</f>
        <v>0</v>
      </c>
      <c r="BI3737" s="105">
        <f>IF(N3737="nulová",J3737,0)</f>
        <v>0</v>
      </c>
      <c r="BJ3737" s="18" t="s">
        <v>89</v>
      </c>
      <c r="BK3737" s="188">
        <f>ROUND(I3737*H3737,3)</f>
        <v>0</v>
      </c>
      <c r="BL3737" s="18" t="s">
        <v>644</v>
      </c>
      <c r="BM3737" s="187" t="s">
        <v>3620</v>
      </c>
    </row>
    <row r="3738" spans="1:65" s="13" customFormat="1">
      <c r="B3738" s="189"/>
      <c r="D3738" s="190" t="s">
        <v>532</v>
      </c>
      <c r="E3738" s="191" t="s">
        <v>1</v>
      </c>
      <c r="F3738" s="192" t="s">
        <v>530</v>
      </c>
      <c r="H3738" s="193">
        <v>4</v>
      </c>
      <c r="I3738" s="194"/>
      <c r="L3738" s="189"/>
      <c r="M3738" s="195"/>
      <c r="N3738" s="196"/>
      <c r="O3738" s="196"/>
      <c r="P3738" s="196"/>
      <c r="Q3738" s="196"/>
      <c r="R3738" s="196"/>
      <c r="S3738" s="196"/>
      <c r="T3738" s="197"/>
      <c r="AT3738" s="191" t="s">
        <v>532</v>
      </c>
      <c r="AU3738" s="191" t="s">
        <v>89</v>
      </c>
      <c r="AV3738" s="13" t="s">
        <v>89</v>
      </c>
      <c r="AW3738" s="13" t="s">
        <v>30</v>
      </c>
      <c r="AX3738" s="13" t="s">
        <v>83</v>
      </c>
      <c r="AY3738" s="191" t="s">
        <v>524</v>
      </c>
    </row>
    <row r="3739" spans="1:65" s="2" customFormat="1" ht="66.75" customHeight="1">
      <c r="A3739" s="35"/>
      <c r="B3739" s="144"/>
      <c r="C3739" s="176" t="s">
        <v>3621</v>
      </c>
      <c r="D3739" s="176" t="s">
        <v>526</v>
      </c>
      <c r="E3739" s="177" t="s">
        <v>3622</v>
      </c>
      <c r="F3739" s="178" t="s">
        <v>3623</v>
      </c>
      <c r="G3739" s="179" t="s">
        <v>879</v>
      </c>
      <c r="H3739" s="180">
        <v>2</v>
      </c>
      <c r="I3739" s="181"/>
      <c r="J3739" s="180">
        <f>ROUND(I3739*H3739,3)</f>
        <v>0</v>
      </c>
      <c r="K3739" s="182"/>
      <c r="L3739" s="36"/>
      <c r="M3739" s="183" t="s">
        <v>1</v>
      </c>
      <c r="N3739" s="184" t="s">
        <v>42</v>
      </c>
      <c r="O3739" s="61"/>
      <c r="P3739" s="185">
        <f>O3739*H3739</f>
        <v>0</v>
      </c>
      <c r="Q3739" s="185">
        <v>0</v>
      </c>
      <c r="R3739" s="185">
        <f>Q3739*H3739</f>
        <v>0</v>
      </c>
      <c r="S3739" s="185">
        <v>0</v>
      </c>
      <c r="T3739" s="186">
        <f>S3739*H3739</f>
        <v>0</v>
      </c>
      <c r="U3739" s="35"/>
      <c r="V3739" s="35"/>
      <c r="W3739" s="35"/>
      <c r="X3739" s="35"/>
      <c r="Y3739" s="35"/>
      <c r="Z3739" s="35"/>
      <c r="AA3739" s="35"/>
      <c r="AB3739" s="35"/>
      <c r="AC3739" s="35"/>
      <c r="AD3739" s="35"/>
      <c r="AE3739" s="35"/>
      <c r="AR3739" s="187" t="s">
        <v>644</v>
      </c>
      <c r="AT3739" s="187" t="s">
        <v>526</v>
      </c>
      <c r="AU3739" s="187" t="s">
        <v>89</v>
      </c>
      <c r="AY3739" s="18" t="s">
        <v>524</v>
      </c>
      <c r="BE3739" s="105">
        <f>IF(N3739="základná",J3739,0)</f>
        <v>0</v>
      </c>
      <c r="BF3739" s="105">
        <f>IF(N3739="znížená",J3739,0)</f>
        <v>0</v>
      </c>
      <c r="BG3739" s="105">
        <f>IF(N3739="zákl. prenesená",J3739,0)</f>
        <v>0</v>
      </c>
      <c r="BH3739" s="105">
        <f>IF(N3739="zníž. prenesená",J3739,0)</f>
        <v>0</v>
      </c>
      <c r="BI3739" s="105">
        <f>IF(N3739="nulová",J3739,0)</f>
        <v>0</v>
      </c>
      <c r="BJ3739" s="18" t="s">
        <v>89</v>
      </c>
      <c r="BK3739" s="188">
        <f>ROUND(I3739*H3739,3)</f>
        <v>0</v>
      </c>
      <c r="BL3739" s="18" t="s">
        <v>644</v>
      </c>
      <c r="BM3739" s="187" t="s">
        <v>3624</v>
      </c>
    </row>
    <row r="3740" spans="1:65" s="14" customFormat="1">
      <c r="B3740" s="198"/>
      <c r="D3740" s="190" t="s">
        <v>532</v>
      </c>
      <c r="E3740" s="199" t="s">
        <v>1</v>
      </c>
      <c r="F3740" s="200" t="s">
        <v>3599</v>
      </c>
      <c r="H3740" s="199" t="s">
        <v>1</v>
      </c>
      <c r="I3740" s="201"/>
      <c r="L3740" s="198"/>
      <c r="M3740" s="202"/>
      <c r="N3740" s="203"/>
      <c r="O3740" s="203"/>
      <c r="P3740" s="203"/>
      <c r="Q3740" s="203"/>
      <c r="R3740" s="203"/>
      <c r="S3740" s="203"/>
      <c r="T3740" s="204"/>
      <c r="AT3740" s="199" t="s">
        <v>532</v>
      </c>
      <c r="AU3740" s="199" t="s">
        <v>89</v>
      </c>
      <c r="AV3740" s="14" t="s">
        <v>83</v>
      </c>
      <c r="AW3740" s="14" t="s">
        <v>30</v>
      </c>
      <c r="AX3740" s="14" t="s">
        <v>76</v>
      </c>
      <c r="AY3740" s="199" t="s">
        <v>524</v>
      </c>
    </row>
    <row r="3741" spans="1:65" s="13" customFormat="1">
      <c r="B3741" s="189"/>
      <c r="D3741" s="190" t="s">
        <v>532</v>
      </c>
      <c r="E3741" s="191" t="s">
        <v>1</v>
      </c>
      <c r="F3741" s="192" t="s">
        <v>89</v>
      </c>
      <c r="H3741" s="193">
        <v>2</v>
      </c>
      <c r="I3741" s="194"/>
      <c r="L3741" s="189"/>
      <c r="M3741" s="195"/>
      <c r="N3741" s="196"/>
      <c r="O3741" s="196"/>
      <c r="P3741" s="196"/>
      <c r="Q3741" s="196"/>
      <c r="R3741" s="196"/>
      <c r="S3741" s="196"/>
      <c r="T3741" s="197"/>
      <c r="AT3741" s="191" t="s">
        <v>532</v>
      </c>
      <c r="AU3741" s="191" t="s">
        <v>89</v>
      </c>
      <c r="AV3741" s="13" t="s">
        <v>89</v>
      </c>
      <c r="AW3741" s="13" t="s">
        <v>30</v>
      </c>
      <c r="AX3741" s="13" t="s">
        <v>83</v>
      </c>
      <c r="AY3741" s="191" t="s">
        <v>524</v>
      </c>
    </row>
    <row r="3742" spans="1:65" s="2" customFormat="1" ht="66.75" customHeight="1">
      <c r="A3742" s="35"/>
      <c r="B3742" s="144"/>
      <c r="C3742" s="258" t="s">
        <v>3625</v>
      </c>
      <c r="D3742" s="269" t="s">
        <v>526</v>
      </c>
      <c r="E3742" s="177" t="s">
        <v>3626</v>
      </c>
      <c r="F3742" s="178" t="s">
        <v>3627</v>
      </c>
      <c r="G3742" s="179" t="s">
        <v>879</v>
      </c>
      <c r="H3742" s="180">
        <v>9</v>
      </c>
      <c r="I3742" s="181"/>
      <c r="J3742" s="180">
        <f>ROUND(I3742*H3742,3)</f>
        <v>0</v>
      </c>
      <c r="K3742" s="182"/>
      <c r="L3742" s="36"/>
      <c r="M3742" s="183" t="s">
        <v>1</v>
      </c>
      <c r="N3742" s="184" t="s">
        <v>42</v>
      </c>
      <c r="O3742" s="61"/>
      <c r="P3742" s="185">
        <f>O3742*H3742</f>
        <v>0</v>
      </c>
      <c r="Q3742" s="185">
        <v>0</v>
      </c>
      <c r="R3742" s="185">
        <f>Q3742*H3742</f>
        <v>0</v>
      </c>
      <c r="S3742" s="185">
        <v>0</v>
      </c>
      <c r="T3742" s="186">
        <f>S3742*H3742</f>
        <v>0</v>
      </c>
      <c r="U3742" s="35"/>
      <c r="V3742" s="35"/>
      <c r="W3742" s="35"/>
      <c r="X3742" s="35"/>
      <c r="Y3742" s="35"/>
      <c r="Z3742" s="35"/>
      <c r="AA3742" s="35"/>
      <c r="AB3742" s="35"/>
      <c r="AC3742" s="35"/>
      <c r="AD3742" s="35"/>
      <c r="AE3742" s="35"/>
      <c r="AR3742" s="187" t="s">
        <v>644</v>
      </c>
      <c r="AT3742" s="187" t="s">
        <v>526</v>
      </c>
      <c r="AU3742" s="187" t="s">
        <v>89</v>
      </c>
      <c r="AY3742" s="18" t="s">
        <v>524</v>
      </c>
      <c r="BE3742" s="105">
        <f>IF(N3742="základná",J3742,0)</f>
        <v>0</v>
      </c>
      <c r="BF3742" s="105">
        <f>IF(N3742="znížená",J3742,0)</f>
        <v>0</v>
      </c>
      <c r="BG3742" s="105">
        <f>IF(N3742="zákl. prenesená",J3742,0)</f>
        <v>0</v>
      </c>
      <c r="BH3742" s="105">
        <f>IF(N3742="zníž. prenesená",J3742,0)</f>
        <v>0</v>
      </c>
      <c r="BI3742" s="105">
        <f>IF(N3742="nulová",J3742,0)</f>
        <v>0</v>
      </c>
      <c r="BJ3742" s="18" t="s">
        <v>89</v>
      </c>
      <c r="BK3742" s="188">
        <f>ROUND(I3742*H3742,3)</f>
        <v>0</v>
      </c>
      <c r="BL3742" s="18" t="s">
        <v>644</v>
      </c>
      <c r="BM3742" s="187" t="s">
        <v>3628</v>
      </c>
    </row>
    <row r="3743" spans="1:65" s="13" customFormat="1">
      <c r="B3743" s="189"/>
      <c r="D3743" s="190" t="s">
        <v>532</v>
      </c>
      <c r="E3743" s="191" t="s">
        <v>1</v>
      </c>
      <c r="F3743" s="192" t="s">
        <v>560</v>
      </c>
      <c r="H3743" s="193">
        <v>9</v>
      </c>
      <c r="I3743" s="194"/>
      <c r="L3743" s="189"/>
      <c r="M3743" s="195"/>
      <c r="N3743" s="196"/>
      <c r="O3743" s="196"/>
      <c r="P3743" s="196"/>
      <c r="Q3743" s="196"/>
      <c r="R3743" s="196"/>
      <c r="S3743" s="196"/>
      <c r="T3743" s="197"/>
      <c r="AT3743" s="191" t="s">
        <v>532</v>
      </c>
      <c r="AU3743" s="191" t="s">
        <v>89</v>
      </c>
      <c r="AV3743" s="13" t="s">
        <v>89</v>
      </c>
      <c r="AW3743" s="13" t="s">
        <v>30</v>
      </c>
      <c r="AX3743" s="13" t="s">
        <v>83</v>
      </c>
      <c r="AY3743" s="191" t="s">
        <v>524</v>
      </c>
    </row>
    <row r="3744" spans="1:65" s="2" customFormat="1" ht="78" customHeight="1">
      <c r="A3744" s="35"/>
      <c r="B3744" s="144"/>
      <c r="C3744" s="176" t="s">
        <v>3629</v>
      </c>
      <c r="D3744" s="176" t="s">
        <v>526</v>
      </c>
      <c r="E3744" s="177" t="s">
        <v>3630</v>
      </c>
      <c r="F3744" s="178" t="s">
        <v>3631</v>
      </c>
      <c r="G3744" s="179" t="s">
        <v>879</v>
      </c>
      <c r="H3744" s="180">
        <v>8</v>
      </c>
      <c r="I3744" s="181"/>
      <c r="J3744" s="180">
        <f>ROUND(I3744*H3744,3)</f>
        <v>0</v>
      </c>
      <c r="K3744" s="182"/>
      <c r="L3744" s="36"/>
      <c r="M3744" s="183" t="s">
        <v>1</v>
      </c>
      <c r="N3744" s="184" t="s">
        <v>42</v>
      </c>
      <c r="O3744" s="61"/>
      <c r="P3744" s="185">
        <f>O3744*H3744</f>
        <v>0</v>
      </c>
      <c r="Q3744" s="185">
        <v>0</v>
      </c>
      <c r="R3744" s="185">
        <f>Q3744*H3744</f>
        <v>0</v>
      </c>
      <c r="S3744" s="185">
        <v>0</v>
      </c>
      <c r="T3744" s="186">
        <f>S3744*H3744</f>
        <v>0</v>
      </c>
      <c r="U3744" s="35"/>
      <c r="V3744" s="35"/>
      <c r="W3744" s="35"/>
      <c r="X3744" s="35"/>
      <c r="Y3744" s="35"/>
      <c r="Z3744" s="35"/>
      <c r="AA3744" s="35"/>
      <c r="AB3744" s="35"/>
      <c r="AC3744" s="35"/>
      <c r="AD3744" s="35"/>
      <c r="AE3744" s="35"/>
      <c r="AR3744" s="187" t="s">
        <v>644</v>
      </c>
      <c r="AT3744" s="187" t="s">
        <v>526</v>
      </c>
      <c r="AU3744" s="187" t="s">
        <v>89</v>
      </c>
      <c r="AY3744" s="18" t="s">
        <v>524</v>
      </c>
      <c r="BE3744" s="105">
        <f>IF(N3744="základná",J3744,0)</f>
        <v>0</v>
      </c>
      <c r="BF3744" s="105">
        <f>IF(N3744="znížená",J3744,0)</f>
        <v>0</v>
      </c>
      <c r="BG3744" s="105">
        <f>IF(N3744="zákl. prenesená",J3744,0)</f>
        <v>0</v>
      </c>
      <c r="BH3744" s="105">
        <f>IF(N3744="zníž. prenesená",J3744,0)</f>
        <v>0</v>
      </c>
      <c r="BI3744" s="105">
        <f>IF(N3744="nulová",J3744,0)</f>
        <v>0</v>
      </c>
      <c r="BJ3744" s="18" t="s">
        <v>89</v>
      </c>
      <c r="BK3744" s="188">
        <f>ROUND(I3744*H3744,3)</f>
        <v>0</v>
      </c>
      <c r="BL3744" s="18" t="s">
        <v>644</v>
      </c>
      <c r="BM3744" s="187" t="s">
        <v>3632</v>
      </c>
    </row>
    <row r="3745" spans="1:65" s="14" customFormat="1">
      <c r="B3745" s="198"/>
      <c r="D3745" s="190" t="s">
        <v>532</v>
      </c>
      <c r="E3745" s="199" t="s">
        <v>1</v>
      </c>
      <c r="F3745" s="200" t="s">
        <v>3599</v>
      </c>
      <c r="H3745" s="199" t="s">
        <v>1</v>
      </c>
      <c r="I3745" s="201"/>
      <c r="L3745" s="198"/>
      <c r="M3745" s="202"/>
      <c r="N3745" s="203"/>
      <c r="O3745" s="203"/>
      <c r="P3745" s="203"/>
      <c r="Q3745" s="203"/>
      <c r="R3745" s="203"/>
      <c r="S3745" s="203"/>
      <c r="T3745" s="204"/>
      <c r="AT3745" s="199" t="s">
        <v>532</v>
      </c>
      <c r="AU3745" s="199" t="s">
        <v>89</v>
      </c>
      <c r="AV3745" s="14" t="s">
        <v>83</v>
      </c>
      <c r="AW3745" s="14" t="s">
        <v>30</v>
      </c>
      <c r="AX3745" s="14" t="s">
        <v>76</v>
      </c>
      <c r="AY3745" s="199" t="s">
        <v>524</v>
      </c>
    </row>
    <row r="3746" spans="1:65" s="13" customFormat="1">
      <c r="B3746" s="189"/>
      <c r="D3746" s="190" t="s">
        <v>532</v>
      </c>
      <c r="E3746" s="191" t="s">
        <v>1</v>
      </c>
      <c r="F3746" s="192" t="s">
        <v>537</v>
      </c>
      <c r="H3746" s="193">
        <v>3</v>
      </c>
      <c r="I3746" s="194"/>
      <c r="L3746" s="189"/>
      <c r="M3746" s="195"/>
      <c r="N3746" s="196"/>
      <c r="O3746" s="196"/>
      <c r="P3746" s="196"/>
      <c r="Q3746" s="196"/>
      <c r="R3746" s="196"/>
      <c r="S3746" s="196"/>
      <c r="T3746" s="197"/>
      <c r="AT3746" s="191" t="s">
        <v>532</v>
      </c>
      <c r="AU3746" s="191" t="s">
        <v>89</v>
      </c>
      <c r="AV3746" s="13" t="s">
        <v>89</v>
      </c>
      <c r="AW3746" s="13" t="s">
        <v>30</v>
      </c>
      <c r="AX3746" s="13" t="s">
        <v>76</v>
      </c>
      <c r="AY3746" s="191" t="s">
        <v>524</v>
      </c>
    </row>
    <row r="3747" spans="1:65" s="14" customFormat="1">
      <c r="B3747" s="198"/>
      <c r="D3747" s="190" t="s">
        <v>532</v>
      </c>
      <c r="E3747" s="199" t="s">
        <v>1</v>
      </c>
      <c r="F3747" s="200" t="s">
        <v>3612</v>
      </c>
      <c r="H3747" s="199" t="s">
        <v>1</v>
      </c>
      <c r="I3747" s="201"/>
      <c r="L3747" s="198"/>
      <c r="M3747" s="202"/>
      <c r="N3747" s="203"/>
      <c r="O3747" s="203"/>
      <c r="P3747" s="203"/>
      <c r="Q3747" s="203"/>
      <c r="R3747" s="203"/>
      <c r="S3747" s="203"/>
      <c r="T3747" s="204"/>
      <c r="AT3747" s="199" t="s">
        <v>532</v>
      </c>
      <c r="AU3747" s="199" t="s">
        <v>89</v>
      </c>
      <c r="AV3747" s="14" t="s">
        <v>83</v>
      </c>
      <c r="AW3747" s="14" t="s">
        <v>30</v>
      </c>
      <c r="AX3747" s="14" t="s">
        <v>76</v>
      </c>
      <c r="AY3747" s="199" t="s">
        <v>524</v>
      </c>
    </row>
    <row r="3748" spans="1:65" s="13" customFormat="1">
      <c r="B3748" s="189"/>
      <c r="D3748" s="190" t="s">
        <v>532</v>
      </c>
      <c r="E3748" s="191" t="s">
        <v>1</v>
      </c>
      <c r="F3748" s="192" t="s">
        <v>544</v>
      </c>
      <c r="H3748" s="193">
        <v>5</v>
      </c>
      <c r="I3748" s="194"/>
      <c r="L3748" s="189"/>
      <c r="M3748" s="195"/>
      <c r="N3748" s="196"/>
      <c r="O3748" s="196"/>
      <c r="P3748" s="196"/>
      <c r="Q3748" s="196"/>
      <c r="R3748" s="196"/>
      <c r="S3748" s="196"/>
      <c r="T3748" s="197"/>
      <c r="AT3748" s="191" t="s">
        <v>532</v>
      </c>
      <c r="AU3748" s="191" t="s">
        <v>89</v>
      </c>
      <c r="AV3748" s="13" t="s">
        <v>89</v>
      </c>
      <c r="AW3748" s="13" t="s">
        <v>30</v>
      </c>
      <c r="AX3748" s="13" t="s">
        <v>76</v>
      </c>
      <c r="AY3748" s="191" t="s">
        <v>524</v>
      </c>
    </row>
    <row r="3749" spans="1:65" s="16" customFormat="1">
      <c r="B3749" s="213"/>
      <c r="D3749" s="190" t="s">
        <v>532</v>
      </c>
      <c r="E3749" s="214" t="s">
        <v>1</v>
      </c>
      <c r="F3749" s="215" t="s">
        <v>590</v>
      </c>
      <c r="H3749" s="216">
        <v>8</v>
      </c>
      <c r="I3749" s="217"/>
      <c r="L3749" s="213"/>
      <c r="M3749" s="218"/>
      <c r="N3749" s="219"/>
      <c r="O3749" s="219"/>
      <c r="P3749" s="219"/>
      <c r="Q3749" s="219"/>
      <c r="R3749" s="219"/>
      <c r="S3749" s="219"/>
      <c r="T3749" s="220"/>
      <c r="AT3749" s="214" t="s">
        <v>532</v>
      </c>
      <c r="AU3749" s="214" t="s">
        <v>89</v>
      </c>
      <c r="AV3749" s="16" t="s">
        <v>530</v>
      </c>
      <c r="AW3749" s="16" t="s">
        <v>30</v>
      </c>
      <c r="AX3749" s="16" t="s">
        <v>83</v>
      </c>
      <c r="AY3749" s="214" t="s">
        <v>524</v>
      </c>
    </row>
    <row r="3750" spans="1:65" s="2" customFormat="1" ht="66.75" customHeight="1">
      <c r="A3750" s="35"/>
      <c r="B3750" s="144"/>
      <c r="C3750" s="258" t="s">
        <v>3633</v>
      </c>
      <c r="D3750" s="269" t="s">
        <v>526</v>
      </c>
      <c r="E3750" s="177" t="s">
        <v>3634</v>
      </c>
      <c r="F3750" s="178" t="s">
        <v>3635</v>
      </c>
      <c r="G3750" s="179" t="s">
        <v>879</v>
      </c>
      <c r="H3750" s="180">
        <v>5</v>
      </c>
      <c r="I3750" s="181"/>
      <c r="J3750" s="180">
        <f>ROUND(I3750*H3750,3)</f>
        <v>0</v>
      </c>
      <c r="K3750" s="182"/>
      <c r="L3750" s="36"/>
      <c r="M3750" s="183" t="s">
        <v>1</v>
      </c>
      <c r="N3750" s="184" t="s">
        <v>42</v>
      </c>
      <c r="O3750" s="61"/>
      <c r="P3750" s="185">
        <f>O3750*H3750</f>
        <v>0</v>
      </c>
      <c r="Q3750" s="185">
        <v>0</v>
      </c>
      <c r="R3750" s="185">
        <f>Q3750*H3750</f>
        <v>0</v>
      </c>
      <c r="S3750" s="185">
        <v>0</v>
      </c>
      <c r="T3750" s="186">
        <f>S3750*H3750</f>
        <v>0</v>
      </c>
      <c r="U3750" s="35"/>
      <c r="V3750" s="35"/>
      <c r="W3750" s="35"/>
      <c r="X3750" s="35"/>
      <c r="Y3750" s="35"/>
      <c r="Z3750" s="35"/>
      <c r="AA3750" s="35"/>
      <c r="AB3750" s="35"/>
      <c r="AC3750" s="35"/>
      <c r="AD3750" s="35"/>
      <c r="AE3750" s="35"/>
      <c r="AR3750" s="187" t="s">
        <v>644</v>
      </c>
      <c r="AT3750" s="187" t="s">
        <v>526</v>
      </c>
      <c r="AU3750" s="187" t="s">
        <v>89</v>
      </c>
      <c r="AY3750" s="18" t="s">
        <v>524</v>
      </c>
      <c r="BE3750" s="105">
        <f>IF(N3750="základná",J3750,0)</f>
        <v>0</v>
      </c>
      <c r="BF3750" s="105">
        <f>IF(N3750="znížená",J3750,0)</f>
        <v>0</v>
      </c>
      <c r="BG3750" s="105">
        <f>IF(N3750="zákl. prenesená",J3750,0)</f>
        <v>0</v>
      </c>
      <c r="BH3750" s="105">
        <f>IF(N3750="zníž. prenesená",J3750,0)</f>
        <v>0</v>
      </c>
      <c r="BI3750" s="105">
        <f>IF(N3750="nulová",J3750,0)</f>
        <v>0</v>
      </c>
      <c r="BJ3750" s="18" t="s">
        <v>89</v>
      </c>
      <c r="BK3750" s="188">
        <f>ROUND(I3750*H3750,3)</f>
        <v>0</v>
      </c>
      <c r="BL3750" s="18" t="s">
        <v>644</v>
      </c>
      <c r="BM3750" s="187" t="s">
        <v>3636</v>
      </c>
    </row>
    <row r="3751" spans="1:65" s="13" customFormat="1" ht="11.4">
      <c r="B3751" s="189"/>
      <c r="C3751" s="258"/>
      <c r="D3751" s="269" t="s">
        <v>532</v>
      </c>
      <c r="E3751" s="191" t="s">
        <v>1</v>
      </c>
      <c r="F3751" s="192" t="s">
        <v>544</v>
      </c>
      <c r="H3751" s="193">
        <v>5</v>
      </c>
      <c r="I3751" s="194"/>
      <c r="L3751" s="189"/>
      <c r="M3751" s="195"/>
      <c r="N3751" s="196"/>
      <c r="O3751" s="196"/>
      <c r="P3751" s="196"/>
      <c r="Q3751" s="196"/>
      <c r="R3751" s="196"/>
      <c r="S3751" s="196"/>
      <c r="T3751" s="197"/>
      <c r="AT3751" s="191" t="s">
        <v>532</v>
      </c>
      <c r="AU3751" s="191" t="s">
        <v>89</v>
      </c>
      <c r="AV3751" s="13" t="s">
        <v>89</v>
      </c>
      <c r="AW3751" s="13" t="s">
        <v>30</v>
      </c>
      <c r="AX3751" s="13" t="s">
        <v>83</v>
      </c>
      <c r="AY3751" s="191" t="s">
        <v>524</v>
      </c>
    </row>
    <row r="3752" spans="1:65" s="2" customFormat="1" ht="66.75" customHeight="1">
      <c r="A3752" s="35"/>
      <c r="B3752" s="144"/>
      <c r="C3752" s="258" t="s">
        <v>3637</v>
      </c>
      <c r="D3752" s="269" t="s">
        <v>526</v>
      </c>
      <c r="E3752" s="177" t="s">
        <v>3638</v>
      </c>
      <c r="F3752" s="178" t="s">
        <v>3639</v>
      </c>
      <c r="G3752" s="179" t="s">
        <v>879</v>
      </c>
      <c r="H3752" s="180">
        <v>5</v>
      </c>
      <c r="I3752" s="181"/>
      <c r="J3752" s="180">
        <f>ROUND(I3752*H3752,3)</f>
        <v>0</v>
      </c>
      <c r="K3752" s="182"/>
      <c r="L3752" s="36"/>
      <c r="M3752" s="183" t="s">
        <v>1</v>
      </c>
      <c r="N3752" s="184" t="s">
        <v>42</v>
      </c>
      <c r="O3752" s="61"/>
      <c r="P3752" s="185">
        <f>O3752*H3752</f>
        <v>0</v>
      </c>
      <c r="Q3752" s="185">
        <v>0</v>
      </c>
      <c r="R3752" s="185">
        <f>Q3752*H3752</f>
        <v>0</v>
      </c>
      <c r="S3752" s="185">
        <v>0</v>
      </c>
      <c r="T3752" s="186">
        <f>S3752*H3752</f>
        <v>0</v>
      </c>
      <c r="U3752" s="35"/>
      <c r="V3752" s="35"/>
      <c r="W3752" s="35"/>
      <c r="X3752" s="35"/>
      <c r="Y3752" s="35"/>
      <c r="Z3752" s="35"/>
      <c r="AA3752" s="35"/>
      <c r="AB3752" s="35"/>
      <c r="AC3752" s="35"/>
      <c r="AD3752" s="35"/>
      <c r="AE3752" s="35"/>
      <c r="AR3752" s="187" t="s">
        <v>644</v>
      </c>
      <c r="AT3752" s="187" t="s">
        <v>526</v>
      </c>
      <c r="AU3752" s="187" t="s">
        <v>89</v>
      </c>
      <c r="AY3752" s="18" t="s">
        <v>524</v>
      </c>
      <c r="BE3752" s="105">
        <f>IF(N3752="základná",J3752,0)</f>
        <v>0</v>
      </c>
      <c r="BF3752" s="105">
        <f>IF(N3752="znížená",J3752,0)</f>
        <v>0</v>
      </c>
      <c r="BG3752" s="105">
        <f>IF(N3752="zákl. prenesená",J3752,0)</f>
        <v>0</v>
      </c>
      <c r="BH3752" s="105">
        <f>IF(N3752="zníž. prenesená",J3752,0)</f>
        <v>0</v>
      </c>
      <c r="BI3752" s="105">
        <f>IF(N3752="nulová",J3752,0)</f>
        <v>0</v>
      </c>
      <c r="BJ3752" s="18" t="s">
        <v>89</v>
      </c>
      <c r="BK3752" s="188">
        <f>ROUND(I3752*H3752,3)</f>
        <v>0</v>
      </c>
      <c r="BL3752" s="18" t="s">
        <v>644</v>
      </c>
      <c r="BM3752" s="187" t="s">
        <v>3640</v>
      </c>
    </row>
    <row r="3753" spans="1:65" s="13" customFormat="1" ht="11.4">
      <c r="B3753" s="189"/>
      <c r="C3753" s="258"/>
      <c r="D3753" s="269" t="s">
        <v>532</v>
      </c>
      <c r="E3753" s="191" t="s">
        <v>1</v>
      </c>
      <c r="F3753" s="192" t="s">
        <v>544</v>
      </c>
      <c r="H3753" s="193">
        <v>5</v>
      </c>
      <c r="I3753" s="194"/>
      <c r="L3753" s="189"/>
      <c r="M3753" s="195"/>
      <c r="N3753" s="196"/>
      <c r="O3753" s="196"/>
      <c r="P3753" s="196"/>
      <c r="Q3753" s="196"/>
      <c r="R3753" s="196"/>
      <c r="S3753" s="196"/>
      <c r="T3753" s="197"/>
      <c r="AT3753" s="191" t="s">
        <v>532</v>
      </c>
      <c r="AU3753" s="191" t="s">
        <v>89</v>
      </c>
      <c r="AV3753" s="13" t="s">
        <v>89</v>
      </c>
      <c r="AW3753" s="13" t="s">
        <v>30</v>
      </c>
      <c r="AX3753" s="13" t="s">
        <v>83</v>
      </c>
      <c r="AY3753" s="191" t="s">
        <v>524</v>
      </c>
    </row>
    <row r="3754" spans="1:65" s="2" customFormat="1" ht="55.5" customHeight="1">
      <c r="A3754" s="35"/>
      <c r="B3754" s="144"/>
      <c r="C3754" s="258" t="s">
        <v>3641</v>
      </c>
      <c r="D3754" s="269" t="s">
        <v>526</v>
      </c>
      <c r="E3754" s="177" t="s">
        <v>3642</v>
      </c>
      <c r="F3754" s="178" t="s">
        <v>3643</v>
      </c>
      <c r="G3754" s="179" t="s">
        <v>879</v>
      </c>
      <c r="H3754" s="180">
        <v>8</v>
      </c>
      <c r="I3754" s="181"/>
      <c r="J3754" s="180">
        <f>ROUND(I3754*H3754,3)</f>
        <v>0</v>
      </c>
      <c r="K3754" s="182"/>
      <c r="L3754" s="36"/>
      <c r="M3754" s="183" t="s">
        <v>1</v>
      </c>
      <c r="N3754" s="184" t="s">
        <v>42</v>
      </c>
      <c r="O3754" s="61"/>
      <c r="P3754" s="185">
        <f>O3754*H3754</f>
        <v>0</v>
      </c>
      <c r="Q3754" s="185">
        <v>0</v>
      </c>
      <c r="R3754" s="185">
        <f>Q3754*H3754</f>
        <v>0</v>
      </c>
      <c r="S3754" s="185">
        <v>0</v>
      </c>
      <c r="T3754" s="186">
        <f>S3754*H3754</f>
        <v>0</v>
      </c>
      <c r="U3754" s="35"/>
      <c r="V3754" s="35"/>
      <c r="W3754" s="35"/>
      <c r="X3754" s="35"/>
      <c r="Y3754" s="35"/>
      <c r="Z3754" s="35"/>
      <c r="AA3754" s="35"/>
      <c r="AB3754" s="35"/>
      <c r="AC3754" s="35"/>
      <c r="AD3754" s="35"/>
      <c r="AE3754" s="35"/>
      <c r="AR3754" s="187" t="s">
        <v>644</v>
      </c>
      <c r="AT3754" s="187" t="s">
        <v>526</v>
      </c>
      <c r="AU3754" s="187" t="s">
        <v>89</v>
      </c>
      <c r="AY3754" s="18" t="s">
        <v>524</v>
      </c>
      <c r="BE3754" s="105">
        <f>IF(N3754="základná",J3754,0)</f>
        <v>0</v>
      </c>
      <c r="BF3754" s="105">
        <f>IF(N3754="znížená",J3754,0)</f>
        <v>0</v>
      </c>
      <c r="BG3754" s="105">
        <f>IF(N3754="zákl. prenesená",J3754,0)</f>
        <v>0</v>
      </c>
      <c r="BH3754" s="105">
        <f>IF(N3754="zníž. prenesená",J3754,0)</f>
        <v>0</v>
      </c>
      <c r="BI3754" s="105">
        <f>IF(N3754="nulová",J3754,0)</f>
        <v>0</v>
      </c>
      <c r="BJ3754" s="18" t="s">
        <v>89</v>
      </c>
      <c r="BK3754" s="188">
        <f>ROUND(I3754*H3754,3)</f>
        <v>0</v>
      </c>
      <c r="BL3754" s="18" t="s">
        <v>644</v>
      </c>
      <c r="BM3754" s="187" t="s">
        <v>3644</v>
      </c>
    </row>
    <row r="3755" spans="1:65" s="13" customFormat="1">
      <c r="B3755" s="189"/>
      <c r="D3755" s="190" t="s">
        <v>532</v>
      </c>
      <c r="E3755" s="191" t="s">
        <v>1</v>
      </c>
      <c r="F3755" s="192" t="s">
        <v>556</v>
      </c>
      <c r="H3755" s="193">
        <v>8</v>
      </c>
      <c r="I3755" s="194"/>
      <c r="L3755" s="189"/>
      <c r="M3755" s="195"/>
      <c r="N3755" s="196"/>
      <c r="O3755" s="196"/>
      <c r="P3755" s="196"/>
      <c r="Q3755" s="196"/>
      <c r="R3755" s="196"/>
      <c r="S3755" s="196"/>
      <c r="T3755" s="197"/>
      <c r="AT3755" s="191" t="s">
        <v>532</v>
      </c>
      <c r="AU3755" s="191" t="s">
        <v>89</v>
      </c>
      <c r="AV3755" s="13" t="s">
        <v>89</v>
      </c>
      <c r="AW3755" s="13" t="s">
        <v>30</v>
      </c>
      <c r="AX3755" s="13" t="s">
        <v>83</v>
      </c>
      <c r="AY3755" s="191" t="s">
        <v>524</v>
      </c>
    </row>
    <row r="3756" spans="1:65" s="2" customFormat="1" ht="55.5" customHeight="1">
      <c r="A3756" s="35"/>
      <c r="B3756" s="144"/>
      <c r="C3756" s="176" t="s">
        <v>3645</v>
      </c>
      <c r="D3756" s="176" t="s">
        <v>526</v>
      </c>
      <c r="E3756" s="177" t="s">
        <v>3646</v>
      </c>
      <c r="F3756" s="178" t="s">
        <v>3647</v>
      </c>
      <c r="G3756" s="179" t="s">
        <v>879</v>
      </c>
      <c r="H3756" s="180">
        <v>1</v>
      </c>
      <c r="I3756" s="181"/>
      <c r="J3756" s="180">
        <f>ROUND(I3756*H3756,3)</f>
        <v>0</v>
      </c>
      <c r="K3756" s="182"/>
      <c r="L3756" s="36"/>
      <c r="M3756" s="183" t="s">
        <v>1</v>
      </c>
      <c r="N3756" s="184" t="s">
        <v>42</v>
      </c>
      <c r="O3756" s="61"/>
      <c r="P3756" s="185">
        <f>O3756*H3756</f>
        <v>0</v>
      </c>
      <c r="Q3756" s="185">
        <v>0</v>
      </c>
      <c r="R3756" s="185">
        <f>Q3756*H3756</f>
        <v>0</v>
      </c>
      <c r="S3756" s="185">
        <v>0</v>
      </c>
      <c r="T3756" s="186">
        <f>S3756*H3756</f>
        <v>0</v>
      </c>
      <c r="U3756" s="35"/>
      <c r="V3756" s="35"/>
      <c r="W3756" s="35"/>
      <c r="X3756" s="35"/>
      <c r="Y3756" s="35"/>
      <c r="Z3756" s="35"/>
      <c r="AA3756" s="35"/>
      <c r="AB3756" s="35"/>
      <c r="AC3756" s="35"/>
      <c r="AD3756" s="35"/>
      <c r="AE3756" s="35"/>
      <c r="AR3756" s="187" t="s">
        <v>644</v>
      </c>
      <c r="AT3756" s="187" t="s">
        <v>526</v>
      </c>
      <c r="AU3756" s="187" t="s">
        <v>89</v>
      </c>
      <c r="AY3756" s="18" t="s">
        <v>524</v>
      </c>
      <c r="BE3756" s="105">
        <f>IF(N3756="základná",J3756,0)</f>
        <v>0</v>
      </c>
      <c r="BF3756" s="105">
        <f>IF(N3756="znížená",J3756,0)</f>
        <v>0</v>
      </c>
      <c r="BG3756" s="105">
        <f>IF(N3756="zákl. prenesená",J3756,0)</f>
        <v>0</v>
      </c>
      <c r="BH3756" s="105">
        <f>IF(N3756="zníž. prenesená",J3756,0)</f>
        <v>0</v>
      </c>
      <c r="BI3756" s="105">
        <f>IF(N3756="nulová",J3756,0)</f>
        <v>0</v>
      </c>
      <c r="BJ3756" s="18" t="s">
        <v>89</v>
      </c>
      <c r="BK3756" s="188">
        <f>ROUND(I3756*H3756,3)</f>
        <v>0</v>
      </c>
      <c r="BL3756" s="18" t="s">
        <v>644</v>
      </c>
      <c r="BM3756" s="187" t="s">
        <v>3648</v>
      </c>
    </row>
    <row r="3757" spans="1:65" s="14" customFormat="1">
      <c r="B3757" s="198"/>
      <c r="D3757" s="190" t="s">
        <v>532</v>
      </c>
      <c r="E3757" s="199" t="s">
        <v>1</v>
      </c>
      <c r="F3757" s="200" t="s">
        <v>3599</v>
      </c>
      <c r="H3757" s="199" t="s">
        <v>1</v>
      </c>
      <c r="I3757" s="201"/>
      <c r="L3757" s="198"/>
      <c r="M3757" s="202"/>
      <c r="N3757" s="203"/>
      <c r="O3757" s="203"/>
      <c r="P3757" s="203"/>
      <c r="Q3757" s="203"/>
      <c r="R3757" s="203"/>
      <c r="S3757" s="203"/>
      <c r="T3757" s="204"/>
      <c r="AT3757" s="199" t="s">
        <v>532</v>
      </c>
      <c r="AU3757" s="199" t="s">
        <v>89</v>
      </c>
      <c r="AV3757" s="14" t="s">
        <v>83</v>
      </c>
      <c r="AW3757" s="14" t="s">
        <v>30</v>
      </c>
      <c r="AX3757" s="14" t="s">
        <v>76</v>
      </c>
      <c r="AY3757" s="199" t="s">
        <v>524</v>
      </c>
    </row>
    <row r="3758" spans="1:65" s="13" customFormat="1">
      <c r="B3758" s="189"/>
      <c r="D3758" s="190" t="s">
        <v>532</v>
      </c>
      <c r="E3758" s="191" t="s">
        <v>1</v>
      </c>
      <c r="F3758" s="192" t="s">
        <v>83</v>
      </c>
      <c r="H3758" s="193">
        <v>1</v>
      </c>
      <c r="I3758" s="194"/>
      <c r="L3758" s="189"/>
      <c r="M3758" s="195"/>
      <c r="N3758" s="196"/>
      <c r="O3758" s="196"/>
      <c r="P3758" s="196"/>
      <c r="Q3758" s="196"/>
      <c r="R3758" s="196"/>
      <c r="S3758" s="196"/>
      <c r="T3758" s="197"/>
      <c r="AT3758" s="191" t="s">
        <v>532</v>
      </c>
      <c r="AU3758" s="191" t="s">
        <v>89</v>
      </c>
      <c r="AV3758" s="13" t="s">
        <v>89</v>
      </c>
      <c r="AW3758" s="13" t="s">
        <v>30</v>
      </c>
      <c r="AX3758" s="13" t="s">
        <v>83</v>
      </c>
      <c r="AY3758" s="191" t="s">
        <v>524</v>
      </c>
    </row>
    <row r="3759" spans="1:65" s="2" customFormat="1" ht="55.5" customHeight="1">
      <c r="A3759" s="35"/>
      <c r="B3759" s="144"/>
      <c r="C3759" s="258" t="s">
        <v>3649</v>
      </c>
      <c r="D3759" s="269" t="s">
        <v>526</v>
      </c>
      <c r="E3759" s="177" t="s">
        <v>3650</v>
      </c>
      <c r="F3759" s="178" t="s">
        <v>3651</v>
      </c>
      <c r="G3759" s="179" t="s">
        <v>879</v>
      </c>
      <c r="H3759" s="180">
        <v>2</v>
      </c>
      <c r="I3759" s="181"/>
      <c r="J3759" s="180">
        <f>ROUND(I3759*H3759,3)</f>
        <v>0</v>
      </c>
      <c r="K3759" s="182"/>
      <c r="L3759" s="36"/>
      <c r="M3759" s="183" t="s">
        <v>1</v>
      </c>
      <c r="N3759" s="184" t="s">
        <v>42</v>
      </c>
      <c r="O3759" s="61"/>
      <c r="P3759" s="185">
        <f>O3759*H3759</f>
        <v>0</v>
      </c>
      <c r="Q3759" s="185">
        <v>0</v>
      </c>
      <c r="R3759" s="185">
        <f>Q3759*H3759</f>
        <v>0</v>
      </c>
      <c r="S3759" s="185">
        <v>0</v>
      </c>
      <c r="T3759" s="186">
        <f>S3759*H3759</f>
        <v>0</v>
      </c>
      <c r="U3759" s="35"/>
      <c r="V3759" s="35"/>
      <c r="W3759" s="35"/>
      <c r="X3759" s="35"/>
      <c r="Y3759" s="35"/>
      <c r="Z3759" s="35"/>
      <c r="AA3759" s="35"/>
      <c r="AB3759" s="35"/>
      <c r="AC3759" s="35"/>
      <c r="AD3759" s="35"/>
      <c r="AE3759" s="35"/>
      <c r="AR3759" s="187" t="s">
        <v>644</v>
      </c>
      <c r="AT3759" s="187" t="s">
        <v>526</v>
      </c>
      <c r="AU3759" s="187" t="s">
        <v>89</v>
      </c>
      <c r="AY3759" s="18" t="s">
        <v>524</v>
      </c>
      <c r="BE3759" s="105">
        <f>IF(N3759="základná",J3759,0)</f>
        <v>0</v>
      </c>
      <c r="BF3759" s="105">
        <f>IF(N3759="znížená",J3759,0)</f>
        <v>0</v>
      </c>
      <c r="BG3759" s="105">
        <f>IF(N3759="zákl. prenesená",J3759,0)</f>
        <v>0</v>
      </c>
      <c r="BH3759" s="105">
        <f>IF(N3759="zníž. prenesená",J3759,0)</f>
        <v>0</v>
      </c>
      <c r="BI3759" s="105">
        <f>IF(N3759="nulová",J3759,0)</f>
        <v>0</v>
      </c>
      <c r="BJ3759" s="18" t="s">
        <v>89</v>
      </c>
      <c r="BK3759" s="188">
        <f>ROUND(I3759*H3759,3)</f>
        <v>0</v>
      </c>
      <c r="BL3759" s="18" t="s">
        <v>644</v>
      </c>
      <c r="BM3759" s="187" t="s">
        <v>3652</v>
      </c>
    </row>
    <row r="3760" spans="1:65" s="13" customFormat="1">
      <c r="B3760" s="189"/>
      <c r="D3760" s="190" t="s">
        <v>532</v>
      </c>
      <c r="E3760" s="191" t="s">
        <v>1</v>
      </c>
      <c r="F3760" s="192" t="s">
        <v>89</v>
      </c>
      <c r="H3760" s="193">
        <v>2</v>
      </c>
      <c r="I3760" s="194"/>
      <c r="L3760" s="189"/>
      <c r="M3760" s="195"/>
      <c r="N3760" s="196"/>
      <c r="O3760" s="196"/>
      <c r="P3760" s="196"/>
      <c r="Q3760" s="196"/>
      <c r="R3760" s="196"/>
      <c r="S3760" s="196"/>
      <c r="T3760" s="197"/>
      <c r="AT3760" s="191" t="s">
        <v>532</v>
      </c>
      <c r="AU3760" s="191" t="s">
        <v>89</v>
      </c>
      <c r="AV3760" s="13" t="s">
        <v>89</v>
      </c>
      <c r="AW3760" s="13" t="s">
        <v>30</v>
      </c>
      <c r="AX3760" s="13" t="s">
        <v>83</v>
      </c>
      <c r="AY3760" s="191" t="s">
        <v>524</v>
      </c>
    </row>
    <row r="3761" spans="1:65" s="2" customFormat="1" ht="55.5" customHeight="1">
      <c r="A3761" s="35"/>
      <c r="B3761" s="144"/>
      <c r="C3761" s="176" t="s">
        <v>3653</v>
      </c>
      <c r="D3761" s="176" t="s">
        <v>526</v>
      </c>
      <c r="E3761" s="177" t="s">
        <v>3654</v>
      </c>
      <c r="F3761" s="178" t="s">
        <v>3655</v>
      </c>
      <c r="G3761" s="179" t="s">
        <v>879</v>
      </c>
      <c r="H3761" s="180">
        <v>3</v>
      </c>
      <c r="I3761" s="181"/>
      <c r="J3761" s="180">
        <f>ROUND(I3761*H3761,3)</f>
        <v>0</v>
      </c>
      <c r="K3761" s="182"/>
      <c r="L3761" s="36"/>
      <c r="M3761" s="183" t="s">
        <v>1</v>
      </c>
      <c r="N3761" s="184" t="s">
        <v>42</v>
      </c>
      <c r="O3761" s="61"/>
      <c r="P3761" s="185">
        <f>O3761*H3761</f>
        <v>0</v>
      </c>
      <c r="Q3761" s="185">
        <v>0</v>
      </c>
      <c r="R3761" s="185">
        <f>Q3761*H3761</f>
        <v>0</v>
      </c>
      <c r="S3761" s="185">
        <v>0</v>
      </c>
      <c r="T3761" s="186">
        <f>S3761*H3761</f>
        <v>0</v>
      </c>
      <c r="U3761" s="35"/>
      <c r="V3761" s="35"/>
      <c r="W3761" s="35"/>
      <c r="X3761" s="35"/>
      <c r="Y3761" s="35"/>
      <c r="Z3761" s="35"/>
      <c r="AA3761" s="35"/>
      <c r="AB3761" s="35"/>
      <c r="AC3761" s="35"/>
      <c r="AD3761" s="35"/>
      <c r="AE3761" s="35"/>
      <c r="AR3761" s="187" t="s">
        <v>644</v>
      </c>
      <c r="AT3761" s="187" t="s">
        <v>526</v>
      </c>
      <c r="AU3761" s="187" t="s">
        <v>89</v>
      </c>
      <c r="AY3761" s="18" t="s">
        <v>524</v>
      </c>
      <c r="BE3761" s="105">
        <f>IF(N3761="základná",J3761,0)</f>
        <v>0</v>
      </c>
      <c r="BF3761" s="105">
        <f>IF(N3761="znížená",J3761,0)</f>
        <v>0</v>
      </c>
      <c r="BG3761" s="105">
        <f>IF(N3761="zákl. prenesená",J3761,0)</f>
        <v>0</v>
      </c>
      <c r="BH3761" s="105">
        <f>IF(N3761="zníž. prenesená",J3761,0)</f>
        <v>0</v>
      </c>
      <c r="BI3761" s="105">
        <f>IF(N3761="nulová",J3761,0)</f>
        <v>0</v>
      </c>
      <c r="BJ3761" s="18" t="s">
        <v>89</v>
      </c>
      <c r="BK3761" s="188">
        <f>ROUND(I3761*H3761,3)</f>
        <v>0</v>
      </c>
      <c r="BL3761" s="18" t="s">
        <v>644</v>
      </c>
      <c r="BM3761" s="187" t="s">
        <v>3656</v>
      </c>
    </row>
    <row r="3762" spans="1:65" s="14" customFormat="1">
      <c r="B3762" s="198"/>
      <c r="D3762" s="190" t="s">
        <v>532</v>
      </c>
      <c r="E3762" s="199" t="s">
        <v>1</v>
      </c>
      <c r="F3762" s="200" t="s">
        <v>3599</v>
      </c>
      <c r="H3762" s="199" t="s">
        <v>1</v>
      </c>
      <c r="I3762" s="201"/>
      <c r="L3762" s="198"/>
      <c r="M3762" s="202"/>
      <c r="N3762" s="203"/>
      <c r="O3762" s="203"/>
      <c r="P3762" s="203"/>
      <c r="Q3762" s="203"/>
      <c r="R3762" s="203"/>
      <c r="S3762" s="203"/>
      <c r="T3762" s="204"/>
      <c r="AT3762" s="199" t="s">
        <v>532</v>
      </c>
      <c r="AU3762" s="199" t="s">
        <v>89</v>
      </c>
      <c r="AV3762" s="14" t="s">
        <v>83</v>
      </c>
      <c r="AW3762" s="14" t="s">
        <v>30</v>
      </c>
      <c r="AX3762" s="14" t="s">
        <v>76</v>
      </c>
      <c r="AY3762" s="199" t="s">
        <v>524</v>
      </c>
    </row>
    <row r="3763" spans="1:65" s="13" customFormat="1">
      <c r="B3763" s="189"/>
      <c r="D3763" s="190" t="s">
        <v>532</v>
      </c>
      <c r="E3763" s="191" t="s">
        <v>1</v>
      </c>
      <c r="F3763" s="192" t="s">
        <v>537</v>
      </c>
      <c r="H3763" s="193">
        <v>3</v>
      </c>
      <c r="I3763" s="194"/>
      <c r="L3763" s="189"/>
      <c r="M3763" s="195"/>
      <c r="N3763" s="196"/>
      <c r="O3763" s="196"/>
      <c r="P3763" s="196"/>
      <c r="Q3763" s="196"/>
      <c r="R3763" s="196"/>
      <c r="S3763" s="196"/>
      <c r="T3763" s="197"/>
      <c r="AT3763" s="191" t="s">
        <v>532</v>
      </c>
      <c r="AU3763" s="191" t="s">
        <v>89</v>
      </c>
      <c r="AV3763" s="13" t="s">
        <v>89</v>
      </c>
      <c r="AW3763" s="13" t="s">
        <v>30</v>
      </c>
      <c r="AX3763" s="13" t="s">
        <v>83</v>
      </c>
      <c r="AY3763" s="191" t="s">
        <v>524</v>
      </c>
    </row>
    <row r="3764" spans="1:65" s="2" customFormat="1" ht="55.5" customHeight="1">
      <c r="A3764" s="35"/>
      <c r="B3764" s="144"/>
      <c r="C3764" s="176" t="s">
        <v>3657</v>
      </c>
      <c r="D3764" s="176" t="s">
        <v>526</v>
      </c>
      <c r="E3764" s="177" t="s">
        <v>3658</v>
      </c>
      <c r="F3764" s="178" t="s">
        <v>3659</v>
      </c>
      <c r="G3764" s="179" t="s">
        <v>879</v>
      </c>
      <c r="H3764" s="180">
        <v>8</v>
      </c>
      <c r="I3764" s="181"/>
      <c r="J3764" s="180">
        <f>ROUND(I3764*H3764,3)</f>
        <v>0</v>
      </c>
      <c r="K3764" s="182"/>
      <c r="L3764" s="36"/>
      <c r="M3764" s="183" t="s">
        <v>1</v>
      </c>
      <c r="N3764" s="184" t="s">
        <v>42</v>
      </c>
      <c r="O3764" s="61"/>
      <c r="P3764" s="185">
        <f>O3764*H3764</f>
        <v>0</v>
      </c>
      <c r="Q3764" s="185">
        <v>0</v>
      </c>
      <c r="R3764" s="185">
        <f>Q3764*H3764</f>
        <v>0</v>
      </c>
      <c r="S3764" s="185">
        <v>0</v>
      </c>
      <c r="T3764" s="186">
        <f>S3764*H3764</f>
        <v>0</v>
      </c>
      <c r="U3764" s="35"/>
      <c r="V3764" s="35"/>
      <c r="W3764" s="35"/>
      <c r="X3764" s="35"/>
      <c r="Y3764" s="35"/>
      <c r="Z3764" s="35"/>
      <c r="AA3764" s="35"/>
      <c r="AB3764" s="35"/>
      <c r="AC3764" s="35"/>
      <c r="AD3764" s="35"/>
      <c r="AE3764" s="35"/>
      <c r="AR3764" s="187" t="s">
        <v>644</v>
      </c>
      <c r="AT3764" s="187" t="s">
        <v>526</v>
      </c>
      <c r="AU3764" s="187" t="s">
        <v>89</v>
      </c>
      <c r="AY3764" s="18" t="s">
        <v>524</v>
      </c>
      <c r="BE3764" s="105">
        <f>IF(N3764="základná",J3764,0)</f>
        <v>0</v>
      </c>
      <c r="BF3764" s="105">
        <f>IF(N3764="znížená",J3764,0)</f>
        <v>0</v>
      </c>
      <c r="BG3764" s="105">
        <f>IF(N3764="zákl. prenesená",J3764,0)</f>
        <v>0</v>
      </c>
      <c r="BH3764" s="105">
        <f>IF(N3764="zníž. prenesená",J3764,0)</f>
        <v>0</v>
      </c>
      <c r="BI3764" s="105">
        <f>IF(N3764="nulová",J3764,0)</f>
        <v>0</v>
      </c>
      <c r="BJ3764" s="18" t="s">
        <v>89</v>
      </c>
      <c r="BK3764" s="188">
        <f>ROUND(I3764*H3764,3)</f>
        <v>0</v>
      </c>
      <c r="BL3764" s="18" t="s">
        <v>644</v>
      </c>
      <c r="BM3764" s="187" t="s">
        <v>3660</v>
      </c>
    </row>
    <row r="3765" spans="1:65" s="14" customFormat="1">
      <c r="B3765" s="198"/>
      <c r="D3765" s="190" t="s">
        <v>532</v>
      </c>
      <c r="E3765" s="199" t="s">
        <v>1</v>
      </c>
      <c r="F3765" s="200" t="s">
        <v>3599</v>
      </c>
      <c r="H3765" s="199" t="s">
        <v>1</v>
      </c>
      <c r="I3765" s="201"/>
      <c r="L3765" s="198"/>
      <c r="M3765" s="202"/>
      <c r="N3765" s="203"/>
      <c r="O3765" s="203"/>
      <c r="P3765" s="203"/>
      <c r="Q3765" s="203"/>
      <c r="R3765" s="203"/>
      <c r="S3765" s="203"/>
      <c r="T3765" s="204"/>
      <c r="AT3765" s="199" t="s">
        <v>532</v>
      </c>
      <c r="AU3765" s="199" t="s">
        <v>89</v>
      </c>
      <c r="AV3765" s="14" t="s">
        <v>83</v>
      </c>
      <c r="AW3765" s="14" t="s">
        <v>30</v>
      </c>
      <c r="AX3765" s="14" t="s">
        <v>76</v>
      </c>
      <c r="AY3765" s="199" t="s">
        <v>524</v>
      </c>
    </row>
    <row r="3766" spans="1:65" s="13" customFormat="1">
      <c r="B3766" s="189"/>
      <c r="D3766" s="190" t="s">
        <v>532</v>
      </c>
      <c r="E3766" s="191" t="s">
        <v>1</v>
      </c>
      <c r="F3766" s="192" t="s">
        <v>552</v>
      </c>
      <c r="H3766" s="193">
        <v>7</v>
      </c>
      <c r="I3766" s="194"/>
      <c r="L3766" s="189"/>
      <c r="M3766" s="195"/>
      <c r="N3766" s="196"/>
      <c r="O3766" s="196"/>
      <c r="P3766" s="196"/>
      <c r="Q3766" s="196"/>
      <c r="R3766" s="196"/>
      <c r="S3766" s="196"/>
      <c r="T3766" s="197"/>
      <c r="AT3766" s="191" t="s">
        <v>532</v>
      </c>
      <c r="AU3766" s="191" t="s">
        <v>89</v>
      </c>
      <c r="AV3766" s="13" t="s">
        <v>89</v>
      </c>
      <c r="AW3766" s="13" t="s">
        <v>30</v>
      </c>
      <c r="AX3766" s="13" t="s">
        <v>76</v>
      </c>
      <c r="AY3766" s="191" t="s">
        <v>524</v>
      </c>
    </row>
    <row r="3767" spans="1:65" s="14" customFormat="1">
      <c r="B3767" s="198"/>
      <c r="D3767" s="190" t="s">
        <v>532</v>
      </c>
      <c r="E3767" s="199" t="s">
        <v>1</v>
      </c>
      <c r="F3767" s="200" t="s">
        <v>3612</v>
      </c>
      <c r="H3767" s="199" t="s">
        <v>1</v>
      </c>
      <c r="I3767" s="201"/>
      <c r="L3767" s="198"/>
      <c r="M3767" s="202"/>
      <c r="N3767" s="203"/>
      <c r="O3767" s="203"/>
      <c r="P3767" s="203"/>
      <c r="Q3767" s="203"/>
      <c r="R3767" s="203"/>
      <c r="S3767" s="203"/>
      <c r="T3767" s="204"/>
      <c r="AT3767" s="199" t="s">
        <v>532</v>
      </c>
      <c r="AU3767" s="199" t="s">
        <v>89</v>
      </c>
      <c r="AV3767" s="14" t="s">
        <v>83</v>
      </c>
      <c r="AW3767" s="14" t="s">
        <v>30</v>
      </c>
      <c r="AX3767" s="14" t="s">
        <v>76</v>
      </c>
      <c r="AY3767" s="199" t="s">
        <v>524</v>
      </c>
    </row>
    <row r="3768" spans="1:65" s="13" customFormat="1">
      <c r="B3768" s="189"/>
      <c r="D3768" s="190" t="s">
        <v>532</v>
      </c>
      <c r="E3768" s="191" t="s">
        <v>1</v>
      </c>
      <c r="F3768" s="192" t="s">
        <v>83</v>
      </c>
      <c r="H3768" s="193">
        <v>1</v>
      </c>
      <c r="I3768" s="194"/>
      <c r="L3768" s="189"/>
      <c r="M3768" s="195"/>
      <c r="N3768" s="196"/>
      <c r="O3768" s="196"/>
      <c r="P3768" s="196"/>
      <c r="Q3768" s="196"/>
      <c r="R3768" s="196"/>
      <c r="S3768" s="196"/>
      <c r="T3768" s="197"/>
      <c r="AT3768" s="191" t="s">
        <v>532</v>
      </c>
      <c r="AU3768" s="191" t="s">
        <v>89</v>
      </c>
      <c r="AV3768" s="13" t="s">
        <v>89</v>
      </c>
      <c r="AW3768" s="13" t="s">
        <v>30</v>
      </c>
      <c r="AX3768" s="13" t="s">
        <v>76</v>
      </c>
      <c r="AY3768" s="191" t="s">
        <v>524</v>
      </c>
    </row>
    <row r="3769" spans="1:65" s="16" customFormat="1">
      <c r="B3769" s="213"/>
      <c r="D3769" s="190" t="s">
        <v>532</v>
      </c>
      <c r="E3769" s="214" t="s">
        <v>1</v>
      </c>
      <c r="F3769" s="215" t="s">
        <v>590</v>
      </c>
      <c r="H3769" s="216">
        <v>8</v>
      </c>
      <c r="I3769" s="217"/>
      <c r="L3769" s="213"/>
      <c r="M3769" s="218"/>
      <c r="N3769" s="219"/>
      <c r="O3769" s="219"/>
      <c r="P3769" s="219"/>
      <c r="Q3769" s="219"/>
      <c r="R3769" s="219"/>
      <c r="S3769" s="219"/>
      <c r="T3769" s="220"/>
      <c r="AT3769" s="214" t="s">
        <v>532</v>
      </c>
      <c r="AU3769" s="214" t="s">
        <v>89</v>
      </c>
      <c r="AV3769" s="16" t="s">
        <v>530</v>
      </c>
      <c r="AW3769" s="16" t="s">
        <v>30</v>
      </c>
      <c r="AX3769" s="16" t="s">
        <v>83</v>
      </c>
      <c r="AY3769" s="214" t="s">
        <v>524</v>
      </c>
    </row>
    <row r="3770" spans="1:65" s="2" customFormat="1" ht="66.75" customHeight="1">
      <c r="A3770" s="35"/>
      <c r="B3770" s="144"/>
      <c r="C3770" s="176" t="s">
        <v>3661</v>
      </c>
      <c r="D3770" s="176" t="s">
        <v>526</v>
      </c>
      <c r="E3770" s="177" t="s">
        <v>3662</v>
      </c>
      <c r="F3770" s="178" t="s">
        <v>3663</v>
      </c>
      <c r="G3770" s="179" t="s">
        <v>879</v>
      </c>
      <c r="H3770" s="180">
        <v>1</v>
      </c>
      <c r="I3770" s="181"/>
      <c r="J3770" s="180">
        <f>ROUND(I3770*H3770,3)</f>
        <v>0</v>
      </c>
      <c r="K3770" s="182"/>
      <c r="L3770" s="36"/>
      <c r="M3770" s="183" t="s">
        <v>1</v>
      </c>
      <c r="N3770" s="184" t="s">
        <v>42</v>
      </c>
      <c r="O3770" s="61"/>
      <c r="P3770" s="185">
        <f>O3770*H3770</f>
        <v>0</v>
      </c>
      <c r="Q3770" s="185">
        <v>0</v>
      </c>
      <c r="R3770" s="185">
        <f>Q3770*H3770</f>
        <v>0</v>
      </c>
      <c r="S3770" s="185">
        <v>0</v>
      </c>
      <c r="T3770" s="186">
        <f>S3770*H3770</f>
        <v>0</v>
      </c>
      <c r="U3770" s="35"/>
      <c r="V3770" s="35"/>
      <c r="W3770" s="35"/>
      <c r="X3770" s="35"/>
      <c r="Y3770" s="35"/>
      <c r="Z3770" s="35"/>
      <c r="AA3770" s="35"/>
      <c r="AB3770" s="35"/>
      <c r="AC3770" s="35"/>
      <c r="AD3770" s="35"/>
      <c r="AE3770" s="35"/>
      <c r="AR3770" s="187" t="s">
        <v>644</v>
      </c>
      <c r="AT3770" s="187" t="s">
        <v>526</v>
      </c>
      <c r="AU3770" s="187" t="s">
        <v>89</v>
      </c>
      <c r="AY3770" s="18" t="s">
        <v>524</v>
      </c>
      <c r="BE3770" s="105">
        <f>IF(N3770="základná",J3770,0)</f>
        <v>0</v>
      </c>
      <c r="BF3770" s="105">
        <f>IF(N3770="znížená",J3770,0)</f>
        <v>0</v>
      </c>
      <c r="BG3770" s="105">
        <f>IF(N3770="zákl. prenesená",J3770,0)</f>
        <v>0</v>
      </c>
      <c r="BH3770" s="105">
        <f>IF(N3770="zníž. prenesená",J3770,0)</f>
        <v>0</v>
      </c>
      <c r="BI3770" s="105">
        <f>IF(N3770="nulová",J3770,0)</f>
        <v>0</v>
      </c>
      <c r="BJ3770" s="18" t="s">
        <v>89</v>
      </c>
      <c r="BK3770" s="188">
        <f>ROUND(I3770*H3770,3)</f>
        <v>0</v>
      </c>
      <c r="BL3770" s="18" t="s">
        <v>644</v>
      </c>
      <c r="BM3770" s="187" t="s">
        <v>3664</v>
      </c>
    </row>
    <row r="3771" spans="1:65" s="14" customFormat="1">
      <c r="B3771" s="198"/>
      <c r="D3771" s="190" t="s">
        <v>532</v>
      </c>
      <c r="E3771" s="199" t="s">
        <v>1</v>
      </c>
      <c r="F3771" s="200" t="s">
        <v>3599</v>
      </c>
      <c r="H3771" s="199" t="s">
        <v>1</v>
      </c>
      <c r="I3771" s="201"/>
      <c r="L3771" s="198"/>
      <c r="M3771" s="202"/>
      <c r="N3771" s="203"/>
      <c r="O3771" s="203"/>
      <c r="P3771" s="203"/>
      <c r="Q3771" s="203"/>
      <c r="R3771" s="203"/>
      <c r="S3771" s="203"/>
      <c r="T3771" s="204"/>
      <c r="AT3771" s="199" t="s">
        <v>532</v>
      </c>
      <c r="AU3771" s="199" t="s">
        <v>89</v>
      </c>
      <c r="AV3771" s="14" t="s">
        <v>83</v>
      </c>
      <c r="AW3771" s="14" t="s">
        <v>30</v>
      </c>
      <c r="AX3771" s="14" t="s">
        <v>76</v>
      </c>
      <c r="AY3771" s="199" t="s">
        <v>524</v>
      </c>
    </row>
    <row r="3772" spans="1:65" s="13" customFormat="1">
      <c r="B3772" s="189"/>
      <c r="D3772" s="190" t="s">
        <v>532</v>
      </c>
      <c r="E3772" s="191" t="s">
        <v>1</v>
      </c>
      <c r="F3772" s="192" t="s">
        <v>83</v>
      </c>
      <c r="H3772" s="193">
        <v>1</v>
      </c>
      <c r="I3772" s="194"/>
      <c r="L3772" s="189"/>
      <c r="M3772" s="195"/>
      <c r="N3772" s="196"/>
      <c r="O3772" s="196"/>
      <c r="P3772" s="196"/>
      <c r="Q3772" s="196"/>
      <c r="R3772" s="196"/>
      <c r="S3772" s="196"/>
      <c r="T3772" s="197"/>
      <c r="AT3772" s="191" t="s">
        <v>532</v>
      </c>
      <c r="AU3772" s="191" t="s">
        <v>89</v>
      </c>
      <c r="AV3772" s="13" t="s">
        <v>89</v>
      </c>
      <c r="AW3772" s="13" t="s">
        <v>30</v>
      </c>
      <c r="AX3772" s="13" t="s">
        <v>83</v>
      </c>
      <c r="AY3772" s="191" t="s">
        <v>524</v>
      </c>
    </row>
    <row r="3773" spans="1:65" s="2" customFormat="1" ht="66.75" customHeight="1">
      <c r="A3773" s="35"/>
      <c r="B3773" s="144"/>
      <c r="C3773" s="176" t="s">
        <v>3665</v>
      </c>
      <c r="D3773" s="176" t="s">
        <v>526</v>
      </c>
      <c r="E3773" s="177" t="s">
        <v>3666</v>
      </c>
      <c r="F3773" s="178" t="s">
        <v>3667</v>
      </c>
      <c r="G3773" s="179" t="s">
        <v>879</v>
      </c>
      <c r="H3773" s="180">
        <v>5</v>
      </c>
      <c r="I3773" s="181"/>
      <c r="J3773" s="180">
        <f>ROUND(I3773*H3773,3)</f>
        <v>0</v>
      </c>
      <c r="K3773" s="182"/>
      <c r="L3773" s="36"/>
      <c r="M3773" s="183" t="s">
        <v>1</v>
      </c>
      <c r="N3773" s="184" t="s">
        <v>42</v>
      </c>
      <c r="O3773" s="61"/>
      <c r="P3773" s="185">
        <f>O3773*H3773</f>
        <v>0</v>
      </c>
      <c r="Q3773" s="185">
        <v>0</v>
      </c>
      <c r="R3773" s="185">
        <f>Q3773*H3773</f>
        <v>0</v>
      </c>
      <c r="S3773" s="185">
        <v>0</v>
      </c>
      <c r="T3773" s="186">
        <f>S3773*H3773</f>
        <v>0</v>
      </c>
      <c r="U3773" s="35"/>
      <c r="V3773" s="35"/>
      <c r="W3773" s="35"/>
      <c r="X3773" s="35"/>
      <c r="Y3773" s="35"/>
      <c r="Z3773" s="35"/>
      <c r="AA3773" s="35"/>
      <c r="AB3773" s="35"/>
      <c r="AC3773" s="35"/>
      <c r="AD3773" s="35"/>
      <c r="AE3773" s="35"/>
      <c r="AR3773" s="187" t="s">
        <v>644</v>
      </c>
      <c r="AT3773" s="187" t="s">
        <v>526</v>
      </c>
      <c r="AU3773" s="187" t="s">
        <v>89</v>
      </c>
      <c r="AY3773" s="18" t="s">
        <v>524</v>
      </c>
      <c r="BE3773" s="105">
        <f>IF(N3773="základná",J3773,0)</f>
        <v>0</v>
      </c>
      <c r="BF3773" s="105">
        <f>IF(N3773="znížená",J3773,0)</f>
        <v>0</v>
      </c>
      <c r="BG3773" s="105">
        <f>IF(N3773="zákl. prenesená",J3773,0)</f>
        <v>0</v>
      </c>
      <c r="BH3773" s="105">
        <f>IF(N3773="zníž. prenesená",J3773,0)</f>
        <v>0</v>
      </c>
      <c r="BI3773" s="105">
        <f>IF(N3773="nulová",J3773,0)</f>
        <v>0</v>
      </c>
      <c r="BJ3773" s="18" t="s">
        <v>89</v>
      </c>
      <c r="BK3773" s="188">
        <f>ROUND(I3773*H3773,3)</f>
        <v>0</v>
      </c>
      <c r="BL3773" s="18" t="s">
        <v>644</v>
      </c>
      <c r="BM3773" s="187" t="s">
        <v>3668</v>
      </c>
    </row>
    <row r="3774" spans="1:65" s="14" customFormat="1">
      <c r="B3774" s="198"/>
      <c r="D3774" s="190" t="s">
        <v>532</v>
      </c>
      <c r="E3774" s="199" t="s">
        <v>1</v>
      </c>
      <c r="F3774" s="200" t="s">
        <v>3599</v>
      </c>
      <c r="H3774" s="199" t="s">
        <v>1</v>
      </c>
      <c r="I3774" s="201"/>
      <c r="L3774" s="198"/>
      <c r="M3774" s="202"/>
      <c r="N3774" s="203"/>
      <c r="O3774" s="203"/>
      <c r="P3774" s="203"/>
      <c r="Q3774" s="203"/>
      <c r="R3774" s="203"/>
      <c r="S3774" s="203"/>
      <c r="T3774" s="204"/>
      <c r="AT3774" s="199" t="s">
        <v>532</v>
      </c>
      <c r="AU3774" s="199" t="s">
        <v>89</v>
      </c>
      <c r="AV3774" s="14" t="s">
        <v>83</v>
      </c>
      <c r="AW3774" s="14" t="s">
        <v>30</v>
      </c>
      <c r="AX3774" s="14" t="s">
        <v>76</v>
      </c>
      <c r="AY3774" s="199" t="s">
        <v>524</v>
      </c>
    </row>
    <row r="3775" spans="1:65" s="13" customFormat="1">
      <c r="B3775" s="189"/>
      <c r="D3775" s="190" t="s">
        <v>532</v>
      </c>
      <c r="E3775" s="191" t="s">
        <v>1</v>
      </c>
      <c r="F3775" s="192" t="s">
        <v>89</v>
      </c>
      <c r="H3775" s="193">
        <v>2</v>
      </c>
      <c r="I3775" s="194"/>
      <c r="L3775" s="189"/>
      <c r="M3775" s="195"/>
      <c r="N3775" s="196"/>
      <c r="O3775" s="196"/>
      <c r="P3775" s="196"/>
      <c r="Q3775" s="196"/>
      <c r="R3775" s="196"/>
      <c r="S3775" s="196"/>
      <c r="T3775" s="197"/>
      <c r="AT3775" s="191" t="s">
        <v>532</v>
      </c>
      <c r="AU3775" s="191" t="s">
        <v>89</v>
      </c>
      <c r="AV3775" s="13" t="s">
        <v>89</v>
      </c>
      <c r="AW3775" s="13" t="s">
        <v>30</v>
      </c>
      <c r="AX3775" s="13" t="s">
        <v>76</v>
      </c>
      <c r="AY3775" s="191" t="s">
        <v>524</v>
      </c>
    </row>
    <row r="3776" spans="1:65" s="14" customFormat="1">
      <c r="B3776" s="198"/>
      <c r="D3776" s="190" t="s">
        <v>532</v>
      </c>
      <c r="E3776" s="199" t="s">
        <v>1</v>
      </c>
      <c r="F3776" s="200" t="s">
        <v>3612</v>
      </c>
      <c r="H3776" s="199" t="s">
        <v>1</v>
      </c>
      <c r="I3776" s="201"/>
      <c r="L3776" s="198"/>
      <c r="M3776" s="202"/>
      <c r="N3776" s="203"/>
      <c r="O3776" s="203"/>
      <c r="P3776" s="203"/>
      <c r="Q3776" s="203"/>
      <c r="R3776" s="203"/>
      <c r="S3776" s="203"/>
      <c r="T3776" s="204"/>
      <c r="AT3776" s="199" t="s">
        <v>532</v>
      </c>
      <c r="AU3776" s="199" t="s">
        <v>89</v>
      </c>
      <c r="AV3776" s="14" t="s">
        <v>83</v>
      </c>
      <c r="AW3776" s="14" t="s">
        <v>30</v>
      </c>
      <c r="AX3776" s="14" t="s">
        <v>76</v>
      </c>
      <c r="AY3776" s="199" t="s">
        <v>524</v>
      </c>
    </row>
    <row r="3777" spans="1:65" s="13" customFormat="1">
      <c r="B3777" s="189"/>
      <c r="D3777" s="190" t="s">
        <v>532</v>
      </c>
      <c r="E3777" s="191" t="s">
        <v>1</v>
      </c>
      <c r="F3777" s="192" t="s">
        <v>537</v>
      </c>
      <c r="H3777" s="193">
        <v>3</v>
      </c>
      <c r="I3777" s="194"/>
      <c r="L3777" s="189"/>
      <c r="M3777" s="195"/>
      <c r="N3777" s="196"/>
      <c r="O3777" s="196"/>
      <c r="P3777" s="196"/>
      <c r="Q3777" s="196"/>
      <c r="R3777" s="196"/>
      <c r="S3777" s="196"/>
      <c r="T3777" s="197"/>
      <c r="AT3777" s="191" t="s">
        <v>532</v>
      </c>
      <c r="AU3777" s="191" t="s">
        <v>89</v>
      </c>
      <c r="AV3777" s="13" t="s">
        <v>89</v>
      </c>
      <c r="AW3777" s="13" t="s">
        <v>30</v>
      </c>
      <c r="AX3777" s="13" t="s">
        <v>76</v>
      </c>
      <c r="AY3777" s="191" t="s">
        <v>524</v>
      </c>
    </row>
    <row r="3778" spans="1:65" s="16" customFormat="1">
      <c r="B3778" s="213"/>
      <c r="D3778" s="190" t="s">
        <v>532</v>
      </c>
      <c r="E3778" s="214" t="s">
        <v>1</v>
      </c>
      <c r="F3778" s="215" t="s">
        <v>590</v>
      </c>
      <c r="H3778" s="216">
        <v>5</v>
      </c>
      <c r="I3778" s="217"/>
      <c r="L3778" s="213"/>
      <c r="M3778" s="218"/>
      <c r="N3778" s="219"/>
      <c r="O3778" s="219"/>
      <c r="P3778" s="219"/>
      <c r="Q3778" s="219"/>
      <c r="R3778" s="219"/>
      <c r="S3778" s="219"/>
      <c r="T3778" s="220"/>
      <c r="AT3778" s="214" t="s">
        <v>532</v>
      </c>
      <c r="AU3778" s="214" t="s">
        <v>89</v>
      </c>
      <c r="AV3778" s="16" t="s">
        <v>530</v>
      </c>
      <c r="AW3778" s="16" t="s">
        <v>30</v>
      </c>
      <c r="AX3778" s="16" t="s">
        <v>83</v>
      </c>
      <c r="AY3778" s="214" t="s">
        <v>524</v>
      </c>
    </row>
    <row r="3779" spans="1:65" s="2" customFormat="1" ht="55.5" customHeight="1">
      <c r="A3779" s="35"/>
      <c r="B3779" s="144"/>
      <c r="C3779" s="176" t="s">
        <v>3669</v>
      </c>
      <c r="D3779" s="176" t="s">
        <v>526</v>
      </c>
      <c r="E3779" s="177" t="s">
        <v>3670</v>
      </c>
      <c r="F3779" s="178" t="s">
        <v>3671</v>
      </c>
      <c r="G3779" s="179" t="s">
        <v>879</v>
      </c>
      <c r="H3779" s="180">
        <v>4</v>
      </c>
      <c r="I3779" s="181"/>
      <c r="J3779" s="180">
        <f>ROUND(I3779*H3779,3)</f>
        <v>0</v>
      </c>
      <c r="K3779" s="182"/>
      <c r="L3779" s="36"/>
      <c r="M3779" s="183" t="s">
        <v>1</v>
      </c>
      <c r="N3779" s="184" t="s">
        <v>42</v>
      </c>
      <c r="O3779" s="61"/>
      <c r="P3779" s="185">
        <f>O3779*H3779</f>
        <v>0</v>
      </c>
      <c r="Q3779" s="185">
        <v>0</v>
      </c>
      <c r="R3779" s="185">
        <f>Q3779*H3779</f>
        <v>0</v>
      </c>
      <c r="S3779" s="185">
        <v>0</v>
      </c>
      <c r="T3779" s="186">
        <f>S3779*H3779</f>
        <v>0</v>
      </c>
      <c r="U3779" s="35"/>
      <c r="V3779" s="35"/>
      <c r="W3779" s="35"/>
      <c r="X3779" s="35"/>
      <c r="Y3779" s="35"/>
      <c r="Z3779" s="35"/>
      <c r="AA3779" s="35"/>
      <c r="AB3779" s="35"/>
      <c r="AC3779" s="35"/>
      <c r="AD3779" s="35"/>
      <c r="AE3779" s="35"/>
      <c r="AR3779" s="187" t="s">
        <v>644</v>
      </c>
      <c r="AT3779" s="187" t="s">
        <v>526</v>
      </c>
      <c r="AU3779" s="187" t="s">
        <v>89</v>
      </c>
      <c r="AY3779" s="18" t="s">
        <v>524</v>
      </c>
      <c r="BE3779" s="105">
        <f>IF(N3779="základná",J3779,0)</f>
        <v>0</v>
      </c>
      <c r="BF3779" s="105">
        <f>IF(N3779="znížená",J3779,0)</f>
        <v>0</v>
      </c>
      <c r="BG3779" s="105">
        <f>IF(N3779="zákl. prenesená",J3779,0)</f>
        <v>0</v>
      </c>
      <c r="BH3779" s="105">
        <f>IF(N3779="zníž. prenesená",J3779,0)</f>
        <v>0</v>
      </c>
      <c r="BI3779" s="105">
        <f>IF(N3779="nulová",J3779,0)</f>
        <v>0</v>
      </c>
      <c r="BJ3779" s="18" t="s">
        <v>89</v>
      </c>
      <c r="BK3779" s="188">
        <f>ROUND(I3779*H3779,3)</f>
        <v>0</v>
      </c>
      <c r="BL3779" s="18" t="s">
        <v>644</v>
      </c>
      <c r="BM3779" s="187" t="s">
        <v>3672</v>
      </c>
    </row>
    <row r="3780" spans="1:65" s="14" customFormat="1">
      <c r="B3780" s="198"/>
      <c r="D3780" s="190" t="s">
        <v>532</v>
      </c>
      <c r="E3780" s="199" t="s">
        <v>1</v>
      </c>
      <c r="F3780" s="200" t="s">
        <v>3599</v>
      </c>
      <c r="H3780" s="199" t="s">
        <v>1</v>
      </c>
      <c r="I3780" s="201"/>
      <c r="L3780" s="198"/>
      <c r="M3780" s="202"/>
      <c r="N3780" s="203"/>
      <c r="O3780" s="203"/>
      <c r="P3780" s="203"/>
      <c r="Q3780" s="203"/>
      <c r="R3780" s="203"/>
      <c r="S3780" s="203"/>
      <c r="T3780" s="204"/>
      <c r="AT3780" s="199" t="s">
        <v>532</v>
      </c>
      <c r="AU3780" s="199" t="s">
        <v>89</v>
      </c>
      <c r="AV3780" s="14" t="s">
        <v>83</v>
      </c>
      <c r="AW3780" s="14" t="s">
        <v>30</v>
      </c>
      <c r="AX3780" s="14" t="s">
        <v>76</v>
      </c>
      <c r="AY3780" s="199" t="s">
        <v>524</v>
      </c>
    </row>
    <row r="3781" spans="1:65" s="13" customFormat="1">
      <c r="B3781" s="189"/>
      <c r="D3781" s="190" t="s">
        <v>532</v>
      </c>
      <c r="E3781" s="191" t="s">
        <v>1</v>
      </c>
      <c r="F3781" s="192" t="s">
        <v>89</v>
      </c>
      <c r="H3781" s="193">
        <v>2</v>
      </c>
      <c r="I3781" s="194"/>
      <c r="L3781" s="189"/>
      <c r="M3781" s="195"/>
      <c r="N3781" s="196"/>
      <c r="O3781" s="196"/>
      <c r="P3781" s="196"/>
      <c r="Q3781" s="196"/>
      <c r="R3781" s="196"/>
      <c r="S3781" s="196"/>
      <c r="T3781" s="197"/>
      <c r="AT3781" s="191" t="s">
        <v>532</v>
      </c>
      <c r="AU3781" s="191" t="s">
        <v>89</v>
      </c>
      <c r="AV3781" s="13" t="s">
        <v>89</v>
      </c>
      <c r="AW3781" s="13" t="s">
        <v>30</v>
      </c>
      <c r="AX3781" s="13" t="s">
        <v>76</v>
      </c>
      <c r="AY3781" s="191" t="s">
        <v>524</v>
      </c>
    </row>
    <row r="3782" spans="1:65" s="14" customFormat="1">
      <c r="B3782" s="198"/>
      <c r="D3782" s="190" t="s">
        <v>532</v>
      </c>
      <c r="E3782" s="199" t="s">
        <v>1</v>
      </c>
      <c r="F3782" s="200" t="s">
        <v>3612</v>
      </c>
      <c r="H3782" s="199" t="s">
        <v>1</v>
      </c>
      <c r="I3782" s="201"/>
      <c r="L3782" s="198"/>
      <c r="M3782" s="202"/>
      <c r="N3782" s="203"/>
      <c r="O3782" s="203"/>
      <c r="P3782" s="203"/>
      <c r="Q3782" s="203"/>
      <c r="R3782" s="203"/>
      <c r="S3782" s="203"/>
      <c r="T3782" s="204"/>
      <c r="AT3782" s="199" t="s">
        <v>532</v>
      </c>
      <c r="AU3782" s="199" t="s">
        <v>89</v>
      </c>
      <c r="AV3782" s="14" t="s">
        <v>83</v>
      </c>
      <c r="AW3782" s="14" t="s">
        <v>30</v>
      </c>
      <c r="AX3782" s="14" t="s">
        <v>76</v>
      </c>
      <c r="AY3782" s="199" t="s">
        <v>524</v>
      </c>
    </row>
    <row r="3783" spans="1:65" s="13" customFormat="1">
      <c r="B3783" s="189"/>
      <c r="D3783" s="190" t="s">
        <v>532</v>
      </c>
      <c r="E3783" s="191" t="s">
        <v>1</v>
      </c>
      <c r="F3783" s="192" t="s">
        <v>89</v>
      </c>
      <c r="H3783" s="193">
        <v>2</v>
      </c>
      <c r="I3783" s="194"/>
      <c r="L3783" s="189"/>
      <c r="M3783" s="195"/>
      <c r="N3783" s="196"/>
      <c r="O3783" s="196"/>
      <c r="P3783" s="196"/>
      <c r="Q3783" s="196"/>
      <c r="R3783" s="196"/>
      <c r="S3783" s="196"/>
      <c r="T3783" s="197"/>
      <c r="AT3783" s="191" t="s">
        <v>532</v>
      </c>
      <c r="AU3783" s="191" t="s">
        <v>89</v>
      </c>
      <c r="AV3783" s="13" t="s">
        <v>89</v>
      </c>
      <c r="AW3783" s="13" t="s">
        <v>30</v>
      </c>
      <c r="AX3783" s="13" t="s">
        <v>76</v>
      </c>
      <c r="AY3783" s="191" t="s">
        <v>524</v>
      </c>
    </row>
    <row r="3784" spans="1:65" s="16" customFormat="1">
      <c r="B3784" s="213"/>
      <c r="D3784" s="190" t="s">
        <v>532</v>
      </c>
      <c r="E3784" s="214" t="s">
        <v>1</v>
      </c>
      <c r="F3784" s="215" t="s">
        <v>590</v>
      </c>
      <c r="H3784" s="216">
        <v>4</v>
      </c>
      <c r="I3784" s="217"/>
      <c r="L3784" s="213"/>
      <c r="M3784" s="218"/>
      <c r="N3784" s="219"/>
      <c r="O3784" s="219"/>
      <c r="P3784" s="219"/>
      <c r="Q3784" s="219"/>
      <c r="R3784" s="219"/>
      <c r="S3784" s="219"/>
      <c r="T3784" s="220"/>
      <c r="AT3784" s="214" t="s">
        <v>532</v>
      </c>
      <c r="AU3784" s="214" t="s">
        <v>89</v>
      </c>
      <c r="AV3784" s="16" t="s">
        <v>530</v>
      </c>
      <c r="AW3784" s="16" t="s">
        <v>30</v>
      </c>
      <c r="AX3784" s="16" t="s">
        <v>83</v>
      </c>
      <c r="AY3784" s="214" t="s">
        <v>524</v>
      </c>
    </row>
    <row r="3785" spans="1:65" s="2" customFormat="1" ht="55.5" customHeight="1">
      <c r="A3785" s="35"/>
      <c r="B3785" s="144"/>
      <c r="C3785" s="176" t="s">
        <v>3673</v>
      </c>
      <c r="D3785" s="176" t="s">
        <v>526</v>
      </c>
      <c r="E3785" s="177" t="s">
        <v>3674</v>
      </c>
      <c r="F3785" s="178" t="s">
        <v>3675</v>
      </c>
      <c r="G3785" s="179" t="s">
        <v>879</v>
      </c>
      <c r="H3785" s="180">
        <v>1</v>
      </c>
      <c r="I3785" s="181"/>
      <c r="J3785" s="180">
        <f>ROUND(I3785*H3785,3)</f>
        <v>0</v>
      </c>
      <c r="K3785" s="182"/>
      <c r="L3785" s="36"/>
      <c r="M3785" s="183" t="s">
        <v>1</v>
      </c>
      <c r="N3785" s="184" t="s">
        <v>42</v>
      </c>
      <c r="O3785" s="61"/>
      <c r="P3785" s="185">
        <f>O3785*H3785</f>
        <v>0</v>
      </c>
      <c r="Q3785" s="185">
        <v>0</v>
      </c>
      <c r="R3785" s="185">
        <f>Q3785*H3785</f>
        <v>0</v>
      </c>
      <c r="S3785" s="185">
        <v>0</v>
      </c>
      <c r="T3785" s="186">
        <f>S3785*H3785</f>
        <v>0</v>
      </c>
      <c r="U3785" s="35"/>
      <c r="V3785" s="35"/>
      <c r="W3785" s="35"/>
      <c r="X3785" s="35"/>
      <c r="Y3785" s="35"/>
      <c r="Z3785" s="35"/>
      <c r="AA3785" s="35"/>
      <c r="AB3785" s="35"/>
      <c r="AC3785" s="35"/>
      <c r="AD3785" s="35"/>
      <c r="AE3785" s="35"/>
      <c r="AR3785" s="187" t="s">
        <v>644</v>
      </c>
      <c r="AT3785" s="187" t="s">
        <v>526</v>
      </c>
      <c r="AU3785" s="187" t="s">
        <v>89</v>
      </c>
      <c r="AY3785" s="18" t="s">
        <v>524</v>
      </c>
      <c r="BE3785" s="105">
        <f>IF(N3785="základná",J3785,0)</f>
        <v>0</v>
      </c>
      <c r="BF3785" s="105">
        <f>IF(N3785="znížená",J3785,0)</f>
        <v>0</v>
      </c>
      <c r="BG3785" s="105">
        <f>IF(N3785="zákl. prenesená",J3785,0)</f>
        <v>0</v>
      </c>
      <c r="BH3785" s="105">
        <f>IF(N3785="zníž. prenesená",J3785,0)</f>
        <v>0</v>
      </c>
      <c r="BI3785" s="105">
        <f>IF(N3785="nulová",J3785,0)</f>
        <v>0</v>
      </c>
      <c r="BJ3785" s="18" t="s">
        <v>89</v>
      </c>
      <c r="BK3785" s="188">
        <f>ROUND(I3785*H3785,3)</f>
        <v>0</v>
      </c>
      <c r="BL3785" s="18" t="s">
        <v>644</v>
      </c>
      <c r="BM3785" s="187" t="s">
        <v>3676</v>
      </c>
    </row>
    <row r="3786" spans="1:65" s="14" customFormat="1">
      <c r="B3786" s="198"/>
      <c r="D3786" s="190" t="s">
        <v>532</v>
      </c>
      <c r="E3786" s="199" t="s">
        <v>1</v>
      </c>
      <c r="F3786" s="200" t="s">
        <v>3599</v>
      </c>
      <c r="H3786" s="199" t="s">
        <v>1</v>
      </c>
      <c r="I3786" s="201"/>
      <c r="L3786" s="198"/>
      <c r="M3786" s="202"/>
      <c r="N3786" s="203"/>
      <c r="O3786" s="203"/>
      <c r="P3786" s="203"/>
      <c r="Q3786" s="203"/>
      <c r="R3786" s="203"/>
      <c r="S3786" s="203"/>
      <c r="T3786" s="204"/>
      <c r="AT3786" s="199" t="s">
        <v>532</v>
      </c>
      <c r="AU3786" s="199" t="s">
        <v>89</v>
      </c>
      <c r="AV3786" s="14" t="s">
        <v>83</v>
      </c>
      <c r="AW3786" s="14" t="s">
        <v>30</v>
      </c>
      <c r="AX3786" s="14" t="s">
        <v>76</v>
      </c>
      <c r="AY3786" s="199" t="s">
        <v>524</v>
      </c>
    </row>
    <row r="3787" spans="1:65" s="13" customFormat="1">
      <c r="B3787" s="189"/>
      <c r="D3787" s="190" t="s">
        <v>532</v>
      </c>
      <c r="E3787" s="191" t="s">
        <v>1</v>
      </c>
      <c r="F3787" s="192" t="s">
        <v>83</v>
      </c>
      <c r="H3787" s="193">
        <v>1</v>
      </c>
      <c r="I3787" s="194"/>
      <c r="L3787" s="189"/>
      <c r="M3787" s="195"/>
      <c r="N3787" s="196"/>
      <c r="O3787" s="196"/>
      <c r="P3787" s="196"/>
      <c r="Q3787" s="196"/>
      <c r="R3787" s="196"/>
      <c r="S3787" s="196"/>
      <c r="T3787" s="197"/>
      <c r="AT3787" s="191" t="s">
        <v>532</v>
      </c>
      <c r="AU3787" s="191" t="s">
        <v>89</v>
      </c>
      <c r="AV3787" s="13" t="s">
        <v>89</v>
      </c>
      <c r="AW3787" s="13" t="s">
        <v>30</v>
      </c>
      <c r="AX3787" s="13" t="s">
        <v>83</v>
      </c>
      <c r="AY3787" s="191" t="s">
        <v>524</v>
      </c>
    </row>
    <row r="3788" spans="1:65" s="2" customFormat="1" ht="55.5" customHeight="1">
      <c r="A3788" s="35"/>
      <c r="B3788" s="144"/>
      <c r="C3788" s="176" t="s">
        <v>3677</v>
      </c>
      <c r="D3788" s="176" t="s">
        <v>526</v>
      </c>
      <c r="E3788" s="177" t="s">
        <v>3678</v>
      </c>
      <c r="F3788" s="178" t="s">
        <v>3679</v>
      </c>
      <c r="G3788" s="179" t="s">
        <v>879</v>
      </c>
      <c r="H3788" s="180">
        <v>1</v>
      </c>
      <c r="I3788" s="181"/>
      <c r="J3788" s="180">
        <f>ROUND(I3788*H3788,3)</f>
        <v>0</v>
      </c>
      <c r="K3788" s="182"/>
      <c r="L3788" s="36"/>
      <c r="M3788" s="183" t="s">
        <v>1</v>
      </c>
      <c r="N3788" s="184" t="s">
        <v>42</v>
      </c>
      <c r="O3788" s="61"/>
      <c r="P3788" s="185">
        <f>O3788*H3788</f>
        <v>0</v>
      </c>
      <c r="Q3788" s="185">
        <v>0</v>
      </c>
      <c r="R3788" s="185">
        <f>Q3788*H3788</f>
        <v>0</v>
      </c>
      <c r="S3788" s="185">
        <v>0</v>
      </c>
      <c r="T3788" s="186">
        <f>S3788*H3788</f>
        <v>0</v>
      </c>
      <c r="U3788" s="35"/>
      <c r="V3788" s="35"/>
      <c r="W3788" s="35"/>
      <c r="X3788" s="35"/>
      <c r="Y3788" s="35"/>
      <c r="Z3788" s="35"/>
      <c r="AA3788" s="35"/>
      <c r="AB3788" s="35"/>
      <c r="AC3788" s="35"/>
      <c r="AD3788" s="35"/>
      <c r="AE3788" s="35"/>
      <c r="AR3788" s="187" t="s">
        <v>644</v>
      </c>
      <c r="AT3788" s="187" t="s">
        <v>526</v>
      </c>
      <c r="AU3788" s="187" t="s">
        <v>89</v>
      </c>
      <c r="AY3788" s="18" t="s">
        <v>524</v>
      </c>
      <c r="BE3788" s="105">
        <f>IF(N3788="základná",J3788,0)</f>
        <v>0</v>
      </c>
      <c r="BF3788" s="105">
        <f>IF(N3788="znížená",J3788,0)</f>
        <v>0</v>
      </c>
      <c r="BG3788" s="105">
        <f>IF(N3788="zákl. prenesená",J3788,0)</f>
        <v>0</v>
      </c>
      <c r="BH3788" s="105">
        <f>IF(N3788="zníž. prenesená",J3788,0)</f>
        <v>0</v>
      </c>
      <c r="BI3788" s="105">
        <f>IF(N3788="nulová",J3788,0)</f>
        <v>0</v>
      </c>
      <c r="BJ3788" s="18" t="s">
        <v>89</v>
      </c>
      <c r="BK3788" s="188">
        <f>ROUND(I3788*H3788,3)</f>
        <v>0</v>
      </c>
      <c r="BL3788" s="18" t="s">
        <v>644</v>
      </c>
      <c r="BM3788" s="187" t="s">
        <v>3680</v>
      </c>
    </row>
    <row r="3789" spans="1:65" s="14" customFormat="1">
      <c r="B3789" s="198"/>
      <c r="D3789" s="190" t="s">
        <v>532</v>
      </c>
      <c r="E3789" s="199" t="s">
        <v>1</v>
      </c>
      <c r="F3789" s="200" t="s">
        <v>3612</v>
      </c>
      <c r="H3789" s="199" t="s">
        <v>1</v>
      </c>
      <c r="I3789" s="201"/>
      <c r="L3789" s="198"/>
      <c r="M3789" s="202"/>
      <c r="N3789" s="203"/>
      <c r="O3789" s="203"/>
      <c r="P3789" s="203"/>
      <c r="Q3789" s="203"/>
      <c r="R3789" s="203"/>
      <c r="S3789" s="203"/>
      <c r="T3789" s="204"/>
      <c r="AT3789" s="199" t="s">
        <v>532</v>
      </c>
      <c r="AU3789" s="199" t="s">
        <v>89</v>
      </c>
      <c r="AV3789" s="14" t="s">
        <v>83</v>
      </c>
      <c r="AW3789" s="14" t="s">
        <v>30</v>
      </c>
      <c r="AX3789" s="14" t="s">
        <v>76</v>
      </c>
      <c r="AY3789" s="199" t="s">
        <v>524</v>
      </c>
    </row>
    <row r="3790" spans="1:65" s="13" customFormat="1">
      <c r="B3790" s="189"/>
      <c r="D3790" s="190" t="s">
        <v>532</v>
      </c>
      <c r="E3790" s="191" t="s">
        <v>1</v>
      </c>
      <c r="F3790" s="192" t="s">
        <v>83</v>
      </c>
      <c r="H3790" s="193">
        <v>1</v>
      </c>
      <c r="I3790" s="194"/>
      <c r="L3790" s="189"/>
      <c r="M3790" s="195"/>
      <c r="N3790" s="196"/>
      <c r="O3790" s="196"/>
      <c r="P3790" s="196"/>
      <c r="Q3790" s="196"/>
      <c r="R3790" s="196"/>
      <c r="S3790" s="196"/>
      <c r="T3790" s="197"/>
      <c r="AT3790" s="191" t="s">
        <v>532</v>
      </c>
      <c r="AU3790" s="191" t="s">
        <v>89</v>
      </c>
      <c r="AV3790" s="13" t="s">
        <v>89</v>
      </c>
      <c r="AW3790" s="13" t="s">
        <v>30</v>
      </c>
      <c r="AX3790" s="13" t="s">
        <v>83</v>
      </c>
      <c r="AY3790" s="191" t="s">
        <v>524</v>
      </c>
    </row>
    <row r="3791" spans="1:65" s="2" customFormat="1" ht="78" customHeight="1">
      <c r="A3791" s="35"/>
      <c r="B3791" s="144"/>
      <c r="C3791" s="258" t="s">
        <v>3681</v>
      </c>
      <c r="D3791" s="176" t="s">
        <v>526</v>
      </c>
      <c r="E3791" s="177" t="s">
        <v>3682</v>
      </c>
      <c r="F3791" s="178" t="s">
        <v>3683</v>
      </c>
      <c r="G3791" s="179" t="s">
        <v>879</v>
      </c>
      <c r="H3791" s="180">
        <v>11</v>
      </c>
      <c r="I3791" s="181"/>
      <c r="J3791" s="180">
        <f>ROUND(I3791*H3791,3)</f>
        <v>0</v>
      </c>
      <c r="K3791" s="182"/>
      <c r="L3791" s="36"/>
      <c r="M3791" s="183" t="s">
        <v>1</v>
      </c>
      <c r="N3791" s="184" t="s">
        <v>42</v>
      </c>
      <c r="O3791" s="61"/>
      <c r="P3791" s="185">
        <f>O3791*H3791</f>
        <v>0</v>
      </c>
      <c r="Q3791" s="185">
        <v>0</v>
      </c>
      <c r="R3791" s="185">
        <f>Q3791*H3791</f>
        <v>0</v>
      </c>
      <c r="S3791" s="185">
        <v>0</v>
      </c>
      <c r="T3791" s="186">
        <f>S3791*H3791</f>
        <v>0</v>
      </c>
      <c r="U3791" s="35"/>
      <c r="V3791" s="35"/>
      <c r="W3791" s="35"/>
      <c r="X3791" s="35"/>
      <c r="Y3791" s="35"/>
      <c r="Z3791" s="35"/>
      <c r="AA3791" s="35"/>
      <c r="AB3791" s="35"/>
      <c r="AC3791" s="35"/>
      <c r="AD3791" s="35"/>
      <c r="AE3791" s="35"/>
      <c r="AR3791" s="187" t="s">
        <v>644</v>
      </c>
      <c r="AT3791" s="187" t="s">
        <v>526</v>
      </c>
      <c r="AU3791" s="187" t="s">
        <v>89</v>
      </c>
      <c r="AY3791" s="18" t="s">
        <v>524</v>
      </c>
      <c r="BE3791" s="105">
        <f>IF(N3791="základná",J3791,0)</f>
        <v>0</v>
      </c>
      <c r="BF3791" s="105">
        <f>IF(N3791="znížená",J3791,0)</f>
        <v>0</v>
      </c>
      <c r="BG3791" s="105">
        <f>IF(N3791="zákl. prenesená",J3791,0)</f>
        <v>0</v>
      </c>
      <c r="BH3791" s="105">
        <f>IF(N3791="zníž. prenesená",J3791,0)</f>
        <v>0</v>
      </c>
      <c r="BI3791" s="105">
        <f>IF(N3791="nulová",J3791,0)</f>
        <v>0</v>
      </c>
      <c r="BJ3791" s="18" t="s">
        <v>89</v>
      </c>
      <c r="BK3791" s="188">
        <f>ROUND(I3791*H3791,3)</f>
        <v>0</v>
      </c>
      <c r="BL3791" s="18" t="s">
        <v>644</v>
      </c>
      <c r="BM3791" s="187" t="s">
        <v>3684</v>
      </c>
    </row>
    <row r="3792" spans="1:65" s="13" customFormat="1">
      <c r="B3792" s="189"/>
      <c r="D3792" s="190" t="s">
        <v>532</v>
      </c>
      <c r="E3792" s="191" t="s">
        <v>1</v>
      </c>
      <c r="F3792" s="192" t="s">
        <v>569</v>
      </c>
      <c r="H3792" s="193">
        <v>11</v>
      </c>
      <c r="I3792" s="194"/>
      <c r="L3792" s="189"/>
      <c r="M3792" s="195"/>
      <c r="N3792" s="196"/>
      <c r="O3792" s="196"/>
      <c r="P3792" s="196"/>
      <c r="Q3792" s="196"/>
      <c r="R3792" s="196"/>
      <c r="S3792" s="196"/>
      <c r="T3792" s="197"/>
      <c r="AT3792" s="191" t="s">
        <v>532</v>
      </c>
      <c r="AU3792" s="191" t="s">
        <v>89</v>
      </c>
      <c r="AV3792" s="13" t="s">
        <v>89</v>
      </c>
      <c r="AW3792" s="13" t="s">
        <v>30</v>
      </c>
      <c r="AX3792" s="13" t="s">
        <v>83</v>
      </c>
      <c r="AY3792" s="191" t="s">
        <v>524</v>
      </c>
    </row>
    <row r="3793" spans="1:65" s="2" customFormat="1" ht="55.5" customHeight="1">
      <c r="A3793" s="35"/>
      <c r="B3793" s="144"/>
      <c r="C3793" s="176" t="s">
        <v>3685</v>
      </c>
      <c r="D3793" s="176" t="s">
        <v>526</v>
      </c>
      <c r="E3793" s="177" t="s">
        <v>3686</v>
      </c>
      <c r="F3793" s="178" t="s">
        <v>3687</v>
      </c>
      <c r="G3793" s="179" t="s">
        <v>879</v>
      </c>
      <c r="H3793" s="180">
        <v>1</v>
      </c>
      <c r="I3793" s="181"/>
      <c r="J3793" s="180">
        <f>ROUND(I3793*H3793,3)</f>
        <v>0</v>
      </c>
      <c r="K3793" s="182"/>
      <c r="L3793" s="36"/>
      <c r="M3793" s="183" t="s">
        <v>1</v>
      </c>
      <c r="N3793" s="184" t="s">
        <v>42</v>
      </c>
      <c r="O3793" s="61"/>
      <c r="P3793" s="185">
        <f>O3793*H3793</f>
        <v>0</v>
      </c>
      <c r="Q3793" s="185">
        <v>0</v>
      </c>
      <c r="R3793" s="185">
        <f>Q3793*H3793</f>
        <v>0</v>
      </c>
      <c r="S3793" s="185">
        <v>0</v>
      </c>
      <c r="T3793" s="186">
        <f>S3793*H3793</f>
        <v>0</v>
      </c>
      <c r="U3793" s="35"/>
      <c r="V3793" s="35"/>
      <c r="W3793" s="35"/>
      <c r="X3793" s="35"/>
      <c r="Y3793" s="35"/>
      <c r="Z3793" s="35"/>
      <c r="AA3793" s="35"/>
      <c r="AB3793" s="35"/>
      <c r="AC3793" s="35"/>
      <c r="AD3793" s="35"/>
      <c r="AE3793" s="35"/>
      <c r="AR3793" s="187" t="s">
        <v>644</v>
      </c>
      <c r="AT3793" s="187" t="s">
        <v>526</v>
      </c>
      <c r="AU3793" s="187" t="s">
        <v>89</v>
      </c>
      <c r="AY3793" s="18" t="s">
        <v>524</v>
      </c>
      <c r="BE3793" s="105">
        <f>IF(N3793="základná",J3793,0)</f>
        <v>0</v>
      </c>
      <c r="BF3793" s="105">
        <f>IF(N3793="znížená",J3793,0)</f>
        <v>0</v>
      </c>
      <c r="BG3793" s="105">
        <f>IF(N3793="zákl. prenesená",J3793,0)</f>
        <v>0</v>
      </c>
      <c r="BH3793" s="105">
        <f>IF(N3793="zníž. prenesená",J3793,0)</f>
        <v>0</v>
      </c>
      <c r="BI3793" s="105">
        <f>IF(N3793="nulová",J3793,0)</f>
        <v>0</v>
      </c>
      <c r="BJ3793" s="18" t="s">
        <v>89</v>
      </c>
      <c r="BK3793" s="188">
        <f>ROUND(I3793*H3793,3)</f>
        <v>0</v>
      </c>
      <c r="BL3793" s="18" t="s">
        <v>644</v>
      </c>
      <c r="BM3793" s="187" t="s">
        <v>3688</v>
      </c>
    </row>
    <row r="3794" spans="1:65" s="14" customFormat="1">
      <c r="B3794" s="198"/>
      <c r="D3794" s="190" t="s">
        <v>532</v>
      </c>
      <c r="E3794" s="199" t="s">
        <v>1</v>
      </c>
      <c r="F3794" s="200" t="s">
        <v>3599</v>
      </c>
      <c r="H3794" s="199" t="s">
        <v>1</v>
      </c>
      <c r="I3794" s="201"/>
      <c r="L3794" s="198"/>
      <c r="M3794" s="202"/>
      <c r="N3794" s="203"/>
      <c r="O3794" s="203"/>
      <c r="P3794" s="203"/>
      <c r="Q3794" s="203"/>
      <c r="R3794" s="203"/>
      <c r="S3794" s="203"/>
      <c r="T3794" s="204"/>
      <c r="AT3794" s="199" t="s">
        <v>532</v>
      </c>
      <c r="AU3794" s="199" t="s">
        <v>89</v>
      </c>
      <c r="AV3794" s="14" t="s">
        <v>83</v>
      </c>
      <c r="AW3794" s="14" t="s">
        <v>30</v>
      </c>
      <c r="AX3794" s="14" t="s">
        <v>76</v>
      </c>
      <c r="AY3794" s="199" t="s">
        <v>524</v>
      </c>
    </row>
    <row r="3795" spans="1:65" s="13" customFormat="1">
      <c r="B3795" s="189"/>
      <c r="D3795" s="190" t="s">
        <v>532</v>
      </c>
      <c r="E3795" s="191" t="s">
        <v>1</v>
      </c>
      <c r="F3795" s="192" t="s">
        <v>83</v>
      </c>
      <c r="H3795" s="193">
        <v>1</v>
      </c>
      <c r="I3795" s="194"/>
      <c r="L3795" s="189"/>
      <c r="M3795" s="195"/>
      <c r="N3795" s="196"/>
      <c r="O3795" s="196"/>
      <c r="P3795" s="196"/>
      <c r="Q3795" s="196"/>
      <c r="R3795" s="196"/>
      <c r="S3795" s="196"/>
      <c r="T3795" s="197"/>
      <c r="AT3795" s="191" t="s">
        <v>532</v>
      </c>
      <c r="AU3795" s="191" t="s">
        <v>89</v>
      </c>
      <c r="AV3795" s="13" t="s">
        <v>89</v>
      </c>
      <c r="AW3795" s="13" t="s">
        <v>30</v>
      </c>
      <c r="AX3795" s="13" t="s">
        <v>83</v>
      </c>
      <c r="AY3795" s="191" t="s">
        <v>524</v>
      </c>
    </row>
    <row r="3796" spans="1:65" s="2" customFormat="1" ht="55.5" customHeight="1">
      <c r="A3796" s="35"/>
      <c r="B3796" s="144"/>
      <c r="C3796" s="176" t="s">
        <v>3689</v>
      </c>
      <c r="D3796" s="176" t="s">
        <v>526</v>
      </c>
      <c r="E3796" s="177" t="s">
        <v>3690</v>
      </c>
      <c r="F3796" s="178" t="s">
        <v>3691</v>
      </c>
      <c r="G3796" s="179" t="s">
        <v>879</v>
      </c>
      <c r="H3796" s="180">
        <v>2</v>
      </c>
      <c r="I3796" s="181"/>
      <c r="J3796" s="180">
        <f>ROUND(I3796*H3796,3)</f>
        <v>0</v>
      </c>
      <c r="K3796" s="182"/>
      <c r="L3796" s="36"/>
      <c r="M3796" s="183" t="s">
        <v>1</v>
      </c>
      <c r="N3796" s="184" t="s">
        <v>42</v>
      </c>
      <c r="O3796" s="61"/>
      <c r="P3796" s="185">
        <f>O3796*H3796</f>
        <v>0</v>
      </c>
      <c r="Q3796" s="185">
        <v>0</v>
      </c>
      <c r="R3796" s="185">
        <f>Q3796*H3796</f>
        <v>0</v>
      </c>
      <c r="S3796" s="185">
        <v>0</v>
      </c>
      <c r="T3796" s="186">
        <f>S3796*H3796</f>
        <v>0</v>
      </c>
      <c r="U3796" s="35"/>
      <c r="V3796" s="35"/>
      <c r="W3796" s="35"/>
      <c r="X3796" s="35"/>
      <c r="Y3796" s="35"/>
      <c r="Z3796" s="35"/>
      <c r="AA3796" s="35"/>
      <c r="AB3796" s="35"/>
      <c r="AC3796" s="35"/>
      <c r="AD3796" s="35"/>
      <c r="AE3796" s="35"/>
      <c r="AR3796" s="187" t="s">
        <v>644</v>
      </c>
      <c r="AT3796" s="187" t="s">
        <v>526</v>
      </c>
      <c r="AU3796" s="187" t="s">
        <v>89</v>
      </c>
      <c r="AY3796" s="18" t="s">
        <v>524</v>
      </c>
      <c r="BE3796" s="105">
        <f>IF(N3796="základná",J3796,0)</f>
        <v>0</v>
      </c>
      <c r="BF3796" s="105">
        <f>IF(N3796="znížená",J3796,0)</f>
        <v>0</v>
      </c>
      <c r="BG3796" s="105">
        <f>IF(N3796="zákl. prenesená",J3796,0)</f>
        <v>0</v>
      </c>
      <c r="BH3796" s="105">
        <f>IF(N3796="zníž. prenesená",J3796,0)</f>
        <v>0</v>
      </c>
      <c r="BI3796" s="105">
        <f>IF(N3796="nulová",J3796,0)</f>
        <v>0</v>
      </c>
      <c r="BJ3796" s="18" t="s">
        <v>89</v>
      </c>
      <c r="BK3796" s="188">
        <f>ROUND(I3796*H3796,3)</f>
        <v>0</v>
      </c>
      <c r="BL3796" s="18" t="s">
        <v>644</v>
      </c>
      <c r="BM3796" s="187" t="s">
        <v>3692</v>
      </c>
    </row>
    <row r="3797" spans="1:65" s="14" customFormat="1">
      <c r="B3797" s="198"/>
      <c r="D3797" s="190" t="s">
        <v>532</v>
      </c>
      <c r="E3797" s="199" t="s">
        <v>1</v>
      </c>
      <c r="F3797" s="200" t="s">
        <v>3599</v>
      </c>
      <c r="H3797" s="199" t="s">
        <v>1</v>
      </c>
      <c r="I3797" s="201"/>
      <c r="L3797" s="198"/>
      <c r="M3797" s="202"/>
      <c r="N3797" s="203"/>
      <c r="O3797" s="203"/>
      <c r="P3797" s="203"/>
      <c r="Q3797" s="203"/>
      <c r="R3797" s="203"/>
      <c r="S3797" s="203"/>
      <c r="T3797" s="204"/>
      <c r="AT3797" s="199" t="s">
        <v>532</v>
      </c>
      <c r="AU3797" s="199" t="s">
        <v>89</v>
      </c>
      <c r="AV3797" s="14" t="s">
        <v>83</v>
      </c>
      <c r="AW3797" s="14" t="s">
        <v>30</v>
      </c>
      <c r="AX3797" s="14" t="s">
        <v>76</v>
      </c>
      <c r="AY3797" s="199" t="s">
        <v>524</v>
      </c>
    </row>
    <row r="3798" spans="1:65" s="13" customFormat="1">
      <c r="B3798" s="189"/>
      <c r="D3798" s="190" t="s">
        <v>532</v>
      </c>
      <c r="E3798" s="191" t="s">
        <v>1</v>
      </c>
      <c r="F3798" s="192" t="s">
        <v>83</v>
      </c>
      <c r="H3798" s="193">
        <v>1</v>
      </c>
      <c r="I3798" s="194"/>
      <c r="L3798" s="189"/>
      <c r="M3798" s="195"/>
      <c r="N3798" s="196"/>
      <c r="O3798" s="196"/>
      <c r="P3798" s="196"/>
      <c r="Q3798" s="196"/>
      <c r="R3798" s="196"/>
      <c r="S3798" s="196"/>
      <c r="T3798" s="197"/>
      <c r="AT3798" s="191" t="s">
        <v>532</v>
      </c>
      <c r="AU3798" s="191" t="s">
        <v>89</v>
      </c>
      <c r="AV3798" s="13" t="s">
        <v>89</v>
      </c>
      <c r="AW3798" s="13" t="s">
        <v>30</v>
      </c>
      <c r="AX3798" s="13" t="s">
        <v>76</v>
      </c>
      <c r="AY3798" s="191" t="s">
        <v>524</v>
      </c>
    </row>
    <row r="3799" spans="1:65" s="14" customFormat="1">
      <c r="B3799" s="198"/>
      <c r="D3799" s="190" t="s">
        <v>532</v>
      </c>
      <c r="E3799" s="199" t="s">
        <v>1</v>
      </c>
      <c r="F3799" s="200" t="s">
        <v>3612</v>
      </c>
      <c r="H3799" s="199" t="s">
        <v>1</v>
      </c>
      <c r="I3799" s="201"/>
      <c r="L3799" s="198"/>
      <c r="M3799" s="202"/>
      <c r="N3799" s="203"/>
      <c r="O3799" s="203"/>
      <c r="P3799" s="203"/>
      <c r="Q3799" s="203"/>
      <c r="R3799" s="203"/>
      <c r="S3799" s="203"/>
      <c r="T3799" s="204"/>
      <c r="AT3799" s="199" t="s">
        <v>532</v>
      </c>
      <c r="AU3799" s="199" t="s">
        <v>89</v>
      </c>
      <c r="AV3799" s="14" t="s">
        <v>83</v>
      </c>
      <c r="AW3799" s="14" t="s">
        <v>30</v>
      </c>
      <c r="AX3799" s="14" t="s">
        <v>76</v>
      </c>
      <c r="AY3799" s="199" t="s">
        <v>524</v>
      </c>
    </row>
    <row r="3800" spans="1:65" s="13" customFormat="1">
      <c r="B3800" s="189"/>
      <c r="D3800" s="190" t="s">
        <v>532</v>
      </c>
      <c r="E3800" s="191" t="s">
        <v>1</v>
      </c>
      <c r="F3800" s="192" t="s">
        <v>83</v>
      </c>
      <c r="H3800" s="193">
        <v>1</v>
      </c>
      <c r="I3800" s="194"/>
      <c r="L3800" s="189"/>
      <c r="M3800" s="195"/>
      <c r="N3800" s="196"/>
      <c r="O3800" s="196"/>
      <c r="P3800" s="196"/>
      <c r="Q3800" s="196"/>
      <c r="R3800" s="196"/>
      <c r="S3800" s="196"/>
      <c r="T3800" s="197"/>
      <c r="AT3800" s="191" t="s">
        <v>532</v>
      </c>
      <c r="AU3800" s="191" t="s">
        <v>89</v>
      </c>
      <c r="AV3800" s="13" t="s">
        <v>89</v>
      </c>
      <c r="AW3800" s="13" t="s">
        <v>30</v>
      </c>
      <c r="AX3800" s="13" t="s">
        <v>76</v>
      </c>
      <c r="AY3800" s="191" t="s">
        <v>524</v>
      </c>
    </row>
    <row r="3801" spans="1:65" s="16" customFormat="1">
      <c r="B3801" s="213"/>
      <c r="D3801" s="190" t="s">
        <v>532</v>
      </c>
      <c r="E3801" s="214" t="s">
        <v>1</v>
      </c>
      <c r="F3801" s="215" t="s">
        <v>590</v>
      </c>
      <c r="H3801" s="216">
        <v>2</v>
      </c>
      <c r="I3801" s="217"/>
      <c r="L3801" s="213"/>
      <c r="M3801" s="218"/>
      <c r="N3801" s="219"/>
      <c r="O3801" s="219"/>
      <c r="P3801" s="219"/>
      <c r="Q3801" s="219"/>
      <c r="R3801" s="219"/>
      <c r="S3801" s="219"/>
      <c r="T3801" s="220"/>
      <c r="AT3801" s="214" t="s">
        <v>532</v>
      </c>
      <c r="AU3801" s="214" t="s">
        <v>89</v>
      </c>
      <c r="AV3801" s="16" t="s">
        <v>530</v>
      </c>
      <c r="AW3801" s="16" t="s">
        <v>30</v>
      </c>
      <c r="AX3801" s="16" t="s">
        <v>83</v>
      </c>
      <c r="AY3801" s="214" t="s">
        <v>524</v>
      </c>
    </row>
    <row r="3802" spans="1:65" s="2" customFormat="1" ht="21.75" customHeight="1">
      <c r="A3802" s="35"/>
      <c r="B3802" s="144"/>
      <c r="C3802" s="176" t="s">
        <v>3693</v>
      </c>
      <c r="D3802" s="176" t="s">
        <v>526</v>
      </c>
      <c r="E3802" s="177" t="s">
        <v>3694</v>
      </c>
      <c r="F3802" s="178" t="s">
        <v>3695</v>
      </c>
      <c r="G3802" s="179" t="s">
        <v>2954</v>
      </c>
      <c r="H3802" s="181"/>
      <c r="I3802" s="181"/>
      <c r="J3802" s="180">
        <f>ROUND(I3802*H3802,3)</f>
        <v>0</v>
      </c>
      <c r="K3802" s="182"/>
      <c r="L3802" s="36"/>
      <c r="M3802" s="183" t="s">
        <v>1</v>
      </c>
      <c r="N3802" s="184" t="s">
        <v>42</v>
      </c>
      <c r="O3802" s="61"/>
      <c r="P3802" s="185">
        <f>O3802*H3802</f>
        <v>0</v>
      </c>
      <c r="Q3802" s="185">
        <v>0</v>
      </c>
      <c r="R3802" s="185">
        <f>Q3802*H3802</f>
        <v>0</v>
      </c>
      <c r="S3802" s="185">
        <v>0</v>
      </c>
      <c r="T3802" s="186">
        <f>S3802*H3802</f>
        <v>0</v>
      </c>
      <c r="U3802" s="35"/>
      <c r="V3802" s="35"/>
      <c r="W3802" s="35"/>
      <c r="X3802" s="35"/>
      <c r="Y3802" s="35"/>
      <c r="Z3802" s="35"/>
      <c r="AA3802" s="35"/>
      <c r="AB3802" s="35"/>
      <c r="AC3802" s="35"/>
      <c r="AD3802" s="35"/>
      <c r="AE3802" s="35"/>
      <c r="AR3802" s="187" t="s">
        <v>644</v>
      </c>
      <c r="AT3802" s="187" t="s">
        <v>526</v>
      </c>
      <c r="AU3802" s="187" t="s">
        <v>89</v>
      </c>
      <c r="AY3802" s="18" t="s">
        <v>524</v>
      </c>
      <c r="BE3802" s="105">
        <f>IF(N3802="základná",J3802,0)</f>
        <v>0</v>
      </c>
      <c r="BF3802" s="105">
        <f>IF(N3802="znížená",J3802,0)</f>
        <v>0</v>
      </c>
      <c r="BG3802" s="105">
        <f>IF(N3802="zákl. prenesená",J3802,0)</f>
        <v>0</v>
      </c>
      <c r="BH3802" s="105">
        <f>IF(N3802="zníž. prenesená",J3802,0)</f>
        <v>0</v>
      </c>
      <c r="BI3802" s="105">
        <f>IF(N3802="nulová",J3802,0)</f>
        <v>0</v>
      </c>
      <c r="BJ3802" s="18" t="s">
        <v>89</v>
      </c>
      <c r="BK3802" s="188">
        <f>ROUND(I3802*H3802,3)</f>
        <v>0</v>
      </c>
      <c r="BL3802" s="18" t="s">
        <v>644</v>
      </c>
      <c r="BM3802" s="187" t="s">
        <v>3696</v>
      </c>
    </row>
    <row r="3803" spans="1:65" s="12" customFormat="1" ht="22.95" customHeight="1">
      <c r="B3803" s="163"/>
      <c r="D3803" s="164" t="s">
        <v>75</v>
      </c>
      <c r="E3803" s="174" t="s">
        <v>3697</v>
      </c>
      <c r="F3803" s="174" t="s">
        <v>3698</v>
      </c>
      <c r="I3803" s="166"/>
      <c r="J3803" s="175">
        <f>BK3803</f>
        <v>0</v>
      </c>
      <c r="L3803" s="163"/>
      <c r="M3803" s="168"/>
      <c r="N3803" s="169"/>
      <c r="O3803" s="169"/>
      <c r="P3803" s="170">
        <f>SUM(P3804:P4016)</f>
        <v>0</v>
      </c>
      <c r="Q3803" s="169"/>
      <c r="R3803" s="170">
        <f>SUM(R3804:R4016)</f>
        <v>1.6843215000000011</v>
      </c>
      <c r="S3803" s="169"/>
      <c r="T3803" s="171">
        <f>SUM(T3804:T4016)</f>
        <v>3.0000000000000001E-3</v>
      </c>
      <c r="AR3803" s="164" t="s">
        <v>89</v>
      </c>
      <c r="AT3803" s="172" t="s">
        <v>75</v>
      </c>
      <c r="AU3803" s="172" t="s">
        <v>83</v>
      </c>
      <c r="AY3803" s="164" t="s">
        <v>524</v>
      </c>
      <c r="BK3803" s="173">
        <f>SUM(BK3804:BK4016)</f>
        <v>0</v>
      </c>
    </row>
    <row r="3804" spans="1:65" s="2" customFormat="1" ht="78" customHeight="1">
      <c r="A3804" s="35"/>
      <c r="B3804" s="144"/>
      <c r="C3804" s="176" t="s">
        <v>3699</v>
      </c>
      <c r="D3804" s="176" t="s">
        <v>526</v>
      </c>
      <c r="E3804" s="177" t="s">
        <v>3700</v>
      </c>
      <c r="F3804" s="178" t="s">
        <v>3701</v>
      </c>
      <c r="G3804" s="179" t="s">
        <v>879</v>
      </c>
      <c r="H3804" s="180">
        <v>1</v>
      </c>
      <c r="I3804" s="181"/>
      <c r="J3804" s="180">
        <f t="shared" ref="J3804:J3840" si="5">ROUND(I3804*H3804,3)</f>
        <v>0</v>
      </c>
      <c r="K3804" s="182"/>
      <c r="L3804" s="36"/>
      <c r="M3804" s="183" t="s">
        <v>1</v>
      </c>
      <c r="N3804" s="184" t="s">
        <v>42</v>
      </c>
      <c r="O3804" s="61"/>
      <c r="P3804" s="185">
        <f t="shared" ref="P3804:P3840" si="6">O3804*H3804</f>
        <v>0</v>
      </c>
      <c r="Q3804" s="185">
        <v>1.7000000000000001E-4</v>
      </c>
      <c r="R3804" s="185">
        <f t="shared" ref="R3804:R3840" si="7">Q3804*H3804</f>
        <v>1.7000000000000001E-4</v>
      </c>
      <c r="S3804" s="185">
        <v>0</v>
      </c>
      <c r="T3804" s="186">
        <f t="shared" ref="T3804:T3840" si="8">S3804*H3804</f>
        <v>0</v>
      </c>
      <c r="U3804" s="35"/>
      <c r="V3804" s="35"/>
      <c r="W3804" s="35"/>
      <c r="X3804" s="35"/>
      <c r="Y3804" s="35"/>
      <c r="Z3804" s="35"/>
      <c r="AA3804" s="35"/>
      <c r="AB3804" s="35"/>
      <c r="AC3804" s="35"/>
      <c r="AD3804" s="35"/>
      <c r="AE3804" s="35"/>
      <c r="AR3804" s="187" t="s">
        <v>644</v>
      </c>
      <c r="AT3804" s="187" t="s">
        <v>526</v>
      </c>
      <c r="AU3804" s="187" t="s">
        <v>89</v>
      </c>
      <c r="AY3804" s="18" t="s">
        <v>524</v>
      </c>
      <c r="BE3804" s="105">
        <f t="shared" ref="BE3804:BE3840" si="9">IF(N3804="základná",J3804,0)</f>
        <v>0</v>
      </c>
      <c r="BF3804" s="105">
        <f t="shared" ref="BF3804:BF3840" si="10">IF(N3804="znížená",J3804,0)</f>
        <v>0</v>
      </c>
      <c r="BG3804" s="105">
        <f t="shared" ref="BG3804:BG3840" si="11">IF(N3804="zákl. prenesená",J3804,0)</f>
        <v>0</v>
      </c>
      <c r="BH3804" s="105">
        <f t="shared" ref="BH3804:BH3840" si="12">IF(N3804="zníž. prenesená",J3804,0)</f>
        <v>0</v>
      </c>
      <c r="BI3804" s="105">
        <f t="shared" ref="BI3804:BI3840" si="13">IF(N3804="nulová",J3804,0)</f>
        <v>0</v>
      </c>
      <c r="BJ3804" s="18" t="s">
        <v>89</v>
      </c>
      <c r="BK3804" s="188">
        <f t="shared" ref="BK3804:BK3840" si="14">ROUND(I3804*H3804,3)</f>
        <v>0</v>
      </c>
      <c r="BL3804" s="18" t="s">
        <v>644</v>
      </c>
      <c r="BM3804" s="187" t="s">
        <v>3702</v>
      </c>
    </row>
    <row r="3805" spans="1:65" s="2" customFormat="1" ht="44.25" customHeight="1">
      <c r="A3805" s="35"/>
      <c r="B3805" s="144"/>
      <c r="C3805" s="176" t="s">
        <v>3703</v>
      </c>
      <c r="D3805" s="176" t="s">
        <v>526</v>
      </c>
      <c r="E3805" s="177" t="s">
        <v>3704</v>
      </c>
      <c r="F3805" s="178" t="s">
        <v>3705</v>
      </c>
      <c r="G3805" s="179" t="s">
        <v>879</v>
      </c>
      <c r="H3805" s="180">
        <v>1</v>
      </c>
      <c r="I3805" s="181"/>
      <c r="J3805" s="180">
        <f t="shared" si="5"/>
        <v>0</v>
      </c>
      <c r="K3805" s="182"/>
      <c r="L3805" s="36"/>
      <c r="M3805" s="183" t="s">
        <v>1</v>
      </c>
      <c r="N3805" s="184" t="s">
        <v>42</v>
      </c>
      <c r="O3805" s="61"/>
      <c r="P3805" s="185">
        <f t="shared" si="6"/>
        <v>0</v>
      </c>
      <c r="Q3805" s="185">
        <v>1.7000000000000001E-4</v>
      </c>
      <c r="R3805" s="185">
        <f t="shared" si="7"/>
        <v>1.7000000000000001E-4</v>
      </c>
      <c r="S3805" s="185">
        <v>0</v>
      </c>
      <c r="T3805" s="186">
        <f t="shared" si="8"/>
        <v>0</v>
      </c>
      <c r="U3805" s="35"/>
      <c r="V3805" s="35"/>
      <c r="W3805" s="35"/>
      <c r="X3805" s="35"/>
      <c r="Y3805" s="35"/>
      <c r="Z3805" s="35"/>
      <c r="AA3805" s="35"/>
      <c r="AB3805" s="35"/>
      <c r="AC3805" s="35"/>
      <c r="AD3805" s="35"/>
      <c r="AE3805" s="35"/>
      <c r="AR3805" s="187" t="s">
        <v>644</v>
      </c>
      <c r="AT3805" s="187" t="s">
        <v>526</v>
      </c>
      <c r="AU3805" s="187" t="s">
        <v>89</v>
      </c>
      <c r="AY3805" s="18" t="s">
        <v>524</v>
      </c>
      <c r="BE3805" s="105">
        <f t="shared" si="9"/>
        <v>0</v>
      </c>
      <c r="BF3805" s="105">
        <f t="shared" si="10"/>
        <v>0</v>
      </c>
      <c r="BG3805" s="105">
        <f t="shared" si="11"/>
        <v>0</v>
      </c>
      <c r="BH3805" s="105">
        <f t="shared" si="12"/>
        <v>0</v>
      </c>
      <c r="BI3805" s="105">
        <f t="shared" si="13"/>
        <v>0</v>
      </c>
      <c r="BJ3805" s="18" t="s">
        <v>89</v>
      </c>
      <c r="BK3805" s="188">
        <f t="shared" si="14"/>
        <v>0</v>
      </c>
      <c r="BL3805" s="18" t="s">
        <v>644</v>
      </c>
      <c r="BM3805" s="187" t="s">
        <v>3706</v>
      </c>
    </row>
    <row r="3806" spans="1:65" s="2" customFormat="1" ht="78" customHeight="1">
      <c r="A3806" s="35"/>
      <c r="B3806" s="144"/>
      <c r="C3806" s="176" t="s">
        <v>3707</v>
      </c>
      <c r="D3806" s="176" t="s">
        <v>526</v>
      </c>
      <c r="E3806" s="177" t="s">
        <v>3708</v>
      </c>
      <c r="F3806" s="178" t="s">
        <v>3709</v>
      </c>
      <c r="G3806" s="179" t="s">
        <v>879</v>
      </c>
      <c r="H3806" s="180">
        <v>1</v>
      </c>
      <c r="I3806" s="181"/>
      <c r="J3806" s="180">
        <f t="shared" si="5"/>
        <v>0</v>
      </c>
      <c r="K3806" s="182"/>
      <c r="L3806" s="36"/>
      <c r="M3806" s="183" t="s">
        <v>1</v>
      </c>
      <c r="N3806" s="184" t="s">
        <v>42</v>
      </c>
      <c r="O3806" s="61"/>
      <c r="P3806" s="185">
        <f t="shared" si="6"/>
        <v>0</v>
      </c>
      <c r="Q3806" s="185">
        <v>1.7000000000000001E-4</v>
      </c>
      <c r="R3806" s="185">
        <f t="shared" si="7"/>
        <v>1.7000000000000001E-4</v>
      </c>
      <c r="S3806" s="185">
        <v>0</v>
      </c>
      <c r="T3806" s="186">
        <f t="shared" si="8"/>
        <v>0</v>
      </c>
      <c r="U3806" s="35"/>
      <c r="V3806" s="35"/>
      <c r="W3806" s="35"/>
      <c r="X3806" s="35"/>
      <c r="Y3806" s="35"/>
      <c r="Z3806" s="35"/>
      <c r="AA3806" s="35"/>
      <c r="AB3806" s="35"/>
      <c r="AC3806" s="35"/>
      <c r="AD3806" s="35"/>
      <c r="AE3806" s="35"/>
      <c r="AR3806" s="187" t="s">
        <v>644</v>
      </c>
      <c r="AT3806" s="187" t="s">
        <v>526</v>
      </c>
      <c r="AU3806" s="187" t="s">
        <v>89</v>
      </c>
      <c r="AY3806" s="18" t="s">
        <v>524</v>
      </c>
      <c r="BE3806" s="105">
        <f t="shared" si="9"/>
        <v>0</v>
      </c>
      <c r="BF3806" s="105">
        <f t="shared" si="10"/>
        <v>0</v>
      </c>
      <c r="BG3806" s="105">
        <f t="shared" si="11"/>
        <v>0</v>
      </c>
      <c r="BH3806" s="105">
        <f t="shared" si="12"/>
        <v>0</v>
      </c>
      <c r="BI3806" s="105">
        <f t="shared" si="13"/>
        <v>0</v>
      </c>
      <c r="BJ3806" s="18" t="s">
        <v>89</v>
      </c>
      <c r="BK3806" s="188">
        <f t="shared" si="14"/>
        <v>0</v>
      </c>
      <c r="BL3806" s="18" t="s">
        <v>644</v>
      </c>
      <c r="BM3806" s="187" t="s">
        <v>3710</v>
      </c>
    </row>
    <row r="3807" spans="1:65" s="2" customFormat="1" ht="78" customHeight="1">
      <c r="A3807" s="35"/>
      <c r="B3807" s="144"/>
      <c r="C3807" s="176" t="s">
        <v>3711</v>
      </c>
      <c r="D3807" s="176" t="s">
        <v>526</v>
      </c>
      <c r="E3807" s="177" t="s">
        <v>3712</v>
      </c>
      <c r="F3807" s="178" t="s">
        <v>3713</v>
      </c>
      <c r="G3807" s="179" t="s">
        <v>879</v>
      </c>
      <c r="H3807" s="180">
        <v>1</v>
      </c>
      <c r="I3807" s="181"/>
      <c r="J3807" s="180">
        <f t="shared" si="5"/>
        <v>0</v>
      </c>
      <c r="K3807" s="182"/>
      <c r="L3807" s="36"/>
      <c r="M3807" s="183" t="s">
        <v>1</v>
      </c>
      <c r="N3807" s="184" t="s">
        <v>42</v>
      </c>
      <c r="O3807" s="61"/>
      <c r="P3807" s="185">
        <f t="shared" si="6"/>
        <v>0</v>
      </c>
      <c r="Q3807" s="185">
        <v>1.7000000000000001E-4</v>
      </c>
      <c r="R3807" s="185">
        <f t="shared" si="7"/>
        <v>1.7000000000000001E-4</v>
      </c>
      <c r="S3807" s="185">
        <v>0</v>
      </c>
      <c r="T3807" s="186">
        <f t="shared" si="8"/>
        <v>0</v>
      </c>
      <c r="U3807" s="35"/>
      <c r="V3807" s="35"/>
      <c r="W3807" s="35"/>
      <c r="X3807" s="35"/>
      <c r="Y3807" s="35"/>
      <c r="Z3807" s="35"/>
      <c r="AA3807" s="35"/>
      <c r="AB3807" s="35"/>
      <c r="AC3807" s="35"/>
      <c r="AD3807" s="35"/>
      <c r="AE3807" s="35"/>
      <c r="AR3807" s="187" t="s">
        <v>644</v>
      </c>
      <c r="AT3807" s="187" t="s">
        <v>526</v>
      </c>
      <c r="AU3807" s="187" t="s">
        <v>89</v>
      </c>
      <c r="AY3807" s="18" t="s">
        <v>524</v>
      </c>
      <c r="BE3807" s="105">
        <f t="shared" si="9"/>
        <v>0</v>
      </c>
      <c r="BF3807" s="105">
        <f t="shared" si="10"/>
        <v>0</v>
      </c>
      <c r="BG3807" s="105">
        <f t="shared" si="11"/>
        <v>0</v>
      </c>
      <c r="BH3807" s="105">
        <f t="shared" si="12"/>
        <v>0</v>
      </c>
      <c r="BI3807" s="105">
        <f t="shared" si="13"/>
        <v>0</v>
      </c>
      <c r="BJ3807" s="18" t="s">
        <v>89</v>
      </c>
      <c r="BK3807" s="188">
        <f t="shared" si="14"/>
        <v>0</v>
      </c>
      <c r="BL3807" s="18" t="s">
        <v>644</v>
      </c>
      <c r="BM3807" s="187" t="s">
        <v>3714</v>
      </c>
    </row>
    <row r="3808" spans="1:65" s="2" customFormat="1" ht="78" customHeight="1">
      <c r="A3808" s="35"/>
      <c r="B3808" s="144"/>
      <c r="C3808" s="176" t="s">
        <v>3715</v>
      </c>
      <c r="D3808" s="176" t="s">
        <v>526</v>
      </c>
      <c r="E3808" s="177" t="s">
        <v>3716</v>
      </c>
      <c r="F3808" s="178" t="s">
        <v>3717</v>
      </c>
      <c r="G3808" s="179" t="s">
        <v>879</v>
      </c>
      <c r="H3808" s="180">
        <v>1</v>
      </c>
      <c r="I3808" s="181"/>
      <c r="J3808" s="180">
        <f t="shared" si="5"/>
        <v>0</v>
      </c>
      <c r="K3808" s="182"/>
      <c r="L3808" s="36"/>
      <c r="M3808" s="183" t="s">
        <v>1</v>
      </c>
      <c r="N3808" s="184" t="s">
        <v>42</v>
      </c>
      <c r="O3808" s="61"/>
      <c r="P3808" s="185">
        <f t="shared" si="6"/>
        <v>0</v>
      </c>
      <c r="Q3808" s="185">
        <v>1.7000000000000001E-4</v>
      </c>
      <c r="R3808" s="185">
        <f t="shared" si="7"/>
        <v>1.7000000000000001E-4</v>
      </c>
      <c r="S3808" s="185">
        <v>0</v>
      </c>
      <c r="T3808" s="186">
        <f t="shared" si="8"/>
        <v>0</v>
      </c>
      <c r="U3808" s="35"/>
      <c r="V3808" s="35"/>
      <c r="W3808" s="35"/>
      <c r="X3808" s="35"/>
      <c r="Y3808" s="35"/>
      <c r="Z3808" s="35"/>
      <c r="AA3808" s="35"/>
      <c r="AB3808" s="35"/>
      <c r="AC3808" s="35"/>
      <c r="AD3808" s="35"/>
      <c r="AE3808" s="35"/>
      <c r="AR3808" s="187" t="s">
        <v>644</v>
      </c>
      <c r="AT3808" s="187" t="s">
        <v>526</v>
      </c>
      <c r="AU3808" s="187" t="s">
        <v>89</v>
      </c>
      <c r="AY3808" s="18" t="s">
        <v>524</v>
      </c>
      <c r="BE3808" s="105">
        <f t="shared" si="9"/>
        <v>0</v>
      </c>
      <c r="BF3808" s="105">
        <f t="shared" si="10"/>
        <v>0</v>
      </c>
      <c r="BG3808" s="105">
        <f t="shared" si="11"/>
        <v>0</v>
      </c>
      <c r="BH3808" s="105">
        <f t="shared" si="12"/>
        <v>0</v>
      </c>
      <c r="BI3808" s="105">
        <f t="shared" si="13"/>
        <v>0</v>
      </c>
      <c r="BJ3808" s="18" t="s">
        <v>89</v>
      </c>
      <c r="BK3808" s="188">
        <f t="shared" si="14"/>
        <v>0</v>
      </c>
      <c r="BL3808" s="18" t="s">
        <v>644</v>
      </c>
      <c r="BM3808" s="187" t="s">
        <v>3718</v>
      </c>
    </row>
    <row r="3809" spans="1:65" s="2" customFormat="1" ht="44.25" customHeight="1">
      <c r="A3809" s="35"/>
      <c r="B3809" s="144"/>
      <c r="C3809" s="176" t="s">
        <v>3719</v>
      </c>
      <c r="D3809" s="176" t="s">
        <v>526</v>
      </c>
      <c r="E3809" s="177" t="s">
        <v>3720</v>
      </c>
      <c r="F3809" s="178" t="s">
        <v>3721</v>
      </c>
      <c r="G3809" s="179" t="s">
        <v>879</v>
      </c>
      <c r="H3809" s="180">
        <v>1</v>
      </c>
      <c r="I3809" s="181"/>
      <c r="J3809" s="180">
        <f t="shared" si="5"/>
        <v>0</v>
      </c>
      <c r="K3809" s="182"/>
      <c r="L3809" s="36"/>
      <c r="M3809" s="183" t="s">
        <v>1</v>
      </c>
      <c r="N3809" s="184" t="s">
        <v>42</v>
      </c>
      <c r="O3809" s="61"/>
      <c r="P3809" s="185">
        <f t="shared" si="6"/>
        <v>0</v>
      </c>
      <c r="Q3809" s="185">
        <v>1.7000000000000001E-4</v>
      </c>
      <c r="R3809" s="185">
        <f t="shared" si="7"/>
        <v>1.7000000000000001E-4</v>
      </c>
      <c r="S3809" s="185">
        <v>0</v>
      </c>
      <c r="T3809" s="186">
        <f t="shared" si="8"/>
        <v>0</v>
      </c>
      <c r="U3809" s="35"/>
      <c r="V3809" s="35"/>
      <c r="W3809" s="35"/>
      <c r="X3809" s="35"/>
      <c r="Y3809" s="35"/>
      <c r="Z3809" s="35"/>
      <c r="AA3809" s="35"/>
      <c r="AB3809" s="35"/>
      <c r="AC3809" s="35"/>
      <c r="AD3809" s="35"/>
      <c r="AE3809" s="35"/>
      <c r="AR3809" s="187" t="s">
        <v>644</v>
      </c>
      <c r="AT3809" s="187" t="s">
        <v>526</v>
      </c>
      <c r="AU3809" s="187" t="s">
        <v>89</v>
      </c>
      <c r="AY3809" s="18" t="s">
        <v>524</v>
      </c>
      <c r="BE3809" s="105">
        <f t="shared" si="9"/>
        <v>0</v>
      </c>
      <c r="BF3809" s="105">
        <f t="shared" si="10"/>
        <v>0</v>
      </c>
      <c r="BG3809" s="105">
        <f t="shared" si="11"/>
        <v>0</v>
      </c>
      <c r="BH3809" s="105">
        <f t="shared" si="12"/>
        <v>0</v>
      </c>
      <c r="BI3809" s="105">
        <f t="shared" si="13"/>
        <v>0</v>
      </c>
      <c r="BJ3809" s="18" t="s">
        <v>89</v>
      </c>
      <c r="BK3809" s="188">
        <f t="shared" si="14"/>
        <v>0</v>
      </c>
      <c r="BL3809" s="18" t="s">
        <v>644</v>
      </c>
      <c r="BM3809" s="187" t="s">
        <v>3722</v>
      </c>
    </row>
    <row r="3810" spans="1:65" s="2" customFormat="1" ht="44.25" customHeight="1">
      <c r="A3810" s="35"/>
      <c r="B3810" s="144"/>
      <c r="C3810" s="176" t="s">
        <v>3723</v>
      </c>
      <c r="D3810" s="176" t="s">
        <v>526</v>
      </c>
      <c r="E3810" s="177" t="s">
        <v>3724</v>
      </c>
      <c r="F3810" s="178" t="s">
        <v>3725</v>
      </c>
      <c r="G3810" s="179" t="s">
        <v>879</v>
      </c>
      <c r="H3810" s="180">
        <v>1</v>
      </c>
      <c r="I3810" s="181"/>
      <c r="J3810" s="180">
        <f t="shared" si="5"/>
        <v>0</v>
      </c>
      <c r="K3810" s="182"/>
      <c r="L3810" s="36"/>
      <c r="M3810" s="183" t="s">
        <v>1</v>
      </c>
      <c r="N3810" s="184" t="s">
        <v>42</v>
      </c>
      <c r="O3810" s="61"/>
      <c r="P3810" s="185">
        <f t="shared" si="6"/>
        <v>0</v>
      </c>
      <c r="Q3810" s="185">
        <v>1.7000000000000001E-4</v>
      </c>
      <c r="R3810" s="185">
        <f t="shared" si="7"/>
        <v>1.7000000000000001E-4</v>
      </c>
      <c r="S3810" s="185">
        <v>0</v>
      </c>
      <c r="T3810" s="186">
        <f t="shared" si="8"/>
        <v>0</v>
      </c>
      <c r="U3810" s="35"/>
      <c r="V3810" s="35"/>
      <c r="W3810" s="35"/>
      <c r="X3810" s="35"/>
      <c r="Y3810" s="35"/>
      <c r="Z3810" s="35"/>
      <c r="AA3810" s="35"/>
      <c r="AB3810" s="35"/>
      <c r="AC3810" s="35"/>
      <c r="AD3810" s="35"/>
      <c r="AE3810" s="35"/>
      <c r="AR3810" s="187" t="s">
        <v>644</v>
      </c>
      <c r="AT3810" s="187" t="s">
        <v>526</v>
      </c>
      <c r="AU3810" s="187" t="s">
        <v>89</v>
      </c>
      <c r="AY3810" s="18" t="s">
        <v>524</v>
      </c>
      <c r="BE3810" s="105">
        <f t="shared" si="9"/>
        <v>0</v>
      </c>
      <c r="BF3810" s="105">
        <f t="shared" si="10"/>
        <v>0</v>
      </c>
      <c r="BG3810" s="105">
        <f t="shared" si="11"/>
        <v>0</v>
      </c>
      <c r="BH3810" s="105">
        <f t="shared" si="12"/>
        <v>0</v>
      </c>
      <c r="BI3810" s="105">
        <f t="shared" si="13"/>
        <v>0</v>
      </c>
      <c r="BJ3810" s="18" t="s">
        <v>89</v>
      </c>
      <c r="BK3810" s="188">
        <f t="shared" si="14"/>
        <v>0</v>
      </c>
      <c r="BL3810" s="18" t="s">
        <v>644</v>
      </c>
      <c r="BM3810" s="187" t="s">
        <v>3726</v>
      </c>
    </row>
    <row r="3811" spans="1:65" s="2" customFormat="1" ht="55.5" customHeight="1">
      <c r="A3811" s="35"/>
      <c r="B3811" s="144"/>
      <c r="C3811" s="176" t="s">
        <v>3727</v>
      </c>
      <c r="D3811" s="176" t="s">
        <v>526</v>
      </c>
      <c r="E3811" s="177" t="s">
        <v>3728</v>
      </c>
      <c r="F3811" s="178" t="s">
        <v>3729</v>
      </c>
      <c r="G3811" s="179" t="s">
        <v>879</v>
      </c>
      <c r="H3811" s="180">
        <v>1</v>
      </c>
      <c r="I3811" s="181"/>
      <c r="J3811" s="180">
        <f t="shared" si="5"/>
        <v>0</v>
      </c>
      <c r="K3811" s="182"/>
      <c r="L3811" s="36"/>
      <c r="M3811" s="183" t="s">
        <v>1</v>
      </c>
      <c r="N3811" s="184" t="s">
        <v>42</v>
      </c>
      <c r="O3811" s="61"/>
      <c r="P3811" s="185">
        <f t="shared" si="6"/>
        <v>0</v>
      </c>
      <c r="Q3811" s="185">
        <v>1.7000000000000001E-4</v>
      </c>
      <c r="R3811" s="185">
        <f t="shared" si="7"/>
        <v>1.7000000000000001E-4</v>
      </c>
      <c r="S3811" s="185">
        <v>0</v>
      </c>
      <c r="T3811" s="186">
        <f t="shared" si="8"/>
        <v>0</v>
      </c>
      <c r="U3811" s="35"/>
      <c r="V3811" s="35"/>
      <c r="W3811" s="35"/>
      <c r="X3811" s="35"/>
      <c r="Y3811" s="35"/>
      <c r="Z3811" s="35"/>
      <c r="AA3811" s="35"/>
      <c r="AB3811" s="35"/>
      <c r="AC3811" s="35"/>
      <c r="AD3811" s="35"/>
      <c r="AE3811" s="35"/>
      <c r="AR3811" s="187" t="s">
        <v>644</v>
      </c>
      <c r="AT3811" s="187" t="s">
        <v>526</v>
      </c>
      <c r="AU3811" s="187" t="s">
        <v>89</v>
      </c>
      <c r="AY3811" s="18" t="s">
        <v>524</v>
      </c>
      <c r="BE3811" s="105">
        <f t="shared" si="9"/>
        <v>0</v>
      </c>
      <c r="BF3811" s="105">
        <f t="shared" si="10"/>
        <v>0</v>
      </c>
      <c r="BG3811" s="105">
        <f t="shared" si="11"/>
        <v>0</v>
      </c>
      <c r="BH3811" s="105">
        <f t="shared" si="12"/>
        <v>0</v>
      </c>
      <c r="BI3811" s="105">
        <f t="shared" si="13"/>
        <v>0</v>
      </c>
      <c r="BJ3811" s="18" t="s">
        <v>89</v>
      </c>
      <c r="BK3811" s="188">
        <f t="shared" si="14"/>
        <v>0</v>
      </c>
      <c r="BL3811" s="18" t="s">
        <v>644</v>
      </c>
      <c r="BM3811" s="187" t="s">
        <v>3730</v>
      </c>
    </row>
    <row r="3812" spans="1:65" s="2" customFormat="1" ht="78" customHeight="1">
      <c r="A3812" s="35"/>
      <c r="B3812" s="144"/>
      <c r="C3812" s="176" t="s">
        <v>3731</v>
      </c>
      <c r="D3812" s="176" t="s">
        <v>526</v>
      </c>
      <c r="E3812" s="177" t="s">
        <v>3732</v>
      </c>
      <c r="F3812" s="178" t="s">
        <v>3733</v>
      </c>
      <c r="G3812" s="179" t="s">
        <v>879</v>
      </c>
      <c r="H3812" s="180">
        <v>1</v>
      </c>
      <c r="I3812" s="181"/>
      <c r="J3812" s="180">
        <f t="shared" si="5"/>
        <v>0</v>
      </c>
      <c r="K3812" s="182"/>
      <c r="L3812" s="36"/>
      <c r="M3812" s="183" t="s">
        <v>1</v>
      </c>
      <c r="N3812" s="184" t="s">
        <v>42</v>
      </c>
      <c r="O3812" s="61"/>
      <c r="P3812" s="185">
        <f t="shared" si="6"/>
        <v>0</v>
      </c>
      <c r="Q3812" s="185">
        <v>1.7000000000000001E-4</v>
      </c>
      <c r="R3812" s="185">
        <f t="shared" si="7"/>
        <v>1.7000000000000001E-4</v>
      </c>
      <c r="S3812" s="185">
        <v>0</v>
      </c>
      <c r="T3812" s="186">
        <f t="shared" si="8"/>
        <v>0</v>
      </c>
      <c r="U3812" s="35"/>
      <c r="V3812" s="35"/>
      <c r="W3812" s="35"/>
      <c r="X3812" s="35"/>
      <c r="Y3812" s="35"/>
      <c r="Z3812" s="35"/>
      <c r="AA3812" s="35"/>
      <c r="AB3812" s="35"/>
      <c r="AC3812" s="35"/>
      <c r="AD3812" s="35"/>
      <c r="AE3812" s="35"/>
      <c r="AR3812" s="187" t="s">
        <v>644</v>
      </c>
      <c r="AT3812" s="187" t="s">
        <v>526</v>
      </c>
      <c r="AU3812" s="187" t="s">
        <v>89</v>
      </c>
      <c r="AY3812" s="18" t="s">
        <v>524</v>
      </c>
      <c r="BE3812" s="105">
        <f t="shared" si="9"/>
        <v>0</v>
      </c>
      <c r="BF3812" s="105">
        <f t="shared" si="10"/>
        <v>0</v>
      </c>
      <c r="BG3812" s="105">
        <f t="shared" si="11"/>
        <v>0</v>
      </c>
      <c r="BH3812" s="105">
        <f t="shared" si="12"/>
        <v>0</v>
      </c>
      <c r="BI3812" s="105">
        <f t="shared" si="13"/>
        <v>0</v>
      </c>
      <c r="BJ3812" s="18" t="s">
        <v>89</v>
      </c>
      <c r="BK3812" s="188">
        <f t="shared" si="14"/>
        <v>0</v>
      </c>
      <c r="BL3812" s="18" t="s">
        <v>644</v>
      </c>
      <c r="BM3812" s="187" t="s">
        <v>3734</v>
      </c>
    </row>
    <row r="3813" spans="1:65" s="2" customFormat="1" ht="78" customHeight="1">
      <c r="A3813" s="35"/>
      <c r="B3813" s="144"/>
      <c r="C3813" s="176" t="s">
        <v>3735</v>
      </c>
      <c r="D3813" s="176" t="s">
        <v>526</v>
      </c>
      <c r="E3813" s="177" t="s">
        <v>3736</v>
      </c>
      <c r="F3813" s="178" t="s">
        <v>3737</v>
      </c>
      <c r="G3813" s="179" t="s">
        <v>879</v>
      </c>
      <c r="H3813" s="180">
        <v>1</v>
      </c>
      <c r="I3813" s="181"/>
      <c r="J3813" s="180">
        <f t="shared" si="5"/>
        <v>0</v>
      </c>
      <c r="K3813" s="182"/>
      <c r="L3813" s="36"/>
      <c r="M3813" s="183" t="s">
        <v>1</v>
      </c>
      <c r="N3813" s="184" t="s">
        <v>42</v>
      </c>
      <c r="O3813" s="61"/>
      <c r="P3813" s="185">
        <f t="shared" si="6"/>
        <v>0</v>
      </c>
      <c r="Q3813" s="185">
        <v>1.7000000000000001E-4</v>
      </c>
      <c r="R3813" s="185">
        <f t="shared" si="7"/>
        <v>1.7000000000000001E-4</v>
      </c>
      <c r="S3813" s="185">
        <v>0</v>
      </c>
      <c r="T3813" s="186">
        <f t="shared" si="8"/>
        <v>0</v>
      </c>
      <c r="U3813" s="35"/>
      <c r="V3813" s="35"/>
      <c r="W3813" s="35"/>
      <c r="X3813" s="35"/>
      <c r="Y3813" s="35"/>
      <c r="Z3813" s="35"/>
      <c r="AA3813" s="35"/>
      <c r="AB3813" s="35"/>
      <c r="AC3813" s="35"/>
      <c r="AD3813" s="35"/>
      <c r="AE3813" s="35"/>
      <c r="AR3813" s="187" t="s">
        <v>644</v>
      </c>
      <c r="AT3813" s="187" t="s">
        <v>526</v>
      </c>
      <c r="AU3813" s="187" t="s">
        <v>89</v>
      </c>
      <c r="AY3813" s="18" t="s">
        <v>524</v>
      </c>
      <c r="BE3813" s="105">
        <f t="shared" si="9"/>
        <v>0</v>
      </c>
      <c r="BF3813" s="105">
        <f t="shared" si="10"/>
        <v>0</v>
      </c>
      <c r="BG3813" s="105">
        <f t="shared" si="11"/>
        <v>0</v>
      </c>
      <c r="BH3813" s="105">
        <f t="shared" si="12"/>
        <v>0</v>
      </c>
      <c r="BI3813" s="105">
        <f t="shared" si="13"/>
        <v>0</v>
      </c>
      <c r="BJ3813" s="18" t="s">
        <v>89</v>
      </c>
      <c r="BK3813" s="188">
        <f t="shared" si="14"/>
        <v>0</v>
      </c>
      <c r="BL3813" s="18" t="s">
        <v>644</v>
      </c>
      <c r="BM3813" s="187" t="s">
        <v>3738</v>
      </c>
    </row>
    <row r="3814" spans="1:65" s="2" customFormat="1" ht="78" customHeight="1">
      <c r="A3814" s="35"/>
      <c r="B3814" s="144"/>
      <c r="C3814" s="176" t="s">
        <v>3739</v>
      </c>
      <c r="D3814" s="176" t="s">
        <v>526</v>
      </c>
      <c r="E3814" s="177" t="s">
        <v>3740</v>
      </c>
      <c r="F3814" s="178" t="s">
        <v>3741</v>
      </c>
      <c r="G3814" s="179" t="s">
        <v>879</v>
      </c>
      <c r="H3814" s="180">
        <v>1</v>
      </c>
      <c r="I3814" s="181"/>
      <c r="J3814" s="180">
        <f t="shared" si="5"/>
        <v>0</v>
      </c>
      <c r="K3814" s="182"/>
      <c r="L3814" s="36"/>
      <c r="M3814" s="183" t="s">
        <v>1</v>
      </c>
      <c r="N3814" s="184" t="s">
        <v>42</v>
      </c>
      <c r="O3814" s="61"/>
      <c r="P3814" s="185">
        <f t="shared" si="6"/>
        <v>0</v>
      </c>
      <c r="Q3814" s="185">
        <v>1.7000000000000001E-4</v>
      </c>
      <c r="R3814" s="185">
        <f t="shared" si="7"/>
        <v>1.7000000000000001E-4</v>
      </c>
      <c r="S3814" s="185">
        <v>0</v>
      </c>
      <c r="T3814" s="186">
        <f t="shared" si="8"/>
        <v>0</v>
      </c>
      <c r="U3814" s="35"/>
      <c r="V3814" s="35"/>
      <c r="W3814" s="35"/>
      <c r="X3814" s="35"/>
      <c r="Y3814" s="35"/>
      <c r="Z3814" s="35"/>
      <c r="AA3814" s="35"/>
      <c r="AB3814" s="35"/>
      <c r="AC3814" s="35"/>
      <c r="AD3814" s="35"/>
      <c r="AE3814" s="35"/>
      <c r="AR3814" s="187" t="s">
        <v>644</v>
      </c>
      <c r="AT3814" s="187" t="s">
        <v>526</v>
      </c>
      <c r="AU3814" s="187" t="s">
        <v>89</v>
      </c>
      <c r="AY3814" s="18" t="s">
        <v>524</v>
      </c>
      <c r="BE3814" s="105">
        <f t="shared" si="9"/>
        <v>0</v>
      </c>
      <c r="BF3814" s="105">
        <f t="shared" si="10"/>
        <v>0</v>
      </c>
      <c r="BG3814" s="105">
        <f t="shared" si="11"/>
        <v>0</v>
      </c>
      <c r="BH3814" s="105">
        <f t="shared" si="12"/>
        <v>0</v>
      </c>
      <c r="BI3814" s="105">
        <f t="shared" si="13"/>
        <v>0</v>
      </c>
      <c r="BJ3814" s="18" t="s">
        <v>89</v>
      </c>
      <c r="BK3814" s="188">
        <f t="shared" si="14"/>
        <v>0</v>
      </c>
      <c r="BL3814" s="18" t="s">
        <v>644</v>
      </c>
      <c r="BM3814" s="187" t="s">
        <v>3742</v>
      </c>
    </row>
    <row r="3815" spans="1:65" s="2" customFormat="1" ht="78" customHeight="1">
      <c r="A3815" s="35"/>
      <c r="B3815" s="144"/>
      <c r="C3815" s="176" t="s">
        <v>3743</v>
      </c>
      <c r="D3815" s="176" t="s">
        <v>526</v>
      </c>
      <c r="E3815" s="177" t="s">
        <v>3744</v>
      </c>
      <c r="F3815" s="178" t="s">
        <v>3745</v>
      </c>
      <c r="G3815" s="179" t="s">
        <v>879</v>
      </c>
      <c r="H3815" s="180">
        <v>1</v>
      </c>
      <c r="I3815" s="181"/>
      <c r="J3815" s="180">
        <f t="shared" si="5"/>
        <v>0</v>
      </c>
      <c r="K3815" s="182"/>
      <c r="L3815" s="36"/>
      <c r="M3815" s="183" t="s">
        <v>1</v>
      </c>
      <c r="N3815" s="184" t="s">
        <v>42</v>
      </c>
      <c r="O3815" s="61"/>
      <c r="P3815" s="185">
        <f t="shared" si="6"/>
        <v>0</v>
      </c>
      <c r="Q3815" s="185">
        <v>1.7000000000000001E-4</v>
      </c>
      <c r="R3815" s="185">
        <f t="shared" si="7"/>
        <v>1.7000000000000001E-4</v>
      </c>
      <c r="S3815" s="185">
        <v>0</v>
      </c>
      <c r="T3815" s="186">
        <f t="shared" si="8"/>
        <v>0</v>
      </c>
      <c r="U3815" s="35"/>
      <c r="V3815" s="35"/>
      <c r="W3815" s="35"/>
      <c r="X3815" s="35"/>
      <c r="Y3815" s="35"/>
      <c r="Z3815" s="35"/>
      <c r="AA3815" s="35"/>
      <c r="AB3815" s="35"/>
      <c r="AC3815" s="35"/>
      <c r="AD3815" s="35"/>
      <c r="AE3815" s="35"/>
      <c r="AR3815" s="187" t="s">
        <v>644</v>
      </c>
      <c r="AT3815" s="187" t="s">
        <v>526</v>
      </c>
      <c r="AU3815" s="187" t="s">
        <v>89</v>
      </c>
      <c r="AY3815" s="18" t="s">
        <v>524</v>
      </c>
      <c r="BE3815" s="105">
        <f t="shared" si="9"/>
        <v>0</v>
      </c>
      <c r="BF3815" s="105">
        <f t="shared" si="10"/>
        <v>0</v>
      </c>
      <c r="BG3815" s="105">
        <f t="shared" si="11"/>
        <v>0</v>
      </c>
      <c r="BH3815" s="105">
        <f t="shared" si="12"/>
        <v>0</v>
      </c>
      <c r="BI3815" s="105">
        <f t="shared" si="13"/>
        <v>0</v>
      </c>
      <c r="BJ3815" s="18" t="s">
        <v>89</v>
      </c>
      <c r="BK3815" s="188">
        <f t="shared" si="14"/>
        <v>0</v>
      </c>
      <c r="BL3815" s="18" t="s">
        <v>644</v>
      </c>
      <c r="BM3815" s="187" t="s">
        <v>3746</v>
      </c>
    </row>
    <row r="3816" spans="1:65" s="2" customFormat="1" ht="78" customHeight="1">
      <c r="A3816" s="35"/>
      <c r="B3816" s="144"/>
      <c r="C3816" s="176" t="s">
        <v>3747</v>
      </c>
      <c r="D3816" s="176" t="s">
        <v>526</v>
      </c>
      <c r="E3816" s="177" t="s">
        <v>3748</v>
      </c>
      <c r="F3816" s="178" t="s">
        <v>3749</v>
      </c>
      <c r="G3816" s="179" t="s">
        <v>879</v>
      </c>
      <c r="H3816" s="180">
        <v>23</v>
      </c>
      <c r="I3816" s="181"/>
      <c r="J3816" s="180">
        <f t="shared" si="5"/>
        <v>0</v>
      </c>
      <c r="K3816" s="182"/>
      <c r="L3816" s="36"/>
      <c r="M3816" s="183" t="s">
        <v>1</v>
      </c>
      <c r="N3816" s="184" t="s">
        <v>42</v>
      </c>
      <c r="O3816" s="61"/>
      <c r="P3816" s="185">
        <f t="shared" si="6"/>
        <v>0</v>
      </c>
      <c r="Q3816" s="185">
        <v>1.7000000000000001E-4</v>
      </c>
      <c r="R3816" s="185">
        <f t="shared" si="7"/>
        <v>3.9100000000000003E-3</v>
      </c>
      <c r="S3816" s="185">
        <v>0</v>
      </c>
      <c r="T3816" s="186">
        <f t="shared" si="8"/>
        <v>0</v>
      </c>
      <c r="U3816" s="35"/>
      <c r="V3816" s="35"/>
      <c r="W3816" s="35"/>
      <c r="X3816" s="35"/>
      <c r="Y3816" s="35"/>
      <c r="Z3816" s="35"/>
      <c r="AA3816" s="35"/>
      <c r="AB3816" s="35"/>
      <c r="AC3816" s="35"/>
      <c r="AD3816" s="35"/>
      <c r="AE3816" s="35"/>
      <c r="AR3816" s="187" t="s">
        <v>644</v>
      </c>
      <c r="AT3816" s="187" t="s">
        <v>526</v>
      </c>
      <c r="AU3816" s="187" t="s">
        <v>89</v>
      </c>
      <c r="AY3816" s="18" t="s">
        <v>524</v>
      </c>
      <c r="BE3816" s="105">
        <f t="shared" si="9"/>
        <v>0</v>
      </c>
      <c r="BF3816" s="105">
        <f t="shared" si="10"/>
        <v>0</v>
      </c>
      <c r="BG3816" s="105">
        <f t="shared" si="11"/>
        <v>0</v>
      </c>
      <c r="BH3816" s="105">
        <f t="shared" si="12"/>
        <v>0</v>
      </c>
      <c r="BI3816" s="105">
        <f t="shared" si="13"/>
        <v>0</v>
      </c>
      <c r="BJ3816" s="18" t="s">
        <v>89</v>
      </c>
      <c r="BK3816" s="188">
        <f t="shared" si="14"/>
        <v>0</v>
      </c>
      <c r="BL3816" s="18" t="s">
        <v>644</v>
      </c>
      <c r="BM3816" s="187" t="s">
        <v>3750</v>
      </c>
    </row>
    <row r="3817" spans="1:65" s="2" customFormat="1" ht="78" customHeight="1">
      <c r="A3817" s="35"/>
      <c r="B3817" s="144"/>
      <c r="C3817" s="176" t="s">
        <v>3751</v>
      </c>
      <c r="D3817" s="176" t="s">
        <v>526</v>
      </c>
      <c r="E3817" s="177" t="s">
        <v>3752</v>
      </c>
      <c r="F3817" s="178" t="s">
        <v>3753</v>
      </c>
      <c r="G3817" s="179" t="s">
        <v>879</v>
      </c>
      <c r="H3817" s="180">
        <v>1</v>
      </c>
      <c r="I3817" s="181"/>
      <c r="J3817" s="180">
        <f t="shared" si="5"/>
        <v>0</v>
      </c>
      <c r="K3817" s="182"/>
      <c r="L3817" s="36"/>
      <c r="M3817" s="183" t="s">
        <v>1</v>
      </c>
      <c r="N3817" s="184" t="s">
        <v>42</v>
      </c>
      <c r="O3817" s="61"/>
      <c r="P3817" s="185">
        <f t="shared" si="6"/>
        <v>0</v>
      </c>
      <c r="Q3817" s="185">
        <v>1.7000000000000001E-4</v>
      </c>
      <c r="R3817" s="185">
        <f t="shared" si="7"/>
        <v>1.7000000000000001E-4</v>
      </c>
      <c r="S3817" s="185">
        <v>0</v>
      </c>
      <c r="T3817" s="186">
        <f t="shared" si="8"/>
        <v>0</v>
      </c>
      <c r="U3817" s="35"/>
      <c r="V3817" s="35"/>
      <c r="W3817" s="35"/>
      <c r="X3817" s="35"/>
      <c r="Y3817" s="35"/>
      <c r="Z3817" s="35"/>
      <c r="AA3817" s="35"/>
      <c r="AB3817" s="35"/>
      <c r="AC3817" s="35"/>
      <c r="AD3817" s="35"/>
      <c r="AE3817" s="35"/>
      <c r="AR3817" s="187" t="s">
        <v>644</v>
      </c>
      <c r="AT3817" s="187" t="s">
        <v>526</v>
      </c>
      <c r="AU3817" s="187" t="s">
        <v>89</v>
      </c>
      <c r="AY3817" s="18" t="s">
        <v>524</v>
      </c>
      <c r="BE3817" s="105">
        <f t="shared" si="9"/>
        <v>0</v>
      </c>
      <c r="BF3817" s="105">
        <f t="shared" si="10"/>
        <v>0</v>
      </c>
      <c r="BG3817" s="105">
        <f t="shared" si="11"/>
        <v>0</v>
      </c>
      <c r="BH3817" s="105">
        <f t="shared" si="12"/>
        <v>0</v>
      </c>
      <c r="BI3817" s="105">
        <f t="shared" si="13"/>
        <v>0</v>
      </c>
      <c r="BJ3817" s="18" t="s">
        <v>89</v>
      </c>
      <c r="BK3817" s="188">
        <f t="shared" si="14"/>
        <v>0</v>
      </c>
      <c r="BL3817" s="18" t="s">
        <v>644</v>
      </c>
      <c r="BM3817" s="187" t="s">
        <v>3754</v>
      </c>
    </row>
    <row r="3818" spans="1:65" s="2" customFormat="1" ht="55.5" customHeight="1">
      <c r="A3818" s="35"/>
      <c r="B3818" s="144"/>
      <c r="C3818" s="176" t="s">
        <v>3755</v>
      </c>
      <c r="D3818" s="176" t="s">
        <v>526</v>
      </c>
      <c r="E3818" s="177" t="s">
        <v>3756</v>
      </c>
      <c r="F3818" s="178" t="s">
        <v>3757</v>
      </c>
      <c r="G3818" s="179" t="s">
        <v>879</v>
      </c>
      <c r="H3818" s="180">
        <v>1</v>
      </c>
      <c r="I3818" s="181"/>
      <c r="J3818" s="180">
        <f t="shared" si="5"/>
        <v>0</v>
      </c>
      <c r="K3818" s="182"/>
      <c r="L3818" s="36"/>
      <c r="M3818" s="183" t="s">
        <v>1</v>
      </c>
      <c r="N3818" s="184" t="s">
        <v>42</v>
      </c>
      <c r="O3818" s="61"/>
      <c r="P3818" s="185">
        <f t="shared" si="6"/>
        <v>0</v>
      </c>
      <c r="Q3818" s="185">
        <v>5.0000000000000002E-5</v>
      </c>
      <c r="R3818" s="185">
        <f t="shared" si="7"/>
        <v>5.0000000000000002E-5</v>
      </c>
      <c r="S3818" s="185">
        <v>0</v>
      </c>
      <c r="T3818" s="186">
        <f t="shared" si="8"/>
        <v>0</v>
      </c>
      <c r="U3818" s="35"/>
      <c r="V3818" s="35"/>
      <c r="W3818" s="35"/>
      <c r="X3818" s="35"/>
      <c r="Y3818" s="35"/>
      <c r="Z3818" s="35"/>
      <c r="AA3818" s="35"/>
      <c r="AB3818" s="35"/>
      <c r="AC3818" s="35"/>
      <c r="AD3818" s="35"/>
      <c r="AE3818" s="35"/>
      <c r="AR3818" s="187" t="s">
        <v>644</v>
      </c>
      <c r="AT3818" s="187" t="s">
        <v>526</v>
      </c>
      <c r="AU3818" s="187" t="s">
        <v>89</v>
      </c>
      <c r="AY3818" s="18" t="s">
        <v>524</v>
      </c>
      <c r="BE3818" s="105">
        <f t="shared" si="9"/>
        <v>0</v>
      </c>
      <c r="BF3818" s="105">
        <f t="shared" si="10"/>
        <v>0</v>
      </c>
      <c r="BG3818" s="105">
        <f t="shared" si="11"/>
        <v>0</v>
      </c>
      <c r="BH3818" s="105">
        <f t="shared" si="12"/>
        <v>0</v>
      </c>
      <c r="BI3818" s="105">
        <f t="shared" si="13"/>
        <v>0</v>
      </c>
      <c r="BJ3818" s="18" t="s">
        <v>89</v>
      </c>
      <c r="BK3818" s="188">
        <f t="shared" si="14"/>
        <v>0</v>
      </c>
      <c r="BL3818" s="18" t="s">
        <v>644</v>
      </c>
      <c r="BM3818" s="187" t="s">
        <v>3758</v>
      </c>
    </row>
    <row r="3819" spans="1:65" s="2" customFormat="1" ht="55.5" customHeight="1">
      <c r="A3819" s="35"/>
      <c r="B3819" s="144"/>
      <c r="C3819" s="176" t="s">
        <v>3759</v>
      </c>
      <c r="D3819" s="176" t="s">
        <v>526</v>
      </c>
      <c r="E3819" s="177" t="s">
        <v>3760</v>
      </c>
      <c r="F3819" s="178" t="s">
        <v>3761</v>
      </c>
      <c r="G3819" s="179" t="s">
        <v>879</v>
      </c>
      <c r="H3819" s="180">
        <v>1</v>
      </c>
      <c r="I3819" s="181"/>
      <c r="J3819" s="180">
        <f t="shared" si="5"/>
        <v>0</v>
      </c>
      <c r="K3819" s="182"/>
      <c r="L3819" s="36"/>
      <c r="M3819" s="183" t="s">
        <v>1</v>
      </c>
      <c r="N3819" s="184" t="s">
        <v>42</v>
      </c>
      <c r="O3819" s="61"/>
      <c r="P3819" s="185">
        <f t="shared" si="6"/>
        <v>0</v>
      </c>
      <c r="Q3819" s="185">
        <v>5.0000000000000002E-5</v>
      </c>
      <c r="R3819" s="185">
        <f t="shared" si="7"/>
        <v>5.0000000000000002E-5</v>
      </c>
      <c r="S3819" s="185">
        <v>0</v>
      </c>
      <c r="T3819" s="186">
        <f t="shared" si="8"/>
        <v>0</v>
      </c>
      <c r="U3819" s="35"/>
      <c r="V3819" s="35"/>
      <c r="W3819" s="35"/>
      <c r="X3819" s="35"/>
      <c r="Y3819" s="35"/>
      <c r="Z3819" s="35"/>
      <c r="AA3819" s="35"/>
      <c r="AB3819" s="35"/>
      <c r="AC3819" s="35"/>
      <c r="AD3819" s="35"/>
      <c r="AE3819" s="35"/>
      <c r="AR3819" s="187" t="s">
        <v>644</v>
      </c>
      <c r="AT3819" s="187" t="s">
        <v>526</v>
      </c>
      <c r="AU3819" s="187" t="s">
        <v>89</v>
      </c>
      <c r="AY3819" s="18" t="s">
        <v>524</v>
      </c>
      <c r="BE3819" s="105">
        <f t="shared" si="9"/>
        <v>0</v>
      </c>
      <c r="BF3819" s="105">
        <f t="shared" si="10"/>
        <v>0</v>
      </c>
      <c r="BG3819" s="105">
        <f t="shared" si="11"/>
        <v>0</v>
      </c>
      <c r="BH3819" s="105">
        <f t="shared" si="12"/>
        <v>0</v>
      </c>
      <c r="BI3819" s="105">
        <f t="shared" si="13"/>
        <v>0</v>
      </c>
      <c r="BJ3819" s="18" t="s">
        <v>89</v>
      </c>
      <c r="BK3819" s="188">
        <f t="shared" si="14"/>
        <v>0</v>
      </c>
      <c r="BL3819" s="18" t="s">
        <v>644</v>
      </c>
      <c r="BM3819" s="187" t="s">
        <v>3762</v>
      </c>
    </row>
    <row r="3820" spans="1:65" s="2" customFormat="1" ht="55.5" customHeight="1">
      <c r="A3820" s="35"/>
      <c r="B3820" s="144"/>
      <c r="C3820" s="176" t="s">
        <v>3763</v>
      </c>
      <c r="D3820" s="176" t="s">
        <v>526</v>
      </c>
      <c r="E3820" s="177" t="s">
        <v>3764</v>
      </c>
      <c r="F3820" s="178" t="s">
        <v>3765</v>
      </c>
      <c r="G3820" s="179" t="s">
        <v>879</v>
      </c>
      <c r="H3820" s="180">
        <v>1</v>
      </c>
      <c r="I3820" s="181"/>
      <c r="J3820" s="180">
        <f t="shared" si="5"/>
        <v>0</v>
      </c>
      <c r="K3820" s="182"/>
      <c r="L3820" s="36"/>
      <c r="M3820" s="183" t="s">
        <v>1</v>
      </c>
      <c r="N3820" s="184" t="s">
        <v>42</v>
      </c>
      <c r="O3820" s="61"/>
      <c r="P3820" s="185">
        <f t="shared" si="6"/>
        <v>0</v>
      </c>
      <c r="Q3820" s="185">
        <v>5.0000000000000002E-5</v>
      </c>
      <c r="R3820" s="185">
        <f t="shared" si="7"/>
        <v>5.0000000000000002E-5</v>
      </c>
      <c r="S3820" s="185">
        <v>0</v>
      </c>
      <c r="T3820" s="186">
        <f t="shared" si="8"/>
        <v>0</v>
      </c>
      <c r="U3820" s="35"/>
      <c r="V3820" s="35"/>
      <c r="W3820" s="35"/>
      <c r="X3820" s="35"/>
      <c r="Y3820" s="35"/>
      <c r="Z3820" s="35"/>
      <c r="AA3820" s="35"/>
      <c r="AB3820" s="35"/>
      <c r="AC3820" s="35"/>
      <c r="AD3820" s="35"/>
      <c r="AE3820" s="35"/>
      <c r="AR3820" s="187" t="s">
        <v>644</v>
      </c>
      <c r="AT3820" s="187" t="s">
        <v>526</v>
      </c>
      <c r="AU3820" s="187" t="s">
        <v>89</v>
      </c>
      <c r="AY3820" s="18" t="s">
        <v>524</v>
      </c>
      <c r="BE3820" s="105">
        <f t="shared" si="9"/>
        <v>0</v>
      </c>
      <c r="BF3820" s="105">
        <f t="shared" si="10"/>
        <v>0</v>
      </c>
      <c r="BG3820" s="105">
        <f t="shared" si="11"/>
        <v>0</v>
      </c>
      <c r="BH3820" s="105">
        <f t="shared" si="12"/>
        <v>0</v>
      </c>
      <c r="BI3820" s="105">
        <f t="shared" si="13"/>
        <v>0</v>
      </c>
      <c r="BJ3820" s="18" t="s">
        <v>89</v>
      </c>
      <c r="BK3820" s="188">
        <f t="shared" si="14"/>
        <v>0</v>
      </c>
      <c r="BL3820" s="18" t="s">
        <v>644</v>
      </c>
      <c r="BM3820" s="187" t="s">
        <v>3766</v>
      </c>
    </row>
    <row r="3821" spans="1:65" s="2" customFormat="1" ht="55.5" customHeight="1">
      <c r="A3821" s="35"/>
      <c r="B3821" s="144"/>
      <c r="C3821" s="176" t="s">
        <v>3767</v>
      </c>
      <c r="D3821" s="176" t="s">
        <v>526</v>
      </c>
      <c r="E3821" s="177" t="s">
        <v>3768</v>
      </c>
      <c r="F3821" s="178" t="s">
        <v>3769</v>
      </c>
      <c r="G3821" s="179" t="s">
        <v>879</v>
      </c>
      <c r="H3821" s="180">
        <v>1</v>
      </c>
      <c r="I3821" s="181"/>
      <c r="J3821" s="180">
        <f t="shared" si="5"/>
        <v>0</v>
      </c>
      <c r="K3821" s="182"/>
      <c r="L3821" s="36"/>
      <c r="M3821" s="183" t="s">
        <v>1</v>
      </c>
      <c r="N3821" s="184" t="s">
        <v>42</v>
      </c>
      <c r="O3821" s="61"/>
      <c r="P3821" s="185">
        <f t="shared" si="6"/>
        <v>0</v>
      </c>
      <c r="Q3821" s="185">
        <v>5.0000000000000002E-5</v>
      </c>
      <c r="R3821" s="185">
        <f t="shared" si="7"/>
        <v>5.0000000000000002E-5</v>
      </c>
      <c r="S3821" s="185">
        <v>0</v>
      </c>
      <c r="T3821" s="186">
        <f t="shared" si="8"/>
        <v>0</v>
      </c>
      <c r="U3821" s="35"/>
      <c r="V3821" s="35"/>
      <c r="W3821" s="35"/>
      <c r="X3821" s="35"/>
      <c r="Y3821" s="35"/>
      <c r="Z3821" s="35"/>
      <c r="AA3821" s="35"/>
      <c r="AB3821" s="35"/>
      <c r="AC3821" s="35"/>
      <c r="AD3821" s="35"/>
      <c r="AE3821" s="35"/>
      <c r="AR3821" s="187" t="s">
        <v>644</v>
      </c>
      <c r="AT3821" s="187" t="s">
        <v>526</v>
      </c>
      <c r="AU3821" s="187" t="s">
        <v>89</v>
      </c>
      <c r="AY3821" s="18" t="s">
        <v>524</v>
      </c>
      <c r="BE3821" s="105">
        <f t="shared" si="9"/>
        <v>0</v>
      </c>
      <c r="BF3821" s="105">
        <f t="shared" si="10"/>
        <v>0</v>
      </c>
      <c r="BG3821" s="105">
        <f t="shared" si="11"/>
        <v>0</v>
      </c>
      <c r="BH3821" s="105">
        <f t="shared" si="12"/>
        <v>0</v>
      </c>
      <c r="BI3821" s="105">
        <f t="shared" si="13"/>
        <v>0</v>
      </c>
      <c r="BJ3821" s="18" t="s">
        <v>89</v>
      </c>
      <c r="BK3821" s="188">
        <f t="shared" si="14"/>
        <v>0</v>
      </c>
      <c r="BL3821" s="18" t="s">
        <v>644</v>
      </c>
      <c r="BM3821" s="187" t="s">
        <v>3770</v>
      </c>
    </row>
    <row r="3822" spans="1:65" s="2" customFormat="1" ht="55.5" customHeight="1">
      <c r="A3822" s="35"/>
      <c r="B3822" s="144"/>
      <c r="C3822" s="176" t="s">
        <v>3771</v>
      </c>
      <c r="D3822" s="176" t="s">
        <v>526</v>
      </c>
      <c r="E3822" s="177" t="s">
        <v>3772</v>
      </c>
      <c r="F3822" s="178" t="s">
        <v>3773</v>
      </c>
      <c r="G3822" s="179" t="s">
        <v>879</v>
      </c>
      <c r="H3822" s="180">
        <v>1</v>
      </c>
      <c r="I3822" s="181"/>
      <c r="J3822" s="180">
        <f t="shared" si="5"/>
        <v>0</v>
      </c>
      <c r="K3822" s="182"/>
      <c r="L3822" s="36"/>
      <c r="M3822" s="183" t="s">
        <v>1</v>
      </c>
      <c r="N3822" s="184" t="s">
        <v>42</v>
      </c>
      <c r="O3822" s="61"/>
      <c r="P3822" s="185">
        <f t="shared" si="6"/>
        <v>0</v>
      </c>
      <c r="Q3822" s="185">
        <v>5.0000000000000002E-5</v>
      </c>
      <c r="R3822" s="185">
        <f t="shared" si="7"/>
        <v>5.0000000000000002E-5</v>
      </c>
      <c r="S3822" s="185">
        <v>0</v>
      </c>
      <c r="T3822" s="186">
        <f t="shared" si="8"/>
        <v>0</v>
      </c>
      <c r="U3822" s="35"/>
      <c r="V3822" s="35"/>
      <c r="W3822" s="35"/>
      <c r="X3822" s="35"/>
      <c r="Y3822" s="35"/>
      <c r="Z3822" s="35"/>
      <c r="AA3822" s="35"/>
      <c r="AB3822" s="35"/>
      <c r="AC3822" s="35"/>
      <c r="AD3822" s="35"/>
      <c r="AE3822" s="35"/>
      <c r="AR3822" s="187" t="s">
        <v>644</v>
      </c>
      <c r="AT3822" s="187" t="s">
        <v>526</v>
      </c>
      <c r="AU3822" s="187" t="s">
        <v>89</v>
      </c>
      <c r="AY3822" s="18" t="s">
        <v>524</v>
      </c>
      <c r="BE3822" s="105">
        <f t="shared" si="9"/>
        <v>0</v>
      </c>
      <c r="BF3822" s="105">
        <f t="shared" si="10"/>
        <v>0</v>
      </c>
      <c r="BG3822" s="105">
        <f t="shared" si="11"/>
        <v>0</v>
      </c>
      <c r="BH3822" s="105">
        <f t="shared" si="12"/>
        <v>0</v>
      </c>
      <c r="BI3822" s="105">
        <f t="shared" si="13"/>
        <v>0</v>
      </c>
      <c r="BJ3822" s="18" t="s">
        <v>89</v>
      </c>
      <c r="BK3822" s="188">
        <f t="shared" si="14"/>
        <v>0</v>
      </c>
      <c r="BL3822" s="18" t="s">
        <v>644</v>
      </c>
      <c r="BM3822" s="187" t="s">
        <v>3774</v>
      </c>
    </row>
    <row r="3823" spans="1:65" s="2" customFormat="1" ht="55.5" customHeight="1">
      <c r="A3823" s="35"/>
      <c r="B3823" s="144"/>
      <c r="C3823" s="176" t="s">
        <v>3775</v>
      </c>
      <c r="D3823" s="176" t="s">
        <v>526</v>
      </c>
      <c r="E3823" s="177" t="s">
        <v>3776</v>
      </c>
      <c r="F3823" s="178" t="s">
        <v>3777</v>
      </c>
      <c r="G3823" s="179" t="s">
        <v>879</v>
      </c>
      <c r="H3823" s="180">
        <v>1</v>
      </c>
      <c r="I3823" s="181"/>
      <c r="J3823" s="180">
        <f t="shared" si="5"/>
        <v>0</v>
      </c>
      <c r="K3823" s="182"/>
      <c r="L3823" s="36"/>
      <c r="M3823" s="183" t="s">
        <v>1</v>
      </c>
      <c r="N3823" s="184" t="s">
        <v>42</v>
      </c>
      <c r="O3823" s="61"/>
      <c r="P3823" s="185">
        <f t="shared" si="6"/>
        <v>0</v>
      </c>
      <c r="Q3823" s="185">
        <v>5.0000000000000002E-5</v>
      </c>
      <c r="R3823" s="185">
        <f t="shared" si="7"/>
        <v>5.0000000000000002E-5</v>
      </c>
      <c r="S3823" s="185">
        <v>0</v>
      </c>
      <c r="T3823" s="186">
        <f t="shared" si="8"/>
        <v>0</v>
      </c>
      <c r="U3823" s="35"/>
      <c r="V3823" s="35"/>
      <c r="W3823" s="35"/>
      <c r="X3823" s="35"/>
      <c r="Y3823" s="35"/>
      <c r="Z3823" s="35"/>
      <c r="AA3823" s="35"/>
      <c r="AB3823" s="35"/>
      <c r="AC3823" s="35"/>
      <c r="AD3823" s="35"/>
      <c r="AE3823" s="35"/>
      <c r="AR3823" s="187" t="s">
        <v>644</v>
      </c>
      <c r="AT3823" s="187" t="s">
        <v>526</v>
      </c>
      <c r="AU3823" s="187" t="s">
        <v>89</v>
      </c>
      <c r="AY3823" s="18" t="s">
        <v>524</v>
      </c>
      <c r="BE3823" s="105">
        <f t="shared" si="9"/>
        <v>0</v>
      </c>
      <c r="BF3823" s="105">
        <f t="shared" si="10"/>
        <v>0</v>
      </c>
      <c r="BG3823" s="105">
        <f t="shared" si="11"/>
        <v>0</v>
      </c>
      <c r="BH3823" s="105">
        <f t="shared" si="12"/>
        <v>0</v>
      </c>
      <c r="BI3823" s="105">
        <f t="shared" si="13"/>
        <v>0</v>
      </c>
      <c r="BJ3823" s="18" t="s">
        <v>89</v>
      </c>
      <c r="BK3823" s="188">
        <f t="shared" si="14"/>
        <v>0</v>
      </c>
      <c r="BL3823" s="18" t="s">
        <v>644</v>
      </c>
      <c r="BM3823" s="187" t="s">
        <v>3778</v>
      </c>
    </row>
    <row r="3824" spans="1:65" s="2" customFormat="1" ht="55.5" customHeight="1">
      <c r="A3824" s="35"/>
      <c r="B3824" s="144"/>
      <c r="C3824" s="176" t="s">
        <v>3779</v>
      </c>
      <c r="D3824" s="176" t="s">
        <v>526</v>
      </c>
      <c r="E3824" s="177" t="s">
        <v>3780</v>
      </c>
      <c r="F3824" s="178" t="s">
        <v>3781</v>
      </c>
      <c r="G3824" s="179" t="s">
        <v>879</v>
      </c>
      <c r="H3824" s="180">
        <v>1</v>
      </c>
      <c r="I3824" s="181"/>
      <c r="J3824" s="180">
        <f t="shared" si="5"/>
        <v>0</v>
      </c>
      <c r="K3824" s="182"/>
      <c r="L3824" s="36"/>
      <c r="M3824" s="183" t="s">
        <v>1</v>
      </c>
      <c r="N3824" s="184" t="s">
        <v>42</v>
      </c>
      <c r="O3824" s="61"/>
      <c r="P3824" s="185">
        <f t="shared" si="6"/>
        <v>0</v>
      </c>
      <c r="Q3824" s="185">
        <v>5.0000000000000002E-5</v>
      </c>
      <c r="R3824" s="185">
        <f t="shared" si="7"/>
        <v>5.0000000000000002E-5</v>
      </c>
      <c r="S3824" s="185">
        <v>0</v>
      </c>
      <c r="T3824" s="186">
        <f t="shared" si="8"/>
        <v>0</v>
      </c>
      <c r="U3824" s="35"/>
      <c r="V3824" s="35"/>
      <c r="W3824" s="35"/>
      <c r="X3824" s="35"/>
      <c r="Y3824" s="35"/>
      <c r="Z3824" s="35"/>
      <c r="AA3824" s="35"/>
      <c r="AB3824" s="35"/>
      <c r="AC3824" s="35"/>
      <c r="AD3824" s="35"/>
      <c r="AE3824" s="35"/>
      <c r="AR3824" s="187" t="s">
        <v>644</v>
      </c>
      <c r="AT3824" s="187" t="s">
        <v>526</v>
      </c>
      <c r="AU3824" s="187" t="s">
        <v>89</v>
      </c>
      <c r="AY3824" s="18" t="s">
        <v>524</v>
      </c>
      <c r="BE3824" s="105">
        <f t="shared" si="9"/>
        <v>0</v>
      </c>
      <c r="BF3824" s="105">
        <f t="shared" si="10"/>
        <v>0</v>
      </c>
      <c r="BG3824" s="105">
        <f t="shared" si="11"/>
        <v>0</v>
      </c>
      <c r="BH3824" s="105">
        <f t="shared" si="12"/>
        <v>0</v>
      </c>
      <c r="BI3824" s="105">
        <f t="shared" si="13"/>
        <v>0</v>
      </c>
      <c r="BJ3824" s="18" t="s">
        <v>89</v>
      </c>
      <c r="BK3824" s="188">
        <f t="shared" si="14"/>
        <v>0</v>
      </c>
      <c r="BL3824" s="18" t="s">
        <v>644</v>
      </c>
      <c r="BM3824" s="187" t="s">
        <v>3782</v>
      </c>
    </row>
    <row r="3825" spans="1:65" s="2" customFormat="1" ht="55.5" customHeight="1">
      <c r="A3825" s="35"/>
      <c r="B3825" s="144"/>
      <c r="C3825" s="176" t="s">
        <v>3783</v>
      </c>
      <c r="D3825" s="176" t="s">
        <v>526</v>
      </c>
      <c r="E3825" s="177" t="s">
        <v>3784</v>
      </c>
      <c r="F3825" s="178" t="s">
        <v>3785</v>
      </c>
      <c r="G3825" s="179" t="s">
        <v>879</v>
      </c>
      <c r="H3825" s="180">
        <v>1</v>
      </c>
      <c r="I3825" s="181"/>
      <c r="J3825" s="180">
        <f t="shared" si="5"/>
        <v>0</v>
      </c>
      <c r="K3825" s="182"/>
      <c r="L3825" s="36"/>
      <c r="M3825" s="183" t="s">
        <v>1</v>
      </c>
      <c r="N3825" s="184" t="s">
        <v>42</v>
      </c>
      <c r="O3825" s="61"/>
      <c r="P3825" s="185">
        <f t="shared" si="6"/>
        <v>0</v>
      </c>
      <c r="Q3825" s="185">
        <v>5.0000000000000002E-5</v>
      </c>
      <c r="R3825" s="185">
        <f t="shared" si="7"/>
        <v>5.0000000000000002E-5</v>
      </c>
      <c r="S3825" s="185">
        <v>0</v>
      </c>
      <c r="T3825" s="186">
        <f t="shared" si="8"/>
        <v>0</v>
      </c>
      <c r="U3825" s="35"/>
      <c r="V3825" s="35"/>
      <c r="W3825" s="35"/>
      <c r="X3825" s="35"/>
      <c r="Y3825" s="35"/>
      <c r="Z3825" s="35"/>
      <c r="AA3825" s="35"/>
      <c r="AB3825" s="35"/>
      <c r="AC3825" s="35"/>
      <c r="AD3825" s="35"/>
      <c r="AE3825" s="35"/>
      <c r="AR3825" s="187" t="s">
        <v>644</v>
      </c>
      <c r="AT3825" s="187" t="s">
        <v>526</v>
      </c>
      <c r="AU3825" s="187" t="s">
        <v>89</v>
      </c>
      <c r="AY3825" s="18" t="s">
        <v>524</v>
      </c>
      <c r="BE3825" s="105">
        <f t="shared" si="9"/>
        <v>0</v>
      </c>
      <c r="BF3825" s="105">
        <f t="shared" si="10"/>
        <v>0</v>
      </c>
      <c r="BG3825" s="105">
        <f t="shared" si="11"/>
        <v>0</v>
      </c>
      <c r="BH3825" s="105">
        <f t="shared" si="12"/>
        <v>0</v>
      </c>
      <c r="BI3825" s="105">
        <f t="shared" si="13"/>
        <v>0</v>
      </c>
      <c r="BJ3825" s="18" t="s">
        <v>89</v>
      </c>
      <c r="BK3825" s="188">
        <f t="shared" si="14"/>
        <v>0</v>
      </c>
      <c r="BL3825" s="18" t="s">
        <v>644</v>
      </c>
      <c r="BM3825" s="187" t="s">
        <v>3786</v>
      </c>
    </row>
    <row r="3826" spans="1:65" s="2" customFormat="1" ht="55.5" customHeight="1">
      <c r="A3826" s="35"/>
      <c r="B3826" s="144"/>
      <c r="C3826" s="176" t="s">
        <v>3787</v>
      </c>
      <c r="D3826" s="176" t="s">
        <v>526</v>
      </c>
      <c r="E3826" s="177" t="s">
        <v>3788</v>
      </c>
      <c r="F3826" s="178" t="s">
        <v>3789</v>
      </c>
      <c r="G3826" s="179" t="s">
        <v>879</v>
      </c>
      <c r="H3826" s="180">
        <v>1</v>
      </c>
      <c r="I3826" s="181"/>
      <c r="J3826" s="180">
        <f t="shared" si="5"/>
        <v>0</v>
      </c>
      <c r="K3826" s="182"/>
      <c r="L3826" s="36"/>
      <c r="M3826" s="183" t="s">
        <v>1</v>
      </c>
      <c r="N3826" s="184" t="s">
        <v>42</v>
      </c>
      <c r="O3826" s="61"/>
      <c r="P3826" s="185">
        <f t="shared" si="6"/>
        <v>0</v>
      </c>
      <c r="Q3826" s="185">
        <v>5.0000000000000002E-5</v>
      </c>
      <c r="R3826" s="185">
        <f t="shared" si="7"/>
        <v>5.0000000000000002E-5</v>
      </c>
      <c r="S3826" s="185">
        <v>0</v>
      </c>
      <c r="T3826" s="186">
        <f t="shared" si="8"/>
        <v>0</v>
      </c>
      <c r="U3826" s="35"/>
      <c r="V3826" s="35"/>
      <c r="W3826" s="35"/>
      <c r="X3826" s="35"/>
      <c r="Y3826" s="35"/>
      <c r="Z3826" s="35"/>
      <c r="AA3826" s="35"/>
      <c r="AB3826" s="35"/>
      <c r="AC3826" s="35"/>
      <c r="AD3826" s="35"/>
      <c r="AE3826" s="35"/>
      <c r="AR3826" s="187" t="s">
        <v>644</v>
      </c>
      <c r="AT3826" s="187" t="s">
        <v>526</v>
      </c>
      <c r="AU3826" s="187" t="s">
        <v>89</v>
      </c>
      <c r="AY3826" s="18" t="s">
        <v>524</v>
      </c>
      <c r="BE3826" s="105">
        <f t="shared" si="9"/>
        <v>0</v>
      </c>
      <c r="BF3826" s="105">
        <f t="shared" si="10"/>
        <v>0</v>
      </c>
      <c r="BG3826" s="105">
        <f t="shared" si="11"/>
        <v>0</v>
      </c>
      <c r="BH3826" s="105">
        <f t="shared" si="12"/>
        <v>0</v>
      </c>
      <c r="BI3826" s="105">
        <f t="shared" si="13"/>
        <v>0</v>
      </c>
      <c r="BJ3826" s="18" t="s">
        <v>89</v>
      </c>
      <c r="BK3826" s="188">
        <f t="shared" si="14"/>
        <v>0</v>
      </c>
      <c r="BL3826" s="18" t="s">
        <v>644</v>
      </c>
      <c r="BM3826" s="187" t="s">
        <v>3790</v>
      </c>
    </row>
    <row r="3827" spans="1:65" s="2" customFormat="1" ht="55.5" customHeight="1">
      <c r="A3827" s="35"/>
      <c r="B3827" s="144"/>
      <c r="C3827" s="176" t="s">
        <v>3791</v>
      </c>
      <c r="D3827" s="176" t="s">
        <v>526</v>
      </c>
      <c r="E3827" s="177" t="s">
        <v>3792</v>
      </c>
      <c r="F3827" s="178" t="s">
        <v>3793</v>
      </c>
      <c r="G3827" s="179" t="s">
        <v>879</v>
      </c>
      <c r="H3827" s="180">
        <v>1</v>
      </c>
      <c r="I3827" s="181"/>
      <c r="J3827" s="180">
        <f t="shared" si="5"/>
        <v>0</v>
      </c>
      <c r="K3827" s="182"/>
      <c r="L3827" s="36"/>
      <c r="M3827" s="183" t="s">
        <v>1</v>
      </c>
      <c r="N3827" s="184" t="s">
        <v>42</v>
      </c>
      <c r="O3827" s="61"/>
      <c r="P3827" s="185">
        <f t="shared" si="6"/>
        <v>0</v>
      </c>
      <c r="Q3827" s="185">
        <v>5.0000000000000002E-5</v>
      </c>
      <c r="R3827" s="185">
        <f t="shared" si="7"/>
        <v>5.0000000000000002E-5</v>
      </c>
      <c r="S3827" s="185">
        <v>0</v>
      </c>
      <c r="T3827" s="186">
        <f t="shared" si="8"/>
        <v>0</v>
      </c>
      <c r="U3827" s="35"/>
      <c r="V3827" s="35"/>
      <c r="W3827" s="35"/>
      <c r="X3827" s="35"/>
      <c r="Y3827" s="35"/>
      <c r="Z3827" s="35"/>
      <c r="AA3827" s="35"/>
      <c r="AB3827" s="35"/>
      <c r="AC3827" s="35"/>
      <c r="AD3827" s="35"/>
      <c r="AE3827" s="35"/>
      <c r="AR3827" s="187" t="s">
        <v>644</v>
      </c>
      <c r="AT3827" s="187" t="s">
        <v>526</v>
      </c>
      <c r="AU3827" s="187" t="s">
        <v>89</v>
      </c>
      <c r="AY3827" s="18" t="s">
        <v>524</v>
      </c>
      <c r="BE3827" s="105">
        <f t="shared" si="9"/>
        <v>0</v>
      </c>
      <c r="BF3827" s="105">
        <f t="shared" si="10"/>
        <v>0</v>
      </c>
      <c r="BG3827" s="105">
        <f t="shared" si="11"/>
        <v>0</v>
      </c>
      <c r="BH3827" s="105">
        <f t="shared" si="12"/>
        <v>0</v>
      </c>
      <c r="BI3827" s="105">
        <f t="shared" si="13"/>
        <v>0</v>
      </c>
      <c r="BJ3827" s="18" t="s">
        <v>89</v>
      </c>
      <c r="BK3827" s="188">
        <f t="shared" si="14"/>
        <v>0</v>
      </c>
      <c r="BL3827" s="18" t="s">
        <v>644</v>
      </c>
      <c r="BM3827" s="187" t="s">
        <v>3794</v>
      </c>
    </row>
    <row r="3828" spans="1:65" s="2" customFormat="1" ht="55.5" customHeight="1">
      <c r="A3828" s="35"/>
      <c r="B3828" s="144"/>
      <c r="C3828" s="176" t="s">
        <v>3795</v>
      </c>
      <c r="D3828" s="176" t="s">
        <v>526</v>
      </c>
      <c r="E3828" s="177" t="s">
        <v>3796</v>
      </c>
      <c r="F3828" s="178" t="s">
        <v>3797</v>
      </c>
      <c r="G3828" s="179" t="s">
        <v>879</v>
      </c>
      <c r="H3828" s="180">
        <v>1</v>
      </c>
      <c r="I3828" s="181"/>
      <c r="J3828" s="180">
        <f t="shared" si="5"/>
        <v>0</v>
      </c>
      <c r="K3828" s="182"/>
      <c r="L3828" s="36"/>
      <c r="M3828" s="183" t="s">
        <v>1</v>
      </c>
      <c r="N3828" s="184" t="s">
        <v>42</v>
      </c>
      <c r="O3828" s="61"/>
      <c r="P3828" s="185">
        <f t="shared" si="6"/>
        <v>0</v>
      </c>
      <c r="Q3828" s="185">
        <v>5.0000000000000002E-5</v>
      </c>
      <c r="R3828" s="185">
        <f t="shared" si="7"/>
        <v>5.0000000000000002E-5</v>
      </c>
      <c r="S3828" s="185">
        <v>0</v>
      </c>
      <c r="T3828" s="186">
        <f t="shared" si="8"/>
        <v>0</v>
      </c>
      <c r="U3828" s="35"/>
      <c r="V3828" s="35"/>
      <c r="W3828" s="35"/>
      <c r="X3828" s="35"/>
      <c r="Y3828" s="35"/>
      <c r="Z3828" s="35"/>
      <c r="AA3828" s="35"/>
      <c r="AB3828" s="35"/>
      <c r="AC3828" s="35"/>
      <c r="AD3828" s="35"/>
      <c r="AE3828" s="35"/>
      <c r="AR3828" s="187" t="s">
        <v>644</v>
      </c>
      <c r="AT3828" s="187" t="s">
        <v>526</v>
      </c>
      <c r="AU3828" s="187" t="s">
        <v>89</v>
      </c>
      <c r="AY3828" s="18" t="s">
        <v>524</v>
      </c>
      <c r="BE3828" s="105">
        <f t="shared" si="9"/>
        <v>0</v>
      </c>
      <c r="BF3828" s="105">
        <f t="shared" si="10"/>
        <v>0</v>
      </c>
      <c r="BG3828" s="105">
        <f t="shared" si="11"/>
        <v>0</v>
      </c>
      <c r="BH3828" s="105">
        <f t="shared" si="12"/>
        <v>0</v>
      </c>
      <c r="BI3828" s="105">
        <f t="shared" si="13"/>
        <v>0</v>
      </c>
      <c r="BJ3828" s="18" t="s">
        <v>89</v>
      </c>
      <c r="BK3828" s="188">
        <f t="shared" si="14"/>
        <v>0</v>
      </c>
      <c r="BL3828" s="18" t="s">
        <v>644</v>
      </c>
      <c r="BM3828" s="187" t="s">
        <v>3798</v>
      </c>
    </row>
    <row r="3829" spans="1:65" s="2" customFormat="1" ht="55.5" customHeight="1">
      <c r="A3829" s="35"/>
      <c r="B3829" s="144"/>
      <c r="C3829" s="176" t="s">
        <v>3799</v>
      </c>
      <c r="D3829" s="176" t="s">
        <v>526</v>
      </c>
      <c r="E3829" s="177" t="s">
        <v>3800</v>
      </c>
      <c r="F3829" s="178" t="s">
        <v>3801</v>
      </c>
      <c r="G3829" s="179" t="s">
        <v>879</v>
      </c>
      <c r="H3829" s="180">
        <v>1</v>
      </c>
      <c r="I3829" s="181"/>
      <c r="J3829" s="180">
        <f t="shared" si="5"/>
        <v>0</v>
      </c>
      <c r="K3829" s="182"/>
      <c r="L3829" s="36"/>
      <c r="M3829" s="183" t="s">
        <v>1</v>
      </c>
      <c r="N3829" s="184" t="s">
        <v>42</v>
      </c>
      <c r="O3829" s="61"/>
      <c r="P3829" s="185">
        <f t="shared" si="6"/>
        <v>0</v>
      </c>
      <c r="Q3829" s="185">
        <v>5.0000000000000002E-5</v>
      </c>
      <c r="R3829" s="185">
        <f t="shared" si="7"/>
        <v>5.0000000000000002E-5</v>
      </c>
      <c r="S3829" s="185">
        <v>0</v>
      </c>
      <c r="T3829" s="186">
        <f t="shared" si="8"/>
        <v>0</v>
      </c>
      <c r="U3829" s="35"/>
      <c r="V3829" s="35"/>
      <c r="W3829" s="35"/>
      <c r="X3829" s="35"/>
      <c r="Y3829" s="35"/>
      <c r="Z3829" s="35"/>
      <c r="AA3829" s="35"/>
      <c r="AB3829" s="35"/>
      <c r="AC3829" s="35"/>
      <c r="AD3829" s="35"/>
      <c r="AE3829" s="35"/>
      <c r="AR3829" s="187" t="s">
        <v>644</v>
      </c>
      <c r="AT3829" s="187" t="s">
        <v>526</v>
      </c>
      <c r="AU3829" s="187" t="s">
        <v>89</v>
      </c>
      <c r="AY3829" s="18" t="s">
        <v>524</v>
      </c>
      <c r="BE3829" s="105">
        <f t="shared" si="9"/>
        <v>0</v>
      </c>
      <c r="BF3829" s="105">
        <f t="shared" si="10"/>
        <v>0</v>
      </c>
      <c r="BG3829" s="105">
        <f t="shared" si="11"/>
        <v>0</v>
      </c>
      <c r="BH3829" s="105">
        <f t="shared" si="12"/>
        <v>0</v>
      </c>
      <c r="BI3829" s="105">
        <f t="shared" si="13"/>
        <v>0</v>
      </c>
      <c r="BJ3829" s="18" t="s">
        <v>89</v>
      </c>
      <c r="BK3829" s="188">
        <f t="shared" si="14"/>
        <v>0</v>
      </c>
      <c r="BL3829" s="18" t="s">
        <v>644</v>
      </c>
      <c r="BM3829" s="187" t="s">
        <v>3802</v>
      </c>
    </row>
    <row r="3830" spans="1:65" s="2" customFormat="1" ht="55.5" customHeight="1">
      <c r="A3830" s="35"/>
      <c r="B3830" s="144"/>
      <c r="C3830" s="176" t="s">
        <v>3803</v>
      </c>
      <c r="D3830" s="176" t="s">
        <v>526</v>
      </c>
      <c r="E3830" s="177" t="s">
        <v>3804</v>
      </c>
      <c r="F3830" s="178" t="s">
        <v>3805</v>
      </c>
      <c r="G3830" s="179" t="s">
        <v>879</v>
      </c>
      <c r="H3830" s="180">
        <v>1</v>
      </c>
      <c r="I3830" s="181"/>
      <c r="J3830" s="180">
        <f t="shared" si="5"/>
        <v>0</v>
      </c>
      <c r="K3830" s="182"/>
      <c r="L3830" s="36"/>
      <c r="M3830" s="183" t="s">
        <v>1</v>
      </c>
      <c r="N3830" s="184" t="s">
        <v>42</v>
      </c>
      <c r="O3830" s="61"/>
      <c r="P3830" s="185">
        <f t="shared" si="6"/>
        <v>0</v>
      </c>
      <c r="Q3830" s="185">
        <v>5.0000000000000002E-5</v>
      </c>
      <c r="R3830" s="185">
        <f t="shared" si="7"/>
        <v>5.0000000000000002E-5</v>
      </c>
      <c r="S3830" s="185">
        <v>0</v>
      </c>
      <c r="T3830" s="186">
        <f t="shared" si="8"/>
        <v>0</v>
      </c>
      <c r="U3830" s="35"/>
      <c r="V3830" s="35"/>
      <c r="W3830" s="35"/>
      <c r="X3830" s="35"/>
      <c r="Y3830" s="35"/>
      <c r="Z3830" s="35"/>
      <c r="AA3830" s="35"/>
      <c r="AB3830" s="35"/>
      <c r="AC3830" s="35"/>
      <c r="AD3830" s="35"/>
      <c r="AE3830" s="35"/>
      <c r="AR3830" s="187" t="s">
        <v>644</v>
      </c>
      <c r="AT3830" s="187" t="s">
        <v>526</v>
      </c>
      <c r="AU3830" s="187" t="s">
        <v>89</v>
      </c>
      <c r="AY3830" s="18" t="s">
        <v>524</v>
      </c>
      <c r="BE3830" s="105">
        <f t="shared" si="9"/>
        <v>0</v>
      </c>
      <c r="BF3830" s="105">
        <f t="shared" si="10"/>
        <v>0</v>
      </c>
      <c r="BG3830" s="105">
        <f t="shared" si="11"/>
        <v>0</v>
      </c>
      <c r="BH3830" s="105">
        <f t="shared" si="12"/>
        <v>0</v>
      </c>
      <c r="BI3830" s="105">
        <f t="shared" si="13"/>
        <v>0</v>
      </c>
      <c r="BJ3830" s="18" t="s">
        <v>89</v>
      </c>
      <c r="BK3830" s="188">
        <f t="shared" si="14"/>
        <v>0</v>
      </c>
      <c r="BL3830" s="18" t="s">
        <v>644</v>
      </c>
      <c r="BM3830" s="187" t="s">
        <v>3806</v>
      </c>
    </row>
    <row r="3831" spans="1:65" s="2" customFormat="1" ht="55.5" customHeight="1">
      <c r="A3831" s="35"/>
      <c r="B3831" s="144"/>
      <c r="C3831" s="176" t="s">
        <v>3807</v>
      </c>
      <c r="D3831" s="176" t="s">
        <v>526</v>
      </c>
      <c r="E3831" s="177" t="s">
        <v>3808</v>
      </c>
      <c r="F3831" s="178" t="s">
        <v>3809</v>
      </c>
      <c r="G3831" s="179" t="s">
        <v>879</v>
      </c>
      <c r="H3831" s="180">
        <v>1</v>
      </c>
      <c r="I3831" s="181"/>
      <c r="J3831" s="180">
        <f t="shared" si="5"/>
        <v>0</v>
      </c>
      <c r="K3831" s="182"/>
      <c r="L3831" s="36"/>
      <c r="M3831" s="183" t="s">
        <v>1</v>
      </c>
      <c r="N3831" s="184" t="s">
        <v>42</v>
      </c>
      <c r="O3831" s="61"/>
      <c r="P3831" s="185">
        <f t="shared" si="6"/>
        <v>0</v>
      </c>
      <c r="Q3831" s="185">
        <v>5.0000000000000002E-5</v>
      </c>
      <c r="R3831" s="185">
        <f t="shared" si="7"/>
        <v>5.0000000000000002E-5</v>
      </c>
      <c r="S3831" s="185">
        <v>0</v>
      </c>
      <c r="T3831" s="186">
        <f t="shared" si="8"/>
        <v>0</v>
      </c>
      <c r="U3831" s="35"/>
      <c r="V3831" s="35"/>
      <c r="W3831" s="35"/>
      <c r="X3831" s="35"/>
      <c r="Y3831" s="35"/>
      <c r="Z3831" s="35"/>
      <c r="AA3831" s="35"/>
      <c r="AB3831" s="35"/>
      <c r="AC3831" s="35"/>
      <c r="AD3831" s="35"/>
      <c r="AE3831" s="35"/>
      <c r="AR3831" s="187" t="s">
        <v>644</v>
      </c>
      <c r="AT3831" s="187" t="s">
        <v>526</v>
      </c>
      <c r="AU3831" s="187" t="s">
        <v>89</v>
      </c>
      <c r="AY3831" s="18" t="s">
        <v>524</v>
      </c>
      <c r="BE3831" s="105">
        <f t="shared" si="9"/>
        <v>0</v>
      </c>
      <c r="BF3831" s="105">
        <f t="shared" si="10"/>
        <v>0</v>
      </c>
      <c r="BG3831" s="105">
        <f t="shared" si="11"/>
        <v>0</v>
      </c>
      <c r="BH3831" s="105">
        <f t="shared" si="12"/>
        <v>0</v>
      </c>
      <c r="BI3831" s="105">
        <f t="shared" si="13"/>
        <v>0</v>
      </c>
      <c r="BJ3831" s="18" t="s">
        <v>89</v>
      </c>
      <c r="BK3831" s="188">
        <f t="shared" si="14"/>
        <v>0</v>
      </c>
      <c r="BL3831" s="18" t="s">
        <v>644</v>
      </c>
      <c r="BM3831" s="187" t="s">
        <v>3810</v>
      </c>
    </row>
    <row r="3832" spans="1:65" s="2" customFormat="1" ht="55.5" customHeight="1">
      <c r="A3832" s="35"/>
      <c r="B3832" s="144"/>
      <c r="C3832" s="176" t="s">
        <v>3811</v>
      </c>
      <c r="D3832" s="176" t="s">
        <v>526</v>
      </c>
      <c r="E3832" s="177" t="s">
        <v>3812</v>
      </c>
      <c r="F3832" s="178" t="s">
        <v>3813</v>
      </c>
      <c r="G3832" s="179" t="s">
        <v>879</v>
      </c>
      <c r="H3832" s="180">
        <v>1</v>
      </c>
      <c r="I3832" s="181"/>
      <c r="J3832" s="180">
        <f t="shared" si="5"/>
        <v>0</v>
      </c>
      <c r="K3832" s="182"/>
      <c r="L3832" s="36"/>
      <c r="M3832" s="183" t="s">
        <v>1</v>
      </c>
      <c r="N3832" s="184" t="s">
        <v>42</v>
      </c>
      <c r="O3832" s="61"/>
      <c r="P3832" s="185">
        <f t="shared" si="6"/>
        <v>0</v>
      </c>
      <c r="Q3832" s="185">
        <v>5.0000000000000002E-5</v>
      </c>
      <c r="R3832" s="185">
        <f t="shared" si="7"/>
        <v>5.0000000000000002E-5</v>
      </c>
      <c r="S3832" s="185">
        <v>0</v>
      </c>
      <c r="T3832" s="186">
        <f t="shared" si="8"/>
        <v>0</v>
      </c>
      <c r="U3832" s="35"/>
      <c r="V3832" s="35"/>
      <c r="W3832" s="35"/>
      <c r="X3832" s="35"/>
      <c r="Y3832" s="35"/>
      <c r="Z3832" s="35"/>
      <c r="AA3832" s="35"/>
      <c r="AB3832" s="35"/>
      <c r="AC3832" s="35"/>
      <c r="AD3832" s="35"/>
      <c r="AE3832" s="35"/>
      <c r="AR3832" s="187" t="s">
        <v>644</v>
      </c>
      <c r="AT3832" s="187" t="s">
        <v>526</v>
      </c>
      <c r="AU3832" s="187" t="s">
        <v>89</v>
      </c>
      <c r="AY3832" s="18" t="s">
        <v>524</v>
      </c>
      <c r="BE3832" s="105">
        <f t="shared" si="9"/>
        <v>0</v>
      </c>
      <c r="BF3832" s="105">
        <f t="shared" si="10"/>
        <v>0</v>
      </c>
      <c r="BG3832" s="105">
        <f t="shared" si="11"/>
        <v>0</v>
      </c>
      <c r="BH3832" s="105">
        <f t="shared" si="12"/>
        <v>0</v>
      </c>
      <c r="BI3832" s="105">
        <f t="shared" si="13"/>
        <v>0</v>
      </c>
      <c r="BJ3832" s="18" t="s">
        <v>89</v>
      </c>
      <c r="BK3832" s="188">
        <f t="shared" si="14"/>
        <v>0</v>
      </c>
      <c r="BL3832" s="18" t="s">
        <v>644</v>
      </c>
      <c r="BM3832" s="187" t="s">
        <v>3814</v>
      </c>
    </row>
    <row r="3833" spans="1:65" s="2" customFormat="1" ht="55.5" customHeight="1">
      <c r="A3833" s="35"/>
      <c r="B3833" s="144"/>
      <c r="C3833" s="176" t="s">
        <v>3815</v>
      </c>
      <c r="D3833" s="176" t="s">
        <v>526</v>
      </c>
      <c r="E3833" s="177" t="s">
        <v>3816</v>
      </c>
      <c r="F3833" s="178" t="s">
        <v>3817</v>
      </c>
      <c r="G3833" s="179" t="s">
        <v>879</v>
      </c>
      <c r="H3833" s="180">
        <v>1</v>
      </c>
      <c r="I3833" s="181"/>
      <c r="J3833" s="180">
        <f t="shared" si="5"/>
        <v>0</v>
      </c>
      <c r="K3833" s="182"/>
      <c r="L3833" s="36"/>
      <c r="M3833" s="183" t="s">
        <v>1</v>
      </c>
      <c r="N3833" s="184" t="s">
        <v>42</v>
      </c>
      <c r="O3833" s="61"/>
      <c r="P3833" s="185">
        <f t="shared" si="6"/>
        <v>0</v>
      </c>
      <c r="Q3833" s="185">
        <v>5.0000000000000002E-5</v>
      </c>
      <c r="R3833" s="185">
        <f t="shared" si="7"/>
        <v>5.0000000000000002E-5</v>
      </c>
      <c r="S3833" s="185">
        <v>0</v>
      </c>
      <c r="T3833" s="186">
        <f t="shared" si="8"/>
        <v>0</v>
      </c>
      <c r="U3833" s="35"/>
      <c r="V3833" s="35"/>
      <c r="W3833" s="35"/>
      <c r="X3833" s="35"/>
      <c r="Y3833" s="35"/>
      <c r="Z3833" s="35"/>
      <c r="AA3833" s="35"/>
      <c r="AB3833" s="35"/>
      <c r="AC3833" s="35"/>
      <c r="AD3833" s="35"/>
      <c r="AE3833" s="35"/>
      <c r="AR3833" s="187" t="s">
        <v>644</v>
      </c>
      <c r="AT3833" s="187" t="s">
        <v>526</v>
      </c>
      <c r="AU3833" s="187" t="s">
        <v>89</v>
      </c>
      <c r="AY3833" s="18" t="s">
        <v>524</v>
      </c>
      <c r="BE3833" s="105">
        <f t="shared" si="9"/>
        <v>0</v>
      </c>
      <c r="BF3833" s="105">
        <f t="shared" si="10"/>
        <v>0</v>
      </c>
      <c r="BG3833" s="105">
        <f t="shared" si="11"/>
        <v>0</v>
      </c>
      <c r="BH3833" s="105">
        <f t="shared" si="12"/>
        <v>0</v>
      </c>
      <c r="BI3833" s="105">
        <f t="shared" si="13"/>
        <v>0</v>
      </c>
      <c r="BJ3833" s="18" t="s">
        <v>89</v>
      </c>
      <c r="BK3833" s="188">
        <f t="shared" si="14"/>
        <v>0</v>
      </c>
      <c r="BL3833" s="18" t="s">
        <v>644</v>
      </c>
      <c r="BM3833" s="187" t="s">
        <v>3818</v>
      </c>
    </row>
    <row r="3834" spans="1:65" s="2" customFormat="1" ht="33" customHeight="1">
      <c r="A3834" s="35"/>
      <c r="B3834" s="144"/>
      <c r="C3834" s="176" t="s">
        <v>3819</v>
      </c>
      <c r="D3834" s="176" t="s">
        <v>526</v>
      </c>
      <c r="E3834" s="177" t="s">
        <v>3820</v>
      </c>
      <c r="F3834" s="178" t="s">
        <v>3821</v>
      </c>
      <c r="G3834" s="179" t="s">
        <v>879</v>
      </c>
      <c r="H3834" s="180">
        <v>16</v>
      </c>
      <c r="I3834" s="181"/>
      <c r="J3834" s="180">
        <f t="shared" si="5"/>
        <v>0</v>
      </c>
      <c r="K3834" s="182"/>
      <c r="L3834" s="36"/>
      <c r="M3834" s="183" t="s">
        <v>1</v>
      </c>
      <c r="N3834" s="184" t="s">
        <v>42</v>
      </c>
      <c r="O3834" s="61"/>
      <c r="P3834" s="185">
        <f t="shared" si="6"/>
        <v>0</v>
      </c>
      <c r="Q3834" s="185">
        <v>5.0000000000000002E-5</v>
      </c>
      <c r="R3834" s="185">
        <f t="shared" si="7"/>
        <v>8.0000000000000004E-4</v>
      </c>
      <c r="S3834" s="185">
        <v>0</v>
      </c>
      <c r="T3834" s="186">
        <f t="shared" si="8"/>
        <v>0</v>
      </c>
      <c r="U3834" s="35"/>
      <c r="V3834" s="35"/>
      <c r="W3834" s="35"/>
      <c r="X3834" s="35"/>
      <c r="Y3834" s="35"/>
      <c r="Z3834" s="35"/>
      <c r="AA3834" s="35"/>
      <c r="AB3834" s="35"/>
      <c r="AC3834" s="35"/>
      <c r="AD3834" s="35"/>
      <c r="AE3834" s="35"/>
      <c r="AR3834" s="187" t="s">
        <v>644</v>
      </c>
      <c r="AT3834" s="187" t="s">
        <v>526</v>
      </c>
      <c r="AU3834" s="187" t="s">
        <v>89</v>
      </c>
      <c r="AY3834" s="18" t="s">
        <v>524</v>
      </c>
      <c r="BE3834" s="105">
        <f t="shared" si="9"/>
        <v>0</v>
      </c>
      <c r="BF3834" s="105">
        <f t="shared" si="10"/>
        <v>0</v>
      </c>
      <c r="BG3834" s="105">
        <f t="shared" si="11"/>
        <v>0</v>
      </c>
      <c r="BH3834" s="105">
        <f t="shared" si="12"/>
        <v>0</v>
      </c>
      <c r="BI3834" s="105">
        <f t="shared" si="13"/>
        <v>0</v>
      </c>
      <c r="BJ3834" s="18" t="s">
        <v>89</v>
      </c>
      <c r="BK3834" s="188">
        <f t="shared" si="14"/>
        <v>0</v>
      </c>
      <c r="BL3834" s="18" t="s">
        <v>644</v>
      </c>
      <c r="BM3834" s="187" t="s">
        <v>3822</v>
      </c>
    </row>
    <row r="3835" spans="1:65" s="2" customFormat="1" ht="66.75" customHeight="1">
      <c r="A3835" s="35"/>
      <c r="B3835" s="144"/>
      <c r="C3835" s="176" t="s">
        <v>3823</v>
      </c>
      <c r="D3835" s="176" t="s">
        <v>526</v>
      </c>
      <c r="E3835" s="177" t="s">
        <v>3824</v>
      </c>
      <c r="F3835" s="178" t="s">
        <v>3825</v>
      </c>
      <c r="G3835" s="179" t="s">
        <v>879</v>
      </c>
      <c r="H3835" s="180">
        <v>1</v>
      </c>
      <c r="I3835" s="181"/>
      <c r="J3835" s="180">
        <f t="shared" si="5"/>
        <v>0</v>
      </c>
      <c r="K3835" s="182"/>
      <c r="L3835" s="36"/>
      <c r="M3835" s="183" t="s">
        <v>1</v>
      </c>
      <c r="N3835" s="184" t="s">
        <v>42</v>
      </c>
      <c r="O3835" s="61"/>
      <c r="P3835" s="185">
        <f t="shared" si="6"/>
        <v>0</v>
      </c>
      <c r="Q3835" s="185">
        <v>5.0000000000000002E-5</v>
      </c>
      <c r="R3835" s="185">
        <f t="shared" si="7"/>
        <v>5.0000000000000002E-5</v>
      </c>
      <c r="S3835" s="185">
        <v>0</v>
      </c>
      <c r="T3835" s="186">
        <f t="shared" si="8"/>
        <v>0</v>
      </c>
      <c r="U3835" s="35"/>
      <c r="V3835" s="35"/>
      <c r="W3835" s="35"/>
      <c r="X3835" s="35"/>
      <c r="Y3835" s="35"/>
      <c r="Z3835" s="35"/>
      <c r="AA3835" s="35"/>
      <c r="AB3835" s="35"/>
      <c r="AC3835" s="35"/>
      <c r="AD3835" s="35"/>
      <c r="AE3835" s="35"/>
      <c r="AR3835" s="187" t="s">
        <v>644</v>
      </c>
      <c r="AT3835" s="187" t="s">
        <v>526</v>
      </c>
      <c r="AU3835" s="187" t="s">
        <v>89</v>
      </c>
      <c r="AY3835" s="18" t="s">
        <v>524</v>
      </c>
      <c r="BE3835" s="105">
        <f t="shared" si="9"/>
        <v>0</v>
      </c>
      <c r="BF3835" s="105">
        <f t="shared" si="10"/>
        <v>0</v>
      </c>
      <c r="BG3835" s="105">
        <f t="shared" si="11"/>
        <v>0</v>
      </c>
      <c r="BH3835" s="105">
        <f t="shared" si="12"/>
        <v>0</v>
      </c>
      <c r="BI3835" s="105">
        <f t="shared" si="13"/>
        <v>0</v>
      </c>
      <c r="BJ3835" s="18" t="s">
        <v>89</v>
      </c>
      <c r="BK3835" s="188">
        <f t="shared" si="14"/>
        <v>0</v>
      </c>
      <c r="BL3835" s="18" t="s">
        <v>644</v>
      </c>
      <c r="BM3835" s="187" t="s">
        <v>3826</v>
      </c>
    </row>
    <row r="3836" spans="1:65" s="2" customFormat="1" ht="66.75" customHeight="1">
      <c r="A3836" s="35"/>
      <c r="B3836" s="144"/>
      <c r="C3836" s="176" t="s">
        <v>3827</v>
      </c>
      <c r="D3836" s="176" t="s">
        <v>526</v>
      </c>
      <c r="E3836" s="177" t="s">
        <v>3828</v>
      </c>
      <c r="F3836" s="178" t="s">
        <v>3829</v>
      </c>
      <c r="G3836" s="179" t="s">
        <v>879</v>
      </c>
      <c r="H3836" s="180">
        <v>2</v>
      </c>
      <c r="I3836" s="181"/>
      <c r="J3836" s="180">
        <f t="shared" si="5"/>
        <v>0</v>
      </c>
      <c r="K3836" s="182"/>
      <c r="L3836" s="36"/>
      <c r="M3836" s="183" t="s">
        <v>1</v>
      </c>
      <c r="N3836" s="184" t="s">
        <v>42</v>
      </c>
      <c r="O3836" s="61"/>
      <c r="P3836" s="185">
        <f t="shared" si="6"/>
        <v>0</v>
      </c>
      <c r="Q3836" s="185">
        <v>5.0000000000000002E-5</v>
      </c>
      <c r="R3836" s="185">
        <f t="shared" si="7"/>
        <v>1E-4</v>
      </c>
      <c r="S3836" s="185">
        <v>0</v>
      </c>
      <c r="T3836" s="186">
        <f t="shared" si="8"/>
        <v>0</v>
      </c>
      <c r="U3836" s="35"/>
      <c r="V3836" s="35"/>
      <c r="W3836" s="35"/>
      <c r="X3836" s="35"/>
      <c r="Y3836" s="35"/>
      <c r="Z3836" s="35"/>
      <c r="AA3836" s="35"/>
      <c r="AB3836" s="35"/>
      <c r="AC3836" s="35"/>
      <c r="AD3836" s="35"/>
      <c r="AE3836" s="35"/>
      <c r="AR3836" s="187" t="s">
        <v>644</v>
      </c>
      <c r="AT3836" s="187" t="s">
        <v>526</v>
      </c>
      <c r="AU3836" s="187" t="s">
        <v>89</v>
      </c>
      <c r="AY3836" s="18" t="s">
        <v>524</v>
      </c>
      <c r="BE3836" s="105">
        <f t="shared" si="9"/>
        <v>0</v>
      </c>
      <c r="BF3836" s="105">
        <f t="shared" si="10"/>
        <v>0</v>
      </c>
      <c r="BG3836" s="105">
        <f t="shared" si="11"/>
        <v>0</v>
      </c>
      <c r="BH3836" s="105">
        <f t="shared" si="12"/>
        <v>0</v>
      </c>
      <c r="BI3836" s="105">
        <f t="shared" si="13"/>
        <v>0</v>
      </c>
      <c r="BJ3836" s="18" t="s">
        <v>89</v>
      </c>
      <c r="BK3836" s="188">
        <f t="shared" si="14"/>
        <v>0</v>
      </c>
      <c r="BL3836" s="18" t="s">
        <v>644</v>
      </c>
      <c r="BM3836" s="187" t="s">
        <v>3830</v>
      </c>
    </row>
    <row r="3837" spans="1:65" s="2" customFormat="1" ht="66.75" customHeight="1">
      <c r="A3837" s="35"/>
      <c r="B3837" s="144"/>
      <c r="C3837" s="176" t="s">
        <v>3831</v>
      </c>
      <c r="D3837" s="176" t="s">
        <v>526</v>
      </c>
      <c r="E3837" s="177" t="s">
        <v>3832</v>
      </c>
      <c r="F3837" s="178" t="s">
        <v>3833</v>
      </c>
      <c r="G3837" s="179" t="s">
        <v>879</v>
      </c>
      <c r="H3837" s="180">
        <v>1</v>
      </c>
      <c r="I3837" s="181"/>
      <c r="J3837" s="180">
        <f t="shared" si="5"/>
        <v>0</v>
      </c>
      <c r="K3837" s="182"/>
      <c r="L3837" s="36"/>
      <c r="M3837" s="183" t="s">
        <v>1</v>
      </c>
      <c r="N3837" s="184" t="s">
        <v>42</v>
      </c>
      <c r="O3837" s="61"/>
      <c r="P3837" s="185">
        <f t="shared" si="6"/>
        <v>0</v>
      </c>
      <c r="Q3837" s="185">
        <v>5.0000000000000002E-5</v>
      </c>
      <c r="R3837" s="185">
        <f t="shared" si="7"/>
        <v>5.0000000000000002E-5</v>
      </c>
      <c r="S3837" s="185">
        <v>0</v>
      </c>
      <c r="T3837" s="186">
        <f t="shared" si="8"/>
        <v>0</v>
      </c>
      <c r="U3837" s="35"/>
      <c r="V3837" s="35"/>
      <c r="W3837" s="35"/>
      <c r="X3837" s="35"/>
      <c r="Y3837" s="35"/>
      <c r="Z3837" s="35"/>
      <c r="AA3837" s="35"/>
      <c r="AB3837" s="35"/>
      <c r="AC3837" s="35"/>
      <c r="AD3837" s="35"/>
      <c r="AE3837" s="35"/>
      <c r="AR3837" s="187" t="s">
        <v>644</v>
      </c>
      <c r="AT3837" s="187" t="s">
        <v>526</v>
      </c>
      <c r="AU3837" s="187" t="s">
        <v>89</v>
      </c>
      <c r="AY3837" s="18" t="s">
        <v>524</v>
      </c>
      <c r="BE3837" s="105">
        <f t="shared" si="9"/>
        <v>0</v>
      </c>
      <c r="BF3837" s="105">
        <f t="shared" si="10"/>
        <v>0</v>
      </c>
      <c r="BG3837" s="105">
        <f t="shared" si="11"/>
        <v>0</v>
      </c>
      <c r="BH3837" s="105">
        <f t="shared" si="12"/>
        <v>0</v>
      </c>
      <c r="BI3837" s="105">
        <f t="shared" si="13"/>
        <v>0</v>
      </c>
      <c r="BJ3837" s="18" t="s">
        <v>89</v>
      </c>
      <c r="BK3837" s="188">
        <f t="shared" si="14"/>
        <v>0</v>
      </c>
      <c r="BL3837" s="18" t="s">
        <v>644</v>
      </c>
      <c r="BM3837" s="187" t="s">
        <v>3834</v>
      </c>
    </row>
    <row r="3838" spans="1:65" s="2" customFormat="1" ht="55.5" customHeight="1">
      <c r="A3838" s="35"/>
      <c r="B3838" s="144"/>
      <c r="C3838" s="176" t="s">
        <v>3835</v>
      </c>
      <c r="D3838" s="176" t="s">
        <v>526</v>
      </c>
      <c r="E3838" s="177" t="s">
        <v>3836</v>
      </c>
      <c r="F3838" s="178" t="s">
        <v>3837</v>
      </c>
      <c r="G3838" s="179" t="s">
        <v>879</v>
      </c>
      <c r="H3838" s="180">
        <v>1</v>
      </c>
      <c r="I3838" s="181"/>
      <c r="J3838" s="180">
        <f t="shared" si="5"/>
        <v>0</v>
      </c>
      <c r="K3838" s="182"/>
      <c r="L3838" s="36"/>
      <c r="M3838" s="183" t="s">
        <v>1</v>
      </c>
      <c r="N3838" s="184" t="s">
        <v>42</v>
      </c>
      <c r="O3838" s="61"/>
      <c r="P3838" s="185">
        <f t="shared" si="6"/>
        <v>0</v>
      </c>
      <c r="Q3838" s="185">
        <v>5.0000000000000002E-5</v>
      </c>
      <c r="R3838" s="185">
        <f t="shared" si="7"/>
        <v>5.0000000000000002E-5</v>
      </c>
      <c r="S3838" s="185">
        <v>0</v>
      </c>
      <c r="T3838" s="186">
        <f t="shared" si="8"/>
        <v>0</v>
      </c>
      <c r="U3838" s="35"/>
      <c r="V3838" s="35"/>
      <c r="W3838" s="35"/>
      <c r="X3838" s="35"/>
      <c r="Y3838" s="35"/>
      <c r="Z3838" s="35"/>
      <c r="AA3838" s="35"/>
      <c r="AB3838" s="35"/>
      <c r="AC3838" s="35"/>
      <c r="AD3838" s="35"/>
      <c r="AE3838" s="35"/>
      <c r="AR3838" s="187" t="s">
        <v>644</v>
      </c>
      <c r="AT3838" s="187" t="s">
        <v>526</v>
      </c>
      <c r="AU3838" s="187" t="s">
        <v>89</v>
      </c>
      <c r="AY3838" s="18" t="s">
        <v>524</v>
      </c>
      <c r="BE3838" s="105">
        <f t="shared" si="9"/>
        <v>0</v>
      </c>
      <c r="BF3838" s="105">
        <f t="shared" si="10"/>
        <v>0</v>
      </c>
      <c r="BG3838" s="105">
        <f t="shared" si="11"/>
        <v>0</v>
      </c>
      <c r="BH3838" s="105">
        <f t="shared" si="12"/>
        <v>0</v>
      </c>
      <c r="BI3838" s="105">
        <f t="shared" si="13"/>
        <v>0</v>
      </c>
      <c r="BJ3838" s="18" t="s">
        <v>89</v>
      </c>
      <c r="BK3838" s="188">
        <f t="shared" si="14"/>
        <v>0</v>
      </c>
      <c r="BL3838" s="18" t="s">
        <v>644</v>
      </c>
      <c r="BM3838" s="187" t="s">
        <v>3838</v>
      </c>
    </row>
    <row r="3839" spans="1:65" s="2" customFormat="1" ht="66.75" customHeight="1">
      <c r="A3839" s="35"/>
      <c r="B3839" s="144"/>
      <c r="C3839" s="176" t="s">
        <v>3839</v>
      </c>
      <c r="D3839" s="176" t="s">
        <v>526</v>
      </c>
      <c r="E3839" s="177" t="s">
        <v>3840</v>
      </c>
      <c r="F3839" s="178" t="s">
        <v>3841</v>
      </c>
      <c r="G3839" s="179" t="s">
        <v>879</v>
      </c>
      <c r="H3839" s="180">
        <v>1</v>
      </c>
      <c r="I3839" s="181"/>
      <c r="J3839" s="180">
        <f t="shared" si="5"/>
        <v>0</v>
      </c>
      <c r="K3839" s="182"/>
      <c r="L3839" s="36"/>
      <c r="M3839" s="183" t="s">
        <v>1</v>
      </c>
      <c r="N3839" s="184" t="s">
        <v>42</v>
      </c>
      <c r="O3839" s="61"/>
      <c r="P3839" s="185">
        <f t="shared" si="6"/>
        <v>0</v>
      </c>
      <c r="Q3839" s="185">
        <v>5.0000000000000002E-5</v>
      </c>
      <c r="R3839" s="185">
        <f t="shared" si="7"/>
        <v>5.0000000000000002E-5</v>
      </c>
      <c r="S3839" s="185">
        <v>0</v>
      </c>
      <c r="T3839" s="186">
        <f t="shared" si="8"/>
        <v>0</v>
      </c>
      <c r="U3839" s="35"/>
      <c r="V3839" s="35"/>
      <c r="W3839" s="35"/>
      <c r="X3839" s="35"/>
      <c r="Y3839" s="35"/>
      <c r="Z3839" s="35"/>
      <c r="AA3839" s="35"/>
      <c r="AB3839" s="35"/>
      <c r="AC3839" s="35"/>
      <c r="AD3839" s="35"/>
      <c r="AE3839" s="35"/>
      <c r="AR3839" s="187" t="s">
        <v>644</v>
      </c>
      <c r="AT3839" s="187" t="s">
        <v>526</v>
      </c>
      <c r="AU3839" s="187" t="s">
        <v>89</v>
      </c>
      <c r="AY3839" s="18" t="s">
        <v>524</v>
      </c>
      <c r="BE3839" s="105">
        <f t="shared" si="9"/>
        <v>0</v>
      </c>
      <c r="BF3839" s="105">
        <f t="shared" si="10"/>
        <v>0</v>
      </c>
      <c r="BG3839" s="105">
        <f t="shared" si="11"/>
        <v>0</v>
      </c>
      <c r="BH3839" s="105">
        <f t="shared" si="12"/>
        <v>0</v>
      </c>
      <c r="BI3839" s="105">
        <f t="shared" si="13"/>
        <v>0</v>
      </c>
      <c r="BJ3839" s="18" t="s">
        <v>89</v>
      </c>
      <c r="BK3839" s="188">
        <f t="shared" si="14"/>
        <v>0</v>
      </c>
      <c r="BL3839" s="18" t="s">
        <v>644</v>
      </c>
      <c r="BM3839" s="187" t="s">
        <v>3842</v>
      </c>
    </row>
    <row r="3840" spans="1:65" s="2" customFormat="1" ht="44.25" customHeight="1">
      <c r="A3840" s="35"/>
      <c r="B3840" s="144"/>
      <c r="C3840" s="176" t="s">
        <v>3843</v>
      </c>
      <c r="D3840" s="176" t="s">
        <v>526</v>
      </c>
      <c r="E3840" s="177" t="s">
        <v>3844</v>
      </c>
      <c r="F3840" s="178" t="s">
        <v>3845</v>
      </c>
      <c r="G3840" s="179" t="s">
        <v>879</v>
      </c>
      <c r="H3840" s="180">
        <v>1</v>
      </c>
      <c r="I3840" s="181"/>
      <c r="J3840" s="180">
        <f t="shared" si="5"/>
        <v>0</v>
      </c>
      <c r="K3840" s="182"/>
      <c r="L3840" s="36"/>
      <c r="M3840" s="183" t="s">
        <v>1</v>
      </c>
      <c r="N3840" s="184" t="s">
        <v>42</v>
      </c>
      <c r="O3840" s="61"/>
      <c r="P3840" s="185">
        <f t="shared" si="6"/>
        <v>0</v>
      </c>
      <c r="Q3840" s="185">
        <v>5.0000000000000002E-5</v>
      </c>
      <c r="R3840" s="185">
        <f t="shared" si="7"/>
        <v>5.0000000000000002E-5</v>
      </c>
      <c r="S3840" s="185">
        <v>0</v>
      </c>
      <c r="T3840" s="186">
        <f t="shared" si="8"/>
        <v>0</v>
      </c>
      <c r="U3840" s="35"/>
      <c r="V3840" s="35"/>
      <c r="W3840" s="35"/>
      <c r="X3840" s="35"/>
      <c r="Y3840" s="35"/>
      <c r="Z3840" s="35"/>
      <c r="AA3840" s="35"/>
      <c r="AB3840" s="35"/>
      <c r="AC3840" s="35"/>
      <c r="AD3840" s="35"/>
      <c r="AE3840" s="35"/>
      <c r="AR3840" s="187" t="s">
        <v>644</v>
      </c>
      <c r="AT3840" s="187" t="s">
        <v>526</v>
      </c>
      <c r="AU3840" s="187" t="s">
        <v>89</v>
      </c>
      <c r="AY3840" s="18" t="s">
        <v>524</v>
      </c>
      <c r="BE3840" s="105">
        <f t="shared" si="9"/>
        <v>0</v>
      </c>
      <c r="BF3840" s="105">
        <f t="shared" si="10"/>
        <v>0</v>
      </c>
      <c r="BG3840" s="105">
        <f t="shared" si="11"/>
        <v>0</v>
      </c>
      <c r="BH3840" s="105">
        <f t="shared" si="12"/>
        <v>0</v>
      </c>
      <c r="BI3840" s="105">
        <f t="shared" si="13"/>
        <v>0</v>
      </c>
      <c r="BJ3840" s="18" t="s">
        <v>89</v>
      </c>
      <c r="BK3840" s="188">
        <f t="shared" si="14"/>
        <v>0</v>
      </c>
      <c r="BL3840" s="18" t="s">
        <v>644</v>
      </c>
      <c r="BM3840" s="187" t="s">
        <v>3846</v>
      </c>
    </row>
    <row r="3841" spans="1:65" s="14" customFormat="1">
      <c r="B3841" s="198"/>
      <c r="D3841" s="190" t="s">
        <v>532</v>
      </c>
      <c r="E3841" s="199" t="s">
        <v>1</v>
      </c>
      <c r="F3841" s="200" t="s">
        <v>577</v>
      </c>
      <c r="H3841" s="199" t="s">
        <v>1</v>
      </c>
      <c r="I3841" s="201"/>
      <c r="L3841" s="198"/>
      <c r="M3841" s="202"/>
      <c r="N3841" s="203"/>
      <c r="O3841" s="203"/>
      <c r="P3841" s="203"/>
      <c r="Q3841" s="203"/>
      <c r="R3841" s="203"/>
      <c r="S3841" s="203"/>
      <c r="T3841" s="204"/>
      <c r="AT3841" s="199" t="s">
        <v>532</v>
      </c>
      <c r="AU3841" s="199" t="s">
        <v>89</v>
      </c>
      <c r="AV3841" s="14" t="s">
        <v>83</v>
      </c>
      <c r="AW3841" s="14" t="s">
        <v>30</v>
      </c>
      <c r="AX3841" s="14" t="s">
        <v>76</v>
      </c>
      <c r="AY3841" s="199" t="s">
        <v>524</v>
      </c>
    </row>
    <row r="3842" spans="1:65" s="13" customFormat="1">
      <c r="B3842" s="189"/>
      <c r="D3842" s="190" t="s">
        <v>532</v>
      </c>
      <c r="E3842" s="191" t="s">
        <v>1</v>
      </c>
      <c r="F3842" s="192" t="s">
        <v>3847</v>
      </c>
      <c r="H3842" s="193">
        <v>1</v>
      </c>
      <c r="I3842" s="194"/>
      <c r="L3842" s="189"/>
      <c r="M3842" s="195"/>
      <c r="N3842" s="196"/>
      <c r="O3842" s="196"/>
      <c r="P3842" s="196"/>
      <c r="Q3842" s="196"/>
      <c r="R3842" s="196"/>
      <c r="S3842" s="196"/>
      <c r="T3842" s="197"/>
      <c r="AT3842" s="191" t="s">
        <v>532</v>
      </c>
      <c r="AU3842" s="191" t="s">
        <v>89</v>
      </c>
      <c r="AV3842" s="13" t="s">
        <v>89</v>
      </c>
      <c r="AW3842" s="13" t="s">
        <v>30</v>
      </c>
      <c r="AX3842" s="13" t="s">
        <v>76</v>
      </c>
      <c r="AY3842" s="191" t="s">
        <v>524</v>
      </c>
    </row>
    <row r="3843" spans="1:65" s="16" customFormat="1">
      <c r="B3843" s="213"/>
      <c r="D3843" s="190" t="s">
        <v>532</v>
      </c>
      <c r="E3843" s="214" t="s">
        <v>1</v>
      </c>
      <c r="F3843" s="215" t="s">
        <v>590</v>
      </c>
      <c r="H3843" s="216">
        <v>1</v>
      </c>
      <c r="I3843" s="217"/>
      <c r="L3843" s="213"/>
      <c r="M3843" s="218"/>
      <c r="N3843" s="219"/>
      <c r="O3843" s="219"/>
      <c r="P3843" s="219"/>
      <c r="Q3843" s="219"/>
      <c r="R3843" s="219"/>
      <c r="S3843" s="219"/>
      <c r="T3843" s="220"/>
      <c r="AT3843" s="214" t="s">
        <v>532</v>
      </c>
      <c r="AU3843" s="214" t="s">
        <v>89</v>
      </c>
      <c r="AV3843" s="16" t="s">
        <v>530</v>
      </c>
      <c r="AW3843" s="16" t="s">
        <v>30</v>
      </c>
      <c r="AX3843" s="16" t="s">
        <v>83</v>
      </c>
      <c r="AY3843" s="214" t="s">
        <v>524</v>
      </c>
    </row>
    <row r="3844" spans="1:65" s="2" customFormat="1" ht="78" customHeight="1">
      <c r="A3844" s="35"/>
      <c r="B3844" s="144"/>
      <c r="C3844" s="176" t="s">
        <v>3848</v>
      </c>
      <c r="D3844" s="176" t="s">
        <v>526</v>
      </c>
      <c r="E3844" s="177" t="s">
        <v>3849</v>
      </c>
      <c r="F3844" s="178" t="s">
        <v>3850</v>
      </c>
      <c r="G3844" s="179" t="s">
        <v>879</v>
      </c>
      <c r="H3844" s="180">
        <v>1</v>
      </c>
      <c r="I3844" s="181"/>
      <c r="J3844" s="180">
        <f t="shared" ref="J3844:J3852" si="15">ROUND(I3844*H3844,3)</f>
        <v>0</v>
      </c>
      <c r="K3844" s="182"/>
      <c r="L3844" s="36"/>
      <c r="M3844" s="183" t="s">
        <v>1</v>
      </c>
      <c r="N3844" s="184" t="s">
        <v>42</v>
      </c>
      <c r="O3844" s="61"/>
      <c r="P3844" s="185">
        <f t="shared" ref="P3844:P3852" si="16">O3844*H3844</f>
        <v>0</v>
      </c>
      <c r="Q3844" s="185">
        <v>5.0000000000000002E-5</v>
      </c>
      <c r="R3844" s="185">
        <f t="shared" ref="R3844:R3852" si="17">Q3844*H3844</f>
        <v>5.0000000000000002E-5</v>
      </c>
      <c r="S3844" s="185">
        <v>0</v>
      </c>
      <c r="T3844" s="186">
        <f t="shared" ref="T3844:T3852" si="18">S3844*H3844</f>
        <v>0</v>
      </c>
      <c r="U3844" s="35"/>
      <c r="V3844" s="35"/>
      <c r="W3844" s="35"/>
      <c r="X3844" s="35"/>
      <c r="Y3844" s="35"/>
      <c r="Z3844" s="35"/>
      <c r="AA3844" s="35"/>
      <c r="AB3844" s="35"/>
      <c r="AC3844" s="35"/>
      <c r="AD3844" s="35"/>
      <c r="AE3844" s="35"/>
      <c r="AR3844" s="187" t="s">
        <v>644</v>
      </c>
      <c r="AT3844" s="187" t="s">
        <v>526</v>
      </c>
      <c r="AU3844" s="187" t="s">
        <v>89</v>
      </c>
      <c r="AY3844" s="18" t="s">
        <v>524</v>
      </c>
      <c r="BE3844" s="105">
        <f t="shared" ref="BE3844:BE3852" si="19">IF(N3844="základná",J3844,0)</f>
        <v>0</v>
      </c>
      <c r="BF3844" s="105">
        <f t="shared" ref="BF3844:BF3852" si="20">IF(N3844="znížená",J3844,0)</f>
        <v>0</v>
      </c>
      <c r="BG3844" s="105">
        <f t="shared" ref="BG3844:BG3852" si="21">IF(N3844="zákl. prenesená",J3844,0)</f>
        <v>0</v>
      </c>
      <c r="BH3844" s="105">
        <f t="shared" ref="BH3844:BH3852" si="22">IF(N3844="zníž. prenesená",J3844,0)</f>
        <v>0</v>
      </c>
      <c r="BI3844" s="105">
        <f t="shared" ref="BI3844:BI3852" si="23">IF(N3844="nulová",J3844,0)</f>
        <v>0</v>
      </c>
      <c r="BJ3844" s="18" t="s">
        <v>89</v>
      </c>
      <c r="BK3844" s="188">
        <f t="shared" ref="BK3844:BK3852" si="24">ROUND(I3844*H3844,3)</f>
        <v>0</v>
      </c>
      <c r="BL3844" s="18" t="s">
        <v>644</v>
      </c>
      <c r="BM3844" s="187" t="s">
        <v>3851</v>
      </c>
    </row>
    <row r="3845" spans="1:65" s="2" customFormat="1" ht="55.5" customHeight="1">
      <c r="A3845" s="35"/>
      <c r="B3845" s="144"/>
      <c r="C3845" s="258" t="s">
        <v>3852</v>
      </c>
      <c r="D3845" s="176" t="s">
        <v>526</v>
      </c>
      <c r="E3845" s="177" t="s">
        <v>3853</v>
      </c>
      <c r="F3845" s="178" t="s">
        <v>3854</v>
      </c>
      <c r="G3845" s="179" t="s">
        <v>879</v>
      </c>
      <c r="H3845" s="180">
        <v>1</v>
      </c>
      <c r="I3845" s="181"/>
      <c r="J3845" s="180">
        <f t="shared" si="15"/>
        <v>0</v>
      </c>
      <c r="K3845" s="182"/>
      <c r="L3845" s="36"/>
      <c r="M3845" s="183" t="s">
        <v>1</v>
      </c>
      <c r="N3845" s="184" t="s">
        <v>42</v>
      </c>
      <c r="O3845" s="61"/>
      <c r="P3845" s="185">
        <f t="shared" si="16"/>
        <v>0</v>
      </c>
      <c r="Q3845" s="185">
        <v>5.0000000000000002E-5</v>
      </c>
      <c r="R3845" s="185">
        <f t="shared" si="17"/>
        <v>5.0000000000000002E-5</v>
      </c>
      <c r="S3845" s="185">
        <v>0</v>
      </c>
      <c r="T3845" s="186">
        <f t="shared" si="18"/>
        <v>0</v>
      </c>
      <c r="U3845" s="35"/>
      <c r="V3845" s="35"/>
      <c r="W3845" s="35"/>
      <c r="X3845" s="35"/>
      <c r="Y3845" s="35"/>
      <c r="Z3845" s="35"/>
      <c r="AA3845" s="35"/>
      <c r="AB3845" s="35"/>
      <c r="AC3845" s="35"/>
      <c r="AD3845" s="35"/>
      <c r="AE3845" s="35"/>
      <c r="AR3845" s="187" t="s">
        <v>644</v>
      </c>
      <c r="AT3845" s="187" t="s">
        <v>526</v>
      </c>
      <c r="AU3845" s="187" t="s">
        <v>89</v>
      </c>
      <c r="AY3845" s="18" t="s">
        <v>524</v>
      </c>
      <c r="BE3845" s="105">
        <f t="shared" si="19"/>
        <v>0</v>
      </c>
      <c r="BF3845" s="105">
        <f t="shared" si="20"/>
        <v>0</v>
      </c>
      <c r="BG3845" s="105">
        <f t="shared" si="21"/>
        <v>0</v>
      </c>
      <c r="BH3845" s="105">
        <f t="shared" si="22"/>
        <v>0</v>
      </c>
      <c r="BI3845" s="105">
        <f t="shared" si="23"/>
        <v>0</v>
      </c>
      <c r="BJ3845" s="18" t="s">
        <v>89</v>
      </c>
      <c r="BK3845" s="188">
        <f t="shared" si="24"/>
        <v>0</v>
      </c>
      <c r="BL3845" s="18" t="s">
        <v>644</v>
      </c>
      <c r="BM3845" s="187" t="s">
        <v>3855</v>
      </c>
    </row>
    <row r="3846" spans="1:65" s="2" customFormat="1" ht="55.5" customHeight="1">
      <c r="A3846" s="35"/>
      <c r="B3846" s="144"/>
      <c r="C3846" s="176" t="s">
        <v>3856</v>
      </c>
      <c r="D3846" s="176" t="s">
        <v>526</v>
      </c>
      <c r="E3846" s="177" t="s">
        <v>3857</v>
      </c>
      <c r="F3846" s="178" t="s">
        <v>3858</v>
      </c>
      <c r="G3846" s="179" t="s">
        <v>879</v>
      </c>
      <c r="H3846" s="180">
        <v>7</v>
      </c>
      <c r="I3846" s="181"/>
      <c r="J3846" s="180">
        <f t="shared" si="15"/>
        <v>0</v>
      </c>
      <c r="K3846" s="182"/>
      <c r="L3846" s="36"/>
      <c r="M3846" s="183" t="s">
        <v>1</v>
      </c>
      <c r="N3846" s="184" t="s">
        <v>42</v>
      </c>
      <c r="O3846" s="61"/>
      <c r="P3846" s="185">
        <f t="shared" si="16"/>
        <v>0</v>
      </c>
      <c r="Q3846" s="185">
        <v>5.0000000000000002E-5</v>
      </c>
      <c r="R3846" s="185">
        <f t="shared" si="17"/>
        <v>3.5E-4</v>
      </c>
      <c r="S3846" s="185">
        <v>0</v>
      </c>
      <c r="T3846" s="186">
        <f t="shared" si="18"/>
        <v>0</v>
      </c>
      <c r="U3846" s="35"/>
      <c r="V3846" s="35"/>
      <c r="W3846" s="35"/>
      <c r="X3846" s="35"/>
      <c r="Y3846" s="35"/>
      <c r="Z3846" s="35"/>
      <c r="AA3846" s="35"/>
      <c r="AB3846" s="35"/>
      <c r="AC3846" s="35"/>
      <c r="AD3846" s="35"/>
      <c r="AE3846" s="35"/>
      <c r="AR3846" s="187" t="s">
        <v>644</v>
      </c>
      <c r="AT3846" s="187" t="s">
        <v>526</v>
      </c>
      <c r="AU3846" s="187" t="s">
        <v>89</v>
      </c>
      <c r="AY3846" s="18" t="s">
        <v>524</v>
      </c>
      <c r="BE3846" s="105">
        <f t="shared" si="19"/>
        <v>0</v>
      </c>
      <c r="BF3846" s="105">
        <f t="shared" si="20"/>
        <v>0</v>
      </c>
      <c r="BG3846" s="105">
        <f t="shared" si="21"/>
        <v>0</v>
      </c>
      <c r="BH3846" s="105">
        <f t="shared" si="22"/>
        <v>0</v>
      </c>
      <c r="BI3846" s="105">
        <f t="shared" si="23"/>
        <v>0</v>
      </c>
      <c r="BJ3846" s="18" t="s">
        <v>89</v>
      </c>
      <c r="BK3846" s="188">
        <f t="shared" si="24"/>
        <v>0</v>
      </c>
      <c r="BL3846" s="18" t="s">
        <v>644</v>
      </c>
      <c r="BM3846" s="187" t="s">
        <v>3859</v>
      </c>
    </row>
    <row r="3847" spans="1:65" s="2" customFormat="1" ht="55.5" customHeight="1">
      <c r="A3847" s="35"/>
      <c r="B3847" s="144"/>
      <c r="C3847" s="176" t="s">
        <v>3860</v>
      </c>
      <c r="D3847" s="176" t="s">
        <v>526</v>
      </c>
      <c r="E3847" s="177" t="s">
        <v>3861</v>
      </c>
      <c r="F3847" s="178" t="s">
        <v>3862</v>
      </c>
      <c r="G3847" s="179" t="s">
        <v>879</v>
      </c>
      <c r="H3847" s="180">
        <v>1</v>
      </c>
      <c r="I3847" s="181"/>
      <c r="J3847" s="180">
        <f t="shared" si="15"/>
        <v>0</v>
      </c>
      <c r="K3847" s="182"/>
      <c r="L3847" s="36"/>
      <c r="M3847" s="183" t="s">
        <v>1</v>
      </c>
      <c r="N3847" s="184" t="s">
        <v>42</v>
      </c>
      <c r="O3847" s="61"/>
      <c r="P3847" s="185">
        <f t="shared" si="16"/>
        <v>0</v>
      </c>
      <c r="Q3847" s="185">
        <v>5.0000000000000002E-5</v>
      </c>
      <c r="R3847" s="185">
        <f t="shared" si="17"/>
        <v>5.0000000000000002E-5</v>
      </c>
      <c r="S3847" s="185">
        <v>0</v>
      </c>
      <c r="T3847" s="186">
        <f t="shared" si="18"/>
        <v>0</v>
      </c>
      <c r="U3847" s="35"/>
      <c r="V3847" s="35"/>
      <c r="W3847" s="35"/>
      <c r="X3847" s="35"/>
      <c r="Y3847" s="35"/>
      <c r="Z3847" s="35"/>
      <c r="AA3847" s="35"/>
      <c r="AB3847" s="35"/>
      <c r="AC3847" s="35"/>
      <c r="AD3847" s="35"/>
      <c r="AE3847" s="35"/>
      <c r="AR3847" s="187" t="s">
        <v>644</v>
      </c>
      <c r="AT3847" s="187" t="s">
        <v>526</v>
      </c>
      <c r="AU3847" s="187" t="s">
        <v>89</v>
      </c>
      <c r="AY3847" s="18" t="s">
        <v>524</v>
      </c>
      <c r="BE3847" s="105">
        <f t="shared" si="19"/>
        <v>0</v>
      </c>
      <c r="BF3847" s="105">
        <f t="shared" si="20"/>
        <v>0</v>
      </c>
      <c r="BG3847" s="105">
        <f t="shared" si="21"/>
        <v>0</v>
      </c>
      <c r="BH3847" s="105">
        <f t="shared" si="22"/>
        <v>0</v>
      </c>
      <c r="BI3847" s="105">
        <f t="shared" si="23"/>
        <v>0</v>
      </c>
      <c r="BJ3847" s="18" t="s">
        <v>89</v>
      </c>
      <c r="BK3847" s="188">
        <f t="shared" si="24"/>
        <v>0</v>
      </c>
      <c r="BL3847" s="18" t="s">
        <v>644</v>
      </c>
      <c r="BM3847" s="187" t="s">
        <v>3863</v>
      </c>
    </row>
    <row r="3848" spans="1:65" s="2" customFormat="1" ht="44.25" customHeight="1">
      <c r="A3848" s="35"/>
      <c r="B3848" s="144"/>
      <c r="C3848" s="176" t="s">
        <v>3864</v>
      </c>
      <c r="D3848" s="176" t="s">
        <v>526</v>
      </c>
      <c r="E3848" s="177" t="s">
        <v>3865</v>
      </c>
      <c r="F3848" s="178" t="s">
        <v>3866</v>
      </c>
      <c r="G3848" s="179" t="s">
        <v>879</v>
      </c>
      <c r="H3848" s="180">
        <v>20</v>
      </c>
      <c r="I3848" s="181"/>
      <c r="J3848" s="180">
        <f t="shared" si="15"/>
        <v>0</v>
      </c>
      <c r="K3848" s="182"/>
      <c r="L3848" s="36"/>
      <c r="M3848" s="183" t="s">
        <v>1</v>
      </c>
      <c r="N3848" s="184" t="s">
        <v>42</v>
      </c>
      <c r="O3848" s="61"/>
      <c r="P3848" s="185">
        <f t="shared" si="16"/>
        <v>0</v>
      </c>
      <c r="Q3848" s="185">
        <v>5.0000000000000002E-5</v>
      </c>
      <c r="R3848" s="185">
        <f t="shared" si="17"/>
        <v>1E-3</v>
      </c>
      <c r="S3848" s="185">
        <v>0</v>
      </c>
      <c r="T3848" s="186">
        <f t="shared" si="18"/>
        <v>0</v>
      </c>
      <c r="U3848" s="35"/>
      <c r="V3848" s="35"/>
      <c r="W3848" s="35"/>
      <c r="X3848" s="35"/>
      <c r="Y3848" s="35"/>
      <c r="Z3848" s="35"/>
      <c r="AA3848" s="35"/>
      <c r="AB3848" s="35"/>
      <c r="AC3848" s="35"/>
      <c r="AD3848" s="35"/>
      <c r="AE3848" s="35"/>
      <c r="AR3848" s="187" t="s">
        <v>644</v>
      </c>
      <c r="AT3848" s="187" t="s">
        <v>526</v>
      </c>
      <c r="AU3848" s="187" t="s">
        <v>89</v>
      </c>
      <c r="AY3848" s="18" t="s">
        <v>524</v>
      </c>
      <c r="BE3848" s="105">
        <f t="shared" si="19"/>
        <v>0</v>
      </c>
      <c r="BF3848" s="105">
        <f t="shared" si="20"/>
        <v>0</v>
      </c>
      <c r="BG3848" s="105">
        <f t="shared" si="21"/>
        <v>0</v>
      </c>
      <c r="BH3848" s="105">
        <f t="shared" si="22"/>
        <v>0</v>
      </c>
      <c r="BI3848" s="105">
        <f t="shared" si="23"/>
        <v>0</v>
      </c>
      <c r="BJ3848" s="18" t="s">
        <v>89</v>
      </c>
      <c r="BK3848" s="188">
        <f t="shared" si="24"/>
        <v>0</v>
      </c>
      <c r="BL3848" s="18" t="s">
        <v>644</v>
      </c>
      <c r="BM3848" s="187" t="s">
        <v>3867</v>
      </c>
    </row>
    <row r="3849" spans="1:65" s="2" customFormat="1" ht="44.25" customHeight="1">
      <c r="A3849" s="35"/>
      <c r="B3849" s="144"/>
      <c r="C3849" s="176" t="s">
        <v>3868</v>
      </c>
      <c r="D3849" s="176" t="s">
        <v>526</v>
      </c>
      <c r="E3849" s="177" t="s">
        <v>3869</v>
      </c>
      <c r="F3849" s="178" t="s">
        <v>3870</v>
      </c>
      <c r="G3849" s="179" t="s">
        <v>879</v>
      </c>
      <c r="H3849" s="180">
        <v>1</v>
      </c>
      <c r="I3849" s="181"/>
      <c r="J3849" s="180">
        <f t="shared" si="15"/>
        <v>0</v>
      </c>
      <c r="K3849" s="182"/>
      <c r="L3849" s="36"/>
      <c r="M3849" s="183" t="s">
        <v>1</v>
      </c>
      <c r="N3849" s="184" t="s">
        <v>42</v>
      </c>
      <c r="O3849" s="61"/>
      <c r="P3849" s="185">
        <f t="shared" si="16"/>
        <v>0</v>
      </c>
      <c r="Q3849" s="185">
        <v>5.0000000000000002E-5</v>
      </c>
      <c r="R3849" s="185">
        <f t="shared" si="17"/>
        <v>5.0000000000000002E-5</v>
      </c>
      <c r="S3849" s="185">
        <v>0</v>
      </c>
      <c r="T3849" s="186">
        <f t="shared" si="18"/>
        <v>0</v>
      </c>
      <c r="U3849" s="35"/>
      <c r="V3849" s="35"/>
      <c r="W3849" s="35"/>
      <c r="X3849" s="35"/>
      <c r="Y3849" s="35"/>
      <c r="Z3849" s="35"/>
      <c r="AA3849" s="35"/>
      <c r="AB3849" s="35"/>
      <c r="AC3849" s="35"/>
      <c r="AD3849" s="35"/>
      <c r="AE3849" s="35"/>
      <c r="AR3849" s="187" t="s">
        <v>644</v>
      </c>
      <c r="AT3849" s="187" t="s">
        <v>526</v>
      </c>
      <c r="AU3849" s="187" t="s">
        <v>89</v>
      </c>
      <c r="AY3849" s="18" t="s">
        <v>524</v>
      </c>
      <c r="BE3849" s="105">
        <f t="shared" si="19"/>
        <v>0</v>
      </c>
      <c r="BF3849" s="105">
        <f t="shared" si="20"/>
        <v>0</v>
      </c>
      <c r="BG3849" s="105">
        <f t="shared" si="21"/>
        <v>0</v>
      </c>
      <c r="BH3849" s="105">
        <f t="shared" si="22"/>
        <v>0</v>
      </c>
      <c r="BI3849" s="105">
        <f t="shared" si="23"/>
        <v>0</v>
      </c>
      <c r="BJ3849" s="18" t="s">
        <v>89</v>
      </c>
      <c r="BK3849" s="188">
        <f t="shared" si="24"/>
        <v>0</v>
      </c>
      <c r="BL3849" s="18" t="s">
        <v>644</v>
      </c>
      <c r="BM3849" s="187" t="s">
        <v>3871</v>
      </c>
    </row>
    <row r="3850" spans="1:65" s="2" customFormat="1" ht="44.25" customHeight="1">
      <c r="A3850" s="35"/>
      <c r="B3850" s="144"/>
      <c r="C3850" s="176" t="s">
        <v>3872</v>
      </c>
      <c r="D3850" s="176" t="s">
        <v>526</v>
      </c>
      <c r="E3850" s="177" t="s">
        <v>3873</v>
      </c>
      <c r="F3850" s="178" t="s">
        <v>3874</v>
      </c>
      <c r="G3850" s="179" t="s">
        <v>879</v>
      </c>
      <c r="H3850" s="180">
        <v>1</v>
      </c>
      <c r="I3850" s="181"/>
      <c r="J3850" s="180">
        <f t="shared" si="15"/>
        <v>0</v>
      </c>
      <c r="K3850" s="182"/>
      <c r="L3850" s="36"/>
      <c r="M3850" s="183" t="s">
        <v>1</v>
      </c>
      <c r="N3850" s="184" t="s">
        <v>42</v>
      </c>
      <c r="O3850" s="61"/>
      <c r="P3850" s="185">
        <f t="shared" si="16"/>
        <v>0</v>
      </c>
      <c r="Q3850" s="185">
        <v>5.0000000000000002E-5</v>
      </c>
      <c r="R3850" s="185">
        <f t="shared" si="17"/>
        <v>5.0000000000000002E-5</v>
      </c>
      <c r="S3850" s="185">
        <v>0</v>
      </c>
      <c r="T3850" s="186">
        <f t="shared" si="18"/>
        <v>0</v>
      </c>
      <c r="U3850" s="35"/>
      <c r="V3850" s="35"/>
      <c r="W3850" s="35"/>
      <c r="X3850" s="35"/>
      <c r="Y3850" s="35"/>
      <c r="Z3850" s="35"/>
      <c r="AA3850" s="35"/>
      <c r="AB3850" s="35"/>
      <c r="AC3850" s="35"/>
      <c r="AD3850" s="35"/>
      <c r="AE3850" s="35"/>
      <c r="AR3850" s="187" t="s">
        <v>644</v>
      </c>
      <c r="AT3850" s="187" t="s">
        <v>526</v>
      </c>
      <c r="AU3850" s="187" t="s">
        <v>89</v>
      </c>
      <c r="AY3850" s="18" t="s">
        <v>524</v>
      </c>
      <c r="BE3850" s="105">
        <f t="shared" si="19"/>
        <v>0</v>
      </c>
      <c r="BF3850" s="105">
        <f t="shared" si="20"/>
        <v>0</v>
      </c>
      <c r="BG3850" s="105">
        <f t="shared" si="21"/>
        <v>0</v>
      </c>
      <c r="BH3850" s="105">
        <f t="shared" si="22"/>
        <v>0</v>
      </c>
      <c r="BI3850" s="105">
        <f t="shared" si="23"/>
        <v>0</v>
      </c>
      <c r="BJ3850" s="18" t="s">
        <v>89</v>
      </c>
      <c r="BK3850" s="188">
        <f t="shared" si="24"/>
        <v>0</v>
      </c>
      <c r="BL3850" s="18" t="s">
        <v>644</v>
      </c>
      <c r="BM3850" s="187" t="s">
        <v>3875</v>
      </c>
    </row>
    <row r="3851" spans="1:65" s="2" customFormat="1" ht="44.25" customHeight="1">
      <c r="A3851" s="35"/>
      <c r="B3851" s="144"/>
      <c r="C3851" s="176" t="s">
        <v>3876</v>
      </c>
      <c r="D3851" s="176" t="s">
        <v>526</v>
      </c>
      <c r="E3851" s="177" t="s">
        <v>3877</v>
      </c>
      <c r="F3851" s="178" t="s">
        <v>3878</v>
      </c>
      <c r="G3851" s="179" t="s">
        <v>879</v>
      </c>
      <c r="H3851" s="180">
        <v>1</v>
      </c>
      <c r="I3851" s="181"/>
      <c r="J3851" s="180">
        <f t="shared" si="15"/>
        <v>0</v>
      </c>
      <c r="K3851" s="182"/>
      <c r="L3851" s="36"/>
      <c r="M3851" s="183" t="s">
        <v>1</v>
      </c>
      <c r="N3851" s="184" t="s">
        <v>42</v>
      </c>
      <c r="O3851" s="61"/>
      <c r="P3851" s="185">
        <f t="shared" si="16"/>
        <v>0</v>
      </c>
      <c r="Q3851" s="185">
        <v>5.0000000000000002E-5</v>
      </c>
      <c r="R3851" s="185">
        <f t="shared" si="17"/>
        <v>5.0000000000000002E-5</v>
      </c>
      <c r="S3851" s="185">
        <v>0</v>
      </c>
      <c r="T3851" s="186">
        <f t="shared" si="18"/>
        <v>0</v>
      </c>
      <c r="U3851" s="35"/>
      <c r="V3851" s="35"/>
      <c r="W3851" s="35"/>
      <c r="X3851" s="35"/>
      <c r="Y3851" s="35"/>
      <c r="Z3851" s="35"/>
      <c r="AA3851" s="35"/>
      <c r="AB3851" s="35"/>
      <c r="AC3851" s="35"/>
      <c r="AD3851" s="35"/>
      <c r="AE3851" s="35"/>
      <c r="AR3851" s="187" t="s">
        <v>644</v>
      </c>
      <c r="AT3851" s="187" t="s">
        <v>526</v>
      </c>
      <c r="AU3851" s="187" t="s">
        <v>89</v>
      </c>
      <c r="AY3851" s="18" t="s">
        <v>524</v>
      </c>
      <c r="BE3851" s="105">
        <f t="shared" si="19"/>
        <v>0</v>
      </c>
      <c r="BF3851" s="105">
        <f t="shared" si="20"/>
        <v>0</v>
      </c>
      <c r="BG3851" s="105">
        <f t="shared" si="21"/>
        <v>0</v>
      </c>
      <c r="BH3851" s="105">
        <f t="shared" si="22"/>
        <v>0</v>
      </c>
      <c r="BI3851" s="105">
        <f t="shared" si="23"/>
        <v>0</v>
      </c>
      <c r="BJ3851" s="18" t="s">
        <v>89</v>
      </c>
      <c r="BK3851" s="188">
        <f t="shared" si="24"/>
        <v>0</v>
      </c>
      <c r="BL3851" s="18" t="s">
        <v>644</v>
      </c>
      <c r="BM3851" s="187" t="s">
        <v>3879</v>
      </c>
    </row>
    <row r="3852" spans="1:65" s="2" customFormat="1" ht="44.25" customHeight="1">
      <c r="A3852" s="35"/>
      <c r="B3852" s="144"/>
      <c r="C3852" s="176" t="s">
        <v>3880</v>
      </c>
      <c r="D3852" s="176" t="s">
        <v>526</v>
      </c>
      <c r="E3852" s="177" t="s">
        <v>3881</v>
      </c>
      <c r="F3852" s="178" t="s">
        <v>3882</v>
      </c>
      <c r="G3852" s="179" t="s">
        <v>879</v>
      </c>
      <c r="H3852" s="180">
        <v>6</v>
      </c>
      <c r="I3852" s="181"/>
      <c r="J3852" s="180">
        <f t="shared" si="15"/>
        <v>0</v>
      </c>
      <c r="K3852" s="182"/>
      <c r="L3852" s="36"/>
      <c r="M3852" s="183" t="s">
        <v>1</v>
      </c>
      <c r="N3852" s="184" t="s">
        <v>42</v>
      </c>
      <c r="O3852" s="61"/>
      <c r="P3852" s="185">
        <f t="shared" si="16"/>
        <v>0</v>
      </c>
      <c r="Q3852" s="185">
        <v>5.0000000000000002E-5</v>
      </c>
      <c r="R3852" s="185">
        <f t="shared" si="17"/>
        <v>3.0000000000000003E-4</v>
      </c>
      <c r="S3852" s="185">
        <v>0</v>
      </c>
      <c r="T3852" s="186">
        <f t="shared" si="18"/>
        <v>0</v>
      </c>
      <c r="U3852" s="35"/>
      <c r="V3852" s="35"/>
      <c r="W3852" s="35"/>
      <c r="X3852" s="35"/>
      <c r="Y3852" s="35"/>
      <c r="Z3852" s="35"/>
      <c r="AA3852" s="35"/>
      <c r="AB3852" s="35"/>
      <c r="AC3852" s="35"/>
      <c r="AD3852" s="35"/>
      <c r="AE3852" s="35"/>
      <c r="AR3852" s="187" t="s">
        <v>644</v>
      </c>
      <c r="AT3852" s="187" t="s">
        <v>526</v>
      </c>
      <c r="AU3852" s="187" t="s">
        <v>89</v>
      </c>
      <c r="AY3852" s="18" t="s">
        <v>524</v>
      </c>
      <c r="BE3852" s="105">
        <f t="shared" si="19"/>
        <v>0</v>
      </c>
      <c r="BF3852" s="105">
        <f t="shared" si="20"/>
        <v>0</v>
      </c>
      <c r="BG3852" s="105">
        <f t="shared" si="21"/>
        <v>0</v>
      </c>
      <c r="BH3852" s="105">
        <f t="shared" si="22"/>
        <v>0</v>
      </c>
      <c r="BI3852" s="105">
        <f t="shared" si="23"/>
        <v>0</v>
      </c>
      <c r="BJ3852" s="18" t="s">
        <v>89</v>
      </c>
      <c r="BK3852" s="188">
        <f t="shared" si="24"/>
        <v>0</v>
      </c>
      <c r="BL3852" s="18" t="s">
        <v>644</v>
      </c>
      <c r="BM3852" s="187" t="s">
        <v>3883</v>
      </c>
    </row>
    <row r="3853" spans="1:65" s="13" customFormat="1">
      <c r="B3853" s="189"/>
      <c r="D3853" s="190" t="s">
        <v>532</v>
      </c>
      <c r="E3853" s="191" t="s">
        <v>1</v>
      </c>
      <c r="F3853" s="192" t="s">
        <v>3884</v>
      </c>
      <c r="H3853" s="193">
        <v>6</v>
      </c>
      <c r="I3853" s="194"/>
      <c r="L3853" s="189"/>
      <c r="M3853" s="195"/>
      <c r="N3853" s="196"/>
      <c r="O3853" s="196"/>
      <c r="P3853" s="196"/>
      <c r="Q3853" s="196"/>
      <c r="R3853" s="196"/>
      <c r="S3853" s="196"/>
      <c r="T3853" s="197"/>
      <c r="AT3853" s="191" t="s">
        <v>532</v>
      </c>
      <c r="AU3853" s="191" t="s">
        <v>89</v>
      </c>
      <c r="AV3853" s="13" t="s">
        <v>89</v>
      </c>
      <c r="AW3853" s="13" t="s">
        <v>30</v>
      </c>
      <c r="AX3853" s="13" t="s">
        <v>83</v>
      </c>
      <c r="AY3853" s="191" t="s">
        <v>524</v>
      </c>
    </row>
    <row r="3854" spans="1:65" s="2" customFormat="1" ht="55.5" customHeight="1">
      <c r="A3854" s="35"/>
      <c r="B3854" s="144"/>
      <c r="C3854" s="176" t="s">
        <v>3885</v>
      </c>
      <c r="D3854" s="176" t="s">
        <v>526</v>
      </c>
      <c r="E3854" s="177" t="s">
        <v>3886</v>
      </c>
      <c r="F3854" s="178" t="s">
        <v>3887</v>
      </c>
      <c r="G3854" s="179" t="s">
        <v>879</v>
      </c>
      <c r="H3854" s="180">
        <v>1</v>
      </c>
      <c r="I3854" s="181"/>
      <c r="J3854" s="180">
        <f>ROUND(I3854*H3854,3)</f>
        <v>0</v>
      </c>
      <c r="K3854" s="182"/>
      <c r="L3854" s="36"/>
      <c r="M3854" s="183" t="s">
        <v>1</v>
      </c>
      <c r="N3854" s="184" t="s">
        <v>42</v>
      </c>
      <c r="O3854" s="61"/>
      <c r="P3854" s="185">
        <f>O3854*H3854</f>
        <v>0</v>
      </c>
      <c r="Q3854" s="185">
        <v>5.0000000000000002E-5</v>
      </c>
      <c r="R3854" s="185">
        <f>Q3854*H3854</f>
        <v>5.0000000000000002E-5</v>
      </c>
      <c r="S3854" s="185">
        <v>0</v>
      </c>
      <c r="T3854" s="186">
        <f>S3854*H3854</f>
        <v>0</v>
      </c>
      <c r="U3854" s="35"/>
      <c r="V3854" s="35"/>
      <c r="W3854" s="35"/>
      <c r="X3854" s="35"/>
      <c r="Y3854" s="35"/>
      <c r="Z3854" s="35"/>
      <c r="AA3854" s="35"/>
      <c r="AB3854" s="35"/>
      <c r="AC3854" s="35"/>
      <c r="AD3854" s="35"/>
      <c r="AE3854" s="35"/>
      <c r="AR3854" s="187" t="s">
        <v>644</v>
      </c>
      <c r="AT3854" s="187" t="s">
        <v>526</v>
      </c>
      <c r="AU3854" s="187" t="s">
        <v>89</v>
      </c>
      <c r="AY3854" s="18" t="s">
        <v>524</v>
      </c>
      <c r="BE3854" s="105">
        <f>IF(N3854="základná",J3854,0)</f>
        <v>0</v>
      </c>
      <c r="BF3854" s="105">
        <f>IF(N3854="znížená",J3854,0)</f>
        <v>0</v>
      </c>
      <c r="BG3854" s="105">
        <f>IF(N3854="zákl. prenesená",J3854,0)</f>
        <v>0</v>
      </c>
      <c r="BH3854" s="105">
        <f>IF(N3854="zníž. prenesená",J3854,0)</f>
        <v>0</v>
      </c>
      <c r="BI3854" s="105">
        <f>IF(N3854="nulová",J3854,0)</f>
        <v>0</v>
      </c>
      <c r="BJ3854" s="18" t="s">
        <v>89</v>
      </c>
      <c r="BK3854" s="188">
        <f>ROUND(I3854*H3854,3)</f>
        <v>0</v>
      </c>
      <c r="BL3854" s="18" t="s">
        <v>644</v>
      </c>
      <c r="BM3854" s="187" t="s">
        <v>3888</v>
      </c>
    </row>
    <row r="3855" spans="1:65" s="2" customFormat="1" ht="55.5" customHeight="1">
      <c r="A3855" s="35"/>
      <c r="B3855" s="144"/>
      <c r="C3855" s="176" t="s">
        <v>3889</v>
      </c>
      <c r="D3855" s="176" t="s">
        <v>526</v>
      </c>
      <c r="E3855" s="177" t="s">
        <v>3890</v>
      </c>
      <c r="F3855" s="178" t="s">
        <v>3891</v>
      </c>
      <c r="G3855" s="179" t="s">
        <v>879</v>
      </c>
      <c r="H3855" s="180">
        <v>1</v>
      </c>
      <c r="I3855" s="181"/>
      <c r="J3855" s="180">
        <f>ROUND(I3855*H3855,3)</f>
        <v>0</v>
      </c>
      <c r="K3855" s="182"/>
      <c r="L3855" s="36"/>
      <c r="M3855" s="183" t="s">
        <v>1</v>
      </c>
      <c r="N3855" s="184" t="s">
        <v>42</v>
      </c>
      <c r="O3855" s="61"/>
      <c r="P3855" s="185">
        <f>O3855*H3855</f>
        <v>0</v>
      </c>
      <c r="Q3855" s="185">
        <v>5.0000000000000002E-5</v>
      </c>
      <c r="R3855" s="185">
        <f>Q3855*H3855</f>
        <v>5.0000000000000002E-5</v>
      </c>
      <c r="S3855" s="185">
        <v>0</v>
      </c>
      <c r="T3855" s="186">
        <f>S3855*H3855</f>
        <v>0</v>
      </c>
      <c r="U3855" s="35"/>
      <c r="V3855" s="35"/>
      <c r="W3855" s="35"/>
      <c r="X3855" s="35"/>
      <c r="Y3855" s="35"/>
      <c r="Z3855" s="35"/>
      <c r="AA3855" s="35"/>
      <c r="AB3855" s="35"/>
      <c r="AC3855" s="35"/>
      <c r="AD3855" s="35"/>
      <c r="AE3855" s="35"/>
      <c r="AR3855" s="187" t="s">
        <v>644</v>
      </c>
      <c r="AT3855" s="187" t="s">
        <v>526</v>
      </c>
      <c r="AU3855" s="187" t="s">
        <v>89</v>
      </c>
      <c r="AY3855" s="18" t="s">
        <v>524</v>
      </c>
      <c r="BE3855" s="105">
        <f>IF(N3855="základná",J3855,0)</f>
        <v>0</v>
      </c>
      <c r="BF3855" s="105">
        <f>IF(N3855="znížená",J3855,0)</f>
        <v>0</v>
      </c>
      <c r="BG3855" s="105">
        <f>IF(N3855="zákl. prenesená",J3855,0)</f>
        <v>0</v>
      </c>
      <c r="BH3855" s="105">
        <f>IF(N3855="zníž. prenesená",J3855,0)</f>
        <v>0</v>
      </c>
      <c r="BI3855" s="105">
        <f>IF(N3855="nulová",J3855,0)</f>
        <v>0</v>
      </c>
      <c r="BJ3855" s="18" t="s">
        <v>89</v>
      </c>
      <c r="BK3855" s="188">
        <f>ROUND(I3855*H3855,3)</f>
        <v>0</v>
      </c>
      <c r="BL3855" s="18" t="s">
        <v>644</v>
      </c>
      <c r="BM3855" s="187" t="s">
        <v>3892</v>
      </c>
    </row>
    <row r="3856" spans="1:65" s="2" customFormat="1" ht="33" customHeight="1">
      <c r="A3856" s="35"/>
      <c r="B3856" s="144"/>
      <c r="C3856" s="176" t="s">
        <v>3893</v>
      </c>
      <c r="D3856" s="176" t="s">
        <v>526</v>
      </c>
      <c r="E3856" s="177" t="s">
        <v>3894</v>
      </c>
      <c r="F3856" s="178" t="s">
        <v>3895</v>
      </c>
      <c r="G3856" s="179" t="s">
        <v>879</v>
      </c>
      <c r="H3856" s="180">
        <v>1</v>
      </c>
      <c r="I3856" s="181"/>
      <c r="J3856" s="180">
        <f>ROUND(I3856*H3856,3)</f>
        <v>0</v>
      </c>
      <c r="K3856" s="182"/>
      <c r="L3856" s="36"/>
      <c r="M3856" s="183" t="s">
        <v>1</v>
      </c>
      <c r="N3856" s="184" t="s">
        <v>42</v>
      </c>
      <c r="O3856" s="61"/>
      <c r="P3856" s="185">
        <f>O3856*H3856</f>
        <v>0</v>
      </c>
      <c r="Q3856" s="185">
        <v>5.0000000000000002E-5</v>
      </c>
      <c r="R3856" s="185">
        <f>Q3856*H3856</f>
        <v>5.0000000000000002E-5</v>
      </c>
      <c r="S3856" s="185">
        <v>0</v>
      </c>
      <c r="T3856" s="186">
        <f>S3856*H3856</f>
        <v>0</v>
      </c>
      <c r="U3856" s="35"/>
      <c r="V3856" s="35"/>
      <c r="W3856" s="35"/>
      <c r="X3856" s="35"/>
      <c r="Y3856" s="35"/>
      <c r="Z3856" s="35"/>
      <c r="AA3856" s="35"/>
      <c r="AB3856" s="35"/>
      <c r="AC3856" s="35"/>
      <c r="AD3856" s="35"/>
      <c r="AE3856" s="35"/>
      <c r="AR3856" s="187" t="s">
        <v>644</v>
      </c>
      <c r="AT3856" s="187" t="s">
        <v>526</v>
      </c>
      <c r="AU3856" s="187" t="s">
        <v>89</v>
      </c>
      <c r="AY3856" s="18" t="s">
        <v>524</v>
      </c>
      <c r="BE3856" s="105">
        <f>IF(N3856="základná",J3856,0)</f>
        <v>0</v>
      </c>
      <c r="BF3856" s="105">
        <f>IF(N3856="znížená",J3856,0)</f>
        <v>0</v>
      </c>
      <c r="BG3856" s="105">
        <f>IF(N3856="zákl. prenesená",J3856,0)</f>
        <v>0</v>
      </c>
      <c r="BH3856" s="105">
        <f>IF(N3856="zníž. prenesená",J3856,0)</f>
        <v>0</v>
      </c>
      <c r="BI3856" s="105">
        <f>IF(N3856="nulová",J3856,0)</f>
        <v>0</v>
      </c>
      <c r="BJ3856" s="18" t="s">
        <v>89</v>
      </c>
      <c r="BK3856" s="188">
        <f>ROUND(I3856*H3856,3)</f>
        <v>0</v>
      </c>
      <c r="BL3856" s="18" t="s">
        <v>644</v>
      </c>
      <c r="BM3856" s="187" t="s">
        <v>3896</v>
      </c>
    </row>
    <row r="3857" spans="1:65" s="2" customFormat="1" ht="55.5" customHeight="1">
      <c r="A3857" s="35"/>
      <c r="B3857" s="144"/>
      <c r="C3857" s="176" t="s">
        <v>3897</v>
      </c>
      <c r="D3857" s="176" t="s">
        <v>526</v>
      </c>
      <c r="E3857" s="177" t="s">
        <v>3898</v>
      </c>
      <c r="F3857" s="178" t="s">
        <v>3899</v>
      </c>
      <c r="G3857" s="179" t="s">
        <v>879</v>
      </c>
      <c r="H3857" s="180">
        <v>1</v>
      </c>
      <c r="I3857" s="181"/>
      <c r="J3857" s="180">
        <f>ROUND(I3857*H3857,3)</f>
        <v>0</v>
      </c>
      <c r="K3857" s="182"/>
      <c r="L3857" s="36"/>
      <c r="M3857" s="183" t="s">
        <v>1</v>
      </c>
      <c r="N3857" s="184" t="s">
        <v>42</v>
      </c>
      <c r="O3857" s="61"/>
      <c r="P3857" s="185">
        <f>O3857*H3857</f>
        <v>0</v>
      </c>
      <c r="Q3857" s="185">
        <v>5.0000000000000002E-5</v>
      </c>
      <c r="R3857" s="185">
        <f>Q3857*H3857</f>
        <v>5.0000000000000002E-5</v>
      </c>
      <c r="S3857" s="185">
        <v>0</v>
      </c>
      <c r="T3857" s="186">
        <f>S3857*H3857</f>
        <v>0</v>
      </c>
      <c r="U3857" s="35"/>
      <c r="V3857" s="35"/>
      <c r="W3857" s="35"/>
      <c r="X3857" s="35"/>
      <c r="Y3857" s="35"/>
      <c r="Z3857" s="35"/>
      <c r="AA3857" s="35"/>
      <c r="AB3857" s="35"/>
      <c r="AC3857" s="35"/>
      <c r="AD3857" s="35"/>
      <c r="AE3857" s="35"/>
      <c r="AR3857" s="187" t="s">
        <v>644</v>
      </c>
      <c r="AT3857" s="187" t="s">
        <v>526</v>
      </c>
      <c r="AU3857" s="187" t="s">
        <v>89</v>
      </c>
      <c r="AY3857" s="18" t="s">
        <v>524</v>
      </c>
      <c r="BE3857" s="105">
        <f>IF(N3857="základná",J3857,0)</f>
        <v>0</v>
      </c>
      <c r="BF3857" s="105">
        <f>IF(N3857="znížená",J3857,0)</f>
        <v>0</v>
      </c>
      <c r="BG3857" s="105">
        <f>IF(N3857="zákl. prenesená",J3857,0)</f>
        <v>0</v>
      </c>
      <c r="BH3857" s="105">
        <f>IF(N3857="zníž. prenesená",J3857,0)</f>
        <v>0</v>
      </c>
      <c r="BI3857" s="105">
        <f>IF(N3857="nulová",J3857,0)</f>
        <v>0</v>
      </c>
      <c r="BJ3857" s="18" t="s">
        <v>89</v>
      </c>
      <c r="BK3857" s="188">
        <f>ROUND(I3857*H3857,3)</f>
        <v>0</v>
      </c>
      <c r="BL3857" s="18" t="s">
        <v>644</v>
      </c>
      <c r="BM3857" s="187" t="s">
        <v>3900</v>
      </c>
    </row>
    <row r="3858" spans="1:65" s="14" customFormat="1">
      <c r="B3858" s="198"/>
      <c r="D3858" s="190" t="s">
        <v>532</v>
      </c>
      <c r="E3858" s="199" t="s">
        <v>1</v>
      </c>
      <c r="F3858" s="200" t="s">
        <v>577</v>
      </c>
      <c r="H3858" s="199" t="s">
        <v>1</v>
      </c>
      <c r="I3858" s="201"/>
      <c r="L3858" s="198"/>
      <c r="M3858" s="202"/>
      <c r="N3858" s="203"/>
      <c r="O3858" s="203"/>
      <c r="P3858" s="203"/>
      <c r="Q3858" s="203"/>
      <c r="R3858" s="203"/>
      <c r="S3858" s="203"/>
      <c r="T3858" s="204"/>
      <c r="AT3858" s="199" t="s">
        <v>532</v>
      </c>
      <c r="AU3858" s="199" t="s">
        <v>89</v>
      </c>
      <c r="AV3858" s="14" t="s">
        <v>83</v>
      </c>
      <c r="AW3858" s="14" t="s">
        <v>30</v>
      </c>
      <c r="AX3858" s="14" t="s">
        <v>76</v>
      </c>
      <c r="AY3858" s="199" t="s">
        <v>524</v>
      </c>
    </row>
    <row r="3859" spans="1:65" s="13" customFormat="1">
      <c r="B3859" s="189"/>
      <c r="D3859" s="190" t="s">
        <v>532</v>
      </c>
      <c r="E3859" s="191" t="s">
        <v>1</v>
      </c>
      <c r="F3859" s="192" t="s">
        <v>3901</v>
      </c>
      <c r="H3859" s="193">
        <v>1</v>
      </c>
      <c r="I3859" s="194"/>
      <c r="L3859" s="189"/>
      <c r="M3859" s="195"/>
      <c r="N3859" s="196"/>
      <c r="O3859" s="196"/>
      <c r="P3859" s="196"/>
      <c r="Q3859" s="196"/>
      <c r="R3859" s="196"/>
      <c r="S3859" s="196"/>
      <c r="T3859" s="197"/>
      <c r="AT3859" s="191" t="s">
        <v>532</v>
      </c>
      <c r="AU3859" s="191" t="s">
        <v>89</v>
      </c>
      <c r="AV3859" s="13" t="s">
        <v>89</v>
      </c>
      <c r="AW3859" s="13" t="s">
        <v>30</v>
      </c>
      <c r="AX3859" s="13" t="s">
        <v>83</v>
      </c>
      <c r="AY3859" s="191" t="s">
        <v>524</v>
      </c>
    </row>
    <row r="3860" spans="1:65" s="2" customFormat="1" ht="66.75" customHeight="1">
      <c r="A3860" s="35"/>
      <c r="B3860" s="144"/>
      <c r="C3860" s="176" t="s">
        <v>3902</v>
      </c>
      <c r="D3860" s="176" t="s">
        <v>526</v>
      </c>
      <c r="E3860" s="177" t="s">
        <v>3903</v>
      </c>
      <c r="F3860" s="178" t="s">
        <v>3904</v>
      </c>
      <c r="G3860" s="179" t="s">
        <v>879</v>
      </c>
      <c r="H3860" s="180">
        <v>2</v>
      </c>
      <c r="I3860" s="181"/>
      <c r="J3860" s="180">
        <f t="shared" ref="J3860:J3891" si="25">ROUND(I3860*H3860,3)</f>
        <v>0</v>
      </c>
      <c r="K3860" s="182"/>
      <c r="L3860" s="36"/>
      <c r="M3860" s="183" t="s">
        <v>1</v>
      </c>
      <c r="N3860" s="184" t="s">
        <v>42</v>
      </c>
      <c r="O3860" s="61"/>
      <c r="P3860" s="185">
        <f t="shared" ref="P3860:P3891" si="26">O3860*H3860</f>
        <v>0</v>
      </c>
      <c r="Q3860" s="185">
        <v>5.0000000000000002E-5</v>
      </c>
      <c r="R3860" s="185">
        <f t="shared" ref="R3860:R3891" si="27">Q3860*H3860</f>
        <v>1E-4</v>
      </c>
      <c r="S3860" s="185">
        <v>0</v>
      </c>
      <c r="T3860" s="186">
        <f t="shared" ref="T3860:T3891" si="28">S3860*H3860</f>
        <v>0</v>
      </c>
      <c r="U3860" s="35"/>
      <c r="V3860" s="35"/>
      <c r="W3860" s="35"/>
      <c r="X3860" s="35"/>
      <c r="Y3860" s="35"/>
      <c r="Z3860" s="35"/>
      <c r="AA3860" s="35"/>
      <c r="AB3860" s="35"/>
      <c r="AC3860" s="35"/>
      <c r="AD3860" s="35"/>
      <c r="AE3860" s="35"/>
      <c r="AR3860" s="187" t="s">
        <v>644</v>
      </c>
      <c r="AT3860" s="187" t="s">
        <v>526</v>
      </c>
      <c r="AU3860" s="187" t="s">
        <v>89</v>
      </c>
      <c r="AY3860" s="18" t="s">
        <v>524</v>
      </c>
      <c r="BE3860" s="105">
        <f t="shared" ref="BE3860:BE3891" si="29">IF(N3860="základná",J3860,0)</f>
        <v>0</v>
      </c>
      <c r="BF3860" s="105">
        <f t="shared" ref="BF3860:BF3891" si="30">IF(N3860="znížená",J3860,0)</f>
        <v>0</v>
      </c>
      <c r="BG3860" s="105">
        <f t="shared" ref="BG3860:BG3891" si="31">IF(N3860="zákl. prenesená",J3860,0)</f>
        <v>0</v>
      </c>
      <c r="BH3860" s="105">
        <f t="shared" ref="BH3860:BH3891" si="32">IF(N3860="zníž. prenesená",J3860,0)</f>
        <v>0</v>
      </c>
      <c r="BI3860" s="105">
        <f t="shared" ref="BI3860:BI3891" si="33">IF(N3860="nulová",J3860,0)</f>
        <v>0</v>
      </c>
      <c r="BJ3860" s="18" t="s">
        <v>89</v>
      </c>
      <c r="BK3860" s="188">
        <f t="shared" ref="BK3860:BK3891" si="34">ROUND(I3860*H3860,3)</f>
        <v>0</v>
      </c>
      <c r="BL3860" s="18" t="s">
        <v>644</v>
      </c>
      <c r="BM3860" s="187" t="s">
        <v>3905</v>
      </c>
    </row>
    <row r="3861" spans="1:65" s="2" customFormat="1" ht="66.75" customHeight="1">
      <c r="A3861" s="35"/>
      <c r="B3861" s="144"/>
      <c r="C3861" s="176" t="s">
        <v>3906</v>
      </c>
      <c r="D3861" s="176" t="s">
        <v>526</v>
      </c>
      <c r="E3861" s="177" t="s">
        <v>3907</v>
      </c>
      <c r="F3861" s="178" t="s">
        <v>3908</v>
      </c>
      <c r="G3861" s="179" t="s">
        <v>879</v>
      </c>
      <c r="H3861" s="180">
        <v>2</v>
      </c>
      <c r="I3861" s="181"/>
      <c r="J3861" s="180">
        <f t="shared" si="25"/>
        <v>0</v>
      </c>
      <c r="K3861" s="182"/>
      <c r="L3861" s="36"/>
      <c r="M3861" s="183" t="s">
        <v>1</v>
      </c>
      <c r="N3861" s="184" t="s">
        <v>42</v>
      </c>
      <c r="O3861" s="61"/>
      <c r="P3861" s="185">
        <f t="shared" si="26"/>
        <v>0</v>
      </c>
      <c r="Q3861" s="185">
        <v>5.0000000000000002E-5</v>
      </c>
      <c r="R3861" s="185">
        <f t="shared" si="27"/>
        <v>1E-4</v>
      </c>
      <c r="S3861" s="185">
        <v>0</v>
      </c>
      <c r="T3861" s="186">
        <f t="shared" si="28"/>
        <v>0</v>
      </c>
      <c r="U3861" s="35"/>
      <c r="V3861" s="35"/>
      <c r="W3861" s="35"/>
      <c r="X3861" s="35"/>
      <c r="Y3861" s="35"/>
      <c r="Z3861" s="35"/>
      <c r="AA3861" s="35"/>
      <c r="AB3861" s="35"/>
      <c r="AC3861" s="35"/>
      <c r="AD3861" s="35"/>
      <c r="AE3861" s="35"/>
      <c r="AR3861" s="187" t="s">
        <v>644</v>
      </c>
      <c r="AT3861" s="187" t="s">
        <v>526</v>
      </c>
      <c r="AU3861" s="187" t="s">
        <v>89</v>
      </c>
      <c r="AY3861" s="18" t="s">
        <v>524</v>
      </c>
      <c r="BE3861" s="105">
        <f t="shared" si="29"/>
        <v>0</v>
      </c>
      <c r="BF3861" s="105">
        <f t="shared" si="30"/>
        <v>0</v>
      </c>
      <c r="BG3861" s="105">
        <f t="shared" si="31"/>
        <v>0</v>
      </c>
      <c r="BH3861" s="105">
        <f t="shared" si="32"/>
        <v>0</v>
      </c>
      <c r="BI3861" s="105">
        <f t="shared" si="33"/>
        <v>0</v>
      </c>
      <c r="BJ3861" s="18" t="s">
        <v>89</v>
      </c>
      <c r="BK3861" s="188">
        <f t="shared" si="34"/>
        <v>0</v>
      </c>
      <c r="BL3861" s="18" t="s">
        <v>644</v>
      </c>
      <c r="BM3861" s="187" t="s">
        <v>3909</v>
      </c>
    </row>
    <row r="3862" spans="1:65" s="2" customFormat="1" ht="66.75" customHeight="1">
      <c r="A3862" s="35"/>
      <c r="B3862" s="144"/>
      <c r="C3862" s="176" t="s">
        <v>3910</v>
      </c>
      <c r="D3862" s="176" t="s">
        <v>526</v>
      </c>
      <c r="E3862" s="177" t="s">
        <v>3911</v>
      </c>
      <c r="F3862" s="178" t="s">
        <v>3912</v>
      </c>
      <c r="G3862" s="179" t="s">
        <v>879</v>
      </c>
      <c r="H3862" s="180">
        <v>1</v>
      </c>
      <c r="I3862" s="181"/>
      <c r="J3862" s="180">
        <f t="shared" si="25"/>
        <v>0</v>
      </c>
      <c r="K3862" s="182"/>
      <c r="L3862" s="36"/>
      <c r="M3862" s="183" t="s">
        <v>1</v>
      </c>
      <c r="N3862" s="184" t="s">
        <v>42</v>
      </c>
      <c r="O3862" s="61"/>
      <c r="P3862" s="185">
        <f t="shared" si="26"/>
        <v>0</v>
      </c>
      <c r="Q3862" s="185">
        <v>5.0000000000000002E-5</v>
      </c>
      <c r="R3862" s="185">
        <f t="shared" si="27"/>
        <v>5.0000000000000002E-5</v>
      </c>
      <c r="S3862" s="185">
        <v>0</v>
      </c>
      <c r="T3862" s="186">
        <f t="shared" si="28"/>
        <v>0</v>
      </c>
      <c r="U3862" s="35"/>
      <c r="V3862" s="35"/>
      <c r="W3862" s="35"/>
      <c r="X3862" s="35"/>
      <c r="Y3862" s="35"/>
      <c r="Z3862" s="35"/>
      <c r="AA3862" s="35"/>
      <c r="AB3862" s="35"/>
      <c r="AC3862" s="35"/>
      <c r="AD3862" s="35"/>
      <c r="AE3862" s="35"/>
      <c r="AR3862" s="187" t="s">
        <v>644</v>
      </c>
      <c r="AT3862" s="187" t="s">
        <v>526</v>
      </c>
      <c r="AU3862" s="187" t="s">
        <v>89</v>
      </c>
      <c r="AY3862" s="18" t="s">
        <v>524</v>
      </c>
      <c r="BE3862" s="105">
        <f t="shared" si="29"/>
        <v>0</v>
      </c>
      <c r="BF3862" s="105">
        <f t="shared" si="30"/>
        <v>0</v>
      </c>
      <c r="BG3862" s="105">
        <f t="shared" si="31"/>
        <v>0</v>
      </c>
      <c r="BH3862" s="105">
        <f t="shared" si="32"/>
        <v>0</v>
      </c>
      <c r="BI3862" s="105">
        <f t="shared" si="33"/>
        <v>0</v>
      </c>
      <c r="BJ3862" s="18" t="s">
        <v>89</v>
      </c>
      <c r="BK3862" s="188">
        <f t="shared" si="34"/>
        <v>0</v>
      </c>
      <c r="BL3862" s="18" t="s">
        <v>644</v>
      </c>
      <c r="BM3862" s="187" t="s">
        <v>3913</v>
      </c>
    </row>
    <row r="3863" spans="1:65" s="2" customFormat="1" ht="66.75" customHeight="1">
      <c r="A3863" s="35"/>
      <c r="B3863" s="144"/>
      <c r="C3863" s="176" t="s">
        <v>3914</v>
      </c>
      <c r="D3863" s="176" t="s">
        <v>526</v>
      </c>
      <c r="E3863" s="177" t="s">
        <v>3915</v>
      </c>
      <c r="F3863" s="178" t="s">
        <v>3916</v>
      </c>
      <c r="G3863" s="179" t="s">
        <v>879</v>
      </c>
      <c r="H3863" s="180">
        <v>1</v>
      </c>
      <c r="I3863" s="181"/>
      <c r="J3863" s="180">
        <f t="shared" si="25"/>
        <v>0</v>
      </c>
      <c r="K3863" s="182"/>
      <c r="L3863" s="36"/>
      <c r="M3863" s="183" t="s">
        <v>1</v>
      </c>
      <c r="N3863" s="184" t="s">
        <v>42</v>
      </c>
      <c r="O3863" s="61"/>
      <c r="P3863" s="185">
        <f t="shared" si="26"/>
        <v>0</v>
      </c>
      <c r="Q3863" s="185">
        <v>5.0000000000000002E-5</v>
      </c>
      <c r="R3863" s="185">
        <f t="shared" si="27"/>
        <v>5.0000000000000002E-5</v>
      </c>
      <c r="S3863" s="185">
        <v>0</v>
      </c>
      <c r="T3863" s="186">
        <f t="shared" si="28"/>
        <v>0</v>
      </c>
      <c r="U3863" s="35"/>
      <c r="V3863" s="35"/>
      <c r="W3863" s="35"/>
      <c r="X3863" s="35"/>
      <c r="Y3863" s="35"/>
      <c r="Z3863" s="35"/>
      <c r="AA3863" s="35"/>
      <c r="AB3863" s="35"/>
      <c r="AC3863" s="35"/>
      <c r="AD3863" s="35"/>
      <c r="AE3863" s="35"/>
      <c r="AR3863" s="187" t="s">
        <v>644</v>
      </c>
      <c r="AT3863" s="187" t="s">
        <v>526</v>
      </c>
      <c r="AU3863" s="187" t="s">
        <v>89</v>
      </c>
      <c r="AY3863" s="18" t="s">
        <v>524</v>
      </c>
      <c r="BE3863" s="105">
        <f t="shared" si="29"/>
        <v>0</v>
      </c>
      <c r="BF3863" s="105">
        <f t="shared" si="30"/>
        <v>0</v>
      </c>
      <c r="BG3863" s="105">
        <f t="shared" si="31"/>
        <v>0</v>
      </c>
      <c r="BH3863" s="105">
        <f t="shared" si="32"/>
        <v>0</v>
      </c>
      <c r="BI3863" s="105">
        <f t="shared" si="33"/>
        <v>0</v>
      </c>
      <c r="BJ3863" s="18" t="s">
        <v>89</v>
      </c>
      <c r="BK3863" s="188">
        <f t="shared" si="34"/>
        <v>0</v>
      </c>
      <c r="BL3863" s="18" t="s">
        <v>644</v>
      </c>
      <c r="BM3863" s="187" t="s">
        <v>3917</v>
      </c>
    </row>
    <row r="3864" spans="1:65" s="2" customFormat="1" ht="66.75" customHeight="1">
      <c r="A3864" s="35"/>
      <c r="B3864" s="144"/>
      <c r="C3864" s="176" t="s">
        <v>3918</v>
      </c>
      <c r="D3864" s="176" t="s">
        <v>526</v>
      </c>
      <c r="E3864" s="177" t="s">
        <v>3919</v>
      </c>
      <c r="F3864" s="178" t="s">
        <v>3920</v>
      </c>
      <c r="G3864" s="179" t="s">
        <v>879</v>
      </c>
      <c r="H3864" s="180">
        <v>3</v>
      </c>
      <c r="I3864" s="181"/>
      <c r="J3864" s="180">
        <f t="shared" si="25"/>
        <v>0</v>
      </c>
      <c r="K3864" s="182"/>
      <c r="L3864" s="36"/>
      <c r="M3864" s="183" t="s">
        <v>1</v>
      </c>
      <c r="N3864" s="184" t="s">
        <v>42</v>
      </c>
      <c r="O3864" s="61"/>
      <c r="P3864" s="185">
        <f t="shared" si="26"/>
        <v>0</v>
      </c>
      <c r="Q3864" s="185">
        <v>5.0000000000000002E-5</v>
      </c>
      <c r="R3864" s="185">
        <f t="shared" si="27"/>
        <v>1.5000000000000001E-4</v>
      </c>
      <c r="S3864" s="185">
        <v>0</v>
      </c>
      <c r="T3864" s="186">
        <f t="shared" si="28"/>
        <v>0</v>
      </c>
      <c r="U3864" s="35"/>
      <c r="V3864" s="35"/>
      <c r="W3864" s="35"/>
      <c r="X3864" s="35"/>
      <c r="Y3864" s="35"/>
      <c r="Z3864" s="35"/>
      <c r="AA3864" s="35"/>
      <c r="AB3864" s="35"/>
      <c r="AC3864" s="35"/>
      <c r="AD3864" s="35"/>
      <c r="AE3864" s="35"/>
      <c r="AR3864" s="187" t="s">
        <v>644</v>
      </c>
      <c r="AT3864" s="187" t="s">
        <v>526</v>
      </c>
      <c r="AU3864" s="187" t="s">
        <v>89</v>
      </c>
      <c r="AY3864" s="18" t="s">
        <v>524</v>
      </c>
      <c r="BE3864" s="105">
        <f t="shared" si="29"/>
        <v>0</v>
      </c>
      <c r="BF3864" s="105">
        <f t="shared" si="30"/>
        <v>0</v>
      </c>
      <c r="BG3864" s="105">
        <f t="shared" si="31"/>
        <v>0</v>
      </c>
      <c r="BH3864" s="105">
        <f t="shared" si="32"/>
        <v>0</v>
      </c>
      <c r="BI3864" s="105">
        <f t="shared" si="33"/>
        <v>0</v>
      </c>
      <c r="BJ3864" s="18" t="s">
        <v>89</v>
      </c>
      <c r="BK3864" s="188">
        <f t="shared" si="34"/>
        <v>0</v>
      </c>
      <c r="BL3864" s="18" t="s">
        <v>644</v>
      </c>
      <c r="BM3864" s="187" t="s">
        <v>3921</v>
      </c>
    </row>
    <row r="3865" spans="1:65" s="2" customFormat="1" ht="66.75" customHeight="1">
      <c r="A3865" s="35"/>
      <c r="B3865" s="144"/>
      <c r="C3865" s="176" t="s">
        <v>3922</v>
      </c>
      <c r="D3865" s="176" t="s">
        <v>526</v>
      </c>
      <c r="E3865" s="177" t="s">
        <v>3923</v>
      </c>
      <c r="F3865" s="178" t="s">
        <v>3924</v>
      </c>
      <c r="G3865" s="179" t="s">
        <v>879</v>
      </c>
      <c r="H3865" s="180">
        <v>3</v>
      </c>
      <c r="I3865" s="181"/>
      <c r="J3865" s="180">
        <f t="shared" si="25"/>
        <v>0</v>
      </c>
      <c r="K3865" s="182"/>
      <c r="L3865" s="36"/>
      <c r="M3865" s="183" t="s">
        <v>1</v>
      </c>
      <c r="N3865" s="184" t="s">
        <v>42</v>
      </c>
      <c r="O3865" s="61"/>
      <c r="P3865" s="185">
        <f t="shared" si="26"/>
        <v>0</v>
      </c>
      <c r="Q3865" s="185">
        <v>5.0000000000000002E-5</v>
      </c>
      <c r="R3865" s="185">
        <f t="shared" si="27"/>
        <v>1.5000000000000001E-4</v>
      </c>
      <c r="S3865" s="185">
        <v>0</v>
      </c>
      <c r="T3865" s="186">
        <f t="shared" si="28"/>
        <v>0</v>
      </c>
      <c r="U3865" s="35"/>
      <c r="V3865" s="35"/>
      <c r="W3865" s="35"/>
      <c r="X3865" s="35"/>
      <c r="Y3865" s="35"/>
      <c r="Z3865" s="35"/>
      <c r="AA3865" s="35"/>
      <c r="AB3865" s="35"/>
      <c r="AC3865" s="35"/>
      <c r="AD3865" s="35"/>
      <c r="AE3865" s="35"/>
      <c r="AR3865" s="187" t="s">
        <v>644</v>
      </c>
      <c r="AT3865" s="187" t="s">
        <v>526</v>
      </c>
      <c r="AU3865" s="187" t="s">
        <v>89</v>
      </c>
      <c r="AY3865" s="18" t="s">
        <v>524</v>
      </c>
      <c r="BE3865" s="105">
        <f t="shared" si="29"/>
        <v>0</v>
      </c>
      <c r="BF3865" s="105">
        <f t="shared" si="30"/>
        <v>0</v>
      </c>
      <c r="BG3865" s="105">
        <f t="shared" si="31"/>
        <v>0</v>
      </c>
      <c r="BH3865" s="105">
        <f t="shared" si="32"/>
        <v>0</v>
      </c>
      <c r="BI3865" s="105">
        <f t="shared" si="33"/>
        <v>0</v>
      </c>
      <c r="BJ3865" s="18" t="s">
        <v>89</v>
      </c>
      <c r="BK3865" s="188">
        <f t="shared" si="34"/>
        <v>0</v>
      </c>
      <c r="BL3865" s="18" t="s">
        <v>644</v>
      </c>
      <c r="BM3865" s="187" t="s">
        <v>3925</v>
      </c>
    </row>
    <row r="3866" spans="1:65" s="2" customFormat="1" ht="66.75" customHeight="1">
      <c r="A3866" s="35"/>
      <c r="B3866" s="144"/>
      <c r="C3866" s="176" t="s">
        <v>3926</v>
      </c>
      <c r="D3866" s="176" t="s">
        <v>526</v>
      </c>
      <c r="E3866" s="177" t="s">
        <v>3927</v>
      </c>
      <c r="F3866" s="178" t="s">
        <v>3928</v>
      </c>
      <c r="G3866" s="179" t="s">
        <v>879</v>
      </c>
      <c r="H3866" s="180">
        <v>3</v>
      </c>
      <c r="I3866" s="181"/>
      <c r="J3866" s="180">
        <f t="shared" si="25"/>
        <v>0</v>
      </c>
      <c r="K3866" s="182"/>
      <c r="L3866" s="36"/>
      <c r="M3866" s="183" t="s">
        <v>1</v>
      </c>
      <c r="N3866" s="184" t="s">
        <v>42</v>
      </c>
      <c r="O3866" s="61"/>
      <c r="P3866" s="185">
        <f t="shared" si="26"/>
        <v>0</v>
      </c>
      <c r="Q3866" s="185">
        <v>5.0000000000000002E-5</v>
      </c>
      <c r="R3866" s="185">
        <f t="shared" si="27"/>
        <v>1.5000000000000001E-4</v>
      </c>
      <c r="S3866" s="185">
        <v>0</v>
      </c>
      <c r="T3866" s="186">
        <f t="shared" si="28"/>
        <v>0</v>
      </c>
      <c r="U3866" s="35"/>
      <c r="V3866" s="35"/>
      <c r="W3866" s="35"/>
      <c r="X3866" s="35"/>
      <c r="Y3866" s="35"/>
      <c r="Z3866" s="35"/>
      <c r="AA3866" s="35"/>
      <c r="AB3866" s="35"/>
      <c r="AC3866" s="35"/>
      <c r="AD3866" s="35"/>
      <c r="AE3866" s="35"/>
      <c r="AR3866" s="187" t="s">
        <v>644</v>
      </c>
      <c r="AT3866" s="187" t="s">
        <v>526</v>
      </c>
      <c r="AU3866" s="187" t="s">
        <v>89</v>
      </c>
      <c r="AY3866" s="18" t="s">
        <v>524</v>
      </c>
      <c r="BE3866" s="105">
        <f t="shared" si="29"/>
        <v>0</v>
      </c>
      <c r="BF3866" s="105">
        <f t="shared" si="30"/>
        <v>0</v>
      </c>
      <c r="BG3866" s="105">
        <f t="shared" si="31"/>
        <v>0</v>
      </c>
      <c r="BH3866" s="105">
        <f t="shared" si="32"/>
        <v>0</v>
      </c>
      <c r="BI3866" s="105">
        <f t="shared" si="33"/>
        <v>0</v>
      </c>
      <c r="BJ3866" s="18" t="s">
        <v>89</v>
      </c>
      <c r="BK3866" s="188">
        <f t="shared" si="34"/>
        <v>0</v>
      </c>
      <c r="BL3866" s="18" t="s">
        <v>644</v>
      </c>
      <c r="BM3866" s="187" t="s">
        <v>3929</v>
      </c>
    </row>
    <row r="3867" spans="1:65" s="2" customFormat="1" ht="55.5" customHeight="1">
      <c r="A3867" s="35"/>
      <c r="B3867" s="144"/>
      <c r="C3867" s="176" t="s">
        <v>3930</v>
      </c>
      <c r="D3867" s="176" t="s">
        <v>526</v>
      </c>
      <c r="E3867" s="177" t="s">
        <v>3931</v>
      </c>
      <c r="F3867" s="178" t="s">
        <v>3932</v>
      </c>
      <c r="G3867" s="179" t="s">
        <v>879</v>
      </c>
      <c r="H3867" s="180">
        <v>1</v>
      </c>
      <c r="I3867" s="181"/>
      <c r="J3867" s="180">
        <f t="shared" si="25"/>
        <v>0</v>
      </c>
      <c r="K3867" s="182"/>
      <c r="L3867" s="36"/>
      <c r="M3867" s="183" t="s">
        <v>1</v>
      </c>
      <c r="N3867" s="184" t="s">
        <v>42</v>
      </c>
      <c r="O3867" s="61"/>
      <c r="P3867" s="185">
        <f t="shared" si="26"/>
        <v>0</v>
      </c>
      <c r="Q3867" s="185">
        <v>5.0000000000000002E-5</v>
      </c>
      <c r="R3867" s="185">
        <f t="shared" si="27"/>
        <v>5.0000000000000002E-5</v>
      </c>
      <c r="S3867" s="185">
        <v>0</v>
      </c>
      <c r="T3867" s="186">
        <f t="shared" si="28"/>
        <v>0</v>
      </c>
      <c r="U3867" s="35"/>
      <c r="V3867" s="35"/>
      <c r="W3867" s="35"/>
      <c r="X3867" s="35"/>
      <c r="Y3867" s="35"/>
      <c r="Z3867" s="35"/>
      <c r="AA3867" s="35"/>
      <c r="AB3867" s="35"/>
      <c r="AC3867" s="35"/>
      <c r="AD3867" s="35"/>
      <c r="AE3867" s="35"/>
      <c r="AR3867" s="187" t="s">
        <v>644</v>
      </c>
      <c r="AT3867" s="187" t="s">
        <v>526</v>
      </c>
      <c r="AU3867" s="187" t="s">
        <v>89</v>
      </c>
      <c r="AY3867" s="18" t="s">
        <v>524</v>
      </c>
      <c r="BE3867" s="105">
        <f t="shared" si="29"/>
        <v>0</v>
      </c>
      <c r="BF3867" s="105">
        <f t="shared" si="30"/>
        <v>0</v>
      </c>
      <c r="BG3867" s="105">
        <f t="shared" si="31"/>
        <v>0</v>
      </c>
      <c r="BH3867" s="105">
        <f t="shared" si="32"/>
        <v>0</v>
      </c>
      <c r="BI3867" s="105">
        <f t="shared" si="33"/>
        <v>0</v>
      </c>
      <c r="BJ3867" s="18" t="s">
        <v>89</v>
      </c>
      <c r="BK3867" s="188">
        <f t="shared" si="34"/>
        <v>0</v>
      </c>
      <c r="BL3867" s="18" t="s">
        <v>644</v>
      </c>
      <c r="BM3867" s="187" t="s">
        <v>3933</v>
      </c>
    </row>
    <row r="3868" spans="1:65" s="2" customFormat="1" ht="55.5" customHeight="1">
      <c r="A3868" s="35"/>
      <c r="B3868" s="144"/>
      <c r="C3868" s="258" t="s">
        <v>3934</v>
      </c>
      <c r="D3868" s="176" t="s">
        <v>526</v>
      </c>
      <c r="E3868" s="177" t="s">
        <v>3935</v>
      </c>
      <c r="F3868" s="178" t="s">
        <v>3936</v>
      </c>
      <c r="G3868" s="179" t="s">
        <v>879</v>
      </c>
      <c r="H3868" s="180">
        <v>1</v>
      </c>
      <c r="I3868" s="181"/>
      <c r="J3868" s="180">
        <f t="shared" si="25"/>
        <v>0</v>
      </c>
      <c r="K3868" s="182"/>
      <c r="L3868" s="36"/>
      <c r="M3868" s="183" t="s">
        <v>1</v>
      </c>
      <c r="N3868" s="184" t="s">
        <v>42</v>
      </c>
      <c r="O3868" s="61"/>
      <c r="P3868" s="185">
        <f t="shared" si="26"/>
        <v>0</v>
      </c>
      <c r="Q3868" s="185">
        <v>5.0000000000000002E-5</v>
      </c>
      <c r="R3868" s="185">
        <f t="shared" si="27"/>
        <v>5.0000000000000002E-5</v>
      </c>
      <c r="S3868" s="185">
        <v>0</v>
      </c>
      <c r="T3868" s="186">
        <f t="shared" si="28"/>
        <v>0</v>
      </c>
      <c r="U3868" s="35"/>
      <c r="V3868" s="35"/>
      <c r="W3868" s="35"/>
      <c r="X3868" s="35"/>
      <c r="Y3868" s="35"/>
      <c r="Z3868" s="35"/>
      <c r="AA3868" s="35"/>
      <c r="AB3868" s="35"/>
      <c r="AC3868" s="35"/>
      <c r="AD3868" s="35"/>
      <c r="AE3868" s="35"/>
      <c r="AR3868" s="187" t="s">
        <v>644</v>
      </c>
      <c r="AT3868" s="187" t="s">
        <v>526</v>
      </c>
      <c r="AU3868" s="187" t="s">
        <v>89</v>
      </c>
      <c r="AY3868" s="18" t="s">
        <v>524</v>
      </c>
      <c r="BE3868" s="105">
        <f t="shared" si="29"/>
        <v>0</v>
      </c>
      <c r="BF3868" s="105">
        <f t="shared" si="30"/>
        <v>0</v>
      </c>
      <c r="BG3868" s="105">
        <f t="shared" si="31"/>
        <v>0</v>
      </c>
      <c r="BH3868" s="105">
        <f t="shared" si="32"/>
        <v>0</v>
      </c>
      <c r="BI3868" s="105">
        <f t="shared" si="33"/>
        <v>0</v>
      </c>
      <c r="BJ3868" s="18" t="s">
        <v>89</v>
      </c>
      <c r="BK3868" s="188">
        <f t="shared" si="34"/>
        <v>0</v>
      </c>
      <c r="BL3868" s="18" t="s">
        <v>644</v>
      </c>
      <c r="BM3868" s="187" t="s">
        <v>3937</v>
      </c>
    </row>
    <row r="3869" spans="1:65" s="2" customFormat="1" ht="55.5" customHeight="1">
      <c r="A3869" s="35"/>
      <c r="B3869" s="144"/>
      <c r="C3869" s="176" t="s">
        <v>3938</v>
      </c>
      <c r="D3869" s="176" t="s">
        <v>526</v>
      </c>
      <c r="E3869" s="177" t="s">
        <v>3939</v>
      </c>
      <c r="F3869" s="178" t="s">
        <v>3940</v>
      </c>
      <c r="G3869" s="179" t="s">
        <v>879</v>
      </c>
      <c r="H3869" s="180">
        <v>1</v>
      </c>
      <c r="I3869" s="181"/>
      <c r="J3869" s="180">
        <f t="shared" si="25"/>
        <v>0</v>
      </c>
      <c r="K3869" s="182"/>
      <c r="L3869" s="36"/>
      <c r="M3869" s="183" t="s">
        <v>1</v>
      </c>
      <c r="N3869" s="184" t="s">
        <v>42</v>
      </c>
      <c r="O3869" s="61"/>
      <c r="P3869" s="185">
        <f t="shared" si="26"/>
        <v>0</v>
      </c>
      <c r="Q3869" s="185">
        <v>5.0000000000000002E-5</v>
      </c>
      <c r="R3869" s="185">
        <f t="shared" si="27"/>
        <v>5.0000000000000002E-5</v>
      </c>
      <c r="S3869" s="185">
        <v>0</v>
      </c>
      <c r="T3869" s="186">
        <f t="shared" si="28"/>
        <v>0</v>
      </c>
      <c r="U3869" s="35"/>
      <c r="V3869" s="35"/>
      <c r="W3869" s="35"/>
      <c r="X3869" s="35"/>
      <c r="Y3869" s="35"/>
      <c r="Z3869" s="35"/>
      <c r="AA3869" s="35"/>
      <c r="AB3869" s="35"/>
      <c r="AC3869" s="35"/>
      <c r="AD3869" s="35"/>
      <c r="AE3869" s="35"/>
      <c r="AR3869" s="187" t="s">
        <v>644</v>
      </c>
      <c r="AT3869" s="187" t="s">
        <v>526</v>
      </c>
      <c r="AU3869" s="187" t="s">
        <v>89</v>
      </c>
      <c r="AY3869" s="18" t="s">
        <v>524</v>
      </c>
      <c r="BE3869" s="105">
        <f t="shared" si="29"/>
        <v>0</v>
      </c>
      <c r="BF3869" s="105">
        <f t="shared" si="30"/>
        <v>0</v>
      </c>
      <c r="BG3869" s="105">
        <f t="shared" si="31"/>
        <v>0</v>
      </c>
      <c r="BH3869" s="105">
        <f t="shared" si="32"/>
        <v>0</v>
      </c>
      <c r="BI3869" s="105">
        <f t="shared" si="33"/>
        <v>0</v>
      </c>
      <c r="BJ3869" s="18" t="s">
        <v>89</v>
      </c>
      <c r="BK3869" s="188">
        <f t="shared" si="34"/>
        <v>0</v>
      </c>
      <c r="BL3869" s="18" t="s">
        <v>644</v>
      </c>
      <c r="BM3869" s="187" t="s">
        <v>3941</v>
      </c>
    </row>
    <row r="3870" spans="1:65" s="2" customFormat="1" ht="66.75" customHeight="1">
      <c r="A3870" s="35"/>
      <c r="B3870" s="144"/>
      <c r="C3870" s="176" t="s">
        <v>3942</v>
      </c>
      <c r="D3870" s="176" t="s">
        <v>526</v>
      </c>
      <c r="E3870" s="177" t="s">
        <v>3943</v>
      </c>
      <c r="F3870" s="178" t="s">
        <v>3944</v>
      </c>
      <c r="G3870" s="179" t="s">
        <v>879</v>
      </c>
      <c r="H3870" s="180">
        <v>1</v>
      </c>
      <c r="I3870" s="181"/>
      <c r="J3870" s="180">
        <f t="shared" si="25"/>
        <v>0</v>
      </c>
      <c r="K3870" s="182"/>
      <c r="L3870" s="36"/>
      <c r="M3870" s="183" t="s">
        <v>1</v>
      </c>
      <c r="N3870" s="184" t="s">
        <v>42</v>
      </c>
      <c r="O3870" s="61"/>
      <c r="P3870" s="185">
        <f t="shared" si="26"/>
        <v>0</v>
      </c>
      <c r="Q3870" s="185">
        <v>5.0000000000000002E-5</v>
      </c>
      <c r="R3870" s="185">
        <f t="shared" si="27"/>
        <v>5.0000000000000002E-5</v>
      </c>
      <c r="S3870" s="185">
        <v>0</v>
      </c>
      <c r="T3870" s="186">
        <f t="shared" si="28"/>
        <v>0</v>
      </c>
      <c r="U3870" s="35"/>
      <c r="V3870" s="35"/>
      <c r="W3870" s="35"/>
      <c r="X3870" s="35"/>
      <c r="Y3870" s="35"/>
      <c r="Z3870" s="35"/>
      <c r="AA3870" s="35"/>
      <c r="AB3870" s="35"/>
      <c r="AC3870" s="35"/>
      <c r="AD3870" s="35"/>
      <c r="AE3870" s="35"/>
      <c r="AR3870" s="187" t="s">
        <v>644</v>
      </c>
      <c r="AT3870" s="187" t="s">
        <v>526</v>
      </c>
      <c r="AU3870" s="187" t="s">
        <v>89</v>
      </c>
      <c r="AY3870" s="18" t="s">
        <v>524</v>
      </c>
      <c r="BE3870" s="105">
        <f t="shared" si="29"/>
        <v>0</v>
      </c>
      <c r="BF3870" s="105">
        <f t="shared" si="30"/>
        <v>0</v>
      </c>
      <c r="BG3870" s="105">
        <f t="shared" si="31"/>
        <v>0</v>
      </c>
      <c r="BH3870" s="105">
        <f t="shared" si="32"/>
        <v>0</v>
      </c>
      <c r="BI3870" s="105">
        <f t="shared" si="33"/>
        <v>0</v>
      </c>
      <c r="BJ3870" s="18" t="s">
        <v>89</v>
      </c>
      <c r="BK3870" s="188">
        <f t="shared" si="34"/>
        <v>0</v>
      </c>
      <c r="BL3870" s="18" t="s">
        <v>644</v>
      </c>
      <c r="BM3870" s="187" t="s">
        <v>3945</v>
      </c>
    </row>
    <row r="3871" spans="1:65" s="2" customFormat="1" ht="66.75" customHeight="1">
      <c r="A3871" s="35"/>
      <c r="B3871" s="144"/>
      <c r="C3871" s="176" t="s">
        <v>3946</v>
      </c>
      <c r="D3871" s="176" t="s">
        <v>526</v>
      </c>
      <c r="E3871" s="177" t="s">
        <v>3947</v>
      </c>
      <c r="F3871" s="178" t="s">
        <v>3948</v>
      </c>
      <c r="G3871" s="179" t="s">
        <v>879</v>
      </c>
      <c r="H3871" s="180">
        <v>4</v>
      </c>
      <c r="I3871" s="181"/>
      <c r="J3871" s="180">
        <f t="shared" si="25"/>
        <v>0</v>
      </c>
      <c r="K3871" s="182"/>
      <c r="L3871" s="36"/>
      <c r="M3871" s="183" t="s">
        <v>1</v>
      </c>
      <c r="N3871" s="184" t="s">
        <v>42</v>
      </c>
      <c r="O3871" s="61"/>
      <c r="P3871" s="185">
        <f t="shared" si="26"/>
        <v>0</v>
      </c>
      <c r="Q3871" s="185">
        <v>1.17E-3</v>
      </c>
      <c r="R3871" s="185">
        <f t="shared" si="27"/>
        <v>4.6800000000000001E-3</v>
      </c>
      <c r="S3871" s="185">
        <v>0</v>
      </c>
      <c r="T3871" s="186">
        <f t="shared" si="28"/>
        <v>0</v>
      </c>
      <c r="U3871" s="35"/>
      <c r="V3871" s="35"/>
      <c r="W3871" s="35"/>
      <c r="X3871" s="35"/>
      <c r="Y3871" s="35"/>
      <c r="Z3871" s="35"/>
      <c r="AA3871" s="35"/>
      <c r="AB3871" s="35"/>
      <c r="AC3871" s="35"/>
      <c r="AD3871" s="35"/>
      <c r="AE3871" s="35"/>
      <c r="AR3871" s="187" t="s">
        <v>644</v>
      </c>
      <c r="AT3871" s="187" t="s">
        <v>526</v>
      </c>
      <c r="AU3871" s="187" t="s">
        <v>89</v>
      </c>
      <c r="AY3871" s="18" t="s">
        <v>524</v>
      </c>
      <c r="BE3871" s="105">
        <f t="shared" si="29"/>
        <v>0</v>
      </c>
      <c r="BF3871" s="105">
        <f t="shared" si="30"/>
        <v>0</v>
      </c>
      <c r="BG3871" s="105">
        <f t="shared" si="31"/>
        <v>0</v>
      </c>
      <c r="BH3871" s="105">
        <f t="shared" si="32"/>
        <v>0</v>
      </c>
      <c r="BI3871" s="105">
        <f t="shared" si="33"/>
        <v>0</v>
      </c>
      <c r="BJ3871" s="18" t="s">
        <v>89</v>
      </c>
      <c r="BK3871" s="188">
        <f t="shared" si="34"/>
        <v>0</v>
      </c>
      <c r="BL3871" s="18" t="s">
        <v>644</v>
      </c>
      <c r="BM3871" s="187" t="s">
        <v>3949</v>
      </c>
    </row>
    <row r="3872" spans="1:65" s="2" customFormat="1" ht="55.5" customHeight="1">
      <c r="A3872" s="35"/>
      <c r="B3872" s="144"/>
      <c r="C3872" s="176" t="s">
        <v>3950</v>
      </c>
      <c r="D3872" s="176" t="s">
        <v>526</v>
      </c>
      <c r="E3872" s="177" t="s">
        <v>3951</v>
      </c>
      <c r="F3872" s="178" t="s">
        <v>3952</v>
      </c>
      <c r="G3872" s="179" t="s">
        <v>879</v>
      </c>
      <c r="H3872" s="180">
        <v>3</v>
      </c>
      <c r="I3872" s="181"/>
      <c r="J3872" s="180">
        <f t="shared" si="25"/>
        <v>0</v>
      </c>
      <c r="K3872" s="182"/>
      <c r="L3872" s="36"/>
      <c r="M3872" s="183" t="s">
        <v>1</v>
      </c>
      <c r="N3872" s="184" t="s">
        <v>42</v>
      </c>
      <c r="O3872" s="61"/>
      <c r="P3872" s="185">
        <f t="shared" si="26"/>
        <v>0</v>
      </c>
      <c r="Q3872" s="185">
        <v>0</v>
      </c>
      <c r="R3872" s="185">
        <f t="shared" si="27"/>
        <v>0</v>
      </c>
      <c r="S3872" s="185">
        <v>0</v>
      </c>
      <c r="T3872" s="186">
        <f t="shared" si="28"/>
        <v>0</v>
      </c>
      <c r="U3872" s="35"/>
      <c r="V3872" s="35"/>
      <c r="W3872" s="35"/>
      <c r="X3872" s="35"/>
      <c r="Y3872" s="35"/>
      <c r="Z3872" s="35"/>
      <c r="AA3872" s="35"/>
      <c r="AB3872" s="35"/>
      <c r="AC3872" s="35"/>
      <c r="AD3872" s="35"/>
      <c r="AE3872" s="35"/>
      <c r="AR3872" s="187" t="s">
        <v>644</v>
      </c>
      <c r="AT3872" s="187" t="s">
        <v>526</v>
      </c>
      <c r="AU3872" s="187" t="s">
        <v>89</v>
      </c>
      <c r="AY3872" s="18" t="s">
        <v>524</v>
      </c>
      <c r="BE3872" s="105">
        <f t="shared" si="29"/>
        <v>0</v>
      </c>
      <c r="BF3872" s="105">
        <f t="shared" si="30"/>
        <v>0</v>
      </c>
      <c r="BG3872" s="105">
        <f t="shared" si="31"/>
        <v>0</v>
      </c>
      <c r="BH3872" s="105">
        <f t="shared" si="32"/>
        <v>0</v>
      </c>
      <c r="BI3872" s="105">
        <f t="shared" si="33"/>
        <v>0</v>
      </c>
      <c r="BJ3872" s="18" t="s">
        <v>89</v>
      </c>
      <c r="BK3872" s="188">
        <f t="shared" si="34"/>
        <v>0</v>
      </c>
      <c r="BL3872" s="18" t="s">
        <v>644</v>
      </c>
      <c r="BM3872" s="187" t="s">
        <v>3953</v>
      </c>
    </row>
    <row r="3873" spans="1:65" s="2" customFormat="1" ht="55.5" customHeight="1">
      <c r="A3873" s="35"/>
      <c r="B3873" s="144"/>
      <c r="C3873" s="176" t="s">
        <v>3954</v>
      </c>
      <c r="D3873" s="176" t="s">
        <v>526</v>
      </c>
      <c r="E3873" s="177" t="s">
        <v>3955</v>
      </c>
      <c r="F3873" s="178" t="s">
        <v>3956</v>
      </c>
      <c r="G3873" s="179" t="s">
        <v>879</v>
      </c>
      <c r="H3873" s="180">
        <v>1</v>
      </c>
      <c r="I3873" s="181"/>
      <c r="J3873" s="180">
        <f t="shared" si="25"/>
        <v>0</v>
      </c>
      <c r="K3873" s="182"/>
      <c r="L3873" s="36"/>
      <c r="M3873" s="183" t="s">
        <v>1</v>
      </c>
      <c r="N3873" s="184" t="s">
        <v>42</v>
      </c>
      <c r="O3873" s="61"/>
      <c r="P3873" s="185">
        <f t="shared" si="26"/>
        <v>0</v>
      </c>
      <c r="Q3873" s="185">
        <v>0</v>
      </c>
      <c r="R3873" s="185">
        <f t="shared" si="27"/>
        <v>0</v>
      </c>
      <c r="S3873" s="185">
        <v>0</v>
      </c>
      <c r="T3873" s="186">
        <f t="shared" si="28"/>
        <v>0</v>
      </c>
      <c r="U3873" s="35"/>
      <c r="V3873" s="35"/>
      <c r="W3873" s="35"/>
      <c r="X3873" s="35"/>
      <c r="Y3873" s="35"/>
      <c r="Z3873" s="35"/>
      <c r="AA3873" s="35"/>
      <c r="AB3873" s="35"/>
      <c r="AC3873" s="35"/>
      <c r="AD3873" s="35"/>
      <c r="AE3873" s="35"/>
      <c r="AR3873" s="187" t="s">
        <v>644</v>
      </c>
      <c r="AT3873" s="187" t="s">
        <v>526</v>
      </c>
      <c r="AU3873" s="187" t="s">
        <v>89</v>
      </c>
      <c r="AY3873" s="18" t="s">
        <v>524</v>
      </c>
      <c r="BE3873" s="105">
        <f t="shared" si="29"/>
        <v>0</v>
      </c>
      <c r="BF3873" s="105">
        <f t="shared" si="30"/>
        <v>0</v>
      </c>
      <c r="BG3873" s="105">
        <f t="shared" si="31"/>
        <v>0</v>
      </c>
      <c r="BH3873" s="105">
        <f t="shared" si="32"/>
        <v>0</v>
      </c>
      <c r="BI3873" s="105">
        <f t="shared" si="33"/>
        <v>0</v>
      </c>
      <c r="BJ3873" s="18" t="s">
        <v>89</v>
      </c>
      <c r="BK3873" s="188">
        <f t="shared" si="34"/>
        <v>0</v>
      </c>
      <c r="BL3873" s="18" t="s">
        <v>644</v>
      </c>
      <c r="BM3873" s="187" t="s">
        <v>3957</v>
      </c>
    </row>
    <row r="3874" spans="1:65" s="2" customFormat="1" ht="55.5" customHeight="1">
      <c r="A3874" s="35"/>
      <c r="B3874" s="144"/>
      <c r="C3874" s="176" t="s">
        <v>3958</v>
      </c>
      <c r="D3874" s="176" t="s">
        <v>526</v>
      </c>
      <c r="E3874" s="177" t="s">
        <v>3959</v>
      </c>
      <c r="F3874" s="178" t="s">
        <v>3960</v>
      </c>
      <c r="G3874" s="179" t="s">
        <v>879</v>
      </c>
      <c r="H3874" s="180">
        <v>2</v>
      </c>
      <c r="I3874" s="181"/>
      <c r="J3874" s="180">
        <f t="shared" si="25"/>
        <v>0</v>
      </c>
      <c r="K3874" s="182"/>
      <c r="L3874" s="36"/>
      <c r="M3874" s="183" t="s">
        <v>1</v>
      </c>
      <c r="N3874" s="184" t="s">
        <v>42</v>
      </c>
      <c r="O3874" s="61"/>
      <c r="P3874" s="185">
        <f t="shared" si="26"/>
        <v>0</v>
      </c>
      <c r="Q3874" s="185">
        <v>0</v>
      </c>
      <c r="R3874" s="185">
        <f t="shared" si="27"/>
        <v>0</v>
      </c>
      <c r="S3874" s="185">
        <v>0</v>
      </c>
      <c r="T3874" s="186">
        <f t="shared" si="28"/>
        <v>0</v>
      </c>
      <c r="U3874" s="35"/>
      <c r="V3874" s="35"/>
      <c r="W3874" s="35"/>
      <c r="X3874" s="35"/>
      <c r="Y3874" s="35"/>
      <c r="Z3874" s="35"/>
      <c r="AA3874" s="35"/>
      <c r="AB3874" s="35"/>
      <c r="AC3874" s="35"/>
      <c r="AD3874" s="35"/>
      <c r="AE3874" s="35"/>
      <c r="AR3874" s="187" t="s">
        <v>644</v>
      </c>
      <c r="AT3874" s="187" t="s">
        <v>526</v>
      </c>
      <c r="AU3874" s="187" t="s">
        <v>89</v>
      </c>
      <c r="AY3874" s="18" t="s">
        <v>524</v>
      </c>
      <c r="BE3874" s="105">
        <f t="shared" si="29"/>
        <v>0</v>
      </c>
      <c r="BF3874" s="105">
        <f t="shared" si="30"/>
        <v>0</v>
      </c>
      <c r="BG3874" s="105">
        <f t="shared" si="31"/>
        <v>0</v>
      </c>
      <c r="BH3874" s="105">
        <f t="shared" si="32"/>
        <v>0</v>
      </c>
      <c r="BI3874" s="105">
        <f t="shared" si="33"/>
        <v>0</v>
      </c>
      <c r="BJ3874" s="18" t="s">
        <v>89</v>
      </c>
      <c r="BK3874" s="188">
        <f t="shared" si="34"/>
        <v>0</v>
      </c>
      <c r="BL3874" s="18" t="s">
        <v>644</v>
      </c>
      <c r="BM3874" s="187" t="s">
        <v>3961</v>
      </c>
    </row>
    <row r="3875" spans="1:65" s="2" customFormat="1" ht="55.5" customHeight="1">
      <c r="A3875" s="35"/>
      <c r="B3875" s="144"/>
      <c r="C3875" s="176" t="s">
        <v>3962</v>
      </c>
      <c r="D3875" s="176" t="s">
        <v>526</v>
      </c>
      <c r="E3875" s="177" t="s">
        <v>3963</v>
      </c>
      <c r="F3875" s="178" t="s">
        <v>3964</v>
      </c>
      <c r="G3875" s="179" t="s">
        <v>879</v>
      </c>
      <c r="H3875" s="180">
        <v>1</v>
      </c>
      <c r="I3875" s="181"/>
      <c r="J3875" s="180">
        <f t="shared" si="25"/>
        <v>0</v>
      </c>
      <c r="K3875" s="182"/>
      <c r="L3875" s="36"/>
      <c r="M3875" s="183" t="s">
        <v>1</v>
      </c>
      <c r="N3875" s="184" t="s">
        <v>42</v>
      </c>
      <c r="O3875" s="61"/>
      <c r="P3875" s="185">
        <f t="shared" si="26"/>
        <v>0</v>
      </c>
      <c r="Q3875" s="185">
        <v>0</v>
      </c>
      <c r="R3875" s="185">
        <f t="shared" si="27"/>
        <v>0</v>
      </c>
      <c r="S3875" s="185">
        <v>0</v>
      </c>
      <c r="T3875" s="186">
        <f t="shared" si="28"/>
        <v>0</v>
      </c>
      <c r="U3875" s="35"/>
      <c r="V3875" s="35"/>
      <c r="W3875" s="35"/>
      <c r="X3875" s="35"/>
      <c r="Y3875" s="35"/>
      <c r="Z3875" s="35"/>
      <c r="AA3875" s="35"/>
      <c r="AB3875" s="35"/>
      <c r="AC3875" s="35"/>
      <c r="AD3875" s="35"/>
      <c r="AE3875" s="35"/>
      <c r="AR3875" s="187" t="s">
        <v>644</v>
      </c>
      <c r="AT3875" s="187" t="s">
        <v>526</v>
      </c>
      <c r="AU3875" s="187" t="s">
        <v>89</v>
      </c>
      <c r="AY3875" s="18" t="s">
        <v>524</v>
      </c>
      <c r="BE3875" s="105">
        <f t="shared" si="29"/>
        <v>0</v>
      </c>
      <c r="BF3875" s="105">
        <f t="shared" si="30"/>
        <v>0</v>
      </c>
      <c r="BG3875" s="105">
        <f t="shared" si="31"/>
        <v>0</v>
      </c>
      <c r="BH3875" s="105">
        <f t="shared" si="32"/>
        <v>0</v>
      </c>
      <c r="BI3875" s="105">
        <f t="shared" si="33"/>
        <v>0</v>
      </c>
      <c r="BJ3875" s="18" t="s">
        <v>89</v>
      </c>
      <c r="BK3875" s="188">
        <f t="shared" si="34"/>
        <v>0</v>
      </c>
      <c r="BL3875" s="18" t="s">
        <v>644</v>
      </c>
      <c r="BM3875" s="187" t="s">
        <v>3965</v>
      </c>
    </row>
    <row r="3876" spans="1:65" s="2" customFormat="1" ht="44.25" customHeight="1">
      <c r="A3876" s="35"/>
      <c r="B3876" s="144"/>
      <c r="C3876" s="259" t="s">
        <v>3966</v>
      </c>
      <c r="D3876" s="259" t="s">
        <v>526</v>
      </c>
      <c r="E3876" s="260" t="s">
        <v>3967</v>
      </c>
      <c r="F3876" s="261" t="s">
        <v>3968</v>
      </c>
      <c r="G3876" s="262" t="s">
        <v>879</v>
      </c>
      <c r="H3876" s="263">
        <v>19</v>
      </c>
      <c r="I3876" s="263"/>
      <c r="J3876" s="263">
        <f t="shared" si="25"/>
        <v>0</v>
      </c>
      <c r="K3876" s="182"/>
      <c r="L3876" s="36"/>
      <c r="M3876" s="183" t="s">
        <v>1</v>
      </c>
      <c r="N3876" s="184" t="s">
        <v>42</v>
      </c>
      <c r="O3876" s="61"/>
      <c r="P3876" s="185">
        <f t="shared" si="26"/>
        <v>0</v>
      </c>
      <c r="Q3876" s="185">
        <v>2.1000000000000001E-4</v>
      </c>
      <c r="R3876" s="185">
        <f t="shared" si="27"/>
        <v>3.9900000000000005E-3</v>
      </c>
      <c r="S3876" s="185">
        <v>0</v>
      </c>
      <c r="T3876" s="186">
        <f t="shared" si="28"/>
        <v>0</v>
      </c>
      <c r="U3876" s="35"/>
      <c r="V3876" s="35"/>
      <c r="W3876" s="35"/>
      <c r="X3876" s="35"/>
      <c r="Y3876" s="35"/>
      <c r="Z3876" s="35"/>
      <c r="AA3876" s="35"/>
      <c r="AB3876" s="35"/>
      <c r="AC3876" s="35"/>
      <c r="AD3876" s="35"/>
      <c r="AE3876" s="35"/>
      <c r="AR3876" s="187" t="s">
        <v>644</v>
      </c>
      <c r="AT3876" s="187" t="s">
        <v>526</v>
      </c>
      <c r="AU3876" s="187" t="s">
        <v>89</v>
      </c>
      <c r="AY3876" s="18" t="s">
        <v>524</v>
      </c>
      <c r="BE3876" s="105">
        <f t="shared" si="29"/>
        <v>0</v>
      </c>
      <c r="BF3876" s="105">
        <f t="shared" si="30"/>
        <v>0</v>
      </c>
      <c r="BG3876" s="105">
        <f t="shared" si="31"/>
        <v>0</v>
      </c>
      <c r="BH3876" s="105">
        <f t="shared" si="32"/>
        <v>0</v>
      </c>
      <c r="BI3876" s="105">
        <f t="shared" si="33"/>
        <v>0</v>
      </c>
      <c r="BJ3876" s="18" t="s">
        <v>89</v>
      </c>
      <c r="BK3876" s="188">
        <f t="shared" si="34"/>
        <v>0</v>
      </c>
      <c r="BL3876" s="18" t="s">
        <v>644</v>
      </c>
      <c r="BM3876" s="187" t="s">
        <v>3969</v>
      </c>
    </row>
    <row r="3877" spans="1:65" s="2" customFormat="1" ht="44.25" customHeight="1">
      <c r="A3877" s="35"/>
      <c r="B3877" s="144"/>
      <c r="C3877" s="259" t="s">
        <v>3970</v>
      </c>
      <c r="D3877" s="259" t="s">
        <v>526</v>
      </c>
      <c r="E3877" s="260" t="s">
        <v>3971</v>
      </c>
      <c r="F3877" s="261" t="s">
        <v>3972</v>
      </c>
      <c r="G3877" s="262" t="s">
        <v>879</v>
      </c>
      <c r="H3877" s="263">
        <v>25</v>
      </c>
      <c r="I3877" s="263"/>
      <c r="J3877" s="263">
        <f t="shared" si="25"/>
        <v>0</v>
      </c>
      <c r="K3877" s="182"/>
      <c r="L3877" s="36"/>
      <c r="M3877" s="183" t="s">
        <v>1</v>
      </c>
      <c r="N3877" s="184" t="s">
        <v>42</v>
      </c>
      <c r="O3877" s="61"/>
      <c r="P3877" s="185">
        <f t="shared" si="26"/>
        <v>0</v>
      </c>
      <c r="Q3877" s="185">
        <v>2.1000000000000001E-4</v>
      </c>
      <c r="R3877" s="185">
        <f t="shared" si="27"/>
        <v>5.2500000000000003E-3</v>
      </c>
      <c r="S3877" s="185">
        <v>0</v>
      </c>
      <c r="T3877" s="186">
        <f t="shared" si="28"/>
        <v>0</v>
      </c>
      <c r="U3877" s="35"/>
      <c r="V3877" s="35"/>
      <c r="W3877" s="35"/>
      <c r="X3877" s="35"/>
      <c r="Y3877" s="35"/>
      <c r="Z3877" s="35"/>
      <c r="AA3877" s="35"/>
      <c r="AB3877" s="35"/>
      <c r="AC3877" s="35"/>
      <c r="AD3877" s="35"/>
      <c r="AE3877" s="35"/>
      <c r="AR3877" s="187" t="s">
        <v>644</v>
      </c>
      <c r="AT3877" s="187" t="s">
        <v>526</v>
      </c>
      <c r="AU3877" s="187" t="s">
        <v>89</v>
      </c>
      <c r="AY3877" s="18" t="s">
        <v>524</v>
      </c>
      <c r="BE3877" s="105">
        <f t="shared" si="29"/>
        <v>0</v>
      </c>
      <c r="BF3877" s="105">
        <f t="shared" si="30"/>
        <v>0</v>
      </c>
      <c r="BG3877" s="105">
        <f t="shared" si="31"/>
        <v>0</v>
      </c>
      <c r="BH3877" s="105">
        <f t="shared" si="32"/>
        <v>0</v>
      </c>
      <c r="BI3877" s="105">
        <f t="shared" si="33"/>
        <v>0</v>
      </c>
      <c r="BJ3877" s="18" t="s">
        <v>89</v>
      </c>
      <c r="BK3877" s="188">
        <f t="shared" si="34"/>
        <v>0</v>
      </c>
      <c r="BL3877" s="18" t="s">
        <v>644</v>
      </c>
      <c r="BM3877" s="187" t="s">
        <v>3973</v>
      </c>
    </row>
    <row r="3878" spans="1:65" s="2" customFormat="1" ht="55.5" customHeight="1">
      <c r="A3878" s="35"/>
      <c r="B3878" s="144"/>
      <c r="C3878" s="259" t="s">
        <v>3974</v>
      </c>
      <c r="D3878" s="259" t="s">
        <v>526</v>
      </c>
      <c r="E3878" s="260" t="s">
        <v>3975</v>
      </c>
      <c r="F3878" s="261" t="s">
        <v>3976</v>
      </c>
      <c r="G3878" s="262" t="s">
        <v>879</v>
      </c>
      <c r="H3878" s="263">
        <v>4</v>
      </c>
      <c r="I3878" s="263"/>
      <c r="J3878" s="263">
        <f t="shared" si="25"/>
        <v>0</v>
      </c>
      <c r="K3878" s="182"/>
      <c r="L3878" s="36"/>
      <c r="M3878" s="183" t="s">
        <v>1</v>
      </c>
      <c r="N3878" s="184" t="s">
        <v>42</v>
      </c>
      <c r="O3878" s="61"/>
      <c r="P3878" s="185">
        <f t="shared" si="26"/>
        <v>0</v>
      </c>
      <c r="Q3878" s="185">
        <v>2.1000000000000001E-4</v>
      </c>
      <c r="R3878" s="185">
        <f t="shared" si="27"/>
        <v>8.4000000000000003E-4</v>
      </c>
      <c r="S3878" s="185">
        <v>0</v>
      </c>
      <c r="T3878" s="186">
        <f t="shared" si="28"/>
        <v>0</v>
      </c>
      <c r="U3878" s="35"/>
      <c r="V3878" s="35"/>
      <c r="W3878" s="35"/>
      <c r="X3878" s="35"/>
      <c r="Y3878" s="35"/>
      <c r="Z3878" s="35"/>
      <c r="AA3878" s="35"/>
      <c r="AB3878" s="35"/>
      <c r="AC3878" s="35"/>
      <c r="AD3878" s="35"/>
      <c r="AE3878" s="35"/>
      <c r="AR3878" s="187" t="s">
        <v>644</v>
      </c>
      <c r="AT3878" s="187" t="s">
        <v>526</v>
      </c>
      <c r="AU3878" s="187" t="s">
        <v>89</v>
      </c>
      <c r="AY3878" s="18" t="s">
        <v>524</v>
      </c>
      <c r="BE3878" s="105">
        <f t="shared" si="29"/>
        <v>0</v>
      </c>
      <c r="BF3878" s="105">
        <f t="shared" si="30"/>
        <v>0</v>
      </c>
      <c r="BG3878" s="105">
        <f t="shared" si="31"/>
        <v>0</v>
      </c>
      <c r="BH3878" s="105">
        <f t="shared" si="32"/>
        <v>0</v>
      </c>
      <c r="BI3878" s="105">
        <f t="shared" si="33"/>
        <v>0</v>
      </c>
      <c r="BJ3878" s="18" t="s">
        <v>89</v>
      </c>
      <c r="BK3878" s="188">
        <f t="shared" si="34"/>
        <v>0</v>
      </c>
      <c r="BL3878" s="18" t="s">
        <v>644</v>
      </c>
      <c r="BM3878" s="187" t="s">
        <v>3977</v>
      </c>
    </row>
    <row r="3879" spans="1:65" s="2" customFormat="1" ht="55.5" customHeight="1">
      <c r="A3879" s="35"/>
      <c r="B3879" s="144"/>
      <c r="C3879" s="259" t="s">
        <v>3978</v>
      </c>
      <c r="D3879" s="259" t="s">
        <v>526</v>
      </c>
      <c r="E3879" s="260" t="s">
        <v>3979</v>
      </c>
      <c r="F3879" s="261" t="s">
        <v>3980</v>
      </c>
      <c r="G3879" s="262" t="s">
        <v>879</v>
      </c>
      <c r="H3879" s="263">
        <v>1</v>
      </c>
      <c r="I3879" s="263"/>
      <c r="J3879" s="263">
        <f t="shared" si="25"/>
        <v>0</v>
      </c>
      <c r="K3879" s="182"/>
      <c r="L3879" s="36"/>
      <c r="M3879" s="183" t="s">
        <v>1</v>
      </c>
      <c r="N3879" s="184" t="s">
        <v>42</v>
      </c>
      <c r="O3879" s="61"/>
      <c r="P3879" s="185">
        <f t="shared" si="26"/>
        <v>0</v>
      </c>
      <c r="Q3879" s="185">
        <v>2.1000000000000001E-4</v>
      </c>
      <c r="R3879" s="185">
        <f t="shared" si="27"/>
        <v>2.1000000000000001E-4</v>
      </c>
      <c r="S3879" s="185">
        <v>0</v>
      </c>
      <c r="T3879" s="186">
        <f t="shared" si="28"/>
        <v>0</v>
      </c>
      <c r="U3879" s="35"/>
      <c r="V3879" s="35"/>
      <c r="W3879" s="35"/>
      <c r="X3879" s="35"/>
      <c r="Y3879" s="35"/>
      <c r="Z3879" s="35"/>
      <c r="AA3879" s="35"/>
      <c r="AB3879" s="35"/>
      <c r="AC3879" s="35"/>
      <c r="AD3879" s="35"/>
      <c r="AE3879" s="35"/>
      <c r="AR3879" s="187" t="s">
        <v>644</v>
      </c>
      <c r="AT3879" s="187" t="s">
        <v>526</v>
      </c>
      <c r="AU3879" s="187" t="s">
        <v>89</v>
      </c>
      <c r="AY3879" s="18" t="s">
        <v>524</v>
      </c>
      <c r="BE3879" s="105">
        <f t="shared" si="29"/>
        <v>0</v>
      </c>
      <c r="BF3879" s="105">
        <f t="shared" si="30"/>
        <v>0</v>
      </c>
      <c r="BG3879" s="105">
        <f t="shared" si="31"/>
        <v>0</v>
      </c>
      <c r="BH3879" s="105">
        <f t="shared" si="32"/>
        <v>0</v>
      </c>
      <c r="BI3879" s="105">
        <f t="shared" si="33"/>
        <v>0</v>
      </c>
      <c r="BJ3879" s="18" t="s">
        <v>89</v>
      </c>
      <c r="BK3879" s="188">
        <f t="shared" si="34"/>
        <v>0</v>
      </c>
      <c r="BL3879" s="18" t="s">
        <v>644</v>
      </c>
      <c r="BM3879" s="187" t="s">
        <v>3981</v>
      </c>
    </row>
    <row r="3880" spans="1:65" s="2" customFormat="1" ht="55.5" customHeight="1">
      <c r="A3880" s="35"/>
      <c r="B3880" s="144"/>
      <c r="C3880" s="259" t="s">
        <v>3982</v>
      </c>
      <c r="D3880" s="259" t="s">
        <v>526</v>
      </c>
      <c r="E3880" s="260" t="s">
        <v>3983</v>
      </c>
      <c r="F3880" s="261" t="s">
        <v>3984</v>
      </c>
      <c r="G3880" s="262" t="s">
        <v>879</v>
      </c>
      <c r="H3880" s="263">
        <v>1</v>
      </c>
      <c r="I3880" s="263"/>
      <c r="J3880" s="263">
        <f t="shared" si="25"/>
        <v>0</v>
      </c>
      <c r="K3880" s="182"/>
      <c r="L3880" s="36"/>
      <c r="M3880" s="183" t="s">
        <v>1</v>
      </c>
      <c r="N3880" s="184" t="s">
        <v>42</v>
      </c>
      <c r="O3880" s="61"/>
      <c r="P3880" s="185">
        <f t="shared" si="26"/>
        <v>0</v>
      </c>
      <c r="Q3880" s="185">
        <v>2.1000000000000001E-4</v>
      </c>
      <c r="R3880" s="185">
        <f t="shared" si="27"/>
        <v>2.1000000000000001E-4</v>
      </c>
      <c r="S3880" s="185">
        <v>0</v>
      </c>
      <c r="T3880" s="186">
        <f t="shared" si="28"/>
        <v>0</v>
      </c>
      <c r="U3880" s="35"/>
      <c r="V3880" s="35"/>
      <c r="W3880" s="35"/>
      <c r="X3880" s="35"/>
      <c r="Y3880" s="35"/>
      <c r="Z3880" s="35"/>
      <c r="AA3880" s="35"/>
      <c r="AB3880" s="35"/>
      <c r="AC3880" s="35"/>
      <c r="AD3880" s="35"/>
      <c r="AE3880" s="35"/>
      <c r="AR3880" s="187" t="s">
        <v>644</v>
      </c>
      <c r="AT3880" s="187" t="s">
        <v>526</v>
      </c>
      <c r="AU3880" s="187" t="s">
        <v>89</v>
      </c>
      <c r="AY3880" s="18" t="s">
        <v>524</v>
      </c>
      <c r="BE3880" s="105">
        <f t="shared" si="29"/>
        <v>0</v>
      </c>
      <c r="BF3880" s="105">
        <f t="shared" si="30"/>
        <v>0</v>
      </c>
      <c r="BG3880" s="105">
        <f t="shared" si="31"/>
        <v>0</v>
      </c>
      <c r="BH3880" s="105">
        <f t="shared" si="32"/>
        <v>0</v>
      </c>
      <c r="BI3880" s="105">
        <f t="shared" si="33"/>
        <v>0</v>
      </c>
      <c r="BJ3880" s="18" t="s">
        <v>89</v>
      </c>
      <c r="BK3880" s="188">
        <f t="shared" si="34"/>
        <v>0</v>
      </c>
      <c r="BL3880" s="18" t="s">
        <v>644</v>
      </c>
      <c r="BM3880" s="187" t="s">
        <v>3985</v>
      </c>
    </row>
    <row r="3881" spans="1:65" s="2" customFormat="1" ht="55.5" customHeight="1">
      <c r="A3881" s="35"/>
      <c r="B3881" s="144"/>
      <c r="C3881" s="259" t="s">
        <v>3986</v>
      </c>
      <c r="D3881" s="259" t="s">
        <v>526</v>
      </c>
      <c r="E3881" s="260" t="s">
        <v>3987</v>
      </c>
      <c r="F3881" s="261" t="s">
        <v>3988</v>
      </c>
      <c r="G3881" s="262" t="s">
        <v>879</v>
      </c>
      <c r="H3881" s="263">
        <v>1</v>
      </c>
      <c r="I3881" s="263"/>
      <c r="J3881" s="263">
        <f t="shared" si="25"/>
        <v>0</v>
      </c>
      <c r="K3881" s="182"/>
      <c r="L3881" s="36"/>
      <c r="M3881" s="183" t="s">
        <v>1</v>
      </c>
      <c r="N3881" s="184" t="s">
        <v>42</v>
      </c>
      <c r="O3881" s="61"/>
      <c r="P3881" s="185">
        <f t="shared" si="26"/>
        <v>0</v>
      </c>
      <c r="Q3881" s="185">
        <v>2.1000000000000001E-4</v>
      </c>
      <c r="R3881" s="185">
        <f t="shared" si="27"/>
        <v>2.1000000000000001E-4</v>
      </c>
      <c r="S3881" s="185">
        <v>0</v>
      </c>
      <c r="T3881" s="186">
        <f t="shared" si="28"/>
        <v>0</v>
      </c>
      <c r="U3881" s="35"/>
      <c r="V3881" s="35"/>
      <c r="W3881" s="35"/>
      <c r="X3881" s="35"/>
      <c r="Y3881" s="35"/>
      <c r="Z3881" s="35"/>
      <c r="AA3881" s="35"/>
      <c r="AB3881" s="35"/>
      <c r="AC3881" s="35"/>
      <c r="AD3881" s="35"/>
      <c r="AE3881" s="35"/>
      <c r="AR3881" s="187" t="s">
        <v>644</v>
      </c>
      <c r="AT3881" s="187" t="s">
        <v>526</v>
      </c>
      <c r="AU3881" s="187" t="s">
        <v>89</v>
      </c>
      <c r="AY3881" s="18" t="s">
        <v>524</v>
      </c>
      <c r="BE3881" s="105">
        <f t="shared" si="29"/>
        <v>0</v>
      </c>
      <c r="BF3881" s="105">
        <f t="shared" si="30"/>
        <v>0</v>
      </c>
      <c r="BG3881" s="105">
        <f t="shared" si="31"/>
        <v>0</v>
      </c>
      <c r="BH3881" s="105">
        <f t="shared" si="32"/>
        <v>0</v>
      </c>
      <c r="BI3881" s="105">
        <f t="shared" si="33"/>
        <v>0</v>
      </c>
      <c r="BJ3881" s="18" t="s">
        <v>89</v>
      </c>
      <c r="BK3881" s="188">
        <f t="shared" si="34"/>
        <v>0</v>
      </c>
      <c r="BL3881" s="18" t="s">
        <v>644</v>
      </c>
      <c r="BM3881" s="187" t="s">
        <v>3989</v>
      </c>
    </row>
    <row r="3882" spans="1:65" s="2" customFormat="1" ht="44.25" customHeight="1">
      <c r="A3882" s="35"/>
      <c r="B3882" s="144"/>
      <c r="C3882" s="259" t="s">
        <v>3990</v>
      </c>
      <c r="D3882" s="259" t="s">
        <v>526</v>
      </c>
      <c r="E3882" s="260" t="s">
        <v>3991</v>
      </c>
      <c r="F3882" s="261" t="s">
        <v>3992</v>
      </c>
      <c r="G3882" s="262" t="s">
        <v>879</v>
      </c>
      <c r="H3882" s="263">
        <v>2</v>
      </c>
      <c r="I3882" s="263"/>
      <c r="J3882" s="263">
        <f t="shared" si="25"/>
        <v>0</v>
      </c>
      <c r="K3882" s="182"/>
      <c r="L3882" s="36"/>
      <c r="M3882" s="183" t="s">
        <v>1</v>
      </c>
      <c r="N3882" s="184" t="s">
        <v>42</v>
      </c>
      <c r="O3882" s="61"/>
      <c r="P3882" s="185">
        <f t="shared" si="26"/>
        <v>0</v>
      </c>
      <c r="Q3882" s="185">
        <v>2.1000000000000001E-4</v>
      </c>
      <c r="R3882" s="185">
        <f t="shared" si="27"/>
        <v>4.2000000000000002E-4</v>
      </c>
      <c r="S3882" s="185">
        <v>0</v>
      </c>
      <c r="T3882" s="186">
        <f t="shared" si="28"/>
        <v>0</v>
      </c>
      <c r="U3882" s="35"/>
      <c r="V3882" s="35"/>
      <c r="W3882" s="35"/>
      <c r="X3882" s="35"/>
      <c r="Y3882" s="35"/>
      <c r="Z3882" s="35"/>
      <c r="AA3882" s="35"/>
      <c r="AB3882" s="35"/>
      <c r="AC3882" s="35"/>
      <c r="AD3882" s="35"/>
      <c r="AE3882" s="35"/>
      <c r="AR3882" s="187" t="s">
        <v>644</v>
      </c>
      <c r="AT3882" s="187" t="s">
        <v>526</v>
      </c>
      <c r="AU3882" s="187" t="s">
        <v>89</v>
      </c>
      <c r="AY3882" s="18" t="s">
        <v>524</v>
      </c>
      <c r="BE3882" s="105">
        <f t="shared" si="29"/>
        <v>0</v>
      </c>
      <c r="BF3882" s="105">
        <f t="shared" si="30"/>
        <v>0</v>
      </c>
      <c r="BG3882" s="105">
        <f t="shared" si="31"/>
        <v>0</v>
      </c>
      <c r="BH3882" s="105">
        <f t="shared" si="32"/>
        <v>0</v>
      </c>
      <c r="BI3882" s="105">
        <f t="shared" si="33"/>
        <v>0</v>
      </c>
      <c r="BJ3882" s="18" t="s">
        <v>89</v>
      </c>
      <c r="BK3882" s="188">
        <f t="shared" si="34"/>
        <v>0</v>
      </c>
      <c r="BL3882" s="18" t="s">
        <v>644</v>
      </c>
      <c r="BM3882" s="187" t="s">
        <v>3993</v>
      </c>
    </row>
    <row r="3883" spans="1:65" s="2" customFormat="1" ht="55.5" customHeight="1">
      <c r="A3883" s="35"/>
      <c r="B3883" s="144"/>
      <c r="C3883" s="259" t="s">
        <v>3994</v>
      </c>
      <c r="D3883" s="259" t="s">
        <v>526</v>
      </c>
      <c r="E3883" s="260" t="s">
        <v>3995</v>
      </c>
      <c r="F3883" s="261" t="s">
        <v>3996</v>
      </c>
      <c r="G3883" s="262" t="s">
        <v>879</v>
      </c>
      <c r="H3883" s="263">
        <v>1</v>
      </c>
      <c r="I3883" s="263"/>
      <c r="J3883" s="263">
        <f t="shared" si="25"/>
        <v>0</v>
      </c>
      <c r="K3883" s="182"/>
      <c r="L3883" s="36"/>
      <c r="M3883" s="183" t="s">
        <v>1</v>
      </c>
      <c r="N3883" s="184" t="s">
        <v>42</v>
      </c>
      <c r="O3883" s="61"/>
      <c r="P3883" s="185">
        <f t="shared" si="26"/>
        <v>0</v>
      </c>
      <c r="Q3883" s="185">
        <v>2.1000000000000001E-4</v>
      </c>
      <c r="R3883" s="185">
        <f t="shared" si="27"/>
        <v>2.1000000000000001E-4</v>
      </c>
      <c r="S3883" s="185">
        <v>0</v>
      </c>
      <c r="T3883" s="186">
        <f t="shared" si="28"/>
        <v>0</v>
      </c>
      <c r="U3883" s="35"/>
      <c r="V3883" s="35"/>
      <c r="W3883" s="35"/>
      <c r="X3883" s="35"/>
      <c r="Y3883" s="35"/>
      <c r="Z3883" s="35"/>
      <c r="AA3883" s="35"/>
      <c r="AB3883" s="35"/>
      <c r="AC3883" s="35"/>
      <c r="AD3883" s="35"/>
      <c r="AE3883" s="35"/>
      <c r="AR3883" s="187" t="s">
        <v>644</v>
      </c>
      <c r="AT3883" s="187" t="s">
        <v>526</v>
      </c>
      <c r="AU3883" s="187" t="s">
        <v>89</v>
      </c>
      <c r="AY3883" s="18" t="s">
        <v>524</v>
      </c>
      <c r="BE3883" s="105">
        <f t="shared" si="29"/>
        <v>0</v>
      </c>
      <c r="BF3883" s="105">
        <f t="shared" si="30"/>
        <v>0</v>
      </c>
      <c r="BG3883" s="105">
        <f t="shared" si="31"/>
        <v>0</v>
      </c>
      <c r="BH3883" s="105">
        <f t="shared" si="32"/>
        <v>0</v>
      </c>
      <c r="BI3883" s="105">
        <f t="shared" si="33"/>
        <v>0</v>
      </c>
      <c r="BJ3883" s="18" t="s">
        <v>89</v>
      </c>
      <c r="BK3883" s="188">
        <f t="shared" si="34"/>
        <v>0</v>
      </c>
      <c r="BL3883" s="18" t="s">
        <v>644</v>
      </c>
      <c r="BM3883" s="187" t="s">
        <v>3997</v>
      </c>
    </row>
    <row r="3884" spans="1:65" s="2" customFormat="1" ht="44.25" customHeight="1">
      <c r="A3884" s="35"/>
      <c r="B3884" s="144"/>
      <c r="C3884" s="259" t="s">
        <v>3998</v>
      </c>
      <c r="D3884" s="259" t="s">
        <v>526</v>
      </c>
      <c r="E3884" s="260" t="s">
        <v>3999</v>
      </c>
      <c r="F3884" s="261" t="s">
        <v>4000</v>
      </c>
      <c r="G3884" s="262" t="s">
        <v>879</v>
      </c>
      <c r="H3884" s="263">
        <v>1</v>
      </c>
      <c r="I3884" s="263"/>
      <c r="J3884" s="263">
        <f t="shared" si="25"/>
        <v>0</v>
      </c>
      <c r="K3884" s="182"/>
      <c r="L3884" s="36"/>
      <c r="M3884" s="183" t="s">
        <v>1</v>
      </c>
      <c r="N3884" s="184" t="s">
        <v>42</v>
      </c>
      <c r="O3884" s="61"/>
      <c r="P3884" s="185">
        <f t="shared" si="26"/>
        <v>0</v>
      </c>
      <c r="Q3884" s="185">
        <v>2.1000000000000001E-4</v>
      </c>
      <c r="R3884" s="185">
        <f t="shared" si="27"/>
        <v>2.1000000000000001E-4</v>
      </c>
      <c r="S3884" s="185">
        <v>0</v>
      </c>
      <c r="T3884" s="186">
        <f t="shared" si="28"/>
        <v>0</v>
      </c>
      <c r="U3884" s="35"/>
      <c r="V3884" s="35"/>
      <c r="W3884" s="35"/>
      <c r="X3884" s="35"/>
      <c r="Y3884" s="35"/>
      <c r="Z3884" s="35"/>
      <c r="AA3884" s="35"/>
      <c r="AB3884" s="35"/>
      <c r="AC3884" s="35"/>
      <c r="AD3884" s="35"/>
      <c r="AE3884" s="35"/>
      <c r="AR3884" s="187" t="s">
        <v>644</v>
      </c>
      <c r="AT3884" s="187" t="s">
        <v>526</v>
      </c>
      <c r="AU3884" s="187" t="s">
        <v>89</v>
      </c>
      <c r="AY3884" s="18" t="s">
        <v>524</v>
      </c>
      <c r="BE3884" s="105">
        <f t="shared" si="29"/>
        <v>0</v>
      </c>
      <c r="BF3884" s="105">
        <f t="shared" si="30"/>
        <v>0</v>
      </c>
      <c r="BG3884" s="105">
        <f t="shared" si="31"/>
        <v>0</v>
      </c>
      <c r="BH3884" s="105">
        <f t="shared" si="32"/>
        <v>0</v>
      </c>
      <c r="BI3884" s="105">
        <f t="shared" si="33"/>
        <v>0</v>
      </c>
      <c r="BJ3884" s="18" t="s">
        <v>89</v>
      </c>
      <c r="BK3884" s="188">
        <f t="shared" si="34"/>
        <v>0</v>
      </c>
      <c r="BL3884" s="18" t="s">
        <v>644</v>
      </c>
      <c r="BM3884" s="187" t="s">
        <v>4001</v>
      </c>
    </row>
    <row r="3885" spans="1:65" s="2" customFormat="1" ht="44.25" customHeight="1">
      <c r="A3885" s="35"/>
      <c r="B3885" s="144"/>
      <c r="C3885" s="258" t="s">
        <v>4002</v>
      </c>
      <c r="D3885" s="260" t="s">
        <v>526</v>
      </c>
      <c r="E3885" s="260" t="s">
        <v>4003</v>
      </c>
      <c r="F3885" s="260" t="s">
        <v>4004</v>
      </c>
      <c r="G3885" s="260" t="s">
        <v>879</v>
      </c>
      <c r="H3885" s="260">
        <v>2</v>
      </c>
      <c r="I3885" s="260"/>
      <c r="J3885" s="260">
        <f t="shared" si="25"/>
        <v>0</v>
      </c>
      <c r="K3885" s="182"/>
      <c r="L3885" s="36"/>
      <c r="M3885" s="183" t="s">
        <v>1</v>
      </c>
      <c r="N3885" s="184" t="s">
        <v>42</v>
      </c>
      <c r="O3885" s="61"/>
      <c r="P3885" s="185">
        <f t="shared" si="26"/>
        <v>0</v>
      </c>
      <c r="Q3885" s="185">
        <v>2.1000000000000001E-4</v>
      </c>
      <c r="R3885" s="185">
        <f t="shared" si="27"/>
        <v>4.2000000000000002E-4</v>
      </c>
      <c r="S3885" s="185">
        <v>0</v>
      </c>
      <c r="T3885" s="186">
        <f t="shared" si="28"/>
        <v>0</v>
      </c>
      <c r="U3885" s="35"/>
      <c r="V3885" s="35"/>
      <c r="W3885" s="35"/>
      <c r="X3885" s="35"/>
      <c r="Y3885" s="35"/>
      <c r="Z3885" s="35"/>
      <c r="AA3885" s="35"/>
      <c r="AB3885" s="35"/>
      <c r="AC3885" s="35"/>
      <c r="AD3885" s="35"/>
      <c r="AE3885" s="35"/>
      <c r="AR3885" s="187" t="s">
        <v>644</v>
      </c>
      <c r="AT3885" s="187" t="s">
        <v>526</v>
      </c>
      <c r="AU3885" s="187" t="s">
        <v>89</v>
      </c>
      <c r="AY3885" s="18" t="s">
        <v>524</v>
      </c>
      <c r="BE3885" s="105">
        <f t="shared" si="29"/>
        <v>0</v>
      </c>
      <c r="BF3885" s="105">
        <f t="shared" si="30"/>
        <v>0</v>
      </c>
      <c r="BG3885" s="105">
        <f t="shared" si="31"/>
        <v>0</v>
      </c>
      <c r="BH3885" s="105">
        <f t="shared" si="32"/>
        <v>0</v>
      </c>
      <c r="BI3885" s="105">
        <f t="shared" si="33"/>
        <v>0</v>
      </c>
      <c r="BJ3885" s="18" t="s">
        <v>89</v>
      </c>
      <c r="BK3885" s="188">
        <f t="shared" si="34"/>
        <v>0</v>
      </c>
      <c r="BL3885" s="18" t="s">
        <v>644</v>
      </c>
      <c r="BM3885" s="187" t="s">
        <v>4005</v>
      </c>
    </row>
    <row r="3886" spans="1:65" s="2" customFormat="1" ht="44.25" customHeight="1">
      <c r="A3886" s="35"/>
      <c r="B3886" s="144"/>
      <c r="C3886" s="260" t="s">
        <v>4006</v>
      </c>
      <c r="D3886" s="260" t="s">
        <v>526</v>
      </c>
      <c r="E3886" s="260" t="s">
        <v>4007</v>
      </c>
      <c r="F3886" s="260" t="s">
        <v>4008</v>
      </c>
      <c r="G3886" s="260" t="s">
        <v>879</v>
      </c>
      <c r="H3886" s="260">
        <v>4</v>
      </c>
      <c r="I3886" s="260"/>
      <c r="J3886" s="260">
        <f t="shared" si="25"/>
        <v>0</v>
      </c>
      <c r="K3886" s="182"/>
      <c r="L3886" s="36"/>
      <c r="M3886" s="183" t="s">
        <v>1</v>
      </c>
      <c r="N3886" s="184" t="s">
        <v>42</v>
      </c>
      <c r="O3886" s="61"/>
      <c r="P3886" s="185">
        <f t="shared" si="26"/>
        <v>0</v>
      </c>
      <c r="Q3886" s="185">
        <v>2.1000000000000001E-4</v>
      </c>
      <c r="R3886" s="185">
        <f t="shared" si="27"/>
        <v>8.4000000000000003E-4</v>
      </c>
      <c r="S3886" s="185">
        <v>0</v>
      </c>
      <c r="T3886" s="186">
        <f t="shared" si="28"/>
        <v>0</v>
      </c>
      <c r="U3886" s="35"/>
      <c r="V3886" s="35"/>
      <c r="W3886" s="35"/>
      <c r="X3886" s="35"/>
      <c r="Y3886" s="35"/>
      <c r="Z3886" s="35"/>
      <c r="AA3886" s="35"/>
      <c r="AB3886" s="35"/>
      <c r="AC3886" s="35"/>
      <c r="AD3886" s="35"/>
      <c r="AE3886" s="35"/>
      <c r="AR3886" s="187" t="s">
        <v>644</v>
      </c>
      <c r="AT3886" s="187" t="s">
        <v>526</v>
      </c>
      <c r="AU3886" s="187" t="s">
        <v>89</v>
      </c>
      <c r="AY3886" s="18" t="s">
        <v>524</v>
      </c>
      <c r="BE3886" s="105">
        <f t="shared" si="29"/>
        <v>0</v>
      </c>
      <c r="BF3886" s="105">
        <f t="shared" si="30"/>
        <v>0</v>
      </c>
      <c r="BG3886" s="105">
        <f t="shared" si="31"/>
        <v>0</v>
      </c>
      <c r="BH3886" s="105">
        <f t="shared" si="32"/>
        <v>0</v>
      </c>
      <c r="BI3886" s="105">
        <f t="shared" si="33"/>
        <v>0</v>
      </c>
      <c r="BJ3886" s="18" t="s">
        <v>89</v>
      </c>
      <c r="BK3886" s="188">
        <f t="shared" si="34"/>
        <v>0</v>
      </c>
      <c r="BL3886" s="18" t="s">
        <v>644</v>
      </c>
      <c r="BM3886" s="187" t="s">
        <v>4009</v>
      </c>
    </row>
    <row r="3887" spans="1:65" s="2" customFormat="1" ht="44.25" customHeight="1">
      <c r="A3887" s="35"/>
      <c r="B3887" s="144"/>
      <c r="C3887" s="260" t="s">
        <v>4010</v>
      </c>
      <c r="D3887" s="260" t="s">
        <v>526</v>
      </c>
      <c r="E3887" s="260" t="s">
        <v>4011</v>
      </c>
      <c r="F3887" s="260" t="s">
        <v>4012</v>
      </c>
      <c r="G3887" s="260" t="s">
        <v>879</v>
      </c>
      <c r="H3887" s="260">
        <v>2</v>
      </c>
      <c r="I3887" s="260"/>
      <c r="J3887" s="260">
        <f t="shared" si="25"/>
        <v>0</v>
      </c>
      <c r="K3887" s="182"/>
      <c r="L3887" s="36"/>
      <c r="M3887" s="183" t="s">
        <v>1</v>
      </c>
      <c r="N3887" s="184" t="s">
        <v>42</v>
      </c>
      <c r="O3887" s="61"/>
      <c r="P3887" s="185">
        <f t="shared" si="26"/>
        <v>0</v>
      </c>
      <c r="Q3887" s="185">
        <v>2.1000000000000001E-4</v>
      </c>
      <c r="R3887" s="185">
        <f t="shared" si="27"/>
        <v>4.2000000000000002E-4</v>
      </c>
      <c r="S3887" s="185">
        <v>0</v>
      </c>
      <c r="T3887" s="186">
        <f t="shared" si="28"/>
        <v>0</v>
      </c>
      <c r="U3887" s="35"/>
      <c r="V3887" s="35"/>
      <c r="W3887" s="35"/>
      <c r="X3887" s="35"/>
      <c r="Y3887" s="35"/>
      <c r="Z3887" s="35"/>
      <c r="AA3887" s="35"/>
      <c r="AB3887" s="35"/>
      <c r="AC3887" s="35"/>
      <c r="AD3887" s="35"/>
      <c r="AE3887" s="35"/>
      <c r="AR3887" s="187" t="s">
        <v>644</v>
      </c>
      <c r="AT3887" s="187" t="s">
        <v>526</v>
      </c>
      <c r="AU3887" s="187" t="s">
        <v>89</v>
      </c>
      <c r="AY3887" s="18" t="s">
        <v>524</v>
      </c>
      <c r="BE3887" s="105">
        <f t="shared" si="29"/>
        <v>0</v>
      </c>
      <c r="BF3887" s="105">
        <f t="shared" si="30"/>
        <v>0</v>
      </c>
      <c r="BG3887" s="105">
        <f t="shared" si="31"/>
        <v>0</v>
      </c>
      <c r="BH3887" s="105">
        <f t="shared" si="32"/>
        <v>0</v>
      </c>
      <c r="BI3887" s="105">
        <f t="shared" si="33"/>
        <v>0</v>
      </c>
      <c r="BJ3887" s="18" t="s">
        <v>89</v>
      </c>
      <c r="BK3887" s="188">
        <f t="shared" si="34"/>
        <v>0</v>
      </c>
      <c r="BL3887" s="18" t="s">
        <v>644</v>
      </c>
      <c r="BM3887" s="187" t="s">
        <v>4013</v>
      </c>
    </row>
    <row r="3888" spans="1:65" s="2" customFormat="1" ht="44.25" customHeight="1">
      <c r="A3888" s="35"/>
      <c r="B3888" s="144"/>
      <c r="C3888" s="260" t="s">
        <v>4014</v>
      </c>
      <c r="D3888" s="260" t="s">
        <v>526</v>
      </c>
      <c r="E3888" s="260" t="s">
        <v>4015</v>
      </c>
      <c r="F3888" s="260" t="s">
        <v>4016</v>
      </c>
      <c r="G3888" s="260" t="s">
        <v>879</v>
      </c>
      <c r="H3888" s="260">
        <v>2</v>
      </c>
      <c r="I3888" s="260"/>
      <c r="J3888" s="260">
        <f t="shared" si="25"/>
        <v>0</v>
      </c>
      <c r="K3888" s="182"/>
      <c r="L3888" s="36"/>
      <c r="M3888" s="183" t="s">
        <v>1</v>
      </c>
      <c r="N3888" s="184" t="s">
        <v>42</v>
      </c>
      <c r="O3888" s="61"/>
      <c r="P3888" s="185">
        <f t="shared" si="26"/>
        <v>0</v>
      </c>
      <c r="Q3888" s="185">
        <v>2.1000000000000001E-4</v>
      </c>
      <c r="R3888" s="185">
        <f t="shared" si="27"/>
        <v>4.2000000000000002E-4</v>
      </c>
      <c r="S3888" s="185">
        <v>0</v>
      </c>
      <c r="T3888" s="186">
        <f t="shared" si="28"/>
        <v>0</v>
      </c>
      <c r="U3888" s="35"/>
      <c r="V3888" s="35"/>
      <c r="W3888" s="35"/>
      <c r="X3888" s="35"/>
      <c r="Y3888" s="35"/>
      <c r="Z3888" s="35"/>
      <c r="AA3888" s="35"/>
      <c r="AB3888" s="35"/>
      <c r="AC3888" s="35"/>
      <c r="AD3888" s="35"/>
      <c r="AE3888" s="35"/>
      <c r="AR3888" s="187" t="s">
        <v>644</v>
      </c>
      <c r="AT3888" s="187" t="s">
        <v>526</v>
      </c>
      <c r="AU3888" s="187" t="s">
        <v>89</v>
      </c>
      <c r="AY3888" s="18" t="s">
        <v>524</v>
      </c>
      <c r="BE3888" s="105">
        <f t="shared" si="29"/>
        <v>0</v>
      </c>
      <c r="BF3888" s="105">
        <f t="shared" si="30"/>
        <v>0</v>
      </c>
      <c r="BG3888" s="105">
        <f t="shared" si="31"/>
        <v>0</v>
      </c>
      <c r="BH3888" s="105">
        <f t="shared" si="32"/>
        <v>0</v>
      </c>
      <c r="BI3888" s="105">
        <f t="shared" si="33"/>
        <v>0</v>
      </c>
      <c r="BJ3888" s="18" t="s">
        <v>89</v>
      </c>
      <c r="BK3888" s="188">
        <f t="shared" si="34"/>
        <v>0</v>
      </c>
      <c r="BL3888" s="18" t="s">
        <v>644</v>
      </c>
      <c r="BM3888" s="187" t="s">
        <v>4017</v>
      </c>
    </row>
    <row r="3889" spans="1:65" s="2" customFormat="1" ht="55.5" customHeight="1">
      <c r="A3889" s="35"/>
      <c r="B3889" s="144"/>
      <c r="C3889" s="260" t="s">
        <v>4018</v>
      </c>
      <c r="D3889" s="260" t="s">
        <v>526</v>
      </c>
      <c r="E3889" s="260" t="s">
        <v>4019</v>
      </c>
      <c r="F3889" s="260" t="s">
        <v>4020</v>
      </c>
      <c r="G3889" s="260" t="s">
        <v>879</v>
      </c>
      <c r="H3889" s="260">
        <v>1</v>
      </c>
      <c r="I3889" s="260"/>
      <c r="J3889" s="260">
        <f t="shared" si="25"/>
        <v>0</v>
      </c>
      <c r="K3889" s="182"/>
      <c r="L3889" s="36"/>
      <c r="M3889" s="183" t="s">
        <v>1</v>
      </c>
      <c r="N3889" s="184" t="s">
        <v>42</v>
      </c>
      <c r="O3889" s="61"/>
      <c r="P3889" s="185">
        <f t="shared" si="26"/>
        <v>0</v>
      </c>
      <c r="Q3889" s="185">
        <v>2.1000000000000001E-4</v>
      </c>
      <c r="R3889" s="185">
        <f t="shared" si="27"/>
        <v>2.1000000000000001E-4</v>
      </c>
      <c r="S3889" s="185">
        <v>0</v>
      </c>
      <c r="T3889" s="186">
        <f t="shared" si="28"/>
        <v>0</v>
      </c>
      <c r="U3889" s="35"/>
      <c r="V3889" s="35"/>
      <c r="W3889" s="35"/>
      <c r="X3889" s="35"/>
      <c r="Y3889" s="35"/>
      <c r="Z3889" s="35"/>
      <c r="AA3889" s="35"/>
      <c r="AB3889" s="35"/>
      <c r="AC3889" s="35"/>
      <c r="AD3889" s="35"/>
      <c r="AE3889" s="35"/>
      <c r="AR3889" s="187" t="s">
        <v>644</v>
      </c>
      <c r="AT3889" s="187" t="s">
        <v>526</v>
      </c>
      <c r="AU3889" s="187" t="s">
        <v>89</v>
      </c>
      <c r="AY3889" s="18" t="s">
        <v>524</v>
      </c>
      <c r="BE3889" s="105">
        <f t="shared" si="29"/>
        <v>0</v>
      </c>
      <c r="BF3889" s="105">
        <f t="shared" si="30"/>
        <v>0</v>
      </c>
      <c r="BG3889" s="105">
        <f t="shared" si="31"/>
        <v>0</v>
      </c>
      <c r="BH3889" s="105">
        <f t="shared" si="32"/>
        <v>0</v>
      </c>
      <c r="BI3889" s="105">
        <f t="shared" si="33"/>
        <v>0</v>
      </c>
      <c r="BJ3889" s="18" t="s">
        <v>89</v>
      </c>
      <c r="BK3889" s="188">
        <f t="shared" si="34"/>
        <v>0</v>
      </c>
      <c r="BL3889" s="18" t="s">
        <v>644</v>
      </c>
      <c r="BM3889" s="187" t="s">
        <v>4021</v>
      </c>
    </row>
    <row r="3890" spans="1:65" s="2" customFormat="1" ht="55.5" customHeight="1">
      <c r="A3890" s="35"/>
      <c r="B3890" s="144"/>
      <c r="C3890" s="260" t="s">
        <v>4022</v>
      </c>
      <c r="D3890" s="260" t="s">
        <v>526</v>
      </c>
      <c r="E3890" s="260" t="s">
        <v>4023</v>
      </c>
      <c r="F3890" s="260" t="s">
        <v>4024</v>
      </c>
      <c r="G3890" s="260" t="s">
        <v>879</v>
      </c>
      <c r="H3890" s="260">
        <v>1</v>
      </c>
      <c r="I3890" s="260"/>
      <c r="J3890" s="260">
        <f t="shared" si="25"/>
        <v>0</v>
      </c>
      <c r="K3890" s="182"/>
      <c r="L3890" s="36"/>
      <c r="M3890" s="183" t="s">
        <v>1</v>
      </c>
      <c r="N3890" s="184" t="s">
        <v>42</v>
      </c>
      <c r="O3890" s="61"/>
      <c r="P3890" s="185">
        <f t="shared" si="26"/>
        <v>0</v>
      </c>
      <c r="Q3890" s="185">
        <v>2.1000000000000001E-4</v>
      </c>
      <c r="R3890" s="185">
        <f t="shared" si="27"/>
        <v>2.1000000000000001E-4</v>
      </c>
      <c r="S3890" s="185">
        <v>0</v>
      </c>
      <c r="T3890" s="186">
        <f t="shared" si="28"/>
        <v>0</v>
      </c>
      <c r="U3890" s="35"/>
      <c r="V3890" s="35"/>
      <c r="W3890" s="35"/>
      <c r="X3890" s="35"/>
      <c r="Y3890" s="35"/>
      <c r="Z3890" s="35"/>
      <c r="AA3890" s="35"/>
      <c r="AB3890" s="35"/>
      <c r="AC3890" s="35"/>
      <c r="AD3890" s="35"/>
      <c r="AE3890" s="35"/>
      <c r="AR3890" s="187" t="s">
        <v>644</v>
      </c>
      <c r="AT3890" s="187" t="s">
        <v>526</v>
      </c>
      <c r="AU3890" s="187" t="s">
        <v>89</v>
      </c>
      <c r="AY3890" s="18" t="s">
        <v>524</v>
      </c>
      <c r="BE3890" s="105">
        <f t="shared" si="29"/>
        <v>0</v>
      </c>
      <c r="BF3890" s="105">
        <f t="shared" si="30"/>
        <v>0</v>
      </c>
      <c r="BG3890" s="105">
        <f t="shared" si="31"/>
        <v>0</v>
      </c>
      <c r="BH3890" s="105">
        <f t="shared" si="32"/>
        <v>0</v>
      </c>
      <c r="BI3890" s="105">
        <f t="shared" si="33"/>
        <v>0</v>
      </c>
      <c r="BJ3890" s="18" t="s">
        <v>89</v>
      </c>
      <c r="BK3890" s="188">
        <f t="shared" si="34"/>
        <v>0</v>
      </c>
      <c r="BL3890" s="18" t="s">
        <v>644</v>
      </c>
      <c r="BM3890" s="187" t="s">
        <v>4025</v>
      </c>
    </row>
    <row r="3891" spans="1:65" s="2" customFormat="1" ht="44.25" customHeight="1">
      <c r="A3891" s="35"/>
      <c r="B3891" s="144"/>
      <c r="C3891" s="260" t="s">
        <v>4026</v>
      </c>
      <c r="D3891" s="260" t="s">
        <v>526</v>
      </c>
      <c r="E3891" s="260" t="s">
        <v>4027</v>
      </c>
      <c r="F3891" s="260" t="s">
        <v>4028</v>
      </c>
      <c r="G3891" s="260" t="s">
        <v>879</v>
      </c>
      <c r="H3891" s="260">
        <v>1</v>
      </c>
      <c r="I3891" s="260"/>
      <c r="J3891" s="260">
        <f t="shared" si="25"/>
        <v>0</v>
      </c>
      <c r="K3891" s="182"/>
      <c r="L3891" s="36"/>
      <c r="M3891" s="183" t="s">
        <v>1</v>
      </c>
      <c r="N3891" s="184" t="s">
        <v>42</v>
      </c>
      <c r="O3891" s="61"/>
      <c r="P3891" s="185">
        <f t="shared" si="26"/>
        <v>0</v>
      </c>
      <c r="Q3891" s="185">
        <v>2.1000000000000001E-4</v>
      </c>
      <c r="R3891" s="185">
        <f t="shared" si="27"/>
        <v>2.1000000000000001E-4</v>
      </c>
      <c r="S3891" s="185">
        <v>0</v>
      </c>
      <c r="T3891" s="186">
        <f t="shared" si="28"/>
        <v>0</v>
      </c>
      <c r="U3891" s="35"/>
      <c r="V3891" s="35"/>
      <c r="W3891" s="35"/>
      <c r="X3891" s="35"/>
      <c r="Y3891" s="35"/>
      <c r="Z3891" s="35"/>
      <c r="AA3891" s="35"/>
      <c r="AB3891" s="35"/>
      <c r="AC3891" s="35"/>
      <c r="AD3891" s="35"/>
      <c r="AE3891" s="35"/>
      <c r="AR3891" s="187" t="s">
        <v>644</v>
      </c>
      <c r="AT3891" s="187" t="s">
        <v>526</v>
      </c>
      <c r="AU3891" s="187" t="s">
        <v>89</v>
      </c>
      <c r="AY3891" s="18" t="s">
        <v>524</v>
      </c>
      <c r="BE3891" s="105">
        <f t="shared" si="29"/>
        <v>0</v>
      </c>
      <c r="BF3891" s="105">
        <f t="shared" si="30"/>
        <v>0</v>
      </c>
      <c r="BG3891" s="105">
        <f t="shared" si="31"/>
        <v>0</v>
      </c>
      <c r="BH3891" s="105">
        <f t="shared" si="32"/>
        <v>0</v>
      </c>
      <c r="BI3891" s="105">
        <f t="shared" si="33"/>
        <v>0</v>
      </c>
      <c r="BJ3891" s="18" t="s">
        <v>89</v>
      </c>
      <c r="BK3891" s="188">
        <f t="shared" si="34"/>
        <v>0</v>
      </c>
      <c r="BL3891" s="18" t="s">
        <v>644</v>
      </c>
      <c r="BM3891" s="187" t="s">
        <v>4029</v>
      </c>
    </row>
    <row r="3892" spans="1:65" s="2" customFormat="1" ht="55.5" customHeight="1">
      <c r="A3892" s="35"/>
      <c r="B3892" s="144"/>
      <c r="C3892" s="258" t="s">
        <v>4030</v>
      </c>
      <c r="D3892" s="260" t="s">
        <v>526</v>
      </c>
      <c r="E3892" s="260" t="s">
        <v>4031</v>
      </c>
      <c r="F3892" s="260" t="s">
        <v>4032</v>
      </c>
      <c r="G3892" s="260" t="s">
        <v>879</v>
      </c>
      <c r="H3892" s="260">
        <v>1</v>
      </c>
      <c r="I3892" s="260"/>
      <c r="J3892" s="260">
        <f t="shared" ref="J3892:J3923" si="35">ROUND(I3892*H3892,3)</f>
        <v>0</v>
      </c>
      <c r="K3892" s="182"/>
      <c r="L3892" s="36"/>
      <c r="M3892" s="183" t="s">
        <v>1</v>
      </c>
      <c r="N3892" s="184" t="s">
        <v>42</v>
      </c>
      <c r="O3892" s="61"/>
      <c r="P3892" s="185">
        <f t="shared" ref="P3892:P3923" si="36">O3892*H3892</f>
        <v>0</v>
      </c>
      <c r="Q3892" s="185">
        <v>2.1000000000000001E-4</v>
      </c>
      <c r="R3892" s="185">
        <f t="shared" ref="R3892:R3923" si="37">Q3892*H3892</f>
        <v>2.1000000000000001E-4</v>
      </c>
      <c r="S3892" s="185">
        <v>0</v>
      </c>
      <c r="T3892" s="186">
        <f t="shared" ref="T3892:T3923" si="38">S3892*H3892</f>
        <v>0</v>
      </c>
      <c r="U3892" s="35"/>
      <c r="V3892" s="35"/>
      <c r="W3892" s="35"/>
      <c r="X3892" s="35"/>
      <c r="Y3892" s="35"/>
      <c r="Z3892" s="35"/>
      <c r="AA3892" s="35"/>
      <c r="AB3892" s="35"/>
      <c r="AC3892" s="35"/>
      <c r="AD3892" s="35"/>
      <c r="AE3892" s="35"/>
      <c r="AR3892" s="187" t="s">
        <v>644</v>
      </c>
      <c r="AT3892" s="187" t="s">
        <v>526</v>
      </c>
      <c r="AU3892" s="187" t="s">
        <v>89</v>
      </c>
      <c r="AY3892" s="18" t="s">
        <v>524</v>
      </c>
      <c r="BE3892" s="105">
        <f t="shared" ref="BE3892:BE3923" si="39">IF(N3892="základná",J3892,0)</f>
        <v>0</v>
      </c>
      <c r="BF3892" s="105">
        <f t="shared" ref="BF3892:BF3923" si="40">IF(N3892="znížená",J3892,0)</f>
        <v>0</v>
      </c>
      <c r="BG3892" s="105">
        <f t="shared" ref="BG3892:BG3923" si="41">IF(N3892="zákl. prenesená",J3892,0)</f>
        <v>0</v>
      </c>
      <c r="BH3892" s="105">
        <f t="shared" ref="BH3892:BH3923" si="42">IF(N3892="zníž. prenesená",J3892,0)</f>
        <v>0</v>
      </c>
      <c r="BI3892" s="105">
        <f t="shared" ref="BI3892:BI3923" si="43">IF(N3892="nulová",J3892,0)</f>
        <v>0</v>
      </c>
      <c r="BJ3892" s="18" t="s">
        <v>89</v>
      </c>
      <c r="BK3892" s="188">
        <f t="shared" ref="BK3892:BK3923" si="44">ROUND(I3892*H3892,3)</f>
        <v>0</v>
      </c>
      <c r="BL3892" s="18" t="s">
        <v>644</v>
      </c>
      <c r="BM3892" s="187" t="s">
        <v>4033</v>
      </c>
    </row>
    <row r="3893" spans="1:65" s="2" customFormat="1" ht="44.25" customHeight="1">
      <c r="A3893" s="35"/>
      <c r="B3893" s="144"/>
      <c r="C3893" s="258" t="s">
        <v>4034</v>
      </c>
      <c r="D3893" s="260" t="s">
        <v>526</v>
      </c>
      <c r="E3893" s="260" t="s">
        <v>4035</v>
      </c>
      <c r="F3893" s="260" t="s">
        <v>4036</v>
      </c>
      <c r="G3893" s="260" t="s">
        <v>879</v>
      </c>
      <c r="H3893" s="260">
        <v>1</v>
      </c>
      <c r="I3893" s="260"/>
      <c r="J3893" s="260">
        <f t="shared" si="35"/>
        <v>0</v>
      </c>
      <c r="K3893" s="182"/>
      <c r="L3893" s="36"/>
      <c r="M3893" s="183" t="s">
        <v>1</v>
      </c>
      <c r="N3893" s="184" t="s">
        <v>42</v>
      </c>
      <c r="O3893" s="61"/>
      <c r="P3893" s="185">
        <f t="shared" si="36"/>
        <v>0</v>
      </c>
      <c r="Q3893" s="185">
        <v>2.1000000000000001E-4</v>
      </c>
      <c r="R3893" s="185">
        <f t="shared" si="37"/>
        <v>2.1000000000000001E-4</v>
      </c>
      <c r="S3893" s="185">
        <v>0</v>
      </c>
      <c r="T3893" s="186">
        <f t="shared" si="38"/>
        <v>0</v>
      </c>
      <c r="U3893" s="35"/>
      <c r="V3893" s="35"/>
      <c r="W3893" s="35"/>
      <c r="X3893" s="35"/>
      <c r="Y3893" s="35"/>
      <c r="Z3893" s="35"/>
      <c r="AA3893" s="35"/>
      <c r="AB3893" s="35"/>
      <c r="AC3893" s="35"/>
      <c r="AD3893" s="35"/>
      <c r="AE3893" s="35"/>
      <c r="AR3893" s="187" t="s">
        <v>644</v>
      </c>
      <c r="AT3893" s="187" t="s">
        <v>526</v>
      </c>
      <c r="AU3893" s="187" t="s">
        <v>89</v>
      </c>
      <c r="AY3893" s="18" t="s">
        <v>524</v>
      </c>
      <c r="BE3893" s="105">
        <f t="shared" si="39"/>
        <v>0</v>
      </c>
      <c r="BF3893" s="105">
        <f t="shared" si="40"/>
        <v>0</v>
      </c>
      <c r="BG3893" s="105">
        <f t="shared" si="41"/>
        <v>0</v>
      </c>
      <c r="BH3893" s="105">
        <f t="shared" si="42"/>
        <v>0</v>
      </c>
      <c r="BI3893" s="105">
        <f t="shared" si="43"/>
        <v>0</v>
      </c>
      <c r="BJ3893" s="18" t="s">
        <v>89</v>
      </c>
      <c r="BK3893" s="188">
        <f t="shared" si="44"/>
        <v>0</v>
      </c>
      <c r="BL3893" s="18" t="s">
        <v>644</v>
      </c>
      <c r="BM3893" s="187" t="s">
        <v>4037</v>
      </c>
    </row>
    <row r="3894" spans="1:65" s="2" customFormat="1" ht="55.5" customHeight="1">
      <c r="A3894" s="35"/>
      <c r="B3894" s="144"/>
      <c r="C3894" s="260" t="s">
        <v>4038</v>
      </c>
      <c r="D3894" s="260" t="s">
        <v>526</v>
      </c>
      <c r="E3894" s="260" t="s">
        <v>4039</v>
      </c>
      <c r="F3894" s="260" t="s">
        <v>4040</v>
      </c>
      <c r="G3894" s="260" t="s">
        <v>879</v>
      </c>
      <c r="H3894" s="260">
        <v>1</v>
      </c>
      <c r="I3894" s="260"/>
      <c r="J3894" s="260">
        <f t="shared" si="35"/>
        <v>0</v>
      </c>
      <c r="K3894" s="182"/>
      <c r="L3894" s="36"/>
      <c r="M3894" s="183" t="s">
        <v>1</v>
      </c>
      <c r="N3894" s="184" t="s">
        <v>42</v>
      </c>
      <c r="O3894" s="61"/>
      <c r="P3894" s="185">
        <f t="shared" si="36"/>
        <v>0</v>
      </c>
      <c r="Q3894" s="185">
        <v>2.1000000000000001E-4</v>
      </c>
      <c r="R3894" s="185">
        <f t="shared" si="37"/>
        <v>2.1000000000000001E-4</v>
      </c>
      <c r="S3894" s="185">
        <v>0</v>
      </c>
      <c r="T3894" s="186">
        <f t="shared" si="38"/>
        <v>0</v>
      </c>
      <c r="U3894" s="35"/>
      <c r="V3894" s="35"/>
      <c r="W3894" s="35"/>
      <c r="X3894" s="35"/>
      <c r="Y3894" s="35"/>
      <c r="Z3894" s="35"/>
      <c r="AA3894" s="35"/>
      <c r="AB3894" s="35"/>
      <c r="AC3894" s="35"/>
      <c r="AD3894" s="35"/>
      <c r="AE3894" s="35"/>
      <c r="AR3894" s="187" t="s">
        <v>644</v>
      </c>
      <c r="AT3894" s="187" t="s">
        <v>526</v>
      </c>
      <c r="AU3894" s="187" t="s">
        <v>89</v>
      </c>
      <c r="AY3894" s="18" t="s">
        <v>524</v>
      </c>
      <c r="BE3894" s="105">
        <f t="shared" si="39"/>
        <v>0</v>
      </c>
      <c r="BF3894" s="105">
        <f t="shared" si="40"/>
        <v>0</v>
      </c>
      <c r="BG3894" s="105">
        <f t="shared" si="41"/>
        <v>0</v>
      </c>
      <c r="BH3894" s="105">
        <f t="shared" si="42"/>
        <v>0</v>
      </c>
      <c r="BI3894" s="105">
        <f t="shared" si="43"/>
        <v>0</v>
      </c>
      <c r="BJ3894" s="18" t="s">
        <v>89</v>
      </c>
      <c r="BK3894" s="188">
        <f t="shared" si="44"/>
        <v>0</v>
      </c>
      <c r="BL3894" s="18" t="s">
        <v>644</v>
      </c>
      <c r="BM3894" s="187" t="s">
        <v>4041</v>
      </c>
    </row>
    <row r="3895" spans="1:65" s="2" customFormat="1" ht="55.5" customHeight="1">
      <c r="A3895" s="35"/>
      <c r="B3895" s="144"/>
      <c r="C3895" s="260" t="s">
        <v>4042</v>
      </c>
      <c r="D3895" s="260" t="s">
        <v>526</v>
      </c>
      <c r="E3895" s="260" t="s">
        <v>4043</v>
      </c>
      <c r="F3895" s="260" t="s">
        <v>4044</v>
      </c>
      <c r="G3895" s="260" t="s">
        <v>879</v>
      </c>
      <c r="H3895" s="260">
        <v>1</v>
      </c>
      <c r="I3895" s="260"/>
      <c r="J3895" s="260">
        <f t="shared" si="35"/>
        <v>0</v>
      </c>
      <c r="K3895" s="182"/>
      <c r="L3895" s="36"/>
      <c r="M3895" s="183" t="s">
        <v>1</v>
      </c>
      <c r="N3895" s="184" t="s">
        <v>42</v>
      </c>
      <c r="O3895" s="61"/>
      <c r="P3895" s="185">
        <f t="shared" si="36"/>
        <v>0</v>
      </c>
      <c r="Q3895" s="185">
        <v>2.1000000000000001E-4</v>
      </c>
      <c r="R3895" s="185">
        <f t="shared" si="37"/>
        <v>2.1000000000000001E-4</v>
      </c>
      <c r="S3895" s="185">
        <v>0</v>
      </c>
      <c r="T3895" s="186">
        <f t="shared" si="38"/>
        <v>0</v>
      </c>
      <c r="U3895" s="35"/>
      <c r="V3895" s="35"/>
      <c r="W3895" s="35"/>
      <c r="X3895" s="35"/>
      <c r="Y3895" s="35"/>
      <c r="Z3895" s="35"/>
      <c r="AA3895" s="35"/>
      <c r="AB3895" s="35"/>
      <c r="AC3895" s="35"/>
      <c r="AD3895" s="35"/>
      <c r="AE3895" s="35"/>
      <c r="AR3895" s="187" t="s">
        <v>644</v>
      </c>
      <c r="AT3895" s="187" t="s">
        <v>526</v>
      </c>
      <c r="AU3895" s="187" t="s">
        <v>89</v>
      </c>
      <c r="AY3895" s="18" t="s">
        <v>524</v>
      </c>
      <c r="BE3895" s="105">
        <f t="shared" si="39"/>
        <v>0</v>
      </c>
      <c r="BF3895" s="105">
        <f t="shared" si="40"/>
        <v>0</v>
      </c>
      <c r="BG3895" s="105">
        <f t="shared" si="41"/>
        <v>0</v>
      </c>
      <c r="BH3895" s="105">
        <f t="shared" si="42"/>
        <v>0</v>
      </c>
      <c r="BI3895" s="105">
        <f t="shared" si="43"/>
        <v>0</v>
      </c>
      <c r="BJ3895" s="18" t="s">
        <v>89</v>
      </c>
      <c r="BK3895" s="188">
        <f t="shared" si="44"/>
        <v>0</v>
      </c>
      <c r="BL3895" s="18" t="s">
        <v>644</v>
      </c>
      <c r="BM3895" s="187" t="s">
        <v>4045</v>
      </c>
    </row>
    <row r="3896" spans="1:65" s="2" customFormat="1" ht="55.5" customHeight="1">
      <c r="A3896" s="35"/>
      <c r="B3896" s="144"/>
      <c r="C3896" s="258" t="s">
        <v>4046</v>
      </c>
      <c r="D3896" s="260" t="s">
        <v>526</v>
      </c>
      <c r="E3896" s="260" t="s">
        <v>4047</v>
      </c>
      <c r="F3896" s="260" t="s">
        <v>4048</v>
      </c>
      <c r="G3896" s="260" t="s">
        <v>879</v>
      </c>
      <c r="H3896" s="260">
        <v>2</v>
      </c>
      <c r="I3896" s="260"/>
      <c r="J3896" s="260">
        <f t="shared" si="35"/>
        <v>0</v>
      </c>
      <c r="K3896" s="182"/>
      <c r="L3896" s="36"/>
      <c r="M3896" s="183" t="s">
        <v>1</v>
      </c>
      <c r="N3896" s="184" t="s">
        <v>42</v>
      </c>
      <c r="O3896" s="61"/>
      <c r="P3896" s="185">
        <f t="shared" si="36"/>
        <v>0</v>
      </c>
      <c r="Q3896" s="185">
        <v>2.1000000000000001E-4</v>
      </c>
      <c r="R3896" s="185">
        <f t="shared" si="37"/>
        <v>4.2000000000000002E-4</v>
      </c>
      <c r="S3896" s="185">
        <v>0</v>
      </c>
      <c r="T3896" s="186">
        <f t="shared" si="38"/>
        <v>0</v>
      </c>
      <c r="U3896" s="35"/>
      <c r="V3896" s="35"/>
      <c r="W3896" s="35"/>
      <c r="X3896" s="35"/>
      <c r="Y3896" s="35"/>
      <c r="Z3896" s="35"/>
      <c r="AA3896" s="35"/>
      <c r="AB3896" s="35"/>
      <c r="AC3896" s="35"/>
      <c r="AD3896" s="35"/>
      <c r="AE3896" s="35"/>
      <c r="AR3896" s="187" t="s">
        <v>644</v>
      </c>
      <c r="AT3896" s="187" t="s">
        <v>526</v>
      </c>
      <c r="AU3896" s="187" t="s">
        <v>89</v>
      </c>
      <c r="AY3896" s="18" t="s">
        <v>524</v>
      </c>
      <c r="BE3896" s="105">
        <f t="shared" si="39"/>
        <v>0</v>
      </c>
      <c r="BF3896" s="105">
        <f t="shared" si="40"/>
        <v>0</v>
      </c>
      <c r="BG3896" s="105">
        <f t="shared" si="41"/>
        <v>0</v>
      </c>
      <c r="BH3896" s="105">
        <f t="shared" si="42"/>
        <v>0</v>
      </c>
      <c r="BI3896" s="105">
        <f t="shared" si="43"/>
        <v>0</v>
      </c>
      <c r="BJ3896" s="18" t="s">
        <v>89</v>
      </c>
      <c r="BK3896" s="188">
        <f t="shared" si="44"/>
        <v>0</v>
      </c>
      <c r="BL3896" s="18" t="s">
        <v>644</v>
      </c>
      <c r="BM3896" s="187" t="s">
        <v>4049</v>
      </c>
    </row>
    <row r="3897" spans="1:65" s="2" customFormat="1" ht="44.25" customHeight="1">
      <c r="A3897" s="35"/>
      <c r="B3897" s="144"/>
      <c r="C3897" s="260" t="s">
        <v>4050</v>
      </c>
      <c r="D3897" s="260" t="s">
        <v>526</v>
      </c>
      <c r="E3897" s="260" t="s">
        <v>4051</v>
      </c>
      <c r="F3897" s="260" t="s">
        <v>4052</v>
      </c>
      <c r="G3897" s="260" t="s">
        <v>879</v>
      </c>
      <c r="H3897" s="260">
        <v>12</v>
      </c>
      <c r="I3897" s="260"/>
      <c r="J3897" s="260">
        <f t="shared" si="35"/>
        <v>0</v>
      </c>
      <c r="K3897" s="182"/>
      <c r="L3897" s="36"/>
      <c r="M3897" s="183" t="s">
        <v>1</v>
      </c>
      <c r="N3897" s="184" t="s">
        <v>42</v>
      </c>
      <c r="O3897" s="61"/>
      <c r="P3897" s="185">
        <f t="shared" si="36"/>
        <v>0</v>
      </c>
      <c r="Q3897" s="185">
        <v>2.1000000000000001E-4</v>
      </c>
      <c r="R3897" s="185">
        <f t="shared" si="37"/>
        <v>2.5200000000000001E-3</v>
      </c>
      <c r="S3897" s="185">
        <v>0</v>
      </c>
      <c r="T3897" s="186">
        <f t="shared" si="38"/>
        <v>0</v>
      </c>
      <c r="U3897" s="35"/>
      <c r="V3897" s="35"/>
      <c r="W3897" s="35"/>
      <c r="X3897" s="35"/>
      <c r="Y3897" s="35"/>
      <c r="Z3897" s="35"/>
      <c r="AA3897" s="35"/>
      <c r="AB3897" s="35"/>
      <c r="AC3897" s="35"/>
      <c r="AD3897" s="35"/>
      <c r="AE3897" s="35"/>
      <c r="AR3897" s="187" t="s">
        <v>644</v>
      </c>
      <c r="AT3897" s="187" t="s">
        <v>526</v>
      </c>
      <c r="AU3897" s="187" t="s">
        <v>89</v>
      </c>
      <c r="AY3897" s="18" t="s">
        <v>524</v>
      </c>
      <c r="BE3897" s="105">
        <f t="shared" si="39"/>
        <v>0</v>
      </c>
      <c r="BF3897" s="105">
        <f t="shared" si="40"/>
        <v>0</v>
      </c>
      <c r="BG3897" s="105">
        <f t="shared" si="41"/>
        <v>0</v>
      </c>
      <c r="BH3897" s="105">
        <f t="shared" si="42"/>
        <v>0</v>
      </c>
      <c r="BI3897" s="105">
        <f t="shared" si="43"/>
        <v>0</v>
      </c>
      <c r="BJ3897" s="18" t="s">
        <v>89</v>
      </c>
      <c r="BK3897" s="188">
        <f t="shared" si="44"/>
        <v>0</v>
      </c>
      <c r="BL3897" s="18" t="s">
        <v>644</v>
      </c>
      <c r="BM3897" s="187" t="s">
        <v>4053</v>
      </c>
    </row>
    <row r="3898" spans="1:65" s="2" customFormat="1" ht="44.25" customHeight="1">
      <c r="A3898" s="35"/>
      <c r="B3898" s="144"/>
      <c r="C3898" s="260" t="s">
        <v>4054</v>
      </c>
      <c r="D3898" s="260" t="s">
        <v>526</v>
      </c>
      <c r="E3898" s="260" t="s">
        <v>4055</v>
      </c>
      <c r="F3898" s="260" t="s">
        <v>4056</v>
      </c>
      <c r="G3898" s="260" t="s">
        <v>879</v>
      </c>
      <c r="H3898" s="260">
        <v>9</v>
      </c>
      <c r="I3898" s="260"/>
      <c r="J3898" s="260">
        <f t="shared" si="35"/>
        <v>0</v>
      </c>
      <c r="K3898" s="182"/>
      <c r="L3898" s="36"/>
      <c r="M3898" s="183" t="s">
        <v>1</v>
      </c>
      <c r="N3898" s="184" t="s">
        <v>42</v>
      </c>
      <c r="O3898" s="61"/>
      <c r="P3898" s="185">
        <f t="shared" si="36"/>
        <v>0</v>
      </c>
      <c r="Q3898" s="185">
        <v>2.1000000000000001E-4</v>
      </c>
      <c r="R3898" s="185">
        <f t="shared" si="37"/>
        <v>1.8900000000000002E-3</v>
      </c>
      <c r="S3898" s="185">
        <v>0</v>
      </c>
      <c r="T3898" s="186">
        <f t="shared" si="38"/>
        <v>0</v>
      </c>
      <c r="U3898" s="35"/>
      <c r="V3898" s="35"/>
      <c r="W3898" s="35"/>
      <c r="X3898" s="35"/>
      <c r="Y3898" s="35"/>
      <c r="Z3898" s="35"/>
      <c r="AA3898" s="35"/>
      <c r="AB3898" s="35"/>
      <c r="AC3898" s="35"/>
      <c r="AD3898" s="35"/>
      <c r="AE3898" s="35"/>
      <c r="AR3898" s="187" t="s">
        <v>644</v>
      </c>
      <c r="AT3898" s="187" t="s">
        <v>526</v>
      </c>
      <c r="AU3898" s="187" t="s">
        <v>89</v>
      </c>
      <c r="AY3898" s="18" t="s">
        <v>524</v>
      </c>
      <c r="BE3898" s="105">
        <f t="shared" si="39"/>
        <v>0</v>
      </c>
      <c r="BF3898" s="105">
        <f t="shared" si="40"/>
        <v>0</v>
      </c>
      <c r="BG3898" s="105">
        <f t="shared" si="41"/>
        <v>0</v>
      </c>
      <c r="BH3898" s="105">
        <f t="shared" si="42"/>
        <v>0</v>
      </c>
      <c r="BI3898" s="105">
        <f t="shared" si="43"/>
        <v>0</v>
      </c>
      <c r="BJ3898" s="18" t="s">
        <v>89</v>
      </c>
      <c r="BK3898" s="188">
        <f t="shared" si="44"/>
        <v>0</v>
      </c>
      <c r="BL3898" s="18" t="s">
        <v>644</v>
      </c>
      <c r="BM3898" s="187" t="s">
        <v>4057</v>
      </c>
    </row>
    <row r="3899" spans="1:65" s="2" customFormat="1" ht="44.25" customHeight="1">
      <c r="A3899" s="35"/>
      <c r="B3899" s="144"/>
      <c r="C3899" s="260" t="s">
        <v>4058</v>
      </c>
      <c r="D3899" s="260" t="s">
        <v>526</v>
      </c>
      <c r="E3899" s="260" t="s">
        <v>4059</v>
      </c>
      <c r="F3899" s="260" t="s">
        <v>4060</v>
      </c>
      <c r="G3899" s="260" t="s">
        <v>879</v>
      </c>
      <c r="H3899" s="260">
        <v>1</v>
      </c>
      <c r="I3899" s="260"/>
      <c r="J3899" s="260">
        <f t="shared" si="35"/>
        <v>0</v>
      </c>
      <c r="K3899" s="182"/>
      <c r="L3899" s="36"/>
      <c r="M3899" s="183" t="s">
        <v>1</v>
      </c>
      <c r="N3899" s="184" t="s">
        <v>42</v>
      </c>
      <c r="O3899" s="61"/>
      <c r="P3899" s="185">
        <f t="shared" si="36"/>
        <v>0</v>
      </c>
      <c r="Q3899" s="185">
        <v>2.1000000000000001E-4</v>
      </c>
      <c r="R3899" s="185">
        <f t="shared" si="37"/>
        <v>2.1000000000000001E-4</v>
      </c>
      <c r="S3899" s="185">
        <v>0</v>
      </c>
      <c r="T3899" s="186">
        <f t="shared" si="38"/>
        <v>0</v>
      </c>
      <c r="U3899" s="35"/>
      <c r="V3899" s="35"/>
      <c r="W3899" s="35"/>
      <c r="X3899" s="35"/>
      <c r="Y3899" s="35"/>
      <c r="Z3899" s="35"/>
      <c r="AA3899" s="35"/>
      <c r="AB3899" s="35"/>
      <c r="AC3899" s="35"/>
      <c r="AD3899" s="35"/>
      <c r="AE3899" s="35"/>
      <c r="AR3899" s="187" t="s">
        <v>644</v>
      </c>
      <c r="AT3899" s="187" t="s">
        <v>526</v>
      </c>
      <c r="AU3899" s="187" t="s">
        <v>89</v>
      </c>
      <c r="AY3899" s="18" t="s">
        <v>524</v>
      </c>
      <c r="BE3899" s="105">
        <f t="shared" si="39"/>
        <v>0</v>
      </c>
      <c r="BF3899" s="105">
        <f t="shared" si="40"/>
        <v>0</v>
      </c>
      <c r="BG3899" s="105">
        <f t="shared" si="41"/>
        <v>0</v>
      </c>
      <c r="BH3899" s="105">
        <f t="shared" si="42"/>
        <v>0</v>
      </c>
      <c r="BI3899" s="105">
        <f t="shared" si="43"/>
        <v>0</v>
      </c>
      <c r="BJ3899" s="18" t="s">
        <v>89</v>
      </c>
      <c r="BK3899" s="188">
        <f t="shared" si="44"/>
        <v>0</v>
      </c>
      <c r="BL3899" s="18" t="s">
        <v>644</v>
      </c>
      <c r="BM3899" s="187" t="s">
        <v>4061</v>
      </c>
    </row>
    <row r="3900" spans="1:65" s="2" customFormat="1" ht="44.25" customHeight="1">
      <c r="A3900" s="35"/>
      <c r="B3900" s="144"/>
      <c r="C3900" s="260" t="s">
        <v>4062</v>
      </c>
      <c r="D3900" s="260" t="s">
        <v>526</v>
      </c>
      <c r="E3900" s="260" t="s">
        <v>4063</v>
      </c>
      <c r="F3900" s="260" t="s">
        <v>4064</v>
      </c>
      <c r="G3900" s="260" t="s">
        <v>879</v>
      </c>
      <c r="H3900" s="260">
        <v>3</v>
      </c>
      <c r="I3900" s="260"/>
      <c r="J3900" s="260">
        <f t="shared" si="35"/>
        <v>0</v>
      </c>
      <c r="K3900" s="182"/>
      <c r="L3900" s="36"/>
      <c r="M3900" s="183" t="s">
        <v>1</v>
      </c>
      <c r="N3900" s="184" t="s">
        <v>42</v>
      </c>
      <c r="O3900" s="61"/>
      <c r="P3900" s="185">
        <f t="shared" si="36"/>
        <v>0</v>
      </c>
      <c r="Q3900" s="185">
        <v>2.1000000000000001E-4</v>
      </c>
      <c r="R3900" s="185">
        <f t="shared" si="37"/>
        <v>6.3000000000000003E-4</v>
      </c>
      <c r="S3900" s="185">
        <v>0</v>
      </c>
      <c r="T3900" s="186">
        <f t="shared" si="38"/>
        <v>0</v>
      </c>
      <c r="U3900" s="35"/>
      <c r="V3900" s="35"/>
      <c r="W3900" s="35"/>
      <c r="X3900" s="35"/>
      <c r="Y3900" s="35"/>
      <c r="Z3900" s="35"/>
      <c r="AA3900" s="35"/>
      <c r="AB3900" s="35"/>
      <c r="AC3900" s="35"/>
      <c r="AD3900" s="35"/>
      <c r="AE3900" s="35"/>
      <c r="AR3900" s="187" t="s">
        <v>644</v>
      </c>
      <c r="AT3900" s="187" t="s">
        <v>526</v>
      </c>
      <c r="AU3900" s="187" t="s">
        <v>89</v>
      </c>
      <c r="AY3900" s="18" t="s">
        <v>524</v>
      </c>
      <c r="BE3900" s="105">
        <f t="shared" si="39"/>
        <v>0</v>
      </c>
      <c r="BF3900" s="105">
        <f t="shared" si="40"/>
        <v>0</v>
      </c>
      <c r="BG3900" s="105">
        <f t="shared" si="41"/>
        <v>0</v>
      </c>
      <c r="BH3900" s="105">
        <f t="shared" si="42"/>
        <v>0</v>
      </c>
      <c r="BI3900" s="105">
        <f t="shared" si="43"/>
        <v>0</v>
      </c>
      <c r="BJ3900" s="18" t="s">
        <v>89</v>
      </c>
      <c r="BK3900" s="188">
        <f t="shared" si="44"/>
        <v>0</v>
      </c>
      <c r="BL3900" s="18" t="s">
        <v>644</v>
      </c>
      <c r="BM3900" s="187" t="s">
        <v>4065</v>
      </c>
    </row>
    <row r="3901" spans="1:65" s="2" customFormat="1" ht="55.5" customHeight="1">
      <c r="A3901" s="35"/>
      <c r="B3901" s="144"/>
      <c r="C3901" s="260" t="s">
        <v>4066</v>
      </c>
      <c r="D3901" s="260" t="s">
        <v>526</v>
      </c>
      <c r="E3901" s="260" t="s">
        <v>4067</v>
      </c>
      <c r="F3901" s="260" t="s">
        <v>4068</v>
      </c>
      <c r="G3901" s="260" t="s">
        <v>879</v>
      </c>
      <c r="H3901" s="260">
        <v>1</v>
      </c>
      <c r="I3901" s="260"/>
      <c r="J3901" s="260">
        <f t="shared" si="35"/>
        <v>0</v>
      </c>
      <c r="K3901" s="182"/>
      <c r="L3901" s="36"/>
      <c r="M3901" s="183" t="s">
        <v>1</v>
      </c>
      <c r="N3901" s="184" t="s">
        <v>42</v>
      </c>
      <c r="O3901" s="61"/>
      <c r="P3901" s="185">
        <f t="shared" si="36"/>
        <v>0</v>
      </c>
      <c r="Q3901" s="185">
        <v>2.1000000000000001E-4</v>
      </c>
      <c r="R3901" s="185">
        <f t="shared" si="37"/>
        <v>2.1000000000000001E-4</v>
      </c>
      <c r="S3901" s="185">
        <v>0</v>
      </c>
      <c r="T3901" s="186">
        <f t="shared" si="38"/>
        <v>0</v>
      </c>
      <c r="U3901" s="35"/>
      <c r="V3901" s="35"/>
      <c r="W3901" s="35"/>
      <c r="X3901" s="35"/>
      <c r="Y3901" s="35"/>
      <c r="Z3901" s="35"/>
      <c r="AA3901" s="35"/>
      <c r="AB3901" s="35"/>
      <c r="AC3901" s="35"/>
      <c r="AD3901" s="35"/>
      <c r="AE3901" s="35"/>
      <c r="AR3901" s="187" t="s">
        <v>644</v>
      </c>
      <c r="AT3901" s="187" t="s">
        <v>526</v>
      </c>
      <c r="AU3901" s="187" t="s">
        <v>89</v>
      </c>
      <c r="AY3901" s="18" t="s">
        <v>524</v>
      </c>
      <c r="BE3901" s="105">
        <f t="shared" si="39"/>
        <v>0</v>
      </c>
      <c r="BF3901" s="105">
        <f t="shared" si="40"/>
        <v>0</v>
      </c>
      <c r="BG3901" s="105">
        <f t="shared" si="41"/>
        <v>0</v>
      </c>
      <c r="BH3901" s="105">
        <f t="shared" si="42"/>
        <v>0</v>
      </c>
      <c r="BI3901" s="105">
        <f t="shared" si="43"/>
        <v>0</v>
      </c>
      <c r="BJ3901" s="18" t="s">
        <v>89</v>
      </c>
      <c r="BK3901" s="188">
        <f t="shared" si="44"/>
        <v>0</v>
      </c>
      <c r="BL3901" s="18" t="s">
        <v>644</v>
      </c>
      <c r="BM3901" s="187" t="s">
        <v>4069</v>
      </c>
    </row>
    <row r="3902" spans="1:65" s="2" customFormat="1" ht="55.5" customHeight="1">
      <c r="A3902" s="35"/>
      <c r="B3902" s="144"/>
      <c r="C3902" s="260" t="s">
        <v>4070</v>
      </c>
      <c r="D3902" s="260" t="s">
        <v>526</v>
      </c>
      <c r="E3902" s="260" t="s">
        <v>4071</v>
      </c>
      <c r="F3902" s="260" t="s">
        <v>4072</v>
      </c>
      <c r="G3902" s="260" t="s">
        <v>879</v>
      </c>
      <c r="H3902" s="260">
        <v>1</v>
      </c>
      <c r="I3902" s="260"/>
      <c r="J3902" s="260">
        <f t="shared" si="35"/>
        <v>0</v>
      </c>
      <c r="K3902" s="182"/>
      <c r="L3902" s="36"/>
      <c r="M3902" s="183" t="s">
        <v>1</v>
      </c>
      <c r="N3902" s="184" t="s">
        <v>42</v>
      </c>
      <c r="O3902" s="61"/>
      <c r="P3902" s="185">
        <f t="shared" si="36"/>
        <v>0</v>
      </c>
      <c r="Q3902" s="185">
        <v>2.1000000000000001E-4</v>
      </c>
      <c r="R3902" s="185">
        <f t="shared" si="37"/>
        <v>2.1000000000000001E-4</v>
      </c>
      <c r="S3902" s="185">
        <v>0</v>
      </c>
      <c r="T3902" s="186">
        <f t="shared" si="38"/>
        <v>0</v>
      </c>
      <c r="U3902" s="35"/>
      <c r="V3902" s="35"/>
      <c r="W3902" s="35"/>
      <c r="X3902" s="35"/>
      <c r="Y3902" s="35"/>
      <c r="Z3902" s="35"/>
      <c r="AA3902" s="35"/>
      <c r="AB3902" s="35"/>
      <c r="AC3902" s="35"/>
      <c r="AD3902" s="35"/>
      <c r="AE3902" s="35"/>
      <c r="AR3902" s="187" t="s">
        <v>644</v>
      </c>
      <c r="AT3902" s="187" t="s">
        <v>526</v>
      </c>
      <c r="AU3902" s="187" t="s">
        <v>89</v>
      </c>
      <c r="AY3902" s="18" t="s">
        <v>524</v>
      </c>
      <c r="BE3902" s="105">
        <f t="shared" si="39"/>
        <v>0</v>
      </c>
      <c r="BF3902" s="105">
        <f t="shared" si="40"/>
        <v>0</v>
      </c>
      <c r="BG3902" s="105">
        <f t="shared" si="41"/>
        <v>0</v>
      </c>
      <c r="BH3902" s="105">
        <f t="shared" si="42"/>
        <v>0</v>
      </c>
      <c r="BI3902" s="105">
        <f t="shared" si="43"/>
        <v>0</v>
      </c>
      <c r="BJ3902" s="18" t="s">
        <v>89</v>
      </c>
      <c r="BK3902" s="188">
        <f t="shared" si="44"/>
        <v>0</v>
      </c>
      <c r="BL3902" s="18" t="s">
        <v>644</v>
      </c>
      <c r="BM3902" s="187" t="s">
        <v>4073</v>
      </c>
    </row>
    <row r="3903" spans="1:65" s="2" customFormat="1" ht="44.25" customHeight="1">
      <c r="A3903" s="35"/>
      <c r="B3903" s="144"/>
      <c r="C3903" s="260" t="s">
        <v>4074</v>
      </c>
      <c r="D3903" s="260" t="s">
        <v>526</v>
      </c>
      <c r="E3903" s="260" t="s">
        <v>4075</v>
      </c>
      <c r="F3903" s="260" t="s">
        <v>4076</v>
      </c>
      <c r="G3903" s="260" t="s">
        <v>879</v>
      </c>
      <c r="H3903" s="260">
        <v>1</v>
      </c>
      <c r="I3903" s="260"/>
      <c r="J3903" s="260">
        <f t="shared" si="35"/>
        <v>0</v>
      </c>
      <c r="K3903" s="182"/>
      <c r="L3903" s="36"/>
      <c r="M3903" s="183" t="s">
        <v>1</v>
      </c>
      <c r="N3903" s="184" t="s">
        <v>42</v>
      </c>
      <c r="O3903" s="61"/>
      <c r="P3903" s="185">
        <f t="shared" si="36"/>
        <v>0</v>
      </c>
      <c r="Q3903" s="185">
        <v>2.1000000000000001E-4</v>
      </c>
      <c r="R3903" s="185">
        <f t="shared" si="37"/>
        <v>2.1000000000000001E-4</v>
      </c>
      <c r="S3903" s="185">
        <v>0</v>
      </c>
      <c r="T3903" s="186">
        <f t="shared" si="38"/>
        <v>0</v>
      </c>
      <c r="U3903" s="35"/>
      <c r="V3903" s="35"/>
      <c r="W3903" s="35"/>
      <c r="X3903" s="35"/>
      <c r="Y3903" s="35"/>
      <c r="Z3903" s="35"/>
      <c r="AA3903" s="35"/>
      <c r="AB3903" s="35"/>
      <c r="AC3903" s="35"/>
      <c r="AD3903" s="35"/>
      <c r="AE3903" s="35"/>
      <c r="AR3903" s="187" t="s">
        <v>644</v>
      </c>
      <c r="AT3903" s="187" t="s">
        <v>526</v>
      </c>
      <c r="AU3903" s="187" t="s">
        <v>89</v>
      </c>
      <c r="AY3903" s="18" t="s">
        <v>524</v>
      </c>
      <c r="BE3903" s="105">
        <f t="shared" si="39"/>
        <v>0</v>
      </c>
      <c r="BF3903" s="105">
        <f t="shared" si="40"/>
        <v>0</v>
      </c>
      <c r="BG3903" s="105">
        <f t="shared" si="41"/>
        <v>0</v>
      </c>
      <c r="BH3903" s="105">
        <f t="shared" si="42"/>
        <v>0</v>
      </c>
      <c r="BI3903" s="105">
        <f t="shared" si="43"/>
        <v>0</v>
      </c>
      <c r="BJ3903" s="18" t="s">
        <v>89</v>
      </c>
      <c r="BK3903" s="188">
        <f t="shared" si="44"/>
        <v>0</v>
      </c>
      <c r="BL3903" s="18" t="s">
        <v>644</v>
      </c>
      <c r="BM3903" s="187" t="s">
        <v>4077</v>
      </c>
    </row>
    <row r="3904" spans="1:65" s="2" customFormat="1" ht="55.5" customHeight="1">
      <c r="A3904" s="35"/>
      <c r="B3904" s="144"/>
      <c r="C3904" s="260" t="s">
        <v>4078</v>
      </c>
      <c r="D3904" s="260" t="s">
        <v>526</v>
      </c>
      <c r="E3904" s="260" t="s">
        <v>4079</v>
      </c>
      <c r="F3904" s="260" t="s">
        <v>4080</v>
      </c>
      <c r="G3904" s="260" t="s">
        <v>879</v>
      </c>
      <c r="H3904" s="260">
        <v>2</v>
      </c>
      <c r="I3904" s="260"/>
      <c r="J3904" s="260">
        <f t="shared" si="35"/>
        <v>0</v>
      </c>
      <c r="K3904" s="182"/>
      <c r="L3904" s="36"/>
      <c r="M3904" s="183" t="s">
        <v>1</v>
      </c>
      <c r="N3904" s="184" t="s">
        <v>42</v>
      </c>
      <c r="O3904" s="61"/>
      <c r="P3904" s="185">
        <f t="shared" si="36"/>
        <v>0</v>
      </c>
      <c r="Q3904" s="185">
        <v>2.1000000000000001E-4</v>
      </c>
      <c r="R3904" s="185">
        <f t="shared" si="37"/>
        <v>4.2000000000000002E-4</v>
      </c>
      <c r="S3904" s="185">
        <v>0</v>
      </c>
      <c r="T3904" s="186">
        <f t="shared" si="38"/>
        <v>0</v>
      </c>
      <c r="U3904" s="35"/>
      <c r="V3904" s="35"/>
      <c r="W3904" s="35"/>
      <c r="X3904" s="35"/>
      <c r="Y3904" s="35"/>
      <c r="Z3904" s="35"/>
      <c r="AA3904" s="35"/>
      <c r="AB3904" s="35"/>
      <c r="AC3904" s="35"/>
      <c r="AD3904" s="35"/>
      <c r="AE3904" s="35"/>
      <c r="AR3904" s="187" t="s">
        <v>644</v>
      </c>
      <c r="AT3904" s="187" t="s">
        <v>526</v>
      </c>
      <c r="AU3904" s="187" t="s">
        <v>89</v>
      </c>
      <c r="AY3904" s="18" t="s">
        <v>524</v>
      </c>
      <c r="BE3904" s="105">
        <f t="shared" si="39"/>
        <v>0</v>
      </c>
      <c r="BF3904" s="105">
        <f t="shared" si="40"/>
        <v>0</v>
      </c>
      <c r="BG3904" s="105">
        <f t="shared" si="41"/>
        <v>0</v>
      </c>
      <c r="BH3904" s="105">
        <f t="shared" si="42"/>
        <v>0</v>
      </c>
      <c r="BI3904" s="105">
        <f t="shared" si="43"/>
        <v>0</v>
      </c>
      <c r="BJ3904" s="18" t="s">
        <v>89</v>
      </c>
      <c r="BK3904" s="188">
        <f t="shared" si="44"/>
        <v>0</v>
      </c>
      <c r="BL3904" s="18" t="s">
        <v>644</v>
      </c>
      <c r="BM3904" s="187" t="s">
        <v>4081</v>
      </c>
    </row>
    <row r="3905" spans="1:65" s="2" customFormat="1" ht="55.5" customHeight="1">
      <c r="A3905" s="35"/>
      <c r="B3905" s="144"/>
      <c r="C3905" s="260" t="s">
        <v>4082</v>
      </c>
      <c r="D3905" s="260" t="s">
        <v>526</v>
      </c>
      <c r="E3905" s="260" t="s">
        <v>4083</v>
      </c>
      <c r="F3905" s="260" t="s">
        <v>4084</v>
      </c>
      <c r="G3905" s="260" t="s">
        <v>879</v>
      </c>
      <c r="H3905" s="260">
        <v>2</v>
      </c>
      <c r="I3905" s="260"/>
      <c r="J3905" s="260">
        <f t="shared" si="35"/>
        <v>0</v>
      </c>
      <c r="K3905" s="182"/>
      <c r="L3905" s="36"/>
      <c r="M3905" s="183" t="s">
        <v>1</v>
      </c>
      <c r="N3905" s="184" t="s">
        <v>42</v>
      </c>
      <c r="O3905" s="61"/>
      <c r="P3905" s="185">
        <f t="shared" si="36"/>
        <v>0</v>
      </c>
      <c r="Q3905" s="185">
        <v>2.1000000000000001E-4</v>
      </c>
      <c r="R3905" s="185">
        <f t="shared" si="37"/>
        <v>4.2000000000000002E-4</v>
      </c>
      <c r="S3905" s="185">
        <v>0</v>
      </c>
      <c r="T3905" s="186">
        <f t="shared" si="38"/>
        <v>0</v>
      </c>
      <c r="U3905" s="35"/>
      <c r="V3905" s="35"/>
      <c r="W3905" s="35"/>
      <c r="X3905" s="35"/>
      <c r="Y3905" s="35"/>
      <c r="Z3905" s="35"/>
      <c r="AA3905" s="35"/>
      <c r="AB3905" s="35"/>
      <c r="AC3905" s="35"/>
      <c r="AD3905" s="35"/>
      <c r="AE3905" s="35"/>
      <c r="AR3905" s="187" t="s">
        <v>644</v>
      </c>
      <c r="AT3905" s="187" t="s">
        <v>526</v>
      </c>
      <c r="AU3905" s="187" t="s">
        <v>89</v>
      </c>
      <c r="AY3905" s="18" t="s">
        <v>524</v>
      </c>
      <c r="BE3905" s="105">
        <f t="shared" si="39"/>
        <v>0</v>
      </c>
      <c r="BF3905" s="105">
        <f t="shared" si="40"/>
        <v>0</v>
      </c>
      <c r="BG3905" s="105">
        <f t="shared" si="41"/>
        <v>0</v>
      </c>
      <c r="BH3905" s="105">
        <f t="shared" si="42"/>
        <v>0</v>
      </c>
      <c r="BI3905" s="105">
        <f t="shared" si="43"/>
        <v>0</v>
      </c>
      <c r="BJ3905" s="18" t="s">
        <v>89</v>
      </c>
      <c r="BK3905" s="188">
        <f t="shared" si="44"/>
        <v>0</v>
      </c>
      <c r="BL3905" s="18" t="s">
        <v>644</v>
      </c>
      <c r="BM3905" s="187" t="s">
        <v>4085</v>
      </c>
    </row>
    <row r="3906" spans="1:65" s="2" customFormat="1" ht="55.5" customHeight="1">
      <c r="A3906" s="35"/>
      <c r="B3906" s="144"/>
      <c r="C3906" s="260" t="s">
        <v>4086</v>
      </c>
      <c r="D3906" s="260" t="s">
        <v>526</v>
      </c>
      <c r="E3906" s="260" t="s">
        <v>4087</v>
      </c>
      <c r="F3906" s="260" t="s">
        <v>4088</v>
      </c>
      <c r="G3906" s="260" t="s">
        <v>879</v>
      </c>
      <c r="H3906" s="260">
        <v>1</v>
      </c>
      <c r="I3906" s="260"/>
      <c r="J3906" s="260">
        <f t="shared" si="35"/>
        <v>0</v>
      </c>
      <c r="K3906" s="182"/>
      <c r="L3906" s="36"/>
      <c r="M3906" s="183" t="s">
        <v>1</v>
      </c>
      <c r="N3906" s="184" t="s">
        <v>42</v>
      </c>
      <c r="O3906" s="61"/>
      <c r="P3906" s="185">
        <f t="shared" si="36"/>
        <v>0</v>
      </c>
      <c r="Q3906" s="185">
        <v>2.1000000000000001E-4</v>
      </c>
      <c r="R3906" s="185">
        <f t="shared" si="37"/>
        <v>2.1000000000000001E-4</v>
      </c>
      <c r="S3906" s="185">
        <v>0</v>
      </c>
      <c r="T3906" s="186">
        <f t="shared" si="38"/>
        <v>0</v>
      </c>
      <c r="U3906" s="35"/>
      <c r="V3906" s="35"/>
      <c r="W3906" s="35"/>
      <c r="X3906" s="35"/>
      <c r="Y3906" s="35"/>
      <c r="Z3906" s="35"/>
      <c r="AA3906" s="35"/>
      <c r="AB3906" s="35"/>
      <c r="AC3906" s="35"/>
      <c r="AD3906" s="35"/>
      <c r="AE3906" s="35"/>
      <c r="AR3906" s="187" t="s">
        <v>644</v>
      </c>
      <c r="AT3906" s="187" t="s">
        <v>526</v>
      </c>
      <c r="AU3906" s="187" t="s">
        <v>89</v>
      </c>
      <c r="AY3906" s="18" t="s">
        <v>524</v>
      </c>
      <c r="BE3906" s="105">
        <f t="shared" si="39"/>
        <v>0</v>
      </c>
      <c r="BF3906" s="105">
        <f t="shared" si="40"/>
        <v>0</v>
      </c>
      <c r="BG3906" s="105">
        <f t="shared" si="41"/>
        <v>0</v>
      </c>
      <c r="BH3906" s="105">
        <f t="shared" si="42"/>
        <v>0</v>
      </c>
      <c r="BI3906" s="105">
        <f t="shared" si="43"/>
        <v>0</v>
      </c>
      <c r="BJ3906" s="18" t="s">
        <v>89</v>
      </c>
      <c r="BK3906" s="188">
        <f t="shared" si="44"/>
        <v>0</v>
      </c>
      <c r="BL3906" s="18" t="s">
        <v>644</v>
      </c>
      <c r="BM3906" s="187" t="s">
        <v>4089</v>
      </c>
    </row>
    <row r="3907" spans="1:65" s="2" customFormat="1" ht="44.25" customHeight="1">
      <c r="A3907" s="35"/>
      <c r="B3907" s="144"/>
      <c r="C3907" s="260" t="s">
        <v>4090</v>
      </c>
      <c r="D3907" s="260" t="s">
        <v>526</v>
      </c>
      <c r="E3907" s="260" t="s">
        <v>4091</v>
      </c>
      <c r="F3907" s="260" t="s">
        <v>4092</v>
      </c>
      <c r="G3907" s="260" t="s">
        <v>879</v>
      </c>
      <c r="H3907" s="260">
        <v>3</v>
      </c>
      <c r="I3907" s="260"/>
      <c r="J3907" s="260">
        <f t="shared" si="35"/>
        <v>0</v>
      </c>
      <c r="K3907" s="182"/>
      <c r="L3907" s="36"/>
      <c r="M3907" s="183" t="s">
        <v>1</v>
      </c>
      <c r="N3907" s="184" t="s">
        <v>42</v>
      </c>
      <c r="O3907" s="61"/>
      <c r="P3907" s="185">
        <f t="shared" si="36"/>
        <v>0</v>
      </c>
      <c r="Q3907" s="185">
        <v>2.1000000000000001E-4</v>
      </c>
      <c r="R3907" s="185">
        <f t="shared" si="37"/>
        <v>6.3000000000000003E-4</v>
      </c>
      <c r="S3907" s="185">
        <v>0</v>
      </c>
      <c r="T3907" s="186">
        <f t="shared" si="38"/>
        <v>0</v>
      </c>
      <c r="U3907" s="35"/>
      <c r="V3907" s="35"/>
      <c r="W3907" s="35"/>
      <c r="X3907" s="35"/>
      <c r="Y3907" s="35"/>
      <c r="Z3907" s="35"/>
      <c r="AA3907" s="35"/>
      <c r="AB3907" s="35"/>
      <c r="AC3907" s="35"/>
      <c r="AD3907" s="35"/>
      <c r="AE3907" s="35"/>
      <c r="AR3907" s="187" t="s">
        <v>644</v>
      </c>
      <c r="AT3907" s="187" t="s">
        <v>526</v>
      </c>
      <c r="AU3907" s="187" t="s">
        <v>89</v>
      </c>
      <c r="AY3907" s="18" t="s">
        <v>524</v>
      </c>
      <c r="BE3907" s="105">
        <f t="shared" si="39"/>
        <v>0</v>
      </c>
      <c r="BF3907" s="105">
        <f t="shared" si="40"/>
        <v>0</v>
      </c>
      <c r="BG3907" s="105">
        <f t="shared" si="41"/>
        <v>0</v>
      </c>
      <c r="BH3907" s="105">
        <f t="shared" si="42"/>
        <v>0</v>
      </c>
      <c r="BI3907" s="105">
        <f t="shared" si="43"/>
        <v>0</v>
      </c>
      <c r="BJ3907" s="18" t="s">
        <v>89</v>
      </c>
      <c r="BK3907" s="188">
        <f t="shared" si="44"/>
        <v>0</v>
      </c>
      <c r="BL3907" s="18" t="s">
        <v>644</v>
      </c>
      <c r="BM3907" s="187" t="s">
        <v>4093</v>
      </c>
    </row>
    <row r="3908" spans="1:65" s="2" customFormat="1" ht="55.5" customHeight="1">
      <c r="A3908" s="35"/>
      <c r="B3908" s="144"/>
      <c r="C3908" s="260" t="s">
        <v>4094</v>
      </c>
      <c r="D3908" s="260" t="s">
        <v>526</v>
      </c>
      <c r="E3908" s="260" t="s">
        <v>4095</v>
      </c>
      <c r="F3908" s="260" t="s">
        <v>4096</v>
      </c>
      <c r="G3908" s="260" t="s">
        <v>879</v>
      </c>
      <c r="H3908" s="260">
        <v>1</v>
      </c>
      <c r="I3908" s="260"/>
      <c r="J3908" s="260">
        <f t="shared" si="35"/>
        <v>0</v>
      </c>
      <c r="K3908" s="182"/>
      <c r="L3908" s="36"/>
      <c r="M3908" s="183" t="s">
        <v>1</v>
      </c>
      <c r="N3908" s="184" t="s">
        <v>42</v>
      </c>
      <c r="O3908" s="61"/>
      <c r="P3908" s="185">
        <f t="shared" si="36"/>
        <v>0</v>
      </c>
      <c r="Q3908" s="185">
        <v>2.1000000000000001E-4</v>
      </c>
      <c r="R3908" s="185">
        <f t="shared" si="37"/>
        <v>2.1000000000000001E-4</v>
      </c>
      <c r="S3908" s="185">
        <v>0</v>
      </c>
      <c r="T3908" s="186">
        <f t="shared" si="38"/>
        <v>0</v>
      </c>
      <c r="U3908" s="35"/>
      <c r="V3908" s="35"/>
      <c r="W3908" s="35"/>
      <c r="X3908" s="35"/>
      <c r="Y3908" s="35"/>
      <c r="Z3908" s="35"/>
      <c r="AA3908" s="35"/>
      <c r="AB3908" s="35"/>
      <c r="AC3908" s="35"/>
      <c r="AD3908" s="35"/>
      <c r="AE3908" s="35"/>
      <c r="AR3908" s="187" t="s">
        <v>644</v>
      </c>
      <c r="AT3908" s="187" t="s">
        <v>526</v>
      </c>
      <c r="AU3908" s="187" t="s">
        <v>89</v>
      </c>
      <c r="AY3908" s="18" t="s">
        <v>524</v>
      </c>
      <c r="BE3908" s="105">
        <f t="shared" si="39"/>
        <v>0</v>
      </c>
      <c r="BF3908" s="105">
        <f t="shared" si="40"/>
        <v>0</v>
      </c>
      <c r="BG3908" s="105">
        <f t="shared" si="41"/>
        <v>0</v>
      </c>
      <c r="BH3908" s="105">
        <f t="shared" si="42"/>
        <v>0</v>
      </c>
      <c r="BI3908" s="105">
        <f t="shared" si="43"/>
        <v>0</v>
      </c>
      <c r="BJ3908" s="18" t="s">
        <v>89</v>
      </c>
      <c r="BK3908" s="188">
        <f t="shared" si="44"/>
        <v>0</v>
      </c>
      <c r="BL3908" s="18" t="s">
        <v>644</v>
      </c>
      <c r="BM3908" s="187" t="s">
        <v>4097</v>
      </c>
    </row>
    <row r="3909" spans="1:65" s="2" customFormat="1" ht="55.5" customHeight="1">
      <c r="A3909" s="35"/>
      <c r="B3909" s="144"/>
      <c r="C3909" s="260" t="s">
        <v>4098</v>
      </c>
      <c r="D3909" s="260" t="s">
        <v>526</v>
      </c>
      <c r="E3909" s="260" t="s">
        <v>4099</v>
      </c>
      <c r="F3909" s="260" t="s">
        <v>4100</v>
      </c>
      <c r="G3909" s="260" t="s">
        <v>879</v>
      </c>
      <c r="H3909" s="260">
        <v>1</v>
      </c>
      <c r="I3909" s="260"/>
      <c r="J3909" s="260">
        <f t="shared" si="35"/>
        <v>0</v>
      </c>
      <c r="K3909" s="182"/>
      <c r="L3909" s="36"/>
      <c r="M3909" s="183" t="s">
        <v>1</v>
      </c>
      <c r="N3909" s="184" t="s">
        <v>42</v>
      </c>
      <c r="O3909" s="61"/>
      <c r="P3909" s="185">
        <f t="shared" si="36"/>
        <v>0</v>
      </c>
      <c r="Q3909" s="185">
        <v>2.1000000000000001E-4</v>
      </c>
      <c r="R3909" s="185">
        <f t="shared" si="37"/>
        <v>2.1000000000000001E-4</v>
      </c>
      <c r="S3909" s="185">
        <v>0</v>
      </c>
      <c r="T3909" s="186">
        <f t="shared" si="38"/>
        <v>0</v>
      </c>
      <c r="U3909" s="35"/>
      <c r="V3909" s="35"/>
      <c r="W3909" s="35"/>
      <c r="X3909" s="35"/>
      <c r="Y3909" s="35"/>
      <c r="Z3909" s="35"/>
      <c r="AA3909" s="35"/>
      <c r="AB3909" s="35"/>
      <c r="AC3909" s="35"/>
      <c r="AD3909" s="35"/>
      <c r="AE3909" s="35"/>
      <c r="AR3909" s="187" t="s">
        <v>644</v>
      </c>
      <c r="AT3909" s="187" t="s">
        <v>526</v>
      </c>
      <c r="AU3909" s="187" t="s">
        <v>89</v>
      </c>
      <c r="AY3909" s="18" t="s">
        <v>524</v>
      </c>
      <c r="BE3909" s="105">
        <f t="shared" si="39"/>
        <v>0</v>
      </c>
      <c r="BF3909" s="105">
        <f t="shared" si="40"/>
        <v>0</v>
      </c>
      <c r="BG3909" s="105">
        <f t="shared" si="41"/>
        <v>0</v>
      </c>
      <c r="BH3909" s="105">
        <f t="shared" si="42"/>
        <v>0</v>
      </c>
      <c r="BI3909" s="105">
        <f t="shared" si="43"/>
        <v>0</v>
      </c>
      <c r="BJ3909" s="18" t="s">
        <v>89</v>
      </c>
      <c r="BK3909" s="188">
        <f t="shared" si="44"/>
        <v>0</v>
      </c>
      <c r="BL3909" s="18" t="s">
        <v>644</v>
      </c>
      <c r="BM3909" s="187" t="s">
        <v>4101</v>
      </c>
    </row>
    <row r="3910" spans="1:65" s="2" customFormat="1" ht="55.5" customHeight="1">
      <c r="A3910" s="35"/>
      <c r="B3910" s="144"/>
      <c r="C3910" s="260" t="s">
        <v>4102</v>
      </c>
      <c r="D3910" s="260" t="s">
        <v>526</v>
      </c>
      <c r="E3910" s="260" t="s">
        <v>4103</v>
      </c>
      <c r="F3910" s="260" t="s">
        <v>4104</v>
      </c>
      <c r="G3910" s="260" t="s">
        <v>879</v>
      </c>
      <c r="H3910" s="260">
        <v>1</v>
      </c>
      <c r="I3910" s="260"/>
      <c r="J3910" s="260">
        <f t="shared" si="35"/>
        <v>0</v>
      </c>
      <c r="K3910" s="182"/>
      <c r="L3910" s="36"/>
      <c r="M3910" s="183" t="s">
        <v>1</v>
      </c>
      <c r="N3910" s="184" t="s">
        <v>42</v>
      </c>
      <c r="O3910" s="61"/>
      <c r="P3910" s="185">
        <f t="shared" si="36"/>
        <v>0</v>
      </c>
      <c r="Q3910" s="185">
        <v>2.1000000000000001E-4</v>
      </c>
      <c r="R3910" s="185">
        <f t="shared" si="37"/>
        <v>2.1000000000000001E-4</v>
      </c>
      <c r="S3910" s="185">
        <v>0</v>
      </c>
      <c r="T3910" s="186">
        <f t="shared" si="38"/>
        <v>0</v>
      </c>
      <c r="U3910" s="35"/>
      <c r="V3910" s="35"/>
      <c r="W3910" s="35"/>
      <c r="X3910" s="35"/>
      <c r="Y3910" s="35"/>
      <c r="Z3910" s="35"/>
      <c r="AA3910" s="35"/>
      <c r="AB3910" s="35"/>
      <c r="AC3910" s="35"/>
      <c r="AD3910" s="35"/>
      <c r="AE3910" s="35"/>
      <c r="AR3910" s="187" t="s">
        <v>644</v>
      </c>
      <c r="AT3910" s="187" t="s">
        <v>526</v>
      </c>
      <c r="AU3910" s="187" t="s">
        <v>89</v>
      </c>
      <c r="AY3910" s="18" t="s">
        <v>524</v>
      </c>
      <c r="BE3910" s="105">
        <f t="shared" si="39"/>
        <v>0</v>
      </c>
      <c r="BF3910" s="105">
        <f t="shared" si="40"/>
        <v>0</v>
      </c>
      <c r="BG3910" s="105">
        <f t="shared" si="41"/>
        <v>0</v>
      </c>
      <c r="BH3910" s="105">
        <f t="shared" si="42"/>
        <v>0</v>
      </c>
      <c r="BI3910" s="105">
        <f t="shared" si="43"/>
        <v>0</v>
      </c>
      <c r="BJ3910" s="18" t="s">
        <v>89</v>
      </c>
      <c r="BK3910" s="188">
        <f t="shared" si="44"/>
        <v>0</v>
      </c>
      <c r="BL3910" s="18" t="s">
        <v>644</v>
      </c>
      <c r="BM3910" s="187" t="s">
        <v>4105</v>
      </c>
    </row>
    <row r="3911" spans="1:65" s="2" customFormat="1" ht="55.5" customHeight="1">
      <c r="A3911" s="35"/>
      <c r="B3911" s="144"/>
      <c r="C3911" s="260" t="s">
        <v>4106</v>
      </c>
      <c r="D3911" s="260" t="s">
        <v>526</v>
      </c>
      <c r="E3911" s="260" t="s">
        <v>4107</v>
      </c>
      <c r="F3911" s="260" t="s">
        <v>4108</v>
      </c>
      <c r="G3911" s="260" t="s">
        <v>879</v>
      </c>
      <c r="H3911" s="260">
        <v>1</v>
      </c>
      <c r="I3911" s="260"/>
      <c r="J3911" s="260">
        <f t="shared" si="35"/>
        <v>0</v>
      </c>
      <c r="K3911" s="182"/>
      <c r="L3911" s="36"/>
      <c r="M3911" s="183" t="s">
        <v>1</v>
      </c>
      <c r="N3911" s="184" t="s">
        <v>42</v>
      </c>
      <c r="O3911" s="61"/>
      <c r="P3911" s="185">
        <f t="shared" si="36"/>
        <v>0</v>
      </c>
      <c r="Q3911" s="185">
        <v>2.1000000000000001E-4</v>
      </c>
      <c r="R3911" s="185">
        <f t="shared" si="37"/>
        <v>2.1000000000000001E-4</v>
      </c>
      <c r="S3911" s="185">
        <v>0</v>
      </c>
      <c r="T3911" s="186">
        <f t="shared" si="38"/>
        <v>0</v>
      </c>
      <c r="U3911" s="35"/>
      <c r="V3911" s="35"/>
      <c r="W3911" s="35"/>
      <c r="X3911" s="35"/>
      <c r="Y3911" s="35"/>
      <c r="Z3911" s="35"/>
      <c r="AA3911" s="35"/>
      <c r="AB3911" s="35"/>
      <c r="AC3911" s="35"/>
      <c r="AD3911" s="35"/>
      <c r="AE3911" s="35"/>
      <c r="AR3911" s="187" t="s">
        <v>644</v>
      </c>
      <c r="AT3911" s="187" t="s">
        <v>526</v>
      </c>
      <c r="AU3911" s="187" t="s">
        <v>89</v>
      </c>
      <c r="AY3911" s="18" t="s">
        <v>524</v>
      </c>
      <c r="BE3911" s="105">
        <f t="shared" si="39"/>
        <v>0</v>
      </c>
      <c r="BF3911" s="105">
        <f t="shared" si="40"/>
        <v>0</v>
      </c>
      <c r="BG3911" s="105">
        <f t="shared" si="41"/>
        <v>0</v>
      </c>
      <c r="BH3911" s="105">
        <f t="shared" si="42"/>
        <v>0</v>
      </c>
      <c r="BI3911" s="105">
        <f t="shared" si="43"/>
        <v>0</v>
      </c>
      <c r="BJ3911" s="18" t="s">
        <v>89</v>
      </c>
      <c r="BK3911" s="188">
        <f t="shared" si="44"/>
        <v>0</v>
      </c>
      <c r="BL3911" s="18" t="s">
        <v>644</v>
      </c>
      <c r="BM3911" s="187" t="s">
        <v>4109</v>
      </c>
    </row>
    <row r="3912" spans="1:65" s="2" customFormat="1" ht="44.25" customHeight="1">
      <c r="A3912" s="35"/>
      <c r="B3912" s="144"/>
      <c r="C3912" s="260" t="s">
        <v>4110</v>
      </c>
      <c r="D3912" s="260" t="s">
        <v>526</v>
      </c>
      <c r="E3912" s="260" t="s">
        <v>4111</v>
      </c>
      <c r="F3912" s="260" t="s">
        <v>4112</v>
      </c>
      <c r="G3912" s="260" t="s">
        <v>879</v>
      </c>
      <c r="H3912" s="260">
        <v>22</v>
      </c>
      <c r="I3912" s="260"/>
      <c r="J3912" s="260">
        <f t="shared" si="35"/>
        <v>0</v>
      </c>
      <c r="K3912" s="182"/>
      <c r="L3912" s="36"/>
      <c r="M3912" s="183" t="s">
        <v>1</v>
      </c>
      <c r="N3912" s="184" t="s">
        <v>42</v>
      </c>
      <c r="O3912" s="61"/>
      <c r="P3912" s="185">
        <f t="shared" si="36"/>
        <v>0</v>
      </c>
      <c r="Q3912" s="185">
        <v>2.1000000000000001E-4</v>
      </c>
      <c r="R3912" s="185">
        <f t="shared" si="37"/>
        <v>4.62E-3</v>
      </c>
      <c r="S3912" s="185">
        <v>0</v>
      </c>
      <c r="T3912" s="186">
        <f t="shared" si="38"/>
        <v>0</v>
      </c>
      <c r="U3912" s="35"/>
      <c r="V3912" s="35"/>
      <c r="W3912" s="35"/>
      <c r="X3912" s="35"/>
      <c r="Y3912" s="35"/>
      <c r="Z3912" s="35"/>
      <c r="AA3912" s="35"/>
      <c r="AB3912" s="35"/>
      <c r="AC3912" s="35"/>
      <c r="AD3912" s="35"/>
      <c r="AE3912" s="35"/>
      <c r="AR3912" s="187" t="s">
        <v>644</v>
      </c>
      <c r="AT3912" s="187" t="s">
        <v>526</v>
      </c>
      <c r="AU3912" s="187" t="s">
        <v>89</v>
      </c>
      <c r="AY3912" s="18" t="s">
        <v>524</v>
      </c>
      <c r="BE3912" s="105">
        <f t="shared" si="39"/>
        <v>0</v>
      </c>
      <c r="BF3912" s="105">
        <f t="shared" si="40"/>
        <v>0</v>
      </c>
      <c r="BG3912" s="105">
        <f t="shared" si="41"/>
        <v>0</v>
      </c>
      <c r="BH3912" s="105">
        <f t="shared" si="42"/>
        <v>0</v>
      </c>
      <c r="BI3912" s="105">
        <f t="shared" si="43"/>
        <v>0</v>
      </c>
      <c r="BJ3912" s="18" t="s">
        <v>89</v>
      </c>
      <c r="BK3912" s="188">
        <f t="shared" si="44"/>
        <v>0</v>
      </c>
      <c r="BL3912" s="18" t="s">
        <v>644</v>
      </c>
      <c r="BM3912" s="187" t="s">
        <v>4113</v>
      </c>
    </row>
    <row r="3913" spans="1:65" s="2" customFormat="1" ht="44.25" customHeight="1">
      <c r="A3913" s="35"/>
      <c r="B3913" s="144"/>
      <c r="C3913" s="260" t="s">
        <v>4114</v>
      </c>
      <c r="D3913" s="260" t="s">
        <v>526</v>
      </c>
      <c r="E3913" s="260" t="s">
        <v>4115</v>
      </c>
      <c r="F3913" s="260" t="s">
        <v>4116</v>
      </c>
      <c r="G3913" s="260" t="s">
        <v>879</v>
      </c>
      <c r="H3913" s="260">
        <v>59</v>
      </c>
      <c r="I3913" s="260"/>
      <c r="J3913" s="260">
        <f t="shared" si="35"/>
        <v>0</v>
      </c>
      <c r="K3913" s="182"/>
      <c r="L3913" s="36"/>
      <c r="M3913" s="183" t="s">
        <v>1</v>
      </c>
      <c r="N3913" s="184" t="s">
        <v>42</v>
      </c>
      <c r="O3913" s="61"/>
      <c r="P3913" s="185">
        <f t="shared" si="36"/>
        <v>0</v>
      </c>
      <c r="Q3913" s="185">
        <v>2.1000000000000001E-4</v>
      </c>
      <c r="R3913" s="185">
        <f t="shared" si="37"/>
        <v>1.239E-2</v>
      </c>
      <c r="S3913" s="185">
        <v>0</v>
      </c>
      <c r="T3913" s="186">
        <f t="shared" si="38"/>
        <v>0</v>
      </c>
      <c r="U3913" s="35"/>
      <c r="V3913" s="35"/>
      <c r="W3913" s="35"/>
      <c r="X3913" s="35"/>
      <c r="Y3913" s="35"/>
      <c r="Z3913" s="35"/>
      <c r="AA3913" s="35"/>
      <c r="AB3913" s="35"/>
      <c r="AC3913" s="35"/>
      <c r="AD3913" s="35"/>
      <c r="AE3913" s="35"/>
      <c r="AR3913" s="187" t="s">
        <v>644</v>
      </c>
      <c r="AT3913" s="187" t="s">
        <v>526</v>
      </c>
      <c r="AU3913" s="187" t="s">
        <v>89</v>
      </c>
      <c r="AY3913" s="18" t="s">
        <v>524</v>
      </c>
      <c r="BE3913" s="105">
        <f t="shared" si="39"/>
        <v>0</v>
      </c>
      <c r="BF3913" s="105">
        <f t="shared" si="40"/>
        <v>0</v>
      </c>
      <c r="BG3913" s="105">
        <f t="shared" si="41"/>
        <v>0</v>
      </c>
      <c r="BH3913" s="105">
        <f t="shared" si="42"/>
        <v>0</v>
      </c>
      <c r="BI3913" s="105">
        <f t="shared" si="43"/>
        <v>0</v>
      </c>
      <c r="BJ3913" s="18" t="s">
        <v>89</v>
      </c>
      <c r="BK3913" s="188">
        <f t="shared" si="44"/>
        <v>0</v>
      </c>
      <c r="BL3913" s="18" t="s">
        <v>644</v>
      </c>
      <c r="BM3913" s="187" t="s">
        <v>4117</v>
      </c>
    </row>
    <row r="3914" spans="1:65" s="2" customFormat="1" ht="44.25" customHeight="1">
      <c r="A3914" s="35"/>
      <c r="B3914" s="144"/>
      <c r="C3914" s="260" t="s">
        <v>4118</v>
      </c>
      <c r="D3914" s="260" t="s">
        <v>526</v>
      </c>
      <c r="E3914" s="260" t="s">
        <v>4119</v>
      </c>
      <c r="F3914" s="260" t="s">
        <v>4120</v>
      </c>
      <c r="G3914" s="260" t="s">
        <v>879</v>
      </c>
      <c r="H3914" s="260">
        <v>1</v>
      </c>
      <c r="I3914" s="260"/>
      <c r="J3914" s="260">
        <f t="shared" si="35"/>
        <v>0</v>
      </c>
      <c r="K3914" s="182"/>
      <c r="L3914" s="36"/>
      <c r="M3914" s="183" t="s">
        <v>1</v>
      </c>
      <c r="N3914" s="184" t="s">
        <v>42</v>
      </c>
      <c r="O3914" s="61"/>
      <c r="P3914" s="185">
        <f t="shared" si="36"/>
        <v>0</v>
      </c>
      <c r="Q3914" s="185">
        <v>2.1000000000000001E-4</v>
      </c>
      <c r="R3914" s="185">
        <f t="shared" si="37"/>
        <v>2.1000000000000001E-4</v>
      </c>
      <c r="S3914" s="185">
        <v>0</v>
      </c>
      <c r="T3914" s="186">
        <f t="shared" si="38"/>
        <v>0</v>
      </c>
      <c r="U3914" s="35"/>
      <c r="V3914" s="35"/>
      <c r="W3914" s="35"/>
      <c r="X3914" s="35"/>
      <c r="Y3914" s="35"/>
      <c r="Z3914" s="35"/>
      <c r="AA3914" s="35"/>
      <c r="AB3914" s="35"/>
      <c r="AC3914" s="35"/>
      <c r="AD3914" s="35"/>
      <c r="AE3914" s="35"/>
      <c r="AR3914" s="187" t="s">
        <v>644</v>
      </c>
      <c r="AT3914" s="187" t="s">
        <v>526</v>
      </c>
      <c r="AU3914" s="187" t="s">
        <v>89</v>
      </c>
      <c r="AY3914" s="18" t="s">
        <v>524</v>
      </c>
      <c r="BE3914" s="105">
        <f t="shared" si="39"/>
        <v>0</v>
      </c>
      <c r="BF3914" s="105">
        <f t="shared" si="40"/>
        <v>0</v>
      </c>
      <c r="BG3914" s="105">
        <f t="shared" si="41"/>
        <v>0</v>
      </c>
      <c r="BH3914" s="105">
        <f t="shared" si="42"/>
        <v>0</v>
      </c>
      <c r="BI3914" s="105">
        <f t="shared" si="43"/>
        <v>0</v>
      </c>
      <c r="BJ3914" s="18" t="s">
        <v>89</v>
      </c>
      <c r="BK3914" s="188">
        <f t="shared" si="44"/>
        <v>0</v>
      </c>
      <c r="BL3914" s="18" t="s">
        <v>644</v>
      </c>
      <c r="BM3914" s="187" t="s">
        <v>4121</v>
      </c>
    </row>
    <row r="3915" spans="1:65" s="2" customFormat="1" ht="44.25" customHeight="1">
      <c r="A3915" s="35"/>
      <c r="B3915" s="144"/>
      <c r="C3915" s="260" t="s">
        <v>4122</v>
      </c>
      <c r="D3915" s="260" t="s">
        <v>526</v>
      </c>
      <c r="E3915" s="260" t="s">
        <v>4123</v>
      </c>
      <c r="F3915" s="260" t="s">
        <v>4124</v>
      </c>
      <c r="G3915" s="260" t="s">
        <v>879</v>
      </c>
      <c r="H3915" s="260">
        <v>1</v>
      </c>
      <c r="I3915" s="260"/>
      <c r="J3915" s="260">
        <f t="shared" si="35"/>
        <v>0</v>
      </c>
      <c r="K3915" s="182"/>
      <c r="L3915" s="36"/>
      <c r="M3915" s="183" t="s">
        <v>1</v>
      </c>
      <c r="N3915" s="184" t="s">
        <v>42</v>
      </c>
      <c r="O3915" s="61"/>
      <c r="P3915" s="185">
        <f t="shared" si="36"/>
        <v>0</v>
      </c>
      <c r="Q3915" s="185">
        <v>2.1000000000000001E-4</v>
      </c>
      <c r="R3915" s="185">
        <f t="shared" si="37"/>
        <v>2.1000000000000001E-4</v>
      </c>
      <c r="S3915" s="185">
        <v>0</v>
      </c>
      <c r="T3915" s="186">
        <f t="shared" si="38"/>
        <v>0</v>
      </c>
      <c r="U3915" s="35"/>
      <c r="V3915" s="35"/>
      <c r="W3915" s="35"/>
      <c r="X3915" s="35"/>
      <c r="Y3915" s="35"/>
      <c r="Z3915" s="35"/>
      <c r="AA3915" s="35"/>
      <c r="AB3915" s="35"/>
      <c r="AC3915" s="35"/>
      <c r="AD3915" s="35"/>
      <c r="AE3915" s="35"/>
      <c r="AR3915" s="187" t="s">
        <v>644</v>
      </c>
      <c r="AT3915" s="187" t="s">
        <v>526</v>
      </c>
      <c r="AU3915" s="187" t="s">
        <v>89</v>
      </c>
      <c r="AY3915" s="18" t="s">
        <v>524</v>
      </c>
      <c r="BE3915" s="105">
        <f t="shared" si="39"/>
        <v>0</v>
      </c>
      <c r="BF3915" s="105">
        <f t="shared" si="40"/>
        <v>0</v>
      </c>
      <c r="BG3915" s="105">
        <f t="shared" si="41"/>
        <v>0</v>
      </c>
      <c r="BH3915" s="105">
        <f t="shared" si="42"/>
        <v>0</v>
      </c>
      <c r="BI3915" s="105">
        <f t="shared" si="43"/>
        <v>0</v>
      </c>
      <c r="BJ3915" s="18" t="s">
        <v>89</v>
      </c>
      <c r="BK3915" s="188">
        <f t="shared" si="44"/>
        <v>0</v>
      </c>
      <c r="BL3915" s="18" t="s">
        <v>644</v>
      </c>
      <c r="BM3915" s="187" t="s">
        <v>4125</v>
      </c>
    </row>
    <row r="3916" spans="1:65" s="2" customFormat="1" ht="44.25" customHeight="1">
      <c r="A3916" s="35"/>
      <c r="B3916" s="144"/>
      <c r="C3916" s="260" t="s">
        <v>4126</v>
      </c>
      <c r="D3916" s="260" t="s">
        <v>526</v>
      </c>
      <c r="E3916" s="260" t="s">
        <v>4127</v>
      </c>
      <c r="F3916" s="260" t="s">
        <v>4128</v>
      </c>
      <c r="G3916" s="260" t="s">
        <v>879</v>
      </c>
      <c r="H3916" s="260">
        <v>4</v>
      </c>
      <c r="I3916" s="260"/>
      <c r="J3916" s="260">
        <f t="shared" si="35"/>
        <v>0</v>
      </c>
      <c r="K3916" s="182"/>
      <c r="L3916" s="36"/>
      <c r="M3916" s="183" t="s">
        <v>1</v>
      </c>
      <c r="N3916" s="184" t="s">
        <v>42</v>
      </c>
      <c r="O3916" s="61"/>
      <c r="P3916" s="185">
        <f t="shared" si="36"/>
        <v>0</v>
      </c>
      <c r="Q3916" s="185">
        <v>2.1000000000000001E-4</v>
      </c>
      <c r="R3916" s="185">
        <f t="shared" si="37"/>
        <v>8.4000000000000003E-4</v>
      </c>
      <c r="S3916" s="185">
        <v>0</v>
      </c>
      <c r="T3916" s="186">
        <f t="shared" si="38"/>
        <v>0</v>
      </c>
      <c r="U3916" s="35"/>
      <c r="V3916" s="35"/>
      <c r="W3916" s="35"/>
      <c r="X3916" s="35"/>
      <c r="Y3916" s="35"/>
      <c r="Z3916" s="35"/>
      <c r="AA3916" s="35"/>
      <c r="AB3916" s="35"/>
      <c r="AC3916" s="35"/>
      <c r="AD3916" s="35"/>
      <c r="AE3916" s="35"/>
      <c r="AR3916" s="187" t="s">
        <v>644</v>
      </c>
      <c r="AT3916" s="187" t="s">
        <v>526</v>
      </c>
      <c r="AU3916" s="187" t="s">
        <v>89</v>
      </c>
      <c r="AY3916" s="18" t="s">
        <v>524</v>
      </c>
      <c r="BE3916" s="105">
        <f t="shared" si="39"/>
        <v>0</v>
      </c>
      <c r="BF3916" s="105">
        <f t="shared" si="40"/>
        <v>0</v>
      </c>
      <c r="BG3916" s="105">
        <f t="shared" si="41"/>
        <v>0</v>
      </c>
      <c r="BH3916" s="105">
        <f t="shared" si="42"/>
        <v>0</v>
      </c>
      <c r="BI3916" s="105">
        <f t="shared" si="43"/>
        <v>0</v>
      </c>
      <c r="BJ3916" s="18" t="s">
        <v>89</v>
      </c>
      <c r="BK3916" s="188">
        <f t="shared" si="44"/>
        <v>0</v>
      </c>
      <c r="BL3916" s="18" t="s">
        <v>644</v>
      </c>
      <c r="BM3916" s="187" t="s">
        <v>4129</v>
      </c>
    </row>
    <row r="3917" spans="1:65" s="2" customFormat="1" ht="44.25" customHeight="1">
      <c r="A3917" s="35"/>
      <c r="B3917" s="144"/>
      <c r="C3917" s="260" t="s">
        <v>4130</v>
      </c>
      <c r="D3917" s="260" t="s">
        <v>526</v>
      </c>
      <c r="E3917" s="260" t="s">
        <v>4131</v>
      </c>
      <c r="F3917" s="260" t="s">
        <v>4132</v>
      </c>
      <c r="G3917" s="260" t="s">
        <v>879</v>
      </c>
      <c r="H3917" s="260">
        <v>1</v>
      </c>
      <c r="I3917" s="260"/>
      <c r="J3917" s="260">
        <f t="shared" si="35"/>
        <v>0</v>
      </c>
      <c r="K3917" s="182"/>
      <c r="L3917" s="36"/>
      <c r="M3917" s="183" t="s">
        <v>1</v>
      </c>
      <c r="N3917" s="184" t="s">
        <v>42</v>
      </c>
      <c r="O3917" s="61"/>
      <c r="P3917" s="185">
        <f t="shared" si="36"/>
        <v>0</v>
      </c>
      <c r="Q3917" s="185">
        <v>2.1000000000000001E-4</v>
      </c>
      <c r="R3917" s="185">
        <f t="shared" si="37"/>
        <v>2.1000000000000001E-4</v>
      </c>
      <c r="S3917" s="185">
        <v>0</v>
      </c>
      <c r="T3917" s="186">
        <f t="shared" si="38"/>
        <v>0</v>
      </c>
      <c r="U3917" s="35"/>
      <c r="V3917" s="35"/>
      <c r="W3917" s="35"/>
      <c r="X3917" s="35"/>
      <c r="Y3917" s="35"/>
      <c r="Z3917" s="35"/>
      <c r="AA3917" s="35"/>
      <c r="AB3917" s="35"/>
      <c r="AC3917" s="35"/>
      <c r="AD3917" s="35"/>
      <c r="AE3917" s="35"/>
      <c r="AR3917" s="187" t="s">
        <v>644</v>
      </c>
      <c r="AT3917" s="187" t="s">
        <v>526</v>
      </c>
      <c r="AU3917" s="187" t="s">
        <v>89</v>
      </c>
      <c r="AY3917" s="18" t="s">
        <v>524</v>
      </c>
      <c r="BE3917" s="105">
        <f t="shared" si="39"/>
        <v>0</v>
      </c>
      <c r="BF3917" s="105">
        <f t="shared" si="40"/>
        <v>0</v>
      </c>
      <c r="BG3917" s="105">
        <f t="shared" si="41"/>
        <v>0</v>
      </c>
      <c r="BH3917" s="105">
        <f t="shared" si="42"/>
        <v>0</v>
      </c>
      <c r="BI3917" s="105">
        <f t="shared" si="43"/>
        <v>0</v>
      </c>
      <c r="BJ3917" s="18" t="s">
        <v>89</v>
      </c>
      <c r="BK3917" s="188">
        <f t="shared" si="44"/>
        <v>0</v>
      </c>
      <c r="BL3917" s="18" t="s">
        <v>644</v>
      </c>
      <c r="BM3917" s="187" t="s">
        <v>4133</v>
      </c>
    </row>
    <row r="3918" spans="1:65" s="2" customFormat="1" ht="55.5" customHeight="1">
      <c r="A3918" s="35"/>
      <c r="B3918" s="144"/>
      <c r="C3918" s="258" t="s">
        <v>4134</v>
      </c>
      <c r="D3918" s="260" t="s">
        <v>526</v>
      </c>
      <c r="E3918" s="260" t="s">
        <v>4135</v>
      </c>
      <c r="F3918" s="260" t="s">
        <v>4136</v>
      </c>
      <c r="G3918" s="260" t="s">
        <v>879</v>
      </c>
      <c r="H3918" s="260">
        <v>1</v>
      </c>
      <c r="I3918" s="260"/>
      <c r="J3918" s="260">
        <f t="shared" si="35"/>
        <v>0</v>
      </c>
      <c r="K3918" s="182"/>
      <c r="L3918" s="36"/>
      <c r="M3918" s="183" t="s">
        <v>1</v>
      </c>
      <c r="N3918" s="184" t="s">
        <v>42</v>
      </c>
      <c r="O3918" s="61"/>
      <c r="P3918" s="185">
        <f t="shared" si="36"/>
        <v>0</v>
      </c>
      <c r="Q3918" s="185">
        <v>0</v>
      </c>
      <c r="R3918" s="185">
        <f t="shared" si="37"/>
        <v>0</v>
      </c>
      <c r="S3918" s="185">
        <v>0</v>
      </c>
      <c r="T3918" s="186">
        <f t="shared" si="38"/>
        <v>0</v>
      </c>
      <c r="U3918" s="35"/>
      <c r="V3918" s="35"/>
      <c r="W3918" s="35"/>
      <c r="X3918" s="35"/>
      <c r="Y3918" s="35"/>
      <c r="Z3918" s="35"/>
      <c r="AA3918" s="35"/>
      <c r="AB3918" s="35"/>
      <c r="AC3918" s="35"/>
      <c r="AD3918" s="35"/>
      <c r="AE3918" s="35"/>
      <c r="AR3918" s="187" t="s">
        <v>644</v>
      </c>
      <c r="AT3918" s="187" t="s">
        <v>526</v>
      </c>
      <c r="AU3918" s="187" t="s">
        <v>89</v>
      </c>
      <c r="AY3918" s="18" t="s">
        <v>524</v>
      </c>
      <c r="BE3918" s="105">
        <f t="shared" si="39"/>
        <v>0</v>
      </c>
      <c r="BF3918" s="105">
        <f t="shared" si="40"/>
        <v>0</v>
      </c>
      <c r="BG3918" s="105">
        <f t="shared" si="41"/>
        <v>0</v>
      </c>
      <c r="BH3918" s="105">
        <f t="shared" si="42"/>
        <v>0</v>
      </c>
      <c r="BI3918" s="105">
        <f t="shared" si="43"/>
        <v>0</v>
      </c>
      <c r="BJ3918" s="18" t="s">
        <v>89</v>
      </c>
      <c r="BK3918" s="188">
        <f t="shared" si="44"/>
        <v>0</v>
      </c>
      <c r="BL3918" s="18" t="s">
        <v>644</v>
      </c>
      <c r="BM3918" s="187" t="s">
        <v>4137</v>
      </c>
    </row>
    <row r="3919" spans="1:65" s="2" customFormat="1" ht="55.5" customHeight="1">
      <c r="A3919" s="35"/>
      <c r="B3919" s="144"/>
      <c r="C3919" s="260" t="s">
        <v>4138</v>
      </c>
      <c r="D3919" s="260" t="s">
        <v>526</v>
      </c>
      <c r="E3919" s="260" t="s">
        <v>4139</v>
      </c>
      <c r="F3919" s="260" t="s">
        <v>4140</v>
      </c>
      <c r="G3919" s="260" t="s">
        <v>879</v>
      </c>
      <c r="H3919" s="260">
        <v>1</v>
      </c>
      <c r="I3919" s="260"/>
      <c r="J3919" s="260">
        <f t="shared" si="35"/>
        <v>0</v>
      </c>
      <c r="K3919" s="182"/>
      <c r="L3919" s="36"/>
      <c r="M3919" s="183" t="s">
        <v>1</v>
      </c>
      <c r="N3919" s="184" t="s">
        <v>42</v>
      </c>
      <c r="O3919" s="61"/>
      <c r="P3919" s="185">
        <f t="shared" si="36"/>
        <v>0</v>
      </c>
      <c r="Q3919" s="185">
        <v>0</v>
      </c>
      <c r="R3919" s="185">
        <f t="shared" si="37"/>
        <v>0</v>
      </c>
      <c r="S3919" s="185">
        <v>0</v>
      </c>
      <c r="T3919" s="186">
        <f t="shared" si="38"/>
        <v>0</v>
      </c>
      <c r="U3919" s="35"/>
      <c r="V3919" s="35"/>
      <c r="W3919" s="35"/>
      <c r="X3919" s="35"/>
      <c r="Y3919" s="35"/>
      <c r="Z3919" s="35"/>
      <c r="AA3919" s="35"/>
      <c r="AB3919" s="35"/>
      <c r="AC3919" s="35"/>
      <c r="AD3919" s="35"/>
      <c r="AE3919" s="35"/>
      <c r="AR3919" s="187" t="s">
        <v>644</v>
      </c>
      <c r="AT3919" s="187" t="s">
        <v>526</v>
      </c>
      <c r="AU3919" s="187" t="s">
        <v>89</v>
      </c>
      <c r="AY3919" s="18" t="s">
        <v>524</v>
      </c>
      <c r="BE3919" s="105">
        <f t="shared" si="39"/>
        <v>0</v>
      </c>
      <c r="BF3919" s="105">
        <f t="shared" si="40"/>
        <v>0</v>
      </c>
      <c r="BG3919" s="105">
        <f t="shared" si="41"/>
        <v>0</v>
      </c>
      <c r="BH3919" s="105">
        <f t="shared" si="42"/>
        <v>0</v>
      </c>
      <c r="BI3919" s="105">
        <f t="shared" si="43"/>
        <v>0</v>
      </c>
      <c r="BJ3919" s="18" t="s">
        <v>89</v>
      </c>
      <c r="BK3919" s="188">
        <f t="shared" si="44"/>
        <v>0</v>
      </c>
      <c r="BL3919" s="18" t="s">
        <v>644</v>
      </c>
      <c r="BM3919" s="187" t="s">
        <v>4141</v>
      </c>
    </row>
    <row r="3920" spans="1:65" s="2" customFormat="1" ht="55.5" customHeight="1">
      <c r="A3920" s="35"/>
      <c r="B3920" s="144"/>
      <c r="C3920" s="260" t="s">
        <v>4142</v>
      </c>
      <c r="D3920" s="260" t="s">
        <v>526</v>
      </c>
      <c r="E3920" s="260" t="s">
        <v>4143</v>
      </c>
      <c r="F3920" s="260" t="s">
        <v>4144</v>
      </c>
      <c r="G3920" s="260" t="s">
        <v>879</v>
      </c>
      <c r="H3920" s="260">
        <v>1</v>
      </c>
      <c r="I3920" s="260"/>
      <c r="J3920" s="260">
        <f t="shared" si="35"/>
        <v>0</v>
      </c>
      <c r="K3920" s="182"/>
      <c r="L3920" s="36"/>
      <c r="M3920" s="183" t="s">
        <v>1</v>
      </c>
      <c r="N3920" s="184" t="s">
        <v>42</v>
      </c>
      <c r="O3920" s="61"/>
      <c r="P3920" s="185">
        <f t="shared" si="36"/>
        <v>0</v>
      </c>
      <c r="Q3920" s="185">
        <v>0</v>
      </c>
      <c r="R3920" s="185">
        <f t="shared" si="37"/>
        <v>0</v>
      </c>
      <c r="S3920" s="185">
        <v>0</v>
      </c>
      <c r="T3920" s="186">
        <f t="shared" si="38"/>
        <v>0</v>
      </c>
      <c r="U3920" s="35"/>
      <c r="V3920" s="35"/>
      <c r="W3920" s="35"/>
      <c r="X3920" s="35"/>
      <c r="Y3920" s="35"/>
      <c r="Z3920" s="35"/>
      <c r="AA3920" s="35"/>
      <c r="AB3920" s="35"/>
      <c r="AC3920" s="35"/>
      <c r="AD3920" s="35"/>
      <c r="AE3920" s="35"/>
      <c r="AR3920" s="187" t="s">
        <v>644</v>
      </c>
      <c r="AT3920" s="187" t="s">
        <v>526</v>
      </c>
      <c r="AU3920" s="187" t="s">
        <v>89</v>
      </c>
      <c r="AY3920" s="18" t="s">
        <v>524</v>
      </c>
      <c r="BE3920" s="105">
        <f t="shared" si="39"/>
        <v>0</v>
      </c>
      <c r="BF3920" s="105">
        <f t="shared" si="40"/>
        <v>0</v>
      </c>
      <c r="BG3920" s="105">
        <f t="shared" si="41"/>
        <v>0</v>
      </c>
      <c r="BH3920" s="105">
        <f t="shared" si="42"/>
        <v>0</v>
      </c>
      <c r="BI3920" s="105">
        <f t="shared" si="43"/>
        <v>0</v>
      </c>
      <c r="BJ3920" s="18" t="s">
        <v>89</v>
      </c>
      <c r="BK3920" s="188">
        <f t="shared" si="44"/>
        <v>0</v>
      </c>
      <c r="BL3920" s="18" t="s">
        <v>644</v>
      </c>
      <c r="BM3920" s="187" t="s">
        <v>4145</v>
      </c>
    </row>
    <row r="3921" spans="1:65" s="2" customFormat="1" ht="55.5" customHeight="1">
      <c r="A3921" s="35"/>
      <c r="B3921" s="144"/>
      <c r="C3921" s="260" t="s">
        <v>4146</v>
      </c>
      <c r="D3921" s="260" t="s">
        <v>526</v>
      </c>
      <c r="E3921" s="260" t="s">
        <v>4147</v>
      </c>
      <c r="F3921" s="260" t="s">
        <v>4148</v>
      </c>
      <c r="G3921" s="260" t="s">
        <v>879</v>
      </c>
      <c r="H3921" s="260">
        <v>1</v>
      </c>
      <c r="I3921" s="260"/>
      <c r="J3921" s="260">
        <f t="shared" si="35"/>
        <v>0</v>
      </c>
      <c r="K3921" s="182"/>
      <c r="L3921" s="36"/>
      <c r="M3921" s="183" t="s">
        <v>1</v>
      </c>
      <c r="N3921" s="184" t="s">
        <v>42</v>
      </c>
      <c r="O3921" s="61"/>
      <c r="P3921" s="185">
        <f t="shared" si="36"/>
        <v>0</v>
      </c>
      <c r="Q3921" s="185">
        <v>0</v>
      </c>
      <c r="R3921" s="185">
        <f t="shared" si="37"/>
        <v>0</v>
      </c>
      <c r="S3921" s="185">
        <v>0</v>
      </c>
      <c r="T3921" s="186">
        <f t="shared" si="38"/>
        <v>0</v>
      </c>
      <c r="U3921" s="35"/>
      <c r="V3921" s="35"/>
      <c r="W3921" s="35"/>
      <c r="X3921" s="35"/>
      <c r="Y3921" s="35"/>
      <c r="Z3921" s="35"/>
      <c r="AA3921" s="35"/>
      <c r="AB3921" s="35"/>
      <c r="AC3921" s="35"/>
      <c r="AD3921" s="35"/>
      <c r="AE3921" s="35"/>
      <c r="AR3921" s="187" t="s">
        <v>644</v>
      </c>
      <c r="AT3921" s="187" t="s">
        <v>526</v>
      </c>
      <c r="AU3921" s="187" t="s">
        <v>89</v>
      </c>
      <c r="AY3921" s="18" t="s">
        <v>524</v>
      </c>
      <c r="BE3921" s="105">
        <f t="shared" si="39"/>
        <v>0</v>
      </c>
      <c r="BF3921" s="105">
        <f t="shared" si="40"/>
        <v>0</v>
      </c>
      <c r="BG3921" s="105">
        <f t="shared" si="41"/>
        <v>0</v>
      </c>
      <c r="BH3921" s="105">
        <f t="shared" si="42"/>
        <v>0</v>
      </c>
      <c r="BI3921" s="105">
        <f t="shared" si="43"/>
        <v>0</v>
      </c>
      <c r="BJ3921" s="18" t="s">
        <v>89</v>
      </c>
      <c r="BK3921" s="188">
        <f t="shared" si="44"/>
        <v>0</v>
      </c>
      <c r="BL3921" s="18" t="s">
        <v>644</v>
      </c>
      <c r="BM3921" s="187" t="s">
        <v>4149</v>
      </c>
    </row>
    <row r="3922" spans="1:65" s="2" customFormat="1" ht="55.5" customHeight="1">
      <c r="A3922" s="35"/>
      <c r="B3922" s="144"/>
      <c r="C3922" s="260" t="s">
        <v>4150</v>
      </c>
      <c r="D3922" s="260" t="s">
        <v>526</v>
      </c>
      <c r="E3922" s="260" t="s">
        <v>4151</v>
      </c>
      <c r="F3922" s="260" t="s">
        <v>4152</v>
      </c>
      <c r="G3922" s="260" t="s">
        <v>879</v>
      </c>
      <c r="H3922" s="260">
        <v>1</v>
      </c>
      <c r="I3922" s="260"/>
      <c r="J3922" s="260">
        <f t="shared" si="35"/>
        <v>0</v>
      </c>
      <c r="K3922" s="182"/>
      <c r="L3922" s="36"/>
      <c r="M3922" s="183" t="s">
        <v>1</v>
      </c>
      <c r="N3922" s="184" t="s">
        <v>42</v>
      </c>
      <c r="O3922" s="61"/>
      <c r="P3922" s="185">
        <f t="shared" si="36"/>
        <v>0</v>
      </c>
      <c r="Q3922" s="185">
        <v>0</v>
      </c>
      <c r="R3922" s="185">
        <f t="shared" si="37"/>
        <v>0</v>
      </c>
      <c r="S3922" s="185">
        <v>0</v>
      </c>
      <c r="T3922" s="186">
        <f t="shared" si="38"/>
        <v>0</v>
      </c>
      <c r="U3922" s="35"/>
      <c r="V3922" s="35"/>
      <c r="W3922" s="35"/>
      <c r="X3922" s="35"/>
      <c r="Y3922" s="35"/>
      <c r="Z3922" s="35"/>
      <c r="AA3922" s="35"/>
      <c r="AB3922" s="35"/>
      <c r="AC3922" s="35"/>
      <c r="AD3922" s="35"/>
      <c r="AE3922" s="35"/>
      <c r="AR3922" s="187" t="s">
        <v>644</v>
      </c>
      <c r="AT3922" s="187" t="s">
        <v>526</v>
      </c>
      <c r="AU3922" s="187" t="s">
        <v>89</v>
      </c>
      <c r="AY3922" s="18" t="s">
        <v>524</v>
      </c>
      <c r="BE3922" s="105">
        <f t="shared" si="39"/>
        <v>0</v>
      </c>
      <c r="BF3922" s="105">
        <f t="shared" si="40"/>
        <v>0</v>
      </c>
      <c r="BG3922" s="105">
        <f t="shared" si="41"/>
        <v>0</v>
      </c>
      <c r="BH3922" s="105">
        <f t="shared" si="42"/>
        <v>0</v>
      </c>
      <c r="BI3922" s="105">
        <f t="shared" si="43"/>
        <v>0</v>
      </c>
      <c r="BJ3922" s="18" t="s">
        <v>89</v>
      </c>
      <c r="BK3922" s="188">
        <f t="shared" si="44"/>
        <v>0</v>
      </c>
      <c r="BL3922" s="18" t="s">
        <v>644</v>
      </c>
      <c r="BM3922" s="187" t="s">
        <v>4153</v>
      </c>
    </row>
    <row r="3923" spans="1:65" s="2" customFormat="1" ht="55.5" customHeight="1">
      <c r="A3923" s="35"/>
      <c r="B3923" s="144"/>
      <c r="C3923" s="260" t="s">
        <v>4154</v>
      </c>
      <c r="D3923" s="260" t="s">
        <v>526</v>
      </c>
      <c r="E3923" s="260" t="s">
        <v>4155</v>
      </c>
      <c r="F3923" s="260" t="s">
        <v>4156</v>
      </c>
      <c r="G3923" s="260" t="s">
        <v>879</v>
      </c>
      <c r="H3923" s="260">
        <v>1</v>
      </c>
      <c r="I3923" s="260"/>
      <c r="J3923" s="260">
        <f t="shared" si="35"/>
        <v>0</v>
      </c>
      <c r="K3923" s="182"/>
      <c r="L3923" s="36"/>
      <c r="M3923" s="183" t="s">
        <v>1</v>
      </c>
      <c r="N3923" s="184" t="s">
        <v>42</v>
      </c>
      <c r="O3923" s="61"/>
      <c r="P3923" s="185">
        <f t="shared" si="36"/>
        <v>0</v>
      </c>
      <c r="Q3923" s="185">
        <v>0</v>
      </c>
      <c r="R3923" s="185">
        <f t="shared" si="37"/>
        <v>0</v>
      </c>
      <c r="S3923" s="185">
        <v>0</v>
      </c>
      <c r="T3923" s="186">
        <f t="shared" si="38"/>
        <v>0</v>
      </c>
      <c r="U3923" s="35"/>
      <c r="V3923" s="35"/>
      <c r="W3923" s="35"/>
      <c r="X3923" s="35"/>
      <c r="Y3923" s="35"/>
      <c r="Z3923" s="35"/>
      <c r="AA3923" s="35"/>
      <c r="AB3923" s="35"/>
      <c r="AC3923" s="35"/>
      <c r="AD3923" s="35"/>
      <c r="AE3923" s="35"/>
      <c r="AR3923" s="187" t="s">
        <v>644</v>
      </c>
      <c r="AT3923" s="187" t="s">
        <v>526</v>
      </c>
      <c r="AU3923" s="187" t="s">
        <v>89</v>
      </c>
      <c r="AY3923" s="18" t="s">
        <v>524</v>
      </c>
      <c r="BE3923" s="105">
        <f t="shared" si="39"/>
        <v>0</v>
      </c>
      <c r="BF3923" s="105">
        <f t="shared" si="40"/>
        <v>0</v>
      </c>
      <c r="BG3923" s="105">
        <f t="shared" si="41"/>
        <v>0</v>
      </c>
      <c r="BH3923" s="105">
        <f t="shared" si="42"/>
        <v>0</v>
      </c>
      <c r="BI3923" s="105">
        <f t="shared" si="43"/>
        <v>0</v>
      </c>
      <c r="BJ3923" s="18" t="s">
        <v>89</v>
      </c>
      <c r="BK3923" s="188">
        <f t="shared" si="44"/>
        <v>0</v>
      </c>
      <c r="BL3923" s="18" t="s">
        <v>644</v>
      </c>
      <c r="BM3923" s="187" t="s">
        <v>4157</v>
      </c>
    </row>
    <row r="3924" spans="1:65" s="2" customFormat="1" ht="55.5" customHeight="1">
      <c r="A3924" s="35"/>
      <c r="B3924" s="144"/>
      <c r="C3924" s="260" t="s">
        <v>4158</v>
      </c>
      <c r="D3924" s="260" t="s">
        <v>526</v>
      </c>
      <c r="E3924" s="260" t="s">
        <v>4159</v>
      </c>
      <c r="F3924" s="260" t="s">
        <v>4160</v>
      </c>
      <c r="G3924" s="260" t="s">
        <v>879</v>
      </c>
      <c r="H3924" s="260">
        <v>1</v>
      </c>
      <c r="I3924" s="260"/>
      <c r="J3924" s="260">
        <f t="shared" ref="J3924:J3936" si="45">ROUND(I3924*H3924,3)</f>
        <v>0</v>
      </c>
      <c r="K3924" s="182"/>
      <c r="L3924" s="36"/>
      <c r="M3924" s="183" t="s">
        <v>1</v>
      </c>
      <c r="N3924" s="184" t="s">
        <v>42</v>
      </c>
      <c r="O3924" s="61"/>
      <c r="P3924" s="185">
        <f t="shared" ref="P3924:P3936" si="46">O3924*H3924</f>
        <v>0</v>
      </c>
      <c r="Q3924" s="185">
        <v>0</v>
      </c>
      <c r="R3924" s="185">
        <f t="shared" ref="R3924:R3936" si="47">Q3924*H3924</f>
        <v>0</v>
      </c>
      <c r="S3924" s="185">
        <v>0</v>
      </c>
      <c r="T3924" s="186">
        <f t="shared" ref="T3924:T3936" si="48">S3924*H3924</f>
        <v>0</v>
      </c>
      <c r="U3924" s="35"/>
      <c r="V3924" s="35"/>
      <c r="W3924" s="35"/>
      <c r="X3924" s="35"/>
      <c r="Y3924" s="35"/>
      <c r="Z3924" s="35"/>
      <c r="AA3924" s="35"/>
      <c r="AB3924" s="35"/>
      <c r="AC3924" s="35"/>
      <c r="AD3924" s="35"/>
      <c r="AE3924" s="35"/>
      <c r="AR3924" s="187" t="s">
        <v>644</v>
      </c>
      <c r="AT3924" s="187" t="s">
        <v>526</v>
      </c>
      <c r="AU3924" s="187" t="s">
        <v>89</v>
      </c>
      <c r="AY3924" s="18" t="s">
        <v>524</v>
      </c>
      <c r="BE3924" s="105">
        <f t="shared" ref="BE3924:BE3936" si="49">IF(N3924="základná",J3924,0)</f>
        <v>0</v>
      </c>
      <c r="BF3924" s="105">
        <f t="shared" ref="BF3924:BF3936" si="50">IF(N3924="znížená",J3924,0)</f>
        <v>0</v>
      </c>
      <c r="BG3924" s="105">
        <f t="shared" ref="BG3924:BG3936" si="51">IF(N3924="zákl. prenesená",J3924,0)</f>
        <v>0</v>
      </c>
      <c r="BH3924" s="105">
        <f t="shared" ref="BH3924:BH3936" si="52">IF(N3924="zníž. prenesená",J3924,0)</f>
        <v>0</v>
      </c>
      <c r="BI3924" s="105">
        <f t="shared" ref="BI3924:BI3936" si="53">IF(N3924="nulová",J3924,0)</f>
        <v>0</v>
      </c>
      <c r="BJ3924" s="18" t="s">
        <v>89</v>
      </c>
      <c r="BK3924" s="188">
        <f t="shared" ref="BK3924:BK3936" si="54">ROUND(I3924*H3924,3)</f>
        <v>0</v>
      </c>
      <c r="BL3924" s="18" t="s">
        <v>644</v>
      </c>
      <c r="BM3924" s="187" t="s">
        <v>4161</v>
      </c>
    </row>
    <row r="3925" spans="1:65" s="2" customFormat="1" ht="55.5" customHeight="1">
      <c r="A3925" s="35"/>
      <c r="B3925" s="144"/>
      <c r="C3925" s="260" t="s">
        <v>4162</v>
      </c>
      <c r="D3925" s="260" t="s">
        <v>526</v>
      </c>
      <c r="E3925" s="260" t="s">
        <v>4163</v>
      </c>
      <c r="F3925" s="260" t="s">
        <v>4164</v>
      </c>
      <c r="G3925" s="260" t="s">
        <v>879</v>
      </c>
      <c r="H3925" s="260">
        <v>1</v>
      </c>
      <c r="I3925" s="260"/>
      <c r="J3925" s="260">
        <f t="shared" si="45"/>
        <v>0</v>
      </c>
      <c r="K3925" s="182"/>
      <c r="L3925" s="36"/>
      <c r="M3925" s="183" t="s">
        <v>1</v>
      </c>
      <c r="N3925" s="184" t="s">
        <v>42</v>
      </c>
      <c r="O3925" s="61"/>
      <c r="P3925" s="185">
        <f t="shared" si="46"/>
        <v>0</v>
      </c>
      <c r="Q3925" s="185">
        <v>0</v>
      </c>
      <c r="R3925" s="185">
        <f t="shared" si="47"/>
        <v>0</v>
      </c>
      <c r="S3925" s="185">
        <v>0</v>
      </c>
      <c r="T3925" s="186">
        <f t="shared" si="48"/>
        <v>0</v>
      </c>
      <c r="U3925" s="35"/>
      <c r="V3925" s="35"/>
      <c r="W3925" s="35"/>
      <c r="X3925" s="35"/>
      <c r="Y3925" s="35"/>
      <c r="Z3925" s="35"/>
      <c r="AA3925" s="35"/>
      <c r="AB3925" s="35"/>
      <c r="AC3925" s="35"/>
      <c r="AD3925" s="35"/>
      <c r="AE3925" s="35"/>
      <c r="AR3925" s="187" t="s">
        <v>644</v>
      </c>
      <c r="AT3925" s="187" t="s">
        <v>526</v>
      </c>
      <c r="AU3925" s="187" t="s">
        <v>89</v>
      </c>
      <c r="AY3925" s="18" t="s">
        <v>524</v>
      </c>
      <c r="BE3925" s="105">
        <f t="shared" si="49"/>
        <v>0</v>
      </c>
      <c r="BF3925" s="105">
        <f t="shared" si="50"/>
        <v>0</v>
      </c>
      <c r="BG3925" s="105">
        <f t="shared" si="51"/>
        <v>0</v>
      </c>
      <c r="BH3925" s="105">
        <f t="shared" si="52"/>
        <v>0</v>
      </c>
      <c r="BI3925" s="105">
        <f t="shared" si="53"/>
        <v>0</v>
      </c>
      <c r="BJ3925" s="18" t="s">
        <v>89</v>
      </c>
      <c r="BK3925" s="188">
        <f t="shared" si="54"/>
        <v>0</v>
      </c>
      <c r="BL3925" s="18" t="s">
        <v>644</v>
      </c>
      <c r="BM3925" s="187" t="s">
        <v>4165</v>
      </c>
    </row>
    <row r="3926" spans="1:65" s="2" customFormat="1" ht="55.5" customHeight="1">
      <c r="A3926" s="35"/>
      <c r="B3926" s="144"/>
      <c r="C3926" s="260" t="s">
        <v>4166</v>
      </c>
      <c r="D3926" s="260" t="s">
        <v>526</v>
      </c>
      <c r="E3926" s="260" t="s">
        <v>4167</v>
      </c>
      <c r="F3926" s="260" t="s">
        <v>4168</v>
      </c>
      <c r="G3926" s="260" t="s">
        <v>879</v>
      </c>
      <c r="H3926" s="260">
        <v>1</v>
      </c>
      <c r="I3926" s="260"/>
      <c r="J3926" s="260">
        <f t="shared" si="45"/>
        <v>0</v>
      </c>
      <c r="K3926" s="182"/>
      <c r="L3926" s="36"/>
      <c r="M3926" s="183" t="s">
        <v>1</v>
      </c>
      <c r="N3926" s="184" t="s">
        <v>42</v>
      </c>
      <c r="O3926" s="61"/>
      <c r="P3926" s="185">
        <f t="shared" si="46"/>
        <v>0</v>
      </c>
      <c r="Q3926" s="185">
        <v>0</v>
      </c>
      <c r="R3926" s="185">
        <f t="shared" si="47"/>
        <v>0</v>
      </c>
      <c r="S3926" s="185">
        <v>0</v>
      </c>
      <c r="T3926" s="186">
        <f t="shared" si="48"/>
        <v>0</v>
      </c>
      <c r="U3926" s="35"/>
      <c r="V3926" s="35"/>
      <c r="W3926" s="35"/>
      <c r="X3926" s="35"/>
      <c r="Y3926" s="35"/>
      <c r="Z3926" s="35"/>
      <c r="AA3926" s="35"/>
      <c r="AB3926" s="35"/>
      <c r="AC3926" s="35"/>
      <c r="AD3926" s="35"/>
      <c r="AE3926" s="35"/>
      <c r="AR3926" s="187" t="s">
        <v>644</v>
      </c>
      <c r="AT3926" s="187" t="s">
        <v>526</v>
      </c>
      <c r="AU3926" s="187" t="s">
        <v>89</v>
      </c>
      <c r="AY3926" s="18" t="s">
        <v>524</v>
      </c>
      <c r="BE3926" s="105">
        <f t="shared" si="49"/>
        <v>0</v>
      </c>
      <c r="BF3926" s="105">
        <f t="shared" si="50"/>
        <v>0</v>
      </c>
      <c r="BG3926" s="105">
        <f t="shared" si="51"/>
        <v>0</v>
      </c>
      <c r="BH3926" s="105">
        <f t="shared" si="52"/>
        <v>0</v>
      </c>
      <c r="BI3926" s="105">
        <f t="shared" si="53"/>
        <v>0</v>
      </c>
      <c r="BJ3926" s="18" t="s">
        <v>89</v>
      </c>
      <c r="BK3926" s="188">
        <f t="shared" si="54"/>
        <v>0</v>
      </c>
      <c r="BL3926" s="18" t="s">
        <v>644</v>
      </c>
      <c r="BM3926" s="187" t="s">
        <v>4169</v>
      </c>
    </row>
    <row r="3927" spans="1:65" s="2" customFormat="1" ht="55.5" customHeight="1">
      <c r="A3927" s="35"/>
      <c r="B3927" s="144"/>
      <c r="C3927" s="260" t="s">
        <v>4170</v>
      </c>
      <c r="D3927" s="260" t="s">
        <v>526</v>
      </c>
      <c r="E3927" s="260" t="s">
        <v>4171</v>
      </c>
      <c r="F3927" s="260" t="s">
        <v>4172</v>
      </c>
      <c r="G3927" s="260" t="s">
        <v>879</v>
      </c>
      <c r="H3927" s="260">
        <v>1</v>
      </c>
      <c r="I3927" s="260"/>
      <c r="J3927" s="260">
        <f t="shared" si="45"/>
        <v>0</v>
      </c>
      <c r="K3927" s="182"/>
      <c r="L3927" s="36"/>
      <c r="M3927" s="183" t="s">
        <v>1</v>
      </c>
      <c r="N3927" s="184" t="s">
        <v>42</v>
      </c>
      <c r="O3927" s="61"/>
      <c r="P3927" s="185">
        <f t="shared" si="46"/>
        <v>0</v>
      </c>
      <c r="Q3927" s="185">
        <v>0</v>
      </c>
      <c r="R3927" s="185">
        <f t="shared" si="47"/>
        <v>0</v>
      </c>
      <c r="S3927" s="185">
        <v>0</v>
      </c>
      <c r="T3927" s="186">
        <f t="shared" si="48"/>
        <v>0</v>
      </c>
      <c r="U3927" s="35"/>
      <c r="V3927" s="35"/>
      <c r="W3927" s="35"/>
      <c r="X3927" s="35"/>
      <c r="Y3927" s="35"/>
      <c r="Z3927" s="35"/>
      <c r="AA3927" s="35"/>
      <c r="AB3927" s="35"/>
      <c r="AC3927" s="35"/>
      <c r="AD3927" s="35"/>
      <c r="AE3927" s="35"/>
      <c r="AR3927" s="187" t="s">
        <v>644</v>
      </c>
      <c r="AT3927" s="187" t="s">
        <v>526</v>
      </c>
      <c r="AU3927" s="187" t="s">
        <v>89</v>
      </c>
      <c r="AY3927" s="18" t="s">
        <v>524</v>
      </c>
      <c r="BE3927" s="105">
        <f t="shared" si="49"/>
        <v>0</v>
      </c>
      <c r="BF3927" s="105">
        <f t="shared" si="50"/>
        <v>0</v>
      </c>
      <c r="BG3927" s="105">
        <f t="shared" si="51"/>
        <v>0</v>
      </c>
      <c r="BH3927" s="105">
        <f t="shared" si="52"/>
        <v>0</v>
      </c>
      <c r="BI3927" s="105">
        <f t="shared" si="53"/>
        <v>0</v>
      </c>
      <c r="BJ3927" s="18" t="s">
        <v>89</v>
      </c>
      <c r="BK3927" s="188">
        <f t="shared" si="54"/>
        <v>0</v>
      </c>
      <c r="BL3927" s="18" t="s">
        <v>644</v>
      </c>
      <c r="BM3927" s="187" t="s">
        <v>4173</v>
      </c>
    </row>
    <row r="3928" spans="1:65" s="2" customFormat="1" ht="55.5" customHeight="1">
      <c r="A3928" s="35"/>
      <c r="B3928" s="144"/>
      <c r="C3928" s="260" t="s">
        <v>4174</v>
      </c>
      <c r="D3928" s="260" t="s">
        <v>526</v>
      </c>
      <c r="E3928" s="260" t="s">
        <v>4175</v>
      </c>
      <c r="F3928" s="260" t="s">
        <v>4176</v>
      </c>
      <c r="G3928" s="260" t="s">
        <v>879</v>
      </c>
      <c r="H3928" s="260">
        <v>1</v>
      </c>
      <c r="I3928" s="260"/>
      <c r="J3928" s="260">
        <f t="shared" si="45"/>
        <v>0</v>
      </c>
      <c r="K3928" s="182"/>
      <c r="L3928" s="36"/>
      <c r="M3928" s="183" t="s">
        <v>1</v>
      </c>
      <c r="N3928" s="184" t="s">
        <v>42</v>
      </c>
      <c r="O3928" s="61"/>
      <c r="P3928" s="185">
        <f t="shared" si="46"/>
        <v>0</v>
      </c>
      <c r="Q3928" s="185">
        <v>0</v>
      </c>
      <c r="R3928" s="185">
        <f t="shared" si="47"/>
        <v>0</v>
      </c>
      <c r="S3928" s="185">
        <v>0</v>
      </c>
      <c r="T3928" s="186">
        <f t="shared" si="48"/>
        <v>0</v>
      </c>
      <c r="U3928" s="35"/>
      <c r="V3928" s="35"/>
      <c r="W3928" s="35"/>
      <c r="X3928" s="35"/>
      <c r="Y3928" s="35"/>
      <c r="Z3928" s="35"/>
      <c r="AA3928" s="35"/>
      <c r="AB3928" s="35"/>
      <c r="AC3928" s="35"/>
      <c r="AD3928" s="35"/>
      <c r="AE3928" s="35"/>
      <c r="AR3928" s="187" t="s">
        <v>644</v>
      </c>
      <c r="AT3928" s="187" t="s">
        <v>526</v>
      </c>
      <c r="AU3928" s="187" t="s">
        <v>89</v>
      </c>
      <c r="AY3928" s="18" t="s">
        <v>524</v>
      </c>
      <c r="BE3928" s="105">
        <f t="shared" si="49"/>
        <v>0</v>
      </c>
      <c r="BF3928" s="105">
        <f t="shared" si="50"/>
        <v>0</v>
      </c>
      <c r="BG3928" s="105">
        <f t="shared" si="51"/>
        <v>0</v>
      </c>
      <c r="BH3928" s="105">
        <f t="shared" si="52"/>
        <v>0</v>
      </c>
      <c r="BI3928" s="105">
        <f t="shared" si="53"/>
        <v>0</v>
      </c>
      <c r="BJ3928" s="18" t="s">
        <v>89</v>
      </c>
      <c r="BK3928" s="188">
        <f t="shared" si="54"/>
        <v>0</v>
      </c>
      <c r="BL3928" s="18" t="s">
        <v>644</v>
      </c>
      <c r="BM3928" s="187" t="s">
        <v>4177</v>
      </c>
    </row>
    <row r="3929" spans="1:65" s="2" customFormat="1" ht="55.5" customHeight="1">
      <c r="A3929" s="35"/>
      <c r="B3929" s="144"/>
      <c r="C3929" s="260" t="s">
        <v>4178</v>
      </c>
      <c r="D3929" s="260" t="s">
        <v>526</v>
      </c>
      <c r="E3929" s="260" t="s">
        <v>4179</v>
      </c>
      <c r="F3929" s="260" t="s">
        <v>4180</v>
      </c>
      <c r="G3929" s="260" t="s">
        <v>879</v>
      </c>
      <c r="H3929" s="260">
        <v>1</v>
      </c>
      <c r="I3929" s="260"/>
      <c r="J3929" s="260">
        <f t="shared" si="45"/>
        <v>0</v>
      </c>
      <c r="K3929" s="182"/>
      <c r="L3929" s="36"/>
      <c r="M3929" s="183" t="s">
        <v>1</v>
      </c>
      <c r="N3929" s="184" t="s">
        <v>42</v>
      </c>
      <c r="O3929" s="61"/>
      <c r="P3929" s="185">
        <f t="shared" si="46"/>
        <v>0</v>
      </c>
      <c r="Q3929" s="185">
        <v>0</v>
      </c>
      <c r="R3929" s="185">
        <f t="shared" si="47"/>
        <v>0</v>
      </c>
      <c r="S3929" s="185">
        <v>0</v>
      </c>
      <c r="T3929" s="186">
        <f t="shared" si="48"/>
        <v>0</v>
      </c>
      <c r="U3929" s="35"/>
      <c r="V3929" s="35"/>
      <c r="W3929" s="35"/>
      <c r="X3929" s="35"/>
      <c r="Y3929" s="35"/>
      <c r="Z3929" s="35"/>
      <c r="AA3929" s="35"/>
      <c r="AB3929" s="35"/>
      <c r="AC3929" s="35"/>
      <c r="AD3929" s="35"/>
      <c r="AE3929" s="35"/>
      <c r="AR3929" s="187" t="s">
        <v>644</v>
      </c>
      <c r="AT3929" s="187" t="s">
        <v>526</v>
      </c>
      <c r="AU3929" s="187" t="s">
        <v>89</v>
      </c>
      <c r="AY3929" s="18" t="s">
        <v>524</v>
      </c>
      <c r="BE3929" s="105">
        <f t="shared" si="49"/>
        <v>0</v>
      </c>
      <c r="BF3929" s="105">
        <f t="shared" si="50"/>
        <v>0</v>
      </c>
      <c r="BG3929" s="105">
        <f t="shared" si="51"/>
        <v>0</v>
      </c>
      <c r="BH3929" s="105">
        <f t="shared" si="52"/>
        <v>0</v>
      </c>
      <c r="BI3929" s="105">
        <f t="shared" si="53"/>
        <v>0</v>
      </c>
      <c r="BJ3929" s="18" t="s">
        <v>89</v>
      </c>
      <c r="BK3929" s="188">
        <f t="shared" si="54"/>
        <v>0</v>
      </c>
      <c r="BL3929" s="18" t="s">
        <v>644</v>
      </c>
      <c r="BM3929" s="187" t="s">
        <v>4181</v>
      </c>
    </row>
    <row r="3930" spans="1:65" s="2" customFormat="1" ht="55.5" customHeight="1">
      <c r="A3930" s="35"/>
      <c r="B3930" s="144"/>
      <c r="C3930" s="260" t="s">
        <v>4182</v>
      </c>
      <c r="D3930" s="260" t="s">
        <v>526</v>
      </c>
      <c r="E3930" s="260" t="s">
        <v>4183</v>
      </c>
      <c r="F3930" s="260" t="s">
        <v>4184</v>
      </c>
      <c r="G3930" s="260" t="s">
        <v>879</v>
      </c>
      <c r="H3930" s="260">
        <v>1</v>
      </c>
      <c r="I3930" s="260"/>
      <c r="J3930" s="260">
        <f t="shared" si="45"/>
        <v>0</v>
      </c>
      <c r="K3930" s="182"/>
      <c r="L3930" s="36"/>
      <c r="M3930" s="183" t="s">
        <v>1</v>
      </c>
      <c r="N3930" s="184" t="s">
        <v>42</v>
      </c>
      <c r="O3930" s="61"/>
      <c r="P3930" s="185">
        <f t="shared" si="46"/>
        <v>0</v>
      </c>
      <c r="Q3930" s="185">
        <v>0</v>
      </c>
      <c r="R3930" s="185">
        <f t="shared" si="47"/>
        <v>0</v>
      </c>
      <c r="S3930" s="185">
        <v>0</v>
      </c>
      <c r="T3930" s="186">
        <f t="shared" si="48"/>
        <v>0</v>
      </c>
      <c r="U3930" s="35"/>
      <c r="V3930" s="35"/>
      <c r="W3930" s="35"/>
      <c r="X3930" s="35"/>
      <c r="Y3930" s="35"/>
      <c r="Z3930" s="35"/>
      <c r="AA3930" s="35"/>
      <c r="AB3930" s="35"/>
      <c r="AC3930" s="35"/>
      <c r="AD3930" s="35"/>
      <c r="AE3930" s="35"/>
      <c r="AR3930" s="187" t="s">
        <v>644</v>
      </c>
      <c r="AT3930" s="187" t="s">
        <v>526</v>
      </c>
      <c r="AU3930" s="187" t="s">
        <v>89</v>
      </c>
      <c r="AY3930" s="18" t="s">
        <v>524</v>
      </c>
      <c r="BE3930" s="105">
        <f t="shared" si="49"/>
        <v>0</v>
      </c>
      <c r="BF3930" s="105">
        <f t="shared" si="50"/>
        <v>0</v>
      </c>
      <c r="BG3930" s="105">
        <f t="shared" si="51"/>
        <v>0</v>
      </c>
      <c r="BH3930" s="105">
        <f t="shared" si="52"/>
        <v>0</v>
      </c>
      <c r="BI3930" s="105">
        <f t="shared" si="53"/>
        <v>0</v>
      </c>
      <c r="BJ3930" s="18" t="s">
        <v>89</v>
      </c>
      <c r="BK3930" s="188">
        <f t="shared" si="54"/>
        <v>0</v>
      </c>
      <c r="BL3930" s="18" t="s">
        <v>644</v>
      </c>
      <c r="BM3930" s="187" t="s">
        <v>4185</v>
      </c>
    </row>
    <row r="3931" spans="1:65" s="2" customFormat="1" ht="55.5" customHeight="1">
      <c r="A3931" s="35"/>
      <c r="B3931" s="144"/>
      <c r="C3931" s="260" t="s">
        <v>4186</v>
      </c>
      <c r="D3931" s="260" t="s">
        <v>526</v>
      </c>
      <c r="E3931" s="260" t="s">
        <v>4187</v>
      </c>
      <c r="F3931" s="260" t="s">
        <v>4188</v>
      </c>
      <c r="G3931" s="260" t="s">
        <v>879</v>
      </c>
      <c r="H3931" s="260">
        <v>1</v>
      </c>
      <c r="I3931" s="260"/>
      <c r="J3931" s="260">
        <f t="shared" si="45"/>
        <v>0</v>
      </c>
      <c r="K3931" s="182"/>
      <c r="L3931" s="36"/>
      <c r="M3931" s="183" t="s">
        <v>1</v>
      </c>
      <c r="N3931" s="184" t="s">
        <v>42</v>
      </c>
      <c r="O3931" s="61"/>
      <c r="P3931" s="185">
        <f t="shared" si="46"/>
        <v>0</v>
      </c>
      <c r="Q3931" s="185">
        <v>0</v>
      </c>
      <c r="R3931" s="185">
        <f t="shared" si="47"/>
        <v>0</v>
      </c>
      <c r="S3931" s="185">
        <v>0</v>
      </c>
      <c r="T3931" s="186">
        <f t="shared" si="48"/>
        <v>0</v>
      </c>
      <c r="U3931" s="35"/>
      <c r="V3931" s="35"/>
      <c r="W3931" s="35"/>
      <c r="X3931" s="35"/>
      <c r="Y3931" s="35"/>
      <c r="Z3931" s="35"/>
      <c r="AA3931" s="35"/>
      <c r="AB3931" s="35"/>
      <c r="AC3931" s="35"/>
      <c r="AD3931" s="35"/>
      <c r="AE3931" s="35"/>
      <c r="AR3931" s="187" t="s">
        <v>644</v>
      </c>
      <c r="AT3931" s="187" t="s">
        <v>526</v>
      </c>
      <c r="AU3931" s="187" t="s">
        <v>89</v>
      </c>
      <c r="AY3931" s="18" t="s">
        <v>524</v>
      </c>
      <c r="BE3931" s="105">
        <f t="shared" si="49"/>
        <v>0</v>
      </c>
      <c r="BF3931" s="105">
        <f t="shared" si="50"/>
        <v>0</v>
      </c>
      <c r="BG3931" s="105">
        <f t="shared" si="51"/>
        <v>0</v>
      </c>
      <c r="BH3931" s="105">
        <f t="shared" si="52"/>
        <v>0</v>
      </c>
      <c r="BI3931" s="105">
        <f t="shared" si="53"/>
        <v>0</v>
      </c>
      <c r="BJ3931" s="18" t="s">
        <v>89</v>
      </c>
      <c r="BK3931" s="188">
        <f t="shared" si="54"/>
        <v>0</v>
      </c>
      <c r="BL3931" s="18" t="s">
        <v>644</v>
      </c>
      <c r="BM3931" s="187" t="s">
        <v>4189</v>
      </c>
    </row>
    <row r="3932" spans="1:65" s="2" customFormat="1" ht="66.75" customHeight="1">
      <c r="A3932" s="35"/>
      <c r="B3932" s="144"/>
      <c r="C3932" s="260" t="s">
        <v>4190</v>
      </c>
      <c r="D3932" s="260" t="s">
        <v>526</v>
      </c>
      <c r="E3932" s="260" t="s">
        <v>4191</v>
      </c>
      <c r="F3932" s="260" t="s">
        <v>4192</v>
      </c>
      <c r="G3932" s="260" t="s">
        <v>879</v>
      </c>
      <c r="H3932" s="260">
        <v>1</v>
      </c>
      <c r="I3932" s="260"/>
      <c r="J3932" s="260">
        <f t="shared" si="45"/>
        <v>0</v>
      </c>
      <c r="K3932" s="182"/>
      <c r="L3932" s="36"/>
      <c r="M3932" s="183" t="s">
        <v>1</v>
      </c>
      <c r="N3932" s="184" t="s">
        <v>42</v>
      </c>
      <c r="O3932" s="61"/>
      <c r="P3932" s="185">
        <f t="shared" si="46"/>
        <v>0</v>
      </c>
      <c r="Q3932" s="185">
        <v>0</v>
      </c>
      <c r="R3932" s="185">
        <f t="shared" si="47"/>
        <v>0</v>
      </c>
      <c r="S3932" s="185">
        <v>0</v>
      </c>
      <c r="T3932" s="186">
        <f t="shared" si="48"/>
        <v>0</v>
      </c>
      <c r="U3932" s="35"/>
      <c r="V3932" s="35"/>
      <c r="W3932" s="35"/>
      <c r="X3932" s="35"/>
      <c r="Y3932" s="35"/>
      <c r="Z3932" s="35"/>
      <c r="AA3932" s="35"/>
      <c r="AB3932" s="35"/>
      <c r="AC3932" s="35"/>
      <c r="AD3932" s="35"/>
      <c r="AE3932" s="35"/>
      <c r="AR3932" s="187" t="s">
        <v>644</v>
      </c>
      <c r="AT3932" s="187" t="s">
        <v>526</v>
      </c>
      <c r="AU3932" s="187" t="s">
        <v>89</v>
      </c>
      <c r="AY3932" s="18" t="s">
        <v>524</v>
      </c>
      <c r="BE3932" s="105">
        <f t="shared" si="49"/>
        <v>0</v>
      </c>
      <c r="BF3932" s="105">
        <f t="shared" si="50"/>
        <v>0</v>
      </c>
      <c r="BG3932" s="105">
        <f t="shared" si="51"/>
        <v>0</v>
      </c>
      <c r="BH3932" s="105">
        <f t="shared" si="52"/>
        <v>0</v>
      </c>
      <c r="BI3932" s="105">
        <f t="shared" si="53"/>
        <v>0</v>
      </c>
      <c r="BJ3932" s="18" t="s">
        <v>89</v>
      </c>
      <c r="BK3932" s="188">
        <f t="shared" si="54"/>
        <v>0</v>
      </c>
      <c r="BL3932" s="18" t="s">
        <v>644</v>
      </c>
      <c r="BM3932" s="187" t="s">
        <v>4193</v>
      </c>
    </row>
    <row r="3933" spans="1:65" s="2" customFormat="1" ht="55.5" customHeight="1">
      <c r="A3933" s="35"/>
      <c r="B3933" s="144"/>
      <c r="C3933" s="260" t="s">
        <v>4194</v>
      </c>
      <c r="D3933" s="260" t="s">
        <v>526</v>
      </c>
      <c r="E3933" s="260" t="s">
        <v>4195</v>
      </c>
      <c r="F3933" s="260" t="s">
        <v>4196</v>
      </c>
      <c r="G3933" s="260" t="s">
        <v>879</v>
      </c>
      <c r="H3933" s="260">
        <v>1</v>
      </c>
      <c r="I3933" s="260"/>
      <c r="J3933" s="260">
        <f t="shared" si="45"/>
        <v>0</v>
      </c>
      <c r="K3933" s="182"/>
      <c r="L3933" s="36"/>
      <c r="M3933" s="183" t="s">
        <v>1</v>
      </c>
      <c r="N3933" s="184" t="s">
        <v>42</v>
      </c>
      <c r="O3933" s="61"/>
      <c r="P3933" s="185">
        <f t="shared" si="46"/>
        <v>0</v>
      </c>
      <c r="Q3933" s="185">
        <v>0</v>
      </c>
      <c r="R3933" s="185">
        <f t="shared" si="47"/>
        <v>0</v>
      </c>
      <c r="S3933" s="185">
        <v>0</v>
      </c>
      <c r="T3933" s="186">
        <f t="shared" si="48"/>
        <v>0</v>
      </c>
      <c r="U3933" s="35"/>
      <c r="V3933" s="35"/>
      <c r="W3933" s="35"/>
      <c r="X3933" s="35"/>
      <c r="Y3933" s="35"/>
      <c r="Z3933" s="35"/>
      <c r="AA3933" s="35"/>
      <c r="AB3933" s="35"/>
      <c r="AC3933" s="35"/>
      <c r="AD3933" s="35"/>
      <c r="AE3933" s="35"/>
      <c r="AR3933" s="187" t="s">
        <v>644</v>
      </c>
      <c r="AT3933" s="187" t="s">
        <v>526</v>
      </c>
      <c r="AU3933" s="187" t="s">
        <v>89</v>
      </c>
      <c r="AY3933" s="18" t="s">
        <v>524</v>
      </c>
      <c r="BE3933" s="105">
        <f t="shared" si="49"/>
        <v>0</v>
      </c>
      <c r="BF3933" s="105">
        <f t="shared" si="50"/>
        <v>0</v>
      </c>
      <c r="BG3933" s="105">
        <f t="shared" si="51"/>
        <v>0</v>
      </c>
      <c r="BH3933" s="105">
        <f t="shared" si="52"/>
        <v>0</v>
      </c>
      <c r="BI3933" s="105">
        <f t="shared" si="53"/>
        <v>0</v>
      </c>
      <c r="BJ3933" s="18" t="s">
        <v>89</v>
      </c>
      <c r="BK3933" s="188">
        <f t="shared" si="54"/>
        <v>0</v>
      </c>
      <c r="BL3933" s="18" t="s">
        <v>644</v>
      </c>
      <c r="BM3933" s="187" t="s">
        <v>4197</v>
      </c>
    </row>
    <row r="3934" spans="1:65" s="2" customFormat="1" ht="55.5" customHeight="1">
      <c r="A3934" s="35"/>
      <c r="B3934" s="144"/>
      <c r="C3934" s="260" t="s">
        <v>4198</v>
      </c>
      <c r="D3934" s="260" t="s">
        <v>526</v>
      </c>
      <c r="E3934" s="260" t="s">
        <v>4199</v>
      </c>
      <c r="F3934" s="260" t="s">
        <v>4200</v>
      </c>
      <c r="G3934" s="260" t="s">
        <v>879</v>
      </c>
      <c r="H3934" s="260">
        <v>3</v>
      </c>
      <c r="I3934" s="260"/>
      <c r="J3934" s="260">
        <f t="shared" si="45"/>
        <v>0</v>
      </c>
      <c r="K3934" s="182"/>
      <c r="L3934" s="36"/>
      <c r="M3934" s="183" t="s">
        <v>1</v>
      </c>
      <c r="N3934" s="184" t="s">
        <v>42</v>
      </c>
      <c r="O3934" s="61"/>
      <c r="P3934" s="185">
        <f t="shared" si="46"/>
        <v>0</v>
      </c>
      <c r="Q3934" s="185">
        <v>0</v>
      </c>
      <c r="R3934" s="185">
        <f t="shared" si="47"/>
        <v>0</v>
      </c>
      <c r="S3934" s="185">
        <v>0</v>
      </c>
      <c r="T3934" s="186">
        <f t="shared" si="48"/>
        <v>0</v>
      </c>
      <c r="U3934" s="35"/>
      <c r="V3934" s="35"/>
      <c r="W3934" s="35"/>
      <c r="X3934" s="35"/>
      <c r="Y3934" s="35"/>
      <c r="Z3934" s="35"/>
      <c r="AA3934" s="35"/>
      <c r="AB3934" s="35"/>
      <c r="AC3934" s="35"/>
      <c r="AD3934" s="35"/>
      <c r="AE3934" s="35"/>
      <c r="AR3934" s="187" t="s">
        <v>644</v>
      </c>
      <c r="AT3934" s="187" t="s">
        <v>526</v>
      </c>
      <c r="AU3934" s="187" t="s">
        <v>89</v>
      </c>
      <c r="AY3934" s="18" t="s">
        <v>524</v>
      </c>
      <c r="BE3934" s="105">
        <f t="shared" si="49"/>
        <v>0</v>
      </c>
      <c r="BF3934" s="105">
        <f t="shared" si="50"/>
        <v>0</v>
      </c>
      <c r="BG3934" s="105">
        <f t="shared" si="51"/>
        <v>0</v>
      </c>
      <c r="BH3934" s="105">
        <f t="shared" si="52"/>
        <v>0</v>
      </c>
      <c r="BI3934" s="105">
        <f t="shared" si="53"/>
        <v>0</v>
      </c>
      <c r="BJ3934" s="18" t="s">
        <v>89</v>
      </c>
      <c r="BK3934" s="188">
        <f t="shared" si="54"/>
        <v>0</v>
      </c>
      <c r="BL3934" s="18" t="s">
        <v>644</v>
      </c>
      <c r="BM3934" s="187" t="s">
        <v>4201</v>
      </c>
    </row>
    <row r="3935" spans="1:65" s="2" customFormat="1" ht="55.5" customHeight="1">
      <c r="A3935" s="35"/>
      <c r="B3935" s="144"/>
      <c r="C3935" s="260" t="s">
        <v>4202</v>
      </c>
      <c r="D3935" s="260" t="s">
        <v>526</v>
      </c>
      <c r="E3935" s="260" t="s">
        <v>4203</v>
      </c>
      <c r="F3935" s="260" t="s">
        <v>4204</v>
      </c>
      <c r="G3935" s="260" t="s">
        <v>879</v>
      </c>
      <c r="H3935" s="260">
        <v>2</v>
      </c>
      <c r="I3935" s="260"/>
      <c r="J3935" s="260">
        <f t="shared" si="45"/>
        <v>0</v>
      </c>
      <c r="K3935" s="182"/>
      <c r="L3935" s="36"/>
      <c r="M3935" s="183" t="s">
        <v>1</v>
      </c>
      <c r="N3935" s="184" t="s">
        <v>42</v>
      </c>
      <c r="O3935" s="61"/>
      <c r="P3935" s="185">
        <f t="shared" si="46"/>
        <v>0</v>
      </c>
      <c r="Q3935" s="185">
        <v>0</v>
      </c>
      <c r="R3935" s="185">
        <f t="shared" si="47"/>
        <v>0</v>
      </c>
      <c r="S3935" s="185">
        <v>0</v>
      </c>
      <c r="T3935" s="186">
        <f t="shared" si="48"/>
        <v>0</v>
      </c>
      <c r="U3935" s="35"/>
      <c r="V3935" s="35"/>
      <c r="W3935" s="35"/>
      <c r="X3935" s="35"/>
      <c r="Y3935" s="35"/>
      <c r="Z3935" s="35"/>
      <c r="AA3935" s="35"/>
      <c r="AB3935" s="35"/>
      <c r="AC3935" s="35"/>
      <c r="AD3935" s="35"/>
      <c r="AE3935" s="35"/>
      <c r="AR3935" s="187" t="s">
        <v>644</v>
      </c>
      <c r="AT3935" s="187" t="s">
        <v>526</v>
      </c>
      <c r="AU3935" s="187" t="s">
        <v>89</v>
      </c>
      <c r="AY3935" s="18" t="s">
        <v>524</v>
      </c>
      <c r="BE3935" s="105">
        <f t="shared" si="49"/>
        <v>0</v>
      </c>
      <c r="BF3935" s="105">
        <f t="shared" si="50"/>
        <v>0</v>
      </c>
      <c r="BG3935" s="105">
        <f t="shared" si="51"/>
        <v>0</v>
      </c>
      <c r="BH3935" s="105">
        <f t="shared" si="52"/>
        <v>0</v>
      </c>
      <c r="BI3935" s="105">
        <f t="shared" si="53"/>
        <v>0</v>
      </c>
      <c r="BJ3935" s="18" t="s">
        <v>89</v>
      </c>
      <c r="BK3935" s="188">
        <f t="shared" si="54"/>
        <v>0</v>
      </c>
      <c r="BL3935" s="18" t="s">
        <v>644</v>
      </c>
      <c r="BM3935" s="187" t="s">
        <v>4205</v>
      </c>
    </row>
    <row r="3936" spans="1:65" s="2" customFormat="1" ht="66.75" customHeight="1">
      <c r="A3936" s="35"/>
      <c r="B3936" s="144"/>
      <c r="C3936" s="176" t="s">
        <v>4206</v>
      </c>
      <c r="D3936" s="176" t="s">
        <v>526</v>
      </c>
      <c r="E3936" s="177" t="s">
        <v>4207</v>
      </c>
      <c r="F3936" s="178" t="s">
        <v>4208</v>
      </c>
      <c r="G3936" s="179" t="s">
        <v>879</v>
      </c>
      <c r="H3936" s="180">
        <v>4</v>
      </c>
      <c r="I3936" s="181"/>
      <c r="J3936" s="180">
        <f t="shared" si="45"/>
        <v>0</v>
      </c>
      <c r="K3936" s="182"/>
      <c r="L3936" s="36"/>
      <c r="M3936" s="183" t="s">
        <v>1</v>
      </c>
      <c r="N3936" s="184" t="s">
        <v>42</v>
      </c>
      <c r="O3936" s="61"/>
      <c r="P3936" s="185">
        <f t="shared" si="46"/>
        <v>0</v>
      </c>
      <c r="Q3936" s="185">
        <v>0</v>
      </c>
      <c r="R3936" s="185">
        <f t="shared" si="47"/>
        <v>0</v>
      </c>
      <c r="S3936" s="185">
        <v>0</v>
      </c>
      <c r="T3936" s="186">
        <f t="shared" si="48"/>
        <v>0</v>
      </c>
      <c r="U3936" s="35"/>
      <c r="V3936" s="35"/>
      <c r="W3936" s="35"/>
      <c r="X3936" s="35"/>
      <c r="Y3936" s="35"/>
      <c r="Z3936" s="35"/>
      <c r="AA3936" s="35"/>
      <c r="AB3936" s="35"/>
      <c r="AC3936" s="35"/>
      <c r="AD3936" s="35"/>
      <c r="AE3936" s="35"/>
      <c r="AR3936" s="187" t="s">
        <v>644</v>
      </c>
      <c r="AT3936" s="187" t="s">
        <v>526</v>
      </c>
      <c r="AU3936" s="187" t="s">
        <v>89</v>
      </c>
      <c r="AY3936" s="18" t="s">
        <v>524</v>
      </c>
      <c r="BE3936" s="105">
        <f t="shared" si="49"/>
        <v>0</v>
      </c>
      <c r="BF3936" s="105">
        <f t="shared" si="50"/>
        <v>0</v>
      </c>
      <c r="BG3936" s="105">
        <f t="shared" si="51"/>
        <v>0</v>
      </c>
      <c r="BH3936" s="105">
        <f t="shared" si="52"/>
        <v>0</v>
      </c>
      <c r="BI3936" s="105">
        <f t="shared" si="53"/>
        <v>0</v>
      </c>
      <c r="BJ3936" s="18" t="s">
        <v>89</v>
      </c>
      <c r="BK3936" s="188">
        <f t="shared" si="54"/>
        <v>0</v>
      </c>
      <c r="BL3936" s="18" t="s">
        <v>644</v>
      </c>
      <c r="BM3936" s="187" t="s">
        <v>4209</v>
      </c>
    </row>
    <row r="3937" spans="1:65" s="14" customFormat="1">
      <c r="B3937" s="198"/>
      <c r="D3937" s="190" t="s">
        <v>532</v>
      </c>
      <c r="E3937" s="199" t="s">
        <v>1</v>
      </c>
      <c r="F3937" s="200" t="s">
        <v>3599</v>
      </c>
      <c r="H3937" s="199" t="s">
        <v>1</v>
      </c>
      <c r="I3937" s="201"/>
      <c r="L3937" s="198"/>
      <c r="M3937" s="202"/>
      <c r="N3937" s="203"/>
      <c r="O3937" s="203"/>
      <c r="P3937" s="203"/>
      <c r="Q3937" s="203"/>
      <c r="R3937" s="203"/>
      <c r="S3937" s="203"/>
      <c r="T3937" s="204"/>
      <c r="AT3937" s="199" t="s">
        <v>532</v>
      </c>
      <c r="AU3937" s="199" t="s">
        <v>89</v>
      </c>
      <c r="AV3937" s="14" t="s">
        <v>83</v>
      </c>
      <c r="AW3937" s="14" t="s">
        <v>30</v>
      </c>
      <c r="AX3937" s="14" t="s">
        <v>76</v>
      </c>
      <c r="AY3937" s="199" t="s">
        <v>524</v>
      </c>
    </row>
    <row r="3938" spans="1:65" s="13" customFormat="1">
      <c r="B3938" s="189"/>
      <c r="D3938" s="190" t="s">
        <v>532</v>
      </c>
      <c r="E3938" s="191" t="s">
        <v>1</v>
      </c>
      <c r="F3938" s="192" t="s">
        <v>83</v>
      </c>
      <c r="H3938" s="193">
        <v>1</v>
      </c>
      <c r="I3938" s="194"/>
      <c r="L3938" s="189"/>
      <c r="M3938" s="195"/>
      <c r="N3938" s="196"/>
      <c r="O3938" s="196"/>
      <c r="P3938" s="196"/>
      <c r="Q3938" s="196"/>
      <c r="R3938" s="196"/>
      <c r="S3938" s="196"/>
      <c r="T3938" s="197"/>
      <c r="AT3938" s="191" t="s">
        <v>532</v>
      </c>
      <c r="AU3938" s="191" t="s">
        <v>89</v>
      </c>
      <c r="AV3938" s="13" t="s">
        <v>89</v>
      </c>
      <c r="AW3938" s="13" t="s">
        <v>30</v>
      </c>
      <c r="AX3938" s="13" t="s">
        <v>76</v>
      </c>
      <c r="AY3938" s="191" t="s">
        <v>524</v>
      </c>
    </row>
    <row r="3939" spans="1:65" s="14" customFormat="1">
      <c r="B3939" s="198"/>
      <c r="D3939" s="190" t="s">
        <v>532</v>
      </c>
      <c r="E3939" s="199" t="s">
        <v>1</v>
      </c>
      <c r="F3939" s="200" t="s">
        <v>3612</v>
      </c>
      <c r="H3939" s="199" t="s">
        <v>1</v>
      </c>
      <c r="I3939" s="201"/>
      <c r="L3939" s="198"/>
      <c r="M3939" s="202"/>
      <c r="N3939" s="203"/>
      <c r="O3939" s="203"/>
      <c r="P3939" s="203"/>
      <c r="Q3939" s="203"/>
      <c r="R3939" s="203"/>
      <c r="S3939" s="203"/>
      <c r="T3939" s="204"/>
      <c r="AT3939" s="199" t="s">
        <v>532</v>
      </c>
      <c r="AU3939" s="199" t="s">
        <v>89</v>
      </c>
      <c r="AV3939" s="14" t="s">
        <v>83</v>
      </c>
      <c r="AW3939" s="14" t="s">
        <v>30</v>
      </c>
      <c r="AX3939" s="14" t="s">
        <v>76</v>
      </c>
      <c r="AY3939" s="199" t="s">
        <v>524</v>
      </c>
    </row>
    <row r="3940" spans="1:65" s="13" customFormat="1">
      <c r="B3940" s="189"/>
      <c r="D3940" s="190" t="s">
        <v>532</v>
      </c>
      <c r="E3940" s="191" t="s">
        <v>1</v>
      </c>
      <c r="F3940" s="192" t="s">
        <v>537</v>
      </c>
      <c r="H3940" s="193">
        <v>3</v>
      </c>
      <c r="I3940" s="194"/>
      <c r="L3940" s="189"/>
      <c r="M3940" s="195"/>
      <c r="N3940" s="196"/>
      <c r="O3940" s="196"/>
      <c r="P3940" s="196"/>
      <c r="Q3940" s="196"/>
      <c r="R3940" s="196"/>
      <c r="S3940" s="196"/>
      <c r="T3940" s="197"/>
      <c r="AT3940" s="191" t="s">
        <v>532</v>
      </c>
      <c r="AU3940" s="191" t="s">
        <v>89</v>
      </c>
      <c r="AV3940" s="13" t="s">
        <v>89</v>
      </c>
      <c r="AW3940" s="13" t="s">
        <v>30</v>
      </c>
      <c r="AX3940" s="13" t="s">
        <v>76</v>
      </c>
      <c r="AY3940" s="191" t="s">
        <v>524</v>
      </c>
    </row>
    <row r="3941" spans="1:65" s="16" customFormat="1">
      <c r="B3941" s="213"/>
      <c r="D3941" s="190" t="s">
        <v>532</v>
      </c>
      <c r="E3941" s="214" t="s">
        <v>1</v>
      </c>
      <c r="F3941" s="215" t="s">
        <v>590</v>
      </c>
      <c r="H3941" s="216">
        <v>4</v>
      </c>
      <c r="I3941" s="217"/>
      <c r="L3941" s="213"/>
      <c r="M3941" s="218"/>
      <c r="N3941" s="219"/>
      <c r="O3941" s="219"/>
      <c r="P3941" s="219"/>
      <c r="Q3941" s="219"/>
      <c r="R3941" s="219"/>
      <c r="S3941" s="219"/>
      <c r="T3941" s="220"/>
      <c r="AT3941" s="214" t="s">
        <v>532</v>
      </c>
      <c r="AU3941" s="214" t="s">
        <v>89</v>
      </c>
      <c r="AV3941" s="16" t="s">
        <v>530</v>
      </c>
      <c r="AW3941" s="16" t="s">
        <v>30</v>
      </c>
      <c r="AX3941" s="16" t="s">
        <v>83</v>
      </c>
      <c r="AY3941" s="214" t="s">
        <v>524</v>
      </c>
    </row>
    <row r="3942" spans="1:65" s="2" customFormat="1" ht="33" customHeight="1">
      <c r="A3942" s="35"/>
      <c r="B3942" s="144"/>
      <c r="C3942" s="176" t="s">
        <v>4210</v>
      </c>
      <c r="D3942" s="176" t="s">
        <v>526</v>
      </c>
      <c r="E3942" s="177" t="s">
        <v>4211</v>
      </c>
      <c r="F3942" s="178" t="s">
        <v>4212</v>
      </c>
      <c r="G3942" s="179" t="s">
        <v>980</v>
      </c>
      <c r="H3942" s="180">
        <v>18.3</v>
      </c>
      <c r="I3942" s="181"/>
      <c r="J3942" s="180">
        <f>ROUND(I3942*H3942,3)</f>
        <v>0</v>
      </c>
      <c r="K3942" s="182"/>
      <c r="L3942" s="36"/>
      <c r="M3942" s="183" t="s">
        <v>1</v>
      </c>
      <c r="N3942" s="184" t="s">
        <v>42</v>
      </c>
      <c r="O3942" s="61"/>
      <c r="P3942" s="185">
        <f>O3942*H3942</f>
        <v>0</v>
      </c>
      <c r="Q3942" s="185">
        <v>0</v>
      </c>
      <c r="R3942" s="185">
        <f>Q3942*H3942</f>
        <v>0</v>
      </c>
      <c r="S3942" s="185">
        <v>0</v>
      </c>
      <c r="T3942" s="186">
        <f>S3942*H3942</f>
        <v>0</v>
      </c>
      <c r="U3942" s="35"/>
      <c r="V3942" s="35"/>
      <c r="W3942" s="35"/>
      <c r="X3942" s="35"/>
      <c r="Y3942" s="35"/>
      <c r="Z3942" s="35"/>
      <c r="AA3942" s="35"/>
      <c r="AB3942" s="35"/>
      <c r="AC3942" s="35"/>
      <c r="AD3942" s="35"/>
      <c r="AE3942" s="35"/>
      <c r="AR3942" s="187" t="s">
        <v>644</v>
      </c>
      <c r="AT3942" s="187" t="s">
        <v>526</v>
      </c>
      <c r="AU3942" s="187" t="s">
        <v>89</v>
      </c>
      <c r="AY3942" s="18" t="s">
        <v>524</v>
      </c>
      <c r="BE3942" s="105">
        <f>IF(N3942="základná",J3942,0)</f>
        <v>0</v>
      </c>
      <c r="BF3942" s="105">
        <f>IF(N3942="znížená",J3942,0)</f>
        <v>0</v>
      </c>
      <c r="BG3942" s="105">
        <f>IF(N3942="zákl. prenesená",J3942,0)</f>
        <v>0</v>
      </c>
      <c r="BH3942" s="105">
        <f>IF(N3942="zníž. prenesená",J3942,0)</f>
        <v>0</v>
      </c>
      <c r="BI3942" s="105">
        <f>IF(N3942="nulová",J3942,0)</f>
        <v>0</v>
      </c>
      <c r="BJ3942" s="18" t="s">
        <v>89</v>
      </c>
      <c r="BK3942" s="188">
        <f>ROUND(I3942*H3942,3)</f>
        <v>0</v>
      </c>
      <c r="BL3942" s="18" t="s">
        <v>644</v>
      </c>
      <c r="BM3942" s="187" t="s">
        <v>4213</v>
      </c>
    </row>
    <row r="3943" spans="1:65" s="14" customFormat="1">
      <c r="B3943" s="198"/>
      <c r="D3943" s="190" t="s">
        <v>532</v>
      </c>
      <c r="E3943" s="199" t="s">
        <v>1</v>
      </c>
      <c r="F3943" s="200" t="s">
        <v>4214</v>
      </c>
      <c r="H3943" s="199" t="s">
        <v>1</v>
      </c>
      <c r="I3943" s="201"/>
      <c r="L3943" s="198"/>
      <c r="M3943" s="202"/>
      <c r="N3943" s="203"/>
      <c r="O3943" s="203"/>
      <c r="P3943" s="203"/>
      <c r="Q3943" s="203"/>
      <c r="R3943" s="203"/>
      <c r="S3943" s="203"/>
      <c r="T3943" s="204"/>
      <c r="AT3943" s="199" t="s">
        <v>532</v>
      </c>
      <c r="AU3943" s="199" t="s">
        <v>89</v>
      </c>
      <c r="AV3943" s="14" t="s">
        <v>83</v>
      </c>
      <c r="AW3943" s="14" t="s">
        <v>30</v>
      </c>
      <c r="AX3943" s="14" t="s">
        <v>76</v>
      </c>
      <c r="AY3943" s="199" t="s">
        <v>524</v>
      </c>
    </row>
    <row r="3944" spans="1:65" s="13" customFormat="1">
      <c r="B3944" s="189"/>
      <c r="D3944" s="190" t="s">
        <v>532</v>
      </c>
      <c r="E3944" s="191" t="s">
        <v>1</v>
      </c>
      <c r="F3944" s="192" t="s">
        <v>4215</v>
      </c>
      <c r="H3944" s="193">
        <v>18.3</v>
      </c>
      <c r="I3944" s="194"/>
      <c r="L3944" s="189"/>
      <c r="M3944" s="195"/>
      <c r="N3944" s="196"/>
      <c r="O3944" s="196"/>
      <c r="P3944" s="196"/>
      <c r="Q3944" s="196"/>
      <c r="R3944" s="196"/>
      <c r="S3944" s="196"/>
      <c r="T3944" s="197"/>
      <c r="AT3944" s="191" t="s">
        <v>532</v>
      </c>
      <c r="AU3944" s="191" t="s">
        <v>89</v>
      </c>
      <c r="AV3944" s="13" t="s">
        <v>89</v>
      </c>
      <c r="AW3944" s="13" t="s">
        <v>30</v>
      </c>
      <c r="AX3944" s="13" t="s">
        <v>76</v>
      </c>
      <c r="AY3944" s="191" t="s">
        <v>524</v>
      </c>
    </row>
    <row r="3945" spans="1:65" s="16" customFormat="1">
      <c r="B3945" s="213"/>
      <c r="D3945" s="190" t="s">
        <v>532</v>
      </c>
      <c r="E3945" s="214" t="s">
        <v>1</v>
      </c>
      <c r="F3945" s="215" t="s">
        <v>590</v>
      </c>
      <c r="H3945" s="216">
        <v>18.3</v>
      </c>
      <c r="I3945" s="217"/>
      <c r="L3945" s="213"/>
      <c r="M3945" s="218"/>
      <c r="N3945" s="219"/>
      <c r="O3945" s="219"/>
      <c r="P3945" s="219"/>
      <c r="Q3945" s="219"/>
      <c r="R3945" s="219"/>
      <c r="S3945" s="219"/>
      <c r="T3945" s="220"/>
      <c r="AT3945" s="214" t="s">
        <v>532</v>
      </c>
      <c r="AU3945" s="214" t="s">
        <v>89</v>
      </c>
      <c r="AV3945" s="16" t="s">
        <v>530</v>
      </c>
      <c r="AW3945" s="16" t="s">
        <v>30</v>
      </c>
      <c r="AX3945" s="16" t="s">
        <v>83</v>
      </c>
      <c r="AY3945" s="214" t="s">
        <v>524</v>
      </c>
    </row>
    <row r="3946" spans="1:65" s="2" customFormat="1" ht="33" customHeight="1">
      <c r="A3946" s="35"/>
      <c r="B3946" s="144"/>
      <c r="C3946" s="176" t="s">
        <v>4216</v>
      </c>
      <c r="D3946" s="176" t="s">
        <v>526</v>
      </c>
      <c r="E3946" s="177" t="s">
        <v>4217</v>
      </c>
      <c r="F3946" s="178" t="s">
        <v>4218</v>
      </c>
      <c r="G3946" s="179" t="s">
        <v>700</v>
      </c>
      <c r="H3946" s="180">
        <v>5076.1099999999997</v>
      </c>
      <c r="I3946" s="181"/>
      <c r="J3946" s="180">
        <f>ROUND(I3946*H3946,3)</f>
        <v>0</v>
      </c>
      <c r="K3946" s="182"/>
      <c r="L3946" s="36"/>
      <c r="M3946" s="183" t="s">
        <v>1</v>
      </c>
      <c r="N3946" s="184" t="s">
        <v>42</v>
      </c>
      <c r="O3946" s="61"/>
      <c r="P3946" s="185">
        <f>O3946*H3946</f>
        <v>0</v>
      </c>
      <c r="Q3946" s="185">
        <v>5.0000000000000002E-5</v>
      </c>
      <c r="R3946" s="185">
        <f>Q3946*H3946</f>
        <v>0.25380550000000002</v>
      </c>
      <c r="S3946" s="185">
        <v>0</v>
      </c>
      <c r="T3946" s="186">
        <f>S3946*H3946</f>
        <v>0</v>
      </c>
      <c r="U3946" s="35"/>
      <c r="V3946" s="35"/>
      <c r="W3946" s="35"/>
      <c r="X3946" s="35"/>
      <c r="Y3946" s="35"/>
      <c r="Z3946" s="35"/>
      <c r="AA3946" s="35"/>
      <c r="AB3946" s="35"/>
      <c r="AC3946" s="35"/>
      <c r="AD3946" s="35"/>
      <c r="AE3946" s="35"/>
      <c r="AR3946" s="187" t="s">
        <v>644</v>
      </c>
      <c r="AT3946" s="187" t="s">
        <v>526</v>
      </c>
      <c r="AU3946" s="187" t="s">
        <v>89</v>
      </c>
      <c r="AY3946" s="18" t="s">
        <v>524</v>
      </c>
      <c r="BE3946" s="105">
        <f>IF(N3946="základná",J3946,0)</f>
        <v>0</v>
      </c>
      <c r="BF3946" s="105">
        <f>IF(N3946="znížená",J3946,0)</f>
        <v>0</v>
      </c>
      <c r="BG3946" s="105">
        <f>IF(N3946="zákl. prenesená",J3946,0)</f>
        <v>0</v>
      </c>
      <c r="BH3946" s="105">
        <f>IF(N3946="zníž. prenesená",J3946,0)</f>
        <v>0</v>
      </c>
      <c r="BI3946" s="105">
        <f>IF(N3946="nulová",J3946,0)</f>
        <v>0</v>
      </c>
      <c r="BJ3946" s="18" t="s">
        <v>89</v>
      </c>
      <c r="BK3946" s="188">
        <f>ROUND(I3946*H3946,3)</f>
        <v>0</v>
      </c>
      <c r="BL3946" s="18" t="s">
        <v>644</v>
      </c>
      <c r="BM3946" s="187" t="s">
        <v>4219</v>
      </c>
    </row>
    <row r="3947" spans="1:65" s="13" customFormat="1">
      <c r="B3947" s="189"/>
      <c r="D3947" s="190" t="s">
        <v>532</v>
      </c>
      <c r="E3947" s="191" t="s">
        <v>1</v>
      </c>
      <c r="F3947" s="192" t="s">
        <v>4220</v>
      </c>
      <c r="H3947" s="193">
        <v>5076.1099999999997</v>
      </c>
      <c r="I3947" s="194"/>
      <c r="L3947" s="189"/>
      <c r="M3947" s="195"/>
      <c r="N3947" s="196"/>
      <c r="O3947" s="196"/>
      <c r="P3947" s="196"/>
      <c r="Q3947" s="196"/>
      <c r="R3947" s="196"/>
      <c r="S3947" s="196"/>
      <c r="T3947" s="197"/>
      <c r="AT3947" s="191" t="s">
        <v>532</v>
      </c>
      <c r="AU3947" s="191" t="s">
        <v>89</v>
      </c>
      <c r="AV3947" s="13" t="s">
        <v>89</v>
      </c>
      <c r="AW3947" s="13" t="s">
        <v>30</v>
      </c>
      <c r="AX3947" s="13" t="s">
        <v>76</v>
      </c>
      <c r="AY3947" s="191" t="s">
        <v>524</v>
      </c>
    </row>
    <row r="3948" spans="1:65" s="16" customFormat="1">
      <c r="B3948" s="213"/>
      <c r="D3948" s="190" t="s">
        <v>532</v>
      </c>
      <c r="E3948" s="214" t="s">
        <v>1</v>
      </c>
      <c r="F3948" s="215" t="s">
        <v>590</v>
      </c>
      <c r="H3948" s="216">
        <v>5076.1099999999997</v>
      </c>
      <c r="I3948" s="217"/>
      <c r="L3948" s="213"/>
      <c r="M3948" s="218"/>
      <c r="N3948" s="219"/>
      <c r="O3948" s="219"/>
      <c r="P3948" s="219"/>
      <c r="Q3948" s="219"/>
      <c r="R3948" s="219"/>
      <c r="S3948" s="219"/>
      <c r="T3948" s="220"/>
      <c r="AT3948" s="214" t="s">
        <v>532</v>
      </c>
      <c r="AU3948" s="214" t="s">
        <v>89</v>
      </c>
      <c r="AV3948" s="16" t="s">
        <v>530</v>
      </c>
      <c r="AW3948" s="16" t="s">
        <v>30</v>
      </c>
      <c r="AX3948" s="16" t="s">
        <v>83</v>
      </c>
      <c r="AY3948" s="214" t="s">
        <v>524</v>
      </c>
    </row>
    <row r="3949" spans="1:65" s="2" customFormat="1" ht="33" customHeight="1">
      <c r="A3949" s="35"/>
      <c r="B3949" s="144"/>
      <c r="C3949" s="176" t="s">
        <v>4221</v>
      </c>
      <c r="D3949" s="176" t="s">
        <v>526</v>
      </c>
      <c r="E3949" s="177" t="s">
        <v>4222</v>
      </c>
      <c r="F3949" s="178" t="s">
        <v>4223</v>
      </c>
      <c r="G3949" s="179" t="s">
        <v>700</v>
      </c>
      <c r="H3949" s="180">
        <v>8544.01</v>
      </c>
      <c r="I3949" s="181"/>
      <c r="J3949" s="180">
        <f>ROUND(I3949*H3949,3)</f>
        <v>0</v>
      </c>
      <c r="K3949" s="182"/>
      <c r="L3949" s="36"/>
      <c r="M3949" s="183" t="s">
        <v>1</v>
      </c>
      <c r="N3949" s="184" t="s">
        <v>42</v>
      </c>
      <c r="O3949" s="61"/>
      <c r="P3949" s="185">
        <f>O3949*H3949</f>
        <v>0</v>
      </c>
      <c r="Q3949" s="185">
        <v>5.0000000000000002E-5</v>
      </c>
      <c r="R3949" s="185">
        <f>Q3949*H3949</f>
        <v>0.42720050000000004</v>
      </c>
      <c r="S3949" s="185">
        <v>0</v>
      </c>
      <c r="T3949" s="186">
        <f>S3949*H3949</f>
        <v>0</v>
      </c>
      <c r="U3949" s="35"/>
      <c r="V3949" s="35"/>
      <c r="W3949" s="35"/>
      <c r="X3949" s="35"/>
      <c r="Y3949" s="35"/>
      <c r="Z3949" s="35"/>
      <c r="AA3949" s="35"/>
      <c r="AB3949" s="35"/>
      <c r="AC3949" s="35"/>
      <c r="AD3949" s="35"/>
      <c r="AE3949" s="35"/>
      <c r="AR3949" s="187" t="s">
        <v>644</v>
      </c>
      <c r="AT3949" s="187" t="s">
        <v>526</v>
      </c>
      <c r="AU3949" s="187" t="s">
        <v>89</v>
      </c>
      <c r="AY3949" s="18" t="s">
        <v>524</v>
      </c>
      <c r="BE3949" s="105">
        <f>IF(N3949="základná",J3949,0)</f>
        <v>0</v>
      </c>
      <c r="BF3949" s="105">
        <f>IF(N3949="znížená",J3949,0)</f>
        <v>0</v>
      </c>
      <c r="BG3949" s="105">
        <f>IF(N3949="zákl. prenesená",J3949,0)</f>
        <v>0</v>
      </c>
      <c r="BH3949" s="105">
        <f>IF(N3949="zníž. prenesená",J3949,0)</f>
        <v>0</v>
      </c>
      <c r="BI3949" s="105">
        <f>IF(N3949="nulová",J3949,0)</f>
        <v>0</v>
      </c>
      <c r="BJ3949" s="18" t="s">
        <v>89</v>
      </c>
      <c r="BK3949" s="188">
        <f>ROUND(I3949*H3949,3)</f>
        <v>0</v>
      </c>
      <c r="BL3949" s="18" t="s">
        <v>644</v>
      </c>
      <c r="BM3949" s="187" t="s">
        <v>4224</v>
      </c>
    </row>
    <row r="3950" spans="1:65" s="14" customFormat="1">
      <c r="B3950" s="198"/>
      <c r="D3950" s="190" t="s">
        <v>532</v>
      </c>
      <c r="E3950" s="199" t="s">
        <v>1</v>
      </c>
      <c r="F3950" s="200" t="s">
        <v>577</v>
      </c>
      <c r="H3950" s="199" t="s">
        <v>1</v>
      </c>
      <c r="I3950" s="201"/>
      <c r="L3950" s="198"/>
      <c r="M3950" s="202"/>
      <c r="N3950" s="203"/>
      <c r="O3950" s="203"/>
      <c r="P3950" s="203"/>
      <c r="Q3950" s="203"/>
      <c r="R3950" s="203"/>
      <c r="S3950" s="203"/>
      <c r="T3950" s="204"/>
      <c r="AT3950" s="199" t="s">
        <v>532</v>
      </c>
      <c r="AU3950" s="199" t="s">
        <v>89</v>
      </c>
      <c r="AV3950" s="14" t="s">
        <v>83</v>
      </c>
      <c r="AW3950" s="14" t="s">
        <v>30</v>
      </c>
      <c r="AX3950" s="14" t="s">
        <v>76</v>
      </c>
      <c r="AY3950" s="199" t="s">
        <v>524</v>
      </c>
    </row>
    <row r="3951" spans="1:65" s="13" customFormat="1">
      <c r="B3951" s="189"/>
      <c r="D3951" s="190" t="s">
        <v>532</v>
      </c>
      <c r="E3951" s="191" t="s">
        <v>1</v>
      </c>
      <c r="F3951" s="192" t="s">
        <v>4225</v>
      </c>
      <c r="H3951" s="193">
        <v>8296.3799999999992</v>
      </c>
      <c r="I3951" s="194"/>
      <c r="L3951" s="189"/>
      <c r="M3951" s="195"/>
      <c r="N3951" s="196"/>
      <c r="O3951" s="196"/>
      <c r="P3951" s="196"/>
      <c r="Q3951" s="196"/>
      <c r="R3951" s="196"/>
      <c r="S3951" s="196"/>
      <c r="T3951" s="197"/>
      <c r="AT3951" s="191" t="s">
        <v>532</v>
      </c>
      <c r="AU3951" s="191" t="s">
        <v>89</v>
      </c>
      <c r="AV3951" s="13" t="s">
        <v>89</v>
      </c>
      <c r="AW3951" s="13" t="s">
        <v>30</v>
      </c>
      <c r="AX3951" s="13" t="s">
        <v>76</v>
      </c>
      <c r="AY3951" s="191" t="s">
        <v>524</v>
      </c>
    </row>
    <row r="3952" spans="1:65" s="13" customFormat="1">
      <c r="B3952" s="189"/>
      <c r="D3952" s="190" t="s">
        <v>532</v>
      </c>
      <c r="E3952" s="191" t="s">
        <v>1</v>
      </c>
      <c r="F3952" s="192" t="s">
        <v>4226</v>
      </c>
      <c r="H3952" s="193">
        <v>247.63</v>
      </c>
      <c r="I3952" s="194"/>
      <c r="L3952" s="189"/>
      <c r="M3952" s="195"/>
      <c r="N3952" s="196"/>
      <c r="O3952" s="196"/>
      <c r="P3952" s="196"/>
      <c r="Q3952" s="196"/>
      <c r="R3952" s="196"/>
      <c r="S3952" s="196"/>
      <c r="T3952" s="197"/>
      <c r="AT3952" s="191" t="s">
        <v>532</v>
      </c>
      <c r="AU3952" s="191" t="s">
        <v>89</v>
      </c>
      <c r="AV3952" s="13" t="s">
        <v>89</v>
      </c>
      <c r="AW3952" s="13" t="s">
        <v>30</v>
      </c>
      <c r="AX3952" s="13" t="s">
        <v>76</v>
      </c>
      <c r="AY3952" s="191" t="s">
        <v>524</v>
      </c>
    </row>
    <row r="3953" spans="1:65" s="16" customFormat="1">
      <c r="B3953" s="213"/>
      <c r="D3953" s="190" t="s">
        <v>532</v>
      </c>
      <c r="E3953" s="214" t="s">
        <v>1</v>
      </c>
      <c r="F3953" s="215" t="s">
        <v>590</v>
      </c>
      <c r="H3953" s="216">
        <v>8544.0099999999984</v>
      </c>
      <c r="I3953" s="217"/>
      <c r="L3953" s="213"/>
      <c r="M3953" s="218"/>
      <c r="N3953" s="219"/>
      <c r="O3953" s="219"/>
      <c r="P3953" s="219"/>
      <c r="Q3953" s="219"/>
      <c r="R3953" s="219"/>
      <c r="S3953" s="219"/>
      <c r="T3953" s="220"/>
      <c r="AT3953" s="214" t="s">
        <v>532</v>
      </c>
      <c r="AU3953" s="214" t="s">
        <v>89</v>
      </c>
      <c r="AV3953" s="16" t="s">
        <v>530</v>
      </c>
      <c r="AW3953" s="16" t="s">
        <v>30</v>
      </c>
      <c r="AX3953" s="16" t="s">
        <v>83</v>
      </c>
      <c r="AY3953" s="214" t="s">
        <v>524</v>
      </c>
    </row>
    <row r="3954" spans="1:65" s="2" customFormat="1" ht="44.25" customHeight="1">
      <c r="A3954" s="35"/>
      <c r="B3954" s="144"/>
      <c r="C3954" s="176" t="s">
        <v>4227</v>
      </c>
      <c r="D3954" s="176" t="s">
        <v>526</v>
      </c>
      <c r="E3954" s="177" t="s">
        <v>4228</v>
      </c>
      <c r="F3954" s="178" t="s">
        <v>4229</v>
      </c>
      <c r="G3954" s="179" t="s">
        <v>700</v>
      </c>
      <c r="H3954" s="180">
        <v>4217.04</v>
      </c>
      <c r="I3954" s="181"/>
      <c r="J3954" s="180">
        <f>ROUND(I3954*H3954,3)</f>
        <v>0</v>
      </c>
      <c r="K3954" s="182"/>
      <c r="L3954" s="36"/>
      <c r="M3954" s="183" t="s">
        <v>1</v>
      </c>
      <c r="N3954" s="184" t="s">
        <v>42</v>
      </c>
      <c r="O3954" s="61"/>
      <c r="P3954" s="185">
        <f>O3954*H3954</f>
        <v>0</v>
      </c>
      <c r="Q3954" s="185">
        <v>5.0000000000000002E-5</v>
      </c>
      <c r="R3954" s="185">
        <f>Q3954*H3954</f>
        <v>0.21085200000000001</v>
      </c>
      <c r="S3954" s="185">
        <v>0</v>
      </c>
      <c r="T3954" s="186">
        <f>S3954*H3954</f>
        <v>0</v>
      </c>
      <c r="U3954" s="35"/>
      <c r="V3954" s="35"/>
      <c r="W3954" s="35"/>
      <c r="X3954" s="35"/>
      <c r="Y3954" s="35"/>
      <c r="Z3954" s="35"/>
      <c r="AA3954" s="35"/>
      <c r="AB3954" s="35"/>
      <c r="AC3954" s="35"/>
      <c r="AD3954" s="35"/>
      <c r="AE3954" s="35"/>
      <c r="AR3954" s="187" t="s">
        <v>644</v>
      </c>
      <c r="AT3954" s="187" t="s">
        <v>526</v>
      </c>
      <c r="AU3954" s="187" t="s">
        <v>89</v>
      </c>
      <c r="AY3954" s="18" t="s">
        <v>524</v>
      </c>
      <c r="BE3954" s="105">
        <f>IF(N3954="základná",J3954,0)</f>
        <v>0</v>
      </c>
      <c r="BF3954" s="105">
        <f>IF(N3954="znížená",J3954,0)</f>
        <v>0</v>
      </c>
      <c r="BG3954" s="105">
        <f>IF(N3954="zákl. prenesená",J3954,0)</f>
        <v>0</v>
      </c>
      <c r="BH3954" s="105">
        <f>IF(N3954="zníž. prenesená",J3954,0)</f>
        <v>0</v>
      </c>
      <c r="BI3954" s="105">
        <f>IF(N3954="nulová",J3954,0)</f>
        <v>0</v>
      </c>
      <c r="BJ3954" s="18" t="s">
        <v>89</v>
      </c>
      <c r="BK3954" s="188">
        <f>ROUND(I3954*H3954,3)</f>
        <v>0</v>
      </c>
      <c r="BL3954" s="18" t="s">
        <v>644</v>
      </c>
      <c r="BM3954" s="187" t="s">
        <v>4230</v>
      </c>
    </row>
    <row r="3955" spans="1:65" s="13" customFormat="1">
      <c r="B3955" s="189"/>
      <c r="D3955" s="190" t="s">
        <v>532</v>
      </c>
      <c r="E3955" s="191" t="s">
        <v>1</v>
      </c>
      <c r="F3955" s="192" t="s">
        <v>4231</v>
      </c>
      <c r="H3955" s="193">
        <v>4217.04</v>
      </c>
      <c r="I3955" s="194"/>
      <c r="L3955" s="189"/>
      <c r="M3955" s="195"/>
      <c r="N3955" s="196"/>
      <c r="O3955" s="196"/>
      <c r="P3955" s="196"/>
      <c r="Q3955" s="196"/>
      <c r="R3955" s="196"/>
      <c r="S3955" s="196"/>
      <c r="T3955" s="197"/>
      <c r="AT3955" s="191" t="s">
        <v>532</v>
      </c>
      <c r="AU3955" s="191" t="s">
        <v>89</v>
      </c>
      <c r="AV3955" s="13" t="s">
        <v>89</v>
      </c>
      <c r="AW3955" s="13" t="s">
        <v>30</v>
      </c>
      <c r="AX3955" s="13" t="s">
        <v>76</v>
      </c>
      <c r="AY3955" s="191" t="s">
        <v>524</v>
      </c>
    </row>
    <row r="3956" spans="1:65" s="16" customFormat="1">
      <c r="B3956" s="213"/>
      <c r="D3956" s="190" t="s">
        <v>532</v>
      </c>
      <c r="E3956" s="214" t="s">
        <v>1</v>
      </c>
      <c r="F3956" s="215" t="s">
        <v>590</v>
      </c>
      <c r="H3956" s="216">
        <v>4217.04</v>
      </c>
      <c r="I3956" s="217"/>
      <c r="L3956" s="213"/>
      <c r="M3956" s="218"/>
      <c r="N3956" s="219"/>
      <c r="O3956" s="219"/>
      <c r="P3956" s="219"/>
      <c r="Q3956" s="219"/>
      <c r="R3956" s="219"/>
      <c r="S3956" s="219"/>
      <c r="T3956" s="220"/>
      <c r="AT3956" s="214" t="s">
        <v>532</v>
      </c>
      <c r="AU3956" s="214" t="s">
        <v>89</v>
      </c>
      <c r="AV3956" s="16" t="s">
        <v>530</v>
      </c>
      <c r="AW3956" s="16" t="s">
        <v>30</v>
      </c>
      <c r="AX3956" s="16" t="s">
        <v>83</v>
      </c>
      <c r="AY3956" s="214" t="s">
        <v>524</v>
      </c>
    </row>
    <row r="3957" spans="1:65" s="2" customFormat="1" ht="66.75" customHeight="1">
      <c r="A3957" s="35"/>
      <c r="B3957" s="144"/>
      <c r="C3957" s="176" t="s">
        <v>4232</v>
      </c>
      <c r="D3957" s="176" t="s">
        <v>526</v>
      </c>
      <c r="E3957" s="177" t="s">
        <v>4233</v>
      </c>
      <c r="F3957" s="178" t="s">
        <v>4234</v>
      </c>
      <c r="G3957" s="179" t="s">
        <v>700</v>
      </c>
      <c r="H3957" s="180">
        <v>3703.41</v>
      </c>
      <c r="I3957" s="181"/>
      <c r="J3957" s="180">
        <f>ROUND(I3957*H3957,3)</f>
        <v>0</v>
      </c>
      <c r="K3957" s="182"/>
      <c r="L3957" s="36"/>
      <c r="M3957" s="183" t="s">
        <v>1</v>
      </c>
      <c r="N3957" s="184" t="s">
        <v>42</v>
      </c>
      <c r="O3957" s="61"/>
      <c r="P3957" s="185">
        <f>O3957*H3957</f>
        <v>0</v>
      </c>
      <c r="Q3957" s="185">
        <v>5.0000000000000002E-5</v>
      </c>
      <c r="R3957" s="185">
        <f>Q3957*H3957</f>
        <v>0.18517049999999999</v>
      </c>
      <c r="S3957" s="185">
        <v>0</v>
      </c>
      <c r="T3957" s="186">
        <f>S3957*H3957</f>
        <v>0</v>
      </c>
      <c r="U3957" s="35"/>
      <c r="V3957" s="35"/>
      <c r="W3957" s="35"/>
      <c r="X3957" s="35"/>
      <c r="Y3957" s="35"/>
      <c r="Z3957" s="35"/>
      <c r="AA3957" s="35"/>
      <c r="AB3957" s="35"/>
      <c r="AC3957" s="35"/>
      <c r="AD3957" s="35"/>
      <c r="AE3957" s="35"/>
      <c r="AR3957" s="187" t="s">
        <v>644</v>
      </c>
      <c r="AT3957" s="187" t="s">
        <v>526</v>
      </c>
      <c r="AU3957" s="187" t="s">
        <v>89</v>
      </c>
      <c r="AY3957" s="18" t="s">
        <v>524</v>
      </c>
      <c r="BE3957" s="105">
        <f>IF(N3957="základná",J3957,0)</f>
        <v>0</v>
      </c>
      <c r="BF3957" s="105">
        <f>IF(N3957="znížená",J3957,0)</f>
        <v>0</v>
      </c>
      <c r="BG3957" s="105">
        <f>IF(N3957="zákl. prenesená",J3957,0)</f>
        <v>0</v>
      </c>
      <c r="BH3957" s="105">
        <f>IF(N3957="zníž. prenesená",J3957,0)</f>
        <v>0</v>
      </c>
      <c r="BI3957" s="105">
        <f>IF(N3957="nulová",J3957,0)</f>
        <v>0</v>
      </c>
      <c r="BJ3957" s="18" t="s">
        <v>89</v>
      </c>
      <c r="BK3957" s="188">
        <f>ROUND(I3957*H3957,3)</f>
        <v>0</v>
      </c>
      <c r="BL3957" s="18" t="s">
        <v>644</v>
      </c>
      <c r="BM3957" s="187" t="s">
        <v>4235</v>
      </c>
    </row>
    <row r="3958" spans="1:65" s="13" customFormat="1">
      <c r="B3958" s="189"/>
      <c r="D3958" s="190" t="s">
        <v>532</v>
      </c>
      <c r="E3958" s="191" t="s">
        <v>1</v>
      </c>
      <c r="F3958" s="192" t="s">
        <v>4236</v>
      </c>
      <c r="H3958" s="193">
        <v>3703.41</v>
      </c>
      <c r="I3958" s="194"/>
      <c r="L3958" s="189"/>
      <c r="M3958" s="195"/>
      <c r="N3958" s="196"/>
      <c r="O3958" s="196"/>
      <c r="P3958" s="196"/>
      <c r="Q3958" s="196"/>
      <c r="R3958" s="196"/>
      <c r="S3958" s="196"/>
      <c r="T3958" s="197"/>
      <c r="AT3958" s="191" t="s">
        <v>532</v>
      </c>
      <c r="AU3958" s="191" t="s">
        <v>89</v>
      </c>
      <c r="AV3958" s="13" t="s">
        <v>89</v>
      </c>
      <c r="AW3958" s="13" t="s">
        <v>30</v>
      </c>
      <c r="AX3958" s="13" t="s">
        <v>76</v>
      </c>
      <c r="AY3958" s="191" t="s">
        <v>524</v>
      </c>
    </row>
    <row r="3959" spans="1:65" s="16" customFormat="1">
      <c r="B3959" s="213"/>
      <c r="D3959" s="190" t="s">
        <v>532</v>
      </c>
      <c r="E3959" s="214" t="s">
        <v>1</v>
      </c>
      <c r="F3959" s="215" t="s">
        <v>590</v>
      </c>
      <c r="H3959" s="216">
        <v>3703.41</v>
      </c>
      <c r="I3959" s="217"/>
      <c r="L3959" s="213"/>
      <c r="M3959" s="218"/>
      <c r="N3959" s="219"/>
      <c r="O3959" s="219"/>
      <c r="P3959" s="219"/>
      <c r="Q3959" s="219"/>
      <c r="R3959" s="219"/>
      <c r="S3959" s="219"/>
      <c r="T3959" s="220"/>
      <c r="AT3959" s="214" t="s">
        <v>532</v>
      </c>
      <c r="AU3959" s="214" t="s">
        <v>89</v>
      </c>
      <c r="AV3959" s="16" t="s">
        <v>530</v>
      </c>
      <c r="AW3959" s="16" t="s">
        <v>30</v>
      </c>
      <c r="AX3959" s="16" t="s">
        <v>83</v>
      </c>
      <c r="AY3959" s="214" t="s">
        <v>524</v>
      </c>
    </row>
    <row r="3960" spans="1:65" s="2" customFormat="1" ht="44.25" customHeight="1">
      <c r="A3960" s="35"/>
      <c r="B3960" s="144"/>
      <c r="C3960" s="258" t="s">
        <v>4237</v>
      </c>
      <c r="D3960" s="176" t="s">
        <v>526</v>
      </c>
      <c r="E3960" s="177" t="s">
        <v>4238</v>
      </c>
      <c r="F3960" s="178" t="s">
        <v>4239</v>
      </c>
      <c r="G3960" s="179" t="s">
        <v>700</v>
      </c>
      <c r="H3960" s="180">
        <v>3200.6</v>
      </c>
      <c r="I3960" s="181"/>
      <c r="J3960" s="180">
        <f>ROUND(I3960*H3960,3)</f>
        <v>0</v>
      </c>
      <c r="K3960" s="182"/>
      <c r="L3960" s="36"/>
      <c r="M3960" s="183" t="s">
        <v>1</v>
      </c>
      <c r="N3960" s="184" t="s">
        <v>42</v>
      </c>
      <c r="O3960" s="61"/>
      <c r="P3960" s="185">
        <f>O3960*H3960</f>
        <v>0</v>
      </c>
      <c r="Q3960" s="185">
        <v>5.0000000000000002E-5</v>
      </c>
      <c r="R3960" s="185">
        <f>Q3960*H3960</f>
        <v>0.16003000000000001</v>
      </c>
      <c r="S3960" s="185">
        <v>0</v>
      </c>
      <c r="T3960" s="186">
        <f>S3960*H3960</f>
        <v>0</v>
      </c>
      <c r="U3960" s="35"/>
      <c r="V3960" s="35"/>
      <c r="W3960" s="35"/>
      <c r="X3960" s="35"/>
      <c r="Y3960" s="35"/>
      <c r="Z3960" s="35"/>
      <c r="AA3960" s="35"/>
      <c r="AB3960" s="35"/>
      <c r="AC3960" s="35"/>
      <c r="AD3960" s="35"/>
      <c r="AE3960" s="35"/>
      <c r="AR3960" s="187" t="s">
        <v>644</v>
      </c>
      <c r="AT3960" s="187" t="s">
        <v>526</v>
      </c>
      <c r="AU3960" s="187" t="s">
        <v>89</v>
      </c>
      <c r="AY3960" s="18" t="s">
        <v>524</v>
      </c>
      <c r="BE3960" s="105">
        <f>IF(N3960="základná",J3960,0)</f>
        <v>0</v>
      </c>
      <c r="BF3960" s="105">
        <f>IF(N3960="znížená",J3960,0)</f>
        <v>0</v>
      </c>
      <c r="BG3960" s="105">
        <f>IF(N3960="zákl. prenesená",J3960,0)</f>
        <v>0</v>
      </c>
      <c r="BH3960" s="105">
        <f>IF(N3960="zníž. prenesená",J3960,0)</f>
        <v>0</v>
      </c>
      <c r="BI3960" s="105">
        <f>IF(N3960="nulová",J3960,0)</f>
        <v>0</v>
      </c>
      <c r="BJ3960" s="18" t="s">
        <v>89</v>
      </c>
      <c r="BK3960" s="188">
        <f>ROUND(I3960*H3960,3)</f>
        <v>0</v>
      </c>
      <c r="BL3960" s="18" t="s">
        <v>644</v>
      </c>
      <c r="BM3960" s="187" t="s">
        <v>4240</v>
      </c>
    </row>
    <row r="3961" spans="1:65" s="14" customFormat="1">
      <c r="B3961" s="198"/>
      <c r="D3961" s="190" t="s">
        <v>532</v>
      </c>
      <c r="E3961" s="199" t="s">
        <v>1</v>
      </c>
      <c r="F3961" s="200" t="s">
        <v>577</v>
      </c>
      <c r="H3961" s="199" t="s">
        <v>1</v>
      </c>
      <c r="I3961" s="201"/>
      <c r="L3961" s="198"/>
      <c r="M3961" s="202"/>
      <c r="N3961" s="203"/>
      <c r="O3961" s="203"/>
      <c r="P3961" s="203"/>
      <c r="Q3961" s="203"/>
      <c r="R3961" s="203"/>
      <c r="S3961" s="203"/>
      <c r="T3961" s="204"/>
      <c r="AT3961" s="199" t="s">
        <v>532</v>
      </c>
      <c r="AU3961" s="199" t="s">
        <v>89</v>
      </c>
      <c r="AV3961" s="14" t="s">
        <v>83</v>
      </c>
      <c r="AW3961" s="14" t="s">
        <v>30</v>
      </c>
      <c r="AX3961" s="14" t="s">
        <v>76</v>
      </c>
      <c r="AY3961" s="199" t="s">
        <v>524</v>
      </c>
    </row>
    <row r="3962" spans="1:65" s="14" customFormat="1">
      <c r="B3962" s="198"/>
      <c r="D3962" s="190" t="s">
        <v>532</v>
      </c>
      <c r="E3962" s="199" t="s">
        <v>1</v>
      </c>
      <c r="F3962" s="200" t="s">
        <v>2631</v>
      </c>
      <c r="H3962" s="199" t="s">
        <v>1</v>
      </c>
      <c r="I3962" s="201"/>
      <c r="L3962" s="198"/>
      <c r="M3962" s="202"/>
      <c r="N3962" s="203"/>
      <c r="O3962" s="203"/>
      <c r="P3962" s="203"/>
      <c r="Q3962" s="203"/>
      <c r="R3962" s="203"/>
      <c r="S3962" s="203"/>
      <c r="T3962" s="204"/>
      <c r="AT3962" s="199" t="s">
        <v>532</v>
      </c>
      <c r="AU3962" s="199" t="s">
        <v>89</v>
      </c>
      <c r="AV3962" s="14" t="s">
        <v>83</v>
      </c>
      <c r="AW3962" s="14" t="s">
        <v>30</v>
      </c>
      <c r="AX3962" s="14" t="s">
        <v>76</v>
      </c>
      <c r="AY3962" s="199" t="s">
        <v>524</v>
      </c>
    </row>
    <row r="3963" spans="1:65" s="13" customFormat="1">
      <c r="B3963" s="189"/>
      <c r="D3963" s="190" t="s">
        <v>532</v>
      </c>
      <c r="E3963" s="191" t="s">
        <v>1</v>
      </c>
      <c r="F3963" s="192" t="s">
        <v>4241</v>
      </c>
      <c r="H3963" s="193">
        <v>328.23</v>
      </c>
      <c r="I3963" s="194"/>
      <c r="L3963" s="189"/>
      <c r="M3963" s="195"/>
      <c r="N3963" s="196"/>
      <c r="O3963" s="196"/>
      <c r="P3963" s="196"/>
      <c r="Q3963" s="196"/>
      <c r="R3963" s="196"/>
      <c r="S3963" s="196"/>
      <c r="T3963" s="197"/>
      <c r="AT3963" s="191" t="s">
        <v>532</v>
      </c>
      <c r="AU3963" s="191" t="s">
        <v>89</v>
      </c>
      <c r="AV3963" s="13" t="s">
        <v>89</v>
      </c>
      <c r="AW3963" s="13" t="s">
        <v>30</v>
      </c>
      <c r="AX3963" s="13" t="s">
        <v>76</v>
      </c>
      <c r="AY3963" s="191" t="s">
        <v>524</v>
      </c>
    </row>
    <row r="3964" spans="1:65" s="13" customFormat="1">
      <c r="B3964" s="189"/>
      <c r="D3964" s="190" t="s">
        <v>532</v>
      </c>
      <c r="E3964" s="191" t="s">
        <v>1</v>
      </c>
      <c r="F3964" s="192" t="s">
        <v>4242</v>
      </c>
      <c r="H3964" s="193">
        <v>111.28</v>
      </c>
      <c r="I3964" s="194"/>
      <c r="L3964" s="189"/>
      <c r="M3964" s="195"/>
      <c r="N3964" s="196"/>
      <c r="O3964" s="196"/>
      <c r="P3964" s="196"/>
      <c r="Q3964" s="196"/>
      <c r="R3964" s="196"/>
      <c r="S3964" s="196"/>
      <c r="T3964" s="197"/>
      <c r="AT3964" s="191" t="s">
        <v>532</v>
      </c>
      <c r="AU3964" s="191" t="s">
        <v>89</v>
      </c>
      <c r="AV3964" s="13" t="s">
        <v>89</v>
      </c>
      <c r="AW3964" s="13" t="s">
        <v>30</v>
      </c>
      <c r="AX3964" s="13" t="s">
        <v>76</v>
      </c>
      <c r="AY3964" s="191" t="s">
        <v>524</v>
      </c>
    </row>
    <row r="3965" spans="1:65" s="13" customFormat="1">
      <c r="B3965" s="189"/>
      <c r="D3965" s="190" t="s">
        <v>532</v>
      </c>
      <c r="E3965" s="191" t="s">
        <v>1</v>
      </c>
      <c r="F3965" s="192" t="s">
        <v>4243</v>
      </c>
      <c r="H3965" s="193">
        <v>194.54</v>
      </c>
      <c r="I3965" s="194"/>
      <c r="L3965" s="189"/>
      <c r="M3965" s="195"/>
      <c r="N3965" s="196"/>
      <c r="O3965" s="196"/>
      <c r="P3965" s="196"/>
      <c r="Q3965" s="196"/>
      <c r="R3965" s="196"/>
      <c r="S3965" s="196"/>
      <c r="T3965" s="197"/>
      <c r="AT3965" s="191" t="s">
        <v>532</v>
      </c>
      <c r="AU3965" s="191" t="s">
        <v>89</v>
      </c>
      <c r="AV3965" s="13" t="s">
        <v>89</v>
      </c>
      <c r="AW3965" s="13" t="s">
        <v>30</v>
      </c>
      <c r="AX3965" s="13" t="s">
        <v>76</v>
      </c>
      <c r="AY3965" s="191" t="s">
        <v>524</v>
      </c>
    </row>
    <row r="3966" spans="1:65" s="13" customFormat="1">
      <c r="B3966" s="189"/>
      <c r="D3966" s="190" t="s">
        <v>532</v>
      </c>
      <c r="E3966" s="191" t="s">
        <v>1</v>
      </c>
      <c r="F3966" s="192" t="s">
        <v>4244</v>
      </c>
      <c r="H3966" s="193">
        <v>194.54</v>
      </c>
      <c r="I3966" s="194"/>
      <c r="L3966" s="189"/>
      <c r="M3966" s="195"/>
      <c r="N3966" s="196"/>
      <c r="O3966" s="196"/>
      <c r="P3966" s="196"/>
      <c r="Q3966" s="196"/>
      <c r="R3966" s="196"/>
      <c r="S3966" s="196"/>
      <c r="T3966" s="197"/>
      <c r="AT3966" s="191" t="s">
        <v>532</v>
      </c>
      <c r="AU3966" s="191" t="s">
        <v>89</v>
      </c>
      <c r="AV3966" s="13" t="s">
        <v>89</v>
      </c>
      <c r="AW3966" s="13" t="s">
        <v>30</v>
      </c>
      <c r="AX3966" s="13" t="s">
        <v>76</v>
      </c>
      <c r="AY3966" s="191" t="s">
        <v>524</v>
      </c>
    </row>
    <row r="3967" spans="1:65" s="13" customFormat="1">
      <c r="B3967" s="189"/>
      <c r="D3967" s="190" t="s">
        <v>532</v>
      </c>
      <c r="E3967" s="191" t="s">
        <v>1</v>
      </c>
      <c r="F3967" s="192" t="s">
        <v>4245</v>
      </c>
      <c r="H3967" s="193">
        <v>216.75</v>
      </c>
      <c r="I3967" s="194"/>
      <c r="L3967" s="189"/>
      <c r="M3967" s="195"/>
      <c r="N3967" s="196"/>
      <c r="O3967" s="196"/>
      <c r="P3967" s="196"/>
      <c r="Q3967" s="196"/>
      <c r="R3967" s="196"/>
      <c r="S3967" s="196"/>
      <c r="T3967" s="197"/>
      <c r="AT3967" s="191" t="s">
        <v>532</v>
      </c>
      <c r="AU3967" s="191" t="s">
        <v>89</v>
      </c>
      <c r="AV3967" s="13" t="s">
        <v>89</v>
      </c>
      <c r="AW3967" s="13" t="s">
        <v>30</v>
      </c>
      <c r="AX3967" s="13" t="s">
        <v>76</v>
      </c>
      <c r="AY3967" s="191" t="s">
        <v>524</v>
      </c>
    </row>
    <row r="3968" spans="1:65" s="13" customFormat="1">
      <c r="B3968" s="189"/>
      <c r="D3968" s="190" t="s">
        <v>532</v>
      </c>
      <c r="E3968" s="191" t="s">
        <v>1</v>
      </c>
      <c r="F3968" s="192" t="s">
        <v>4246</v>
      </c>
      <c r="H3968" s="193">
        <v>191.87</v>
      </c>
      <c r="I3968" s="194"/>
      <c r="L3968" s="189"/>
      <c r="M3968" s="195"/>
      <c r="N3968" s="196"/>
      <c r="O3968" s="196"/>
      <c r="P3968" s="196"/>
      <c r="Q3968" s="196"/>
      <c r="R3968" s="196"/>
      <c r="S3968" s="196"/>
      <c r="T3968" s="197"/>
      <c r="AT3968" s="191" t="s">
        <v>532</v>
      </c>
      <c r="AU3968" s="191" t="s">
        <v>89</v>
      </c>
      <c r="AV3968" s="13" t="s">
        <v>89</v>
      </c>
      <c r="AW3968" s="13" t="s">
        <v>30</v>
      </c>
      <c r="AX3968" s="13" t="s">
        <v>76</v>
      </c>
      <c r="AY3968" s="191" t="s">
        <v>524</v>
      </c>
    </row>
    <row r="3969" spans="1:65" s="13" customFormat="1">
      <c r="B3969" s="189"/>
      <c r="D3969" s="190" t="s">
        <v>532</v>
      </c>
      <c r="E3969" s="191" t="s">
        <v>1</v>
      </c>
      <c r="F3969" s="192" t="s">
        <v>4247</v>
      </c>
      <c r="H3969" s="193">
        <v>1417.82</v>
      </c>
      <c r="I3969" s="194"/>
      <c r="L3969" s="189"/>
      <c r="M3969" s="195"/>
      <c r="N3969" s="196"/>
      <c r="O3969" s="196"/>
      <c r="P3969" s="196"/>
      <c r="Q3969" s="196"/>
      <c r="R3969" s="196"/>
      <c r="S3969" s="196"/>
      <c r="T3969" s="197"/>
      <c r="AT3969" s="191" t="s">
        <v>532</v>
      </c>
      <c r="AU3969" s="191" t="s">
        <v>89</v>
      </c>
      <c r="AV3969" s="13" t="s">
        <v>89</v>
      </c>
      <c r="AW3969" s="13" t="s">
        <v>30</v>
      </c>
      <c r="AX3969" s="13" t="s">
        <v>76</v>
      </c>
      <c r="AY3969" s="191" t="s">
        <v>524</v>
      </c>
    </row>
    <row r="3970" spans="1:65" s="13" customFormat="1">
      <c r="B3970" s="189"/>
      <c r="D3970" s="190" t="s">
        <v>532</v>
      </c>
      <c r="E3970" s="191" t="s">
        <v>1</v>
      </c>
      <c r="F3970" s="192" t="s">
        <v>4248</v>
      </c>
      <c r="H3970" s="193">
        <v>545.57000000000005</v>
      </c>
      <c r="I3970" s="194"/>
      <c r="L3970" s="189"/>
      <c r="M3970" s="195"/>
      <c r="N3970" s="196"/>
      <c r="O3970" s="196"/>
      <c r="P3970" s="196"/>
      <c r="Q3970" s="196"/>
      <c r="R3970" s="196"/>
      <c r="S3970" s="196"/>
      <c r="T3970" s="197"/>
      <c r="AT3970" s="191" t="s">
        <v>532</v>
      </c>
      <c r="AU3970" s="191" t="s">
        <v>89</v>
      </c>
      <c r="AV3970" s="13" t="s">
        <v>89</v>
      </c>
      <c r="AW3970" s="13" t="s">
        <v>30</v>
      </c>
      <c r="AX3970" s="13" t="s">
        <v>76</v>
      </c>
      <c r="AY3970" s="191" t="s">
        <v>524</v>
      </c>
    </row>
    <row r="3971" spans="1:65" s="15" customFormat="1">
      <c r="B3971" s="205"/>
      <c r="D3971" s="190" t="s">
        <v>532</v>
      </c>
      <c r="E3971" s="206" t="s">
        <v>1</v>
      </c>
      <c r="F3971" s="207" t="s">
        <v>589</v>
      </c>
      <c r="H3971" s="208">
        <v>3200.6</v>
      </c>
      <c r="I3971" s="209"/>
      <c r="L3971" s="205"/>
      <c r="M3971" s="210"/>
      <c r="N3971" s="211"/>
      <c r="O3971" s="211"/>
      <c r="P3971" s="211"/>
      <c r="Q3971" s="211"/>
      <c r="R3971" s="211"/>
      <c r="S3971" s="211"/>
      <c r="T3971" s="212"/>
      <c r="AT3971" s="206" t="s">
        <v>532</v>
      </c>
      <c r="AU3971" s="206" t="s">
        <v>89</v>
      </c>
      <c r="AV3971" s="15" t="s">
        <v>537</v>
      </c>
      <c r="AW3971" s="15" t="s">
        <v>30</v>
      </c>
      <c r="AX3971" s="15" t="s">
        <v>76</v>
      </c>
      <c r="AY3971" s="206" t="s">
        <v>524</v>
      </c>
    </row>
    <row r="3972" spans="1:65" s="14" customFormat="1">
      <c r="B3972" s="198"/>
      <c r="D3972" s="190" t="s">
        <v>532</v>
      </c>
      <c r="E3972" s="199" t="s">
        <v>1</v>
      </c>
      <c r="F3972" s="200" t="s">
        <v>893</v>
      </c>
      <c r="H3972" s="199" t="s">
        <v>1</v>
      </c>
      <c r="I3972" s="201"/>
      <c r="L3972" s="198"/>
      <c r="M3972" s="202"/>
      <c r="N3972" s="203"/>
      <c r="O3972" s="203"/>
      <c r="P3972" s="203"/>
      <c r="Q3972" s="203"/>
      <c r="R3972" s="203"/>
      <c r="S3972" s="203"/>
      <c r="T3972" s="204"/>
      <c r="AT3972" s="199" t="s">
        <v>532</v>
      </c>
      <c r="AU3972" s="199" t="s">
        <v>89</v>
      </c>
      <c r="AV3972" s="14" t="s">
        <v>83</v>
      </c>
      <c r="AW3972" s="14" t="s">
        <v>30</v>
      </c>
      <c r="AX3972" s="14" t="s">
        <v>76</v>
      </c>
      <c r="AY3972" s="199" t="s">
        <v>524</v>
      </c>
    </row>
    <row r="3973" spans="1:65" s="14" customFormat="1">
      <c r="B3973" s="198"/>
      <c r="D3973" s="190" t="s">
        <v>532</v>
      </c>
      <c r="E3973" s="199" t="s">
        <v>1</v>
      </c>
      <c r="F3973" s="200" t="s">
        <v>4249</v>
      </c>
      <c r="H3973" s="199" t="s">
        <v>1</v>
      </c>
      <c r="I3973" s="201"/>
      <c r="L3973" s="198"/>
      <c r="M3973" s="202"/>
      <c r="N3973" s="203"/>
      <c r="O3973" s="203"/>
      <c r="P3973" s="203"/>
      <c r="Q3973" s="203"/>
      <c r="R3973" s="203"/>
      <c r="S3973" s="203"/>
      <c r="T3973" s="204"/>
      <c r="AT3973" s="199" t="s">
        <v>532</v>
      </c>
      <c r="AU3973" s="199" t="s">
        <v>89</v>
      </c>
      <c r="AV3973" s="14" t="s">
        <v>83</v>
      </c>
      <c r="AW3973" s="14" t="s">
        <v>30</v>
      </c>
      <c r="AX3973" s="14" t="s">
        <v>76</v>
      </c>
      <c r="AY3973" s="199" t="s">
        <v>524</v>
      </c>
    </row>
    <row r="3974" spans="1:65" s="15" customFormat="1">
      <c r="B3974" s="205"/>
      <c r="D3974" s="190" t="s">
        <v>532</v>
      </c>
      <c r="E3974" s="206" t="s">
        <v>1</v>
      </c>
      <c r="F3974" s="207" t="s">
        <v>589</v>
      </c>
      <c r="H3974" s="208">
        <v>0</v>
      </c>
      <c r="I3974" s="209"/>
      <c r="L3974" s="205"/>
      <c r="M3974" s="210"/>
      <c r="N3974" s="211"/>
      <c r="O3974" s="211"/>
      <c r="P3974" s="211"/>
      <c r="Q3974" s="211"/>
      <c r="R3974" s="211"/>
      <c r="S3974" s="211"/>
      <c r="T3974" s="212"/>
      <c r="AT3974" s="206" t="s">
        <v>532</v>
      </c>
      <c r="AU3974" s="206" t="s">
        <v>89</v>
      </c>
      <c r="AV3974" s="15" t="s">
        <v>537</v>
      </c>
      <c r="AW3974" s="15" t="s">
        <v>30</v>
      </c>
      <c r="AX3974" s="15" t="s">
        <v>76</v>
      </c>
      <c r="AY3974" s="206" t="s">
        <v>524</v>
      </c>
    </row>
    <row r="3975" spans="1:65" s="16" customFormat="1">
      <c r="B3975" s="213"/>
      <c r="D3975" s="190" t="s">
        <v>532</v>
      </c>
      <c r="E3975" s="214" t="s">
        <v>1</v>
      </c>
      <c r="F3975" s="215" t="s">
        <v>590</v>
      </c>
      <c r="H3975" s="216">
        <v>3200.6</v>
      </c>
      <c r="I3975" s="217"/>
      <c r="L3975" s="213"/>
      <c r="M3975" s="218"/>
      <c r="N3975" s="219"/>
      <c r="O3975" s="219"/>
      <c r="P3975" s="219"/>
      <c r="Q3975" s="219"/>
      <c r="R3975" s="219"/>
      <c r="S3975" s="219"/>
      <c r="T3975" s="220"/>
      <c r="AT3975" s="214" t="s">
        <v>532</v>
      </c>
      <c r="AU3975" s="214" t="s">
        <v>89</v>
      </c>
      <c r="AV3975" s="16" t="s">
        <v>530</v>
      </c>
      <c r="AW3975" s="16" t="s">
        <v>30</v>
      </c>
      <c r="AX3975" s="16" t="s">
        <v>83</v>
      </c>
      <c r="AY3975" s="214" t="s">
        <v>524</v>
      </c>
    </row>
    <row r="3976" spans="1:65" s="2" customFormat="1" ht="33" customHeight="1">
      <c r="A3976" s="35"/>
      <c r="B3976" s="144"/>
      <c r="C3976" s="176" t="s">
        <v>4250</v>
      </c>
      <c r="D3976" s="176" t="s">
        <v>526</v>
      </c>
      <c r="E3976" s="177" t="s">
        <v>4251</v>
      </c>
      <c r="F3976" s="178" t="s">
        <v>4252</v>
      </c>
      <c r="G3976" s="179" t="s">
        <v>700</v>
      </c>
      <c r="H3976" s="180">
        <v>186.95</v>
      </c>
      <c r="I3976" s="181"/>
      <c r="J3976" s="180">
        <f>ROUND(I3976*H3976,3)</f>
        <v>0</v>
      </c>
      <c r="K3976" s="182"/>
      <c r="L3976" s="36"/>
      <c r="M3976" s="183" t="s">
        <v>1</v>
      </c>
      <c r="N3976" s="184" t="s">
        <v>42</v>
      </c>
      <c r="O3976" s="61"/>
      <c r="P3976" s="185">
        <f>O3976*H3976</f>
        <v>0</v>
      </c>
      <c r="Q3976" s="185">
        <v>5.0000000000000002E-5</v>
      </c>
      <c r="R3976" s="185">
        <f>Q3976*H3976</f>
        <v>9.3474999999999999E-3</v>
      </c>
      <c r="S3976" s="185">
        <v>0</v>
      </c>
      <c r="T3976" s="186">
        <f>S3976*H3976</f>
        <v>0</v>
      </c>
      <c r="U3976" s="35"/>
      <c r="V3976" s="35"/>
      <c r="W3976" s="35"/>
      <c r="X3976" s="35"/>
      <c r="Y3976" s="35"/>
      <c r="Z3976" s="35"/>
      <c r="AA3976" s="35"/>
      <c r="AB3976" s="35"/>
      <c r="AC3976" s="35"/>
      <c r="AD3976" s="35"/>
      <c r="AE3976" s="35"/>
      <c r="AR3976" s="187" t="s">
        <v>644</v>
      </c>
      <c r="AT3976" s="187" t="s">
        <v>526</v>
      </c>
      <c r="AU3976" s="187" t="s">
        <v>89</v>
      </c>
      <c r="AY3976" s="18" t="s">
        <v>524</v>
      </c>
      <c r="BE3976" s="105">
        <f>IF(N3976="základná",J3976,0)</f>
        <v>0</v>
      </c>
      <c r="BF3976" s="105">
        <f>IF(N3976="znížená",J3976,0)</f>
        <v>0</v>
      </c>
      <c r="BG3976" s="105">
        <f>IF(N3976="zákl. prenesená",J3976,0)</f>
        <v>0</v>
      </c>
      <c r="BH3976" s="105">
        <f>IF(N3976="zníž. prenesená",J3976,0)</f>
        <v>0</v>
      </c>
      <c r="BI3976" s="105">
        <f>IF(N3976="nulová",J3976,0)</f>
        <v>0</v>
      </c>
      <c r="BJ3976" s="18" t="s">
        <v>89</v>
      </c>
      <c r="BK3976" s="188">
        <f>ROUND(I3976*H3976,3)</f>
        <v>0</v>
      </c>
      <c r="BL3976" s="18" t="s">
        <v>644</v>
      </c>
      <c r="BM3976" s="187" t="s">
        <v>4253</v>
      </c>
    </row>
    <row r="3977" spans="1:65" s="13" customFormat="1">
      <c r="B3977" s="189"/>
      <c r="D3977" s="190" t="s">
        <v>532</v>
      </c>
      <c r="E3977" s="191" t="s">
        <v>1</v>
      </c>
      <c r="F3977" s="192" t="s">
        <v>4254</v>
      </c>
      <c r="H3977" s="193">
        <v>186.95</v>
      </c>
      <c r="I3977" s="194"/>
      <c r="L3977" s="189"/>
      <c r="M3977" s="195"/>
      <c r="N3977" s="196"/>
      <c r="O3977" s="196"/>
      <c r="P3977" s="196"/>
      <c r="Q3977" s="196"/>
      <c r="R3977" s="196"/>
      <c r="S3977" s="196"/>
      <c r="T3977" s="197"/>
      <c r="AT3977" s="191" t="s">
        <v>532</v>
      </c>
      <c r="AU3977" s="191" t="s">
        <v>89</v>
      </c>
      <c r="AV3977" s="13" t="s">
        <v>89</v>
      </c>
      <c r="AW3977" s="13" t="s">
        <v>30</v>
      </c>
      <c r="AX3977" s="13" t="s">
        <v>83</v>
      </c>
      <c r="AY3977" s="191" t="s">
        <v>524</v>
      </c>
    </row>
    <row r="3978" spans="1:65" s="2" customFormat="1" ht="44.25" customHeight="1">
      <c r="A3978" s="35"/>
      <c r="B3978" s="144"/>
      <c r="C3978" s="176" t="s">
        <v>4255</v>
      </c>
      <c r="D3978" s="176" t="s">
        <v>526</v>
      </c>
      <c r="E3978" s="177" t="s">
        <v>4256</v>
      </c>
      <c r="F3978" s="178" t="s">
        <v>4257</v>
      </c>
      <c r="G3978" s="179" t="s">
        <v>700</v>
      </c>
      <c r="H3978" s="180">
        <v>4367.2700000000004</v>
      </c>
      <c r="I3978" s="181"/>
      <c r="J3978" s="180">
        <f>ROUND(I3978*H3978,3)</f>
        <v>0</v>
      </c>
      <c r="K3978" s="182"/>
      <c r="L3978" s="36"/>
      <c r="M3978" s="183" t="s">
        <v>1</v>
      </c>
      <c r="N3978" s="184" t="s">
        <v>42</v>
      </c>
      <c r="O3978" s="61"/>
      <c r="P3978" s="185">
        <f>O3978*H3978</f>
        <v>0</v>
      </c>
      <c r="Q3978" s="185">
        <v>5.0000000000000002E-5</v>
      </c>
      <c r="R3978" s="185">
        <f>Q3978*H3978</f>
        <v>0.21836350000000004</v>
      </c>
      <c r="S3978" s="185">
        <v>0</v>
      </c>
      <c r="T3978" s="186">
        <f>S3978*H3978</f>
        <v>0</v>
      </c>
      <c r="U3978" s="35"/>
      <c r="V3978" s="35"/>
      <c r="W3978" s="35"/>
      <c r="X3978" s="35"/>
      <c r="Y3978" s="35"/>
      <c r="Z3978" s="35"/>
      <c r="AA3978" s="35"/>
      <c r="AB3978" s="35"/>
      <c r="AC3978" s="35"/>
      <c r="AD3978" s="35"/>
      <c r="AE3978" s="35"/>
      <c r="AR3978" s="187" t="s">
        <v>644</v>
      </c>
      <c r="AT3978" s="187" t="s">
        <v>526</v>
      </c>
      <c r="AU3978" s="187" t="s">
        <v>89</v>
      </c>
      <c r="AY3978" s="18" t="s">
        <v>524</v>
      </c>
      <c r="BE3978" s="105">
        <f>IF(N3978="základná",J3978,0)</f>
        <v>0</v>
      </c>
      <c r="BF3978" s="105">
        <f>IF(N3978="znížená",J3978,0)</f>
        <v>0</v>
      </c>
      <c r="BG3978" s="105">
        <f>IF(N3978="zákl. prenesená",J3978,0)</f>
        <v>0</v>
      </c>
      <c r="BH3978" s="105">
        <f>IF(N3978="zníž. prenesená",J3978,0)</f>
        <v>0</v>
      </c>
      <c r="BI3978" s="105">
        <f>IF(N3978="nulová",J3978,0)</f>
        <v>0</v>
      </c>
      <c r="BJ3978" s="18" t="s">
        <v>89</v>
      </c>
      <c r="BK3978" s="188">
        <f>ROUND(I3978*H3978,3)</f>
        <v>0</v>
      </c>
      <c r="BL3978" s="18" t="s">
        <v>644</v>
      </c>
      <c r="BM3978" s="187" t="s">
        <v>4258</v>
      </c>
    </row>
    <row r="3979" spans="1:65" s="14" customFormat="1">
      <c r="B3979" s="198"/>
      <c r="D3979" s="190" t="s">
        <v>532</v>
      </c>
      <c r="E3979" s="199" t="s">
        <v>1</v>
      </c>
      <c r="F3979" s="200" t="s">
        <v>577</v>
      </c>
      <c r="H3979" s="199" t="s">
        <v>1</v>
      </c>
      <c r="I3979" s="201"/>
      <c r="L3979" s="198"/>
      <c r="M3979" s="202"/>
      <c r="N3979" s="203"/>
      <c r="O3979" s="203"/>
      <c r="P3979" s="203"/>
      <c r="Q3979" s="203"/>
      <c r="R3979" s="203"/>
      <c r="S3979" s="203"/>
      <c r="T3979" s="204"/>
      <c r="AT3979" s="199" t="s">
        <v>532</v>
      </c>
      <c r="AU3979" s="199" t="s">
        <v>89</v>
      </c>
      <c r="AV3979" s="14" t="s">
        <v>83</v>
      </c>
      <c r="AW3979" s="14" t="s">
        <v>30</v>
      </c>
      <c r="AX3979" s="14" t="s">
        <v>76</v>
      </c>
      <c r="AY3979" s="199" t="s">
        <v>524</v>
      </c>
    </row>
    <row r="3980" spans="1:65" s="14" customFormat="1">
      <c r="B3980" s="198"/>
      <c r="D3980" s="190" t="s">
        <v>532</v>
      </c>
      <c r="E3980" s="199" t="s">
        <v>1</v>
      </c>
      <c r="F3980" s="200" t="s">
        <v>636</v>
      </c>
      <c r="H3980" s="199" t="s">
        <v>1</v>
      </c>
      <c r="I3980" s="201"/>
      <c r="L3980" s="198"/>
      <c r="M3980" s="202"/>
      <c r="N3980" s="203"/>
      <c r="O3980" s="203"/>
      <c r="P3980" s="203"/>
      <c r="Q3980" s="203"/>
      <c r="R3980" s="203"/>
      <c r="S3980" s="203"/>
      <c r="T3980" s="204"/>
      <c r="AT3980" s="199" t="s">
        <v>532</v>
      </c>
      <c r="AU3980" s="199" t="s">
        <v>89</v>
      </c>
      <c r="AV3980" s="14" t="s">
        <v>83</v>
      </c>
      <c r="AW3980" s="14" t="s">
        <v>30</v>
      </c>
      <c r="AX3980" s="14" t="s">
        <v>76</v>
      </c>
      <c r="AY3980" s="199" t="s">
        <v>524</v>
      </c>
    </row>
    <row r="3981" spans="1:65" s="13" customFormat="1">
      <c r="B3981" s="189"/>
      <c r="D3981" s="190" t="s">
        <v>532</v>
      </c>
      <c r="E3981" s="191" t="s">
        <v>1</v>
      </c>
      <c r="F3981" s="192" t="s">
        <v>4259</v>
      </c>
      <c r="H3981" s="193">
        <v>1453.23</v>
      </c>
      <c r="I3981" s="194"/>
      <c r="L3981" s="189"/>
      <c r="M3981" s="195"/>
      <c r="N3981" s="196"/>
      <c r="O3981" s="196"/>
      <c r="P3981" s="196"/>
      <c r="Q3981" s="196"/>
      <c r="R3981" s="196"/>
      <c r="S3981" s="196"/>
      <c r="T3981" s="197"/>
      <c r="AT3981" s="191" t="s">
        <v>532</v>
      </c>
      <c r="AU3981" s="191" t="s">
        <v>89</v>
      </c>
      <c r="AV3981" s="13" t="s">
        <v>89</v>
      </c>
      <c r="AW3981" s="13" t="s">
        <v>30</v>
      </c>
      <c r="AX3981" s="13" t="s">
        <v>76</v>
      </c>
      <c r="AY3981" s="191" t="s">
        <v>524</v>
      </c>
    </row>
    <row r="3982" spans="1:65" s="13" customFormat="1">
      <c r="B3982" s="189"/>
      <c r="D3982" s="190" t="s">
        <v>532</v>
      </c>
      <c r="E3982" s="191" t="s">
        <v>1</v>
      </c>
      <c r="F3982" s="192" t="s">
        <v>4260</v>
      </c>
      <c r="H3982" s="193">
        <v>1489.55</v>
      </c>
      <c r="I3982" s="194"/>
      <c r="L3982" s="189"/>
      <c r="M3982" s="195"/>
      <c r="N3982" s="196"/>
      <c r="O3982" s="196"/>
      <c r="P3982" s="196"/>
      <c r="Q3982" s="196"/>
      <c r="R3982" s="196"/>
      <c r="S3982" s="196"/>
      <c r="T3982" s="197"/>
      <c r="AT3982" s="191" t="s">
        <v>532</v>
      </c>
      <c r="AU3982" s="191" t="s">
        <v>89</v>
      </c>
      <c r="AV3982" s="13" t="s">
        <v>89</v>
      </c>
      <c r="AW3982" s="13" t="s">
        <v>30</v>
      </c>
      <c r="AX3982" s="13" t="s">
        <v>76</v>
      </c>
      <c r="AY3982" s="191" t="s">
        <v>524</v>
      </c>
    </row>
    <row r="3983" spans="1:65" s="13" customFormat="1">
      <c r="B3983" s="189"/>
      <c r="D3983" s="190" t="s">
        <v>532</v>
      </c>
      <c r="E3983" s="191" t="s">
        <v>1</v>
      </c>
      <c r="F3983" s="192" t="s">
        <v>4261</v>
      </c>
      <c r="H3983" s="193">
        <v>1424.49</v>
      </c>
      <c r="I3983" s="194"/>
      <c r="L3983" s="189"/>
      <c r="M3983" s="195"/>
      <c r="N3983" s="196"/>
      <c r="O3983" s="196"/>
      <c r="P3983" s="196"/>
      <c r="Q3983" s="196"/>
      <c r="R3983" s="196"/>
      <c r="S3983" s="196"/>
      <c r="T3983" s="197"/>
      <c r="AT3983" s="191" t="s">
        <v>532</v>
      </c>
      <c r="AU3983" s="191" t="s">
        <v>89</v>
      </c>
      <c r="AV3983" s="13" t="s">
        <v>89</v>
      </c>
      <c r="AW3983" s="13" t="s">
        <v>30</v>
      </c>
      <c r="AX3983" s="13" t="s">
        <v>76</v>
      </c>
      <c r="AY3983" s="191" t="s">
        <v>524</v>
      </c>
    </row>
    <row r="3984" spans="1:65" s="16" customFormat="1">
      <c r="B3984" s="213"/>
      <c r="D3984" s="190" t="s">
        <v>532</v>
      </c>
      <c r="E3984" s="214" t="s">
        <v>1</v>
      </c>
      <c r="F3984" s="215" t="s">
        <v>590</v>
      </c>
      <c r="H3984" s="216">
        <v>4367.2700000000004</v>
      </c>
      <c r="I3984" s="217"/>
      <c r="L3984" s="213"/>
      <c r="M3984" s="218"/>
      <c r="N3984" s="219"/>
      <c r="O3984" s="219"/>
      <c r="P3984" s="219"/>
      <c r="Q3984" s="219"/>
      <c r="R3984" s="219"/>
      <c r="S3984" s="219"/>
      <c r="T3984" s="220"/>
      <c r="AT3984" s="214" t="s">
        <v>532</v>
      </c>
      <c r="AU3984" s="214" t="s">
        <v>89</v>
      </c>
      <c r="AV3984" s="16" t="s">
        <v>530</v>
      </c>
      <c r="AW3984" s="16" t="s">
        <v>30</v>
      </c>
      <c r="AX3984" s="16" t="s">
        <v>83</v>
      </c>
      <c r="AY3984" s="214" t="s">
        <v>524</v>
      </c>
    </row>
    <row r="3985" spans="1:65" s="2" customFormat="1" ht="21.75" customHeight="1">
      <c r="A3985" s="35"/>
      <c r="B3985" s="144"/>
      <c r="C3985" s="176" t="s">
        <v>4262</v>
      </c>
      <c r="D3985" s="176" t="s">
        <v>526</v>
      </c>
      <c r="E3985" s="177" t="s">
        <v>4263</v>
      </c>
      <c r="F3985" s="178" t="s">
        <v>4264</v>
      </c>
      <c r="G3985" s="179" t="s">
        <v>4265</v>
      </c>
      <c r="H3985" s="180">
        <v>4</v>
      </c>
      <c r="I3985" s="181"/>
      <c r="J3985" s="180">
        <f>ROUND(I3985*H3985,3)</f>
        <v>0</v>
      </c>
      <c r="K3985" s="182"/>
      <c r="L3985" s="36"/>
      <c r="M3985" s="183" t="s">
        <v>1</v>
      </c>
      <c r="N3985" s="184" t="s">
        <v>42</v>
      </c>
      <c r="O3985" s="61"/>
      <c r="P3985" s="185">
        <f>O3985*H3985</f>
        <v>0</v>
      </c>
      <c r="Q3985" s="185">
        <v>5.0000000000000002E-5</v>
      </c>
      <c r="R3985" s="185">
        <f>Q3985*H3985</f>
        <v>2.0000000000000001E-4</v>
      </c>
      <c r="S3985" s="185">
        <v>0</v>
      </c>
      <c r="T3985" s="186">
        <f>S3985*H3985</f>
        <v>0</v>
      </c>
      <c r="U3985" s="35"/>
      <c r="V3985" s="35"/>
      <c r="W3985" s="35"/>
      <c r="X3985" s="35"/>
      <c r="Y3985" s="35"/>
      <c r="Z3985" s="35"/>
      <c r="AA3985" s="35"/>
      <c r="AB3985" s="35"/>
      <c r="AC3985" s="35"/>
      <c r="AD3985" s="35"/>
      <c r="AE3985" s="35"/>
      <c r="AR3985" s="187" t="s">
        <v>644</v>
      </c>
      <c r="AT3985" s="187" t="s">
        <v>526</v>
      </c>
      <c r="AU3985" s="187" t="s">
        <v>89</v>
      </c>
      <c r="AY3985" s="18" t="s">
        <v>524</v>
      </c>
      <c r="BE3985" s="105">
        <f>IF(N3985="základná",J3985,0)</f>
        <v>0</v>
      </c>
      <c r="BF3985" s="105">
        <f>IF(N3985="znížená",J3985,0)</f>
        <v>0</v>
      </c>
      <c r="BG3985" s="105">
        <f>IF(N3985="zákl. prenesená",J3985,0)</f>
        <v>0</v>
      </c>
      <c r="BH3985" s="105">
        <f>IF(N3985="zníž. prenesená",J3985,0)</f>
        <v>0</v>
      </c>
      <c r="BI3985" s="105">
        <f>IF(N3985="nulová",J3985,0)</f>
        <v>0</v>
      </c>
      <c r="BJ3985" s="18" t="s">
        <v>89</v>
      </c>
      <c r="BK3985" s="188">
        <f>ROUND(I3985*H3985,3)</f>
        <v>0</v>
      </c>
      <c r="BL3985" s="18" t="s">
        <v>644</v>
      </c>
      <c r="BM3985" s="187" t="s">
        <v>4266</v>
      </c>
    </row>
    <row r="3986" spans="1:65" s="14" customFormat="1">
      <c r="B3986" s="198"/>
      <c r="D3986" s="190" t="s">
        <v>532</v>
      </c>
      <c r="E3986" s="199" t="s">
        <v>1</v>
      </c>
      <c r="F3986" s="200" t="s">
        <v>4267</v>
      </c>
      <c r="H3986" s="199" t="s">
        <v>1</v>
      </c>
      <c r="I3986" s="201"/>
      <c r="L3986" s="198"/>
      <c r="M3986" s="202"/>
      <c r="N3986" s="203"/>
      <c r="O3986" s="203"/>
      <c r="P3986" s="203"/>
      <c r="Q3986" s="203"/>
      <c r="R3986" s="203"/>
      <c r="S3986" s="203"/>
      <c r="T3986" s="204"/>
      <c r="AT3986" s="199" t="s">
        <v>532</v>
      </c>
      <c r="AU3986" s="199" t="s">
        <v>89</v>
      </c>
      <c r="AV3986" s="14" t="s">
        <v>83</v>
      </c>
      <c r="AW3986" s="14" t="s">
        <v>30</v>
      </c>
      <c r="AX3986" s="14" t="s">
        <v>76</v>
      </c>
      <c r="AY3986" s="199" t="s">
        <v>524</v>
      </c>
    </row>
    <row r="3987" spans="1:65" s="13" customFormat="1">
      <c r="B3987" s="189"/>
      <c r="D3987" s="190" t="s">
        <v>532</v>
      </c>
      <c r="E3987" s="191" t="s">
        <v>1</v>
      </c>
      <c r="F3987" s="192" t="s">
        <v>4268</v>
      </c>
      <c r="H3987" s="193">
        <v>4</v>
      </c>
      <c r="I3987" s="194"/>
      <c r="L3987" s="189"/>
      <c r="M3987" s="195"/>
      <c r="N3987" s="196"/>
      <c r="O3987" s="196"/>
      <c r="P3987" s="196"/>
      <c r="Q3987" s="196"/>
      <c r="R3987" s="196"/>
      <c r="S3987" s="196"/>
      <c r="T3987" s="197"/>
      <c r="AT3987" s="191" t="s">
        <v>532</v>
      </c>
      <c r="AU3987" s="191" t="s">
        <v>89</v>
      </c>
      <c r="AV3987" s="13" t="s">
        <v>89</v>
      </c>
      <c r="AW3987" s="13" t="s">
        <v>30</v>
      </c>
      <c r="AX3987" s="13" t="s">
        <v>76</v>
      </c>
      <c r="AY3987" s="191" t="s">
        <v>524</v>
      </c>
    </row>
    <row r="3988" spans="1:65" s="16" customFormat="1">
      <c r="B3988" s="213"/>
      <c r="D3988" s="190" t="s">
        <v>532</v>
      </c>
      <c r="E3988" s="214" t="s">
        <v>1</v>
      </c>
      <c r="F3988" s="215" t="s">
        <v>590</v>
      </c>
      <c r="H3988" s="216">
        <v>4</v>
      </c>
      <c r="I3988" s="217"/>
      <c r="L3988" s="213"/>
      <c r="M3988" s="218"/>
      <c r="N3988" s="219"/>
      <c r="O3988" s="219"/>
      <c r="P3988" s="219"/>
      <c r="Q3988" s="219"/>
      <c r="R3988" s="219"/>
      <c r="S3988" s="219"/>
      <c r="T3988" s="220"/>
      <c r="AT3988" s="214" t="s">
        <v>532</v>
      </c>
      <c r="AU3988" s="214" t="s">
        <v>89</v>
      </c>
      <c r="AV3988" s="16" t="s">
        <v>530</v>
      </c>
      <c r="AW3988" s="16" t="s">
        <v>30</v>
      </c>
      <c r="AX3988" s="16" t="s">
        <v>83</v>
      </c>
      <c r="AY3988" s="214" t="s">
        <v>524</v>
      </c>
    </row>
    <row r="3989" spans="1:65" s="2" customFormat="1" ht="44.25" customHeight="1">
      <c r="A3989" s="35"/>
      <c r="B3989" s="144"/>
      <c r="C3989" s="176" t="s">
        <v>4269</v>
      </c>
      <c r="D3989" s="176" t="s">
        <v>526</v>
      </c>
      <c r="E3989" s="177" t="s">
        <v>4270</v>
      </c>
      <c r="F3989" s="178" t="s">
        <v>4271</v>
      </c>
      <c r="G3989" s="179" t="s">
        <v>700</v>
      </c>
      <c r="H3989" s="180">
        <v>2952.44</v>
      </c>
      <c r="I3989" s="181"/>
      <c r="J3989" s="180">
        <f>ROUND(I3989*H3989,3)</f>
        <v>0</v>
      </c>
      <c r="K3989" s="182"/>
      <c r="L3989" s="36"/>
      <c r="M3989" s="183" t="s">
        <v>1</v>
      </c>
      <c r="N3989" s="184" t="s">
        <v>42</v>
      </c>
      <c r="O3989" s="61"/>
      <c r="P3989" s="185">
        <f>O3989*H3989</f>
        <v>0</v>
      </c>
      <c r="Q3989" s="185">
        <v>5.0000000000000002E-5</v>
      </c>
      <c r="R3989" s="185">
        <f>Q3989*H3989</f>
        <v>0.147622</v>
      </c>
      <c r="S3989" s="185">
        <v>0</v>
      </c>
      <c r="T3989" s="186">
        <f>S3989*H3989</f>
        <v>0</v>
      </c>
      <c r="U3989" s="35"/>
      <c r="V3989" s="35"/>
      <c r="W3989" s="35"/>
      <c r="X3989" s="35"/>
      <c r="Y3989" s="35"/>
      <c r="Z3989" s="35"/>
      <c r="AA3989" s="35"/>
      <c r="AB3989" s="35"/>
      <c r="AC3989" s="35"/>
      <c r="AD3989" s="35"/>
      <c r="AE3989" s="35"/>
      <c r="AR3989" s="187" t="s">
        <v>644</v>
      </c>
      <c r="AT3989" s="187" t="s">
        <v>526</v>
      </c>
      <c r="AU3989" s="187" t="s">
        <v>89</v>
      </c>
      <c r="AY3989" s="18" t="s">
        <v>524</v>
      </c>
      <c r="BE3989" s="105">
        <f>IF(N3989="základná",J3989,0)</f>
        <v>0</v>
      </c>
      <c r="BF3989" s="105">
        <f>IF(N3989="znížená",J3989,0)</f>
        <v>0</v>
      </c>
      <c r="BG3989" s="105">
        <f>IF(N3989="zákl. prenesená",J3989,0)</f>
        <v>0</v>
      </c>
      <c r="BH3989" s="105">
        <f>IF(N3989="zníž. prenesená",J3989,0)</f>
        <v>0</v>
      </c>
      <c r="BI3989" s="105">
        <f>IF(N3989="nulová",J3989,0)</f>
        <v>0</v>
      </c>
      <c r="BJ3989" s="18" t="s">
        <v>89</v>
      </c>
      <c r="BK3989" s="188">
        <f>ROUND(I3989*H3989,3)</f>
        <v>0</v>
      </c>
      <c r="BL3989" s="18" t="s">
        <v>644</v>
      </c>
      <c r="BM3989" s="187" t="s">
        <v>4272</v>
      </c>
    </row>
    <row r="3990" spans="1:65" s="13" customFormat="1">
      <c r="B3990" s="189"/>
      <c r="D3990" s="190" t="s">
        <v>532</v>
      </c>
      <c r="E3990" s="191" t="s">
        <v>1</v>
      </c>
      <c r="F3990" s="192" t="s">
        <v>4273</v>
      </c>
      <c r="H3990" s="193">
        <v>2952.44</v>
      </c>
      <c r="I3990" s="194"/>
      <c r="L3990" s="189"/>
      <c r="M3990" s="195"/>
      <c r="N3990" s="196"/>
      <c r="O3990" s="196"/>
      <c r="P3990" s="196"/>
      <c r="Q3990" s="196"/>
      <c r="R3990" s="196"/>
      <c r="S3990" s="196"/>
      <c r="T3990" s="197"/>
      <c r="AT3990" s="191" t="s">
        <v>532</v>
      </c>
      <c r="AU3990" s="191" t="s">
        <v>89</v>
      </c>
      <c r="AV3990" s="13" t="s">
        <v>89</v>
      </c>
      <c r="AW3990" s="13" t="s">
        <v>30</v>
      </c>
      <c r="AX3990" s="13" t="s">
        <v>76</v>
      </c>
      <c r="AY3990" s="191" t="s">
        <v>524</v>
      </c>
    </row>
    <row r="3991" spans="1:65" s="16" customFormat="1">
      <c r="B3991" s="213"/>
      <c r="D3991" s="190" t="s">
        <v>532</v>
      </c>
      <c r="E3991" s="214" t="s">
        <v>1</v>
      </c>
      <c r="F3991" s="215" t="s">
        <v>590</v>
      </c>
      <c r="H3991" s="216">
        <v>2952.44</v>
      </c>
      <c r="I3991" s="217"/>
      <c r="L3991" s="213"/>
      <c r="M3991" s="218"/>
      <c r="N3991" s="219"/>
      <c r="O3991" s="219"/>
      <c r="P3991" s="219"/>
      <c r="Q3991" s="219"/>
      <c r="R3991" s="219"/>
      <c r="S3991" s="219"/>
      <c r="T3991" s="220"/>
      <c r="AT3991" s="214" t="s">
        <v>532</v>
      </c>
      <c r="AU3991" s="214" t="s">
        <v>89</v>
      </c>
      <c r="AV3991" s="16" t="s">
        <v>530</v>
      </c>
      <c r="AW3991" s="16" t="s">
        <v>30</v>
      </c>
      <c r="AX3991" s="16" t="s">
        <v>83</v>
      </c>
      <c r="AY3991" s="214" t="s">
        <v>524</v>
      </c>
    </row>
    <row r="3992" spans="1:65" s="2" customFormat="1" ht="21.75" customHeight="1">
      <c r="A3992" s="35"/>
      <c r="B3992" s="144"/>
      <c r="C3992" s="176" t="s">
        <v>4274</v>
      </c>
      <c r="D3992" s="176" t="s">
        <v>526</v>
      </c>
      <c r="E3992" s="177" t="s">
        <v>4275</v>
      </c>
      <c r="F3992" s="178" t="s">
        <v>4276</v>
      </c>
      <c r="G3992" s="179" t="s">
        <v>4265</v>
      </c>
      <c r="H3992" s="180">
        <v>74</v>
      </c>
      <c r="I3992" s="181"/>
      <c r="J3992" s="180">
        <f>ROUND(I3992*H3992,3)</f>
        <v>0</v>
      </c>
      <c r="K3992" s="182"/>
      <c r="L3992" s="36"/>
      <c r="M3992" s="183" t="s">
        <v>1</v>
      </c>
      <c r="N3992" s="184" t="s">
        <v>42</v>
      </c>
      <c r="O3992" s="61"/>
      <c r="P3992" s="185">
        <f>O3992*H3992</f>
        <v>0</v>
      </c>
      <c r="Q3992" s="185">
        <v>5.0000000000000002E-5</v>
      </c>
      <c r="R3992" s="185">
        <f>Q3992*H3992</f>
        <v>3.7000000000000002E-3</v>
      </c>
      <c r="S3992" s="185">
        <v>0</v>
      </c>
      <c r="T3992" s="186">
        <f>S3992*H3992</f>
        <v>0</v>
      </c>
      <c r="U3992" s="35"/>
      <c r="V3992" s="35"/>
      <c r="W3992" s="35"/>
      <c r="X3992" s="35"/>
      <c r="Y3992" s="35"/>
      <c r="Z3992" s="35"/>
      <c r="AA3992" s="35"/>
      <c r="AB3992" s="35"/>
      <c r="AC3992" s="35"/>
      <c r="AD3992" s="35"/>
      <c r="AE3992" s="35"/>
      <c r="AR3992" s="187" t="s">
        <v>644</v>
      </c>
      <c r="AT3992" s="187" t="s">
        <v>526</v>
      </c>
      <c r="AU3992" s="187" t="s">
        <v>89</v>
      </c>
      <c r="AY3992" s="18" t="s">
        <v>524</v>
      </c>
      <c r="BE3992" s="105">
        <f>IF(N3992="základná",J3992,0)</f>
        <v>0</v>
      </c>
      <c r="BF3992" s="105">
        <f>IF(N3992="znížená",J3992,0)</f>
        <v>0</v>
      </c>
      <c r="BG3992" s="105">
        <f>IF(N3992="zákl. prenesená",J3992,0)</f>
        <v>0</v>
      </c>
      <c r="BH3992" s="105">
        <f>IF(N3992="zníž. prenesená",J3992,0)</f>
        <v>0</v>
      </c>
      <c r="BI3992" s="105">
        <f>IF(N3992="nulová",J3992,0)</f>
        <v>0</v>
      </c>
      <c r="BJ3992" s="18" t="s">
        <v>89</v>
      </c>
      <c r="BK3992" s="188">
        <f>ROUND(I3992*H3992,3)</f>
        <v>0</v>
      </c>
      <c r="BL3992" s="18" t="s">
        <v>644</v>
      </c>
      <c r="BM3992" s="187" t="s">
        <v>4277</v>
      </c>
    </row>
    <row r="3993" spans="1:65" s="13" customFormat="1">
      <c r="B3993" s="189"/>
      <c r="D3993" s="190" t="s">
        <v>532</v>
      </c>
      <c r="E3993" s="191" t="s">
        <v>1</v>
      </c>
      <c r="F3993" s="192" t="s">
        <v>4278</v>
      </c>
      <c r="H3993" s="193">
        <v>74</v>
      </c>
      <c r="I3993" s="194"/>
      <c r="L3993" s="189"/>
      <c r="M3993" s="195"/>
      <c r="N3993" s="196"/>
      <c r="O3993" s="196"/>
      <c r="P3993" s="196"/>
      <c r="Q3993" s="196"/>
      <c r="R3993" s="196"/>
      <c r="S3993" s="196"/>
      <c r="T3993" s="197"/>
      <c r="AT3993" s="191" t="s">
        <v>532</v>
      </c>
      <c r="AU3993" s="191" t="s">
        <v>89</v>
      </c>
      <c r="AV3993" s="13" t="s">
        <v>89</v>
      </c>
      <c r="AW3993" s="13" t="s">
        <v>30</v>
      </c>
      <c r="AX3993" s="13" t="s">
        <v>83</v>
      </c>
      <c r="AY3993" s="191" t="s">
        <v>524</v>
      </c>
    </row>
    <row r="3994" spans="1:65" s="2" customFormat="1" ht="21.75" customHeight="1">
      <c r="A3994" s="35"/>
      <c r="B3994" s="144"/>
      <c r="C3994" s="176" t="s">
        <v>4279</v>
      </c>
      <c r="D3994" s="176" t="s">
        <v>526</v>
      </c>
      <c r="E3994" s="177" t="s">
        <v>4280</v>
      </c>
      <c r="F3994" s="178" t="s">
        <v>4281</v>
      </c>
      <c r="G3994" s="179" t="s">
        <v>529</v>
      </c>
      <c r="H3994" s="180">
        <v>182</v>
      </c>
      <c r="I3994" s="181"/>
      <c r="J3994" s="180">
        <f>ROUND(I3994*H3994,3)</f>
        <v>0</v>
      </c>
      <c r="K3994" s="182"/>
      <c r="L3994" s="36"/>
      <c r="M3994" s="183" t="s">
        <v>1</v>
      </c>
      <c r="N3994" s="184" t="s">
        <v>42</v>
      </c>
      <c r="O3994" s="61"/>
      <c r="P3994" s="185">
        <f>O3994*H3994</f>
        <v>0</v>
      </c>
      <c r="Q3994" s="185">
        <v>5.0000000000000002E-5</v>
      </c>
      <c r="R3994" s="185">
        <f>Q3994*H3994</f>
        <v>9.1000000000000004E-3</v>
      </c>
      <c r="S3994" s="185">
        <v>0</v>
      </c>
      <c r="T3994" s="186">
        <f>S3994*H3994</f>
        <v>0</v>
      </c>
      <c r="U3994" s="35"/>
      <c r="V3994" s="35"/>
      <c r="W3994" s="35"/>
      <c r="X3994" s="35"/>
      <c r="Y3994" s="35"/>
      <c r="Z3994" s="35"/>
      <c r="AA3994" s="35"/>
      <c r="AB3994" s="35"/>
      <c r="AC3994" s="35"/>
      <c r="AD3994" s="35"/>
      <c r="AE3994" s="35"/>
      <c r="AR3994" s="187" t="s">
        <v>644</v>
      </c>
      <c r="AT3994" s="187" t="s">
        <v>526</v>
      </c>
      <c r="AU3994" s="187" t="s">
        <v>89</v>
      </c>
      <c r="AY3994" s="18" t="s">
        <v>524</v>
      </c>
      <c r="BE3994" s="105">
        <f>IF(N3994="základná",J3994,0)</f>
        <v>0</v>
      </c>
      <c r="BF3994" s="105">
        <f>IF(N3994="znížená",J3994,0)</f>
        <v>0</v>
      </c>
      <c r="BG3994" s="105">
        <f>IF(N3994="zákl. prenesená",J3994,0)</f>
        <v>0</v>
      </c>
      <c r="BH3994" s="105">
        <f>IF(N3994="zníž. prenesená",J3994,0)</f>
        <v>0</v>
      </c>
      <c r="BI3994" s="105">
        <f>IF(N3994="nulová",J3994,0)</f>
        <v>0</v>
      </c>
      <c r="BJ3994" s="18" t="s">
        <v>89</v>
      </c>
      <c r="BK3994" s="188">
        <f>ROUND(I3994*H3994,3)</f>
        <v>0</v>
      </c>
      <c r="BL3994" s="18" t="s">
        <v>644</v>
      </c>
      <c r="BM3994" s="187" t="s">
        <v>4282</v>
      </c>
    </row>
    <row r="3995" spans="1:65" s="13" customFormat="1">
      <c r="B3995" s="189"/>
      <c r="D3995" s="190" t="s">
        <v>532</v>
      </c>
      <c r="E3995" s="191" t="s">
        <v>1</v>
      </c>
      <c r="F3995" s="192" t="s">
        <v>4283</v>
      </c>
      <c r="H3995" s="193">
        <v>182</v>
      </c>
      <c r="I3995" s="194"/>
      <c r="L3995" s="189"/>
      <c r="M3995" s="195"/>
      <c r="N3995" s="196"/>
      <c r="O3995" s="196"/>
      <c r="P3995" s="196"/>
      <c r="Q3995" s="196"/>
      <c r="R3995" s="196"/>
      <c r="S3995" s="196"/>
      <c r="T3995" s="197"/>
      <c r="AT3995" s="191" t="s">
        <v>532</v>
      </c>
      <c r="AU3995" s="191" t="s">
        <v>89</v>
      </c>
      <c r="AV3995" s="13" t="s">
        <v>89</v>
      </c>
      <c r="AW3995" s="13" t="s">
        <v>30</v>
      </c>
      <c r="AX3995" s="13" t="s">
        <v>83</v>
      </c>
      <c r="AY3995" s="191" t="s">
        <v>524</v>
      </c>
    </row>
    <row r="3996" spans="1:65" s="2" customFormat="1" ht="33" customHeight="1">
      <c r="A3996" s="35"/>
      <c r="B3996" s="144"/>
      <c r="C3996" s="258" t="s">
        <v>4284</v>
      </c>
      <c r="D3996" s="176" t="s">
        <v>526</v>
      </c>
      <c r="E3996" s="177" t="s">
        <v>4285</v>
      </c>
      <c r="F3996" s="178" t="s">
        <v>4286</v>
      </c>
      <c r="G3996" s="179" t="s">
        <v>879</v>
      </c>
      <c r="H3996" s="180">
        <v>1</v>
      </c>
      <c r="I3996" s="181"/>
      <c r="J3996" s="180">
        <f>ROUND(I3996*H3996,3)</f>
        <v>0</v>
      </c>
      <c r="K3996" s="182"/>
      <c r="L3996" s="36"/>
      <c r="M3996" s="183" t="s">
        <v>1</v>
      </c>
      <c r="N3996" s="184" t="s">
        <v>42</v>
      </c>
      <c r="O3996" s="61"/>
      <c r="P3996" s="185">
        <f>O3996*H3996</f>
        <v>0</v>
      </c>
      <c r="Q3996" s="185">
        <v>5.0000000000000002E-5</v>
      </c>
      <c r="R3996" s="185">
        <f>Q3996*H3996</f>
        <v>5.0000000000000002E-5</v>
      </c>
      <c r="S3996" s="185">
        <v>0</v>
      </c>
      <c r="T3996" s="186">
        <f>S3996*H3996</f>
        <v>0</v>
      </c>
      <c r="U3996" s="35"/>
      <c r="V3996" s="35"/>
      <c r="W3996" s="35"/>
      <c r="X3996" s="35"/>
      <c r="Y3996" s="35"/>
      <c r="Z3996" s="35"/>
      <c r="AA3996" s="35"/>
      <c r="AB3996" s="35"/>
      <c r="AC3996" s="35"/>
      <c r="AD3996" s="35"/>
      <c r="AE3996" s="35"/>
      <c r="AR3996" s="187" t="s">
        <v>644</v>
      </c>
      <c r="AT3996" s="187" t="s">
        <v>526</v>
      </c>
      <c r="AU3996" s="187" t="s">
        <v>89</v>
      </c>
      <c r="AY3996" s="18" t="s">
        <v>524</v>
      </c>
      <c r="BE3996" s="105">
        <f>IF(N3996="základná",J3996,0)</f>
        <v>0</v>
      </c>
      <c r="BF3996" s="105">
        <f>IF(N3996="znížená",J3996,0)</f>
        <v>0</v>
      </c>
      <c r="BG3996" s="105">
        <f>IF(N3996="zákl. prenesená",J3996,0)</f>
        <v>0</v>
      </c>
      <c r="BH3996" s="105">
        <f>IF(N3996="zníž. prenesená",J3996,0)</f>
        <v>0</v>
      </c>
      <c r="BI3996" s="105">
        <f>IF(N3996="nulová",J3996,0)</f>
        <v>0</v>
      </c>
      <c r="BJ3996" s="18" t="s">
        <v>89</v>
      </c>
      <c r="BK3996" s="188">
        <f>ROUND(I3996*H3996,3)</f>
        <v>0</v>
      </c>
      <c r="BL3996" s="18" t="s">
        <v>644</v>
      </c>
      <c r="BM3996" s="187" t="s">
        <v>4287</v>
      </c>
    </row>
    <row r="3997" spans="1:65" s="13" customFormat="1" ht="11.4">
      <c r="B3997" s="189"/>
      <c r="C3997" s="270"/>
      <c r="D3997" s="176" t="s">
        <v>532</v>
      </c>
      <c r="E3997" s="191" t="s">
        <v>1</v>
      </c>
      <c r="F3997" s="192" t="s">
        <v>3901</v>
      </c>
      <c r="H3997" s="193">
        <v>1</v>
      </c>
      <c r="I3997" s="194"/>
      <c r="L3997" s="189"/>
      <c r="M3997" s="195"/>
      <c r="N3997" s="196"/>
      <c r="O3997" s="196"/>
      <c r="P3997" s="196"/>
      <c r="Q3997" s="196"/>
      <c r="R3997" s="196"/>
      <c r="S3997" s="196"/>
      <c r="T3997" s="197"/>
      <c r="AT3997" s="191" t="s">
        <v>532</v>
      </c>
      <c r="AU3997" s="191" t="s">
        <v>89</v>
      </c>
      <c r="AV3997" s="13" t="s">
        <v>89</v>
      </c>
      <c r="AW3997" s="13" t="s">
        <v>30</v>
      </c>
      <c r="AX3997" s="13" t="s">
        <v>83</v>
      </c>
      <c r="AY3997" s="191" t="s">
        <v>524</v>
      </c>
    </row>
    <row r="3998" spans="1:65" s="2" customFormat="1" ht="33" customHeight="1">
      <c r="A3998" s="35"/>
      <c r="B3998" s="144"/>
      <c r="C3998" s="258" t="s">
        <v>4288</v>
      </c>
      <c r="D3998" s="176" t="s">
        <v>526</v>
      </c>
      <c r="E3998" s="177" t="s">
        <v>4289</v>
      </c>
      <c r="F3998" s="178" t="s">
        <v>4290</v>
      </c>
      <c r="G3998" s="179" t="s">
        <v>879</v>
      </c>
      <c r="H3998" s="180">
        <v>1</v>
      </c>
      <c r="I3998" s="181"/>
      <c r="J3998" s="180">
        <f>ROUND(I3998*H3998,3)</f>
        <v>0</v>
      </c>
      <c r="K3998" s="182"/>
      <c r="L3998" s="36"/>
      <c r="M3998" s="183" t="s">
        <v>1</v>
      </c>
      <c r="N3998" s="184" t="s">
        <v>42</v>
      </c>
      <c r="O3998" s="61"/>
      <c r="P3998" s="185">
        <f>O3998*H3998</f>
        <v>0</v>
      </c>
      <c r="Q3998" s="185">
        <v>5.0000000000000002E-5</v>
      </c>
      <c r="R3998" s="185">
        <f>Q3998*H3998</f>
        <v>5.0000000000000002E-5</v>
      </c>
      <c r="S3998" s="185">
        <v>0</v>
      </c>
      <c r="T3998" s="186">
        <f>S3998*H3998</f>
        <v>0</v>
      </c>
      <c r="U3998" s="35"/>
      <c r="V3998" s="35"/>
      <c r="W3998" s="35"/>
      <c r="X3998" s="35"/>
      <c r="Y3998" s="35"/>
      <c r="Z3998" s="35"/>
      <c r="AA3998" s="35"/>
      <c r="AB3998" s="35"/>
      <c r="AC3998" s="35"/>
      <c r="AD3998" s="35"/>
      <c r="AE3998" s="35"/>
      <c r="AR3998" s="187" t="s">
        <v>644</v>
      </c>
      <c r="AT3998" s="187" t="s">
        <v>526</v>
      </c>
      <c r="AU3998" s="187" t="s">
        <v>89</v>
      </c>
      <c r="AY3998" s="18" t="s">
        <v>524</v>
      </c>
      <c r="BE3998" s="105">
        <f>IF(N3998="základná",J3998,0)</f>
        <v>0</v>
      </c>
      <c r="BF3998" s="105">
        <f>IF(N3998="znížená",J3998,0)</f>
        <v>0</v>
      </c>
      <c r="BG3998" s="105">
        <f>IF(N3998="zákl. prenesená",J3998,0)</f>
        <v>0</v>
      </c>
      <c r="BH3998" s="105">
        <f>IF(N3998="zníž. prenesená",J3998,0)</f>
        <v>0</v>
      </c>
      <c r="BI3998" s="105">
        <f>IF(N3998="nulová",J3998,0)</f>
        <v>0</v>
      </c>
      <c r="BJ3998" s="18" t="s">
        <v>89</v>
      </c>
      <c r="BK3998" s="188">
        <f>ROUND(I3998*H3998,3)</f>
        <v>0</v>
      </c>
      <c r="BL3998" s="18" t="s">
        <v>644</v>
      </c>
      <c r="BM3998" s="187" t="s">
        <v>4291</v>
      </c>
    </row>
    <row r="3999" spans="1:65" s="13" customFormat="1" ht="11.4">
      <c r="B3999" s="189"/>
      <c r="C3999" s="270"/>
      <c r="D3999" s="176" t="s">
        <v>532</v>
      </c>
      <c r="E3999" s="191" t="s">
        <v>1</v>
      </c>
      <c r="F3999" s="192" t="s">
        <v>3901</v>
      </c>
      <c r="H3999" s="193">
        <v>1</v>
      </c>
      <c r="I3999" s="194"/>
      <c r="L3999" s="189"/>
      <c r="M3999" s="195"/>
      <c r="N3999" s="196"/>
      <c r="O3999" s="196"/>
      <c r="P3999" s="196"/>
      <c r="Q3999" s="196"/>
      <c r="R3999" s="196"/>
      <c r="S3999" s="196"/>
      <c r="T3999" s="197"/>
      <c r="AT3999" s="191" t="s">
        <v>532</v>
      </c>
      <c r="AU3999" s="191" t="s">
        <v>89</v>
      </c>
      <c r="AV3999" s="13" t="s">
        <v>89</v>
      </c>
      <c r="AW3999" s="13" t="s">
        <v>30</v>
      </c>
      <c r="AX3999" s="13" t="s">
        <v>83</v>
      </c>
      <c r="AY3999" s="191" t="s">
        <v>524</v>
      </c>
    </row>
    <row r="4000" spans="1:65" s="2" customFormat="1" ht="33" customHeight="1">
      <c r="A4000" s="35"/>
      <c r="B4000" s="144"/>
      <c r="C4000" s="258" t="s">
        <v>4292</v>
      </c>
      <c r="D4000" s="176" t="s">
        <v>526</v>
      </c>
      <c r="E4000" s="177" t="s">
        <v>4293</v>
      </c>
      <c r="F4000" s="178" t="s">
        <v>4294</v>
      </c>
      <c r="G4000" s="179" t="s">
        <v>879</v>
      </c>
      <c r="H4000" s="180">
        <v>1</v>
      </c>
      <c r="I4000" s="181"/>
      <c r="J4000" s="180">
        <f>ROUND(I4000*H4000,3)</f>
        <v>0</v>
      </c>
      <c r="K4000" s="182"/>
      <c r="L4000" s="36"/>
      <c r="M4000" s="183" t="s">
        <v>1</v>
      </c>
      <c r="N4000" s="184" t="s">
        <v>42</v>
      </c>
      <c r="O4000" s="61"/>
      <c r="P4000" s="185">
        <f>O4000*H4000</f>
        <v>0</v>
      </c>
      <c r="Q4000" s="185">
        <v>5.0000000000000002E-5</v>
      </c>
      <c r="R4000" s="185">
        <f>Q4000*H4000</f>
        <v>5.0000000000000002E-5</v>
      </c>
      <c r="S4000" s="185">
        <v>0</v>
      </c>
      <c r="T4000" s="186">
        <f>S4000*H4000</f>
        <v>0</v>
      </c>
      <c r="U4000" s="35"/>
      <c r="V4000" s="35"/>
      <c r="W4000" s="35"/>
      <c r="X4000" s="35"/>
      <c r="Y4000" s="35"/>
      <c r="Z4000" s="35"/>
      <c r="AA4000" s="35"/>
      <c r="AB4000" s="35"/>
      <c r="AC4000" s="35"/>
      <c r="AD4000" s="35"/>
      <c r="AE4000" s="35"/>
      <c r="AR4000" s="187" t="s">
        <v>644</v>
      </c>
      <c r="AT4000" s="187" t="s">
        <v>526</v>
      </c>
      <c r="AU4000" s="187" t="s">
        <v>89</v>
      </c>
      <c r="AY4000" s="18" t="s">
        <v>524</v>
      </c>
      <c r="BE4000" s="105">
        <f>IF(N4000="základná",J4000,0)</f>
        <v>0</v>
      </c>
      <c r="BF4000" s="105">
        <f>IF(N4000="znížená",J4000,0)</f>
        <v>0</v>
      </c>
      <c r="BG4000" s="105">
        <f>IF(N4000="zákl. prenesená",J4000,0)</f>
        <v>0</v>
      </c>
      <c r="BH4000" s="105">
        <f>IF(N4000="zníž. prenesená",J4000,0)</f>
        <v>0</v>
      </c>
      <c r="BI4000" s="105">
        <f>IF(N4000="nulová",J4000,0)</f>
        <v>0</v>
      </c>
      <c r="BJ4000" s="18" t="s">
        <v>89</v>
      </c>
      <c r="BK4000" s="188">
        <f>ROUND(I4000*H4000,3)</f>
        <v>0</v>
      </c>
      <c r="BL4000" s="18" t="s">
        <v>644</v>
      </c>
      <c r="BM4000" s="187" t="s">
        <v>4295</v>
      </c>
    </row>
    <row r="4001" spans="1:65" s="13" customFormat="1">
      <c r="B4001" s="189"/>
      <c r="D4001" s="190" t="s">
        <v>532</v>
      </c>
      <c r="E4001" s="191" t="s">
        <v>1</v>
      </c>
      <c r="F4001" s="192" t="s">
        <v>3901</v>
      </c>
      <c r="H4001" s="193">
        <v>1</v>
      </c>
      <c r="I4001" s="194"/>
      <c r="L4001" s="189"/>
      <c r="M4001" s="195"/>
      <c r="N4001" s="196"/>
      <c r="O4001" s="196"/>
      <c r="P4001" s="196"/>
      <c r="Q4001" s="196"/>
      <c r="R4001" s="196"/>
      <c r="S4001" s="196"/>
      <c r="T4001" s="197"/>
      <c r="AT4001" s="191" t="s">
        <v>532</v>
      </c>
      <c r="AU4001" s="191" t="s">
        <v>89</v>
      </c>
      <c r="AV4001" s="13" t="s">
        <v>89</v>
      </c>
      <c r="AW4001" s="13" t="s">
        <v>30</v>
      </c>
      <c r="AX4001" s="13" t="s">
        <v>83</v>
      </c>
      <c r="AY4001" s="191" t="s">
        <v>524</v>
      </c>
    </row>
    <row r="4002" spans="1:65" s="2" customFormat="1" ht="21.75" customHeight="1">
      <c r="A4002" s="35"/>
      <c r="B4002" s="144"/>
      <c r="C4002" s="176" t="s">
        <v>4296</v>
      </c>
      <c r="D4002" s="176" t="s">
        <v>526</v>
      </c>
      <c r="E4002" s="177" t="s">
        <v>4297</v>
      </c>
      <c r="F4002" s="178" t="s">
        <v>4298</v>
      </c>
      <c r="G4002" s="179" t="s">
        <v>879</v>
      </c>
      <c r="H4002" s="180">
        <v>2</v>
      </c>
      <c r="I4002" s="181"/>
      <c r="J4002" s="180">
        <f>ROUND(I4002*H4002,3)</f>
        <v>0</v>
      </c>
      <c r="K4002" s="182"/>
      <c r="L4002" s="36"/>
      <c r="M4002" s="183" t="s">
        <v>1</v>
      </c>
      <c r="N4002" s="184" t="s">
        <v>42</v>
      </c>
      <c r="O4002" s="61"/>
      <c r="P4002" s="185">
        <f>O4002*H4002</f>
        <v>0</v>
      </c>
      <c r="Q4002" s="185">
        <v>8.0000000000000007E-5</v>
      </c>
      <c r="R4002" s="185">
        <f>Q4002*H4002</f>
        <v>1.6000000000000001E-4</v>
      </c>
      <c r="S4002" s="185">
        <v>0</v>
      </c>
      <c r="T4002" s="186">
        <f>S4002*H4002</f>
        <v>0</v>
      </c>
      <c r="U4002" s="35"/>
      <c r="V4002" s="35"/>
      <c r="W4002" s="35"/>
      <c r="X4002" s="35"/>
      <c r="Y4002" s="35"/>
      <c r="Z4002" s="35"/>
      <c r="AA4002" s="35"/>
      <c r="AB4002" s="35"/>
      <c r="AC4002" s="35"/>
      <c r="AD4002" s="35"/>
      <c r="AE4002" s="35"/>
      <c r="AR4002" s="187" t="s">
        <v>644</v>
      </c>
      <c r="AT4002" s="187" t="s">
        <v>526</v>
      </c>
      <c r="AU4002" s="187" t="s">
        <v>89</v>
      </c>
      <c r="AY4002" s="18" t="s">
        <v>524</v>
      </c>
      <c r="BE4002" s="105">
        <f>IF(N4002="základná",J4002,0)</f>
        <v>0</v>
      </c>
      <c r="BF4002" s="105">
        <f>IF(N4002="znížená",J4002,0)</f>
        <v>0</v>
      </c>
      <c r="BG4002" s="105">
        <f>IF(N4002="zákl. prenesená",J4002,0)</f>
        <v>0</v>
      </c>
      <c r="BH4002" s="105">
        <f>IF(N4002="zníž. prenesená",J4002,0)</f>
        <v>0</v>
      </c>
      <c r="BI4002" s="105">
        <f>IF(N4002="nulová",J4002,0)</f>
        <v>0</v>
      </c>
      <c r="BJ4002" s="18" t="s">
        <v>89</v>
      </c>
      <c r="BK4002" s="188">
        <f>ROUND(I4002*H4002,3)</f>
        <v>0</v>
      </c>
      <c r="BL4002" s="18" t="s">
        <v>644</v>
      </c>
      <c r="BM4002" s="187" t="s">
        <v>4299</v>
      </c>
    </row>
    <row r="4003" spans="1:65" s="13" customFormat="1">
      <c r="B4003" s="189"/>
      <c r="D4003" s="190" t="s">
        <v>532</v>
      </c>
      <c r="E4003" s="191" t="s">
        <v>1</v>
      </c>
      <c r="F4003" s="192" t="s">
        <v>3281</v>
      </c>
      <c r="H4003" s="193">
        <v>2</v>
      </c>
      <c r="I4003" s="194"/>
      <c r="L4003" s="189"/>
      <c r="M4003" s="195"/>
      <c r="N4003" s="196"/>
      <c r="O4003" s="196"/>
      <c r="P4003" s="196"/>
      <c r="Q4003" s="196"/>
      <c r="R4003" s="196"/>
      <c r="S4003" s="196"/>
      <c r="T4003" s="197"/>
      <c r="AT4003" s="191" t="s">
        <v>532</v>
      </c>
      <c r="AU4003" s="191" t="s">
        <v>89</v>
      </c>
      <c r="AV4003" s="13" t="s">
        <v>89</v>
      </c>
      <c r="AW4003" s="13" t="s">
        <v>30</v>
      </c>
      <c r="AX4003" s="13" t="s">
        <v>83</v>
      </c>
      <c r="AY4003" s="191" t="s">
        <v>524</v>
      </c>
    </row>
    <row r="4004" spans="1:65" s="2" customFormat="1" ht="44.25" customHeight="1">
      <c r="A4004" s="35"/>
      <c r="B4004" s="144"/>
      <c r="C4004" s="176" t="s">
        <v>4300</v>
      </c>
      <c r="D4004" s="176" t="s">
        <v>526</v>
      </c>
      <c r="E4004" s="177" t="s">
        <v>4301</v>
      </c>
      <c r="F4004" s="178" t="s">
        <v>4302</v>
      </c>
      <c r="G4004" s="179" t="s">
        <v>879</v>
      </c>
      <c r="H4004" s="180">
        <v>2</v>
      </c>
      <c r="I4004" s="181"/>
      <c r="J4004" s="180">
        <f>ROUND(I4004*H4004,3)</f>
        <v>0</v>
      </c>
      <c r="K4004" s="182"/>
      <c r="L4004" s="36"/>
      <c r="M4004" s="183" t="s">
        <v>1</v>
      </c>
      <c r="N4004" s="184" t="s">
        <v>42</v>
      </c>
      <c r="O4004" s="61"/>
      <c r="P4004" s="185">
        <f>O4004*H4004</f>
        <v>0</v>
      </c>
      <c r="Q4004" s="185">
        <v>5.0000000000000002E-5</v>
      </c>
      <c r="R4004" s="185">
        <f>Q4004*H4004</f>
        <v>1E-4</v>
      </c>
      <c r="S4004" s="185">
        <v>1E-3</v>
      </c>
      <c r="T4004" s="186">
        <f>S4004*H4004</f>
        <v>2E-3</v>
      </c>
      <c r="U4004" s="35"/>
      <c r="V4004" s="35"/>
      <c r="W4004" s="35"/>
      <c r="X4004" s="35"/>
      <c r="Y4004" s="35"/>
      <c r="Z4004" s="35"/>
      <c r="AA4004" s="35"/>
      <c r="AB4004" s="35"/>
      <c r="AC4004" s="35"/>
      <c r="AD4004" s="35"/>
      <c r="AE4004" s="35"/>
      <c r="AR4004" s="187" t="s">
        <v>644</v>
      </c>
      <c r="AT4004" s="187" t="s">
        <v>526</v>
      </c>
      <c r="AU4004" s="187" t="s">
        <v>89</v>
      </c>
      <c r="AY4004" s="18" t="s">
        <v>524</v>
      </c>
      <c r="BE4004" s="105">
        <f>IF(N4004="základná",J4004,0)</f>
        <v>0</v>
      </c>
      <c r="BF4004" s="105">
        <f>IF(N4004="znížená",J4004,0)</f>
        <v>0</v>
      </c>
      <c r="BG4004" s="105">
        <f>IF(N4004="zákl. prenesená",J4004,0)</f>
        <v>0</v>
      </c>
      <c r="BH4004" s="105">
        <f>IF(N4004="zníž. prenesená",J4004,0)</f>
        <v>0</v>
      </c>
      <c r="BI4004" s="105">
        <f>IF(N4004="nulová",J4004,0)</f>
        <v>0</v>
      </c>
      <c r="BJ4004" s="18" t="s">
        <v>89</v>
      </c>
      <c r="BK4004" s="188">
        <f>ROUND(I4004*H4004,3)</f>
        <v>0</v>
      </c>
      <c r="BL4004" s="18" t="s">
        <v>644</v>
      </c>
      <c r="BM4004" s="187" t="s">
        <v>4303</v>
      </c>
    </row>
    <row r="4005" spans="1:65" s="13" customFormat="1">
      <c r="B4005" s="189"/>
      <c r="D4005" s="190" t="s">
        <v>532</v>
      </c>
      <c r="E4005" s="191" t="s">
        <v>1</v>
      </c>
      <c r="F4005" s="192" t="s">
        <v>4304</v>
      </c>
      <c r="H4005" s="193">
        <v>2</v>
      </c>
      <c r="I4005" s="194"/>
      <c r="L4005" s="189"/>
      <c r="M4005" s="195"/>
      <c r="N4005" s="196"/>
      <c r="O4005" s="196"/>
      <c r="P4005" s="196"/>
      <c r="Q4005" s="196"/>
      <c r="R4005" s="196"/>
      <c r="S4005" s="196"/>
      <c r="T4005" s="197"/>
      <c r="AT4005" s="191" t="s">
        <v>532</v>
      </c>
      <c r="AU4005" s="191" t="s">
        <v>89</v>
      </c>
      <c r="AV4005" s="13" t="s">
        <v>89</v>
      </c>
      <c r="AW4005" s="13" t="s">
        <v>30</v>
      </c>
      <c r="AX4005" s="13" t="s">
        <v>83</v>
      </c>
      <c r="AY4005" s="191" t="s">
        <v>524</v>
      </c>
    </row>
    <row r="4006" spans="1:65" s="2" customFormat="1" ht="21.75" customHeight="1">
      <c r="A4006" s="35"/>
      <c r="B4006" s="144"/>
      <c r="C4006" s="176" t="s">
        <v>4305</v>
      </c>
      <c r="D4006" s="176" t="s">
        <v>526</v>
      </c>
      <c r="E4006" s="177" t="s">
        <v>4306</v>
      </c>
      <c r="F4006" s="178" t="s">
        <v>4307</v>
      </c>
      <c r="G4006" s="179" t="s">
        <v>879</v>
      </c>
      <c r="H4006" s="180">
        <v>1</v>
      </c>
      <c r="I4006" s="181"/>
      <c r="J4006" s="180">
        <f>ROUND(I4006*H4006,3)</f>
        <v>0</v>
      </c>
      <c r="K4006" s="182"/>
      <c r="L4006" s="36"/>
      <c r="M4006" s="183" t="s">
        <v>1</v>
      </c>
      <c r="N4006" s="184" t="s">
        <v>42</v>
      </c>
      <c r="O4006" s="61"/>
      <c r="P4006" s="185">
        <f>O4006*H4006</f>
        <v>0</v>
      </c>
      <c r="Q4006" s="185">
        <v>5.0000000000000002E-5</v>
      </c>
      <c r="R4006" s="185">
        <f>Q4006*H4006</f>
        <v>5.0000000000000002E-5</v>
      </c>
      <c r="S4006" s="185">
        <v>1E-3</v>
      </c>
      <c r="T4006" s="186">
        <f>S4006*H4006</f>
        <v>1E-3</v>
      </c>
      <c r="U4006" s="35"/>
      <c r="V4006" s="35"/>
      <c r="W4006" s="35"/>
      <c r="X4006" s="35"/>
      <c r="Y4006" s="35"/>
      <c r="Z4006" s="35"/>
      <c r="AA4006" s="35"/>
      <c r="AB4006" s="35"/>
      <c r="AC4006" s="35"/>
      <c r="AD4006" s="35"/>
      <c r="AE4006" s="35"/>
      <c r="AR4006" s="187" t="s">
        <v>644</v>
      </c>
      <c r="AT4006" s="187" t="s">
        <v>526</v>
      </c>
      <c r="AU4006" s="187" t="s">
        <v>89</v>
      </c>
      <c r="AY4006" s="18" t="s">
        <v>524</v>
      </c>
      <c r="BE4006" s="105">
        <f>IF(N4006="základná",J4006,0)</f>
        <v>0</v>
      </c>
      <c r="BF4006" s="105">
        <f>IF(N4006="znížená",J4006,0)</f>
        <v>0</v>
      </c>
      <c r="BG4006" s="105">
        <f>IF(N4006="zákl. prenesená",J4006,0)</f>
        <v>0</v>
      </c>
      <c r="BH4006" s="105">
        <f>IF(N4006="zníž. prenesená",J4006,0)</f>
        <v>0</v>
      </c>
      <c r="BI4006" s="105">
        <f>IF(N4006="nulová",J4006,0)</f>
        <v>0</v>
      </c>
      <c r="BJ4006" s="18" t="s">
        <v>89</v>
      </c>
      <c r="BK4006" s="188">
        <f>ROUND(I4006*H4006,3)</f>
        <v>0</v>
      </c>
      <c r="BL4006" s="18" t="s">
        <v>644</v>
      </c>
      <c r="BM4006" s="187" t="s">
        <v>4308</v>
      </c>
    </row>
    <row r="4007" spans="1:65" s="13" customFormat="1">
      <c r="B4007" s="189"/>
      <c r="D4007" s="190" t="s">
        <v>532</v>
      </c>
      <c r="E4007" s="191" t="s">
        <v>1</v>
      </c>
      <c r="F4007" s="192" t="s">
        <v>4309</v>
      </c>
      <c r="H4007" s="193">
        <v>1</v>
      </c>
      <c r="I4007" s="194"/>
      <c r="L4007" s="189"/>
      <c r="M4007" s="195"/>
      <c r="N4007" s="196"/>
      <c r="O4007" s="196"/>
      <c r="P4007" s="196"/>
      <c r="Q4007" s="196"/>
      <c r="R4007" s="196"/>
      <c r="S4007" s="196"/>
      <c r="T4007" s="197"/>
      <c r="AT4007" s="191" t="s">
        <v>532</v>
      </c>
      <c r="AU4007" s="191" t="s">
        <v>89</v>
      </c>
      <c r="AV4007" s="13" t="s">
        <v>89</v>
      </c>
      <c r="AW4007" s="13" t="s">
        <v>30</v>
      </c>
      <c r="AX4007" s="13" t="s">
        <v>83</v>
      </c>
      <c r="AY4007" s="191" t="s">
        <v>524</v>
      </c>
    </row>
    <row r="4008" spans="1:65" s="2" customFormat="1" ht="21.75" customHeight="1">
      <c r="A4008" s="35"/>
      <c r="B4008" s="144"/>
      <c r="C4008" s="176" t="s">
        <v>4310</v>
      </c>
      <c r="D4008" s="176" t="s">
        <v>526</v>
      </c>
      <c r="E4008" s="177" t="s">
        <v>4311</v>
      </c>
      <c r="F4008" s="178" t="s">
        <v>4312</v>
      </c>
      <c r="G4008" s="179" t="s">
        <v>879</v>
      </c>
      <c r="H4008" s="180">
        <v>1</v>
      </c>
      <c r="I4008" s="181"/>
      <c r="J4008" s="180">
        <f>ROUND(I4008*H4008,3)</f>
        <v>0</v>
      </c>
      <c r="K4008" s="182"/>
      <c r="L4008" s="36"/>
      <c r="M4008" s="183" t="s">
        <v>1</v>
      </c>
      <c r="N4008" s="184" t="s">
        <v>42</v>
      </c>
      <c r="O4008" s="61"/>
      <c r="P4008" s="185">
        <f>O4008*H4008</f>
        <v>0</v>
      </c>
      <c r="Q4008" s="185">
        <v>5.0000000000000002E-5</v>
      </c>
      <c r="R4008" s="185">
        <f>Q4008*H4008</f>
        <v>5.0000000000000002E-5</v>
      </c>
      <c r="S4008" s="185">
        <v>0</v>
      </c>
      <c r="T4008" s="186">
        <f>S4008*H4008</f>
        <v>0</v>
      </c>
      <c r="U4008" s="35"/>
      <c r="V4008" s="35"/>
      <c r="W4008" s="35"/>
      <c r="X4008" s="35"/>
      <c r="Y4008" s="35"/>
      <c r="Z4008" s="35"/>
      <c r="AA4008" s="35"/>
      <c r="AB4008" s="35"/>
      <c r="AC4008" s="35"/>
      <c r="AD4008" s="35"/>
      <c r="AE4008" s="35"/>
      <c r="AR4008" s="187" t="s">
        <v>644</v>
      </c>
      <c r="AT4008" s="187" t="s">
        <v>526</v>
      </c>
      <c r="AU4008" s="187" t="s">
        <v>89</v>
      </c>
      <c r="AY4008" s="18" t="s">
        <v>524</v>
      </c>
      <c r="BE4008" s="105">
        <f>IF(N4008="základná",J4008,0)</f>
        <v>0</v>
      </c>
      <c r="BF4008" s="105">
        <f>IF(N4008="znížená",J4008,0)</f>
        <v>0</v>
      </c>
      <c r="BG4008" s="105">
        <f>IF(N4008="zákl. prenesená",J4008,0)</f>
        <v>0</v>
      </c>
      <c r="BH4008" s="105">
        <f>IF(N4008="zníž. prenesená",J4008,0)</f>
        <v>0</v>
      </c>
      <c r="BI4008" s="105">
        <f>IF(N4008="nulová",J4008,0)</f>
        <v>0</v>
      </c>
      <c r="BJ4008" s="18" t="s">
        <v>89</v>
      </c>
      <c r="BK4008" s="188">
        <f>ROUND(I4008*H4008,3)</f>
        <v>0</v>
      </c>
      <c r="BL4008" s="18" t="s">
        <v>644</v>
      </c>
      <c r="BM4008" s="187" t="s">
        <v>4313</v>
      </c>
    </row>
    <row r="4009" spans="1:65" s="13" customFormat="1">
      <c r="B4009" s="189"/>
      <c r="D4009" s="190" t="s">
        <v>532</v>
      </c>
      <c r="E4009" s="191" t="s">
        <v>1</v>
      </c>
      <c r="F4009" s="192" t="s">
        <v>4314</v>
      </c>
      <c r="H4009" s="193">
        <v>1</v>
      </c>
      <c r="I4009" s="194"/>
      <c r="L4009" s="189"/>
      <c r="M4009" s="195"/>
      <c r="N4009" s="196"/>
      <c r="O4009" s="196"/>
      <c r="P4009" s="196"/>
      <c r="Q4009" s="196"/>
      <c r="R4009" s="196"/>
      <c r="S4009" s="196"/>
      <c r="T4009" s="197"/>
      <c r="AT4009" s="191" t="s">
        <v>532</v>
      </c>
      <c r="AU4009" s="191" t="s">
        <v>89</v>
      </c>
      <c r="AV4009" s="13" t="s">
        <v>89</v>
      </c>
      <c r="AW4009" s="13" t="s">
        <v>30</v>
      </c>
      <c r="AX4009" s="13" t="s">
        <v>83</v>
      </c>
      <c r="AY4009" s="191" t="s">
        <v>524</v>
      </c>
    </row>
    <row r="4010" spans="1:65" s="2" customFormat="1" ht="21.75" customHeight="1">
      <c r="A4010" s="35"/>
      <c r="B4010" s="144"/>
      <c r="C4010" s="176" t="s">
        <v>4315</v>
      </c>
      <c r="D4010" s="176" t="s">
        <v>526</v>
      </c>
      <c r="E4010" s="177" t="s">
        <v>4316</v>
      </c>
      <c r="F4010" s="178" t="s">
        <v>4317</v>
      </c>
      <c r="G4010" s="179" t="s">
        <v>879</v>
      </c>
      <c r="H4010" s="180">
        <v>1</v>
      </c>
      <c r="I4010" s="181"/>
      <c r="J4010" s="180">
        <f>ROUND(I4010*H4010,3)</f>
        <v>0</v>
      </c>
      <c r="K4010" s="182"/>
      <c r="L4010" s="36"/>
      <c r="M4010" s="183" t="s">
        <v>1</v>
      </c>
      <c r="N4010" s="184" t="s">
        <v>42</v>
      </c>
      <c r="O4010" s="61"/>
      <c r="P4010" s="185">
        <f>O4010*H4010</f>
        <v>0</v>
      </c>
      <c r="Q4010" s="185">
        <v>5.0000000000000002E-5</v>
      </c>
      <c r="R4010" s="185">
        <f>Q4010*H4010</f>
        <v>5.0000000000000002E-5</v>
      </c>
      <c r="S4010" s="185">
        <v>0</v>
      </c>
      <c r="T4010" s="186">
        <f>S4010*H4010</f>
        <v>0</v>
      </c>
      <c r="U4010" s="35"/>
      <c r="V4010" s="35"/>
      <c r="W4010" s="35"/>
      <c r="X4010" s="35"/>
      <c r="Y4010" s="35"/>
      <c r="Z4010" s="35"/>
      <c r="AA4010" s="35"/>
      <c r="AB4010" s="35"/>
      <c r="AC4010" s="35"/>
      <c r="AD4010" s="35"/>
      <c r="AE4010" s="35"/>
      <c r="AR4010" s="187" t="s">
        <v>644</v>
      </c>
      <c r="AT4010" s="187" t="s">
        <v>526</v>
      </c>
      <c r="AU4010" s="187" t="s">
        <v>89</v>
      </c>
      <c r="AY4010" s="18" t="s">
        <v>524</v>
      </c>
      <c r="BE4010" s="105">
        <f>IF(N4010="základná",J4010,0)</f>
        <v>0</v>
      </c>
      <c r="BF4010" s="105">
        <f>IF(N4010="znížená",J4010,0)</f>
        <v>0</v>
      </c>
      <c r="BG4010" s="105">
        <f>IF(N4010="zákl. prenesená",J4010,0)</f>
        <v>0</v>
      </c>
      <c r="BH4010" s="105">
        <f>IF(N4010="zníž. prenesená",J4010,0)</f>
        <v>0</v>
      </c>
      <c r="BI4010" s="105">
        <f>IF(N4010="nulová",J4010,0)</f>
        <v>0</v>
      </c>
      <c r="BJ4010" s="18" t="s">
        <v>89</v>
      </c>
      <c r="BK4010" s="188">
        <f>ROUND(I4010*H4010,3)</f>
        <v>0</v>
      </c>
      <c r="BL4010" s="18" t="s">
        <v>644</v>
      </c>
      <c r="BM4010" s="187" t="s">
        <v>4318</v>
      </c>
    </row>
    <row r="4011" spans="1:65" s="13" customFormat="1">
      <c r="B4011" s="189"/>
      <c r="D4011" s="190" t="s">
        <v>532</v>
      </c>
      <c r="E4011" s="191" t="s">
        <v>1</v>
      </c>
      <c r="F4011" s="192" t="s">
        <v>4314</v>
      </c>
      <c r="H4011" s="193">
        <v>1</v>
      </c>
      <c r="I4011" s="194"/>
      <c r="L4011" s="189"/>
      <c r="M4011" s="195"/>
      <c r="N4011" s="196"/>
      <c r="O4011" s="196"/>
      <c r="P4011" s="196"/>
      <c r="Q4011" s="196"/>
      <c r="R4011" s="196"/>
      <c r="S4011" s="196"/>
      <c r="T4011" s="197"/>
      <c r="AT4011" s="191" t="s">
        <v>532</v>
      </c>
      <c r="AU4011" s="191" t="s">
        <v>89</v>
      </c>
      <c r="AV4011" s="13" t="s">
        <v>89</v>
      </c>
      <c r="AW4011" s="13" t="s">
        <v>30</v>
      </c>
      <c r="AX4011" s="13" t="s">
        <v>83</v>
      </c>
      <c r="AY4011" s="191" t="s">
        <v>524</v>
      </c>
    </row>
    <row r="4012" spans="1:65" s="2" customFormat="1" ht="21.75" customHeight="1">
      <c r="A4012" s="35"/>
      <c r="B4012" s="144"/>
      <c r="C4012" s="176" t="s">
        <v>4319</v>
      </c>
      <c r="D4012" s="176" t="s">
        <v>526</v>
      </c>
      <c r="E4012" s="177" t="s">
        <v>4320</v>
      </c>
      <c r="F4012" s="178" t="s">
        <v>4321</v>
      </c>
      <c r="G4012" s="179" t="s">
        <v>879</v>
      </c>
      <c r="H4012" s="180">
        <v>1</v>
      </c>
      <c r="I4012" s="181"/>
      <c r="J4012" s="180">
        <f>ROUND(I4012*H4012,3)</f>
        <v>0</v>
      </c>
      <c r="K4012" s="182"/>
      <c r="L4012" s="36"/>
      <c r="M4012" s="183" t="s">
        <v>1</v>
      </c>
      <c r="N4012" s="184" t="s">
        <v>42</v>
      </c>
      <c r="O4012" s="61"/>
      <c r="P4012" s="185">
        <f>O4012*H4012</f>
        <v>0</v>
      </c>
      <c r="Q4012" s="185">
        <v>5.0000000000000002E-5</v>
      </c>
      <c r="R4012" s="185">
        <f>Q4012*H4012</f>
        <v>5.0000000000000002E-5</v>
      </c>
      <c r="S4012" s="185">
        <v>0</v>
      </c>
      <c r="T4012" s="186">
        <f>S4012*H4012</f>
        <v>0</v>
      </c>
      <c r="U4012" s="35"/>
      <c r="V4012" s="35"/>
      <c r="W4012" s="35"/>
      <c r="X4012" s="35"/>
      <c r="Y4012" s="35"/>
      <c r="Z4012" s="35"/>
      <c r="AA4012" s="35"/>
      <c r="AB4012" s="35"/>
      <c r="AC4012" s="35"/>
      <c r="AD4012" s="35"/>
      <c r="AE4012" s="35"/>
      <c r="AR4012" s="187" t="s">
        <v>644</v>
      </c>
      <c r="AT4012" s="187" t="s">
        <v>526</v>
      </c>
      <c r="AU4012" s="187" t="s">
        <v>89</v>
      </c>
      <c r="AY4012" s="18" t="s">
        <v>524</v>
      </c>
      <c r="BE4012" s="105">
        <f>IF(N4012="základná",J4012,0)</f>
        <v>0</v>
      </c>
      <c r="BF4012" s="105">
        <f>IF(N4012="znížená",J4012,0)</f>
        <v>0</v>
      </c>
      <c r="BG4012" s="105">
        <f>IF(N4012="zákl. prenesená",J4012,0)</f>
        <v>0</v>
      </c>
      <c r="BH4012" s="105">
        <f>IF(N4012="zníž. prenesená",J4012,0)</f>
        <v>0</v>
      </c>
      <c r="BI4012" s="105">
        <f>IF(N4012="nulová",J4012,0)</f>
        <v>0</v>
      </c>
      <c r="BJ4012" s="18" t="s">
        <v>89</v>
      </c>
      <c r="BK4012" s="188">
        <f>ROUND(I4012*H4012,3)</f>
        <v>0</v>
      </c>
      <c r="BL4012" s="18" t="s">
        <v>644</v>
      </c>
      <c r="BM4012" s="187" t="s">
        <v>4322</v>
      </c>
    </row>
    <row r="4013" spans="1:65" s="13" customFormat="1">
      <c r="B4013" s="189"/>
      <c r="D4013" s="190" t="s">
        <v>532</v>
      </c>
      <c r="E4013" s="191" t="s">
        <v>1</v>
      </c>
      <c r="F4013" s="192" t="s">
        <v>4314</v>
      </c>
      <c r="H4013" s="193">
        <v>1</v>
      </c>
      <c r="I4013" s="194"/>
      <c r="L4013" s="189"/>
      <c r="M4013" s="195"/>
      <c r="N4013" s="196"/>
      <c r="O4013" s="196"/>
      <c r="P4013" s="196"/>
      <c r="Q4013" s="196"/>
      <c r="R4013" s="196"/>
      <c r="S4013" s="196"/>
      <c r="T4013" s="197"/>
      <c r="AT4013" s="191" t="s">
        <v>532</v>
      </c>
      <c r="AU4013" s="191" t="s">
        <v>89</v>
      </c>
      <c r="AV4013" s="13" t="s">
        <v>89</v>
      </c>
      <c r="AW4013" s="13" t="s">
        <v>30</v>
      </c>
      <c r="AX4013" s="13" t="s">
        <v>83</v>
      </c>
      <c r="AY4013" s="191" t="s">
        <v>524</v>
      </c>
    </row>
    <row r="4014" spans="1:65" s="2" customFormat="1" ht="21.75" customHeight="1">
      <c r="A4014" s="35"/>
      <c r="B4014" s="144"/>
      <c r="C4014" s="176" t="s">
        <v>4323</v>
      </c>
      <c r="D4014" s="176" t="s">
        <v>526</v>
      </c>
      <c r="E4014" s="177" t="s">
        <v>4324</v>
      </c>
      <c r="F4014" s="178" t="s">
        <v>4325</v>
      </c>
      <c r="G4014" s="179" t="s">
        <v>879</v>
      </c>
      <c r="H4014" s="180">
        <v>1</v>
      </c>
      <c r="I4014" s="181"/>
      <c r="J4014" s="180">
        <f>ROUND(I4014*H4014,3)</f>
        <v>0</v>
      </c>
      <c r="K4014" s="182"/>
      <c r="L4014" s="36"/>
      <c r="M4014" s="183" t="s">
        <v>1</v>
      </c>
      <c r="N4014" s="184" t="s">
        <v>42</v>
      </c>
      <c r="O4014" s="61"/>
      <c r="P4014" s="185">
        <f>O4014*H4014</f>
        <v>0</v>
      </c>
      <c r="Q4014" s="185">
        <v>5.0000000000000002E-5</v>
      </c>
      <c r="R4014" s="185">
        <f>Q4014*H4014</f>
        <v>5.0000000000000002E-5</v>
      </c>
      <c r="S4014" s="185">
        <v>0</v>
      </c>
      <c r="T4014" s="186">
        <f>S4014*H4014</f>
        <v>0</v>
      </c>
      <c r="U4014" s="35"/>
      <c r="V4014" s="35"/>
      <c r="W4014" s="35"/>
      <c r="X4014" s="35"/>
      <c r="Y4014" s="35"/>
      <c r="Z4014" s="35"/>
      <c r="AA4014" s="35"/>
      <c r="AB4014" s="35"/>
      <c r="AC4014" s="35"/>
      <c r="AD4014" s="35"/>
      <c r="AE4014" s="35"/>
      <c r="AR4014" s="187" t="s">
        <v>644</v>
      </c>
      <c r="AT4014" s="187" t="s">
        <v>526</v>
      </c>
      <c r="AU4014" s="187" t="s">
        <v>89</v>
      </c>
      <c r="AY4014" s="18" t="s">
        <v>524</v>
      </c>
      <c r="BE4014" s="105">
        <f>IF(N4014="základná",J4014,0)</f>
        <v>0</v>
      </c>
      <c r="BF4014" s="105">
        <f>IF(N4014="znížená",J4014,0)</f>
        <v>0</v>
      </c>
      <c r="BG4014" s="105">
        <f>IF(N4014="zákl. prenesená",J4014,0)</f>
        <v>0</v>
      </c>
      <c r="BH4014" s="105">
        <f>IF(N4014="zníž. prenesená",J4014,0)</f>
        <v>0</v>
      </c>
      <c r="BI4014" s="105">
        <f>IF(N4014="nulová",J4014,0)</f>
        <v>0</v>
      </c>
      <c r="BJ4014" s="18" t="s">
        <v>89</v>
      </c>
      <c r="BK4014" s="188">
        <f>ROUND(I4014*H4014,3)</f>
        <v>0</v>
      </c>
      <c r="BL4014" s="18" t="s">
        <v>644</v>
      </c>
      <c r="BM4014" s="187" t="s">
        <v>4326</v>
      </c>
    </row>
    <row r="4015" spans="1:65" s="13" customFormat="1">
      <c r="B4015" s="189"/>
      <c r="D4015" s="190" t="s">
        <v>532</v>
      </c>
      <c r="E4015" s="191" t="s">
        <v>1</v>
      </c>
      <c r="F4015" s="192" t="s">
        <v>4314</v>
      </c>
      <c r="H4015" s="193">
        <v>1</v>
      </c>
      <c r="I4015" s="194"/>
      <c r="L4015" s="189"/>
      <c r="M4015" s="195"/>
      <c r="N4015" s="196"/>
      <c r="O4015" s="196"/>
      <c r="P4015" s="196"/>
      <c r="Q4015" s="196"/>
      <c r="R4015" s="196"/>
      <c r="S4015" s="196"/>
      <c r="T4015" s="197"/>
      <c r="AT4015" s="191" t="s">
        <v>532</v>
      </c>
      <c r="AU4015" s="191" t="s">
        <v>89</v>
      </c>
      <c r="AV4015" s="13" t="s">
        <v>89</v>
      </c>
      <c r="AW4015" s="13" t="s">
        <v>30</v>
      </c>
      <c r="AX4015" s="13" t="s">
        <v>83</v>
      </c>
      <c r="AY4015" s="191" t="s">
        <v>524</v>
      </c>
    </row>
    <row r="4016" spans="1:65" s="2" customFormat="1" ht="21.75" customHeight="1">
      <c r="A4016" s="35"/>
      <c r="B4016" s="144"/>
      <c r="C4016" s="176" t="s">
        <v>4327</v>
      </c>
      <c r="D4016" s="176" t="s">
        <v>526</v>
      </c>
      <c r="E4016" s="177" t="s">
        <v>4328</v>
      </c>
      <c r="F4016" s="178" t="s">
        <v>4329</v>
      </c>
      <c r="G4016" s="179" t="s">
        <v>2954</v>
      </c>
      <c r="H4016" s="181"/>
      <c r="I4016" s="181"/>
      <c r="J4016" s="180">
        <f>ROUND(I4016*H4016,3)</f>
        <v>0</v>
      </c>
      <c r="K4016" s="182"/>
      <c r="L4016" s="36"/>
      <c r="M4016" s="183" t="s">
        <v>1</v>
      </c>
      <c r="N4016" s="184" t="s">
        <v>42</v>
      </c>
      <c r="O4016" s="61"/>
      <c r="P4016" s="185">
        <f>O4016*H4016</f>
        <v>0</v>
      </c>
      <c r="Q4016" s="185">
        <v>0</v>
      </c>
      <c r="R4016" s="185">
        <f>Q4016*H4016</f>
        <v>0</v>
      </c>
      <c r="S4016" s="185">
        <v>0</v>
      </c>
      <c r="T4016" s="186">
        <f>S4016*H4016</f>
        <v>0</v>
      </c>
      <c r="U4016" s="35"/>
      <c r="V4016" s="35"/>
      <c r="W4016" s="35"/>
      <c r="X4016" s="35"/>
      <c r="Y4016" s="35"/>
      <c r="Z4016" s="35"/>
      <c r="AA4016" s="35"/>
      <c r="AB4016" s="35"/>
      <c r="AC4016" s="35"/>
      <c r="AD4016" s="35"/>
      <c r="AE4016" s="35"/>
      <c r="AR4016" s="187" t="s">
        <v>644</v>
      </c>
      <c r="AT4016" s="187" t="s">
        <v>526</v>
      </c>
      <c r="AU4016" s="187" t="s">
        <v>89</v>
      </c>
      <c r="AY4016" s="18" t="s">
        <v>524</v>
      </c>
      <c r="BE4016" s="105">
        <f>IF(N4016="základná",J4016,0)</f>
        <v>0</v>
      </c>
      <c r="BF4016" s="105">
        <f>IF(N4016="znížená",J4016,0)</f>
        <v>0</v>
      </c>
      <c r="BG4016" s="105">
        <f>IF(N4016="zákl. prenesená",J4016,0)</f>
        <v>0</v>
      </c>
      <c r="BH4016" s="105">
        <f>IF(N4016="zníž. prenesená",J4016,0)</f>
        <v>0</v>
      </c>
      <c r="BI4016" s="105">
        <f>IF(N4016="nulová",J4016,0)</f>
        <v>0</v>
      </c>
      <c r="BJ4016" s="18" t="s">
        <v>89</v>
      </c>
      <c r="BK4016" s="188">
        <f>ROUND(I4016*H4016,3)</f>
        <v>0</v>
      </c>
      <c r="BL4016" s="18" t="s">
        <v>644</v>
      </c>
      <c r="BM4016" s="187" t="s">
        <v>4330</v>
      </c>
    </row>
    <row r="4017" spans="1:65" s="12" customFormat="1" ht="22.95" customHeight="1">
      <c r="B4017" s="163"/>
      <c r="D4017" s="164" t="s">
        <v>75</v>
      </c>
      <c r="E4017" s="174" t="s">
        <v>4331</v>
      </c>
      <c r="F4017" s="174" t="s">
        <v>4332</v>
      </c>
      <c r="I4017" s="166"/>
      <c r="J4017" s="175">
        <f>BK4017</f>
        <v>0</v>
      </c>
      <c r="L4017" s="163"/>
      <c r="M4017" s="168"/>
      <c r="N4017" s="169"/>
      <c r="O4017" s="169"/>
      <c r="P4017" s="170">
        <f>SUM(P4018:P4034)</f>
        <v>0</v>
      </c>
      <c r="Q4017" s="169"/>
      <c r="R4017" s="170">
        <f>SUM(R4018:R4034)</f>
        <v>10.909043</v>
      </c>
      <c r="S4017" s="169"/>
      <c r="T4017" s="171">
        <f>SUM(T4018:T4034)</f>
        <v>0</v>
      </c>
      <c r="AR4017" s="164" t="s">
        <v>89</v>
      </c>
      <c r="AT4017" s="172" t="s">
        <v>75</v>
      </c>
      <c r="AU4017" s="172" t="s">
        <v>83</v>
      </c>
      <c r="AY4017" s="164" t="s">
        <v>524</v>
      </c>
      <c r="BK4017" s="173">
        <f>SUM(BK4018:BK4034)</f>
        <v>0</v>
      </c>
    </row>
    <row r="4018" spans="1:65" s="2" customFormat="1" ht="21.75" customHeight="1">
      <c r="A4018" s="35"/>
      <c r="B4018" s="144"/>
      <c r="C4018" s="176" t="s">
        <v>4333</v>
      </c>
      <c r="D4018" s="176" t="s">
        <v>526</v>
      </c>
      <c r="E4018" s="177" t="s">
        <v>4334</v>
      </c>
      <c r="F4018" s="178" t="s">
        <v>4335</v>
      </c>
      <c r="G4018" s="179" t="s">
        <v>529</v>
      </c>
      <c r="H4018" s="180">
        <v>95.85</v>
      </c>
      <c r="I4018" s="181"/>
      <c r="J4018" s="180">
        <f>ROUND(I4018*H4018,3)</f>
        <v>0</v>
      </c>
      <c r="K4018" s="182"/>
      <c r="L4018" s="36"/>
      <c r="M4018" s="183" t="s">
        <v>1</v>
      </c>
      <c r="N4018" s="184" t="s">
        <v>42</v>
      </c>
      <c r="O4018" s="61"/>
      <c r="P4018" s="185">
        <f>O4018*H4018</f>
        <v>0</v>
      </c>
      <c r="Q4018" s="185">
        <v>3.1700000000000001E-3</v>
      </c>
      <c r="R4018" s="185">
        <f>Q4018*H4018</f>
        <v>0.30384449999999996</v>
      </c>
      <c r="S4018" s="185">
        <v>0</v>
      </c>
      <c r="T4018" s="186">
        <f>S4018*H4018</f>
        <v>0</v>
      </c>
      <c r="U4018" s="35"/>
      <c r="V4018" s="35"/>
      <c r="W4018" s="35"/>
      <c r="X4018" s="35"/>
      <c r="Y4018" s="35"/>
      <c r="Z4018" s="35"/>
      <c r="AA4018" s="35"/>
      <c r="AB4018" s="35"/>
      <c r="AC4018" s="35"/>
      <c r="AD4018" s="35"/>
      <c r="AE4018" s="35"/>
      <c r="AR4018" s="187" t="s">
        <v>644</v>
      </c>
      <c r="AT4018" s="187" t="s">
        <v>526</v>
      </c>
      <c r="AU4018" s="187" t="s">
        <v>89</v>
      </c>
      <c r="AY4018" s="18" t="s">
        <v>524</v>
      </c>
      <c r="BE4018" s="105">
        <f>IF(N4018="základná",J4018,0)</f>
        <v>0</v>
      </c>
      <c r="BF4018" s="105">
        <f>IF(N4018="znížená",J4018,0)</f>
        <v>0</v>
      </c>
      <c r="BG4018" s="105">
        <f>IF(N4018="zákl. prenesená",J4018,0)</f>
        <v>0</v>
      </c>
      <c r="BH4018" s="105">
        <f>IF(N4018="zníž. prenesená",J4018,0)</f>
        <v>0</v>
      </c>
      <c r="BI4018" s="105">
        <f>IF(N4018="nulová",J4018,0)</f>
        <v>0</v>
      </c>
      <c r="BJ4018" s="18" t="s">
        <v>89</v>
      </c>
      <c r="BK4018" s="188">
        <f>ROUND(I4018*H4018,3)</f>
        <v>0</v>
      </c>
      <c r="BL4018" s="18" t="s">
        <v>644</v>
      </c>
      <c r="BM4018" s="187" t="s">
        <v>4336</v>
      </c>
    </row>
    <row r="4019" spans="1:65" s="13" customFormat="1">
      <c r="B4019" s="189"/>
      <c r="D4019" s="190" t="s">
        <v>532</v>
      </c>
      <c r="E4019" s="191" t="s">
        <v>1</v>
      </c>
      <c r="F4019" s="192" t="s">
        <v>2886</v>
      </c>
      <c r="H4019" s="193">
        <v>95.85</v>
      </c>
      <c r="I4019" s="194"/>
      <c r="L4019" s="189"/>
      <c r="M4019" s="195"/>
      <c r="N4019" s="196"/>
      <c r="O4019" s="196"/>
      <c r="P4019" s="196"/>
      <c r="Q4019" s="196"/>
      <c r="R4019" s="196"/>
      <c r="S4019" s="196"/>
      <c r="T4019" s="197"/>
      <c r="AT4019" s="191" t="s">
        <v>532</v>
      </c>
      <c r="AU4019" s="191" t="s">
        <v>89</v>
      </c>
      <c r="AV4019" s="13" t="s">
        <v>89</v>
      </c>
      <c r="AW4019" s="13" t="s">
        <v>30</v>
      </c>
      <c r="AX4019" s="13" t="s">
        <v>76</v>
      </c>
      <c r="AY4019" s="191" t="s">
        <v>524</v>
      </c>
    </row>
    <row r="4020" spans="1:65" s="16" customFormat="1">
      <c r="B4020" s="213"/>
      <c r="D4020" s="190" t="s">
        <v>532</v>
      </c>
      <c r="E4020" s="214" t="s">
        <v>1</v>
      </c>
      <c r="F4020" s="215" t="s">
        <v>590</v>
      </c>
      <c r="H4020" s="216">
        <v>95.85</v>
      </c>
      <c r="I4020" s="217"/>
      <c r="L4020" s="213"/>
      <c r="M4020" s="218"/>
      <c r="N4020" s="219"/>
      <c r="O4020" s="219"/>
      <c r="P4020" s="219"/>
      <c r="Q4020" s="219"/>
      <c r="R4020" s="219"/>
      <c r="S4020" s="219"/>
      <c r="T4020" s="220"/>
      <c r="AT4020" s="214" t="s">
        <v>532</v>
      </c>
      <c r="AU4020" s="214" t="s">
        <v>89</v>
      </c>
      <c r="AV4020" s="16" t="s">
        <v>530</v>
      </c>
      <c r="AW4020" s="16" t="s">
        <v>30</v>
      </c>
      <c r="AX4020" s="16" t="s">
        <v>83</v>
      </c>
      <c r="AY4020" s="214" t="s">
        <v>524</v>
      </c>
    </row>
    <row r="4021" spans="1:65" s="2" customFormat="1" ht="33" customHeight="1">
      <c r="A4021" s="35"/>
      <c r="B4021" s="144"/>
      <c r="C4021" s="221" t="s">
        <v>4337</v>
      </c>
      <c r="D4021" s="221" t="s">
        <v>697</v>
      </c>
      <c r="E4021" s="222" t="s">
        <v>4338</v>
      </c>
      <c r="F4021" s="223" t="s">
        <v>4339</v>
      </c>
      <c r="G4021" s="224" t="s">
        <v>529</v>
      </c>
      <c r="H4021" s="225">
        <v>97.766999999999996</v>
      </c>
      <c r="I4021" s="226"/>
      <c r="J4021" s="225">
        <f>ROUND(I4021*H4021,3)</f>
        <v>0</v>
      </c>
      <c r="K4021" s="227"/>
      <c r="L4021" s="228"/>
      <c r="M4021" s="229" t="s">
        <v>1</v>
      </c>
      <c r="N4021" s="230" t="s">
        <v>42</v>
      </c>
      <c r="O4021" s="61"/>
      <c r="P4021" s="185">
        <f>O4021*H4021</f>
        <v>0</v>
      </c>
      <c r="Q4021" s="185">
        <v>3.3500000000000002E-2</v>
      </c>
      <c r="R4021" s="185">
        <f>Q4021*H4021</f>
        <v>3.2751945</v>
      </c>
      <c r="S4021" s="185">
        <v>0</v>
      </c>
      <c r="T4021" s="186">
        <f>S4021*H4021</f>
        <v>0</v>
      </c>
      <c r="U4021" s="35"/>
      <c r="V4021" s="35"/>
      <c r="W4021" s="35"/>
      <c r="X4021" s="35"/>
      <c r="Y4021" s="35"/>
      <c r="Z4021" s="35"/>
      <c r="AA4021" s="35"/>
      <c r="AB4021" s="35"/>
      <c r="AC4021" s="35"/>
      <c r="AD4021" s="35"/>
      <c r="AE4021" s="35"/>
      <c r="AR4021" s="187" t="s">
        <v>732</v>
      </c>
      <c r="AT4021" s="187" t="s">
        <v>697</v>
      </c>
      <c r="AU4021" s="187" t="s">
        <v>89</v>
      </c>
      <c r="AY4021" s="18" t="s">
        <v>524</v>
      </c>
      <c r="BE4021" s="105">
        <f>IF(N4021="základná",J4021,0)</f>
        <v>0</v>
      </c>
      <c r="BF4021" s="105">
        <f>IF(N4021="znížená",J4021,0)</f>
        <v>0</v>
      </c>
      <c r="BG4021" s="105">
        <f>IF(N4021="zákl. prenesená",J4021,0)</f>
        <v>0</v>
      </c>
      <c r="BH4021" s="105">
        <f>IF(N4021="zníž. prenesená",J4021,0)</f>
        <v>0</v>
      </c>
      <c r="BI4021" s="105">
        <f>IF(N4021="nulová",J4021,0)</f>
        <v>0</v>
      </c>
      <c r="BJ4021" s="18" t="s">
        <v>89</v>
      </c>
      <c r="BK4021" s="188">
        <f>ROUND(I4021*H4021,3)</f>
        <v>0</v>
      </c>
      <c r="BL4021" s="18" t="s">
        <v>644</v>
      </c>
      <c r="BM4021" s="187" t="s">
        <v>4340</v>
      </c>
    </row>
    <row r="4022" spans="1:65" s="13" customFormat="1">
      <c r="B4022" s="189"/>
      <c r="D4022" s="190" t="s">
        <v>532</v>
      </c>
      <c r="E4022" s="191" t="s">
        <v>1</v>
      </c>
      <c r="F4022" s="192" t="s">
        <v>4341</v>
      </c>
      <c r="H4022" s="193">
        <v>95.85</v>
      </c>
      <c r="I4022" s="194"/>
      <c r="L4022" s="189"/>
      <c r="M4022" s="195"/>
      <c r="N4022" s="196"/>
      <c r="O4022" s="196"/>
      <c r="P4022" s="196"/>
      <c r="Q4022" s="196"/>
      <c r="R4022" s="196"/>
      <c r="S4022" s="196"/>
      <c r="T4022" s="197"/>
      <c r="AT4022" s="191" t="s">
        <v>532</v>
      </c>
      <c r="AU4022" s="191" t="s">
        <v>89</v>
      </c>
      <c r="AV4022" s="13" t="s">
        <v>89</v>
      </c>
      <c r="AW4022" s="13" t="s">
        <v>30</v>
      </c>
      <c r="AX4022" s="13" t="s">
        <v>76</v>
      </c>
      <c r="AY4022" s="191" t="s">
        <v>524</v>
      </c>
    </row>
    <row r="4023" spans="1:65" s="16" customFormat="1">
      <c r="B4023" s="213"/>
      <c r="D4023" s="190" t="s">
        <v>532</v>
      </c>
      <c r="E4023" s="214" t="s">
        <v>1</v>
      </c>
      <c r="F4023" s="215" t="s">
        <v>590</v>
      </c>
      <c r="H4023" s="216">
        <v>95.85</v>
      </c>
      <c r="I4023" s="217"/>
      <c r="L4023" s="213"/>
      <c r="M4023" s="218"/>
      <c r="N4023" s="219"/>
      <c r="O4023" s="219"/>
      <c r="P4023" s="219"/>
      <c r="Q4023" s="219"/>
      <c r="R4023" s="219"/>
      <c r="S4023" s="219"/>
      <c r="T4023" s="220"/>
      <c r="AT4023" s="214" t="s">
        <v>532</v>
      </c>
      <c r="AU4023" s="214" t="s">
        <v>89</v>
      </c>
      <c r="AV4023" s="16" t="s">
        <v>530</v>
      </c>
      <c r="AW4023" s="16" t="s">
        <v>30</v>
      </c>
      <c r="AX4023" s="16" t="s">
        <v>83</v>
      </c>
      <c r="AY4023" s="214" t="s">
        <v>524</v>
      </c>
    </row>
    <row r="4024" spans="1:65" s="13" customFormat="1">
      <c r="B4024" s="189"/>
      <c r="D4024" s="190" t="s">
        <v>532</v>
      </c>
      <c r="F4024" s="192" t="s">
        <v>4342</v>
      </c>
      <c r="H4024" s="193">
        <v>97.766999999999996</v>
      </c>
      <c r="I4024" s="194"/>
      <c r="L4024" s="189"/>
      <c r="M4024" s="195"/>
      <c r="N4024" s="196"/>
      <c r="O4024" s="196"/>
      <c r="P4024" s="196"/>
      <c r="Q4024" s="196"/>
      <c r="R4024" s="196"/>
      <c r="S4024" s="196"/>
      <c r="T4024" s="197"/>
      <c r="AT4024" s="191" t="s">
        <v>532</v>
      </c>
      <c r="AU4024" s="191" t="s">
        <v>89</v>
      </c>
      <c r="AV4024" s="13" t="s">
        <v>89</v>
      </c>
      <c r="AW4024" s="13" t="s">
        <v>3</v>
      </c>
      <c r="AX4024" s="13" t="s">
        <v>83</v>
      </c>
      <c r="AY4024" s="191" t="s">
        <v>524</v>
      </c>
    </row>
    <row r="4025" spans="1:65" s="2" customFormat="1" ht="21.75" customHeight="1">
      <c r="A4025" s="35"/>
      <c r="B4025" s="144"/>
      <c r="C4025" s="176" t="s">
        <v>4343</v>
      </c>
      <c r="D4025" s="176" t="s">
        <v>526</v>
      </c>
      <c r="E4025" s="177" t="s">
        <v>4344</v>
      </c>
      <c r="F4025" s="178" t="s">
        <v>4345</v>
      </c>
      <c r="G4025" s="179" t="s">
        <v>529</v>
      </c>
      <c r="H4025" s="180">
        <v>268.39999999999998</v>
      </c>
      <c r="I4025" s="181"/>
      <c r="J4025" s="180">
        <f>ROUND(I4025*H4025,3)</f>
        <v>0</v>
      </c>
      <c r="K4025" s="182"/>
      <c r="L4025" s="36"/>
      <c r="M4025" s="183" t="s">
        <v>1</v>
      </c>
      <c r="N4025" s="184" t="s">
        <v>42</v>
      </c>
      <c r="O4025" s="61"/>
      <c r="P4025" s="185">
        <f>O4025*H4025</f>
        <v>0</v>
      </c>
      <c r="Q4025" s="185">
        <v>3.8500000000000001E-3</v>
      </c>
      <c r="R4025" s="185">
        <f>Q4025*H4025</f>
        <v>1.0333399999999999</v>
      </c>
      <c r="S4025" s="185">
        <v>0</v>
      </c>
      <c r="T4025" s="186">
        <f>S4025*H4025</f>
        <v>0</v>
      </c>
      <c r="U4025" s="35"/>
      <c r="V4025" s="35"/>
      <c r="W4025" s="35"/>
      <c r="X4025" s="35"/>
      <c r="Y4025" s="35"/>
      <c r="Z4025" s="35"/>
      <c r="AA4025" s="35"/>
      <c r="AB4025" s="35"/>
      <c r="AC4025" s="35"/>
      <c r="AD4025" s="35"/>
      <c r="AE4025" s="35"/>
      <c r="AR4025" s="187" t="s">
        <v>644</v>
      </c>
      <c r="AT4025" s="187" t="s">
        <v>526</v>
      </c>
      <c r="AU4025" s="187" t="s">
        <v>89</v>
      </c>
      <c r="AY4025" s="18" t="s">
        <v>524</v>
      </c>
      <c r="BE4025" s="105">
        <f>IF(N4025="základná",J4025,0)</f>
        <v>0</v>
      </c>
      <c r="BF4025" s="105">
        <f>IF(N4025="znížená",J4025,0)</f>
        <v>0</v>
      </c>
      <c r="BG4025" s="105">
        <f>IF(N4025="zákl. prenesená",J4025,0)</f>
        <v>0</v>
      </c>
      <c r="BH4025" s="105">
        <f>IF(N4025="zníž. prenesená",J4025,0)</f>
        <v>0</v>
      </c>
      <c r="BI4025" s="105">
        <f>IF(N4025="nulová",J4025,0)</f>
        <v>0</v>
      </c>
      <c r="BJ4025" s="18" t="s">
        <v>89</v>
      </c>
      <c r="BK4025" s="188">
        <f>ROUND(I4025*H4025,3)</f>
        <v>0</v>
      </c>
      <c r="BL4025" s="18" t="s">
        <v>644</v>
      </c>
      <c r="BM4025" s="187" t="s">
        <v>4346</v>
      </c>
    </row>
    <row r="4026" spans="1:65" s="13" customFormat="1">
      <c r="B4026" s="189"/>
      <c r="D4026" s="190" t="s">
        <v>532</v>
      </c>
      <c r="E4026" s="191" t="s">
        <v>1</v>
      </c>
      <c r="F4026" s="192" t="s">
        <v>4347</v>
      </c>
      <c r="H4026" s="193">
        <v>268.39999999999998</v>
      </c>
      <c r="I4026" s="194"/>
      <c r="L4026" s="189"/>
      <c r="M4026" s="195"/>
      <c r="N4026" s="196"/>
      <c r="O4026" s="196"/>
      <c r="P4026" s="196"/>
      <c r="Q4026" s="196"/>
      <c r="R4026" s="196"/>
      <c r="S4026" s="196"/>
      <c r="T4026" s="197"/>
      <c r="AT4026" s="191" t="s">
        <v>532</v>
      </c>
      <c r="AU4026" s="191" t="s">
        <v>89</v>
      </c>
      <c r="AV4026" s="13" t="s">
        <v>89</v>
      </c>
      <c r="AW4026" s="13" t="s">
        <v>30</v>
      </c>
      <c r="AX4026" s="13" t="s">
        <v>76</v>
      </c>
      <c r="AY4026" s="191" t="s">
        <v>524</v>
      </c>
    </row>
    <row r="4027" spans="1:65" s="16" customFormat="1">
      <c r="B4027" s="213"/>
      <c r="D4027" s="190" t="s">
        <v>532</v>
      </c>
      <c r="E4027" s="214" t="s">
        <v>1</v>
      </c>
      <c r="F4027" s="215" t="s">
        <v>590</v>
      </c>
      <c r="H4027" s="216">
        <v>268.39999999999998</v>
      </c>
      <c r="I4027" s="217"/>
      <c r="L4027" s="213"/>
      <c r="M4027" s="218"/>
      <c r="N4027" s="219"/>
      <c r="O4027" s="219"/>
      <c r="P4027" s="219"/>
      <c r="Q4027" s="219"/>
      <c r="R4027" s="219"/>
      <c r="S4027" s="219"/>
      <c r="T4027" s="220"/>
      <c r="AT4027" s="214" t="s">
        <v>532</v>
      </c>
      <c r="AU4027" s="214" t="s">
        <v>89</v>
      </c>
      <c r="AV4027" s="16" t="s">
        <v>530</v>
      </c>
      <c r="AW4027" s="16" t="s">
        <v>30</v>
      </c>
      <c r="AX4027" s="16" t="s">
        <v>83</v>
      </c>
      <c r="AY4027" s="214" t="s">
        <v>524</v>
      </c>
    </row>
    <row r="4028" spans="1:65" s="2" customFormat="1" ht="33" customHeight="1">
      <c r="A4028" s="35"/>
      <c r="B4028" s="144"/>
      <c r="C4028" s="221" t="s">
        <v>4348</v>
      </c>
      <c r="D4028" s="221" t="s">
        <v>697</v>
      </c>
      <c r="E4028" s="222" t="s">
        <v>4349</v>
      </c>
      <c r="F4028" s="223" t="s">
        <v>4350</v>
      </c>
      <c r="G4028" s="224" t="s">
        <v>529</v>
      </c>
      <c r="H4028" s="225">
        <v>263.05799999999999</v>
      </c>
      <c r="I4028" s="226"/>
      <c r="J4028" s="225">
        <f>ROUND(I4028*H4028,3)</f>
        <v>0</v>
      </c>
      <c r="K4028" s="227"/>
      <c r="L4028" s="228"/>
      <c r="M4028" s="229" t="s">
        <v>1</v>
      </c>
      <c r="N4028" s="230" t="s">
        <v>42</v>
      </c>
      <c r="O4028" s="61"/>
      <c r="P4028" s="185">
        <f>O4028*H4028</f>
        <v>0</v>
      </c>
      <c r="Q4028" s="185">
        <v>2.3E-2</v>
      </c>
      <c r="R4028" s="185">
        <f>Q4028*H4028</f>
        <v>6.0503339999999994</v>
      </c>
      <c r="S4028" s="185">
        <v>0</v>
      </c>
      <c r="T4028" s="186">
        <f>S4028*H4028</f>
        <v>0</v>
      </c>
      <c r="U4028" s="35"/>
      <c r="V4028" s="35"/>
      <c r="W4028" s="35"/>
      <c r="X4028" s="35"/>
      <c r="Y4028" s="35"/>
      <c r="Z4028" s="35"/>
      <c r="AA4028" s="35"/>
      <c r="AB4028" s="35"/>
      <c r="AC4028" s="35"/>
      <c r="AD4028" s="35"/>
      <c r="AE4028" s="35"/>
      <c r="AR4028" s="187" t="s">
        <v>732</v>
      </c>
      <c r="AT4028" s="187" t="s">
        <v>697</v>
      </c>
      <c r="AU4028" s="187" t="s">
        <v>89</v>
      </c>
      <c r="AY4028" s="18" t="s">
        <v>524</v>
      </c>
      <c r="BE4028" s="105">
        <f>IF(N4028="základná",J4028,0)</f>
        <v>0</v>
      </c>
      <c r="BF4028" s="105">
        <f>IF(N4028="znížená",J4028,0)</f>
        <v>0</v>
      </c>
      <c r="BG4028" s="105">
        <f>IF(N4028="zákl. prenesená",J4028,0)</f>
        <v>0</v>
      </c>
      <c r="BH4028" s="105">
        <f>IF(N4028="zníž. prenesená",J4028,0)</f>
        <v>0</v>
      </c>
      <c r="BI4028" s="105">
        <f>IF(N4028="nulová",J4028,0)</f>
        <v>0</v>
      </c>
      <c r="BJ4028" s="18" t="s">
        <v>89</v>
      </c>
      <c r="BK4028" s="188">
        <f>ROUND(I4028*H4028,3)</f>
        <v>0</v>
      </c>
      <c r="BL4028" s="18" t="s">
        <v>644</v>
      </c>
      <c r="BM4028" s="187" t="s">
        <v>4351</v>
      </c>
    </row>
    <row r="4029" spans="1:65" s="13" customFormat="1">
      <c r="B4029" s="189"/>
      <c r="D4029" s="190" t="s">
        <v>532</v>
      </c>
      <c r="E4029" s="191" t="s">
        <v>1</v>
      </c>
      <c r="F4029" s="192" t="s">
        <v>4352</v>
      </c>
      <c r="H4029" s="193">
        <v>263.05799999999999</v>
      </c>
      <c r="I4029" s="194"/>
      <c r="L4029" s="189"/>
      <c r="M4029" s="195"/>
      <c r="N4029" s="196"/>
      <c r="O4029" s="196"/>
      <c r="P4029" s="196"/>
      <c r="Q4029" s="196"/>
      <c r="R4029" s="196"/>
      <c r="S4029" s="196"/>
      <c r="T4029" s="197"/>
      <c r="AT4029" s="191" t="s">
        <v>532</v>
      </c>
      <c r="AU4029" s="191" t="s">
        <v>89</v>
      </c>
      <c r="AV4029" s="13" t="s">
        <v>89</v>
      </c>
      <c r="AW4029" s="13" t="s">
        <v>30</v>
      </c>
      <c r="AX4029" s="13" t="s">
        <v>76</v>
      </c>
      <c r="AY4029" s="191" t="s">
        <v>524</v>
      </c>
    </row>
    <row r="4030" spans="1:65" s="16" customFormat="1">
      <c r="B4030" s="213"/>
      <c r="D4030" s="190" t="s">
        <v>532</v>
      </c>
      <c r="E4030" s="214" t="s">
        <v>1</v>
      </c>
      <c r="F4030" s="215" t="s">
        <v>590</v>
      </c>
      <c r="H4030" s="216">
        <v>263.05799999999999</v>
      </c>
      <c r="I4030" s="217"/>
      <c r="L4030" s="213"/>
      <c r="M4030" s="218"/>
      <c r="N4030" s="219"/>
      <c r="O4030" s="219"/>
      <c r="P4030" s="219"/>
      <c r="Q4030" s="219"/>
      <c r="R4030" s="219"/>
      <c r="S4030" s="219"/>
      <c r="T4030" s="220"/>
      <c r="AT4030" s="214" t="s">
        <v>532</v>
      </c>
      <c r="AU4030" s="214" t="s">
        <v>89</v>
      </c>
      <c r="AV4030" s="16" t="s">
        <v>530</v>
      </c>
      <c r="AW4030" s="16" t="s">
        <v>30</v>
      </c>
      <c r="AX4030" s="16" t="s">
        <v>83</v>
      </c>
      <c r="AY4030" s="214" t="s">
        <v>524</v>
      </c>
    </row>
    <row r="4031" spans="1:65" s="2" customFormat="1" ht="33" customHeight="1">
      <c r="A4031" s="35"/>
      <c r="B4031" s="144"/>
      <c r="C4031" s="221" t="s">
        <v>4353</v>
      </c>
      <c r="D4031" s="221" t="s">
        <v>697</v>
      </c>
      <c r="E4031" s="222" t="s">
        <v>4354</v>
      </c>
      <c r="F4031" s="223" t="s">
        <v>4355</v>
      </c>
      <c r="G4031" s="224" t="s">
        <v>529</v>
      </c>
      <c r="H4031" s="225">
        <v>10.71</v>
      </c>
      <c r="I4031" s="226"/>
      <c r="J4031" s="225">
        <f>ROUND(I4031*H4031,3)</f>
        <v>0</v>
      </c>
      <c r="K4031" s="227"/>
      <c r="L4031" s="228"/>
      <c r="M4031" s="229" t="s">
        <v>1</v>
      </c>
      <c r="N4031" s="230" t="s">
        <v>42</v>
      </c>
      <c r="O4031" s="61"/>
      <c r="P4031" s="185">
        <f>O4031*H4031</f>
        <v>0</v>
      </c>
      <c r="Q4031" s="185">
        <v>2.3E-2</v>
      </c>
      <c r="R4031" s="185">
        <f>Q4031*H4031</f>
        <v>0.24633000000000002</v>
      </c>
      <c r="S4031" s="185">
        <v>0</v>
      </c>
      <c r="T4031" s="186">
        <f>S4031*H4031</f>
        <v>0</v>
      </c>
      <c r="U4031" s="35"/>
      <c r="V4031" s="35"/>
      <c r="W4031" s="35"/>
      <c r="X4031" s="35"/>
      <c r="Y4031" s="35"/>
      <c r="Z4031" s="35"/>
      <c r="AA4031" s="35"/>
      <c r="AB4031" s="35"/>
      <c r="AC4031" s="35"/>
      <c r="AD4031" s="35"/>
      <c r="AE4031" s="35"/>
      <c r="AR4031" s="187" t="s">
        <v>732</v>
      </c>
      <c r="AT4031" s="187" t="s">
        <v>697</v>
      </c>
      <c r="AU4031" s="187" t="s">
        <v>89</v>
      </c>
      <c r="AY4031" s="18" t="s">
        <v>524</v>
      </c>
      <c r="BE4031" s="105">
        <f>IF(N4031="základná",J4031,0)</f>
        <v>0</v>
      </c>
      <c r="BF4031" s="105">
        <f>IF(N4031="znížená",J4031,0)</f>
        <v>0</v>
      </c>
      <c r="BG4031" s="105">
        <f>IF(N4031="zákl. prenesená",J4031,0)</f>
        <v>0</v>
      </c>
      <c r="BH4031" s="105">
        <f>IF(N4031="zníž. prenesená",J4031,0)</f>
        <v>0</v>
      </c>
      <c r="BI4031" s="105">
        <f>IF(N4031="nulová",J4031,0)</f>
        <v>0</v>
      </c>
      <c r="BJ4031" s="18" t="s">
        <v>89</v>
      </c>
      <c r="BK4031" s="188">
        <f>ROUND(I4031*H4031,3)</f>
        <v>0</v>
      </c>
      <c r="BL4031" s="18" t="s">
        <v>644</v>
      </c>
      <c r="BM4031" s="187" t="s">
        <v>4356</v>
      </c>
    </row>
    <row r="4032" spans="1:65" s="13" customFormat="1">
      <c r="B4032" s="189"/>
      <c r="D4032" s="190" t="s">
        <v>532</v>
      </c>
      <c r="E4032" s="191" t="s">
        <v>1</v>
      </c>
      <c r="F4032" s="192" t="s">
        <v>4357</v>
      </c>
      <c r="H4032" s="193">
        <v>10.71</v>
      </c>
      <c r="I4032" s="194"/>
      <c r="L4032" s="189"/>
      <c r="M4032" s="195"/>
      <c r="N4032" s="196"/>
      <c r="O4032" s="196"/>
      <c r="P4032" s="196"/>
      <c r="Q4032" s="196"/>
      <c r="R4032" s="196"/>
      <c r="S4032" s="196"/>
      <c r="T4032" s="197"/>
      <c r="AT4032" s="191" t="s">
        <v>532</v>
      </c>
      <c r="AU4032" s="191" t="s">
        <v>89</v>
      </c>
      <c r="AV4032" s="13" t="s">
        <v>89</v>
      </c>
      <c r="AW4032" s="13" t="s">
        <v>30</v>
      </c>
      <c r="AX4032" s="13" t="s">
        <v>76</v>
      </c>
      <c r="AY4032" s="191" t="s">
        <v>524</v>
      </c>
    </row>
    <row r="4033" spans="1:65" s="16" customFormat="1">
      <c r="B4033" s="213"/>
      <c r="D4033" s="190" t="s">
        <v>532</v>
      </c>
      <c r="E4033" s="214" t="s">
        <v>1</v>
      </c>
      <c r="F4033" s="215" t="s">
        <v>590</v>
      </c>
      <c r="H4033" s="216">
        <v>10.71</v>
      </c>
      <c r="I4033" s="217"/>
      <c r="L4033" s="213"/>
      <c r="M4033" s="218"/>
      <c r="N4033" s="219"/>
      <c r="O4033" s="219"/>
      <c r="P4033" s="219"/>
      <c r="Q4033" s="219"/>
      <c r="R4033" s="219"/>
      <c r="S4033" s="219"/>
      <c r="T4033" s="220"/>
      <c r="AT4033" s="214" t="s">
        <v>532</v>
      </c>
      <c r="AU4033" s="214" t="s">
        <v>89</v>
      </c>
      <c r="AV4033" s="16" t="s">
        <v>530</v>
      </c>
      <c r="AW4033" s="16" t="s">
        <v>30</v>
      </c>
      <c r="AX4033" s="16" t="s">
        <v>83</v>
      </c>
      <c r="AY4033" s="214" t="s">
        <v>524</v>
      </c>
    </row>
    <row r="4034" spans="1:65" s="2" customFormat="1" ht="21.75" customHeight="1">
      <c r="A4034" s="35"/>
      <c r="B4034" s="144"/>
      <c r="C4034" s="176" t="s">
        <v>4358</v>
      </c>
      <c r="D4034" s="176" t="s">
        <v>526</v>
      </c>
      <c r="E4034" s="177" t="s">
        <v>4359</v>
      </c>
      <c r="F4034" s="178" t="s">
        <v>4360</v>
      </c>
      <c r="G4034" s="179" t="s">
        <v>2954</v>
      </c>
      <c r="H4034" s="181"/>
      <c r="I4034" s="181"/>
      <c r="J4034" s="180">
        <f>ROUND(I4034*H4034,3)</f>
        <v>0</v>
      </c>
      <c r="K4034" s="182"/>
      <c r="L4034" s="36"/>
      <c r="M4034" s="183" t="s">
        <v>1</v>
      </c>
      <c r="N4034" s="184" t="s">
        <v>42</v>
      </c>
      <c r="O4034" s="61"/>
      <c r="P4034" s="185">
        <f>O4034*H4034</f>
        <v>0</v>
      </c>
      <c r="Q4034" s="185">
        <v>0</v>
      </c>
      <c r="R4034" s="185">
        <f>Q4034*H4034</f>
        <v>0</v>
      </c>
      <c r="S4034" s="185">
        <v>0</v>
      </c>
      <c r="T4034" s="186">
        <f>S4034*H4034</f>
        <v>0</v>
      </c>
      <c r="U4034" s="35"/>
      <c r="V4034" s="35"/>
      <c r="W4034" s="35"/>
      <c r="X4034" s="35"/>
      <c r="Y4034" s="35"/>
      <c r="Z4034" s="35"/>
      <c r="AA4034" s="35"/>
      <c r="AB4034" s="35"/>
      <c r="AC4034" s="35"/>
      <c r="AD4034" s="35"/>
      <c r="AE4034" s="35"/>
      <c r="AR4034" s="187" t="s">
        <v>644</v>
      </c>
      <c r="AT4034" s="187" t="s">
        <v>526</v>
      </c>
      <c r="AU4034" s="187" t="s">
        <v>89</v>
      </c>
      <c r="AY4034" s="18" t="s">
        <v>524</v>
      </c>
      <c r="BE4034" s="105">
        <f>IF(N4034="základná",J4034,0)</f>
        <v>0</v>
      </c>
      <c r="BF4034" s="105">
        <f>IF(N4034="znížená",J4034,0)</f>
        <v>0</v>
      </c>
      <c r="BG4034" s="105">
        <f>IF(N4034="zákl. prenesená",J4034,0)</f>
        <v>0</v>
      </c>
      <c r="BH4034" s="105">
        <f>IF(N4034="zníž. prenesená",J4034,0)</f>
        <v>0</v>
      </c>
      <c r="BI4034" s="105">
        <f>IF(N4034="nulová",J4034,0)</f>
        <v>0</v>
      </c>
      <c r="BJ4034" s="18" t="s">
        <v>89</v>
      </c>
      <c r="BK4034" s="188">
        <f>ROUND(I4034*H4034,3)</f>
        <v>0</v>
      </c>
      <c r="BL4034" s="18" t="s">
        <v>644</v>
      </c>
      <c r="BM4034" s="187" t="s">
        <v>4361</v>
      </c>
    </row>
    <row r="4035" spans="1:65" s="12" customFormat="1" ht="22.95" customHeight="1">
      <c r="B4035" s="163"/>
      <c r="D4035" s="164" t="s">
        <v>75</v>
      </c>
      <c r="E4035" s="174" t="s">
        <v>4362</v>
      </c>
      <c r="F4035" s="174" t="s">
        <v>4363</v>
      </c>
      <c r="I4035" s="166"/>
      <c r="J4035" s="175">
        <f>BK4035</f>
        <v>0</v>
      </c>
      <c r="L4035" s="163"/>
      <c r="M4035" s="168"/>
      <c r="N4035" s="169"/>
      <c r="O4035" s="169"/>
      <c r="P4035" s="170">
        <f>SUM(P4036:P4106)</f>
        <v>0</v>
      </c>
      <c r="Q4035" s="169"/>
      <c r="R4035" s="170">
        <f>SUM(R4036:R4106)</f>
        <v>77.021529920000006</v>
      </c>
      <c r="S4035" s="169"/>
      <c r="T4035" s="171">
        <f>SUM(T4036:T4106)</f>
        <v>0</v>
      </c>
      <c r="AR4035" s="164" t="s">
        <v>89</v>
      </c>
      <c r="AT4035" s="172" t="s">
        <v>75</v>
      </c>
      <c r="AU4035" s="172" t="s">
        <v>83</v>
      </c>
      <c r="AY4035" s="164" t="s">
        <v>524</v>
      </c>
      <c r="BK4035" s="173">
        <f>SUM(BK4036:BK4106)</f>
        <v>0</v>
      </c>
    </row>
    <row r="4036" spans="1:65" s="2" customFormat="1" ht="33" customHeight="1">
      <c r="A4036" s="35"/>
      <c r="B4036" s="144"/>
      <c r="C4036" s="176" t="s">
        <v>4364</v>
      </c>
      <c r="D4036" s="176" t="s">
        <v>526</v>
      </c>
      <c r="E4036" s="177" t="s">
        <v>4365</v>
      </c>
      <c r="F4036" s="178" t="s">
        <v>4366</v>
      </c>
      <c r="G4036" s="179" t="s">
        <v>980</v>
      </c>
      <c r="H4036" s="180">
        <v>196.96600000000001</v>
      </c>
      <c r="I4036" s="181"/>
      <c r="J4036" s="180">
        <f>ROUND(I4036*H4036,3)</f>
        <v>0</v>
      </c>
      <c r="K4036" s="182"/>
      <c r="L4036" s="36"/>
      <c r="M4036" s="183" t="s">
        <v>1</v>
      </c>
      <c r="N4036" s="184" t="s">
        <v>42</v>
      </c>
      <c r="O4036" s="61"/>
      <c r="P4036" s="185">
        <f>O4036*H4036</f>
        <v>0</v>
      </c>
      <c r="Q4036" s="185">
        <v>1.2E-4</v>
      </c>
      <c r="R4036" s="185">
        <f>Q4036*H4036</f>
        <v>2.3635920000000001E-2</v>
      </c>
      <c r="S4036" s="185">
        <v>0</v>
      </c>
      <c r="T4036" s="186">
        <f>S4036*H4036</f>
        <v>0</v>
      </c>
      <c r="U4036" s="35"/>
      <c r="V4036" s="35"/>
      <c r="W4036" s="35"/>
      <c r="X4036" s="35"/>
      <c r="Y4036" s="35"/>
      <c r="Z4036" s="35"/>
      <c r="AA4036" s="35"/>
      <c r="AB4036" s="35"/>
      <c r="AC4036" s="35"/>
      <c r="AD4036" s="35"/>
      <c r="AE4036" s="35"/>
      <c r="AR4036" s="187" t="s">
        <v>644</v>
      </c>
      <c r="AT4036" s="187" t="s">
        <v>526</v>
      </c>
      <c r="AU4036" s="187" t="s">
        <v>89</v>
      </c>
      <c r="AY4036" s="18" t="s">
        <v>524</v>
      </c>
      <c r="BE4036" s="105">
        <f>IF(N4036="základná",J4036,0)</f>
        <v>0</v>
      </c>
      <c r="BF4036" s="105">
        <f>IF(N4036="znížená",J4036,0)</f>
        <v>0</v>
      </c>
      <c r="BG4036" s="105">
        <f>IF(N4036="zákl. prenesená",J4036,0)</f>
        <v>0</v>
      </c>
      <c r="BH4036" s="105">
        <f>IF(N4036="zníž. prenesená",J4036,0)</f>
        <v>0</v>
      </c>
      <c r="BI4036" s="105">
        <f>IF(N4036="nulová",J4036,0)</f>
        <v>0</v>
      </c>
      <c r="BJ4036" s="18" t="s">
        <v>89</v>
      </c>
      <c r="BK4036" s="188">
        <f>ROUND(I4036*H4036,3)</f>
        <v>0</v>
      </c>
      <c r="BL4036" s="18" t="s">
        <v>644</v>
      </c>
      <c r="BM4036" s="187" t="s">
        <v>4367</v>
      </c>
    </row>
    <row r="4037" spans="1:65" s="14" customFormat="1">
      <c r="B4037" s="198"/>
      <c r="D4037" s="190" t="s">
        <v>532</v>
      </c>
      <c r="E4037" s="199" t="s">
        <v>1</v>
      </c>
      <c r="F4037" s="200" t="s">
        <v>577</v>
      </c>
      <c r="H4037" s="199" t="s">
        <v>1</v>
      </c>
      <c r="I4037" s="201"/>
      <c r="L4037" s="198"/>
      <c r="M4037" s="202"/>
      <c r="N4037" s="203"/>
      <c r="O4037" s="203"/>
      <c r="P4037" s="203"/>
      <c r="Q4037" s="203"/>
      <c r="R4037" s="203"/>
      <c r="S4037" s="203"/>
      <c r="T4037" s="204"/>
      <c r="AT4037" s="199" t="s">
        <v>532</v>
      </c>
      <c r="AU4037" s="199" t="s">
        <v>89</v>
      </c>
      <c r="AV4037" s="14" t="s">
        <v>83</v>
      </c>
      <c r="AW4037" s="14" t="s">
        <v>30</v>
      </c>
      <c r="AX4037" s="14" t="s">
        <v>76</v>
      </c>
      <c r="AY4037" s="199" t="s">
        <v>524</v>
      </c>
    </row>
    <row r="4038" spans="1:65" s="14" customFormat="1">
      <c r="B4038" s="198"/>
      <c r="D4038" s="190" t="s">
        <v>532</v>
      </c>
      <c r="E4038" s="199" t="s">
        <v>1</v>
      </c>
      <c r="F4038" s="200" t="s">
        <v>4368</v>
      </c>
      <c r="H4038" s="199" t="s">
        <v>1</v>
      </c>
      <c r="I4038" s="201"/>
      <c r="L4038" s="198"/>
      <c r="M4038" s="202"/>
      <c r="N4038" s="203"/>
      <c r="O4038" s="203"/>
      <c r="P4038" s="203"/>
      <c r="Q4038" s="203"/>
      <c r="R4038" s="203"/>
      <c r="S4038" s="203"/>
      <c r="T4038" s="204"/>
      <c r="AT4038" s="199" t="s">
        <v>532</v>
      </c>
      <c r="AU4038" s="199" t="s">
        <v>89</v>
      </c>
      <c r="AV4038" s="14" t="s">
        <v>83</v>
      </c>
      <c r="AW4038" s="14" t="s">
        <v>30</v>
      </c>
      <c r="AX4038" s="14" t="s">
        <v>76</v>
      </c>
      <c r="AY4038" s="199" t="s">
        <v>524</v>
      </c>
    </row>
    <row r="4039" spans="1:65" s="14" customFormat="1">
      <c r="B4039" s="198"/>
      <c r="D4039" s="190" t="s">
        <v>532</v>
      </c>
      <c r="E4039" s="199" t="s">
        <v>1</v>
      </c>
      <c r="F4039" s="200" t="s">
        <v>4369</v>
      </c>
      <c r="H4039" s="199" t="s">
        <v>1</v>
      </c>
      <c r="I4039" s="201"/>
      <c r="L4039" s="198"/>
      <c r="M4039" s="202"/>
      <c r="N4039" s="203"/>
      <c r="O4039" s="203"/>
      <c r="P4039" s="203"/>
      <c r="Q4039" s="203"/>
      <c r="R4039" s="203"/>
      <c r="S4039" s="203"/>
      <c r="T4039" s="204"/>
      <c r="AT4039" s="199" t="s">
        <v>532</v>
      </c>
      <c r="AU4039" s="199" t="s">
        <v>89</v>
      </c>
      <c r="AV4039" s="14" t="s">
        <v>83</v>
      </c>
      <c r="AW4039" s="14" t="s">
        <v>30</v>
      </c>
      <c r="AX4039" s="14" t="s">
        <v>76</v>
      </c>
      <c r="AY4039" s="199" t="s">
        <v>524</v>
      </c>
    </row>
    <row r="4040" spans="1:65" s="14" customFormat="1">
      <c r="B4040" s="198"/>
      <c r="D4040" s="190" t="s">
        <v>532</v>
      </c>
      <c r="E4040" s="199" t="s">
        <v>1</v>
      </c>
      <c r="F4040" s="200" t="s">
        <v>1406</v>
      </c>
      <c r="H4040" s="199" t="s">
        <v>1</v>
      </c>
      <c r="I4040" s="201"/>
      <c r="L4040" s="198"/>
      <c r="M4040" s="202"/>
      <c r="N4040" s="203"/>
      <c r="O4040" s="203"/>
      <c r="P4040" s="203"/>
      <c r="Q4040" s="203"/>
      <c r="R4040" s="203"/>
      <c r="S4040" s="203"/>
      <c r="T4040" s="204"/>
      <c r="AT4040" s="199" t="s">
        <v>532</v>
      </c>
      <c r="AU4040" s="199" t="s">
        <v>89</v>
      </c>
      <c r="AV4040" s="14" t="s">
        <v>83</v>
      </c>
      <c r="AW4040" s="14" t="s">
        <v>30</v>
      </c>
      <c r="AX4040" s="14" t="s">
        <v>76</v>
      </c>
      <c r="AY4040" s="199" t="s">
        <v>524</v>
      </c>
    </row>
    <row r="4041" spans="1:65" s="13" customFormat="1">
      <c r="B4041" s="189"/>
      <c r="D4041" s="190" t="s">
        <v>532</v>
      </c>
      <c r="E4041" s="191" t="s">
        <v>1</v>
      </c>
      <c r="F4041" s="192" t="s">
        <v>4370</v>
      </c>
      <c r="H4041" s="193">
        <v>24.99</v>
      </c>
      <c r="I4041" s="194"/>
      <c r="L4041" s="189"/>
      <c r="M4041" s="195"/>
      <c r="N4041" s="196"/>
      <c r="O4041" s="196"/>
      <c r="P4041" s="196"/>
      <c r="Q4041" s="196"/>
      <c r="R4041" s="196"/>
      <c r="S4041" s="196"/>
      <c r="T4041" s="197"/>
      <c r="AT4041" s="191" t="s">
        <v>532</v>
      </c>
      <c r="AU4041" s="191" t="s">
        <v>89</v>
      </c>
      <c r="AV4041" s="13" t="s">
        <v>89</v>
      </c>
      <c r="AW4041" s="13" t="s">
        <v>30</v>
      </c>
      <c r="AX4041" s="13" t="s">
        <v>76</v>
      </c>
      <c r="AY4041" s="191" t="s">
        <v>524</v>
      </c>
    </row>
    <row r="4042" spans="1:65" s="14" customFormat="1">
      <c r="B4042" s="198"/>
      <c r="D4042" s="190" t="s">
        <v>532</v>
      </c>
      <c r="E4042" s="199" t="s">
        <v>1</v>
      </c>
      <c r="F4042" s="200" t="s">
        <v>1176</v>
      </c>
      <c r="H4042" s="199" t="s">
        <v>1</v>
      </c>
      <c r="I4042" s="201"/>
      <c r="L4042" s="198"/>
      <c r="M4042" s="202"/>
      <c r="N4042" s="203"/>
      <c r="O4042" s="203"/>
      <c r="P4042" s="203"/>
      <c r="Q4042" s="203"/>
      <c r="R4042" s="203"/>
      <c r="S4042" s="203"/>
      <c r="T4042" s="204"/>
      <c r="AT4042" s="199" t="s">
        <v>532</v>
      </c>
      <c r="AU4042" s="199" t="s">
        <v>89</v>
      </c>
      <c r="AV4042" s="14" t="s">
        <v>83</v>
      </c>
      <c r="AW4042" s="14" t="s">
        <v>30</v>
      </c>
      <c r="AX4042" s="14" t="s">
        <v>76</v>
      </c>
      <c r="AY4042" s="199" t="s">
        <v>524</v>
      </c>
    </row>
    <row r="4043" spans="1:65" s="13" customFormat="1">
      <c r="B4043" s="189"/>
      <c r="D4043" s="190" t="s">
        <v>532</v>
      </c>
      <c r="E4043" s="191" t="s">
        <v>1</v>
      </c>
      <c r="F4043" s="192" t="s">
        <v>4371</v>
      </c>
      <c r="H4043" s="193">
        <v>25.172000000000001</v>
      </c>
      <c r="I4043" s="194"/>
      <c r="L4043" s="189"/>
      <c r="M4043" s="195"/>
      <c r="N4043" s="196"/>
      <c r="O4043" s="196"/>
      <c r="P4043" s="196"/>
      <c r="Q4043" s="196"/>
      <c r="R4043" s="196"/>
      <c r="S4043" s="196"/>
      <c r="T4043" s="197"/>
      <c r="AT4043" s="191" t="s">
        <v>532</v>
      </c>
      <c r="AU4043" s="191" t="s">
        <v>89</v>
      </c>
      <c r="AV4043" s="13" t="s">
        <v>89</v>
      </c>
      <c r="AW4043" s="13" t="s">
        <v>30</v>
      </c>
      <c r="AX4043" s="13" t="s">
        <v>76</v>
      </c>
      <c r="AY4043" s="191" t="s">
        <v>524</v>
      </c>
    </row>
    <row r="4044" spans="1:65" s="14" customFormat="1">
      <c r="B4044" s="198"/>
      <c r="D4044" s="190" t="s">
        <v>532</v>
      </c>
      <c r="E4044" s="199" t="s">
        <v>1</v>
      </c>
      <c r="F4044" s="200" t="s">
        <v>3141</v>
      </c>
      <c r="H4044" s="199" t="s">
        <v>1</v>
      </c>
      <c r="I4044" s="201"/>
      <c r="L4044" s="198"/>
      <c r="M4044" s="202"/>
      <c r="N4044" s="203"/>
      <c r="O4044" s="203"/>
      <c r="P4044" s="203"/>
      <c r="Q4044" s="203"/>
      <c r="R4044" s="203"/>
      <c r="S4044" s="203"/>
      <c r="T4044" s="204"/>
      <c r="AT4044" s="199" t="s">
        <v>532</v>
      </c>
      <c r="AU4044" s="199" t="s">
        <v>89</v>
      </c>
      <c r="AV4044" s="14" t="s">
        <v>83</v>
      </c>
      <c r="AW4044" s="14" t="s">
        <v>30</v>
      </c>
      <c r="AX4044" s="14" t="s">
        <v>76</v>
      </c>
      <c r="AY4044" s="199" t="s">
        <v>524</v>
      </c>
    </row>
    <row r="4045" spans="1:65" s="13" customFormat="1">
      <c r="B4045" s="189"/>
      <c r="D4045" s="190" t="s">
        <v>532</v>
      </c>
      <c r="E4045" s="191" t="s">
        <v>1</v>
      </c>
      <c r="F4045" s="192" t="s">
        <v>4372</v>
      </c>
      <c r="H4045" s="193">
        <v>25.213999999999999</v>
      </c>
      <c r="I4045" s="194"/>
      <c r="L4045" s="189"/>
      <c r="M4045" s="195"/>
      <c r="N4045" s="196"/>
      <c r="O4045" s="196"/>
      <c r="P4045" s="196"/>
      <c r="Q4045" s="196"/>
      <c r="R4045" s="196"/>
      <c r="S4045" s="196"/>
      <c r="T4045" s="197"/>
      <c r="AT4045" s="191" t="s">
        <v>532</v>
      </c>
      <c r="AU4045" s="191" t="s">
        <v>89</v>
      </c>
      <c r="AV4045" s="13" t="s">
        <v>89</v>
      </c>
      <c r="AW4045" s="13" t="s">
        <v>30</v>
      </c>
      <c r="AX4045" s="13" t="s">
        <v>76</v>
      </c>
      <c r="AY4045" s="191" t="s">
        <v>524</v>
      </c>
    </row>
    <row r="4046" spans="1:65" s="14" customFormat="1">
      <c r="B4046" s="198"/>
      <c r="D4046" s="190" t="s">
        <v>532</v>
      </c>
      <c r="E4046" s="199" t="s">
        <v>1</v>
      </c>
      <c r="F4046" s="200" t="s">
        <v>1414</v>
      </c>
      <c r="H4046" s="199" t="s">
        <v>1</v>
      </c>
      <c r="I4046" s="201"/>
      <c r="L4046" s="198"/>
      <c r="M4046" s="202"/>
      <c r="N4046" s="203"/>
      <c r="O4046" s="203"/>
      <c r="P4046" s="203"/>
      <c r="Q4046" s="203"/>
      <c r="R4046" s="203"/>
      <c r="S4046" s="203"/>
      <c r="T4046" s="204"/>
      <c r="AT4046" s="199" t="s">
        <v>532</v>
      </c>
      <c r="AU4046" s="199" t="s">
        <v>89</v>
      </c>
      <c r="AV4046" s="14" t="s">
        <v>83</v>
      </c>
      <c r="AW4046" s="14" t="s">
        <v>30</v>
      </c>
      <c r="AX4046" s="14" t="s">
        <v>76</v>
      </c>
      <c r="AY4046" s="199" t="s">
        <v>524</v>
      </c>
    </row>
    <row r="4047" spans="1:65" s="13" customFormat="1">
      <c r="B4047" s="189"/>
      <c r="D4047" s="190" t="s">
        <v>532</v>
      </c>
      <c r="E4047" s="191" t="s">
        <v>1</v>
      </c>
      <c r="F4047" s="192" t="s">
        <v>4373</v>
      </c>
      <c r="H4047" s="193">
        <v>20.776</v>
      </c>
      <c r="I4047" s="194"/>
      <c r="L4047" s="189"/>
      <c r="M4047" s="195"/>
      <c r="N4047" s="196"/>
      <c r="O4047" s="196"/>
      <c r="P4047" s="196"/>
      <c r="Q4047" s="196"/>
      <c r="R4047" s="196"/>
      <c r="S4047" s="196"/>
      <c r="T4047" s="197"/>
      <c r="AT4047" s="191" t="s">
        <v>532</v>
      </c>
      <c r="AU4047" s="191" t="s">
        <v>89</v>
      </c>
      <c r="AV4047" s="13" t="s">
        <v>89</v>
      </c>
      <c r="AW4047" s="13" t="s">
        <v>30</v>
      </c>
      <c r="AX4047" s="13" t="s">
        <v>76</v>
      </c>
      <c r="AY4047" s="191" t="s">
        <v>524</v>
      </c>
    </row>
    <row r="4048" spans="1:65" s="15" customFormat="1">
      <c r="B4048" s="205"/>
      <c r="D4048" s="190" t="s">
        <v>532</v>
      </c>
      <c r="E4048" s="206" t="s">
        <v>1</v>
      </c>
      <c r="F4048" s="207" t="s">
        <v>589</v>
      </c>
      <c r="H4048" s="208">
        <v>96.152000000000001</v>
      </c>
      <c r="I4048" s="209"/>
      <c r="L4048" s="205"/>
      <c r="M4048" s="210"/>
      <c r="N4048" s="211"/>
      <c r="O4048" s="211"/>
      <c r="P4048" s="211"/>
      <c r="Q4048" s="211"/>
      <c r="R4048" s="211"/>
      <c r="S4048" s="211"/>
      <c r="T4048" s="212"/>
      <c r="AT4048" s="206" t="s">
        <v>532</v>
      </c>
      <c r="AU4048" s="206" t="s">
        <v>89</v>
      </c>
      <c r="AV4048" s="15" t="s">
        <v>537</v>
      </c>
      <c r="AW4048" s="15" t="s">
        <v>30</v>
      </c>
      <c r="AX4048" s="15" t="s">
        <v>76</v>
      </c>
      <c r="AY4048" s="206" t="s">
        <v>524</v>
      </c>
    </row>
    <row r="4049" spans="1:65" s="14" customFormat="1">
      <c r="B4049" s="198"/>
      <c r="D4049" s="190" t="s">
        <v>532</v>
      </c>
      <c r="E4049" s="199" t="s">
        <v>1</v>
      </c>
      <c r="F4049" s="200" t="s">
        <v>4374</v>
      </c>
      <c r="H4049" s="199" t="s">
        <v>1</v>
      </c>
      <c r="I4049" s="201"/>
      <c r="L4049" s="198"/>
      <c r="M4049" s="202"/>
      <c r="N4049" s="203"/>
      <c r="O4049" s="203"/>
      <c r="P4049" s="203"/>
      <c r="Q4049" s="203"/>
      <c r="R4049" s="203"/>
      <c r="S4049" s="203"/>
      <c r="T4049" s="204"/>
      <c r="AT4049" s="199" t="s">
        <v>532</v>
      </c>
      <c r="AU4049" s="199" t="s">
        <v>89</v>
      </c>
      <c r="AV4049" s="14" t="s">
        <v>83</v>
      </c>
      <c r="AW4049" s="14" t="s">
        <v>30</v>
      </c>
      <c r="AX4049" s="14" t="s">
        <v>76</v>
      </c>
      <c r="AY4049" s="199" t="s">
        <v>524</v>
      </c>
    </row>
    <row r="4050" spans="1:65" s="14" customFormat="1">
      <c r="B4050" s="198"/>
      <c r="D4050" s="190" t="s">
        <v>532</v>
      </c>
      <c r="E4050" s="199" t="s">
        <v>1</v>
      </c>
      <c r="F4050" s="200" t="s">
        <v>2238</v>
      </c>
      <c r="H4050" s="199" t="s">
        <v>1</v>
      </c>
      <c r="I4050" s="201"/>
      <c r="L4050" s="198"/>
      <c r="M4050" s="202"/>
      <c r="N4050" s="203"/>
      <c r="O4050" s="203"/>
      <c r="P4050" s="203"/>
      <c r="Q4050" s="203"/>
      <c r="R4050" s="203"/>
      <c r="S4050" s="203"/>
      <c r="T4050" s="204"/>
      <c r="AT4050" s="199" t="s">
        <v>532</v>
      </c>
      <c r="AU4050" s="199" t="s">
        <v>89</v>
      </c>
      <c r="AV4050" s="14" t="s">
        <v>83</v>
      </c>
      <c r="AW4050" s="14" t="s">
        <v>30</v>
      </c>
      <c r="AX4050" s="14" t="s">
        <v>76</v>
      </c>
      <c r="AY4050" s="199" t="s">
        <v>524</v>
      </c>
    </row>
    <row r="4051" spans="1:65" s="14" customFormat="1">
      <c r="B4051" s="198"/>
      <c r="D4051" s="190" t="s">
        <v>532</v>
      </c>
      <c r="E4051" s="199" t="s">
        <v>1</v>
      </c>
      <c r="F4051" s="200" t="s">
        <v>1534</v>
      </c>
      <c r="H4051" s="199" t="s">
        <v>1</v>
      </c>
      <c r="I4051" s="201"/>
      <c r="L4051" s="198"/>
      <c r="M4051" s="202"/>
      <c r="N4051" s="203"/>
      <c r="O4051" s="203"/>
      <c r="P4051" s="203"/>
      <c r="Q4051" s="203"/>
      <c r="R4051" s="203"/>
      <c r="S4051" s="203"/>
      <c r="T4051" s="204"/>
      <c r="AT4051" s="199" t="s">
        <v>532</v>
      </c>
      <c r="AU4051" s="199" t="s">
        <v>89</v>
      </c>
      <c r="AV4051" s="14" t="s">
        <v>83</v>
      </c>
      <c r="AW4051" s="14" t="s">
        <v>30</v>
      </c>
      <c r="AX4051" s="14" t="s">
        <v>76</v>
      </c>
      <c r="AY4051" s="199" t="s">
        <v>524</v>
      </c>
    </row>
    <row r="4052" spans="1:65" s="13" customFormat="1">
      <c r="B4052" s="189"/>
      <c r="D4052" s="190" t="s">
        <v>532</v>
      </c>
      <c r="E4052" s="191" t="s">
        <v>1</v>
      </c>
      <c r="F4052" s="192" t="s">
        <v>4375</v>
      </c>
      <c r="H4052" s="193">
        <v>25.045999999999999</v>
      </c>
      <c r="I4052" s="194"/>
      <c r="L4052" s="189"/>
      <c r="M4052" s="195"/>
      <c r="N4052" s="196"/>
      <c r="O4052" s="196"/>
      <c r="P4052" s="196"/>
      <c r="Q4052" s="196"/>
      <c r="R4052" s="196"/>
      <c r="S4052" s="196"/>
      <c r="T4052" s="197"/>
      <c r="AT4052" s="191" t="s">
        <v>532</v>
      </c>
      <c r="AU4052" s="191" t="s">
        <v>89</v>
      </c>
      <c r="AV4052" s="13" t="s">
        <v>89</v>
      </c>
      <c r="AW4052" s="13" t="s">
        <v>30</v>
      </c>
      <c r="AX4052" s="13" t="s">
        <v>76</v>
      </c>
      <c r="AY4052" s="191" t="s">
        <v>524</v>
      </c>
    </row>
    <row r="4053" spans="1:65" s="14" customFormat="1">
      <c r="B4053" s="198"/>
      <c r="D4053" s="190" t="s">
        <v>532</v>
      </c>
      <c r="E4053" s="199" t="s">
        <v>1</v>
      </c>
      <c r="F4053" s="200" t="s">
        <v>1536</v>
      </c>
      <c r="H4053" s="199" t="s">
        <v>1</v>
      </c>
      <c r="I4053" s="201"/>
      <c r="L4053" s="198"/>
      <c r="M4053" s="202"/>
      <c r="N4053" s="203"/>
      <c r="O4053" s="203"/>
      <c r="P4053" s="203"/>
      <c r="Q4053" s="203"/>
      <c r="R4053" s="203"/>
      <c r="S4053" s="203"/>
      <c r="T4053" s="204"/>
      <c r="AT4053" s="199" t="s">
        <v>532</v>
      </c>
      <c r="AU4053" s="199" t="s">
        <v>89</v>
      </c>
      <c r="AV4053" s="14" t="s">
        <v>83</v>
      </c>
      <c r="AW4053" s="14" t="s">
        <v>30</v>
      </c>
      <c r="AX4053" s="14" t="s">
        <v>76</v>
      </c>
      <c r="AY4053" s="199" t="s">
        <v>524</v>
      </c>
    </row>
    <row r="4054" spans="1:65" s="13" customFormat="1">
      <c r="B4054" s="189"/>
      <c r="D4054" s="190" t="s">
        <v>532</v>
      </c>
      <c r="E4054" s="191" t="s">
        <v>1</v>
      </c>
      <c r="F4054" s="192" t="s">
        <v>4376</v>
      </c>
      <c r="H4054" s="193">
        <v>25.2</v>
      </c>
      <c r="I4054" s="194"/>
      <c r="L4054" s="189"/>
      <c r="M4054" s="195"/>
      <c r="N4054" s="196"/>
      <c r="O4054" s="196"/>
      <c r="P4054" s="196"/>
      <c r="Q4054" s="196"/>
      <c r="R4054" s="196"/>
      <c r="S4054" s="196"/>
      <c r="T4054" s="197"/>
      <c r="AT4054" s="191" t="s">
        <v>532</v>
      </c>
      <c r="AU4054" s="191" t="s">
        <v>89</v>
      </c>
      <c r="AV4054" s="13" t="s">
        <v>89</v>
      </c>
      <c r="AW4054" s="13" t="s">
        <v>30</v>
      </c>
      <c r="AX4054" s="13" t="s">
        <v>76</v>
      </c>
      <c r="AY4054" s="191" t="s">
        <v>524</v>
      </c>
    </row>
    <row r="4055" spans="1:65" s="14" customFormat="1">
      <c r="B4055" s="198"/>
      <c r="D4055" s="190" t="s">
        <v>532</v>
      </c>
      <c r="E4055" s="199" t="s">
        <v>1</v>
      </c>
      <c r="F4055" s="200" t="s">
        <v>1553</v>
      </c>
      <c r="H4055" s="199" t="s">
        <v>1</v>
      </c>
      <c r="I4055" s="201"/>
      <c r="L4055" s="198"/>
      <c r="M4055" s="202"/>
      <c r="N4055" s="203"/>
      <c r="O4055" s="203"/>
      <c r="P4055" s="203"/>
      <c r="Q4055" s="203"/>
      <c r="R4055" s="203"/>
      <c r="S4055" s="203"/>
      <c r="T4055" s="204"/>
      <c r="AT4055" s="199" t="s">
        <v>532</v>
      </c>
      <c r="AU4055" s="199" t="s">
        <v>89</v>
      </c>
      <c r="AV4055" s="14" t="s">
        <v>83</v>
      </c>
      <c r="AW4055" s="14" t="s">
        <v>30</v>
      </c>
      <c r="AX4055" s="14" t="s">
        <v>76</v>
      </c>
      <c r="AY4055" s="199" t="s">
        <v>524</v>
      </c>
    </row>
    <row r="4056" spans="1:65" s="13" customFormat="1">
      <c r="B4056" s="189"/>
      <c r="D4056" s="190" t="s">
        <v>532</v>
      </c>
      <c r="E4056" s="191" t="s">
        <v>1</v>
      </c>
      <c r="F4056" s="192" t="s">
        <v>4377</v>
      </c>
      <c r="H4056" s="193">
        <v>25.06</v>
      </c>
      <c r="I4056" s="194"/>
      <c r="L4056" s="189"/>
      <c r="M4056" s="195"/>
      <c r="N4056" s="196"/>
      <c r="O4056" s="196"/>
      <c r="P4056" s="196"/>
      <c r="Q4056" s="196"/>
      <c r="R4056" s="196"/>
      <c r="S4056" s="196"/>
      <c r="T4056" s="197"/>
      <c r="AT4056" s="191" t="s">
        <v>532</v>
      </c>
      <c r="AU4056" s="191" t="s">
        <v>89</v>
      </c>
      <c r="AV4056" s="13" t="s">
        <v>89</v>
      </c>
      <c r="AW4056" s="13" t="s">
        <v>30</v>
      </c>
      <c r="AX4056" s="13" t="s">
        <v>76</v>
      </c>
      <c r="AY4056" s="191" t="s">
        <v>524</v>
      </c>
    </row>
    <row r="4057" spans="1:65" s="13" customFormat="1">
      <c r="B4057" s="189"/>
      <c r="D4057" s="190" t="s">
        <v>532</v>
      </c>
      <c r="E4057" s="191" t="s">
        <v>1</v>
      </c>
      <c r="F4057" s="192" t="s">
        <v>4378</v>
      </c>
      <c r="H4057" s="193">
        <v>25.507999999999999</v>
      </c>
      <c r="I4057" s="194"/>
      <c r="L4057" s="189"/>
      <c r="M4057" s="195"/>
      <c r="N4057" s="196"/>
      <c r="O4057" s="196"/>
      <c r="P4057" s="196"/>
      <c r="Q4057" s="196"/>
      <c r="R4057" s="196"/>
      <c r="S4057" s="196"/>
      <c r="T4057" s="197"/>
      <c r="AT4057" s="191" t="s">
        <v>532</v>
      </c>
      <c r="AU4057" s="191" t="s">
        <v>89</v>
      </c>
      <c r="AV4057" s="13" t="s">
        <v>89</v>
      </c>
      <c r="AW4057" s="13" t="s">
        <v>30</v>
      </c>
      <c r="AX4057" s="13" t="s">
        <v>76</v>
      </c>
      <c r="AY4057" s="191" t="s">
        <v>524</v>
      </c>
    </row>
    <row r="4058" spans="1:65" s="15" customFormat="1">
      <c r="B4058" s="205"/>
      <c r="D4058" s="190" t="s">
        <v>532</v>
      </c>
      <c r="E4058" s="206" t="s">
        <v>1</v>
      </c>
      <c r="F4058" s="207" t="s">
        <v>589</v>
      </c>
      <c r="H4058" s="208">
        <v>100.81399999999999</v>
      </c>
      <c r="I4058" s="209"/>
      <c r="L4058" s="205"/>
      <c r="M4058" s="210"/>
      <c r="N4058" s="211"/>
      <c r="O4058" s="211"/>
      <c r="P4058" s="211"/>
      <c r="Q4058" s="211"/>
      <c r="R4058" s="211"/>
      <c r="S4058" s="211"/>
      <c r="T4058" s="212"/>
      <c r="AT4058" s="206" t="s">
        <v>532</v>
      </c>
      <c r="AU4058" s="206" t="s">
        <v>89</v>
      </c>
      <c r="AV4058" s="15" t="s">
        <v>537</v>
      </c>
      <c r="AW4058" s="15" t="s">
        <v>30</v>
      </c>
      <c r="AX4058" s="15" t="s">
        <v>76</v>
      </c>
      <c r="AY4058" s="206" t="s">
        <v>524</v>
      </c>
    </row>
    <row r="4059" spans="1:65" s="16" customFormat="1">
      <c r="B4059" s="213"/>
      <c r="D4059" s="190" t="s">
        <v>532</v>
      </c>
      <c r="E4059" s="214" t="s">
        <v>1</v>
      </c>
      <c r="F4059" s="215" t="s">
        <v>590</v>
      </c>
      <c r="H4059" s="216">
        <v>196.96600000000001</v>
      </c>
      <c r="I4059" s="217"/>
      <c r="L4059" s="213"/>
      <c r="M4059" s="218"/>
      <c r="N4059" s="219"/>
      <c r="O4059" s="219"/>
      <c r="P4059" s="219"/>
      <c r="Q4059" s="219"/>
      <c r="R4059" s="219"/>
      <c r="S4059" s="219"/>
      <c r="T4059" s="220"/>
      <c r="AT4059" s="214" t="s">
        <v>532</v>
      </c>
      <c r="AU4059" s="214" t="s">
        <v>89</v>
      </c>
      <c r="AV4059" s="16" t="s">
        <v>530</v>
      </c>
      <c r="AW4059" s="16" t="s">
        <v>30</v>
      </c>
      <c r="AX4059" s="16" t="s">
        <v>83</v>
      </c>
      <c r="AY4059" s="214" t="s">
        <v>524</v>
      </c>
    </row>
    <row r="4060" spans="1:65" s="2" customFormat="1" ht="16.5" customHeight="1">
      <c r="A4060" s="35"/>
      <c r="B4060" s="144"/>
      <c r="C4060" s="176" t="s">
        <v>4379</v>
      </c>
      <c r="D4060" s="176" t="s">
        <v>526</v>
      </c>
      <c r="E4060" s="177" t="s">
        <v>4380</v>
      </c>
      <c r="F4060" s="178" t="s">
        <v>4381</v>
      </c>
      <c r="G4060" s="179" t="s">
        <v>980</v>
      </c>
      <c r="H4060" s="180">
        <v>98.42</v>
      </c>
      <c r="I4060" s="181"/>
      <c r="J4060" s="180">
        <f>ROUND(I4060*H4060,3)</f>
        <v>0</v>
      </c>
      <c r="K4060" s="182"/>
      <c r="L4060" s="36"/>
      <c r="M4060" s="183" t="s">
        <v>1</v>
      </c>
      <c r="N4060" s="184" t="s">
        <v>42</v>
      </c>
      <c r="O4060" s="61"/>
      <c r="P4060" s="185">
        <f>O4060*H4060</f>
        <v>0</v>
      </c>
      <c r="Q4060" s="185">
        <v>3.0000000000000001E-5</v>
      </c>
      <c r="R4060" s="185">
        <f>Q4060*H4060</f>
        <v>2.9526000000000001E-3</v>
      </c>
      <c r="S4060" s="185">
        <v>0</v>
      </c>
      <c r="T4060" s="186">
        <f>S4060*H4060</f>
        <v>0</v>
      </c>
      <c r="U4060" s="35"/>
      <c r="V4060" s="35"/>
      <c r="W4060" s="35"/>
      <c r="X4060" s="35"/>
      <c r="Y4060" s="35"/>
      <c r="Z4060" s="35"/>
      <c r="AA4060" s="35"/>
      <c r="AB4060" s="35"/>
      <c r="AC4060" s="35"/>
      <c r="AD4060" s="35"/>
      <c r="AE4060" s="35"/>
      <c r="AR4060" s="187" t="s">
        <v>644</v>
      </c>
      <c r="AT4060" s="187" t="s">
        <v>526</v>
      </c>
      <c r="AU4060" s="187" t="s">
        <v>89</v>
      </c>
      <c r="AY4060" s="18" t="s">
        <v>524</v>
      </c>
      <c r="BE4060" s="105">
        <f>IF(N4060="základná",J4060,0)</f>
        <v>0</v>
      </c>
      <c r="BF4060" s="105">
        <f>IF(N4060="znížená",J4060,0)</f>
        <v>0</v>
      </c>
      <c r="BG4060" s="105">
        <f>IF(N4060="zákl. prenesená",J4060,0)</f>
        <v>0</v>
      </c>
      <c r="BH4060" s="105">
        <f>IF(N4060="zníž. prenesená",J4060,0)</f>
        <v>0</v>
      </c>
      <c r="BI4060" s="105">
        <f>IF(N4060="nulová",J4060,0)</f>
        <v>0</v>
      </c>
      <c r="BJ4060" s="18" t="s">
        <v>89</v>
      </c>
      <c r="BK4060" s="188">
        <f>ROUND(I4060*H4060,3)</f>
        <v>0</v>
      </c>
      <c r="BL4060" s="18" t="s">
        <v>644</v>
      </c>
      <c r="BM4060" s="187" t="s">
        <v>4382</v>
      </c>
    </row>
    <row r="4061" spans="1:65" s="14" customFormat="1">
      <c r="B4061" s="198"/>
      <c r="D4061" s="190" t="s">
        <v>532</v>
      </c>
      <c r="E4061" s="199" t="s">
        <v>1</v>
      </c>
      <c r="F4061" s="200" t="s">
        <v>577</v>
      </c>
      <c r="H4061" s="199" t="s">
        <v>1</v>
      </c>
      <c r="I4061" s="201"/>
      <c r="L4061" s="198"/>
      <c r="M4061" s="202"/>
      <c r="N4061" s="203"/>
      <c r="O4061" s="203"/>
      <c r="P4061" s="203"/>
      <c r="Q4061" s="203"/>
      <c r="R4061" s="203"/>
      <c r="S4061" s="203"/>
      <c r="T4061" s="204"/>
      <c r="AT4061" s="199" t="s">
        <v>532</v>
      </c>
      <c r="AU4061" s="199" t="s">
        <v>89</v>
      </c>
      <c r="AV4061" s="14" t="s">
        <v>83</v>
      </c>
      <c r="AW4061" s="14" t="s">
        <v>30</v>
      </c>
      <c r="AX4061" s="14" t="s">
        <v>76</v>
      </c>
      <c r="AY4061" s="199" t="s">
        <v>524</v>
      </c>
    </row>
    <row r="4062" spans="1:65" s="13" customFormat="1">
      <c r="B4062" s="189"/>
      <c r="D4062" s="190" t="s">
        <v>532</v>
      </c>
      <c r="E4062" s="191" t="s">
        <v>1</v>
      </c>
      <c r="F4062" s="192" t="s">
        <v>4383</v>
      </c>
      <c r="H4062" s="193">
        <v>117.62</v>
      </c>
      <c r="I4062" s="194"/>
      <c r="L4062" s="189"/>
      <c r="M4062" s="195"/>
      <c r="N4062" s="196"/>
      <c r="O4062" s="196"/>
      <c r="P4062" s="196"/>
      <c r="Q4062" s="196"/>
      <c r="R4062" s="196"/>
      <c r="S4062" s="196"/>
      <c r="T4062" s="197"/>
      <c r="AT4062" s="191" t="s">
        <v>532</v>
      </c>
      <c r="AU4062" s="191" t="s">
        <v>89</v>
      </c>
      <c r="AV4062" s="13" t="s">
        <v>89</v>
      </c>
      <c r="AW4062" s="13" t="s">
        <v>30</v>
      </c>
      <c r="AX4062" s="13" t="s">
        <v>76</v>
      </c>
      <c r="AY4062" s="191" t="s">
        <v>524</v>
      </c>
    </row>
    <row r="4063" spans="1:65" s="13" customFormat="1">
      <c r="B4063" s="189"/>
      <c r="D4063" s="190" t="s">
        <v>532</v>
      </c>
      <c r="E4063" s="191" t="s">
        <v>1</v>
      </c>
      <c r="F4063" s="192" t="s">
        <v>4384</v>
      </c>
      <c r="H4063" s="193">
        <v>-19.2</v>
      </c>
      <c r="I4063" s="194"/>
      <c r="L4063" s="189"/>
      <c r="M4063" s="195"/>
      <c r="N4063" s="196"/>
      <c r="O4063" s="196"/>
      <c r="P4063" s="196"/>
      <c r="Q4063" s="196"/>
      <c r="R4063" s="196"/>
      <c r="S4063" s="196"/>
      <c r="T4063" s="197"/>
      <c r="AT4063" s="191" t="s">
        <v>532</v>
      </c>
      <c r="AU4063" s="191" t="s">
        <v>89</v>
      </c>
      <c r="AV4063" s="13" t="s">
        <v>89</v>
      </c>
      <c r="AW4063" s="13" t="s">
        <v>30</v>
      </c>
      <c r="AX4063" s="13" t="s">
        <v>76</v>
      </c>
      <c r="AY4063" s="191" t="s">
        <v>524</v>
      </c>
    </row>
    <row r="4064" spans="1:65" s="16" customFormat="1">
      <c r="B4064" s="213"/>
      <c r="D4064" s="190" t="s">
        <v>532</v>
      </c>
      <c r="E4064" s="214" t="s">
        <v>1</v>
      </c>
      <c r="F4064" s="215" t="s">
        <v>590</v>
      </c>
      <c r="H4064" s="216">
        <v>98.42</v>
      </c>
      <c r="I4064" s="217"/>
      <c r="L4064" s="213"/>
      <c r="M4064" s="218"/>
      <c r="N4064" s="219"/>
      <c r="O4064" s="219"/>
      <c r="P4064" s="219"/>
      <c r="Q4064" s="219"/>
      <c r="R4064" s="219"/>
      <c r="S4064" s="219"/>
      <c r="T4064" s="220"/>
      <c r="AT4064" s="214" t="s">
        <v>532</v>
      </c>
      <c r="AU4064" s="214" t="s">
        <v>89</v>
      </c>
      <c r="AV4064" s="16" t="s">
        <v>530</v>
      </c>
      <c r="AW4064" s="16" t="s">
        <v>30</v>
      </c>
      <c r="AX4064" s="16" t="s">
        <v>83</v>
      </c>
      <c r="AY4064" s="214" t="s">
        <v>524</v>
      </c>
    </row>
    <row r="4065" spans="1:65" s="2" customFormat="1" ht="21.75" customHeight="1">
      <c r="A4065" s="35"/>
      <c r="B4065" s="144"/>
      <c r="C4065" s="221" t="s">
        <v>4385</v>
      </c>
      <c r="D4065" s="221" t="s">
        <v>697</v>
      </c>
      <c r="E4065" s="222" t="s">
        <v>4386</v>
      </c>
      <c r="F4065" s="223" t="s">
        <v>4387</v>
      </c>
      <c r="G4065" s="224" t="s">
        <v>980</v>
      </c>
      <c r="H4065" s="225">
        <v>100.38800000000001</v>
      </c>
      <c r="I4065" s="226"/>
      <c r="J4065" s="225">
        <f>ROUND(I4065*H4065,3)</f>
        <v>0</v>
      </c>
      <c r="K4065" s="227"/>
      <c r="L4065" s="228"/>
      <c r="M4065" s="229" t="s">
        <v>1</v>
      </c>
      <c r="N4065" s="230" t="s">
        <v>42</v>
      </c>
      <c r="O4065" s="61"/>
      <c r="P4065" s="185">
        <f>O4065*H4065</f>
        <v>0</v>
      </c>
      <c r="Q4065" s="185">
        <v>1.4999999999999999E-4</v>
      </c>
      <c r="R4065" s="185">
        <f>Q4065*H4065</f>
        <v>1.5058199999999999E-2</v>
      </c>
      <c r="S4065" s="185">
        <v>0</v>
      </c>
      <c r="T4065" s="186">
        <f>S4065*H4065</f>
        <v>0</v>
      </c>
      <c r="U4065" s="35"/>
      <c r="V4065" s="35"/>
      <c r="W4065" s="35"/>
      <c r="X4065" s="35"/>
      <c r="Y4065" s="35"/>
      <c r="Z4065" s="35"/>
      <c r="AA4065" s="35"/>
      <c r="AB4065" s="35"/>
      <c r="AC4065" s="35"/>
      <c r="AD4065" s="35"/>
      <c r="AE4065" s="35"/>
      <c r="AR4065" s="187" t="s">
        <v>732</v>
      </c>
      <c r="AT4065" s="187" t="s">
        <v>697</v>
      </c>
      <c r="AU4065" s="187" t="s">
        <v>89</v>
      </c>
      <c r="AY4065" s="18" t="s">
        <v>524</v>
      </c>
      <c r="BE4065" s="105">
        <f>IF(N4065="základná",J4065,0)</f>
        <v>0</v>
      </c>
      <c r="BF4065" s="105">
        <f>IF(N4065="znížená",J4065,0)</f>
        <v>0</v>
      </c>
      <c r="BG4065" s="105">
        <f>IF(N4065="zákl. prenesená",J4065,0)</f>
        <v>0</v>
      </c>
      <c r="BH4065" s="105">
        <f>IF(N4065="zníž. prenesená",J4065,0)</f>
        <v>0</v>
      </c>
      <c r="BI4065" s="105">
        <f>IF(N4065="nulová",J4065,0)</f>
        <v>0</v>
      </c>
      <c r="BJ4065" s="18" t="s">
        <v>89</v>
      </c>
      <c r="BK4065" s="188">
        <f>ROUND(I4065*H4065,3)</f>
        <v>0</v>
      </c>
      <c r="BL4065" s="18" t="s">
        <v>644</v>
      </c>
      <c r="BM4065" s="187" t="s">
        <v>4388</v>
      </c>
    </row>
    <row r="4066" spans="1:65" s="14" customFormat="1">
      <c r="B4066" s="198"/>
      <c r="D4066" s="190" t="s">
        <v>532</v>
      </c>
      <c r="E4066" s="199" t="s">
        <v>1</v>
      </c>
      <c r="F4066" s="200" t="s">
        <v>577</v>
      </c>
      <c r="H4066" s="199" t="s">
        <v>1</v>
      </c>
      <c r="I4066" s="201"/>
      <c r="L4066" s="198"/>
      <c r="M4066" s="202"/>
      <c r="N4066" s="203"/>
      <c r="O4066" s="203"/>
      <c r="P4066" s="203"/>
      <c r="Q4066" s="203"/>
      <c r="R4066" s="203"/>
      <c r="S4066" s="203"/>
      <c r="T4066" s="204"/>
      <c r="AT4066" s="199" t="s">
        <v>532</v>
      </c>
      <c r="AU4066" s="199" t="s">
        <v>89</v>
      </c>
      <c r="AV4066" s="14" t="s">
        <v>83</v>
      </c>
      <c r="AW4066" s="14" t="s">
        <v>30</v>
      </c>
      <c r="AX4066" s="14" t="s">
        <v>76</v>
      </c>
      <c r="AY4066" s="199" t="s">
        <v>524</v>
      </c>
    </row>
    <row r="4067" spans="1:65" s="13" customFormat="1">
      <c r="B4067" s="189"/>
      <c r="D4067" s="190" t="s">
        <v>532</v>
      </c>
      <c r="E4067" s="191" t="s">
        <v>1</v>
      </c>
      <c r="F4067" s="192" t="s">
        <v>4383</v>
      </c>
      <c r="H4067" s="193">
        <v>117.62</v>
      </c>
      <c r="I4067" s="194"/>
      <c r="L4067" s="189"/>
      <c r="M4067" s="195"/>
      <c r="N4067" s="196"/>
      <c r="O4067" s="196"/>
      <c r="P4067" s="196"/>
      <c r="Q4067" s="196"/>
      <c r="R4067" s="196"/>
      <c r="S4067" s="196"/>
      <c r="T4067" s="197"/>
      <c r="AT4067" s="191" t="s">
        <v>532</v>
      </c>
      <c r="AU4067" s="191" t="s">
        <v>89</v>
      </c>
      <c r="AV4067" s="13" t="s">
        <v>89</v>
      </c>
      <c r="AW4067" s="13" t="s">
        <v>30</v>
      </c>
      <c r="AX4067" s="13" t="s">
        <v>76</v>
      </c>
      <c r="AY4067" s="191" t="s">
        <v>524</v>
      </c>
    </row>
    <row r="4068" spans="1:65" s="13" customFormat="1">
      <c r="B4068" s="189"/>
      <c r="D4068" s="190" t="s">
        <v>532</v>
      </c>
      <c r="E4068" s="191" t="s">
        <v>1</v>
      </c>
      <c r="F4068" s="192" t="s">
        <v>4384</v>
      </c>
      <c r="H4068" s="193">
        <v>-19.2</v>
      </c>
      <c r="I4068" s="194"/>
      <c r="L4068" s="189"/>
      <c r="M4068" s="195"/>
      <c r="N4068" s="196"/>
      <c r="O4068" s="196"/>
      <c r="P4068" s="196"/>
      <c r="Q4068" s="196"/>
      <c r="R4068" s="196"/>
      <c r="S4068" s="196"/>
      <c r="T4068" s="197"/>
      <c r="AT4068" s="191" t="s">
        <v>532</v>
      </c>
      <c r="AU4068" s="191" t="s">
        <v>89</v>
      </c>
      <c r="AV4068" s="13" t="s">
        <v>89</v>
      </c>
      <c r="AW4068" s="13" t="s">
        <v>30</v>
      </c>
      <c r="AX4068" s="13" t="s">
        <v>76</v>
      </c>
      <c r="AY4068" s="191" t="s">
        <v>524</v>
      </c>
    </row>
    <row r="4069" spans="1:65" s="16" customFormat="1">
      <c r="B4069" s="213"/>
      <c r="D4069" s="190" t="s">
        <v>532</v>
      </c>
      <c r="E4069" s="214" t="s">
        <v>1</v>
      </c>
      <c r="F4069" s="215" t="s">
        <v>590</v>
      </c>
      <c r="H4069" s="216">
        <v>98.42</v>
      </c>
      <c r="I4069" s="217"/>
      <c r="L4069" s="213"/>
      <c r="M4069" s="218"/>
      <c r="N4069" s="219"/>
      <c r="O4069" s="219"/>
      <c r="P4069" s="219"/>
      <c r="Q4069" s="219"/>
      <c r="R4069" s="219"/>
      <c r="S4069" s="219"/>
      <c r="T4069" s="220"/>
      <c r="AT4069" s="214" t="s">
        <v>532</v>
      </c>
      <c r="AU4069" s="214" t="s">
        <v>89</v>
      </c>
      <c r="AV4069" s="16" t="s">
        <v>530</v>
      </c>
      <c r="AW4069" s="16" t="s">
        <v>30</v>
      </c>
      <c r="AX4069" s="16" t="s">
        <v>83</v>
      </c>
      <c r="AY4069" s="214" t="s">
        <v>524</v>
      </c>
    </row>
    <row r="4070" spans="1:65" s="13" customFormat="1">
      <c r="B4070" s="189"/>
      <c r="D4070" s="190" t="s">
        <v>532</v>
      </c>
      <c r="F4070" s="192" t="s">
        <v>4389</v>
      </c>
      <c r="H4070" s="193">
        <v>100.38800000000001</v>
      </c>
      <c r="I4070" s="194"/>
      <c r="L4070" s="189"/>
      <c r="M4070" s="195"/>
      <c r="N4070" s="196"/>
      <c r="O4070" s="196"/>
      <c r="P4070" s="196"/>
      <c r="Q4070" s="196"/>
      <c r="R4070" s="196"/>
      <c r="S4070" s="196"/>
      <c r="T4070" s="197"/>
      <c r="AT4070" s="191" t="s">
        <v>532</v>
      </c>
      <c r="AU4070" s="191" t="s">
        <v>89</v>
      </c>
      <c r="AV4070" s="13" t="s">
        <v>89</v>
      </c>
      <c r="AW4070" s="13" t="s">
        <v>3</v>
      </c>
      <c r="AX4070" s="13" t="s">
        <v>83</v>
      </c>
      <c r="AY4070" s="191" t="s">
        <v>524</v>
      </c>
    </row>
    <row r="4071" spans="1:65" s="2" customFormat="1" ht="16.5" customHeight="1">
      <c r="A4071" s="35"/>
      <c r="B4071" s="144"/>
      <c r="C4071" s="176" t="s">
        <v>4390</v>
      </c>
      <c r="D4071" s="176" t="s">
        <v>526</v>
      </c>
      <c r="E4071" s="177" t="s">
        <v>4391</v>
      </c>
      <c r="F4071" s="178" t="s">
        <v>4392</v>
      </c>
      <c r="G4071" s="179" t="s">
        <v>529</v>
      </c>
      <c r="H4071" s="180">
        <v>2806.52</v>
      </c>
      <c r="I4071" s="181"/>
      <c r="J4071" s="180">
        <f>ROUND(I4071*H4071,3)</f>
        <v>0</v>
      </c>
      <c r="K4071" s="182"/>
      <c r="L4071" s="36"/>
      <c r="M4071" s="183" t="s">
        <v>1</v>
      </c>
      <c r="N4071" s="184" t="s">
        <v>42</v>
      </c>
      <c r="O4071" s="61"/>
      <c r="P4071" s="185">
        <f>O4071*H4071</f>
        <v>0</v>
      </c>
      <c r="Q4071" s="185">
        <v>4.0000000000000003E-5</v>
      </c>
      <c r="R4071" s="185">
        <f>Q4071*H4071</f>
        <v>0.11226080000000001</v>
      </c>
      <c r="S4071" s="185">
        <v>0</v>
      </c>
      <c r="T4071" s="186">
        <f>S4071*H4071</f>
        <v>0</v>
      </c>
      <c r="U4071" s="35"/>
      <c r="V4071" s="35"/>
      <c r="W4071" s="35"/>
      <c r="X4071" s="35"/>
      <c r="Y4071" s="35"/>
      <c r="Z4071" s="35"/>
      <c r="AA4071" s="35"/>
      <c r="AB4071" s="35"/>
      <c r="AC4071" s="35"/>
      <c r="AD4071" s="35"/>
      <c r="AE4071" s="35"/>
      <c r="AR4071" s="187" t="s">
        <v>644</v>
      </c>
      <c r="AT4071" s="187" t="s">
        <v>526</v>
      </c>
      <c r="AU4071" s="187" t="s">
        <v>89</v>
      </c>
      <c r="AY4071" s="18" t="s">
        <v>524</v>
      </c>
      <c r="BE4071" s="105">
        <f>IF(N4071="základná",J4071,0)</f>
        <v>0</v>
      </c>
      <c r="BF4071" s="105">
        <f>IF(N4071="znížená",J4071,0)</f>
        <v>0</v>
      </c>
      <c r="BG4071" s="105">
        <f>IF(N4071="zákl. prenesená",J4071,0)</f>
        <v>0</v>
      </c>
      <c r="BH4071" s="105">
        <f>IF(N4071="zníž. prenesená",J4071,0)</f>
        <v>0</v>
      </c>
      <c r="BI4071" s="105">
        <f>IF(N4071="nulová",J4071,0)</f>
        <v>0</v>
      </c>
      <c r="BJ4071" s="18" t="s">
        <v>89</v>
      </c>
      <c r="BK4071" s="188">
        <f>ROUND(I4071*H4071,3)</f>
        <v>0</v>
      </c>
      <c r="BL4071" s="18" t="s">
        <v>644</v>
      </c>
      <c r="BM4071" s="187" t="s">
        <v>4393</v>
      </c>
    </row>
    <row r="4072" spans="1:65" s="14" customFormat="1">
      <c r="B4072" s="198"/>
      <c r="D4072" s="190" t="s">
        <v>532</v>
      </c>
      <c r="E4072" s="199" t="s">
        <v>1</v>
      </c>
      <c r="F4072" s="200" t="s">
        <v>577</v>
      </c>
      <c r="H4072" s="199" t="s">
        <v>1</v>
      </c>
      <c r="I4072" s="201"/>
      <c r="L4072" s="198"/>
      <c r="M4072" s="202"/>
      <c r="N4072" s="203"/>
      <c r="O4072" s="203"/>
      <c r="P4072" s="203"/>
      <c r="Q4072" s="203"/>
      <c r="R4072" s="203"/>
      <c r="S4072" s="203"/>
      <c r="T4072" s="204"/>
      <c r="AT4072" s="199" t="s">
        <v>532</v>
      </c>
      <c r="AU4072" s="199" t="s">
        <v>89</v>
      </c>
      <c r="AV4072" s="14" t="s">
        <v>83</v>
      </c>
      <c r="AW4072" s="14" t="s">
        <v>30</v>
      </c>
      <c r="AX4072" s="14" t="s">
        <v>76</v>
      </c>
      <c r="AY4072" s="199" t="s">
        <v>524</v>
      </c>
    </row>
    <row r="4073" spans="1:65" s="13" customFormat="1">
      <c r="B4073" s="189"/>
      <c r="D4073" s="190" t="s">
        <v>532</v>
      </c>
      <c r="E4073" s="191" t="s">
        <v>1</v>
      </c>
      <c r="F4073" s="192" t="s">
        <v>4394</v>
      </c>
      <c r="H4073" s="193">
        <v>2806.52</v>
      </c>
      <c r="I4073" s="194"/>
      <c r="L4073" s="189"/>
      <c r="M4073" s="195"/>
      <c r="N4073" s="196"/>
      <c r="O4073" s="196"/>
      <c r="P4073" s="196"/>
      <c r="Q4073" s="196"/>
      <c r="R4073" s="196"/>
      <c r="S4073" s="196"/>
      <c r="T4073" s="197"/>
      <c r="AT4073" s="191" t="s">
        <v>532</v>
      </c>
      <c r="AU4073" s="191" t="s">
        <v>89</v>
      </c>
      <c r="AV4073" s="13" t="s">
        <v>89</v>
      </c>
      <c r="AW4073" s="13" t="s">
        <v>30</v>
      </c>
      <c r="AX4073" s="13" t="s">
        <v>76</v>
      </c>
      <c r="AY4073" s="191" t="s">
        <v>524</v>
      </c>
    </row>
    <row r="4074" spans="1:65" s="16" customFormat="1">
      <c r="B4074" s="213"/>
      <c r="D4074" s="190" t="s">
        <v>532</v>
      </c>
      <c r="E4074" s="214" t="s">
        <v>1</v>
      </c>
      <c r="F4074" s="215" t="s">
        <v>590</v>
      </c>
      <c r="H4074" s="216">
        <v>2806.52</v>
      </c>
      <c r="I4074" s="217"/>
      <c r="L4074" s="213"/>
      <c r="M4074" s="218"/>
      <c r="N4074" s="219"/>
      <c r="O4074" s="219"/>
      <c r="P4074" s="219"/>
      <c r="Q4074" s="219"/>
      <c r="R4074" s="219"/>
      <c r="S4074" s="219"/>
      <c r="T4074" s="220"/>
      <c r="AT4074" s="214" t="s">
        <v>532</v>
      </c>
      <c r="AU4074" s="214" t="s">
        <v>89</v>
      </c>
      <c r="AV4074" s="16" t="s">
        <v>530</v>
      </c>
      <c r="AW4074" s="16" t="s">
        <v>30</v>
      </c>
      <c r="AX4074" s="16" t="s">
        <v>83</v>
      </c>
      <c r="AY4074" s="214" t="s">
        <v>524</v>
      </c>
    </row>
    <row r="4075" spans="1:65" s="2" customFormat="1" ht="21.75" customHeight="1">
      <c r="A4075" s="35"/>
      <c r="B4075" s="144"/>
      <c r="C4075" s="176" t="s">
        <v>4395</v>
      </c>
      <c r="D4075" s="176" t="s">
        <v>526</v>
      </c>
      <c r="E4075" s="177" t="s">
        <v>4396</v>
      </c>
      <c r="F4075" s="178" t="s">
        <v>4397</v>
      </c>
      <c r="G4075" s="179" t="s">
        <v>529</v>
      </c>
      <c r="H4075" s="180">
        <v>5028.6729999999998</v>
      </c>
      <c r="I4075" s="181"/>
      <c r="J4075" s="180">
        <f>ROUND(I4075*H4075,3)</f>
        <v>0</v>
      </c>
      <c r="K4075" s="182"/>
      <c r="L4075" s="36"/>
      <c r="M4075" s="183" t="s">
        <v>1</v>
      </c>
      <c r="N4075" s="184" t="s">
        <v>42</v>
      </c>
      <c r="O4075" s="61"/>
      <c r="P4075" s="185">
        <f>O4075*H4075</f>
        <v>0</v>
      </c>
      <c r="Q4075" s="185">
        <v>2.9999999999999997E-4</v>
      </c>
      <c r="R4075" s="185">
        <f>Q4075*H4075</f>
        <v>1.5086018999999997</v>
      </c>
      <c r="S4075" s="185">
        <v>0</v>
      </c>
      <c r="T4075" s="186">
        <f>S4075*H4075</f>
        <v>0</v>
      </c>
      <c r="U4075" s="35"/>
      <c r="V4075" s="35"/>
      <c r="W4075" s="35"/>
      <c r="X4075" s="35"/>
      <c r="Y4075" s="35"/>
      <c r="Z4075" s="35"/>
      <c r="AA4075" s="35"/>
      <c r="AB4075" s="35"/>
      <c r="AC4075" s="35"/>
      <c r="AD4075" s="35"/>
      <c r="AE4075" s="35"/>
      <c r="AR4075" s="187" t="s">
        <v>644</v>
      </c>
      <c r="AT4075" s="187" t="s">
        <v>526</v>
      </c>
      <c r="AU4075" s="187" t="s">
        <v>89</v>
      </c>
      <c r="AY4075" s="18" t="s">
        <v>524</v>
      </c>
      <c r="BE4075" s="105">
        <f>IF(N4075="základná",J4075,0)</f>
        <v>0</v>
      </c>
      <c r="BF4075" s="105">
        <f>IF(N4075="znížená",J4075,0)</f>
        <v>0</v>
      </c>
      <c r="BG4075" s="105">
        <f>IF(N4075="zákl. prenesená",J4075,0)</f>
        <v>0</v>
      </c>
      <c r="BH4075" s="105">
        <f>IF(N4075="zníž. prenesená",J4075,0)</f>
        <v>0</v>
      </c>
      <c r="BI4075" s="105">
        <f>IF(N4075="nulová",J4075,0)</f>
        <v>0</v>
      </c>
      <c r="BJ4075" s="18" t="s">
        <v>89</v>
      </c>
      <c r="BK4075" s="188">
        <f>ROUND(I4075*H4075,3)</f>
        <v>0</v>
      </c>
      <c r="BL4075" s="18" t="s">
        <v>644</v>
      </c>
      <c r="BM4075" s="187" t="s">
        <v>4398</v>
      </c>
    </row>
    <row r="4076" spans="1:65" s="14" customFormat="1">
      <c r="B4076" s="198"/>
      <c r="D4076" s="190" t="s">
        <v>532</v>
      </c>
      <c r="E4076" s="199" t="s">
        <v>1</v>
      </c>
      <c r="F4076" s="200" t="s">
        <v>577</v>
      </c>
      <c r="H4076" s="199" t="s">
        <v>1</v>
      </c>
      <c r="I4076" s="201"/>
      <c r="L4076" s="198"/>
      <c r="M4076" s="202"/>
      <c r="N4076" s="203"/>
      <c r="O4076" s="203"/>
      <c r="P4076" s="203"/>
      <c r="Q4076" s="203"/>
      <c r="R4076" s="203"/>
      <c r="S4076" s="203"/>
      <c r="T4076" s="204"/>
      <c r="AT4076" s="199" t="s">
        <v>532</v>
      </c>
      <c r="AU4076" s="199" t="s">
        <v>89</v>
      </c>
      <c r="AV4076" s="14" t="s">
        <v>83</v>
      </c>
      <c r="AW4076" s="14" t="s">
        <v>30</v>
      </c>
      <c r="AX4076" s="14" t="s">
        <v>76</v>
      </c>
      <c r="AY4076" s="199" t="s">
        <v>524</v>
      </c>
    </row>
    <row r="4077" spans="1:65" s="13" customFormat="1">
      <c r="B4077" s="189"/>
      <c r="D4077" s="190" t="s">
        <v>532</v>
      </c>
      <c r="E4077" s="191" t="s">
        <v>1</v>
      </c>
      <c r="F4077" s="192" t="s">
        <v>4399</v>
      </c>
      <c r="H4077" s="193">
        <v>5028.6729999999998</v>
      </c>
      <c r="I4077" s="194"/>
      <c r="L4077" s="189"/>
      <c r="M4077" s="195"/>
      <c r="N4077" s="196"/>
      <c r="O4077" s="196"/>
      <c r="P4077" s="196"/>
      <c r="Q4077" s="196"/>
      <c r="R4077" s="196"/>
      <c r="S4077" s="196"/>
      <c r="T4077" s="197"/>
      <c r="AT4077" s="191" t="s">
        <v>532</v>
      </c>
      <c r="AU4077" s="191" t="s">
        <v>89</v>
      </c>
      <c r="AV4077" s="13" t="s">
        <v>89</v>
      </c>
      <c r="AW4077" s="13" t="s">
        <v>30</v>
      </c>
      <c r="AX4077" s="13" t="s">
        <v>76</v>
      </c>
      <c r="AY4077" s="191" t="s">
        <v>524</v>
      </c>
    </row>
    <row r="4078" spans="1:65" s="15" customFormat="1">
      <c r="B4078" s="205"/>
      <c r="D4078" s="190" t="s">
        <v>532</v>
      </c>
      <c r="E4078" s="206" t="s">
        <v>1</v>
      </c>
      <c r="F4078" s="207" t="s">
        <v>589</v>
      </c>
      <c r="H4078" s="208">
        <v>5028.6729999999998</v>
      </c>
      <c r="I4078" s="209"/>
      <c r="L4078" s="205"/>
      <c r="M4078" s="210"/>
      <c r="N4078" s="211"/>
      <c r="O4078" s="211"/>
      <c r="P4078" s="211"/>
      <c r="Q4078" s="211"/>
      <c r="R4078" s="211"/>
      <c r="S4078" s="211"/>
      <c r="T4078" s="212"/>
      <c r="AT4078" s="206" t="s">
        <v>532</v>
      </c>
      <c r="AU4078" s="206" t="s">
        <v>89</v>
      </c>
      <c r="AV4078" s="15" t="s">
        <v>537</v>
      </c>
      <c r="AW4078" s="15" t="s">
        <v>30</v>
      </c>
      <c r="AX4078" s="15" t="s">
        <v>76</v>
      </c>
      <c r="AY4078" s="206" t="s">
        <v>524</v>
      </c>
    </row>
    <row r="4079" spans="1:65" s="16" customFormat="1">
      <c r="B4079" s="213"/>
      <c r="D4079" s="190" t="s">
        <v>532</v>
      </c>
      <c r="E4079" s="214" t="s">
        <v>1</v>
      </c>
      <c r="F4079" s="215" t="s">
        <v>590</v>
      </c>
      <c r="H4079" s="216">
        <v>5028.6729999999998</v>
      </c>
      <c r="I4079" s="217"/>
      <c r="L4079" s="213"/>
      <c r="M4079" s="218"/>
      <c r="N4079" s="219"/>
      <c r="O4079" s="219"/>
      <c r="P4079" s="219"/>
      <c r="Q4079" s="219"/>
      <c r="R4079" s="219"/>
      <c r="S4079" s="219"/>
      <c r="T4079" s="220"/>
      <c r="AT4079" s="214" t="s">
        <v>532</v>
      </c>
      <c r="AU4079" s="214" t="s">
        <v>89</v>
      </c>
      <c r="AV4079" s="16" t="s">
        <v>530</v>
      </c>
      <c r="AW4079" s="16" t="s">
        <v>30</v>
      </c>
      <c r="AX4079" s="16" t="s">
        <v>83</v>
      </c>
      <c r="AY4079" s="214" t="s">
        <v>524</v>
      </c>
    </row>
    <row r="4080" spans="1:65" s="2" customFormat="1" ht="33" customHeight="1">
      <c r="A4080" s="35"/>
      <c r="B4080" s="144"/>
      <c r="C4080" s="221" t="s">
        <v>4400</v>
      </c>
      <c r="D4080" s="221" t="s">
        <v>697</v>
      </c>
      <c r="E4080" s="222" t="s">
        <v>4401</v>
      </c>
      <c r="F4080" s="223" t="s">
        <v>4402</v>
      </c>
      <c r="G4080" s="224" t="s">
        <v>529</v>
      </c>
      <c r="H4080" s="225">
        <v>5670.1040000000003</v>
      </c>
      <c r="I4080" s="226"/>
      <c r="J4080" s="225">
        <f>ROUND(I4080*H4080,3)</f>
        <v>0</v>
      </c>
      <c r="K4080" s="227"/>
      <c r="L4080" s="228"/>
      <c r="M4080" s="229" t="s">
        <v>1</v>
      </c>
      <c r="N4080" s="230" t="s">
        <v>42</v>
      </c>
      <c r="O4080" s="61"/>
      <c r="P4080" s="185">
        <f>O4080*H4080</f>
        <v>0</v>
      </c>
      <c r="Q4080" s="185">
        <v>5.0000000000000001E-3</v>
      </c>
      <c r="R4080" s="185">
        <f>Q4080*H4080</f>
        <v>28.350520000000003</v>
      </c>
      <c r="S4080" s="185">
        <v>0</v>
      </c>
      <c r="T4080" s="186">
        <f>S4080*H4080</f>
        <v>0</v>
      </c>
      <c r="U4080" s="35"/>
      <c r="V4080" s="35"/>
      <c r="W4080" s="35"/>
      <c r="X4080" s="35"/>
      <c r="Y4080" s="35"/>
      <c r="Z4080" s="35"/>
      <c r="AA4080" s="35"/>
      <c r="AB4080" s="35"/>
      <c r="AC4080" s="35"/>
      <c r="AD4080" s="35"/>
      <c r="AE4080" s="35"/>
      <c r="AR4080" s="187" t="s">
        <v>732</v>
      </c>
      <c r="AT4080" s="187" t="s">
        <v>697</v>
      </c>
      <c r="AU4080" s="187" t="s">
        <v>89</v>
      </c>
      <c r="AY4080" s="18" t="s">
        <v>524</v>
      </c>
      <c r="BE4080" s="105">
        <f>IF(N4080="základná",J4080,0)</f>
        <v>0</v>
      </c>
      <c r="BF4080" s="105">
        <f>IF(N4080="znížená",J4080,0)</f>
        <v>0</v>
      </c>
      <c r="BG4080" s="105">
        <f>IF(N4080="zákl. prenesená",J4080,0)</f>
        <v>0</v>
      </c>
      <c r="BH4080" s="105">
        <f>IF(N4080="zníž. prenesená",J4080,0)</f>
        <v>0</v>
      </c>
      <c r="BI4080" s="105">
        <f>IF(N4080="nulová",J4080,0)</f>
        <v>0</v>
      </c>
      <c r="BJ4080" s="18" t="s">
        <v>89</v>
      </c>
      <c r="BK4080" s="188">
        <f>ROUND(I4080*H4080,3)</f>
        <v>0</v>
      </c>
      <c r="BL4080" s="18" t="s">
        <v>644</v>
      </c>
      <c r="BM4080" s="187" t="s">
        <v>4403</v>
      </c>
    </row>
    <row r="4081" spans="1:65" s="14" customFormat="1">
      <c r="B4081" s="198"/>
      <c r="D4081" s="190" t="s">
        <v>532</v>
      </c>
      <c r="E4081" s="199" t="s">
        <v>1</v>
      </c>
      <c r="F4081" s="200" t="s">
        <v>577</v>
      </c>
      <c r="H4081" s="199" t="s">
        <v>1</v>
      </c>
      <c r="I4081" s="201"/>
      <c r="L4081" s="198"/>
      <c r="M4081" s="202"/>
      <c r="N4081" s="203"/>
      <c r="O4081" s="203"/>
      <c r="P4081" s="203"/>
      <c r="Q4081" s="203"/>
      <c r="R4081" s="203"/>
      <c r="S4081" s="203"/>
      <c r="T4081" s="204"/>
      <c r="AT4081" s="199" t="s">
        <v>532</v>
      </c>
      <c r="AU4081" s="199" t="s">
        <v>89</v>
      </c>
      <c r="AV4081" s="14" t="s">
        <v>83</v>
      </c>
      <c r="AW4081" s="14" t="s">
        <v>30</v>
      </c>
      <c r="AX4081" s="14" t="s">
        <v>76</v>
      </c>
      <c r="AY4081" s="199" t="s">
        <v>524</v>
      </c>
    </row>
    <row r="4082" spans="1:65" s="13" customFormat="1">
      <c r="B4082" s="189"/>
      <c r="D4082" s="190" t="s">
        <v>532</v>
      </c>
      <c r="E4082" s="191" t="s">
        <v>1</v>
      </c>
      <c r="F4082" s="192" t="s">
        <v>4404</v>
      </c>
      <c r="H4082" s="193">
        <v>5140.1210000000001</v>
      </c>
      <c r="I4082" s="194"/>
      <c r="L4082" s="189"/>
      <c r="M4082" s="195"/>
      <c r="N4082" s="196"/>
      <c r="O4082" s="196"/>
      <c r="P4082" s="196"/>
      <c r="Q4082" s="196"/>
      <c r="R4082" s="196"/>
      <c r="S4082" s="196"/>
      <c r="T4082" s="197"/>
      <c r="AT4082" s="191" t="s">
        <v>532</v>
      </c>
      <c r="AU4082" s="191" t="s">
        <v>89</v>
      </c>
      <c r="AV4082" s="13" t="s">
        <v>89</v>
      </c>
      <c r="AW4082" s="13" t="s">
        <v>30</v>
      </c>
      <c r="AX4082" s="13" t="s">
        <v>76</v>
      </c>
      <c r="AY4082" s="191" t="s">
        <v>524</v>
      </c>
    </row>
    <row r="4083" spans="1:65" s="13" customFormat="1">
      <c r="B4083" s="189"/>
      <c r="D4083" s="190" t="s">
        <v>532</v>
      </c>
      <c r="E4083" s="191" t="s">
        <v>1</v>
      </c>
      <c r="F4083" s="192" t="s">
        <v>4405</v>
      </c>
      <c r="H4083" s="193">
        <v>595.93399999999997</v>
      </c>
      <c r="I4083" s="194"/>
      <c r="L4083" s="189"/>
      <c r="M4083" s="195"/>
      <c r="N4083" s="196"/>
      <c r="O4083" s="196"/>
      <c r="P4083" s="196"/>
      <c r="Q4083" s="196"/>
      <c r="R4083" s="196"/>
      <c r="S4083" s="196"/>
      <c r="T4083" s="197"/>
      <c r="AT4083" s="191" t="s">
        <v>532</v>
      </c>
      <c r="AU4083" s="191" t="s">
        <v>89</v>
      </c>
      <c r="AV4083" s="13" t="s">
        <v>89</v>
      </c>
      <c r="AW4083" s="13" t="s">
        <v>30</v>
      </c>
      <c r="AX4083" s="13" t="s">
        <v>76</v>
      </c>
      <c r="AY4083" s="191" t="s">
        <v>524</v>
      </c>
    </row>
    <row r="4084" spans="1:65" s="13" customFormat="1">
      <c r="B4084" s="189"/>
      <c r="D4084" s="190" t="s">
        <v>532</v>
      </c>
      <c r="E4084" s="191" t="s">
        <v>1</v>
      </c>
      <c r="F4084" s="192" t="s">
        <v>4406</v>
      </c>
      <c r="H4084" s="193">
        <v>-231.1</v>
      </c>
      <c r="I4084" s="194"/>
      <c r="L4084" s="189"/>
      <c r="M4084" s="195"/>
      <c r="N4084" s="196"/>
      <c r="O4084" s="196"/>
      <c r="P4084" s="196"/>
      <c r="Q4084" s="196"/>
      <c r="R4084" s="196"/>
      <c r="S4084" s="196"/>
      <c r="T4084" s="197"/>
      <c r="AT4084" s="191" t="s">
        <v>532</v>
      </c>
      <c r="AU4084" s="191" t="s">
        <v>89</v>
      </c>
      <c r="AV4084" s="13" t="s">
        <v>89</v>
      </c>
      <c r="AW4084" s="13" t="s">
        <v>30</v>
      </c>
      <c r="AX4084" s="13" t="s">
        <v>76</v>
      </c>
      <c r="AY4084" s="191" t="s">
        <v>524</v>
      </c>
    </row>
    <row r="4085" spans="1:65" s="15" customFormat="1">
      <c r="B4085" s="205"/>
      <c r="D4085" s="190" t="s">
        <v>532</v>
      </c>
      <c r="E4085" s="206" t="s">
        <v>1</v>
      </c>
      <c r="F4085" s="207" t="s">
        <v>589</v>
      </c>
      <c r="H4085" s="208">
        <v>5504.9549999999999</v>
      </c>
      <c r="I4085" s="209"/>
      <c r="L4085" s="205"/>
      <c r="M4085" s="210"/>
      <c r="N4085" s="211"/>
      <c r="O4085" s="211"/>
      <c r="P4085" s="211"/>
      <c r="Q4085" s="211"/>
      <c r="R4085" s="211"/>
      <c r="S4085" s="211"/>
      <c r="T4085" s="212"/>
      <c r="AT4085" s="206" t="s">
        <v>532</v>
      </c>
      <c r="AU4085" s="206" t="s">
        <v>89</v>
      </c>
      <c r="AV4085" s="15" t="s">
        <v>537</v>
      </c>
      <c r="AW4085" s="15" t="s">
        <v>30</v>
      </c>
      <c r="AX4085" s="15" t="s">
        <v>76</v>
      </c>
      <c r="AY4085" s="206" t="s">
        <v>524</v>
      </c>
    </row>
    <row r="4086" spans="1:65" s="16" customFormat="1">
      <c r="B4086" s="213"/>
      <c r="D4086" s="190" t="s">
        <v>532</v>
      </c>
      <c r="E4086" s="214" t="s">
        <v>1</v>
      </c>
      <c r="F4086" s="215" t="s">
        <v>590</v>
      </c>
      <c r="H4086" s="216">
        <v>5504.9549999999999</v>
      </c>
      <c r="I4086" s="217"/>
      <c r="L4086" s="213"/>
      <c r="M4086" s="218"/>
      <c r="N4086" s="219"/>
      <c r="O4086" s="219"/>
      <c r="P4086" s="219"/>
      <c r="Q4086" s="219"/>
      <c r="R4086" s="219"/>
      <c r="S4086" s="219"/>
      <c r="T4086" s="220"/>
      <c r="AT4086" s="214" t="s">
        <v>532</v>
      </c>
      <c r="AU4086" s="214" t="s">
        <v>89</v>
      </c>
      <c r="AV4086" s="16" t="s">
        <v>530</v>
      </c>
      <c r="AW4086" s="16" t="s">
        <v>30</v>
      </c>
      <c r="AX4086" s="16" t="s">
        <v>83</v>
      </c>
      <c r="AY4086" s="214" t="s">
        <v>524</v>
      </c>
    </row>
    <row r="4087" spans="1:65" s="13" customFormat="1">
      <c r="B4087" s="189"/>
      <c r="D4087" s="190" t="s">
        <v>532</v>
      </c>
      <c r="F4087" s="192" t="s">
        <v>4407</v>
      </c>
      <c r="H4087" s="193">
        <v>5670.1040000000003</v>
      </c>
      <c r="I4087" s="194"/>
      <c r="L4087" s="189"/>
      <c r="M4087" s="195"/>
      <c r="N4087" s="196"/>
      <c r="O4087" s="196"/>
      <c r="P4087" s="196"/>
      <c r="Q4087" s="196"/>
      <c r="R4087" s="196"/>
      <c r="S4087" s="196"/>
      <c r="T4087" s="197"/>
      <c r="AT4087" s="191" t="s">
        <v>532</v>
      </c>
      <c r="AU4087" s="191" t="s">
        <v>89</v>
      </c>
      <c r="AV4087" s="13" t="s">
        <v>89</v>
      </c>
      <c r="AW4087" s="13" t="s">
        <v>3</v>
      </c>
      <c r="AX4087" s="13" t="s">
        <v>83</v>
      </c>
      <c r="AY4087" s="191" t="s">
        <v>524</v>
      </c>
    </row>
    <row r="4088" spans="1:65" s="2" customFormat="1" ht="44.25" customHeight="1">
      <c r="A4088" s="35"/>
      <c r="B4088" s="144"/>
      <c r="C4088" s="221" t="s">
        <v>4408</v>
      </c>
      <c r="D4088" s="221" t="s">
        <v>697</v>
      </c>
      <c r="E4088" s="222" t="s">
        <v>4409</v>
      </c>
      <c r="F4088" s="223" t="s">
        <v>4410</v>
      </c>
      <c r="G4088" s="224" t="s">
        <v>4265</v>
      </c>
      <c r="H4088" s="225">
        <v>2830.63</v>
      </c>
      <c r="I4088" s="226"/>
      <c r="J4088" s="225">
        <f>ROUND(I4088*H4088,3)</f>
        <v>0</v>
      </c>
      <c r="K4088" s="227"/>
      <c r="L4088" s="228"/>
      <c r="M4088" s="229" t="s">
        <v>1</v>
      </c>
      <c r="N4088" s="230" t="s">
        <v>42</v>
      </c>
      <c r="O4088" s="61"/>
      <c r="P4088" s="185">
        <f>O4088*H4088</f>
        <v>0</v>
      </c>
      <c r="Q4088" s="185">
        <v>5.0000000000000001E-3</v>
      </c>
      <c r="R4088" s="185">
        <f>Q4088*H4088</f>
        <v>14.15315</v>
      </c>
      <c r="S4088" s="185">
        <v>0</v>
      </c>
      <c r="T4088" s="186">
        <f>S4088*H4088</f>
        <v>0</v>
      </c>
      <c r="U4088" s="35"/>
      <c r="V4088" s="35"/>
      <c r="W4088" s="35"/>
      <c r="X4088" s="35"/>
      <c r="Y4088" s="35"/>
      <c r="Z4088" s="35"/>
      <c r="AA4088" s="35"/>
      <c r="AB4088" s="35"/>
      <c r="AC4088" s="35"/>
      <c r="AD4088" s="35"/>
      <c r="AE4088" s="35"/>
      <c r="AR4088" s="187" t="s">
        <v>732</v>
      </c>
      <c r="AT4088" s="187" t="s">
        <v>697</v>
      </c>
      <c r="AU4088" s="187" t="s">
        <v>89</v>
      </c>
      <c r="AY4088" s="18" t="s">
        <v>524</v>
      </c>
      <c r="BE4088" s="105">
        <f>IF(N4088="základná",J4088,0)</f>
        <v>0</v>
      </c>
      <c r="BF4088" s="105">
        <f>IF(N4088="znížená",J4088,0)</f>
        <v>0</v>
      </c>
      <c r="BG4088" s="105">
        <f>IF(N4088="zákl. prenesená",J4088,0)</f>
        <v>0</v>
      </c>
      <c r="BH4088" s="105">
        <f>IF(N4088="zníž. prenesená",J4088,0)</f>
        <v>0</v>
      </c>
      <c r="BI4088" s="105">
        <f>IF(N4088="nulová",J4088,0)</f>
        <v>0</v>
      </c>
      <c r="BJ4088" s="18" t="s">
        <v>89</v>
      </c>
      <c r="BK4088" s="188">
        <f>ROUND(I4088*H4088,3)</f>
        <v>0</v>
      </c>
      <c r="BL4088" s="18" t="s">
        <v>644</v>
      </c>
      <c r="BM4088" s="187" t="s">
        <v>4411</v>
      </c>
    </row>
    <row r="4089" spans="1:65" s="14" customFormat="1">
      <c r="B4089" s="198"/>
      <c r="D4089" s="190" t="s">
        <v>532</v>
      </c>
      <c r="E4089" s="199" t="s">
        <v>1</v>
      </c>
      <c r="F4089" s="200" t="s">
        <v>577</v>
      </c>
      <c r="H4089" s="199" t="s">
        <v>1</v>
      </c>
      <c r="I4089" s="201"/>
      <c r="L4089" s="198"/>
      <c r="M4089" s="202"/>
      <c r="N4089" s="203"/>
      <c r="O4089" s="203"/>
      <c r="P4089" s="203"/>
      <c r="Q4089" s="203"/>
      <c r="R4089" s="203"/>
      <c r="S4089" s="203"/>
      <c r="T4089" s="204"/>
      <c r="AT4089" s="199" t="s">
        <v>532</v>
      </c>
      <c r="AU4089" s="199" t="s">
        <v>89</v>
      </c>
      <c r="AV4089" s="14" t="s">
        <v>83</v>
      </c>
      <c r="AW4089" s="14" t="s">
        <v>30</v>
      </c>
      <c r="AX4089" s="14" t="s">
        <v>76</v>
      </c>
      <c r="AY4089" s="199" t="s">
        <v>524</v>
      </c>
    </row>
    <row r="4090" spans="1:65" s="13" customFormat="1">
      <c r="B4090" s="189"/>
      <c r="D4090" s="190" t="s">
        <v>532</v>
      </c>
      <c r="E4090" s="191" t="s">
        <v>1</v>
      </c>
      <c r="F4090" s="192" t="s">
        <v>4412</v>
      </c>
      <c r="H4090" s="193">
        <v>2830.63</v>
      </c>
      <c r="I4090" s="194"/>
      <c r="L4090" s="189"/>
      <c r="M4090" s="195"/>
      <c r="N4090" s="196"/>
      <c r="O4090" s="196"/>
      <c r="P4090" s="196"/>
      <c r="Q4090" s="196"/>
      <c r="R4090" s="196"/>
      <c r="S4090" s="196"/>
      <c r="T4090" s="197"/>
      <c r="AT4090" s="191" t="s">
        <v>532</v>
      </c>
      <c r="AU4090" s="191" t="s">
        <v>89</v>
      </c>
      <c r="AV4090" s="13" t="s">
        <v>89</v>
      </c>
      <c r="AW4090" s="13" t="s">
        <v>30</v>
      </c>
      <c r="AX4090" s="13" t="s">
        <v>76</v>
      </c>
      <c r="AY4090" s="191" t="s">
        <v>524</v>
      </c>
    </row>
    <row r="4091" spans="1:65" s="16" customFormat="1">
      <c r="B4091" s="213"/>
      <c r="D4091" s="190" t="s">
        <v>532</v>
      </c>
      <c r="E4091" s="214" t="s">
        <v>1</v>
      </c>
      <c r="F4091" s="215" t="s">
        <v>590</v>
      </c>
      <c r="H4091" s="216">
        <v>2830.63</v>
      </c>
      <c r="I4091" s="217"/>
      <c r="L4091" s="213"/>
      <c r="M4091" s="218"/>
      <c r="N4091" s="219"/>
      <c r="O4091" s="219"/>
      <c r="P4091" s="219"/>
      <c r="Q4091" s="219"/>
      <c r="R4091" s="219"/>
      <c r="S4091" s="219"/>
      <c r="T4091" s="220"/>
      <c r="AT4091" s="214" t="s">
        <v>532</v>
      </c>
      <c r="AU4091" s="214" t="s">
        <v>89</v>
      </c>
      <c r="AV4091" s="16" t="s">
        <v>530</v>
      </c>
      <c r="AW4091" s="16" t="s">
        <v>30</v>
      </c>
      <c r="AX4091" s="16" t="s">
        <v>83</v>
      </c>
      <c r="AY4091" s="214" t="s">
        <v>524</v>
      </c>
    </row>
    <row r="4092" spans="1:65" s="2" customFormat="1" ht="21.75" customHeight="1">
      <c r="A4092" s="35"/>
      <c r="B4092" s="144"/>
      <c r="C4092" s="221" t="s">
        <v>4413</v>
      </c>
      <c r="D4092" s="221" t="s">
        <v>697</v>
      </c>
      <c r="E4092" s="222" t="s">
        <v>4414</v>
      </c>
      <c r="F4092" s="223" t="s">
        <v>4415</v>
      </c>
      <c r="G4092" s="224" t="s">
        <v>529</v>
      </c>
      <c r="H4092" s="225">
        <v>137.88</v>
      </c>
      <c r="I4092" s="226"/>
      <c r="J4092" s="225">
        <f>ROUND(I4092*H4092,3)</f>
        <v>0</v>
      </c>
      <c r="K4092" s="227"/>
      <c r="L4092" s="228"/>
      <c r="M4092" s="229" t="s">
        <v>1</v>
      </c>
      <c r="N4092" s="230" t="s">
        <v>42</v>
      </c>
      <c r="O4092" s="61"/>
      <c r="P4092" s="185">
        <f>O4092*H4092</f>
        <v>0</v>
      </c>
      <c r="Q4092" s="185">
        <v>5.0000000000000001E-3</v>
      </c>
      <c r="R4092" s="185">
        <f>Q4092*H4092</f>
        <v>0.68940000000000001</v>
      </c>
      <c r="S4092" s="185">
        <v>0</v>
      </c>
      <c r="T4092" s="186">
        <f>S4092*H4092</f>
        <v>0</v>
      </c>
      <c r="U4092" s="35"/>
      <c r="V4092" s="35"/>
      <c r="W4092" s="35"/>
      <c r="X4092" s="35"/>
      <c r="Y4092" s="35"/>
      <c r="Z4092" s="35"/>
      <c r="AA4092" s="35"/>
      <c r="AB4092" s="35"/>
      <c r="AC4092" s="35"/>
      <c r="AD4092" s="35"/>
      <c r="AE4092" s="35"/>
      <c r="AR4092" s="187" t="s">
        <v>732</v>
      </c>
      <c r="AT4092" s="187" t="s">
        <v>697</v>
      </c>
      <c r="AU4092" s="187" t="s">
        <v>89</v>
      </c>
      <c r="AY4092" s="18" t="s">
        <v>524</v>
      </c>
      <c r="BE4092" s="105">
        <f>IF(N4092="základná",J4092,0)</f>
        <v>0</v>
      </c>
      <c r="BF4092" s="105">
        <f>IF(N4092="znížená",J4092,0)</f>
        <v>0</v>
      </c>
      <c r="BG4092" s="105">
        <f>IF(N4092="zákl. prenesená",J4092,0)</f>
        <v>0</v>
      </c>
      <c r="BH4092" s="105">
        <f>IF(N4092="zníž. prenesená",J4092,0)</f>
        <v>0</v>
      </c>
      <c r="BI4092" s="105">
        <f>IF(N4092="nulová",J4092,0)</f>
        <v>0</v>
      </c>
      <c r="BJ4092" s="18" t="s">
        <v>89</v>
      </c>
      <c r="BK4092" s="188">
        <f>ROUND(I4092*H4092,3)</f>
        <v>0</v>
      </c>
      <c r="BL4092" s="18" t="s">
        <v>644</v>
      </c>
      <c r="BM4092" s="187" t="s">
        <v>4416</v>
      </c>
    </row>
    <row r="4093" spans="1:65" s="13" customFormat="1">
      <c r="B4093" s="189"/>
      <c r="D4093" s="190" t="s">
        <v>532</v>
      </c>
      <c r="E4093" s="191" t="s">
        <v>1</v>
      </c>
      <c r="F4093" s="192" t="s">
        <v>4417</v>
      </c>
      <c r="H4093" s="193">
        <v>137.88</v>
      </c>
      <c r="I4093" s="194"/>
      <c r="L4093" s="189"/>
      <c r="M4093" s="195"/>
      <c r="N4093" s="196"/>
      <c r="O4093" s="196"/>
      <c r="P4093" s="196"/>
      <c r="Q4093" s="196"/>
      <c r="R4093" s="196"/>
      <c r="S4093" s="196"/>
      <c r="T4093" s="197"/>
      <c r="AT4093" s="191" t="s">
        <v>532</v>
      </c>
      <c r="AU4093" s="191" t="s">
        <v>89</v>
      </c>
      <c r="AV4093" s="13" t="s">
        <v>89</v>
      </c>
      <c r="AW4093" s="13" t="s">
        <v>30</v>
      </c>
      <c r="AX4093" s="13" t="s">
        <v>83</v>
      </c>
      <c r="AY4093" s="191" t="s">
        <v>524</v>
      </c>
    </row>
    <row r="4094" spans="1:65" s="2" customFormat="1" ht="21.75" customHeight="1">
      <c r="A4094" s="35"/>
      <c r="B4094" s="144"/>
      <c r="C4094" s="176" t="s">
        <v>4418</v>
      </c>
      <c r="D4094" s="176" t="s">
        <v>526</v>
      </c>
      <c r="E4094" s="177" t="s">
        <v>4419</v>
      </c>
      <c r="F4094" s="178" t="s">
        <v>4420</v>
      </c>
      <c r="G4094" s="179" t="s">
        <v>529</v>
      </c>
      <c r="H4094" s="180">
        <v>2128.319</v>
      </c>
      <c r="I4094" s="181"/>
      <c r="J4094" s="180">
        <f>ROUND(I4094*H4094,3)</f>
        <v>0</v>
      </c>
      <c r="K4094" s="182"/>
      <c r="L4094" s="36"/>
      <c r="M4094" s="183" t="s">
        <v>1</v>
      </c>
      <c r="N4094" s="184" t="s">
        <v>42</v>
      </c>
      <c r="O4094" s="61"/>
      <c r="P4094" s="185">
        <f>O4094*H4094</f>
        <v>0</v>
      </c>
      <c r="Q4094" s="185">
        <v>4.4999999999999997E-3</v>
      </c>
      <c r="R4094" s="185">
        <f>Q4094*H4094</f>
        <v>9.5774354999999982</v>
      </c>
      <c r="S4094" s="185">
        <v>0</v>
      </c>
      <c r="T4094" s="186">
        <f>S4094*H4094</f>
        <v>0</v>
      </c>
      <c r="U4094" s="35"/>
      <c r="V4094" s="35"/>
      <c r="W4094" s="35"/>
      <c r="X4094" s="35"/>
      <c r="Y4094" s="35"/>
      <c r="Z4094" s="35"/>
      <c r="AA4094" s="35"/>
      <c r="AB4094" s="35"/>
      <c r="AC4094" s="35"/>
      <c r="AD4094" s="35"/>
      <c r="AE4094" s="35"/>
      <c r="AR4094" s="187" t="s">
        <v>644</v>
      </c>
      <c r="AT4094" s="187" t="s">
        <v>526</v>
      </c>
      <c r="AU4094" s="187" t="s">
        <v>89</v>
      </c>
      <c r="AY4094" s="18" t="s">
        <v>524</v>
      </c>
      <c r="BE4094" s="105">
        <f>IF(N4094="základná",J4094,0)</f>
        <v>0</v>
      </c>
      <c r="BF4094" s="105">
        <f>IF(N4094="znížená",J4094,0)</f>
        <v>0</v>
      </c>
      <c r="BG4094" s="105">
        <f>IF(N4094="zákl. prenesená",J4094,0)</f>
        <v>0</v>
      </c>
      <c r="BH4094" s="105">
        <f>IF(N4094="zníž. prenesená",J4094,0)</f>
        <v>0</v>
      </c>
      <c r="BI4094" s="105">
        <f>IF(N4094="nulová",J4094,0)</f>
        <v>0</v>
      </c>
      <c r="BJ4094" s="18" t="s">
        <v>89</v>
      </c>
      <c r="BK4094" s="188">
        <f>ROUND(I4094*H4094,3)</f>
        <v>0</v>
      </c>
      <c r="BL4094" s="18" t="s">
        <v>644</v>
      </c>
      <c r="BM4094" s="187" t="s">
        <v>4421</v>
      </c>
    </row>
    <row r="4095" spans="1:65" s="14" customFormat="1">
      <c r="B4095" s="198"/>
      <c r="D4095" s="190" t="s">
        <v>532</v>
      </c>
      <c r="E4095" s="199" t="s">
        <v>1</v>
      </c>
      <c r="F4095" s="200" t="s">
        <v>577</v>
      </c>
      <c r="H4095" s="199" t="s">
        <v>1</v>
      </c>
      <c r="I4095" s="201"/>
      <c r="L4095" s="198"/>
      <c r="M4095" s="202"/>
      <c r="N4095" s="203"/>
      <c r="O4095" s="203"/>
      <c r="P4095" s="203"/>
      <c r="Q4095" s="203"/>
      <c r="R4095" s="203"/>
      <c r="S4095" s="203"/>
      <c r="T4095" s="204"/>
      <c r="AT4095" s="199" t="s">
        <v>532</v>
      </c>
      <c r="AU4095" s="199" t="s">
        <v>89</v>
      </c>
      <c r="AV4095" s="14" t="s">
        <v>83</v>
      </c>
      <c r="AW4095" s="14" t="s">
        <v>30</v>
      </c>
      <c r="AX4095" s="14" t="s">
        <v>76</v>
      </c>
      <c r="AY4095" s="199" t="s">
        <v>524</v>
      </c>
    </row>
    <row r="4096" spans="1:65" s="13" customFormat="1">
      <c r="B4096" s="189"/>
      <c r="D4096" s="190" t="s">
        <v>532</v>
      </c>
      <c r="E4096" s="191" t="s">
        <v>1</v>
      </c>
      <c r="F4096" s="192" t="s">
        <v>4422</v>
      </c>
      <c r="H4096" s="193">
        <v>2128.319</v>
      </c>
      <c r="I4096" s="194"/>
      <c r="L4096" s="189"/>
      <c r="M4096" s="195"/>
      <c r="N4096" s="196"/>
      <c r="O4096" s="196"/>
      <c r="P4096" s="196"/>
      <c r="Q4096" s="196"/>
      <c r="R4096" s="196"/>
      <c r="S4096" s="196"/>
      <c r="T4096" s="197"/>
      <c r="AT4096" s="191" t="s">
        <v>532</v>
      </c>
      <c r="AU4096" s="191" t="s">
        <v>89</v>
      </c>
      <c r="AV4096" s="13" t="s">
        <v>89</v>
      </c>
      <c r="AW4096" s="13" t="s">
        <v>30</v>
      </c>
      <c r="AX4096" s="13" t="s">
        <v>76</v>
      </c>
      <c r="AY4096" s="191" t="s">
        <v>524</v>
      </c>
    </row>
    <row r="4097" spans="1:65" s="16" customFormat="1">
      <c r="B4097" s="213"/>
      <c r="D4097" s="190" t="s">
        <v>532</v>
      </c>
      <c r="E4097" s="214" t="s">
        <v>1</v>
      </c>
      <c r="F4097" s="215" t="s">
        <v>590</v>
      </c>
      <c r="H4097" s="216">
        <v>2128.319</v>
      </c>
      <c r="I4097" s="217"/>
      <c r="L4097" s="213"/>
      <c r="M4097" s="218"/>
      <c r="N4097" s="219"/>
      <c r="O4097" s="219"/>
      <c r="P4097" s="219"/>
      <c r="Q4097" s="219"/>
      <c r="R4097" s="219"/>
      <c r="S4097" s="219"/>
      <c r="T4097" s="220"/>
      <c r="AT4097" s="214" t="s">
        <v>532</v>
      </c>
      <c r="AU4097" s="214" t="s">
        <v>89</v>
      </c>
      <c r="AV4097" s="16" t="s">
        <v>530</v>
      </c>
      <c r="AW4097" s="16" t="s">
        <v>30</v>
      </c>
      <c r="AX4097" s="16" t="s">
        <v>83</v>
      </c>
      <c r="AY4097" s="214" t="s">
        <v>524</v>
      </c>
    </row>
    <row r="4098" spans="1:65" s="2" customFormat="1" ht="21.75" customHeight="1">
      <c r="A4098" s="35"/>
      <c r="B4098" s="144"/>
      <c r="C4098" s="176" t="s">
        <v>4423</v>
      </c>
      <c r="D4098" s="176" t="s">
        <v>526</v>
      </c>
      <c r="E4098" s="177" t="s">
        <v>4424</v>
      </c>
      <c r="F4098" s="178" t="s">
        <v>4425</v>
      </c>
      <c r="G4098" s="179" t="s">
        <v>529</v>
      </c>
      <c r="H4098" s="180">
        <v>2971.902</v>
      </c>
      <c r="I4098" s="181"/>
      <c r="J4098" s="180">
        <f>ROUND(I4098*H4098,3)</f>
        <v>0</v>
      </c>
      <c r="K4098" s="182"/>
      <c r="L4098" s="36"/>
      <c r="M4098" s="183" t="s">
        <v>1</v>
      </c>
      <c r="N4098" s="184" t="s">
        <v>42</v>
      </c>
      <c r="O4098" s="61"/>
      <c r="P4098" s="185">
        <f>O4098*H4098</f>
        <v>0</v>
      </c>
      <c r="Q4098" s="185">
        <v>7.4999999999999997E-3</v>
      </c>
      <c r="R4098" s="185">
        <f>Q4098*H4098</f>
        <v>22.289265</v>
      </c>
      <c r="S4098" s="185">
        <v>0</v>
      </c>
      <c r="T4098" s="186">
        <f>S4098*H4098</f>
        <v>0</v>
      </c>
      <c r="U4098" s="35"/>
      <c r="V4098" s="35"/>
      <c r="W4098" s="35"/>
      <c r="X4098" s="35"/>
      <c r="Y4098" s="35"/>
      <c r="Z4098" s="35"/>
      <c r="AA4098" s="35"/>
      <c r="AB4098" s="35"/>
      <c r="AC4098" s="35"/>
      <c r="AD4098" s="35"/>
      <c r="AE4098" s="35"/>
      <c r="AR4098" s="187" t="s">
        <v>644</v>
      </c>
      <c r="AT4098" s="187" t="s">
        <v>526</v>
      </c>
      <c r="AU4098" s="187" t="s">
        <v>89</v>
      </c>
      <c r="AY4098" s="18" t="s">
        <v>524</v>
      </c>
      <c r="BE4098" s="105">
        <f>IF(N4098="základná",J4098,0)</f>
        <v>0</v>
      </c>
      <c r="BF4098" s="105">
        <f>IF(N4098="znížená",J4098,0)</f>
        <v>0</v>
      </c>
      <c r="BG4098" s="105">
        <f>IF(N4098="zákl. prenesená",J4098,0)</f>
        <v>0</v>
      </c>
      <c r="BH4098" s="105">
        <f>IF(N4098="zníž. prenesená",J4098,0)</f>
        <v>0</v>
      </c>
      <c r="BI4098" s="105">
        <f>IF(N4098="nulová",J4098,0)</f>
        <v>0</v>
      </c>
      <c r="BJ4098" s="18" t="s">
        <v>89</v>
      </c>
      <c r="BK4098" s="188">
        <f>ROUND(I4098*H4098,3)</f>
        <v>0</v>
      </c>
      <c r="BL4098" s="18" t="s">
        <v>644</v>
      </c>
      <c r="BM4098" s="187" t="s">
        <v>4426</v>
      </c>
    </row>
    <row r="4099" spans="1:65" s="14" customFormat="1">
      <c r="B4099" s="198"/>
      <c r="D4099" s="190" t="s">
        <v>532</v>
      </c>
      <c r="E4099" s="199" t="s">
        <v>1</v>
      </c>
      <c r="F4099" s="200" t="s">
        <v>577</v>
      </c>
      <c r="H4099" s="199" t="s">
        <v>1</v>
      </c>
      <c r="I4099" s="201"/>
      <c r="L4099" s="198"/>
      <c r="M4099" s="202"/>
      <c r="N4099" s="203"/>
      <c r="O4099" s="203"/>
      <c r="P4099" s="203"/>
      <c r="Q4099" s="203"/>
      <c r="R4099" s="203"/>
      <c r="S4099" s="203"/>
      <c r="T4099" s="204"/>
      <c r="AT4099" s="199" t="s">
        <v>532</v>
      </c>
      <c r="AU4099" s="199" t="s">
        <v>89</v>
      </c>
      <c r="AV4099" s="14" t="s">
        <v>83</v>
      </c>
      <c r="AW4099" s="14" t="s">
        <v>30</v>
      </c>
      <c r="AX4099" s="14" t="s">
        <v>76</v>
      </c>
      <c r="AY4099" s="199" t="s">
        <v>524</v>
      </c>
    </row>
    <row r="4100" spans="1:65" s="13" customFormat="1">
      <c r="B4100" s="189"/>
      <c r="D4100" s="190" t="s">
        <v>532</v>
      </c>
      <c r="E4100" s="191" t="s">
        <v>1</v>
      </c>
      <c r="F4100" s="192" t="s">
        <v>4427</v>
      </c>
      <c r="H4100" s="193">
        <v>2971.902</v>
      </c>
      <c r="I4100" s="194"/>
      <c r="L4100" s="189"/>
      <c r="M4100" s="195"/>
      <c r="N4100" s="196"/>
      <c r="O4100" s="196"/>
      <c r="P4100" s="196"/>
      <c r="Q4100" s="196"/>
      <c r="R4100" s="196"/>
      <c r="S4100" s="196"/>
      <c r="T4100" s="197"/>
      <c r="AT4100" s="191" t="s">
        <v>532</v>
      </c>
      <c r="AU4100" s="191" t="s">
        <v>89</v>
      </c>
      <c r="AV4100" s="13" t="s">
        <v>89</v>
      </c>
      <c r="AW4100" s="13" t="s">
        <v>30</v>
      </c>
      <c r="AX4100" s="13" t="s">
        <v>76</v>
      </c>
      <c r="AY4100" s="191" t="s">
        <v>524</v>
      </c>
    </row>
    <row r="4101" spans="1:65" s="16" customFormat="1">
      <c r="B4101" s="213"/>
      <c r="D4101" s="190" t="s">
        <v>532</v>
      </c>
      <c r="E4101" s="214" t="s">
        <v>1</v>
      </c>
      <c r="F4101" s="215" t="s">
        <v>590</v>
      </c>
      <c r="H4101" s="216">
        <v>2971.902</v>
      </c>
      <c r="I4101" s="217"/>
      <c r="L4101" s="213"/>
      <c r="M4101" s="218"/>
      <c r="N4101" s="219"/>
      <c r="O4101" s="219"/>
      <c r="P4101" s="219"/>
      <c r="Q4101" s="219"/>
      <c r="R4101" s="219"/>
      <c r="S4101" s="219"/>
      <c r="T4101" s="220"/>
      <c r="AT4101" s="214" t="s">
        <v>532</v>
      </c>
      <c r="AU4101" s="214" t="s">
        <v>89</v>
      </c>
      <c r="AV4101" s="16" t="s">
        <v>530</v>
      </c>
      <c r="AW4101" s="16" t="s">
        <v>30</v>
      </c>
      <c r="AX4101" s="16" t="s">
        <v>83</v>
      </c>
      <c r="AY4101" s="214" t="s">
        <v>524</v>
      </c>
    </row>
    <row r="4102" spans="1:65" s="2" customFormat="1" ht="21.75" customHeight="1">
      <c r="A4102" s="35"/>
      <c r="B4102" s="144"/>
      <c r="C4102" s="176" t="s">
        <v>4428</v>
      </c>
      <c r="D4102" s="176" t="s">
        <v>526</v>
      </c>
      <c r="E4102" s="177" t="s">
        <v>4429</v>
      </c>
      <c r="F4102" s="178" t="s">
        <v>4430</v>
      </c>
      <c r="G4102" s="179" t="s">
        <v>529</v>
      </c>
      <c r="H4102" s="180">
        <v>39.9</v>
      </c>
      <c r="I4102" s="181"/>
      <c r="J4102" s="180">
        <f>ROUND(I4102*H4102,3)</f>
        <v>0</v>
      </c>
      <c r="K4102" s="182"/>
      <c r="L4102" s="36"/>
      <c r="M4102" s="183" t="s">
        <v>1</v>
      </c>
      <c r="N4102" s="184" t="s">
        <v>42</v>
      </c>
      <c r="O4102" s="61"/>
      <c r="P4102" s="185">
        <f>O4102*H4102</f>
        <v>0</v>
      </c>
      <c r="Q4102" s="185">
        <v>7.4999999999999997E-3</v>
      </c>
      <c r="R4102" s="185">
        <f>Q4102*H4102</f>
        <v>0.29924999999999996</v>
      </c>
      <c r="S4102" s="185">
        <v>0</v>
      </c>
      <c r="T4102" s="186">
        <f>S4102*H4102</f>
        <v>0</v>
      </c>
      <c r="U4102" s="35"/>
      <c r="V4102" s="35"/>
      <c r="W4102" s="35"/>
      <c r="X4102" s="35"/>
      <c r="Y4102" s="35"/>
      <c r="Z4102" s="35"/>
      <c r="AA4102" s="35"/>
      <c r="AB4102" s="35"/>
      <c r="AC4102" s="35"/>
      <c r="AD4102" s="35"/>
      <c r="AE4102" s="35"/>
      <c r="AR4102" s="187" t="s">
        <v>644</v>
      </c>
      <c r="AT4102" s="187" t="s">
        <v>526</v>
      </c>
      <c r="AU4102" s="187" t="s">
        <v>89</v>
      </c>
      <c r="AY4102" s="18" t="s">
        <v>524</v>
      </c>
      <c r="BE4102" s="105">
        <f>IF(N4102="základná",J4102,0)</f>
        <v>0</v>
      </c>
      <c r="BF4102" s="105">
        <f>IF(N4102="znížená",J4102,0)</f>
        <v>0</v>
      </c>
      <c r="BG4102" s="105">
        <f>IF(N4102="zákl. prenesená",J4102,0)</f>
        <v>0</v>
      </c>
      <c r="BH4102" s="105">
        <f>IF(N4102="zníž. prenesená",J4102,0)</f>
        <v>0</v>
      </c>
      <c r="BI4102" s="105">
        <f>IF(N4102="nulová",J4102,0)</f>
        <v>0</v>
      </c>
      <c r="BJ4102" s="18" t="s">
        <v>89</v>
      </c>
      <c r="BK4102" s="188">
        <f>ROUND(I4102*H4102,3)</f>
        <v>0</v>
      </c>
      <c r="BL4102" s="18" t="s">
        <v>644</v>
      </c>
      <c r="BM4102" s="187" t="s">
        <v>4431</v>
      </c>
    </row>
    <row r="4103" spans="1:65" s="14" customFormat="1">
      <c r="B4103" s="198"/>
      <c r="D4103" s="190" t="s">
        <v>532</v>
      </c>
      <c r="E4103" s="199" t="s">
        <v>1</v>
      </c>
      <c r="F4103" s="200" t="s">
        <v>577</v>
      </c>
      <c r="H4103" s="199" t="s">
        <v>1</v>
      </c>
      <c r="I4103" s="201"/>
      <c r="L4103" s="198"/>
      <c r="M4103" s="202"/>
      <c r="N4103" s="203"/>
      <c r="O4103" s="203"/>
      <c r="P4103" s="203"/>
      <c r="Q4103" s="203"/>
      <c r="R4103" s="203"/>
      <c r="S4103" s="203"/>
      <c r="T4103" s="204"/>
      <c r="AT4103" s="199" t="s">
        <v>532</v>
      </c>
      <c r="AU4103" s="199" t="s">
        <v>89</v>
      </c>
      <c r="AV4103" s="14" t="s">
        <v>83</v>
      </c>
      <c r="AW4103" s="14" t="s">
        <v>30</v>
      </c>
      <c r="AX4103" s="14" t="s">
        <v>76</v>
      </c>
      <c r="AY4103" s="199" t="s">
        <v>524</v>
      </c>
    </row>
    <row r="4104" spans="1:65" s="13" customFormat="1">
      <c r="B4104" s="189"/>
      <c r="D4104" s="190" t="s">
        <v>532</v>
      </c>
      <c r="E4104" s="191" t="s">
        <v>1</v>
      </c>
      <c r="F4104" s="192" t="s">
        <v>375</v>
      </c>
      <c r="H4104" s="193">
        <v>39.9</v>
      </c>
      <c r="I4104" s="194"/>
      <c r="L4104" s="189"/>
      <c r="M4104" s="195"/>
      <c r="N4104" s="196"/>
      <c r="O4104" s="196"/>
      <c r="P4104" s="196"/>
      <c r="Q4104" s="196"/>
      <c r="R4104" s="196"/>
      <c r="S4104" s="196"/>
      <c r="T4104" s="197"/>
      <c r="AT4104" s="191" t="s">
        <v>532</v>
      </c>
      <c r="AU4104" s="191" t="s">
        <v>89</v>
      </c>
      <c r="AV4104" s="13" t="s">
        <v>89</v>
      </c>
      <c r="AW4104" s="13" t="s">
        <v>30</v>
      </c>
      <c r="AX4104" s="13" t="s">
        <v>76</v>
      </c>
      <c r="AY4104" s="191" t="s">
        <v>524</v>
      </c>
    </row>
    <row r="4105" spans="1:65" s="16" customFormat="1">
      <c r="B4105" s="213"/>
      <c r="D4105" s="190" t="s">
        <v>532</v>
      </c>
      <c r="E4105" s="214" t="s">
        <v>1</v>
      </c>
      <c r="F4105" s="215" t="s">
        <v>590</v>
      </c>
      <c r="H4105" s="216">
        <v>39.9</v>
      </c>
      <c r="I4105" s="217"/>
      <c r="L4105" s="213"/>
      <c r="M4105" s="218"/>
      <c r="N4105" s="219"/>
      <c r="O4105" s="219"/>
      <c r="P4105" s="219"/>
      <c r="Q4105" s="219"/>
      <c r="R4105" s="219"/>
      <c r="S4105" s="219"/>
      <c r="T4105" s="220"/>
      <c r="AT4105" s="214" t="s">
        <v>532</v>
      </c>
      <c r="AU4105" s="214" t="s">
        <v>89</v>
      </c>
      <c r="AV4105" s="16" t="s">
        <v>530</v>
      </c>
      <c r="AW4105" s="16" t="s">
        <v>30</v>
      </c>
      <c r="AX4105" s="16" t="s">
        <v>83</v>
      </c>
      <c r="AY4105" s="214" t="s">
        <v>524</v>
      </c>
    </row>
    <row r="4106" spans="1:65" s="2" customFormat="1" ht="21.75" customHeight="1">
      <c r="A4106" s="35"/>
      <c r="B4106" s="144"/>
      <c r="C4106" s="176" t="s">
        <v>4432</v>
      </c>
      <c r="D4106" s="176" t="s">
        <v>526</v>
      </c>
      <c r="E4106" s="177" t="s">
        <v>4433</v>
      </c>
      <c r="F4106" s="178" t="s">
        <v>4434</v>
      </c>
      <c r="G4106" s="179" t="s">
        <v>677</v>
      </c>
      <c r="H4106" s="180">
        <v>77.022000000000006</v>
      </c>
      <c r="I4106" s="181"/>
      <c r="J4106" s="180">
        <f>ROUND(I4106*H4106,3)</f>
        <v>0</v>
      </c>
      <c r="K4106" s="182"/>
      <c r="L4106" s="36"/>
      <c r="M4106" s="183" t="s">
        <v>1</v>
      </c>
      <c r="N4106" s="184" t="s">
        <v>42</v>
      </c>
      <c r="O4106" s="61"/>
      <c r="P4106" s="185">
        <f>O4106*H4106</f>
        <v>0</v>
      </c>
      <c r="Q4106" s="185">
        <v>0</v>
      </c>
      <c r="R4106" s="185">
        <f>Q4106*H4106</f>
        <v>0</v>
      </c>
      <c r="S4106" s="185">
        <v>0</v>
      </c>
      <c r="T4106" s="186">
        <f>S4106*H4106</f>
        <v>0</v>
      </c>
      <c r="U4106" s="35"/>
      <c r="V4106" s="35"/>
      <c r="W4106" s="35"/>
      <c r="X4106" s="35"/>
      <c r="Y4106" s="35"/>
      <c r="Z4106" s="35"/>
      <c r="AA4106" s="35"/>
      <c r="AB4106" s="35"/>
      <c r="AC4106" s="35"/>
      <c r="AD4106" s="35"/>
      <c r="AE4106" s="35"/>
      <c r="AR4106" s="187" t="s">
        <v>644</v>
      </c>
      <c r="AT4106" s="187" t="s">
        <v>526</v>
      </c>
      <c r="AU4106" s="187" t="s">
        <v>89</v>
      </c>
      <c r="AY4106" s="18" t="s">
        <v>524</v>
      </c>
      <c r="BE4106" s="105">
        <f>IF(N4106="základná",J4106,0)</f>
        <v>0</v>
      </c>
      <c r="BF4106" s="105">
        <f>IF(N4106="znížená",J4106,0)</f>
        <v>0</v>
      </c>
      <c r="BG4106" s="105">
        <f>IF(N4106="zákl. prenesená",J4106,0)</f>
        <v>0</v>
      </c>
      <c r="BH4106" s="105">
        <f>IF(N4106="zníž. prenesená",J4106,0)</f>
        <v>0</v>
      </c>
      <c r="BI4106" s="105">
        <f>IF(N4106="nulová",J4106,0)</f>
        <v>0</v>
      </c>
      <c r="BJ4106" s="18" t="s">
        <v>89</v>
      </c>
      <c r="BK4106" s="188">
        <f>ROUND(I4106*H4106,3)</f>
        <v>0</v>
      </c>
      <c r="BL4106" s="18" t="s">
        <v>644</v>
      </c>
      <c r="BM4106" s="187" t="s">
        <v>4435</v>
      </c>
    </row>
    <row r="4107" spans="1:65" s="12" customFormat="1" ht="22.95" customHeight="1">
      <c r="B4107" s="163"/>
      <c r="D4107" s="164" t="s">
        <v>75</v>
      </c>
      <c r="E4107" s="174" t="s">
        <v>4436</v>
      </c>
      <c r="F4107" s="174" t="s">
        <v>4437</v>
      </c>
      <c r="I4107" s="166"/>
      <c r="J4107" s="175">
        <f>BK4107</f>
        <v>0</v>
      </c>
      <c r="L4107" s="163"/>
      <c r="M4107" s="168"/>
      <c r="N4107" s="169"/>
      <c r="O4107" s="169"/>
      <c r="P4107" s="170">
        <f>SUM(P4108:P4117)</f>
        <v>0</v>
      </c>
      <c r="Q4107" s="169"/>
      <c r="R4107" s="170">
        <f>SUM(R4108:R4117)</f>
        <v>0.126392</v>
      </c>
      <c r="S4107" s="169"/>
      <c r="T4107" s="171">
        <f>SUM(T4108:T4117)</f>
        <v>0</v>
      </c>
      <c r="AR4107" s="164" t="s">
        <v>89</v>
      </c>
      <c r="AT4107" s="172" t="s">
        <v>75</v>
      </c>
      <c r="AU4107" s="172" t="s">
        <v>83</v>
      </c>
      <c r="AY4107" s="164" t="s">
        <v>524</v>
      </c>
      <c r="BK4107" s="173">
        <f>SUM(BK4108:BK4117)</f>
        <v>0</v>
      </c>
    </row>
    <row r="4108" spans="1:65" s="2" customFormat="1" ht="66.75" customHeight="1">
      <c r="A4108" s="35"/>
      <c r="B4108" s="144"/>
      <c r="C4108" s="176" t="s">
        <v>4438</v>
      </c>
      <c r="D4108" s="176" t="s">
        <v>526</v>
      </c>
      <c r="E4108" s="177" t="s">
        <v>4439</v>
      </c>
      <c r="F4108" s="178" t="s">
        <v>4440</v>
      </c>
      <c r="G4108" s="179" t="s">
        <v>529</v>
      </c>
      <c r="H4108" s="180">
        <v>168.19</v>
      </c>
      <c r="I4108" s="181"/>
      <c r="J4108" s="180">
        <f>ROUND(I4108*H4108,3)</f>
        <v>0</v>
      </c>
      <c r="K4108" s="182"/>
      <c r="L4108" s="36"/>
      <c r="M4108" s="183" t="s">
        <v>1</v>
      </c>
      <c r="N4108" s="184" t="s">
        <v>42</v>
      </c>
      <c r="O4108" s="61"/>
      <c r="P4108" s="185">
        <f>O4108*H4108</f>
        <v>0</v>
      </c>
      <c r="Q4108" s="185">
        <v>5.0000000000000001E-4</v>
      </c>
      <c r="R4108" s="185">
        <f>Q4108*H4108</f>
        <v>8.4095000000000003E-2</v>
      </c>
      <c r="S4108" s="185">
        <v>0</v>
      </c>
      <c r="T4108" s="186">
        <f>S4108*H4108</f>
        <v>0</v>
      </c>
      <c r="U4108" s="35"/>
      <c r="V4108" s="35"/>
      <c r="W4108" s="35"/>
      <c r="X4108" s="35"/>
      <c r="Y4108" s="35"/>
      <c r="Z4108" s="35"/>
      <c r="AA4108" s="35"/>
      <c r="AB4108" s="35"/>
      <c r="AC4108" s="35"/>
      <c r="AD4108" s="35"/>
      <c r="AE4108" s="35"/>
      <c r="AR4108" s="187" t="s">
        <v>644</v>
      </c>
      <c r="AT4108" s="187" t="s">
        <v>526</v>
      </c>
      <c r="AU4108" s="187" t="s">
        <v>89</v>
      </c>
      <c r="AY4108" s="18" t="s">
        <v>524</v>
      </c>
      <c r="BE4108" s="105">
        <f>IF(N4108="základná",J4108,0)</f>
        <v>0</v>
      </c>
      <c r="BF4108" s="105">
        <f>IF(N4108="znížená",J4108,0)</f>
        <v>0</v>
      </c>
      <c r="BG4108" s="105">
        <f>IF(N4108="zákl. prenesená",J4108,0)</f>
        <v>0</v>
      </c>
      <c r="BH4108" s="105">
        <f>IF(N4108="zníž. prenesená",J4108,0)</f>
        <v>0</v>
      </c>
      <c r="BI4108" s="105">
        <f>IF(N4108="nulová",J4108,0)</f>
        <v>0</v>
      </c>
      <c r="BJ4108" s="18" t="s">
        <v>89</v>
      </c>
      <c r="BK4108" s="188">
        <f>ROUND(I4108*H4108,3)</f>
        <v>0</v>
      </c>
      <c r="BL4108" s="18" t="s">
        <v>644</v>
      </c>
      <c r="BM4108" s="187" t="s">
        <v>4441</v>
      </c>
    </row>
    <row r="4109" spans="1:65" s="14" customFormat="1">
      <c r="B4109" s="198"/>
      <c r="D4109" s="190" t="s">
        <v>532</v>
      </c>
      <c r="E4109" s="199" t="s">
        <v>1</v>
      </c>
      <c r="F4109" s="200" t="s">
        <v>577</v>
      </c>
      <c r="H4109" s="199" t="s">
        <v>1</v>
      </c>
      <c r="I4109" s="201"/>
      <c r="L4109" s="198"/>
      <c r="M4109" s="202"/>
      <c r="N4109" s="203"/>
      <c r="O4109" s="203"/>
      <c r="P4109" s="203"/>
      <c r="Q4109" s="203"/>
      <c r="R4109" s="203"/>
      <c r="S4109" s="203"/>
      <c r="T4109" s="204"/>
      <c r="AT4109" s="199" t="s">
        <v>532</v>
      </c>
      <c r="AU4109" s="199" t="s">
        <v>89</v>
      </c>
      <c r="AV4109" s="14" t="s">
        <v>83</v>
      </c>
      <c r="AW4109" s="14" t="s">
        <v>30</v>
      </c>
      <c r="AX4109" s="14" t="s">
        <v>76</v>
      </c>
      <c r="AY4109" s="199" t="s">
        <v>524</v>
      </c>
    </row>
    <row r="4110" spans="1:65" s="13" customFormat="1">
      <c r="B4110" s="189"/>
      <c r="D4110" s="190" t="s">
        <v>532</v>
      </c>
      <c r="E4110" s="191" t="s">
        <v>1</v>
      </c>
      <c r="F4110" s="192" t="s">
        <v>4442</v>
      </c>
      <c r="H4110" s="193">
        <v>168.19</v>
      </c>
      <c r="I4110" s="194"/>
      <c r="L4110" s="189"/>
      <c r="M4110" s="195"/>
      <c r="N4110" s="196"/>
      <c r="O4110" s="196"/>
      <c r="P4110" s="196"/>
      <c r="Q4110" s="196"/>
      <c r="R4110" s="196"/>
      <c r="S4110" s="196"/>
      <c r="T4110" s="197"/>
      <c r="AT4110" s="191" t="s">
        <v>532</v>
      </c>
      <c r="AU4110" s="191" t="s">
        <v>89</v>
      </c>
      <c r="AV4110" s="13" t="s">
        <v>89</v>
      </c>
      <c r="AW4110" s="13" t="s">
        <v>30</v>
      </c>
      <c r="AX4110" s="13" t="s">
        <v>83</v>
      </c>
      <c r="AY4110" s="191" t="s">
        <v>524</v>
      </c>
    </row>
    <row r="4111" spans="1:65" s="2" customFormat="1" ht="66.75" customHeight="1">
      <c r="A4111" s="35"/>
      <c r="B4111" s="144"/>
      <c r="C4111" s="176" t="s">
        <v>4443</v>
      </c>
      <c r="D4111" s="176" t="s">
        <v>526</v>
      </c>
      <c r="E4111" s="177" t="s">
        <v>4444</v>
      </c>
      <c r="F4111" s="178" t="s">
        <v>4445</v>
      </c>
      <c r="G4111" s="179" t="s">
        <v>529</v>
      </c>
      <c r="H4111" s="180">
        <v>71.28</v>
      </c>
      <c r="I4111" s="181"/>
      <c r="J4111" s="180">
        <f>ROUND(I4111*H4111,3)</f>
        <v>0</v>
      </c>
      <c r="K4111" s="182"/>
      <c r="L4111" s="36"/>
      <c r="M4111" s="183" t="s">
        <v>1</v>
      </c>
      <c r="N4111" s="184" t="s">
        <v>42</v>
      </c>
      <c r="O4111" s="61"/>
      <c r="P4111" s="185">
        <f>O4111*H4111</f>
        <v>0</v>
      </c>
      <c r="Q4111" s="185">
        <v>5.0000000000000001E-4</v>
      </c>
      <c r="R4111" s="185">
        <f>Q4111*H4111</f>
        <v>3.5639999999999998E-2</v>
      </c>
      <c r="S4111" s="185">
        <v>0</v>
      </c>
      <c r="T4111" s="186">
        <f>S4111*H4111</f>
        <v>0</v>
      </c>
      <c r="U4111" s="35"/>
      <c r="V4111" s="35"/>
      <c r="W4111" s="35"/>
      <c r="X4111" s="35"/>
      <c r="Y4111" s="35"/>
      <c r="Z4111" s="35"/>
      <c r="AA4111" s="35"/>
      <c r="AB4111" s="35"/>
      <c r="AC4111" s="35"/>
      <c r="AD4111" s="35"/>
      <c r="AE4111" s="35"/>
      <c r="AR4111" s="187" t="s">
        <v>644</v>
      </c>
      <c r="AT4111" s="187" t="s">
        <v>526</v>
      </c>
      <c r="AU4111" s="187" t="s">
        <v>89</v>
      </c>
      <c r="AY4111" s="18" t="s">
        <v>524</v>
      </c>
      <c r="BE4111" s="105">
        <f>IF(N4111="základná",J4111,0)</f>
        <v>0</v>
      </c>
      <c r="BF4111" s="105">
        <f>IF(N4111="znížená",J4111,0)</f>
        <v>0</v>
      </c>
      <c r="BG4111" s="105">
        <f>IF(N4111="zákl. prenesená",J4111,0)</f>
        <v>0</v>
      </c>
      <c r="BH4111" s="105">
        <f>IF(N4111="zníž. prenesená",J4111,0)</f>
        <v>0</v>
      </c>
      <c r="BI4111" s="105">
        <f>IF(N4111="nulová",J4111,0)</f>
        <v>0</v>
      </c>
      <c r="BJ4111" s="18" t="s">
        <v>89</v>
      </c>
      <c r="BK4111" s="188">
        <f>ROUND(I4111*H4111,3)</f>
        <v>0</v>
      </c>
      <c r="BL4111" s="18" t="s">
        <v>644</v>
      </c>
      <c r="BM4111" s="187" t="s">
        <v>4446</v>
      </c>
    </row>
    <row r="4112" spans="1:65" s="14" customFormat="1">
      <c r="B4112" s="198"/>
      <c r="D4112" s="190" t="s">
        <v>532</v>
      </c>
      <c r="E4112" s="199" t="s">
        <v>1</v>
      </c>
      <c r="F4112" s="200" t="s">
        <v>577</v>
      </c>
      <c r="H4112" s="199" t="s">
        <v>1</v>
      </c>
      <c r="I4112" s="201"/>
      <c r="L4112" s="198"/>
      <c r="M4112" s="202"/>
      <c r="N4112" s="203"/>
      <c r="O4112" s="203"/>
      <c r="P4112" s="203"/>
      <c r="Q4112" s="203"/>
      <c r="R4112" s="203"/>
      <c r="S4112" s="203"/>
      <c r="T4112" s="204"/>
      <c r="AT4112" s="199" t="s">
        <v>532</v>
      </c>
      <c r="AU4112" s="199" t="s">
        <v>89</v>
      </c>
      <c r="AV4112" s="14" t="s">
        <v>83</v>
      </c>
      <c r="AW4112" s="14" t="s">
        <v>30</v>
      </c>
      <c r="AX4112" s="14" t="s">
        <v>76</v>
      </c>
      <c r="AY4112" s="199" t="s">
        <v>524</v>
      </c>
    </row>
    <row r="4113" spans="1:65" s="13" customFormat="1">
      <c r="B4113" s="189"/>
      <c r="D4113" s="190" t="s">
        <v>532</v>
      </c>
      <c r="E4113" s="191" t="s">
        <v>1</v>
      </c>
      <c r="F4113" s="192" t="s">
        <v>409</v>
      </c>
      <c r="H4113" s="193">
        <v>71.28</v>
      </c>
      <c r="I4113" s="194"/>
      <c r="L4113" s="189"/>
      <c r="M4113" s="195"/>
      <c r="N4113" s="196"/>
      <c r="O4113" s="196"/>
      <c r="P4113" s="196"/>
      <c r="Q4113" s="196"/>
      <c r="R4113" s="196"/>
      <c r="S4113" s="196"/>
      <c r="T4113" s="197"/>
      <c r="AT4113" s="191" t="s">
        <v>532</v>
      </c>
      <c r="AU4113" s="191" t="s">
        <v>89</v>
      </c>
      <c r="AV4113" s="13" t="s">
        <v>89</v>
      </c>
      <c r="AW4113" s="13" t="s">
        <v>30</v>
      </c>
      <c r="AX4113" s="13" t="s">
        <v>83</v>
      </c>
      <c r="AY4113" s="191" t="s">
        <v>524</v>
      </c>
    </row>
    <row r="4114" spans="1:65" s="2" customFormat="1" ht="21.75" customHeight="1">
      <c r="A4114" s="35"/>
      <c r="B4114" s="144"/>
      <c r="C4114" s="176" t="s">
        <v>4447</v>
      </c>
      <c r="D4114" s="176" t="s">
        <v>526</v>
      </c>
      <c r="E4114" s="177" t="s">
        <v>4448</v>
      </c>
      <c r="F4114" s="178" t="s">
        <v>4449</v>
      </c>
      <c r="G4114" s="179" t="s">
        <v>529</v>
      </c>
      <c r="H4114" s="180">
        <v>44.38</v>
      </c>
      <c r="I4114" s="181"/>
      <c r="J4114" s="180">
        <f>ROUND(I4114*H4114,3)</f>
        <v>0</v>
      </c>
      <c r="K4114" s="182"/>
      <c r="L4114" s="36"/>
      <c r="M4114" s="183" t="s">
        <v>1</v>
      </c>
      <c r="N4114" s="184" t="s">
        <v>42</v>
      </c>
      <c r="O4114" s="61"/>
      <c r="P4114" s="185">
        <f>O4114*H4114</f>
        <v>0</v>
      </c>
      <c r="Q4114" s="185">
        <v>1.4999999999999999E-4</v>
      </c>
      <c r="R4114" s="185">
        <f>Q4114*H4114</f>
        <v>6.6569999999999997E-3</v>
      </c>
      <c r="S4114" s="185">
        <v>0</v>
      </c>
      <c r="T4114" s="186">
        <f>S4114*H4114</f>
        <v>0</v>
      </c>
      <c r="U4114" s="35"/>
      <c r="V4114" s="35"/>
      <c r="W4114" s="35"/>
      <c r="X4114" s="35"/>
      <c r="Y4114" s="35"/>
      <c r="Z4114" s="35"/>
      <c r="AA4114" s="35"/>
      <c r="AB4114" s="35"/>
      <c r="AC4114" s="35"/>
      <c r="AD4114" s="35"/>
      <c r="AE4114" s="35"/>
      <c r="AR4114" s="187" t="s">
        <v>644</v>
      </c>
      <c r="AT4114" s="187" t="s">
        <v>526</v>
      </c>
      <c r="AU4114" s="187" t="s">
        <v>89</v>
      </c>
      <c r="AY4114" s="18" t="s">
        <v>524</v>
      </c>
      <c r="BE4114" s="105">
        <f>IF(N4114="základná",J4114,0)</f>
        <v>0</v>
      </c>
      <c r="BF4114" s="105">
        <f>IF(N4114="znížená",J4114,0)</f>
        <v>0</v>
      </c>
      <c r="BG4114" s="105">
        <f>IF(N4114="zákl. prenesená",J4114,0)</f>
        <v>0</v>
      </c>
      <c r="BH4114" s="105">
        <f>IF(N4114="zníž. prenesená",J4114,0)</f>
        <v>0</v>
      </c>
      <c r="BI4114" s="105">
        <f>IF(N4114="nulová",J4114,0)</f>
        <v>0</v>
      </c>
      <c r="BJ4114" s="18" t="s">
        <v>89</v>
      </c>
      <c r="BK4114" s="188">
        <f>ROUND(I4114*H4114,3)</f>
        <v>0</v>
      </c>
      <c r="BL4114" s="18" t="s">
        <v>644</v>
      </c>
      <c r="BM4114" s="187" t="s">
        <v>4450</v>
      </c>
    </row>
    <row r="4115" spans="1:65" s="13" customFormat="1">
      <c r="B4115" s="189"/>
      <c r="D4115" s="190" t="s">
        <v>532</v>
      </c>
      <c r="E4115" s="191" t="s">
        <v>1</v>
      </c>
      <c r="F4115" s="192" t="s">
        <v>4451</v>
      </c>
      <c r="H4115" s="193">
        <v>44.38</v>
      </c>
      <c r="I4115" s="194"/>
      <c r="L4115" s="189"/>
      <c r="M4115" s="195"/>
      <c r="N4115" s="196"/>
      <c r="O4115" s="196"/>
      <c r="P4115" s="196"/>
      <c r="Q4115" s="196"/>
      <c r="R4115" s="196"/>
      <c r="S4115" s="196"/>
      <c r="T4115" s="197"/>
      <c r="AT4115" s="191" t="s">
        <v>532</v>
      </c>
      <c r="AU4115" s="191" t="s">
        <v>89</v>
      </c>
      <c r="AV4115" s="13" t="s">
        <v>89</v>
      </c>
      <c r="AW4115" s="13" t="s">
        <v>30</v>
      </c>
      <c r="AX4115" s="13" t="s">
        <v>76</v>
      </c>
      <c r="AY4115" s="191" t="s">
        <v>524</v>
      </c>
    </row>
    <row r="4116" spans="1:65" s="16" customFormat="1">
      <c r="B4116" s="213"/>
      <c r="D4116" s="190" t="s">
        <v>532</v>
      </c>
      <c r="E4116" s="214" t="s">
        <v>1</v>
      </c>
      <c r="F4116" s="215" t="s">
        <v>590</v>
      </c>
      <c r="H4116" s="216">
        <v>44.38</v>
      </c>
      <c r="I4116" s="217"/>
      <c r="L4116" s="213"/>
      <c r="M4116" s="218"/>
      <c r="N4116" s="219"/>
      <c r="O4116" s="219"/>
      <c r="P4116" s="219"/>
      <c r="Q4116" s="219"/>
      <c r="R4116" s="219"/>
      <c r="S4116" s="219"/>
      <c r="T4116" s="220"/>
      <c r="AT4116" s="214" t="s">
        <v>532</v>
      </c>
      <c r="AU4116" s="214" t="s">
        <v>89</v>
      </c>
      <c r="AV4116" s="16" t="s">
        <v>530</v>
      </c>
      <c r="AW4116" s="16" t="s">
        <v>30</v>
      </c>
      <c r="AX4116" s="16" t="s">
        <v>83</v>
      </c>
      <c r="AY4116" s="214" t="s">
        <v>524</v>
      </c>
    </row>
    <row r="4117" spans="1:65" s="2" customFormat="1" ht="21.75" customHeight="1">
      <c r="A4117" s="35"/>
      <c r="B4117" s="144"/>
      <c r="C4117" s="176" t="s">
        <v>4452</v>
      </c>
      <c r="D4117" s="176" t="s">
        <v>526</v>
      </c>
      <c r="E4117" s="177" t="s">
        <v>4453</v>
      </c>
      <c r="F4117" s="178" t="s">
        <v>4454</v>
      </c>
      <c r="G4117" s="179" t="s">
        <v>2954</v>
      </c>
      <c r="H4117" s="181"/>
      <c r="I4117" s="181"/>
      <c r="J4117" s="180">
        <f>ROUND(I4117*H4117,3)</f>
        <v>0</v>
      </c>
      <c r="K4117" s="182"/>
      <c r="L4117" s="36"/>
      <c r="M4117" s="183" t="s">
        <v>1</v>
      </c>
      <c r="N4117" s="184" t="s">
        <v>42</v>
      </c>
      <c r="O4117" s="61"/>
      <c r="P4117" s="185">
        <f>O4117*H4117</f>
        <v>0</v>
      </c>
      <c r="Q4117" s="185">
        <v>0</v>
      </c>
      <c r="R4117" s="185">
        <f>Q4117*H4117</f>
        <v>0</v>
      </c>
      <c r="S4117" s="185">
        <v>0</v>
      </c>
      <c r="T4117" s="186">
        <f>S4117*H4117</f>
        <v>0</v>
      </c>
      <c r="U4117" s="35"/>
      <c r="V4117" s="35"/>
      <c r="W4117" s="35"/>
      <c r="X4117" s="35"/>
      <c r="Y4117" s="35"/>
      <c r="Z4117" s="35"/>
      <c r="AA4117" s="35"/>
      <c r="AB4117" s="35"/>
      <c r="AC4117" s="35"/>
      <c r="AD4117" s="35"/>
      <c r="AE4117" s="35"/>
      <c r="AR4117" s="187" t="s">
        <v>644</v>
      </c>
      <c r="AT4117" s="187" t="s">
        <v>526</v>
      </c>
      <c r="AU4117" s="187" t="s">
        <v>89</v>
      </c>
      <c r="AY4117" s="18" t="s">
        <v>524</v>
      </c>
      <c r="BE4117" s="105">
        <f>IF(N4117="základná",J4117,0)</f>
        <v>0</v>
      </c>
      <c r="BF4117" s="105">
        <f>IF(N4117="znížená",J4117,0)</f>
        <v>0</v>
      </c>
      <c r="BG4117" s="105">
        <f>IF(N4117="zákl. prenesená",J4117,0)</f>
        <v>0</v>
      </c>
      <c r="BH4117" s="105">
        <f>IF(N4117="zníž. prenesená",J4117,0)</f>
        <v>0</v>
      </c>
      <c r="BI4117" s="105">
        <f>IF(N4117="nulová",J4117,0)</f>
        <v>0</v>
      </c>
      <c r="BJ4117" s="18" t="s">
        <v>89</v>
      </c>
      <c r="BK4117" s="188">
        <f>ROUND(I4117*H4117,3)</f>
        <v>0</v>
      </c>
      <c r="BL4117" s="18" t="s">
        <v>644</v>
      </c>
      <c r="BM4117" s="187" t="s">
        <v>4455</v>
      </c>
    </row>
    <row r="4118" spans="1:65" s="12" customFormat="1" ht="22.95" customHeight="1">
      <c r="B4118" s="163"/>
      <c r="D4118" s="164" t="s">
        <v>75</v>
      </c>
      <c r="E4118" s="174" t="s">
        <v>4456</v>
      </c>
      <c r="F4118" s="174" t="s">
        <v>4457</v>
      </c>
      <c r="I4118" s="166"/>
      <c r="J4118" s="175">
        <f>BK4118</f>
        <v>0</v>
      </c>
      <c r="L4118" s="163"/>
      <c r="M4118" s="168"/>
      <c r="N4118" s="169"/>
      <c r="O4118" s="169"/>
      <c r="P4118" s="170">
        <f>SUM(P4119:P4172)</f>
        <v>0</v>
      </c>
      <c r="Q4118" s="169"/>
      <c r="R4118" s="170">
        <f>SUM(R4119:R4172)</f>
        <v>52.880689820000001</v>
      </c>
      <c r="S4118" s="169"/>
      <c r="T4118" s="171">
        <f>SUM(T4119:T4172)</f>
        <v>0</v>
      </c>
      <c r="AR4118" s="164" t="s">
        <v>89</v>
      </c>
      <c r="AT4118" s="172" t="s">
        <v>75</v>
      </c>
      <c r="AU4118" s="172" t="s">
        <v>83</v>
      </c>
      <c r="AY4118" s="164" t="s">
        <v>524</v>
      </c>
      <c r="BK4118" s="173">
        <f>SUM(BK4119:BK4172)</f>
        <v>0</v>
      </c>
    </row>
    <row r="4119" spans="1:65" s="2" customFormat="1" ht="33" customHeight="1">
      <c r="A4119" s="35"/>
      <c r="B4119" s="144"/>
      <c r="C4119" s="176" t="s">
        <v>4458</v>
      </c>
      <c r="D4119" s="176" t="s">
        <v>526</v>
      </c>
      <c r="E4119" s="177" t="s">
        <v>4459</v>
      </c>
      <c r="F4119" s="178" t="s">
        <v>4460</v>
      </c>
      <c r="G4119" s="179" t="s">
        <v>529</v>
      </c>
      <c r="H4119" s="180">
        <v>1318.81</v>
      </c>
      <c r="I4119" s="181"/>
      <c r="J4119" s="180">
        <f>ROUND(I4119*H4119,3)</f>
        <v>0</v>
      </c>
      <c r="K4119" s="182"/>
      <c r="L4119" s="36"/>
      <c r="M4119" s="183" t="s">
        <v>1</v>
      </c>
      <c r="N4119" s="184" t="s">
        <v>42</v>
      </c>
      <c r="O4119" s="61"/>
      <c r="P4119" s="185">
        <f>O4119*H4119</f>
        <v>0</v>
      </c>
      <c r="Q4119" s="185">
        <v>4.0400000000000002E-3</v>
      </c>
      <c r="R4119" s="185">
        <f>Q4119*H4119</f>
        <v>5.3279924000000003</v>
      </c>
      <c r="S4119" s="185">
        <v>0</v>
      </c>
      <c r="T4119" s="186">
        <f>S4119*H4119</f>
        <v>0</v>
      </c>
      <c r="U4119" s="35"/>
      <c r="V4119" s="35"/>
      <c r="W4119" s="35"/>
      <c r="X4119" s="35"/>
      <c r="Y4119" s="35"/>
      <c r="Z4119" s="35"/>
      <c r="AA4119" s="35"/>
      <c r="AB4119" s="35"/>
      <c r="AC4119" s="35"/>
      <c r="AD4119" s="35"/>
      <c r="AE4119" s="35"/>
      <c r="AR4119" s="187" t="s">
        <v>644</v>
      </c>
      <c r="AT4119" s="187" t="s">
        <v>526</v>
      </c>
      <c r="AU4119" s="187" t="s">
        <v>89</v>
      </c>
      <c r="AY4119" s="18" t="s">
        <v>524</v>
      </c>
      <c r="BE4119" s="105">
        <f>IF(N4119="základná",J4119,0)</f>
        <v>0</v>
      </c>
      <c r="BF4119" s="105">
        <f>IF(N4119="znížená",J4119,0)</f>
        <v>0</v>
      </c>
      <c r="BG4119" s="105">
        <f>IF(N4119="zákl. prenesená",J4119,0)</f>
        <v>0</v>
      </c>
      <c r="BH4119" s="105">
        <f>IF(N4119="zníž. prenesená",J4119,0)</f>
        <v>0</v>
      </c>
      <c r="BI4119" s="105">
        <f>IF(N4119="nulová",J4119,0)</f>
        <v>0</v>
      </c>
      <c r="BJ4119" s="18" t="s">
        <v>89</v>
      </c>
      <c r="BK4119" s="188">
        <f>ROUND(I4119*H4119,3)</f>
        <v>0</v>
      </c>
      <c r="BL4119" s="18" t="s">
        <v>644</v>
      </c>
      <c r="BM4119" s="187" t="s">
        <v>4461</v>
      </c>
    </row>
    <row r="4120" spans="1:65" s="14" customFormat="1">
      <c r="B4120" s="198"/>
      <c r="D4120" s="190" t="s">
        <v>532</v>
      </c>
      <c r="E4120" s="199" t="s">
        <v>1</v>
      </c>
      <c r="F4120" s="200" t="s">
        <v>577</v>
      </c>
      <c r="H4120" s="199" t="s">
        <v>1</v>
      </c>
      <c r="I4120" s="201"/>
      <c r="L4120" s="198"/>
      <c r="M4120" s="202"/>
      <c r="N4120" s="203"/>
      <c r="O4120" s="203"/>
      <c r="P4120" s="203"/>
      <c r="Q4120" s="203"/>
      <c r="R4120" s="203"/>
      <c r="S4120" s="203"/>
      <c r="T4120" s="204"/>
      <c r="AT4120" s="199" t="s">
        <v>532</v>
      </c>
      <c r="AU4120" s="199" t="s">
        <v>89</v>
      </c>
      <c r="AV4120" s="14" t="s">
        <v>83</v>
      </c>
      <c r="AW4120" s="14" t="s">
        <v>30</v>
      </c>
      <c r="AX4120" s="14" t="s">
        <v>76</v>
      </c>
      <c r="AY4120" s="199" t="s">
        <v>524</v>
      </c>
    </row>
    <row r="4121" spans="1:65" s="13" customFormat="1" ht="20.399999999999999">
      <c r="B4121" s="189"/>
      <c r="D4121" s="190" t="s">
        <v>532</v>
      </c>
      <c r="E4121" s="191" t="s">
        <v>1</v>
      </c>
      <c r="F4121" s="192" t="s">
        <v>4462</v>
      </c>
      <c r="H4121" s="193">
        <v>648.29</v>
      </c>
      <c r="I4121" s="194"/>
      <c r="L4121" s="189"/>
      <c r="M4121" s="195"/>
      <c r="N4121" s="196"/>
      <c r="O4121" s="196"/>
      <c r="P4121" s="196"/>
      <c r="Q4121" s="196"/>
      <c r="R4121" s="196"/>
      <c r="S4121" s="196"/>
      <c r="T4121" s="197"/>
      <c r="AT4121" s="191" t="s">
        <v>532</v>
      </c>
      <c r="AU4121" s="191" t="s">
        <v>89</v>
      </c>
      <c r="AV4121" s="13" t="s">
        <v>89</v>
      </c>
      <c r="AW4121" s="13" t="s">
        <v>30</v>
      </c>
      <c r="AX4121" s="13" t="s">
        <v>76</v>
      </c>
      <c r="AY4121" s="191" t="s">
        <v>524</v>
      </c>
    </row>
    <row r="4122" spans="1:65" s="13" customFormat="1">
      <c r="B4122" s="189"/>
      <c r="D4122" s="190" t="s">
        <v>532</v>
      </c>
      <c r="E4122" s="191" t="s">
        <v>1</v>
      </c>
      <c r="F4122" s="192" t="s">
        <v>4463</v>
      </c>
      <c r="H4122" s="193">
        <v>1006.68</v>
      </c>
      <c r="I4122" s="194"/>
      <c r="L4122" s="189"/>
      <c r="M4122" s="195"/>
      <c r="N4122" s="196"/>
      <c r="O4122" s="196"/>
      <c r="P4122" s="196"/>
      <c r="Q4122" s="196"/>
      <c r="R4122" s="196"/>
      <c r="S4122" s="196"/>
      <c r="T4122" s="197"/>
      <c r="AT4122" s="191" t="s">
        <v>532</v>
      </c>
      <c r="AU4122" s="191" t="s">
        <v>89</v>
      </c>
      <c r="AV4122" s="13" t="s">
        <v>89</v>
      </c>
      <c r="AW4122" s="13" t="s">
        <v>30</v>
      </c>
      <c r="AX4122" s="13" t="s">
        <v>76</v>
      </c>
      <c r="AY4122" s="191" t="s">
        <v>524</v>
      </c>
    </row>
    <row r="4123" spans="1:65" s="13" customFormat="1">
      <c r="B4123" s="189"/>
      <c r="D4123" s="190" t="s">
        <v>532</v>
      </c>
      <c r="E4123" s="191" t="s">
        <v>1</v>
      </c>
      <c r="F4123" s="192" t="s">
        <v>4464</v>
      </c>
      <c r="H4123" s="193">
        <v>-13.29</v>
      </c>
      <c r="I4123" s="194"/>
      <c r="L4123" s="189"/>
      <c r="M4123" s="195"/>
      <c r="N4123" s="196"/>
      <c r="O4123" s="196"/>
      <c r="P4123" s="196"/>
      <c r="Q4123" s="196"/>
      <c r="R4123" s="196"/>
      <c r="S4123" s="196"/>
      <c r="T4123" s="197"/>
      <c r="AT4123" s="191" t="s">
        <v>532</v>
      </c>
      <c r="AU4123" s="191" t="s">
        <v>89</v>
      </c>
      <c r="AV4123" s="13" t="s">
        <v>89</v>
      </c>
      <c r="AW4123" s="13" t="s">
        <v>30</v>
      </c>
      <c r="AX4123" s="13" t="s">
        <v>76</v>
      </c>
      <c r="AY4123" s="191" t="s">
        <v>524</v>
      </c>
    </row>
    <row r="4124" spans="1:65" s="13" customFormat="1" ht="20.399999999999999">
      <c r="B4124" s="189"/>
      <c r="D4124" s="190" t="s">
        <v>532</v>
      </c>
      <c r="E4124" s="191" t="s">
        <v>1</v>
      </c>
      <c r="F4124" s="192" t="s">
        <v>4465</v>
      </c>
      <c r="H4124" s="193">
        <v>-118.12</v>
      </c>
      <c r="I4124" s="194"/>
      <c r="L4124" s="189"/>
      <c r="M4124" s="195"/>
      <c r="N4124" s="196"/>
      <c r="O4124" s="196"/>
      <c r="P4124" s="196"/>
      <c r="Q4124" s="196"/>
      <c r="R4124" s="196"/>
      <c r="S4124" s="196"/>
      <c r="T4124" s="197"/>
      <c r="AT4124" s="191" t="s">
        <v>532</v>
      </c>
      <c r="AU4124" s="191" t="s">
        <v>89</v>
      </c>
      <c r="AV4124" s="13" t="s">
        <v>89</v>
      </c>
      <c r="AW4124" s="13" t="s">
        <v>30</v>
      </c>
      <c r="AX4124" s="13" t="s">
        <v>76</v>
      </c>
      <c r="AY4124" s="191" t="s">
        <v>524</v>
      </c>
    </row>
    <row r="4125" spans="1:65" s="15" customFormat="1">
      <c r="B4125" s="205"/>
      <c r="D4125" s="190" t="s">
        <v>532</v>
      </c>
      <c r="E4125" s="206" t="s">
        <v>1</v>
      </c>
      <c r="F4125" s="207" t="s">
        <v>589</v>
      </c>
      <c r="H4125" s="208">
        <v>1523.56</v>
      </c>
      <c r="I4125" s="209"/>
      <c r="L4125" s="205"/>
      <c r="M4125" s="210"/>
      <c r="N4125" s="211"/>
      <c r="O4125" s="211"/>
      <c r="P4125" s="211"/>
      <c r="Q4125" s="211"/>
      <c r="R4125" s="211"/>
      <c r="S4125" s="211"/>
      <c r="T4125" s="212"/>
      <c r="AT4125" s="206" t="s">
        <v>532</v>
      </c>
      <c r="AU4125" s="206" t="s">
        <v>89</v>
      </c>
      <c r="AV4125" s="15" t="s">
        <v>537</v>
      </c>
      <c r="AW4125" s="15" t="s">
        <v>30</v>
      </c>
      <c r="AX4125" s="15" t="s">
        <v>76</v>
      </c>
      <c r="AY4125" s="206" t="s">
        <v>524</v>
      </c>
    </row>
    <row r="4126" spans="1:65" s="14" customFormat="1">
      <c r="B4126" s="198"/>
      <c r="D4126" s="190" t="s">
        <v>532</v>
      </c>
      <c r="E4126" s="199" t="s">
        <v>1</v>
      </c>
      <c r="F4126" s="200" t="s">
        <v>4466</v>
      </c>
      <c r="H4126" s="199" t="s">
        <v>1</v>
      </c>
      <c r="I4126" s="201"/>
      <c r="L4126" s="198"/>
      <c r="M4126" s="202"/>
      <c r="N4126" s="203"/>
      <c r="O4126" s="203"/>
      <c r="P4126" s="203"/>
      <c r="Q4126" s="203"/>
      <c r="R4126" s="203"/>
      <c r="S4126" s="203"/>
      <c r="T4126" s="204"/>
      <c r="AT4126" s="199" t="s">
        <v>532</v>
      </c>
      <c r="AU4126" s="199" t="s">
        <v>89</v>
      </c>
      <c r="AV4126" s="14" t="s">
        <v>83</v>
      </c>
      <c r="AW4126" s="14" t="s">
        <v>30</v>
      </c>
      <c r="AX4126" s="14" t="s">
        <v>76</v>
      </c>
      <c r="AY4126" s="199" t="s">
        <v>524</v>
      </c>
    </row>
    <row r="4127" spans="1:65" s="13" customFormat="1">
      <c r="B4127" s="189"/>
      <c r="D4127" s="190" t="s">
        <v>532</v>
      </c>
      <c r="E4127" s="191" t="s">
        <v>1</v>
      </c>
      <c r="F4127" s="192" t="s">
        <v>4467</v>
      </c>
      <c r="H4127" s="193">
        <v>-192.54</v>
      </c>
      <c r="I4127" s="194"/>
      <c r="L4127" s="189"/>
      <c r="M4127" s="195"/>
      <c r="N4127" s="196"/>
      <c r="O4127" s="196"/>
      <c r="P4127" s="196"/>
      <c r="Q4127" s="196"/>
      <c r="R4127" s="196"/>
      <c r="S4127" s="196"/>
      <c r="T4127" s="197"/>
      <c r="AT4127" s="191" t="s">
        <v>532</v>
      </c>
      <c r="AU4127" s="191" t="s">
        <v>89</v>
      </c>
      <c r="AV4127" s="13" t="s">
        <v>89</v>
      </c>
      <c r="AW4127" s="13" t="s">
        <v>30</v>
      </c>
      <c r="AX4127" s="13" t="s">
        <v>76</v>
      </c>
      <c r="AY4127" s="191" t="s">
        <v>524</v>
      </c>
    </row>
    <row r="4128" spans="1:65" s="13" customFormat="1">
      <c r="B4128" s="189"/>
      <c r="D4128" s="190" t="s">
        <v>532</v>
      </c>
      <c r="E4128" s="191" t="s">
        <v>1</v>
      </c>
      <c r="F4128" s="192" t="s">
        <v>4468</v>
      </c>
      <c r="H4128" s="193">
        <v>-12.21</v>
      </c>
      <c r="I4128" s="194"/>
      <c r="L4128" s="189"/>
      <c r="M4128" s="195"/>
      <c r="N4128" s="196"/>
      <c r="O4128" s="196"/>
      <c r="P4128" s="196"/>
      <c r="Q4128" s="196"/>
      <c r="R4128" s="196"/>
      <c r="S4128" s="196"/>
      <c r="T4128" s="197"/>
      <c r="AT4128" s="191" t="s">
        <v>532</v>
      </c>
      <c r="AU4128" s="191" t="s">
        <v>89</v>
      </c>
      <c r="AV4128" s="13" t="s">
        <v>89</v>
      </c>
      <c r="AW4128" s="13" t="s">
        <v>30</v>
      </c>
      <c r="AX4128" s="13" t="s">
        <v>76</v>
      </c>
      <c r="AY4128" s="191" t="s">
        <v>524</v>
      </c>
    </row>
    <row r="4129" spans="1:65" s="15" customFormat="1">
      <c r="B4129" s="205"/>
      <c r="D4129" s="190" t="s">
        <v>532</v>
      </c>
      <c r="E4129" s="206" t="s">
        <v>1</v>
      </c>
      <c r="F4129" s="207" t="s">
        <v>589</v>
      </c>
      <c r="H4129" s="208">
        <v>-204.75</v>
      </c>
      <c r="I4129" s="209"/>
      <c r="L4129" s="205"/>
      <c r="M4129" s="210"/>
      <c r="N4129" s="211"/>
      <c r="O4129" s="211"/>
      <c r="P4129" s="211"/>
      <c r="Q4129" s="211"/>
      <c r="R4129" s="211"/>
      <c r="S4129" s="211"/>
      <c r="T4129" s="212"/>
      <c r="AT4129" s="206" t="s">
        <v>532</v>
      </c>
      <c r="AU4129" s="206" t="s">
        <v>89</v>
      </c>
      <c r="AV4129" s="15" t="s">
        <v>537</v>
      </c>
      <c r="AW4129" s="15" t="s">
        <v>30</v>
      </c>
      <c r="AX4129" s="15" t="s">
        <v>76</v>
      </c>
      <c r="AY4129" s="206" t="s">
        <v>524</v>
      </c>
    </row>
    <row r="4130" spans="1:65" s="16" customFormat="1">
      <c r="B4130" s="213"/>
      <c r="D4130" s="190" t="s">
        <v>532</v>
      </c>
      <c r="E4130" s="214" t="s">
        <v>4469</v>
      </c>
      <c r="F4130" s="215" t="s">
        <v>590</v>
      </c>
      <c r="H4130" s="216">
        <v>1318.81</v>
      </c>
      <c r="I4130" s="217"/>
      <c r="L4130" s="213"/>
      <c r="M4130" s="218"/>
      <c r="N4130" s="219"/>
      <c r="O4130" s="219"/>
      <c r="P4130" s="219"/>
      <c r="Q4130" s="219"/>
      <c r="R4130" s="219"/>
      <c r="S4130" s="219"/>
      <c r="T4130" s="220"/>
      <c r="AT4130" s="214" t="s">
        <v>532</v>
      </c>
      <c r="AU4130" s="214" t="s">
        <v>89</v>
      </c>
      <c r="AV4130" s="16" t="s">
        <v>530</v>
      </c>
      <c r="AW4130" s="16" t="s">
        <v>30</v>
      </c>
      <c r="AX4130" s="16" t="s">
        <v>83</v>
      </c>
      <c r="AY4130" s="214" t="s">
        <v>524</v>
      </c>
    </row>
    <row r="4131" spans="1:65" s="2" customFormat="1" ht="33" customHeight="1">
      <c r="A4131" s="35"/>
      <c r="B4131" s="144"/>
      <c r="C4131" s="221" t="s">
        <v>4470</v>
      </c>
      <c r="D4131" s="221" t="s">
        <v>697</v>
      </c>
      <c r="E4131" s="222" t="s">
        <v>4471</v>
      </c>
      <c r="F4131" s="223" t="s">
        <v>4472</v>
      </c>
      <c r="G4131" s="224" t="s">
        <v>529</v>
      </c>
      <c r="H4131" s="225">
        <v>63.973999999999997</v>
      </c>
      <c r="I4131" s="226"/>
      <c r="J4131" s="225">
        <f>ROUND(I4131*H4131,3)</f>
        <v>0</v>
      </c>
      <c r="K4131" s="227"/>
      <c r="L4131" s="228"/>
      <c r="M4131" s="229" t="s">
        <v>1</v>
      </c>
      <c r="N4131" s="230" t="s">
        <v>42</v>
      </c>
      <c r="O4131" s="61"/>
      <c r="P4131" s="185">
        <f>O4131*H4131</f>
        <v>0</v>
      </c>
      <c r="Q4131" s="185">
        <v>2.1000000000000001E-2</v>
      </c>
      <c r="R4131" s="185">
        <f>Q4131*H4131</f>
        <v>1.3434539999999999</v>
      </c>
      <c r="S4131" s="185">
        <v>0</v>
      </c>
      <c r="T4131" s="186">
        <f>S4131*H4131</f>
        <v>0</v>
      </c>
      <c r="U4131" s="35"/>
      <c r="V4131" s="35"/>
      <c r="W4131" s="35"/>
      <c r="X4131" s="35"/>
      <c r="Y4131" s="35"/>
      <c r="Z4131" s="35"/>
      <c r="AA4131" s="35"/>
      <c r="AB4131" s="35"/>
      <c r="AC4131" s="35"/>
      <c r="AD4131" s="35"/>
      <c r="AE4131" s="35"/>
      <c r="AR4131" s="187" t="s">
        <v>732</v>
      </c>
      <c r="AT4131" s="187" t="s">
        <v>697</v>
      </c>
      <c r="AU4131" s="187" t="s">
        <v>89</v>
      </c>
      <c r="AY4131" s="18" t="s">
        <v>524</v>
      </c>
      <c r="BE4131" s="105">
        <f>IF(N4131="základná",J4131,0)</f>
        <v>0</v>
      </c>
      <c r="BF4131" s="105">
        <f>IF(N4131="znížená",J4131,0)</f>
        <v>0</v>
      </c>
      <c r="BG4131" s="105">
        <f>IF(N4131="zákl. prenesená",J4131,0)</f>
        <v>0</v>
      </c>
      <c r="BH4131" s="105">
        <f>IF(N4131="zníž. prenesená",J4131,0)</f>
        <v>0</v>
      </c>
      <c r="BI4131" s="105">
        <f>IF(N4131="nulová",J4131,0)</f>
        <v>0</v>
      </c>
      <c r="BJ4131" s="18" t="s">
        <v>89</v>
      </c>
      <c r="BK4131" s="188">
        <f>ROUND(I4131*H4131,3)</f>
        <v>0</v>
      </c>
      <c r="BL4131" s="18" t="s">
        <v>644</v>
      </c>
      <c r="BM4131" s="187" t="s">
        <v>4473</v>
      </c>
    </row>
    <row r="4132" spans="1:65" s="13" customFormat="1">
      <c r="B4132" s="189"/>
      <c r="D4132" s="190" t="s">
        <v>532</v>
      </c>
      <c r="E4132" s="191" t="s">
        <v>1</v>
      </c>
      <c r="F4132" s="192" t="s">
        <v>4474</v>
      </c>
      <c r="H4132" s="193">
        <v>8.89</v>
      </c>
      <c r="I4132" s="194"/>
      <c r="L4132" s="189"/>
      <c r="M4132" s="195"/>
      <c r="N4132" s="196"/>
      <c r="O4132" s="196"/>
      <c r="P4132" s="196"/>
      <c r="Q4132" s="196"/>
      <c r="R4132" s="196"/>
      <c r="S4132" s="196"/>
      <c r="T4132" s="197"/>
      <c r="AT4132" s="191" t="s">
        <v>532</v>
      </c>
      <c r="AU4132" s="191" t="s">
        <v>89</v>
      </c>
      <c r="AV4132" s="13" t="s">
        <v>89</v>
      </c>
      <c r="AW4132" s="13" t="s">
        <v>30</v>
      </c>
      <c r="AX4132" s="13" t="s">
        <v>76</v>
      </c>
      <c r="AY4132" s="191" t="s">
        <v>524</v>
      </c>
    </row>
    <row r="4133" spans="1:65" s="13" customFormat="1">
      <c r="B4133" s="189"/>
      <c r="D4133" s="190" t="s">
        <v>532</v>
      </c>
      <c r="E4133" s="191" t="s">
        <v>1</v>
      </c>
      <c r="F4133" s="192" t="s">
        <v>4475</v>
      </c>
      <c r="H4133" s="193">
        <v>53.83</v>
      </c>
      <c r="I4133" s="194"/>
      <c r="L4133" s="189"/>
      <c r="M4133" s="195"/>
      <c r="N4133" s="196"/>
      <c r="O4133" s="196"/>
      <c r="P4133" s="196"/>
      <c r="Q4133" s="196"/>
      <c r="R4133" s="196"/>
      <c r="S4133" s="196"/>
      <c r="T4133" s="197"/>
      <c r="AT4133" s="191" t="s">
        <v>532</v>
      </c>
      <c r="AU4133" s="191" t="s">
        <v>89</v>
      </c>
      <c r="AV4133" s="13" t="s">
        <v>89</v>
      </c>
      <c r="AW4133" s="13" t="s">
        <v>30</v>
      </c>
      <c r="AX4133" s="13" t="s">
        <v>76</v>
      </c>
      <c r="AY4133" s="191" t="s">
        <v>524</v>
      </c>
    </row>
    <row r="4134" spans="1:65" s="16" customFormat="1">
      <c r="B4134" s="213"/>
      <c r="D4134" s="190" t="s">
        <v>532</v>
      </c>
      <c r="E4134" s="214" t="s">
        <v>1</v>
      </c>
      <c r="F4134" s="215" t="s">
        <v>590</v>
      </c>
      <c r="H4134" s="216">
        <v>62.72</v>
      </c>
      <c r="I4134" s="217"/>
      <c r="L4134" s="213"/>
      <c r="M4134" s="218"/>
      <c r="N4134" s="219"/>
      <c r="O4134" s="219"/>
      <c r="P4134" s="219"/>
      <c r="Q4134" s="219"/>
      <c r="R4134" s="219"/>
      <c r="S4134" s="219"/>
      <c r="T4134" s="220"/>
      <c r="AT4134" s="214" t="s">
        <v>532</v>
      </c>
      <c r="AU4134" s="214" t="s">
        <v>89</v>
      </c>
      <c r="AV4134" s="16" t="s">
        <v>530</v>
      </c>
      <c r="AW4134" s="16" t="s">
        <v>30</v>
      </c>
      <c r="AX4134" s="16" t="s">
        <v>83</v>
      </c>
      <c r="AY4134" s="214" t="s">
        <v>524</v>
      </c>
    </row>
    <row r="4135" spans="1:65" s="13" customFormat="1">
      <c r="B4135" s="189"/>
      <c r="D4135" s="190" t="s">
        <v>532</v>
      </c>
      <c r="F4135" s="192" t="s">
        <v>4476</v>
      </c>
      <c r="H4135" s="193">
        <v>63.973999999999997</v>
      </c>
      <c r="I4135" s="194"/>
      <c r="L4135" s="189"/>
      <c r="M4135" s="195"/>
      <c r="N4135" s="196"/>
      <c r="O4135" s="196"/>
      <c r="P4135" s="196"/>
      <c r="Q4135" s="196"/>
      <c r="R4135" s="196"/>
      <c r="S4135" s="196"/>
      <c r="T4135" s="197"/>
      <c r="AT4135" s="191" t="s">
        <v>532</v>
      </c>
      <c r="AU4135" s="191" t="s">
        <v>89</v>
      </c>
      <c r="AV4135" s="13" t="s">
        <v>89</v>
      </c>
      <c r="AW4135" s="13" t="s">
        <v>3</v>
      </c>
      <c r="AX4135" s="13" t="s">
        <v>83</v>
      </c>
      <c r="AY4135" s="191" t="s">
        <v>524</v>
      </c>
    </row>
    <row r="4136" spans="1:65" s="2" customFormat="1" ht="33" customHeight="1">
      <c r="A4136" s="35"/>
      <c r="B4136" s="144"/>
      <c r="C4136" s="221" t="s">
        <v>4477</v>
      </c>
      <c r="D4136" s="221" t="s">
        <v>697</v>
      </c>
      <c r="E4136" s="222" t="s">
        <v>4478</v>
      </c>
      <c r="F4136" s="223" t="s">
        <v>4479</v>
      </c>
      <c r="G4136" s="224" t="s">
        <v>529</v>
      </c>
      <c r="H4136" s="225">
        <v>638.28499999999997</v>
      </c>
      <c r="I4136" s="226"/>
      <c r="J4136" s="225">
        <f>ROUND(I4136*H4136,3)</f>
        <v>0</v>
      </c>
      <c r="K4136" s="227"/>
      <c r="L4136" s="228"/>
      <c r="M4136" s="229" t="s">
        <v>1</v>
      </c>
      <c r="N4136" s="230" t="s">
        <v>42</v>
      </c>
      <c r="O4136" s="61"/>
      <c r="P4136" s="185">
        <f>O4136*H4136</f>
        <v>0</v>
      </c>
      <c r="Q4136" s="185">
        <v>2.1000000000000001E-2</v>
      </c>
      <c r="R4136" s="185">
        <f>Q4136*H4136</f>
        <v>13.403985</v>
      </c>
      <c r="S4136" s="185">
        <v>0</v>
      </c>
      <c r="T4136" s="186">
        <f>S4136*H4136</f>
        <v>0</v>
      </c>
      <c r="U4136" s="35"/>
      <c r="V4136" s="35"/>
      <c r="W4136" s="35"/>
      <c r="X4136" s="35"/>
      <c r="Y4136" s="35"/>
      <c r="Z4136" s="35"/>
      <c r="AA4136" s="35"/>
      <c r="AB4136" s="35"/>
      <c r="AC4136" s="35"/>
      <c r="AD4136" s="35"/>
      <c r="AE4136" s="35"/>
      <c r="AR4136" s="187" t="s">
        <v>732</v>
      </c>
      <c r="AT4136" s="187" t="s">
        <v>697</v>
      </c>
      <c r="AU4136" s="187" t="s">
        <v>89</v>
      </c>
      <c r="AY4136" s="18" t="s">
        <v>524</v>
      </c>
      <c r="BE4136" s="105">
        <f>IF(N4136="základná",J4136,0)</f>
        <v>0</v>
      </c>
      <c r="BF4136" s="105">
        <f>IF(N4136="znížená",J4136,0)</f>
        <v>0</v>
      </c>
      <c r="BG4136" s="105">
        <f>IF(N4136="zákl. prenesená",J4136,0)</f>
        <v>0</v>
      </c>
      <c r="BH4136" s="105">
        <f>IF(N4136="zníž. prenesená",J4136,0)</f>
        <v>0</v>
      </c>
      <c r="BI4136" s="105">
        <f>IF(N4136="nulová",J4136,0)</f>
        <v>0</v>
      </c>
      <c r="BJ4136" s="18" t="s">
        <v>89</v>
      </c>
      <c r="BK4136" s="188">
        <f>ROUND(I4136*H4136,3)</f>
        <v>0</v>
      </c>
      <c r="BL4136" s="18" t="s">
        <v>644</v>
      </c>
      <c r="BM4136" s="187" t="s">
        <v>4480</v>
      </c>
    </row>
    <row r="4137" spans="1:65" s="13" customFormat="1">
      <c r="B4137" s="189"/>
      <c r="D4137" s="190" t="s">
        <v>532</v>
      </c>
      <c r="E4137" s="191" t="s">
        <v>1</v>
      </c>
      <c r="F4137" s="192" t="s">
        <v>4481</v>
      </c>
      <c r="H4137" s="193">
        <v>29.91</v>
      </c>
      <c r="I4137" s="194"/>
      <c r="L4137" s="189"/>
      <c r="M4137" s="195"/>
      <c r="N4137" s="196"/>
      <c r="O4137" s="196"/>
      <c r="P4137" s="196"/>
      <c r="Q4137" s="196"/>
      <c r="R4137" s="196"/>
      <c r="S4137" s="196"/>
      <c r="T4137" s="197"/>
      <c r="AT4137" s="191" t="s">
        <v>532</v>
      </c>
      <c r="AU4137" s="191" t="s">
        <v>89</v>
      </c>
      <c r="AV4137" s="13" t="s">
        <v>89</v>
      </c>
      <c r="AW4137" s="13" t="s">
        <v>30</v>
      </c>
      <c r="AX4137" s="13" t="s">
        <v>76</v>
      </c>
      <c r="AY4137" s="191" t="s">
        <v>524</v>
      </c>
    </row>
    <row r="4138" spans="1:65" s="13" customFormat="1">
      <c r="B4138" s="189"/>
      <c r="D4138" s="190" t="s">
        <v>532</v>
      </c>
      <c r="E4138" s="191" t="s">
        <v>1</v>
      </c>
      <c r="F4138" s="192" t="s">
        <v>4482</v>
      </c>
      <c r="H4138" s="193">
        <v>595.86</v>
      </c>
      <c r="I4138" s="194"/>
      <c r="L4138" s="189"/>
      <c r="M4138" s="195"/>
      <c r="N4138" s="196"/>
      <c r="O4138" s="196"/>
      <c r="P4138" s="196"/>
      <c r="Q4138" s="196"/>
      <c r="R4138" s="196"/>
      <c r="S4138" s="196"/>
      <c r="T4138" s="197"/>
      <c r="AT4138" s="191" t="s">
        <v>532</v>
      </c>
      <c r="AU4138" s="191" t="s">
        <v>89</v>
      </c>
      <c r="AV4138" s="13" t="s">
        <v>89</v>
      </c>
      <c r="AW4138" s="13" t="s">
        <v>30</v>
      </c>
      <c r="AX4138" s="13" t="s">
        <v>76</v>
      </c>
      <c r="AY4138" s="191" t="s">
        <v>524</v>
      </c>
    </row>
    <row r="4139" spans="1:65" s="16" customFormat="1">
      <c r="B4139" s="213"/>
      <c r="D4139" s="190" t="s">
        <v>532</v>
      </c>
      <c r="E4139" s="214" t="s">
        <v>1</v>
      </c>
      <c r="F4139" s="215" t="s">
        <v>590</v>
      </c>
      <c r="H4139" s="216">
        <v>625.77</v>
      </c>
      <c r="I4139" s="217"/>
      <c r="L4139" s="213"/>
      <c r="M4139" s="218"/>
      <c r="N4139" s="219"/>
      <c r="O4139" s="219"/>
      <c r="P4139" s="219"/>
      <c r="Q4139" s="219"/>
      <c r="R4139" s="219"/>
      <c r="S4139" s="219"/>
      <c r="T4139" s="220"/>
      <c r="AT4139" s="214" t="s">
        <v>532</v>
      </c>
      <c r="AU4139" s="214" t="s">
        <v>89</v>
      </c>
      <c r="AV4139" s="16" t="s">
        <v>530</v>
      </c>
      <c r="AW4139" s="16" t="s">
        <v>30</v>
      </c>
      <c r="AX4139" s="16" t="s">
        <v>83</v>
      </c>
      <c r="AY4139" s="214" t="s">
        <v>524</v>
      </c>
    </row>
    <row r="4140" spans="1:65" s="13" customFormat="1">
      <c r="B4140" s="189"/>
      <c r="D4140" s="190" t="s">
        <v>532</v>
      </c>
      <c r="F4140" s="192" t="s">
        <v>4483</v>
      </c>
      <c r="H4140" s="193">
        <v>638.28499999999997</v>
      </c>
      <c r="I4140" s="194"/>
      <c r="L4140" s="189"/>
      <c r="M4140" s="195"/>
      <c r="N4140" s="196"/>
      <c r="O4140" s="196"/>
      <c r="P4140" s="196"/>
      <c r="Q4140" s="196"/>
      <c r="R4140" s="196"/>
      <c r="S4140" s="196"/>
      <c r="T4140" s="197"/>
      <c r="AT4140" s="191" t="s">
        <v>532</v>
      </c>
      <c r="AU4140" s="191" t="s">
        <v>89</v>
      </c>
      <c r="AV4140" s="13" t="s">
        <v>89</v>
      </c>
      <c r="AW4140" s="13" t="s">
        <v>3</v>
      </c>
      <c r="AX4140" s="13" t="s">
        <v>83</v>
      </c>
      <c r="AY4140" s="191" t="s">
        <v>524</v>
      </c>
    </row>
    <row r="4141" spans="1:65" s="2" customFormat="1" ht="33" customHeight="1">
      <c r="A4141" s="35"/>
      <c r="B4141" s="144"/>
      <c r="C4141" s="221" t="s">
        <v>4484</v>
      </c>
      <c r="D4141" s="221" t="s">
        <v>697</v>
      </c>
      <c r="E4141" s="222" t="s">
        <v>4485</v>
      </c>
      <c r="F4141" s="223" t="s">
        <v>4486</v>
      </c>
      <c r="G4141" s="224" t="s">
        <v>529</v>
      </c>
      <c r="H4141" s="225">
        <v>603.64599999999996</v>
      </c>
      <c r="I4141" s="226"/>
      <c r="J4141" s="225">
        <f>ROUND(I4141*H4141,3)</f>
        <v>0</v>
      </c>
      <c r="K4141" s="227"/>
      <c r="L4141" s="228"/>
      <c r="M4141" s="229" t="s">
        <v>1</v>
      </c>
      <c r="N4141" s="230" t="s">
        <v>42</v>
      </c>
      <c r="O4141" s="61"/>
      <c r="P4141" s="185">
        <f>O4141*H4141</f>
        <v>0</v>
      </c>
      <c r="Q4141" s="185">
        <v>2.1000000000000001E-2</v>
      </c>
      <c r="R4141" s="185">
        <f>Q4141*H4141</f>
        <v>12.676565999999999</v>
      </c>
      <c r="S4141" s="185">
        <v>0</v>
      </c>
      <c r="T4141" s="186">
        <f>S4141*H4141</f>
        <v>0</v>
      </c>
      <c r="U4141" s="35"/>
      <c r="V4141" s="35"/>
      <c r="W4141" s="35"/>
      <c r="X4141" s="35"/>
      <c r="Y4141" s="35"/>
      <c r="Z4141" s="35"/>
      <c r="AA4141" s="35"/>
      <c r="AB4141" s="35"/>
      <c r="AC4141" s="35"/>
      <c r="AD4141" s="35"/>
      <c r="AE4141" s="35"/>
      <c r="AR4141" s="187" t="s">
        <v>732</v>
      </c>
      <c r="AT4141" s="187" t="s">
        <v>697</v>
      </c>
      <c r="AU4141" s="187" t="s">
        <v>89</v>
      </c>
      <c r="AY4141" s="18" t="s">
        <v>524</v>
      </c>
      <c r="BE4141" s="105">
        <f>IF(N4141="základná",J4141,0)</f>
        <v>0</v>
      </c>
      <c r="BF4141" s="105">
        <f>IF(N4141="znížená",J4141,0)</f>
        <v>0</v>
      </c>
      <c r="BG4141" s="105">
        <f>IF(N4141="zákl. prenesená",J4141,0)</f>
        <v>0</v>
      </c>
      <c r="BH4141" s="105">
        <f>IF(N4141="zníž. prenesená",J4141,0)</f>
        <v>0</v>
      </c>
      <c r="BI4141" s="105">
        <f>IF(N4141="nulová",J4141,0)</f>
        <v>0</v>
      </c>
      <c r="BJ4141" s="18" t="s">
        <v>89</v>
      </c>
      <c r="BK4141" s="188">
        <f>ROUND(I4141*H4141,3)</f>
        <v>0</v>
      </c>
      <c r="BL4141" s="18" t="s">
        <v>644</v>
      </c>
      <c r="BM4141" s="187" t="s">
        <v>4487</v>
      </c>
    </row>
    <row r="4142" spans="1:65" s="13" customFormat="1">
      <c r="B4142" s="189"/>
      <c r="D4142" s="190" t="s">
        <v>532</v>
      </c>
      <c r="E4142" s="191" t="s">
        <v>1</v>
      </c>
      <c r="F4142" s="192" t="s">
        <v>4488</v>
      </c>
      <c r="H4142" s="193">
        <v>290.72000000000003</v>
      </c>
      <c r="I4142" s="194"/>
      <c r="L4142" s="189"/>
      <c r="M4142" s="195"/>
      <c r="N4142" s="196"/>
      <c r="O4142" s="196"/>
      <c r="P4142" s="196"/>
      <c r="Q4142" s="196"/>
      <c r="R4142" s="196"/>
      <c r="S4142" s="196"/>
      <c r="T4142" s="197"/>
      <c r="AT4142" s="191" t="s">
        <v>532</v>
      </c>
      <c r="AU4142" s="191" t="s">
        <v>89</v>
      </c>
      <c r="AV4142" s="13" t="s">
        <v>89</v>
      </c>
      <c r="AW4142" s="13" t="s">
        <v>30</v>
      </c>
      <c r="AX4142" s="13" t="s">
        <v>76</v>
      </c>
      <c r="AY4142" s="191" t="s">
        <v>524</v>
      </c>
    </row>
    <row r="4143" spans="1:65" s="13" customFormat="1">
      <c r="B4143" s="189"/>
      <c r="D4143" s="190" t="s">
        <v>532</v>
      </c>
      <c r="E4143" s="191" t="s">
        <v>1</v>
      </c>
      <c r="F4143" s="192" t="s">
        <v>4489</v>
      </c>
      <c r="H4143" s="193">
        <v>301.08999999999997</v>
      </c>
      <c r="I4143" s="194"/>
      <c r="L4143" s="189"/>
      <c r="M4143" s="195"/>
      <c r="N4143" s="196"/>
      <c r="O4143" s="196"/>
      <c r="P4143" s="196"/>
      <c r="Q4143" s="196"/>
      <c r="R4143" s="196"/>
      <c r="S4143" s="196"/>
      <c r="T4143" s="197"/>
      <c r="AT4143" s="191" t="s">
        <v>532</v>
      </c>
      <c r="AU4143" s="191" t="s">
        <v>89</v>
      </c>
      <c r="AV4143" s="13" t="s">
        <v>89</v>
      </c>
      <c r="AW4143" s="13" t="s">
        <v>30</v>
      </c>
      <c r="AX4143" s="13" t="s">
        <v>76</v>
      </c>
      <c r="AY4143" s="191" t="s">
        <v>524</v>
      </c>
    </row>
    <row r="4144" spans="1:65" s="16" customFormat="1">
      <c r="B4144" s="213"/>
      <c r="D4144" s="190" t="s">
        <v>532</v>
      </c>
      <c r="E4144" s="214" t="s">
        <v>1</v>
      </c>
      <c r="F4144" s="215" t="s">
        <v>590</v>
      </c>
      <c r="H4144" s="216">
        <v>591.80999999999995</v>
      </c>
      <c r="I4144" s="217"/>
      <c r="L4144" s="213"/>
      <c r="M4144" s="218"/>
      <c r="N4144" s="219"/>
      <c r="O4144" s="219"/>
      <c r="P4144" s="219"/>
      <c r="Q4144" s="219"/>
      <c r="R4144" s="219"/>
      <c r="S4144" s="219"/>
      <c r="T4144" s="220"/>
      <c r="AT4144" s="214" t="s">
        <v>532</v>
      </c>
      <c r="AU4144" s="214" t="s">
        <v>89</v>
      </c>
      <c r="AV4144" s="16" t="s">
        <v>530</v>
      </c>
      <c r="AW4144" s="16" t="s">
        <v>30</v>
      </c>
      <c r="AX4144" s="16" t="s">
        <v>83</v>
      </c>
      <c r="AY4144" s="214" t="s">
        <v>524</v>
      </c>
    </row>
    <row r="4145" spans="1:65" s="13" customFormat="1">
      <c r="B4145" s="189"/>
      <c r="D4145" s="190" t="s">
        <v>532</v>
      </c>
      <c r="F4145" s="192" t="s">
        <v>4490</v>
      </c>
      <c r="H4145" s="193">
        <v>603.64599999999996</v>
      </c>
      <c r="I4145" s="194"/>
      <c r="L4145" s="189"/>
      <c r="M4145" s="195"/>
      <c r="N4145" s="196"/>
      <c r="O4145" s="196"/>
      <c r="P4145" s="196"/>
      <c r="Q4145" s="196"/>
      <c r="R4145" s="196"/>
      <c r="S4145" s="196"/>
      <c r="T4145" s="197"/>
      <c r="AT4145" s="191" t="s">
        <v>532</v>
      </c>
      <c r="AU4145" s="191" t="s">
        <v>89</v>
      </c>
      <c r="AV4145" s="13" t="s">
        <v>89</v>
      </c>
      <c r="AW4145" s="13" t="s">
        <v>3</v>
      </c>
      <c r="AX4145" s="13" t="s">
        <v>83</v>
      </c>
      <c r="AY4145" s="191" t="s">
        <v>524</v>
      </c>
    </row>
    <row r="4146" spans="1:65" s="2" customFormat="1" ht="33" customHeight="1">
      <c r="A4146" s="35"/>
      <c r="B4146" s="144"/>
      <c r="C4146" s="221" t="s">
        <v>4491</v>
      </c>
      <c r="D4146" s="221" t="s">
        <v>697</v>
      </c>
      <c r="E4146" s="222" t="s">
        <v>4492</v>
      </c>
      <c r="F4146" s="223" t="s">
        <v>4493</v>
      </c>
      <c r="G4146" s="224" t="s">
        <v>529</v>
      </c>
      <c r="H4146" s="225">
        <v>39.28</v>
      </c>
      <c r="I4146" s="226"/>
      <c r="J4146" s="225">
        <f>ROUND(I4146*H4146,3)</f>
        <v>0</v>
      </c>
      <c r="K4146" s="227"/>
      <c r="L4146" s="228"/>
      <c r="M4146" s="229" t="s">
        <v>1</v>
      </c>
      <c r="N4146" s="230" t="s">
        <v>42</v>
      </c>
      <c r="O4146" s="61"/>
      <c r="P4146" s="185">
        <f>O4146*H4146</f>
        <v>0</v>
      </c>
      <c r="Q4146" s="185">
        <v>2.1000000000000001E-2</v>
      </c>
      <c r="R4146" s="185">
        <f>Q4146*H4146</f>
        <v>0.82488000000000006</v>
      </c>
      <c r="S4146" s="185">
        <v>0</v>
      </c>
      <c r="T4146" s="186">
        <f>S4146*H4146</f>
        <v>0</v>
      </c>
      <c r="U4146" s="35"/>
      <c r="V4146" s="35"/>
      <c r="W4146" s="35"/>
      <c r="X4146" s="35"/>
      <c r="Y4146" s="35"/>
      <c r="Z4146" s="35"/>
      <c r="AA4146" s="35"/>
      <c r="AB4146" s="35"/>
      <c r="AC4146" s="35"/>
      <c r="AD4146" s="35"/>
      <c r="AE4146" s="35"/>
      <c r="AR4146" s="187" t="s">
        <v>732</v>
      </c>
      <c r="AT4146" s="187" t="s">
        <v>697</v>
      </c>
      <c r="AU4146" s="187" t="s">
        <v>89</v>
      </c>
      <c r="AY4146" s="18" t="s">
        <v>524</v>
      </c>
      <c r="BE4146" s="105">
        <f>IF(N4146="základná",J4146,0)</f>
        <v>0</v>
      </c>
      <c r="BF4146" s="105">
        <f>IF(N4146="znížená",J4146,0)</f>
        <v>0</v>
      </c>
      <c r="BG4146" s="105">
        <f>IF(N4146="zákl. prenesená",J4146,0)</f>
        <v>0</v>
      </c>
      <c r="BH4146" s="105">
        <f>IF(N4146="zníž. prenesená",J4146,0)</f>
        <v>0</v>
      </c>
      <c r="BI4146" s="105">
        <f>IF(N4146="nulová",J4146,0)</f>
        <v>0</v>
      </c>
      <c r="BJ4146" s="18" t="s">
        <v>89</v>
      </c>
      <c r="BK4146" s="188">
        <f>ROUND(I4146*H4146,3)</f>
        <v>0</v>
      </c>
      <c r="BL4146" s="18" t="s">
        <v>644</v>
      </c>
      <c r="BM4146" s="187" t="s">
        <v>4494</v>
      </c>
    </row>
    <row r="4147" spans="1:65" s="13" customFormat="1">
      <c r="B4147" s="189"/>
      <c r="D4147" s="190" t="s">
        <v>532</v>
      </c>
      <c r="E4147" s="191" t="s">
        <v>1</v>
      </c>
      <c r="F4147" s="192" t="s">
        <v>4495</v>
      </c>
      <c r="H4147" s="193">
        <v>5.66</v>
      </c>
      <c r="I4147" s="194"/>
      <c r="L4147" s="189"/>
      <c r="M4147" s="195"/>
      <c r="N4147" s="196"/>
      <c r="O4147" s="196"/>
      <c r="P4147" s="196"/>
      <c r="Q4147" s="196"/>
      <c r="R4147" s="196"/>
      <c r="S4147" s="196"/>
      <c r="T4147" s="197"/>
      <c r="AT4147" s="191" t="s">
        <v>532</v>
      </c>
      <c r="AU4147" s="191" t="s">
        <v>89</v>
      </c>
      <c r="AV4147" s="13" t="s">
        <v>89</v>
      </c>
      <c r="AW4147" s="13" t="s">
        <v>30</v>
      </c>
      <c r="AX4147" s="13" t="s">
        <v>76</v>
      </c>
      <c r="AY4147" s="191" t="s">
        <v>524</v>
      </c>
    </row>
    <row r="4148" spans="1:65" s="13" customFormat="1">
      <c r="B4148" s="189"/>
      <c r="D4148" s="190" t="s">
        <v>532</v>
      </c>
      <c r="E4148" s="191" t="s">
        <v>1</v>
      </c>
      <c r="F4148" s="192" t="s">
        <v>4496</v>
      </c>
      <c r="H4148" s="193">
        <v>32.85</v>
      </c>
      <c r="I4148" s="194"/>
      <c r="L4148" s="189"/>
      <c r="M4148" s="195"/>
      <c r="N4148" s="196"/>
      <c r="O4148" s="196"/>
      <c r="P4148" s="196"/>
      <c r="Q4148" s="196"/>
      <c r="R4148" s="196"/>
      <c r="S4148" s="196"/>
      <c r="T4148" s="197"/>
      <c r="AT4148" s="191" t="s">
        <v>532</v>
      </c>
      <c r="AU4148" s="191" t="s">
        <v>89</v>
      </c>
      <c r="AV4148" s="13" t="s">
        <v>89</v>
      </c>
      <c r="AW4148" s="13" t="s">
        <v>30</v>
      </c>
      <c r="AX4148" s="13" t="s">
        <v>76</v>
      </c>
      <c r="AY4148" s="191" t="s">
        <v>524</v>
      </c>
    </row>
    <row r="4149" spans="1:65" s="16" customFormat="1">
      <c r="B4149" s="213"/>
      <c r="D4149" s="190" t="s">
        <v>532</v>
      </c>
      <c r="E4149" s="214" t="s">
        <v>1</v>
      </c>
      <c r="F4149" s="215" t="s">
        <v>590</v>
      </c>
      <c r="H4149" s="216">
        <v>38.51</v>
      </c>
      <c r="I4149" s="217"/>
      <c r="L4149" s="213"/>
      <c r="M4149" s="218"/>
      <c r="N4149" s="219"/>
      <c r="O4149" s="219"/>
      <c r="P4149" s="219"/>
      <c r="Q4149" s="219"/>
      <c r="R4149" s="219"/>
      <c r="S4149" s="219"/>
      <c r="T4149" s="220"/>
      <c r="AT4149" s="214" t="s">
        <v>532</v>
      </c>
      <c r="AU4149" s="214" t="s">
        <v>89</v>
      </c>
      <c r="AV4149" s="16" t="s">
        <v>530</v>
      </c>
      <c r="AW4149" s="16" t="s">
        <v>30</v>
      </c>
      <c r="AX4149" s="16" t="s">
        <v>83</v>
      </c>
      <c r="AY4149" s="214" t="s">
        <v>524</v>
      </c>
    </row>
    <row r="4150" spans="1:65" s="13" customFormat="1">
      <c r="B4150" s="189"/>
      <c r="D4150" s="190" t="s">
        <v>532</v>
      </c>
      <c r="F4150" s="192" t="s">
        <v>4497</v>
      </c>
      <c r="H4150" s="193">
        <v>39.28</v>
      </c>
      <c r="I4150" s="194"/>
      <c r="L4150" s="189"/>
      <c r="M4150" s="195"/>
      <c r="N4150" s="196"/>
      <c r="O4150" s="196"/>
      <c r="P4150" s="196"/>
      <c r="Q4150" s="196"/>
      <c r="R4150" s="196"/>
      <c r="S4150" s="196"/>
      <c r="T4150" s="197"/>
      <c r="AT4150" s="191" t="s">
        <v>532</v>
      </c>
      <c r="AU4150" s="191" t="s">
        <v>89</v>
      </c>
      <c r="AV4150" s="13" t="s">
        <v>89</v>
      </c>
      <c r="AW4150" s="13" t="s">
        <v>3</v>
      </c>
      <c r="AX4150" s="13" t="s">
        <v>83</v>
      </c>
      <c r="AY4150" s="191" t="s">
        <v>524</v>
      </c>
    </row>
    <row r="4151" spans="1:65" s="2" customFormat="1" ht="33" customHeight="1">
      <c r="A4151" s="35"/>
      <c r="B4151" s="144"/>
      <c r="C4151" s="176" t="s">
        <v>4498</v>
      </c>
      <c r="D4151" s="176" t="s">
        <v>526</v>
      </c>
      <c r="E4151" s="177" t="s">
        <v>4499</v>
      </c>
      <c r="F4151" s="178" t="s">
        <v>4500</v>
      </c>
      <c r="G4151" s="179" t="s">
        <v>529</v>
      </c>
      <c r="H4151" s="180">
        <v>204.75</v>
      </c>
      <c r="I4151" s="181"/>
      <c r="J4151" s="180">
        <f>ROUND(I4151*H4151,3)</f>
        <v>0</v>
      </c>
      <c r="K4151" s="182"/>
      <c r="L4151" s="36"/>
      <c r="M4151" s="183" t="s">
        <v>1</v>
      </c>
      <c r="N4151" s="184" t="s">
        <v>42</v>
      </c>
      <c r="O4151" s="61"/>
      <c r="P4151" s="185">
        <f>O4151*H4151</f>
        <v>0</v>
      </c>
      <c r="Q4151" s="185">
        <v>1.0200000000000001E-3</v>
      </c>
      <c r="R4151" s="185">
        <f>Q4151*H4151</f>
        <v>0.208845</v>
      </c>
      <c r="S4151" s="185">
        <v>0</v>
      </c>
      <c r="T4151" s="186">
        <f>S4151*H4151</f>
        <v>0</v>
      </c>
      <c r="U4151" s="35"/>
      <c r="V4151" s="35"/>
      <c r="W4151" s="35"/>
      <c r="X4151" s="35"/>
      <c r="Y4151" s="35"/>
      <c r="Z4151" s="35"/>
      <c r="AA4151" s="35"/>
      <c r="AB4151" s="35"/>
      <c r="AC4151" s="35"/>
      <c r="AD4151" s="35"/>
      <c r="AE4151" s="35"/>
      <c r="AR4151" s="187" t="s">
        <v>644</v>
      </c>
      <c r="AT4151" s="187" t="s">
        <v>526</v>
      </c>
      <c r="AU4151" s="187" t="s">
        <v>89</v>
      </c>
      <c r="AY4151" s="18" t="s">
        <v>524</v>
      </c>
      <c r="BE4151" s="105">
        <f>IF(N4151="základná",J4151,0)</f>
        <v>0</v>
      </c>
      <c r="BF4151" s="105">
        <f>IF(N4151="znížená",J4151,0)</f>
        <v>0</v>
      </c>
      <c r="BG4151" s="105">
        <f>IF(N4151="zákl. prenesená",J4151,0)</f>
        <v>0</v>
      </c>
      <c r="BH4151" s="105">
        <f>IF(N4151="zníž. prenesená",J4151,0)</f>
        <v>0</v>
      </c>
      <c r="BI4151" s="105">
        <f>IF(N4151="nulová",J4151,0)</f>
        <v>0</v>
      </c>
      <c r="BJ4151" s="18" t="s">
        <v>89</v>
      </c>
      <c r="BK4151" s="188">
        <f>ROUND(I4151*H4151,3)</f>
        <v>0</v>
      </c>
      <c r="BL4151" s="18" t="s">
        <v>644</v>
      </c>
      <c r="BM4151" s="187" t="s">
        <v>4501</v>
      </c>
    </row>
    <row r="4152" spans="1:65" s="14" customFormat="1">
      <c r="B4152" s="198"/>
      <c r="D4152" s="190" t="s">
        <v>532</v>
      </c>
      <c r="E4152" s="199" t="s">
        <v>1</v>
      </c>
      <c r="F4152" s="200" t="s">
        <v>577</v>
      </c>
      <c r="H4152" s="199" t="s">
        <v>1</v>
      </c>
      <c r="I4152" s="201"/>
      <c r="L4152" s="198"/>
      <c r="M4152" s="202"/>
      <c r="N4152" s="203"/>
      <c r="O4152" s="203"/>
      <c r="P4152" s="203"/>
      <c r="Q4152" s="203"/>
      <c r="R4152" s="203"/>
      <c r="S4152" s="203"/>
      <c r="T4152" s="204"/>
      <c r="AT4152" s="199" t="s">
        <v>532</v>
      </c>
      <c r="AU4152" s="199" t="s">
        <v>89</v>
      </c>
      <c r="AV4152" s="14" t="s">
        <v>83</v>
      </c>
      <c r="AW4152" s="14" t="s">
        <v>30</v>
      </c>
      <c r="AX4152" s="14" t="s">
        <v>76</v>
      </c>
      <c r="AY4152" s="199" t="s">
        <v>524</v>
      </c>
    </row>
    <row r="4153" spans="1:65" s="13" customFormat="1">
      <c r="B4153" s="189"/>
      <c r="D4153" s="190" t="s">
        <v>532</v>
      </c>
      <c r="E4153" s="191" t="s">
        <v>1</v>
      </c>
      <c r="F4153" s="192" t="s">
        <v>4502</v>
      </c>
      <c r="H4153" s="193">
        <v>192.54</v>
      </c>
      <c r="I4153" s="194"/>
      <c r="L4153" s="189"/>
      <c r="M4153" s="195"/>
      <c r="N4153" s="196"/>
      <c r="O4153" s="196"/>
      <c r="P4153" s="196"/>
      <c r="Q4153" s="196"/>
      <c r="R4153" s="196"/>
      <c r="S4153" s="196"/>
      <c r="T4153" s="197"/>
      <c r="AT4153" s="191" t="s">
        <v>532</v>
      </c>
      <c r="AU4153" s="191" t="s">
        <v>89</v>
      </c>
      <c r="AV4153" s="13" t="s">
        <v>89</v>
      </c>
      <c r="AW4153" s="13" t="s">
        <v>30</v>
      </c>
      <c r="AX4153" s="13" t="s">
        <v>76</v>
      </c>
      <c r="AY4153" s="191" t="s">
        <v>524</v>
      </c>
    </row>
    <row r="4154" spans="1:65" s="13" customFormat="1">
      <c r="B4154" s="189"/>
      <c r="D4154" s="190" t="s">
        <v>532</v>
      </c>
      <c r="E4154" s="191" t="s">
        <v>1</v>
      </c>
      <c r="F4154" s="192" t="s">
        <v>4503</v>
      </c>
      <c r="H4154" s="193">
        <v>12.21</v>
      </c>
      <c r="I4154" s="194"/>
      <c r="L4154" s="189"/>
      <c r="M4154" s="195"/>
      <c r="N4154" s="196"/>
      <c r="O4154" s="196"/>
      <c r="P4154" s="196"/>
      <c r="Q4154" s="196"/>
      <c r="R4154" s="196"/>
      <c r="S4154" s="196"/>
      <c r="T4154" s="197"/>
      <c r="AT4154" s="191" t="s">
        <v>532</v>
      </c>
      <c r="AU4154" s="191" t="s">
        <v>89</v>
      </c>
      <c r="AV4154" s="13" t="s">
        <v>89</v>
      </c>
      <c r="AW4154" s="13" t="s">
        <v>30</v>
      </c>
      <c r="AX4154" s="13" t="s">
        <v>76</v>
      </c>
      <c r="AY4154" s="191" t="s">
        <v>524</v>
      </c>
    </row>
    <row r="4155" spans="1:65" s="16" customFormat="1">
      <c r="B4155" s="213"/>
      <c r="D4155" s="190" t="s">
        <v>532</v>
      </c>
      <c r="E4155" s="214" t="s">
        <v>1</v>
      </c>
      <c r="F4155" s="215" t="s">
        <v>590</v>
      </c>
      <c r="H4155" s="216">
        <v>204.75</v>
      </c>
      <c r="I4155" s="217"/>
      <c r="L4155" s="213"/>
      <c r="M4155" s="218"/>
      <c r="N4155" s="219"/>
      <c r="O4155" s="219"/>
      <c r="P4155" s="219"/>
      <c r="Q4155" s="219"/>
      <c r="R4155" s="219"/>
      <c r="S4155" s="219"/>
      <c r="T4155" s="220"/>
      <c r="AT4155" s="214" t="s">
        <v>532</v>
      </c>
      <c r="AU4155" s="214" t="s">
        <v>89</v>
      </c>
      <c r="AV4155" s="16" t="s">
        <v>530</v>
      </c>
      <c r="AW4155" s="16" t="s">
        <v>30</v>
      </c>
      <c r="AX4155" s="16" t="s">
        <v>83</v>
      </c>
      <c r="AY4155" s="214" t="s">
        <v>524</v>
      </c>
    </row>
    <row r="4156" spans="1:65" s="2" customFormat="1" ht="33" customHeight="1">
      <c r="A4156" s="35"/>
      <c r="B4156" s="144"/>
      <c r="C4156" s="221" t="s">
        <v>4504</v>
      </c>
      <c r="D4156" s="221" t="s">
        <v>697</v>
      </c>
      <c r="E4156" s="222" t="s">
        <v>4505</v>
      </c>
      <c r="F4156" s="223" t="s">
        <v>4506</v>
      </c>
      <c r="G4156" s="224" t="s">
        <v>529</v>
      </c>
      <c r="H4156" s="225">
        <v>180.77500000000001</v>
      </c>
      <c r="I4156" s="226"/>
      <c r="J4156" s="225">
        <f>ROUND(I4156*H4156,3)</f>
        <v>0</v>
      </c>
      <c r="K4156" s="227"/>
      <c r="L4156" s="228"/>
      <c r="M4156" s="229" t="s">
        <v>1</v>
      </c>
      <c r="N4156" s="230" t="s">
        <v>42</v>
      </c>
      <c r="O4156" s="61"/>
      <c r="P4156" s="185">
        <f>O4156*H4156</f>
        <v>0</v>
      </c>
      <c r="Q4156" s="185">
        <v>2.1000000000000001E-2</v>
      </c>
      <c r="R4156" s="185">
        <f>Q4156*H4156</f>
        <v>3.7962750000000005</v>
      </c>
      <c r="S4156" s="185">
        <v>0</v>
      </c>
      <c r="T4156" s="186">
        <f>S4156*H4156</f>
        <v>0</v>
      </c>
      <c r="U4156" s="35"/>
      <c r="V4156" s="35"/>
      <c r="W4156" s="35"/>
      <c r="X4156" s="35"/>
      <c r="Y4156" s="35"/>
      <c r="Z4156" s="35"/>
      <c r="AA4156" s="35"/>
      <c r="AB4156" s="35"/>
      <c r="AC4156" s="35"/>
      <c r="AD4156" s="35"/>
      <c r="AE4156" s="35"/>
      <c r="AR4156" s="187" t="s">
        <v>732</v>
      </c>
      <c r="AT4156" s="187" t="s">
        <v>697</v>
      </c>
      <c r="AU4156" s="187" t="s">
        <v>89</v>
      </c>
      <c r="AY4156" s="18" t="s">
        <v>524</v>
      </c>
      <c r="BE4156" s="105">
        <f>IF(N4156="základná",J4156,0)</f>
        <v>0</v>
      </c>
      <c r="BF4156" s="105">
        <f>IF(N4156="znížená",J4156,0)</f>
        <v>0</v>
      </c>
      <c r="BG4156" s="105">
        <f>IF(N4156="zákl. prenesená",J4156,0)</f>
        <v>0</v>
      </c>
      <c r="BH4156" s="105">
        <f>IF(N4156="zníž. prenesená",J4156,0)</f>
        <v>0</v>
      </c>
      <c r="BI4156" s="105">
        <f>IF(N4156="nulová",J4156,0)</f>
        <v>0</v>
      </c>
      <c r="BJ4156" s="18" t="s">
        <v>89</v>
      </c>
      <c r="BK4156" s="188">
        <f>ROUND(I4156*H4156,3)</f>
        <v>0</v>
      </c>
      <c r="BL4156" s="18" t="s">
        <v>644</v>
      </c>
      <c r="BM4156" s="187" t="s">
        <v>4507</v>
      </c>
    </row>
    <row r="4157" spans="1:65" s="13" customFormat="1">
      <c r="B4157" s="189"/>
      <c r="D4157" s="190" t="s">
        <v>532</v>
      </c>
      <c r="E4157" s="191" t="s">
        <v>1</v>
      </c>
      <c r="F4157" s="192" t="s">
        <v>4508</v>
      </c>
      <c r="H4157" s="193">
        <v>177.23</v>
      </c>
      <c r="I4157" s="194"/>
      <c r="L4157" s="189"/>
      <c r="M4157" s="195"/>
      <c r="N4157" s="196"/>
      <c r="O4157" s="196"/>
      <c r="P4157" s="196"/>
      <c r="Q4157" s="196"/>
      <c r="R4157" s="196"/>
      <c r="S4157" s="196"/>
      <c r="T4157" s="197"/>
      <c r="AT4157" s="191" t="s">
        <v>532</v>
      </c>
      <c r="AU4157" s="191" t="s">
        <v>89</v>
      </c>
      <c r="AV4157" s="13" t="s">
        <v>89</v>
      </c>
      <c r="AW4157" s="13" t="s">
        <v>30</v>
      </c>
      <c r="AX4157" s="13" t="s">
        <v>76</v>
      </c>
      <c r="AY4157" s="191" t="s">
        <v>524</v>
      </c>
    </row>
    <row r="4158" spans="1:65" s="16" customFormat="1">
      <c r="B4158" s="213"/>
      <c r="D4158" s="190" t="s">
        <v>532</v>
      </c>
      <c r="E4158" s="214" t="s">
        <v>1</v>
      </c>
      <c r="F4158" s="215" t="s">
        <v>590</v>
      </c>
      <c r="H4158" s="216">
        <v>177.23</v>
      </c>
      <c r="I4158" s="217"/>
      <c r="L4158" s="213"/>
      <c r="M4158" s="218"/>
      <c r="N4158" s="219"/>
      <c r="O4158" s="219"/>
      <c r="P4158" s="219"/>
      <c r="Q4158" s="219"/>
      <c r="R4158" s="219"/>
      <c r="S4158" s="219"/>
      <c r="T4158" s="220"/>
      <c r="AT4158" s="214" t="s">
        <v>532</v>
      </c>
      <c r="AU4158" s="214" t="s">
        <v>89</v>
      </c>
      <c r="AV4158" s="16" t="s">
        <v>530</v>
      </c>
      <c r="AW4158" s="16" t="s">
        <v>30</v>
      </c>
      <c r="AX4158" s="16" t="s">
        <v>83</v>
      </c>
      <c r="AY4158" s="214" t="s">
        <v>524</v>
      </c>
    </row>
    <row r="4159" spans="1:65" s="13" customFormat="1">
      <c r="B4159" s="189"/>
      <c r="D4159" s="190" t="s">
        <v>532</v>
      </c>
      <c r="F4159" s="192" t="s">
        <v>4509</v>
      </c>
      <c r="H4159" s="193">
        <v>180.77500000000001</v>
      </c>
      <c r="I4159" s="194"/>
      <c r="L4159" s="189"/>
      <c r="M4159" s="195"/>
      <c r="N4159" s="196"/>
      <c r="O4159" s="196"/>
      <c r="P4159" s="196"/>
      <c r="Q4159" s="196"/>
      <c r="R4159" s="196"/>
      <c r="S4159" s="196"/>
      <c r="T4159" s="197"/>
      <c r="AT4159" s="191" t="s">
        <v>532</v>
      </c>
      <c r="AU4159" s="191" t="s">
        <v>89</v>
      </c>
      <c r="AV4159" s="13" t="s">
        <v>89</v>
      </c>
      <c r="AW4159" s="13" t="s">
        <v>3</v>
      </c>
      <c r="AX4159" s="13" t="s">
        <v>83</v>
      </c>
      <c r="AY4159" s="191" t="s">
        <v>524</v>
      </c>
    </row>
    <row r="4160" spans="1:65" s="2" customFormat="1" ht="33" customHeight="1">
      <c r="A4160" s="35"/>
      <c r="B4160" s="144"/>
      <c r="C4160" s="221" t="s">
        <v>4510</v>
      </c>
      <c r="D4160" s="221" t="s">
        <v>697</v>
      </c>
      <c r="E4160" s="222" t="s">
        <v>4511</v>
      </c>
      <c r="F4160" s="223" t="s">
        <v>4512</v>
      </c>
      <c r="G4160" s="224" t="s">
        <v>529</v>
      </c>
      <c r="H4160" s="225">
        <v>12.454000000000001</v>
      </c>
      <c r="I4160" s="226"/>
      <c r="J4160" s="225">
        <f>ROUND(I4160*H4160,3)</f>
        <v>0</v>
      </c>
      <c r="K4160" s="227"/>
      <c r="L4160" s="228"/>
      <c r="M4160" s="229" t="s">
        <v>1</v>
      </c>
      <c r="N4160" s="230" t="s">
        <v>42</v>
      </c>
      <c r="O4160" s="61"/>
      <c r="P4160" s="185">
        <f>O4160*H4160</f>
        <v>0</v>
      </c>
      <c r="Q4160" s="185">
        <v>2.1000000000000001E-2</v>
      </c>
      <c r="R4160" s="185">
        <f>Q4160*H4160</f>
        <v>0.26153400000000004</v>
      </c>
      <c r="S4160" s="185">
        <v>0</v>
      </c>
      <c r="T4160" s="186">
        <f>S4160*H4160</f>
        <v>0</v>
      </c>
      <c r="U4160" s="35"/>
      <c r="V4160" s="35"/>
      <c r="W4160" s="35"/>
      <c r="X4160" s="35"/>
      <c r="Y4160" s="35"/>
      <c r="Z4160" s="35"/>
      <c r="AA4160" s="35"/>
      <c r="AB4160" s="35"/>
      <c r="AC4160" s="35"/>
      <c r="AD4160" s="35"/>
      <c r="AE4160" s="35"/>
      <c r="AR4160" s="187" t="s">
        <v>732</v>
      </c>
      <c r="AT4160" s="187" t="s">
        <v>697</v>
      </c>
      <c r="AU4160" s="187" t="s">
        <v>89</v>
      </c>
      <c r="AY4160" s="18" t="s">
        <v>524</v>
      </c>
      <c r="BE4160" s="105">
        <f>IF(N4160="základná",J4160,0)</f>
        <v>0</v>
      </c>
      <c r="BF4160" s="105">
        <f>IF(N4160="znížená",J4160,0)</f>
        <v>0</v>
      </c>
      <c r="BG4160" s="105">
        <f>IF(N4160="zákl. prenesená",J4160,0)</f>
        <v>0</v>
      </c>
      <c r="BH4160" s="105">
        <f>IF(N4160="zníž. prenesená",J4160,0)</f>
        <v>0</v>
      </c>
      <c r="BI4160" s="105">
        <f>IF(N4160="nulová",J4160,0)</f>
        <v>0</v>
      </c>
      <c r="BJ4160" s="18" t="s">
        <v>89</v>
      </c>
      <c r="BK4160" s="188">
        <f>ROUND(I4160*H4160,3)</f>
        <v>0</v>
      </c>
      <c r="BL4160" s="18" t="s">
        <v>644</v>
      </c>
      <c r="BM4160" s="187" t="s">
        <v>4513</v>
      </c>
    </row>
    <row r="4161" spans="1:65" s="13" customFormat="1">
      <c r="B4161" s="189"/>
      <c r="D4161" s="190" t="s">
        <v>532</v>
      </c>
      <c r="E4161" s="191" t="s">
        <v>1</v>
      </c>
      <c r="F4161" s="192" t="s">
        <v>4514</v>
      </c>
      <c r="H4161" s="193">
        <v>12.21</v>
      </c>
      <c r="I4161" s="194"/>
      <c r="L4161" s="189"/>
      <c r="M4161" s="195"/>
      <c r="N4161" s="196"/>
      <c r="O4161" s="196"/>
      <c r="P4161" s="196"/>
      <c r="Q4161" s="196"/>
      <c r="R4161" s="196"/>
      <c r="S4161" s="196"/>
      <c r="T4161" s="197"/>
      <c r="AT4161" s="191" t="s">
        <v>532</v>
      </c>
      <c r="AU4161" s="191" t="s">
        <v>89</v>
      </c>
      <c r="AV4161" s="13" t="s">
        <v>89</v>
      </c>
      <c r="AW4161" s="13" t="s">
        <v>30</v>
      </c>
      <c r="AX4161" s="13" t="s">
        <v>76</v>
      </c>
      <c r="AY4161" s="191" t="s">
        <v>524</v>
      </c>
    </row>
    <row r="4162" spans="1:65" s="16" customFormat="1">
      <c r="B4162" s="213"/>
      <c r="D4162" s="190" t="s">
        <v>532</v>
      </c>
      <c r="E4162" s="214" t="s">
        <v>1</v>
      </c>
      <c r="F4162" s="215" t="s">
        <v>590</v>
      </c>
      <c r="H4162" s="216">
        <v>12.21</v>
      </c>
      <c r="I4162" s="217"/>
      <c r="L4162" s="213"/>
      <c r="M4162" s="218"/>
      <c r="N4162" s="219"/>
      <c r="O4162" s="219"/>
      <c r="P4162" s="219"/>
      <c r="Q4162" s="219"/>
      <c r="R4162" s="219"/>
      <c r="S4162" s="219"/>
      <c r="T4162" s="220"/>
      <c r="AT4162" s="214" t="s">
        <v>532</v>
      </c>
      <c r="AU4162" s="214" t="s">
        <v>89</v>
      </c>
      <c r="AV4162" s="16" t="s">
        <v>530</v>
      </c>
      <c r="AW4162" s="16" t="s">
        <v>30</v>
      </c>
      <c r="AX4162" s="16" t="s">
        <v>83</v>
      </c>
      <c r="AY4162" s="214" t="s">
        <v>524</v>
      </c>
    </row>
    <row r="4163" spans="1:65" s="13" customFormat="1">
      <c r="B4163" s="189"/>
      <c r="D4163" s="190" t="s">
        <v>532</v>
      </c>
      <c r="F4163" s="192" t="s">
        <v>4515</v>
      </c>
      <c r="H4163" s="193">
        <v>12.454000000000001</v>
      </c>
      <c r="I4163" s="194"/>
      <c r="L4163" s="189"/>
      <c r="M4163" s="195"/>
      <c r="N4163" s="196"/>
      <c r="O4163" s="196"/>
      <c r="P4163" s="196"/>
      <c r="Q4163" s="196"/>
      <c r="R4163" s="196"/>
      <c r="S4163" s="196"/>
      <c r="T4163" s="197"/>
      <c r="AT4163" s="191" t="s">
        <v>532</v>
      </c>
      <c r="AU4163" s="191" t="s">
        <v>89</v>
      </c>
      <c r="AV4163" s="13" t="s">
        <v>89</v>
      </c>
      <c r="AW4163" s="13" t="s">
        <v>3</v>
      </c>
      <c r="AX4163" s="13" t="s">
        <v>83</v>
      </c>
      <c r="AY4163" s="191" t="s">
        <v>524</v>
      </c>
    </row>
    <row r="4164" spans="1:65" s="2" customFormat="1" ht="33" customHeight="1">
      <c r="A4164" s="35"/>
      <c r="B4164" s="144"/>
      <c r="C4164" s="221" t="s">
        <v>4516</v>
      </c>
      <c r="D4164" s="221" t="s">
        <v>697</v>
      </c>
      <c r="E4164" s="222" t="s">
        <v>4517</v>
      </c>
      <c r="F4164" s="223" t="s">
        <v>4518</v>
      </c>
      <c r="G4164" s="224" t="s">
        <v>529</v>
      </c>
      <c r="H4164" s="225">
        <v>15.616</v>
      </c>
      <c r="I4164" s="226"/>
      <c r="J4164" s="225">
        <f>ROUND(I4164*H4164,3)</f>
        <v>0</v>
      </c>
      <c r="K4164" s="227"/>
      <c r="L4164" s="228"/>
      <c r="M4164" s="229" t="s">
        <v>1</v>
      </c>
      <c r="N4164" s="230" t="s">
        <v>42</v>
      </c>
      <c r="O4164" s="61"/>
      <c r="P4164" s="185">
        <f>O4164*H4164</f>
        <v>0</v>
      </c>
      <c r="Q4164" s="185">
        <v>2.1000000000000001E-2</v>
      </c>
      <c r="R4164" s="185">
        <f>Q4164*H4164</f>
        <v>0.32793600000000001</v>
      </c>
      <c r="S4164" s="185">
        <v>0</v>
      </c>
      <c r="T4164" s="186">
        <f>S4164*H4164</f>
        <v>0</v>
      </c>
      <c r="U4164" s="35"/>
      <c r="V4164" s="35"/>
      <c r="W4164" s="35"/>
      <c r="X4164" s="35"/>
      <c r="Y4164" s="35"/>
      <c r="Z4164" s="35"/>
      <c r="AA4164" s="35"/>
      <c r="AB4164" s="35"/>
      <c r="AC4164" s="35"/>
      <c r="AD4164" s="35"/>
      <c r="AE4164" s="35"/>
      <c r="AR4164" s="187" t="s">
        <v>732</v>
      </c>
      <c r="AT4164" s="187" t="s">
        <v>697</v>
      </c>
      <c r="AU4164" s="187" t="s">
        <v>89</v>
      </c>
      <c r="AY4164" s="18" t="s">
        <v>524</v>
      </c>
      <c r="BE4164" s="105">
        <f>IF(N4164="základná",J4164,0)</f>
        <v>0</v>
      </c>
      <c r="BF4164" s="105">
        <f>IF(N4164="znížená",J4164,0)</f>
        <v>0</v>
      </c>
      <c r="BG4164" s="105">
        <f>IF(N4164="zákl. prenesená",J4164,0)</f>
        <v>0</v>
      </c>
      <c r="BH4164" s="105">
        <f>IF(N4164="zníž. prenesená",J4164,0)</f>
        <v>0</v>
      </c>
      <c r="BI4164" s="105">
        <f>IF(N4164="nulová",J4164,0)</f>
        <v>0</v>
      </c>
      <c r="BJ4164" s="18" t="s">
        <v>89</v>
      </c>
      <c r="BK4164" s="188">
        <f>ROUND(I4164*H4164,3)</f>
        <v>0</v>
      </c>
      <c r="BL4164" s="18" t="s">
        <v>644</v>
      </c>
      <c r="BM4164" s="187" t="s">
        <v>4519</v>
      </c>
    </row>
    <row r="4165" spans="1:65" s="13" customFormat="1">
      <c r="B4165" s="189"/>
      <c r="D4165" s="190" t="s">
        <v>532</v>
      </c>
      <c r="E4165" s="191" t="s">
        <v>1</v>
      </c>
      <c r="F4165" s="192" t="s">
        <v>4520</v>
      </c>
      <c r="H4165" s="193">
        <v>15.31</v>
      </c>
      <c r="I4165" s="194"/>
      <c r="L4165" s="189"/>
      <c r="M4165" s="195"/>
      <c r="N4165" s="196"/>
      <c r="O4165" s="196"/>
      <c r="P4165" s="196"/>
      <c r="Q4165" s="196"/>
      <c r="R4165" s="196"/>
      <c r="S4165" s="196"/>
      <c r="T4165" s="197"/>
      <c r="AT4165" s="191" t="s">
        <v>532</v>
      </c>
      <c r="AU4165" s="191" t="s">
        <v>89</v>
      </c>
      <c r="AV4165" s="13" t="s">
        <v>89</v>
      </c>
      <c r="AW4165" s="13" t="s">
        <v>30</v>
      </c>
      <c r="AX4165" s="13" t="s">
        <v>76</v>
      </c>
      <c r="AY4165" s="191" t="s">
        <v>524</v>
      </c>
    </row>
    <row r="4166" spans="1:65" s="16" customFormat="1">
      <c r="B4166" s="213"/>
      <c r="D4166" s="190" t="s">
        <v>532</v>
      </c>
      <c r="E4166" s="214" t="s">
        <v>1</v>
      </c>
      <c r="F4166" s="215" t="s">
        <v>590</v>
      </c>
      <c r="H4166" s="216">
        <v>15.31</v>
      </c>
      <c r="I4166" s="217"/>
      <c r="L4166" s="213"/>
      <c r="M4166" s="218"/>
      <c r="N4166" s="219"/>
      <c r="O4166" s="219"/>
      <c r="P4166" s="219"/>
      <c r="Q4166" s="219"/>
      <c r="R4166" s="219"/>
      <c r="S4166" s="219"/>
      <c r="T4166" s="220"/>
      <c r="AT4166" s="214" t="s">
        <v>532</v>
      </c>
      <c r="AU4166" s="214" t="s">
        <v>89</v>
      </c>
      <c r="AV4166" s="16" t="s">
        <v>530</v>
      </c>
      <c r="AW4166" s="16" t="s">
        <v>30</v>
      </c>
      <c r="AX4166" s="16" t="s">
        <v>83</v>
      </c>
      <c r="AY4166" s="214" t="s">
        <v>524</v>
      </c>
    </row>
    <row r="4167" spans="1:65" s="13" customFormat="1">
      <c r="B4167" s="189"/>
      <c r="D4167" s="190" t="s">
        <v>532</v>
      </c>
      <c r="F4167" s="192" t="s">
        <v>4521</v>
      </c>
      <c r="H4167" s="193">
        <v>15.616</v>
      </c>
      <c r="I4167" s="194"/>
      <c r="L4167" s="189"/>
      <c r="M4167" s="195"/>
      <c r="N4167" s="196"/>
      <c r="O4167" s="196"/>
      <c r="P4167" s="196"/>
      <c r="Q4167" s="196"/>
      <c r="R4167" s="196"/>
      <c r="S4167" s="196"/>
      <c r="T4167" s="197"/>
      <c r="AT4167" s="191" t="s">
        <v>532</v>
      </c>
      <c r="AU4167" s="191" t="s">
        <v>89</v>
      </c>
      <c r="AV4167" s="13" t="s">
        <v>89</v>
      </c>
      <c r="AW4167" s="13" t="s">
        <v>3</v>
      </c>
      <c r="AX4167" s="13" t="s">
        <v>83</v>
      </c>
      <c r="AY4167" s="191" t="s">
        <v>524</v>
      </c>
    </row>
    <row r="4168" spans="1:65" s="2" customFormat="1" ht="21.75" customHeight="1">
      <c r="A4168" s="35"/>
      <c r="B4168" s="144"/>
      <c r="C4168" s="176" t="s">
        <v>4522</v>
      </c>
      <c r="D4168" s="176" t="s">
        <v>526</v>
      </c>
      <c r="E4168" s="177" t="s">
        <v>4523</v>
      </c>
      <c r="F4168" s="178" t="s">
        <v>4524</v>
      </c>
      <c r="G4168" s="179" t="s">
        <v>529</v>
      </c>
      <c r="H4168" s="180">
        <v>222.40199999999999</v>
      </c>
      <c r="I4168" s="181"/>
      <c r="J4168" s="180">
        <f>ROUND(I4168*H4168,3)</f>
        <v>0</v>
      </c>
      <c r="K4168" s="182"/>
      <c r="L4168" s="36"/>
      <c r="M4168" s="183" t="s">
        <v>1</v>
      </c>
      <c r="N4168" s="184" t="s">
        <v>42</v>
      </c>
      <c r="O4168" s="61"/>
      <c r="P4168" s="185">
        <f>O4168*H4168</f>
        <v>0</v>
      </c>
      <c r="Q4168" s="185">
        <v>3.9210000000000002E-2</v>
      </c>
      <c r="R4168" s="185">
        <f>Q4168*H4168</f>
        <v>8.72038242</v>
      </c>
      <c r="S4168" s="185">
        <v>0</v>
      </c>
      <c r="T4168" s="186">
        <f>S4168*H4168</f>
        <v>0</v>
      </c>
      <c r="U4168" s="35"/>
      <c r="V4168" s="35"/>
      <c r="W4168" s="35"/>
      <c r="X4168" s="35"/>
      <c r="Y4168" s="35"/>
      <c r="Z4168" s="35"/>
      <c r="AA4168" s="35"/>
      <c r="AB4168" s="35"/>
      <c r="AC4168" s="35"/>
      <c r="AD4168" s="35"/>
      <c r="AE4168" s="35"/>
      <c r="AR4168" s="187" t="s">
        <v>644</v>
      </c>
      <c r="AT4168" s="187" t="s">
        <v>526</v>
      </c>
      <c r="AU4168" s="187" t="s">
        <v>89</v>
      </c>
      <c r="AY4168" s="18" t="s">
        <v>524</v>
      </c>
      <c r="BE4168" s="105">
        <f>IF(N4168="základná",J4168,0)</f>
        <v>0</v>
      </c>
      <c r="BF4168" s="105">
        <f>IF(N4168="znížená",J4168,0)</f>
        <v>0</v>
      </c>
      <c r="BG4168" s="105">
        <f>IF(N4168="zákl. prenesená",J4168,0)</f>
        <v>0</v>
      </c>
      <c r="BH4168" s="105">
        <f>IF(N4168="zníž. prenesená",J4168,0)</f>
        <v>0</v>
      </c>
      <c r="BI4168" s="105">
        <f>IF(N4168="nulová",J4168,0)</f>
        <v>0</v>
      </c>
      <c r="BJ4168" s="18" t="s">
        <v>89</v>
      </c>
      <c r="BK4168" s="188">
        <f>ROUND(I4168*H4168,3)</f>
        <v>0</v>
      </c>
      <c r="BL4168" s="18" t="s">
        <v>644</v>
      </c>
      <c r="BM4168" s="187" t="s">
        <v>4525</v>
      </c>
    </row>
    <row r="4169" spans="1:65" s="13" customFormat="1">
      <c r="B4169" s="189"/>
      <c r="D4169" s="190" t="s">
        <v>532</v>
      </c>
      <c r="E4169" s="191" t="s">
        <v>1</v>
      </c>
      <c r="F4169" s="192" t="s">
        <v>4526</v>
      </c>
      <c r="H4169" s="193">
        <v>222.40199999999999</v>
      </c>
      <c r="I4169" s="194"/>
      <c r="L4169" s="189"/>
      <c r="M4169" s="195"/>
      <c r="N4169" s="196"/>
      <c r="O4169" s="196"/>
      <c r="P4169" s="196"/>
      <c r="Q4169" s="196"/>
      <c r="R4169" s="196"/>
      <c r="S4169" s="196"/>
      <c r="T4169" s="197"/>
      <c r="AT4169" s="191" t="s">
        <v>532</v>
      </c>
      <c r="AU4169" s="191" t="s">
        <v>89</v>
      </c>
      <c r="AV4169" s="13" t="s">
        <v>89</v>
      </c>
      <c r="AW4169" s="13" t="s">
        <v>30</v>
      </c>
      <c r="AX4169" s="13" t="s">
        <v>83</v>
      </c>
      <c r="AY4169" s="191" t="s">
        <v>524</v>
      </c>
    </row>
    <row r="4170" spans="1:65" s="2" customFormat="1" ht="21.75" customHeight="1">
      <c r="A4170" s="35"/>
      <c r="B4170" s="144"/>
      <c r="C4170" s="221" t="s">
        <v>4527</v>
      </c>
      <c r="D4170" s="221" t="s">
        <v>697</v>
      </c>
      <c r="E4170" s="222" t="s">
        <v>4528</v>
      </c>
      <c r="F4170" s="223" t="s">
        <v>4529</v>
      </c>
      <c r="G4170" s="224" t="s">
        <v>529</v>
      </c>
      <c r="H4170" s="225">
        <v>226.85</v>
      </c>
      <c r="I4170" s="226"/>
      <c r="J4170" s="225">
        <f>ROUND(I4170*H4170,3)</f>
        <v>0</v>
      </c>
      <c r="K4170" s="227"/>
      <c r="L4170" s="228"/>
      <c r="M4170" s="229" t="s">
        <v>1</v>
      </c>
      <c r="N4170" s="230" t="s">
        <v>42</v>
      </c>
      <c r="O4170" s="61"/>
      <c r="P4170" s="185">
        <f>O4170*H4170</f>
        <v>0</v>
      </c>
      <c r="Q4170" s="185">
        <v>2.64E-2</v>
      </c>
      <c r="R4170" s="185">
        <f>Q4170*H4170</f>
        <v>5.9888399999999997</v>
      </c>
      <c r="S4170" s="185">
        <v>0</v>
      </c>
      <c r="T4170" s="186">
        <f>S4170*H4170</f>
        <v>0</v>
      </c>
      <c r="U4170" s="35"/>
      <c r="V4170" s="35"/>
      <c r="W4170" s="35"/>
      <c r="X4170" s="35"/>
      <c r="Y4170" s="35"/>
      <c r="Z4170" s="35"/>
      <c r="AA4170" s="35"/>
      <c r="AB4170" s="35"/>
      <c r="AC4170" s="35"/>
      <c r="AD4170" s="35"/>
      <c r="AE4170" s="35"/>
      <c r="AR4170" s="187" t="s">
        <v>732</v>
      </c>
      <c r="AT4170" s="187" t="s">
        <v>697</v>
      </c>
      <c r="AU4170" s="187" t="s">
        <v>89</v>
      </c>
      <c r="AY4170" s="18" t="s">
        <v>524</v>
      </c>
      <c r="BE4170" s="105">
        <f>IF(N4170="základná",J4170,0)</f>
        <v>0</v>
      </c>
      <c r="BF4170" s="105">
        <f>IF(N4170="znížená",J4170,0)</f>
        <v>0</v>
      </c>
      <c r="BG4170" s="105">
        <f>IF(N4170="zákl. prenesená",J4170,0)</f>
        <v>0</v>
      </c>
      <c r="BH4170" s="105">
        <f>IF(N4170="zníž. prenesená",J4170,0)</f>
        <v>0</v>
      </c>
      <c r="BI4170" s="105">
        <f>IF(N4170="nulová",J4170,0)</f>
        <v>0</v>
      </c>
      <c r="BJ4170" s="18" t="s">
        <v>89</v>
      </c>
      <c r="BK4170" s="188">
        <f>ROUND(I4170*H4170,3)</f>
        <v>0</v>
      </c>
      <c r="BL4170" s="18" t="s">
        <v>644</v>
      </c>
      <c r="BM4170" s="187" t="s">
        <v>4530</v>
      </c>
    </row>
    <row r="4171" spans="1:65" s="13" customFormat="1" ht="20.399999999999999">
      <c r="B4171" s="189"/>
      <c r="D4171" s="190" t="s">
        <v>532</v>
      </c>
      <c r="E4171" s="191" t="s">
        <v>1</v>
      </c>
      <c r="F4171" s="192" t="s">
        <v>4531</v>
      </c>
      <c r="H4171" s="193">
        <v>226.85</v>
      </c>
      <c r="I4171" s="194"/>
      <c r="L4171" s="189"/>
      <c r="M4171" s="195"/>
      <c r="N4171" s="196"/>
      <c r="O4171" s="196"/>
      <c r="P4171" s="196"/>
      <c r="Q4171" s="196"/>
      <c r="R4171" s="196"/>
      <c r="S4171" s="196"/>
      <c r="T4171" s="197"/>
      <c r="AT4171" s="191" t="s">
        <v>532</v>
      </c>
      <c r="AU4171" s="191" t="s">
        <v>89</v>
      </c>
      <c r="AV4171" s="13" t="s">
        <v>89</v>
      </c>
      <c r="AW4171" s="13" t="s">
        <v>30</v>
      </c>
      <c r="AX4171" s="13" t="s">
        <v>83</v>
      </c>
      <c r="AY4171" s="191" t="s">
        <v>524</v>
      </c>
    </row>
    <row r="4172" spans="1:65" s="2" customFormat="1" ht="21.75" customHeight="1">
      <c r="A4172" s="35"/>
      <c r="B4172" s="144"/>
      <c r="C4172" s="176" t="s">
        <v>4532</v>
      </c>
      <c r="D4172" s="176" t="s">
        <v>526</v>
      </c>
      <c r="E4172" s="177" t="s">
        <v>4533</v>
      </c>
      <c r="F4172" s="178" t="s">
        <v>4534</v>
      </c>
      <c r="G4172" s="179" t="s">
        <v>2954</v>
      </c>
      <c r="H4172" s="181"/>
      <c r="I4172" s="181"/>
      <c r="J4172" s="180">
        <f>ROUND(I4172*H4172,3)</f>
        <v>0</v>
      </c>
      <c r="K4172" s="182"/>
      <c r="L4172" s="36"/>
      <c r="M4172" s="183" t="s">
        <v>1</v>
      </c>
      <c r="N4172" s="184" t="s">
        <v>42</v>
      </c>
      <c r="O4172" s="61"/>
      <c r="P4172" s="185">
        <f>O4172*H4172</f>
        <v>0</v>
      </c>
      <c r="Q4172" s="185">
        <v>0</v>
      </c>
      <c r="R4172" s="185">
        <f>Q4172*H4172</f>
        <v>0</v>
      </c>
      <c r="S4172" s="185">
        <v>0</v>
      </c>
      <c r="T4172" s="186">
        <f>S4172*H4172</f>
        <v>0</v>
      </c>
      <c r="U4172" s="35"/>
      <c r="V4172" s="35"/>
      <c r="W4172" s="35"/>
      <c r="X4172" s="35"/>
      <c r="Y4172" s="35"/>
      <c r="Z4172" s="35"/>
      <c r="AA4172" s="35"/>
      <c r="AB4172" s="35"/>
      <c r="AC4172" s="35"/>
      <c r="AD4172" s="35"/>
      <c r="AE4172" s="35"/>
      <c r="AR4172" s="187" t="s">
        <v>644</v>
      </c>
      <c r="AT4172" s="187" t="s">
        <v>526</v>
      </c>
      <c r="AU4172" s="187" t="s">
        <v>89</v>
      </c>
      <c r="AY4172" s="18" t="s">
        <v>524</v>
      </c>
      <c r="BE4172" s="105">
        <f>IF(N4172="základná",J4172,0)</f>
        <v>0</v>
      </c>
      <c r="BF4172" s="105">
        <f>IF(N4172="znížená",J4172,0)</f>
        <v>0</v>
      </c>
      <c r="BG4172" s="105">
        <f>IF(N4172="zákl. prenesená",J4172,0)</f>
        <v>0</v>
      </c>
      <c r="BH4172" s="105">
        <f>IF(N4172="zníž. prenesená",J4172,0)</f>
        <v>0</v>
      </c>
      <c r="BI4172" s="105">
        <f>IF(N4172="nulová",J4172,0)</f>
        <v>0</v>
      </c>
      <c r="BJ4172" s="18" t="s">
        <v>89</v>
      </c>
      <c r="BK4172" s="188">
        <f>ROUND(I4172*H4172,3)</f>
        <v>0</v>
      </c>
      <c r="BL4172" s="18" t="s">
        <v>644</v>
      </c>
      <c r="BM4172" s="187" t="s">
        <v>4535</v>
      </c>
    </row>
    <row r="4173" spans="1:65" s="12" customFormat="1" ht="22.95" customHeight="1">
      <c r="B4173" s="163"/>
      <c r="D4173" s="164" t="s">
        <v>75</v>
      </c>
      <c r="E4173" s="174" t="s">
        <v>4536</v>
      </c>
      <c r="F4173" s="174" t="s">
        <v>4537</v>
      </c>
      <c r="I4173" s="166"/>
      <c r="J4173" s="175">
        <f>BK4173</f>
        <v>0</v>
      </c>
      <c r="L4173" s="163"/>
      <c r="M4173" s="168"/>
      <c r="N4173" s="169"/>
      <c r="O4173" s="169"/>
      <c r="P4173" s="170">
        <f>SUM(P4174:P4242)</f>
        <v>0</v>
      </c>
      <c r="Q4173" s="169"/>
      <c r="R4173" s="170">
        <f>SUM(R4174:R4242)</f>
        <v>0.94880050000000005</v>
      </c>
      <c r="S4173" s="169"/>
      <c r="T4173" s="171">
        <f>SUM(T4174:T4242)</f>
        <v>0</v>
      </c>
      <c r="AR4173" s="164" t="s">
        <v>89</v>
      </c>
      <c r="AT4173" s="172" t="s">
        <v>75</v>
      </c>
      <c r="AU4173" s="172" t="s">
        <v>83</v>
      </c>
      <c r="AY4173" s="164" t="s">
        <v>524</v>
      </c>
      <c r="BK4173" s="173">
        <f>SUM(BK4174:BK4242)</f>
        <v>0</v>
      </c>
    </row>
    <row r="4174" spans="1:65" s="2" customFormat="1" ht="16.5" customHeight="1">
      <c r="A4174" s="35"/>
      <c r="B4174" s="144"/>
      <c r="C4174" s="176" t="s">
        <v>4538</v>
      </c>
      <c r="D4174" s="176" t="s">
        <v>526</v>
      </c>
      <c r="E4174" s="177" t="s">
        <v>4539</v>
      </c>
      <c r="F4174" s="178" t="s">
        <v>4540</v>
      </c>
      <c r="G4174" s="179" t="s">
        <v>529</v>
      </c>
      <c r="H4174" s="180">
        <v>641.06200000000001</v>
      </c>
      <c r="I4174" s="181"/>
      <c r="J4174" s="180">
        <f>ROUND(I4174*H4174,3)</f>
        <v>0</v>
      </c>
      <c r="K4174" s="182"/>
      <c r="L4174" s="36"/>
      <c r="M4174" s="183" t="s">
        <v>1</v>
      </c>
      <c r="N4174" s="184" t="s">
        <v>42</v>
      </c>
      <c r="O4174" s="61"/>
      <c r="P4174" s="185">
        <f>O4174*H4174</f>
        <v>0</v>
      </c>
      <c r="Q4174" s="185">
        <v>1.3500000000000001E-3</v>
      </c>
      <c r="R4174" s="185">
        <f>Q4174*H4174</f>
        <v>0.86543370000000008</v>
      </c>
      <c r="S4174" s="185">
        <v>0</v>
      </c>
      <c r="T4174" s="186">
        <f>S4174*H4174</f>
        <v>0</v>
      </c>
      <c r="U4174" s="35"/>
      <c r="V4174" s="35"/>
      <c r="W4174" s="35"/>
      <c r="X4174" s="35"/>
      <c r="Y4174" s="35"/>
      <c r="Z4174" s="35"/>
      <c r="AA4174" s="35"/>
      <c r="AB4174" s="35"/>
      <c r="AC4174" s="35"/>
      <c r="AD4174" s="35"/>
      <c r="AE4174" s="35"/>
      <c r="AR4174" s="187" t="s">
        <v>644</v>
      </c>
      <c r="AT4174" s="187" t="s">
        <v>526</v>
      </c>
      <c r="AU4174" s="187" t="s">
        <v>89</v>
      </c>
      <c r="AY4174" s="18" t="s">
        <v>524</v>
      </c>
      <c r="BE4174" s="105">
        <f>IF(N4174="základná",J4174,0)</f>
        <v>0</v>
      </c>
      <c r="BF4174" s="105">
        <f>IF(N4174="znížená",J4174,0)</f>
        <v>0</v>
      </c>
      <c r="BG4174" s="105">
        <f>IF(N4174="zákl. prenesená",J4174,0)</f>
        <v>0</v>
      </c>
      <c r="BH4174" s="105">
        <f>IF(N4174="zníž. prenesená",J4174,0)</f>
        <v>0</v>
      </c>
      <c r="BI4174" s="105">
        <f>IF(N4174="nulová",J4174,0)</f>
        <v>0</v>
      </c>
      <c r="BJ4174" s="18" t="s">
        <v>89</v>
      </c>
      <c r="BK4174" s="188">
        <f>ROUND(I4174*H4174,3)</f>
        <v>0</v>
      </c>
      <c r="BL4174" s="18" t="s">
        <v>644</v>
      </c>
      <c r="BM4174" s="187" t="s">
        <v>4541</v>
      </c>
    </row>
    <row r="4175" spans="1:65" s="14" customFormat="1">
      <c r="B4175" s="198"/>
      <c r="D4175" s="190" t="s">
        <v>532</v>
      </c>
      <c r="E4175" s="199" t="s">
        <v>1</v>
      </c>
      <c r="F4175" s="200" t="s">
        <v>577</v>
      </c>
      <c r="H4175" s="199" t="s">
        <v>1</v>
      </c>
      <c r="I4175" s="201"/>
      <c r="L4175" s="198"/>
      <c r="M4175" s="202"/>
      <c r="N4175" s="203"/>
      <c r="O4175" s="203"/>
      <c r="P4175" s="203"/>
      <c r="Q4175" s="203"/>
      <c r="R4175" s="203"/>
      <c r="S4175" s="203"/>
      <c r="T4175" s="204"/>
      <c r="AT4175" s="199" t="s">
        <v>532</v>
      </c>
      <c r="AU4175" s="199" t="s">
        <v>89</v>
      </c>
      <c r="AV4175" s="14" t="s">
        <v>83</v>
      </c>
      <c r="AW4175" s="14" t="s">
        <v>30</v>
      </c>
      <c r="AX4175" s="14" t="s">
        <v>76</v>
      </c>
      <c r="AY4175" s="199" t="s">
        <v>524</v>
      </c>
    </row>
    <row r="4176" spans="1:65" s="13" customFormat="1">
      <c r="B4176" s="189"/>
      <c r="D4176" s="190" t="s">
        <v>532</v>
      </c>
      <c r="E4176" s="191" t="s">
        <v>1</v>
      </c>
      <c r="F4176" s="192" t="s">
        <v>4542</v>
      </c>
      <c r="H4176" s="193">
        <v>420.13400000000001</v>
      </c>
      <c r="I4176" s="194"/>
      <c r="L4176" s="189"/>
      <c r="M4176" s="195"/>
      <c r="N4176" s="196"/>
      <c r="O4176" s="196"/>
      <c r="P4176" s="196"/>
      <c r="Q4176" s="196"/>
      <c r="R4176" s="196"/>
      <c r="S4176" s="196"/>
      <c r="T4176" s="197"/>
      <c r="AT4176" s="191" t="s">
        <v>532</v>
      </c>
      <c r="AU4176" s="191" t="s">
        <v>89</v>
      </c>
      <c r="AV4176" s="13" t="s">
        <v>89</v>
      </c>
      <c r="AW4176" s="13" t="s">
        <v>30</v>
      </c>
      <c r="AX4176" s="13" t="s">
        <v>76</v>
      </c>
      <c r="AY4176" s="191" t="s">
        <v>524</v>
      </c>
    </row>
    <row r="4177" spans="1:65" s="13" customFormat="1">
      <c r="B4177" s="189"/>
      <c r="D4177" s="190" t="s">
        <v>532</v>
      </c>
      <c r="E4177" s="191" t="s">
        <v>1</v>
      </c>
      <c r="F4177" s="192" t="s">
        <v>4543</v>
      </c>
      <c r="H4177" s="193">
        <v>118.509</v>
      </c>
      <c r="I4177" s="194"/>
      <c r="L4177" s="189"/>
      <c r="M4177" s="195"/>
      <c r="N4177" s="196"/>
      <c r="O4177" s="196"/>
      <c r="P4177" s="196"/>
      <c r="Q4177" s="196"/>
      <c r="R4177" s="196"/>
      <c r="S4177" s="196"/>
      <c r="T4177" s="197"/>
      <c r="AT4177" s="191" t="s">
        <v>532</v>
      </c>
      <c r="AU4177" s="191" t="s">
        <v>89</v>
      </c>
      <c r="AV4177" s="13" t="s">
        <v>89</v>
      </c>
      <c r="AW4177" s="13" t="s">
        <v>30</v>
      </c>
      <c r="AX4177" s="13" t="s">
        <v>76</v>
      </c>
      <c r="AY4177" s="191" t="s">
        <v>524</v>
      </c>
    </row>
    <row r="4178" spans="1:65" s="13" customFormat="1" ht="20.399999999999999">
      <c r="B4178" s="189"/>
      <c r="D4178" s="190" t="s">
        <v>532</v>
      </c>
      <c r="E4178" s="191" t="s">
        <v>1</v>
      </c>
      <c r="F4178" s="192" t="s">
        <v>4544</v>
      </c>
      <c r="H4178" s="193">
        <v>102.419</v>
      </c>
      <c r="I4178" s="194"/>
      <c r="L4178" s="189"/>
      <c r="M4178" s="195"/>
      <c r="N4178" s="196"/>
      <c r="O4178" s="196"/>
      <c r="P4178" s="196"/>
      <c r="Q4178" s="196"/>
      <c r="R4178" s="196"/>
      <c r="S4178" s="196"/>
      <c r="T4178" s="197"/>
      <c r="AT4178" s="191" t="s">
        <v>532</v>
      </c>
      <c r="AU4178" s="191" t="s">
        <v>89</v>
      </c>
      <c r="AV4178" s="13" t="s">
        <v>89</v>
      </c>
      <c r="AW4178" s="13" t="s">
        <v>30</v>
      </c>
      <c r="AX4178" s="13" t="s">
        <v>76</v>
      </c>
      <c r="AY4178" s="191" t="s">
        <v>524</v>
      </c>
    </row>
    <row r="4179" spans="1:65" s="16" customFormat="1">
      <c r="B4179" s="213"/>
      <c r="D4179" s="190" t="s">
        <v>532</v>
      </c>
      <c r="E4179" s="214" t="s">
        <v>1</v>
      </c>
      <c r="F4179" s="215" t="s">
        <v>590</v>
      </c>
      <c r="H4179" s="216">
        <v>641.06200000000001</v>
      </c>
      <c r="I4179" s="217"/>
      <c r="L4179" s="213"/>
      <c r="M4179" s="218"/>
      <c r="N4179" s="219"/>
      <c r="O4179" s="219"/>
      <c r="P4179" s="219"/>
      <c r="Q4179" s="219"/>
      <c r="R4179" s="219"/>
      <c r="S4179" s="219"/>
      <c r="T4179" s="220"/>
      <c r="AT4179" s="214" t="s">
        <v>532</v>
      </c>
      <c r="AU4179" s="214" t="s">
        <v>89</v>
      </c>
      <c r="AV4179" s="16" t="s">
        <v>530</v>
      </c>
      <c r="AW4179" s="16" t="s">
        <v>30</v>
      </c>
      <c r="AX4179" s="16" t="s">
        <v>83</v>
      </c>
      <c r="AY4179" s="214" t="s">
        <v>524</v>
      </c>
    </row>
    <row r="4180" spans="1:65" s="2" customFormat="1" ht="33" customHeight="1">
      <c r="A4180" s="35"/>
      <c r="B4180" s="144"/>
      <c r="C4180" s="176" t="s">
        <v>4545</v>
      </c>
      <c r="D4180" s="176" t="s">
        <v>526</v>
      </c>
      <c r="E4180" s="177" t="s">
        <v>4546</v>
      </c>
      <c r="F4180" s="178" t="s">
        <v>326</v>
      </c>
      <c r="G4180" s="179" t="s">
        <v>529</v>
      </c>
      <c r="H4180" s="180">
        <v>154.24</v>
      </c>
      <c r="I4180" s="181"/>
      <c r="J4180" s="180">
        <f>ROUND(I4180*H4180,3)</f>
        <v>0</v>
      </c>
      <c r="K4180" s="182"/>
      <c r="L4180" s="36"/>
      <c r="M4180" s="183" t="s">
        <v>1</v>
      </c>
      <c r="N4180" s="184" t="s">
        <v>42</v>
      </c>
      <c r="O4180" s="61"/>
      <c r="P4180" s="185">
        <f>O4180*H4180</f>
        <v>0</v>
      </c>
      <c r="Q4180" s="185">
        <v>0</v>
      </c>
      <c r="R4180" s="185">
        <f>Q4180*H4180</f>
        <v>0</v>
      </c>
      <c r="S4180" s="185">
        <v>0</v>
      </c>
      <c r="T4180" s="186">
        <f>S4180*H4180</f>
        <v>0</v>
      </c>
      <c r="U4180" s="35"/>
      <c r="V4180" s="35"/>
      <c r="W4180" s="35"/>
      <c r="X4180" s="35"/>
      <c r="Y4180" s="35"/>
      <c r="Z4180" s="35"/>
      <c r="AA4180" s="35"/>
      <c r="AB4180" s="35"/>
      <c r="AC4180" s="35"/>
      <c r="AD4180" s="35"/>
      <c r="AE4180" s="35"/>
      <c r="AR4180" s="187" t="s">
        <v>644</v>
      </c>
      <c r="AT4180" s="187" t="s">
        <v>526</v>
      </c>
      <c r="AU4180" s="187" t="s">
        <v>89</v>
      </c>
      <c r="AY4180" s="18" t="s">
        <v>524</v>
      </c>
      <c r="BE4180" s="105">
        <f>IF(N4180="základná",J4180,0)</f>
        <v>0</v>
      </c>
      <c r="BF4180" s="105">
        <f>IF(N4180="znížená",J4180,0)</f>
        <v>0</v>
      </c>
      <c r="BG4180" s="105">
        <f>IF(N4180="zákl. prenesená",J4180,0)</f>
        <v>0</v>
      </c>
      <c r="BH4180" s="105">
        <f>IF(N4180="zníž. prenesená",J4180,0)</f>
        <v>0</v>
      </c>
      <c r="BI4180" s="105">
        <f>IF(N4180="nulová",J4180,0)</f>
        <v>0</v>
      </c>
      <c r="BJ4180" s="18" t="s">
        <v>89</v>
      </c>
      <c r="BK4180" s="188">
        <f>ROUND(I4180*H4180,3)</f>
        <v>0</v>
      </c>
      <c r="BL4180" s="18" t="s">
        <v>644</v>
      </c>
      <c r="BM4180" s="187" t="s">
        <v>4547</v>
      </c>
    </row>
    <row r="4181" spans="1:65" s="14" customFormat="1">
      <c r="B4181" s="198"/>
      <c r="D4181" s="190" t="s">
        <v>532</v>
      </c>
      <c r="E4181" s="199" t="s">
        <v>1</v>
      </c>
      <c r="F4181" s="200" t="s">
        <v>4548</v>
      </c>
      <c r="H4181" s="199" t="s">
        <v>1</v>
      </c>
      <c r="I4181" s="201"/>
      <c r="L4181" s="198"/>
      <c r="M4181" s="202"/>
      <c r="N4181" s="203"/>
      <c r="O4181" s="203"/>
      <c r="P4181" s="203"/>
      <c r="Q4181" s="203"/>
      <c r="R4181" s="203"/>
      <c r="S4181" s="203"/>
      <c r="T4181" s="204"/>
      <c r="AT4181" s="199" t="s">
        <v>532</v>
      </c>
      <c r="AU4181" s="199" t="s">
        <v>89</v>
      </c>
      <c r="AV4181" s="14" t="s">
        <v>83</v>
      </c>
      <c r="AW4181" s="14" t="s">
        <v>30</v>
      </c>
      <c r="AX4181" s="14" t="s">
        <v>76</v>
      </c>
      <c r="AY4181" s="199" t="s">
        <v>524</v>
      </c>
    </row>
    <row r="4182" spans="1:65" s="14" customFormat="1">
      <c r="B4182" s="198"/>
      <c r="D4182" s="190" t="s">
        <v>532</v>
      </c>
      <c r="E4182" s="199" t="s">
        <v>1</v>
      </c>
      <c r="F4182" s="200" t="s">
        <v>577</v>
      </c>
      <c r="H4182" s="199" t="s">
        <v>1</v>
      </c>
      <c r="I4182" s="201"/>
      <c r="L4182" s="198"/>
      <c r="M4182" s="202"/>
      <c r="N4182" s="203"/>
      <c r="O4182" s="203"/>
      <c r="P4182" s="203"/>
      <c r="Q4182" s="203"/>
      <c r="R4182" s="203"/>
      <c r="S4182" s="203"/>
      <c r="T4182" s="204"/>
      <c r="AT4182" s="199" t="s">
        <v>532</v>
      </c>
      <c r="AU4182" s="199" t="s">
        <v>89</v>
      </c>
      <c r="AV4182" s="14" t="s">
        <v>83</v>
      </c>
      <c r="AW4182" s="14" t="s">
        <v>30</v>
      </c>
      <c r="AX4182" s="14" t="s">
        <v>76</v>
      </c>
      <c r="AY4182" s="199" t="s">
        <v>524</v>
      </c>
    </row>
    <row r="4183" spans="1:65" s="13" customFormat="1">
      <c r="B4183" s="189"/>
      <c r="D4183" s="190" t="s">
        <v>532</v>
      </c>
      <c r="E4183" s="191" t="s">
        <v>1</v>
      </c>
      <c r="F4183" s="192" t="s">
        <v>4549</v>
      </c>
      <c r="H4183" s="193">
        <v>71.84</v>
      </c>
      <c r="I4183" s="194"/>
      <c r="L4183" s="189"/>
      <c r="M4183" s="195"/>
      <c r="N4183" s="196"/>
      <c r="O4183" s="196"/>
      <c r="P4183" s="196"/>
      <c r="Q4183" s="196"/>
      <c r="R4183" s="196"/>
      <c r="S4183" s="196"/>
      <c r="T4183" s="197"/>
      <c r="AT4183" s="191" t="s">
        <v>532</v>
      </c>
      <c r="AU4183" s="191" t="s">
        <v>89</v>
      </c>
      <c r="AV4183" s="13" t="s">
        <v>89</v>
      </c>
      <c r="AW4183" s="13" t="s">
        <v>30</v>
      </c>
      <c r="AX4183" s="13" t="s">
        <v>76</v>
      </c>
      <c r="AY4183" s="191" t="s">
        <v>524</v>
      </c>
    </row>
    <row r="4184" spans="1:65" s="13" customFormat="1">
      <c r="B4184" s="189"/>
      <c r="D4184" s="190" t="s">
        <v>532</v>
      </c>
      <c r="E4184" s="191" t="s">
        <v>1</v>
      </c>
      <c r="F4184" s="192" t="s">
        <v>4550</v>
      </c>
      <c r="H4184" s="193">
        <v>82.4</v>
      </c>
      <c r="I4184" s="194"/>
      <c r="L4184" s="189"/>
      <c r="M4184" s="195"/>
      <c r="N4184" s="196"/>
      <c r="O4184" s="196"/>
      <c r="P4184" s="196"/>
      <c r="Q4184" s="196"/>
      <c r="R4184" s="196"/>
      <c r="S4184" s="196"/>
      <c r="T4184" s="197"/>
      <c r="AT4184" s="191" t="s">
        <v>532</v>
      </c>
      <c r="AU4184" s="191" t="s">
        <v>89</v>
      </c>
      <c r="AV4184" s="13" t="s">
        <v>89</v>
      </c>
      <c r="AW4184" s="13" t="s">
        <v>30</v>
      </c>
      <c r="AX4184" s="13" t="s">
        <v>76</v>
      </c>
      <c r="AY4184" s="191" t="s">
        <v>524</v>
      </c>
    </row>
    <row r="4185" spans="1:65" s="16" customFormat="1">
      <c r="B4185" s="213"/>
      <c r="D4185" s="190" t="s">
        <v>532</v>
      </c>
      <c r="E4185" s="214" t="s">
        <v>325</v>
      </c>
      <c r="F4185" s="215" t="s">
        <v>590</v>
      </c>
      <c r="H4185" s="216">
        <v>154.24</v>
      </c>
      <c r="I4185" s="217"/>
      <c r="L4185" s="213"/>
      <c r="M4185" s="218"/>
      <c r="N4185" s="219"/>
      <c r="O4185" s="219"/>
      <c r="P4185" s="219"/>
      <c r="Q4185" s="219"/>
      <c r="R4185" s="219"/>
      <c r="S4185" s="219"/>
      <c r="T4185" s="220"/>
      <c r="AT4185" s="214" t="s">
        <v>532</v>
      </c>
      <c r="AU4185" s="214" t="s">
        <v>89</v>
      </c>
      <c r="AV4185" s="16" t="s">
        <v>530</v>
      </c>
      <c r="AW4185" s="16" t="s">
        <v>30</v>
      </c>
      <c r="AX4185" s="16" t="s">
        <v>83</v>
      </c>
      <c r="AY4185" s="214" t="s">
        <v>524</v>
      </c>
    </row>
    <row r="4186" spans="1:65" s="2" customFormat="1" ht="21.75" customHeight="1">
      <c r="A4186" s="35"/>
      <c r="B4186" s="144"/>
      <c r="C4186" s="176" t="s">
        <v>4551</v>
      </c>
      <c r="D4186" s="176" t="s">
        <v>526</v>
      </c>
      <c r="E4186" s="177" t="s">
        <v>4552</v>
      </c>
      <c r="F4186" s="178" t="s">
        <v>4553</v>
      </c>
      <c r="G4186" s="179" t="s">
        <v>529</v>
      </c>
      <c r="H4186" s="180">
        <v>154.24</v>
      </c>
      <c r="I4186" s="181"/>
      <c r="J4186" s="180">
        <f>ROUND(I4186*H4186,3)</f>
        <v>0</v>
      </c>
      <c r="K4186" s="182"/>
      <c r="L4186" s="36"/>
      <c r="M4186" s="183" t="s">
        <v>1</v>
      </c>
      <c r="N4186" s="184" t="s">
        <v>42</v>
      </c>
      <c r="O4186" s="61"/>
      <c r="P4186" s="185">
        <f>O4186*H4186</f>
        <v>0</v>
      </c>
      <c r="Q4186" s="185">
        <v>2.7999999999999998E-4</v>
      </c>
      <c r="R4186" s="185">
        <f>Q4186*H4186</f>
        <v>4.3187200000000002E-2</v>
      </c>
      <c r="S4186" s="185">
        <v>0</v>
      </c>
      <c r="T4186" s="186">
        <f>S4186*H4186</f>
        <v>0</v>
      </c>
      <c r="U4186" s="35"/>
      <c r="V4186" s="35"/>
      <c r="W4186" s="35"/>
      <c r="X4186" s="35"/>
      <c r="Y4186" s="35"/>
      <c r="Z4186" s="35"/>
      <c r="AA4186" s="35"/>
      <c r="AB4186" s="35"/>
      <c r="AC4186" s="35"/>
      <c r="AD4186" s="35"/>
      <c r="AE4186" s="35"/>
      <c r="AR4186" s="187" t="s">
        <v>644</v>
      </c>
      <c r="AT4186" s="187" t="s">
        <v>526</v>
      </c>
      <c r="AU4186" s="187" t="s">
        <v>89</v>
      </c>
      <c r="AY4186" s="18" t="s">
        <v>524</v>
      </c>
      <c r="BE4186" s="105">
        <f>IF(N4186="základná",J4186,0)</f>
        <v>0</v>
      </c>
      <c r="BF4186" s="105">
        <f>IF(N4186="znížená",J4186,0)</f>
        <v>0</v>
      </c>
      <c r="BG4186" s="105">
        <f>IF(N4186="zákl. prenesená",J4186,0)</f>
        <v>0</v>
      </c>
      <c r="BH4186" s="105">
        <f>IF(N4186="zníž. prenesená",J4186,0)</f>
        <v>0</v>
      </c>
      <c r="BI4186" s="105">
        <f>IF(N4186="nulová",J4186,0)</f>
        <v>0</v>
      </c>
      <c r="BJ4186" s="18" t="s">
        <v>89</v>
      </c>
      <c r="BK4186" s="188">
        <f>ROUND(I4186*H4186,3)</f>
        <v>0</v>
      </c>
      <c r="BL4186" s="18" t="s">
        <v>644</v>
      </c>
      <c r="BM4186" s="187" t="s">
        <v>4554</v>
      </c>
    </row>
    <row r="4187" spans="1:65" s="13" customFormat="1">
      <c r="B4187" s="189"/>
      <c r="D4187" s="190" t="s">
        <v>532</v>
      </c>
      <c r="E4187" s="191" t="s">
        <v>1</v>
      </c>
      <c r="F4187" s="192" t="s">
        <v>325</v>
      </c>
      <c r="H4187" s="193">
        <v>154.24</v>
      </c>
      <c r="I4187" s="194"/>
      <c r="L4187" s="189"/>
      <c r="M4187" s="195"/>
      <c r="N4187" s="196"/>
      <c r="O4187" s="196"/>
      <c r="P4187" s="196"/>
      <c r="Q4187" s="196"/>
      <c r="R4187" s="196"/>
      <c r="S4187" s="196"/>
      <c r="T4187" s="197"/>
      <c r="AT4187" s="191" t="s">
        <v>532</v>
      </c>
      <c r="AU4187" s="191" t="s">
        <v>89</v>
      </c>
      <c r="AV4187" s="13" t="s">
        <v>89</v>
      </c>
      <c r="AW4187" s="13" t="s">
        <v>30</v>
      </c>
      <c r="AX4187" s="13" t="s">
        <v>83</v>
      </c>
      <c r="AY4187" s="191" t="s">
        <v>524</v>
      </c>
    </row>
    <row r="4188" spans="1:65" s="2" customFormat="1" ht="21.75" customHeight="1">
      <c r="A4188" s="35"/>
      <c r="B4188" s="144"/>
      <c r="C4188" s="176" t="s">
        <v>4555</v>
      </c>
      <c r="D4188" s="176" t="s">
        <v>526</v>
      </c>
      <c r="E4188" s="177" t="s">
        <v>4556</v>
      </c>
      <c r="F4188" s="178" t="s">
        <v>4557</v>
      </c>
      <c r="G4188" s="179" t="s">
        <v>529</v>
      </c>
      <c r="H4188" s="180">
        <v>446.44</v>
      </c>
      <c r="I4188" s="181"/>
      <c r="J4188" s="180">
        <f>ROUND(I4188*H4188,3)</f>
        <v>0</v>
      </c>
      <c r="K4188" s="182"/>
      <c r="L4188" s="36"/>
      <c r="M4188" s="183" t="s">
        <v>1</v>
      </c>
      <c r="N4188" s="184" t="s">
        <v>42</v>
      </c>
      <c r="O4188" s="61"/>
      <c r="P4188" s="185">
        <f>O4188*H4188</f>
        <v>0</v>
      </c>
      <c r="Q4188" s="185">
        <v>9.0000000000000006E-5</v>
      </c>
      <c r="R4188" s="185">
        <f>Q4188*H4188</f>
        <v>4.0179600000000003E-2</v>
      </c>
      <c r="S4188" s="185">
        <v>0</v>
      </c>
      <c r="T4188" s="186">
        <f>S4188*H4188</f>
        <v>0</v>
      </c>
      <c r="U4188" s="35"/>
      <c r="V4188" s="35"/>
      <c r="W4188" s="35"/>
      <c r="X4188" s="35"/>
      <c r="Y4188" s="35"/>
      <c r="Z4188" s="35"/>
      <c r="AA4188" s="35"/>
      <c r="AB4188" s="35"/>
      <c r="AC4188" s="35"/>
      <c r="AD4188" s="35"/>
      <c r="AE4188" s="35"/>
      <c r="AR4188" s="187" t="s">
        <v>644</v>
      </c>
      <c r="AT4188" s="187" t="s">
        <v>526</v>
      </c>
      <c r="AU4188" s="187" t="s">
        <v>89</v>
      </c>
      <c r="AY4188" s="18" t="s">
        <v>524</v>
      </c>
      <c r="BE4188" s="105">
        <f>IF(N4188="základná",J4188,0)</f>
        <v>0</v>
      </c>
      <c r="BF4188" s="105">
        <f>IF(N4188="znížená",J4188,0)</f>
        <v>0</v>
      </c>
      <c r="BG4188" s="105">
        <f>IF(N4188="zákl. prenesená",J4188,0)</f>
        <v>0</v>
      </c>
      <c r="BH4188" s="105">
        <f>IF(N4188="zníž. prenesená",J4188,0)</f>
        <v>0</v>
      </c>
      <c r="BI4188" s="105">
        <f>IF(N4188="nulová",J4188,0)</f>
        <v>0</v>
      </c>
      <c r="BJ4188" s="18" t="s">
        <v>89</v>
      </c>
      <c r="BK4188" s="188">
        <f>ROUND(I4188*H4188,3)</f>
        <v>0</v>
      </c>
      <c r="BL4188" s="18" t="s">
        <v>644</v>
      </c>
      <c r="BM4188" s="187" t="s">
        <v>4558</v>
      </c>
    </row>
    <row r="4189" spans="1:65" s="14" customFormat="1">
      <c r="B4189" s="198"/>
      <c r="D4189" s="190" t="s">
        <v>532</v>
      </c>
      <c r="E4189" s="199" t="s">
        <v>1</v>
      </c>
      <c r="F4189" s="200" t="s">
        <v>577</v>
      </c>
      <c r="H4189" s="199" t="s">
        <v>1</v>
      </c>
      <c r="I4189" s="201"/>
      <c r="L4189" s="198"/>
      <c r="M4189" s="202"/>
      <c r="N4189" s="203"/>
      <c r="O4189" s="203"/>
      <c r="P4189" s="203"/>
      <c r="Q4189" s="203"/>
      <c r="R4189" s="203"/>
      <c r="S4189" s="203"/>
      <c r="T4189" s="204"/>
      <c r="AT4189" s="199" t="s">
        <v>532</v>
      </c>
      <c r="AU4189" s="199" t="s">
        <v>89</v>
      </c>
      <c r="AV4189" s="14" t="s">
        <v>83</v>
      </c>
      <c r="AW4189" s="14" t="s">
        <v>30</v>
      </c>
      <c r="AX4189" s="14" t="s">
        <v>76</v>
      </c>
      <c r="AY4189" s="199" t="s">
        <v>524</v>
      </c>
    </row>
    <row r="4190" spans="1:65" s="14" customFormat="1">
      <c r="B4190" s="198"/>
      <c r="D4190" s="190" t="s">
        <v>532</v>
      </c>
      <c r="E4190" s="199" t="s">
        <v>1</v>
      </c>
      <c r="F4190" s="200" t="s">
        <v>634</v>
      </c>
      <c r="H4190" s="199" t="s">
        <v>1</v>
      </c>
      <c r="I4190" s="201"/>
      <c r="L4190" s="198"/>
      <c r="M4190" s="202"/>
      <c r="N4190" s="203"/>
      <c r="O4190" s="203"/>
      <c r="P4190" s="203"/>
      <c r="Q4190" s="203"/>
      <c r="R4190" s="203"/>
      <c r="S4190" s="203"/>
      <c r="T4190" s="204"/>
      <c r="AT4190" s="199" t="s">
        <v>532</v>
      </c>
      <c r="AU4190" s="199" t="s">
        <v>89</v>
      </c>
      <c r="AV4190" s="14" t="s">
        <v>83</v>
      </c>
      <c r="AW4190" s="14" t="s">
        <v>30</v>
      </c>
      <c r="AX4190" s="14" t="s">
        <v>76</v>
      </c>
      <c r="AY4190" s="199" t="s">
        <v>524</v>
      </c>
    </row>
    <row r="4191" spans="1:65" s="13" customFormat="1">
      <c r="B4191" s="189"/>
      <c r="D4191" s="190" t="s">
        <v>532</v>
      </c>
      <c r="E4191" s="191" t="s">
        <v>1</v>
      </c>
      <c r="F4191" s="192" t="s">
        <v>4559</v>
      </c>
      <c r="H4191" s="193">
        <v>48.4</v>
      </c>
      <c r="I4191" s="194"/>
      <c r="L4191" s="189"/>
      <c r="M4191" s="195"/>
      <c r="N4191" s="196"/>
      <c r="O4191" s="196"/>
      <c r="P4191" s="196"/>
      <c r="Q4191" s="196"/>
      <c r="R4191" s="196"/>
      <c r="S4191" s="196"/>
      <c r="T4191" s="197"/>
      <c r="AT4191" s="191" t="s">
        <v>532</v>
      </c>
      <c r="AU4191" s="191" t="s">
        <v>89</v>
      </c>
      <c r="AV4191" s="13" t="s">
        <v>89</v>
      </c>
      <c r="AW4191" s="13" t="s">
        <v>30</v>
      </c>
      <c r="AX4191" s="13" t="s">
        <v>76</v>
      </c>
      <c r="AY4191" s="191" t="s">
        <v>524</v>
      </c>
    </row>
    <row r="4192" spans="1:65" s="13" customFormat="1" ht="20.399999999999999">
      <c r="B4192" s="189"/>
      <c r="D4192" s="190" t="s">
        <v>532</v>
      </c>
      <c r="E4192" s="191" t="s">
        <v>1</v>
      </c>
      <c r="F4192" s="192" t="s">
        <v>4560</v>
      </c>
      <c r="H4192" s="193">
        <v>123.12</v>
      </c>
      <c r="I4192" s="194"/>
      <c r="L4192" s="189"/>
      <c r="M4192" s="195"/>
      <c r="N4192" s="196"/>
      <c r="O4192" s="196"/>
      <c r="P4192" s="196"/>
      <c r="Q4192" s="196"/>
      <c r="R4192" s="196"/>
      <c r="S4192" s="196"/>
      <c r="T4192" s="197"/>
      <c r="AT4192" s="191" t="s">
        <v>532</v>
      </c>
      <c r="AU4192" s="191" t="s">
        <v>89</v>
      </c>
      <c r="AV4192" s="13" t="s">
        <v>89</v>
      </c>
      <c r="AW4192" s="13" t="s">
        <v>30</v>
      </c>
      <c r="AX4192" s="13" t="s">
        <v>76</v>
      </c>
      <c r="AY4192" s="191" t="s">
        <v>524</v>
      </c>
    </row>
    <row r="4193" spans="1:65" s="13" customFormat="1">
      <c r="B4193" s="189"/>
      <c r="D4193" s="190" t="s">
        <v>532</v>
      </c>
      <c r="E4193" s="191" t="s">
        <v>1</v>
      </c>
      <c r="F4193" s="192" t="s">
        <v>4561</v>
      </c>
      <c r="H4193" s="193">
        <v>60.4</v>
      </c>
      <c r="I4193" s="194"/>
      <c r="L4193" s="189"/>
      <c r="M4193" s="195"/>
      <c r="N4193" s="196"/>
      <c r="O4193" s="196"/>
      <c r="P4193" s="196"/>
      <c r="Q4193" s="196"/>
      <c r="R4193" s="196"/>
      <c r="S4193" s="196"/>
      <c r="T4193" s="197"/>
      <c r="AT4193" s="191" t="s">
        <v>532</v>
      </c>
      <c r="AU4193" s="191" t="s">
        <v>89</v>
      </c>
      <c r="AV4193" s="13" t="s">
        <v>89</v>
      </c>
      <c r="AW4193" s="13" t="s">
        <v>30</v>
      </c>
      <c r="AX4193" s="13" t="s">
        <v>76</v>
      </c>
      <c r="AY4193" s="191" t="s">
        <v>524</v>
      </c>
    </row>
    <row r="4194" spans="1:65" s="13" customFormat="1" ht="30.6">
      <c r="B4194" s="189"/>
      <c r="D4194" s="190" t="s">
        <v>532</v>
      </c>
      <c r="E4194" s="191" t="s">
        <v>1</v>
      </c>
      <c r="F4194" s="192" t="s">
        <v>4562</v>
      </c>
      <c r="H4194" s="193">
        <v>214.52</v>
      </c>
      <c r="I4194" s="194"/>
      <c r="L4194" s="189"/>
      <c r="M4194" s="195"/>
      <c r="N4194" s="196"/>
      <c r="O4194" s="196"/>
      <c r="P4194" s="196"/>
      <c r="Q4194" s="196"/>
      <c r="R4194" s="196"/>
      <c r="S4194" s="196"/>
      <c r="T4194" s="197"/>
      <c r="AT4194" s="191" t="s">
        <v>532</v>
      </c>
      <c r="AU4194" s="191" t="s">
        <v>89</v>
      </c>
      <c r="AV4194" s="13" t="s">
        <v>89</v>
      </c>
      <c r="AW4194" s="13" t="s">
        <v>30</v>
      </c>
      <c r="AX4194" s="13" t="s">
        <v>76</v>
      </c>
      <c r="AY4194" s="191" t="s">
        <v>524</v>
      </c>
    </row>
    <row r="4195" spans="1:65" s="16" customFormat="1">
      <c r="B4195" s="213"/>
      <c r="D4195" s="190" t="s">
        <v>532</v>
      </c>
      <c r="E4195" s="214" t="s">
        <v>1</v>
      </c>
      <c r="F4195" s="215" t="s">
        <v>590</v>
      </c>
      <c r="H4195" s="216">
        <v>446.44</v>
      </c>
      <c r="I4195" s="217"/>
      <c r="L4195" s="213"/>
      <c r="M4195" s="218"/>
      <c r="N4195" s="219"/>
      <c r="O4195" s="219"/>
      <c r="P4195" s="219"/>
      <c r="Q4195" s="219"/>
      <c r="R4195" s="219"/>
      <c r="S4195" s="219"/>
      <c r="T4195" s="220"/>
      <c r="AT4195" s="214" t="s">
        <v>532</v>
      </c>
      <c r="AU4195" s="214" t="s">
        <v>89</v>
      </c>
      <c r="AV4195" s="16" t="s">
        <v>530</v>
      </c>
      <c r="AW4195" s="16" t="s">
        <v>30</v>
      </c>
      <c r="AX4195" s="16" t="s">
        <v>83</v>
      </c>
      <c r="AY4195" s="214" t="s">
        <v>524</v>
      </c>
    </row>
    <row r="4196" spans="1:65" s="2" customFormat="1" ht="33" customHeight="1">
      <c r="A4196" s="35"/>
      <c r="B4196" s="144"/>
      <c r="C4196" s="176" t="s">
        <v>4563</v>
      </c>
      <c r="D4196" s="176" t="s">
        <v>526</v>
      </c>
      <c r="E4196" s="177" t="s">
        <v>4564</v>
      </c>
      <c r="F4196" s="178" t="s">
        <v>4565</v>
      </c>
      <c r="G4196" s="179" t="s">
        <v>529</v>
      </c>
      <c r="H4196" s="180">
        <v>1846.856</v>
      </c>
      <c r="I4196" s="181"/>
      <c r="J4196" s="180">
        <f>ROUND(I4196*H4196,3)</f>
        <v>0</v>
      </c>
      <c r="K4196" s="182"/>
      <c r="L4196" s="36"/>
      <c r="M4196" s="183" t="s">
        <v>1</v>
      </c>
      <c r="N4196" s="184" t="s">
        <v>42</v>
      </c>
      <c r="O4196" s="61"/>
      <c r="P4196" s="185">
        <f>O4196*H4196</f>
        <v>0</v>
      </c>
      <c r="Q4196" s="185">
        <v>0</v>
      </c>
      <c r="R4196" s="185">
        <f>Q4196*H4196</f>
        <v>0</v>
      </c>
      <c r="S4196" s="185">
        <v>0</v>
      </c>
      <c r="T4196" s="186">
        <f>S4196*H4196</f>
        <v>0</v>
      </c>
      <c r="U4196" s="35"/>
      <c r="V4196" s="35"/>
      <c r="W4196" s="35"/>
      <c r="X4196" s="35"/>
      <c r="Y4196" s="35"/>
      <c r="Z4196" s="35"/>
      <c r="AA4196" s="35"/>
      <c r="AB4196" s="35"/>
      <c r="AC4196" s="35"/>
      <c r="AD4196" s="35"/>
      <c r="AE4196" s="35"/>
      <c r="AR4196" s="187" t="s">
        <v>644</v>
      </c>
      <c r="AT4196" s="187" t="s">
        <v>526</v>
      </c>
      <c r="AU4196" s="187" t="s">
        <v>89</v>
      </c>
      <c r="AY4196" s="18" t="s">
        <v>524</v>
      </c>
      <c r="BE4196" s="105">
        <f>IF(N4196="základná",J4196,0)</f>
        <v>0</v>
      </c>
      <c r="BF4196" s="105">
        <f>IF(N4196="znížená",J4196,0)</f>
        <v>0</v>
      </c>
      <c r="BG4196" s="105">
        <f>IF(N4196="zákl. prenesená",J4196,0)</f>
        <v>0</v>
      </c>
      <c r="BH4196" s="105">
        <f>IF(N4196="zníž. prenesená",J4196,0)</f>
        <v>0</v>
      </c>
      <c r="BI4196" s="105">
        <f>IF(N4196="nulová",J4196,0)</f>
        <v>0</v>
      </c>
      <c r="BJ4196" s="18" t="s">
        <v>89</v>
      </c>
      <c r="BK4196" s="188">
        <f>ROUND(I4196*H4196,3)</f>
        <v>0</v>
      </c>
      <c r="BL4196" s="18" t="s">
        <v>644</v>
      </c>
      <c r="BM4196" s="187" t="s">
        <v>4566</v>
      </c>
    </row>
    <row r="4197" spans="1:65" s="14" customFormat="1">
      <c r="B4197" s="198"/>
      <c r="D4197" s="190" t="s">
        <v>532</v>
      </c>
      <c r="E4197" s="199" t="s">
        <v>1</v>
      </c>
      <c r="F4197" s="200" t="s">
        <v>577</v>
      </c>
      <c r="H4197" s="199" t="s">
        <v>1</v>
      </c>
      <c r="I4197" s="201"/>
      <c r="L4197" s="198"/>
      <c r="M4197" s="202"/>
      <c r="N4197" s="203"/>
      <c r="O4197" s="203"/>
      <c r="P4197" s="203"/>
      <c r="Q4197" s="203"/>
      <c r="R4197" s="203"/>
      <c r="S4197" s="203"/>
      <c r="T4197" s="204"/>
      <c r="AT4197" s="199" t="s">
        <v>532</v>
      </c>
      <c r="AU4197" s="199" t="s">
        <v>89</v>
      </c>
      <c r="AV4197" s="14" t="s">
        <v>83</v>
      </c>
      <c r="AW4197" s="14" t="s">
        <v>30</v>
      </c>
      <c r="AX4197" s="14" t="s">
        <v>76</v>
      </c>
      <c r="AY4197" s="199" t="s">
        <v>524</v>
      </c>
    </row>
    <row r="4198" spans="1:65" s="14" customFormat="1">
      <c r="B4198" s="198"/>
      <c r="D4198" s="190" t="s">
        <v>532</v>
      </c>
      <c r="E4198" s="199" t="s">
        <v>1</v>
      </c>
      <c r="F4198" s="200" t="s">
        <v>1034</v>
      </c>
      <c r="H4198" s="199" t="s">
        <v>1</v>
      </c>
      <c r="I4198" s="201"/>
      <c r="L4198" s="198"/>
      <c r="M4198" s="202"/>
      <c r="N4198" s="203"/>
      <c r="O4198" s="203"/>
      <c r="P4198" s="203"/>
      <c r="Q4198" s="203"/>
      <c r="R4198" s="203"/>
      <c r="S4198" s="203"/>
      <c r="T4198" s="204"/>
      <c r="AT4198" s="199" t="s">
        <v>532</v>
      </c>
      <c r="AU4198" s="199" t="s">
        <v>89</v>
      </c>
      <c r="AV4198" s="14" t="s">
        <v>83</v>
      </c>
      <c r="AW4198" s="14" t="s">
        <v>30</v>
      </c>
      <c r="AX4198" s="14" t="s">
        <v>76</v>
      </c>
      <c r="AY4198" s="199" t="s">
        <v>524</v>
      </c>
    </row>
    <row r="4199" spans="1:65" s="14" customFormat="1">
      <c r="B4199" s="198"/>
      <c r="D4199" s="190" t="s">
        <v>532</v>
      </c>
      <c r="E4199" s="199" t="s">
        <v>1</v>
      </c>
      <c r="F4199" s="200" t="s">
        <v>3130</v>
      </c>
      <c r="H4199" s="199" t="s">
        <v>1</v>
      </c>
      <c r="I4199" s="201"/>
      <c r="L4199" s="198"/>
      <c r="M4199" s="202"/>
      <c r="N4199" s="203"/>
      <c r="O4199" s="203"/>
      <c r="P4199" s="203"/>
      <c r="Q4199" s="203"/>
      <c r="R4199" s="203"/>
      <c r="S4199" s="203"/>
      <c r="T4199" s="204"/>
      <c r="AT4199" s="199" t="s">
        <v>532</v>
      </c>
      <c r="AU4199" s="199" t="s">
        <v>89</v>
      </c>
      <c r="AV4199" s="14" t="s">
        <v>83</v>
      </c>
      <c r="AW4199" s="14" t="s">
        <v>30</v>
      </c>
      <c r="AX4199" s="14" t="s">
        <v>76</v>
      </c>
      <c r="AY4199" s="199" t="s">
        <v>524</v>
      </c>
    </row>
    <row r="4200" spans="1:65" s="13" customFormat="1">
      <c r="B4200" s="189"/>
      <c r="D4200" s="190" t="s">
        <v>532</v>
      </c>
      <c r="E4200" s="191" t="s">
        <v>1</v>
      </c>
      <c r="F4200" s="192" t="s">
        <v>3131</v>
      </c>
      <c r="H4200" s="193">
        <v>14.3</v>
      </c>
      <c r="I4200" s="194"/>
      <c r="L4200" s="189"/>
      <c r="M4200" s="195"/>
      <c r="N4200" s="196"/>
      <c r="O4200" s="196"/>
      <c r="P4200" s="196"/>
      <c r="Q4200" s="196"/>
      <c r="R4200" s="196"/>
      <c r="S4200" s="196"/>
      <c r="T4200" s="197"/>
      <c r="AT4200" s="191" t="s">
        <v>532</v>
      </c>
      <c r="AU4200" s="191" t="s">
        <v>89</v>
      </c>
      <c r="AV4200" s="13" t="s">
        <v>89</v>
      </c>
      <c r="AW4200" s="13" t="s">
        <v>30</v>
      </c>
      <c r="AX4200" s="13" t="s">
        <v>76</v>
      </c>
      <c r="AY4200" s="191" t="s">
        <v>524</v>
      </c>
    </row>
    <row r="4201" spans="1:65" s="14" customFormat="1">
      <c r="B4201" s="198"/>
      <c r="D4201" s="190" t="s">
        <v>532</v>
      </c>
      <c r="E4201" s="199" t="s">
        <v>1</v>
      </c>
      <c r="F4201" s="200" t="s">
        <v>1182</v>
      </c>
      <c r="H4201" s="199" t="s">
        <v>1</v>
      </c>
      <c r="I4201" s="201"/>
      <c r="L4201" s="198"/>
      <c r="M4201" s="202"/>
      <c r="N4201" s="203"/>
      <c r="O4201" s="203"/>
      <c r="P4201" s="203"/>
      <c r="Q4201" s="203"/>
      <c r="R4201" s="203"/>
      <c r="S4201" s="203"/>
      <c r="T4201" s="204"/>
      <c r="AT4201" s="199" t="s">
        <v>532</v>
      </c>
      <c r="AU4201" s="199" t="s">
        <v>89</v>
      </c>
      <c r="AV4201" s="14" t="s">
        <v>83</v>
      </c>
      <c r="AW4201" s="14" t="s">
        <v>30</v>
      </c>
      <c r="AX4201" s="14" t="s">
        <v>76</v>
      </c>
      <c r="AY4201" s="199" t="s">
        <v>524</v>
      </c>
    </row>
    <row r="4202" spans="1:65" s="13" customFormat="1">
      <c r="B4202" s="189"/>
      <c r="D4202" s="190" t="s">
        <v>532</v>
      </c>
      <c r="E4202" s="191" t="s">
        <v>1</v>
      </c>
      <c r="F4202" s="192" t="s">
        <v>3132</v>
      </c>
      <c r="H4202" s="193">
        <v>49.72</v>
      </c>
      <c r="I4202" s="194"/>
      <c r="L4202" s="189"/>
      <c r="M4202" s="195"/>
      <c r="N4202" s="196"/>
      <c r="O4202" s="196"/>
      <c r="P4202" s="196"/>
      <c r="Q4202" s="196"/>
      <c r="R4202" s="196"/>
      <c r="S4202" s="196"/>
      <c r="T4202" s="197"/>
      <c r="AT4202" s="191" t="s">
        <v>532</v>
      </c>
      <c r="AU4202" s="191" t="s">
        <v>89</v>
      </c>
      <c r="AV4202" s="13" t="s">
        <v>89</v>
      </c>
      <c r="AW4202" s="13" t="s">
        <v>30</v>
      </c>
      <c r="AX4202" s="13" t="s">
        <v>76</v>
      </c>
      <c r="AY4202" s="191" t="s">
        <v>524</v>
      </c>
    </row>
    <row r="4203" spans="1:65" s="14" customFormat="1">
      <c r="B4203" s="198"/>
      <c r="D4203" s="190" t="s">
        <v>532</v>
      </c>
      <c r="E4203" s="199" t="s">
        <v>1</v>
      </c>
      <c r="F4203" s="200" t="s">
        <v>1400</v>
      </c>
      <c r="H4203" s="199" t="s">
        <v>1</v>
      </c>
      <c r="I4203" s="201"/>
      <c r="L4203" s="198"/>
      <c r="M4203" s="202"/>
      <c r="N4203" s="203"/>
      <c r="O4203" s="203"/>
      <c r="P4203" s="203"/>
      <c r="Q4203" s="203"/>
      <c r="R4203" s="203"/>
      <c r="S4203" s="203"/>
      <c r="T4203" s="204"/>
      <c r="AT4203" s="199" t="s">
        <v>532</v>
      </c>
      <c r="AU4203" s="199" t="s">
        <v>89</v>
      </c>
      <c r="AV4203" s="14" t="s">
        <v>83</v>
      </c>
      <c r="AW4203" s="14" t="s">
        <v>30</v>
      </c>
      <c r="AX4203" s="14" t="s">
        <v>76</v>
      </c>
      <c r="AY4203" s="199" t="s">
        <v>524</v>
      </c>
    </row>
    <row r="4204" spans="1:65" s="13" customFormat="1" ht="20.399999999999999">
      <c r="B4204" s="189"/>
      <c r="D4204" s="190" t="s">
        <v>532</v>
      </c>
      <c r="E4204" s="191" t="s">
        <v>1</v>
      </c>
      <c r="F4204" s="192" t="s">
        <v>3133</v>
      </c>
      <c r="H4204" s="193">
        <v>311.39499999999998</v>
      </c>
      <c r="I4204" s="194"/>
      <c r="L4204" s="189"/>
      <c r="M4204" s="195"/>
      <c r="N4204" s="196"/>
      <c r="O4204" s="196"/>
      <c r="P4204" s="196"/>
      <c r="Q4204" s="196"/>
      <c r="R4204" s="196"/>
      <c r="S4204" s="196"/>
      <c r="T4204" s="197"/>
      <c r="AT4204" s="191" t="s">
        <v>532</v>
      </c>
      <c r="AU4204" s="191" t="s">
        <v>89</v>
      </c>
      <c r="AV4204" s="13" t="s">
        <v>89</v>
      </c>
      <c r="AW4204" s="13" t="s">
        <v>30</v>
      </c>
      <c r="AX4204" s="13" t="s">
        <v>76</v>
      </c>
      <c r="AY4204" s="191" t="s">
        <v>524</v>
      </c>
    </row>
    <row r="4205" spans="1:65" s="14" customFormat="1">
      <c r="B4205" s="198"/>
      <c r="D4205" s="190" t="s">
        <v>532</v>
      </c>
      <c r="E4205" s="199" t="s">
        <v>1</v>
      </c>
      <c r="F4205" s="200" t="s">
        <v>1312</v>
      </c>
      <c r="H4205" s="199" t="s">
        <v>1</v>
      </c>
      <c r="I4205" s="201"/>
      <c r="L4205" s="198"/>
      <c r="M4205" s="202"/>
      <c r="N4205" s="203"/>
      <c r="O4205" s="203"/>
      <c r="P4205" s="203"/>
      <c r="Q4205" s="203"/>
      <c r="R4205" s="203"/>
      <c r="S4205" s="203"/>
      <c r="T4205" s="204"/>
      <c r="AT4205" s="199" t="s">
        <v>532</v>
      </c>
      <c r="AU4205" s="199" t="s">
        <v>89</v>
      </c>
      <c r="AV4205" s="14" t="s">
        <v>83</v>
      </c>
      <c r="AW4205" s="14" t="s">
        <v>30</v>
      </c>
      <c r="AX4205" s="14" t="s">
        <v>76</v>
      </c>
      <c r="AY4205" s="199" t="s">
        <v>524</v>
      </c>
    </row>
    <row r="4206" spans="1:65" s="13" customFormat="1">
      <c r="B4206" s="189"/>
      <c r="D4206" s="190" t="s">
        <v>532</v>
      </c>
      <c r="E4206" s="191" t="s">
        <v>1</v>
      </c>
      <c r="F4206" s="192" t="s">
        <v>3134</v>
      </c>
      <c r="H4206" s="193">
        <v>33.749000000000002</v>
      </c>
      <c r="I4206" s="194"/>
      <c r="L4206" s="189"/>
      <c r="M4206" s="195"/>
      <c r="N4206" s="196"/>
      <c r="O4206" s="196"/>
      <c r="P4206" s="196"/>
      <c r="Q4206" s="196"/>
      <c r="R4206" s="196"/>
      <c r="S4206" s="196"/>
      <c r="T4206" s="197"/>
      <c r="AT4206" s="191" t="s">
        <v>532</v>
      </c>
      <c r="AU4206" s="191" t="s">
        <v>89</v>
      </c>
      <c r="AV4206" s="13" t="s">
        <v>89</v>
      </c>
      <c r="AW4206" s="13" t="s">
        <v>30</v>
      </c>
      <c r="AX4206" s="13" t="s">
        <v>76</v>
      </c>
      <c r="AY4206" s="191" t="s">
        <v>524</v>
      </c>
    </row>
    <row r="4207" spans="1:65" s="14" customFormat="1">
      <c r="B4207" s="198"/>
      <c r="D4207" s="190" t="s">
        <v>532</v>
      </c>
      <c r="E4207" s="199" t="s">
        <v>1</v>
      </c>
      <c r="F4207" s="200" t="s">
        <v>1406</v>
      </c>
      <c r="H4207" s="199" t="s">
        <v>1</v>
      </c>
      <c r="I4207" s="201"/>
      <c r="L4207" s="198"/>
      <c r="M4207" s="202"/>
      <c r="N4207" s="203"/>
      <c r="O4207" s="203"/>
      <c r="P4207" s="203"/>
      <c r="Q4207" s="203"/>
      <c r="R4207" s="203"/>
      <c r="S4207" s="203"/>
      <c r="T4207" s="204"/>
      <c r="AT4207" s="199" t="s">
        <v>532</v>
      </c>
      <c r="AU4207" s="199" t="s">
        <v>89</v>
      </c>
      <c r="AV4207" s="14" t="s">
        <v>83</v>
      </c>
      <c r="AW4207" s="14" t="s">
        <v>30</v>
      </c>
      <c r="AX4207" s="14" t="s">
        <v>76</v>
      </c>
      <c r="AY4207" s="199" t="s">
        <v>524</v>
      </c>
    </row>
    <row r="4208" spans="1:65" s="13" customFormat="1">
      <c r="B4208" s="189"/>
      <c r="D4208" s="190" t="s">
        <v>532</v>
      </c>
      <c r="E4208" s="191" t="s">
        <v>1</v>
      </c>
      <c r="F4208" s="192" t="s">
        <v>3135</v>
      </c>
      <c r="H4208" s="193">
        <v>150.113</v>
      </c>
      <c r="I4208" s="194"/>
      <c r="L4208" s="189"/>
      <c r="M4208" s="195"/>
      <c r="N4208" s="196"/>
      <c r="O4208" s="196"/>
      <c r="P4208" s="196"/>
      <c r="Q4208" s="196"/>
      <c r="R4208" s="196"/>
      <c r="S4208" s="196"/>
      <c r="T4208" s="197"/>
      <c r="AT4208" s="191" t="s">
        <v>532</v>
      </c>
      <c r="AU4208" s="191" t="s">
        <v>89</v>
      </c>
      <c r="AV4208" s="13" t="s">
        <v>89</v>
      </c>
      <c r="AW4208" s="13" t="s">
        <v>30</v>
      </c>
      <c r="AX4208" s="13" t="s">
        <v>76</v>
      </c>
      <c r="AY4208" s="191" t="s">
        <v>524</v>
      </c>
    </row>
    <row r="4209" spans="2:51" s="13" customFormat="1">
      <c r="B4209" s="189"/>
      <c r="D4209" s="190" t="s">
        <v>532</v>
      </c>
      <c r="E4209" s="191" t="s">
        <v>1</v>
      </c>
      <c r="F4209" s="192" t="s">
        <v>3136</v>
      </c>
      <c r="H4209" s="193">
        <v>-17.82</v>
      </c>
      <c r="I4209" s="194"/>
      <c r="L4209" s="189"/>
      <c r="M4209" s="195"/>
      <c r="N4209" s="196"/>
      <c r="O4209" s="196"/>
      <c r="P4209" s="196"/>
      <c r="Q4209" s="196"/>
      <c r="R4209" s="196"/>
      <c r="S4209" s="196"/>
      <c r="T4209" s="197"/>
      <c r="AT4209" s="191" t="s">
        <v>532</v>
      </c>
      <c r="AU4209" s="191" t="s">
        <v>89</v>
      </c>
      <c r="AV4209" s="13" t="s">
        <v>89</v>
      </c>
      <c r="AW4209" s="13" t="s">
        <v>30</v>
      </c>
      <c r="AX4209" s="13" t="s">
        <v>76</v>
      </c>
      <c r="AY4209" s="191" t="s">
        <v>524</v>
      </c>
    </row>
    <row r="4210" spans="2:51" s="14" customFormat="1">
      <c r="B4210" s="198"/>
      <c r="D4210" s="190" t="s">
        <v>532</v>
      </c>
      <c r="E4210" s="199" t="s">
        <v>1</v>
      </c>
      <c r="F4210" s="200" t="s">
        <v>1176</v>
      </c>
      <c r="H4210" s="199" t="s">
        <v>1</v>
      </c>
      <c r="I4210" s="201"/>
      <c r="L4210" s="198"/>
      <c r="M4210" s="202"/>
      <c r="N4210" s="203"/>
      <c r="O4210" s="203"/>
      <c r="P4210" s="203"/>
      <c r="Q4210" s="203"/>
      <c r="R4210" s="203"/>
      <c r="S4210" s="203"/>
      <c r="T4210" s="204"/>
      <c r="AT4210" s="199" t="s">
        <v>532</v>
      </c>
      <c r="AU4210" s="199" t="s">
        <v>89</v>
      </c>
      <c r="AV4210" s="14" t="s">
        <v>83</v>
      </c>
      <c r="AW4210" s="14" t="s">
        <v>30</v>
      </c>
      <c r="AX4210" s="14" t="s">
        <v>76</v>
      </c>
      <c r="AY4210" s="199" t="s">
        <v>524</v>
      </c>
    </row>
    <row r="4211" spans="2:51" s="13" customFormat="1">
      <c r="B4211" s="189"/>
      <c r="D4211" s="190" t="s">
        <v>532</v>
      </c>
      <c r="E4211" s="191" t="s">
        <v>1</v>
      </c>
      <c r="F4211" s="192" t="s">
        <v>3137</v>
      </c>
      <c r="H4211" s="193">
        <v>4.7450000000000001</v>
      </c>
      <c r="I4211" s="194"/>
      <c r="L4211" s="189"/>
      <c r="M4211" s="195"/>
      <c r="N4211" s="196"/>
      <c r="O4211" s="196"/>
      <c r="P4211" s="196"/>
      <c r="Q4211" s="196"/>
      <c r="R4211" s="196"/>
      <c r="S4211" s="196"/>
      <c r="T4211" s="197"/>
      <c r="AT4211" s="191" t="s">
        <v>532</v>
      </c>
      <c r="AU4211" s="191" t="s">
        <v>89</v>
      </c>
      <c r="AV4211" s="13" t="s">
        <v>89</v>
      </c>
      <c r="AW4211" s="13" t="s">
        <v>30</v>
      </c>
      <c r="AX4211" s="13" t="s">
        <v>76</v>
      </c>
      <c r="AY4211" s="191" t="s">
        <v>524</v>
      </c>
    </row>
    <row r="4212" spans="2:51" s="14" customFormat="1">
      <c r="B4212" s="198"/>
      <c r="D4212" s="190" t="s">
        <v>532</v>
      </c>
      <c r="E4212" s="199" t="s">
        <v>1</v>
      </c>
      <c r="F4212" s="200" t="s">
        <v>3138</v>
      </c>
      <c r="H4212" s="199" t="s">
        <v>1</v>
      </c>
      <c r="I4212" s="201"/>
      <c r="L4212" s="198"/>
      <c r="M4212" s="202"/>
      <c r="N4212" s="203"/>
      <c r="O4212" s="203"/>
      <c r="P4212" s="203"/>
      <c r="Q4212" s="203"/>
      <c r="R4212" s="203"/>
      <c r="S4212" s="203"/>
      <c r="T4212" s="204"/>
      <c r="AT4212" s="199" t="s">
        <v>532</v>
      </c>
      <c r="AU4212" s="199" t="s">
        <v>89</v>
      </c>
      <c r="AV4212" s="14" t="s">
        <v>83</v>
      </c>
      <c r="AW4212" s="14" t="s">
        <v>30</v>
      </c>
      <c r="AX4212" s="14" t="s">
        <v>76</v>
      </c>
      <c r="AY4212" s="199" t="s">
        <v>524</v>
      </c>
    </row>
    <row r="4213" spans="2:51" s="13" customFormat="1">
      <c r="B4213" s="189"/>
      <c r="D4213" s="190" t="s">
        <v>532</v>
      </c>
      <c r="E4213" s="191" t="s">
        <v>1</v>
      </c>
      <c r="F4213" s="192" t="s">
        <v>3139</v>
      </c>
      <c r="H4213" s="193">
        <v>59.773000000000003</v>
      </c>
      <c r="I4213" s="194"/>
      <c r="L4213" s="189"/>
      <c r="M4213" s="195"/>
      <c r="N4213" s="196"/>
      <c r="O4213" s="196"/>
      <c r="P4213" s="196"/>
      <c r="Q4213" s="196"/>
      <c r="R4213" s="196"/>
      <c r="S4213" s="196"/>
      <c r="T4213" s="197"/>
      <c r="AT4213" s="191" t="s">
        <v>532</v>
      </c>
      <c r="AU4213" s="191" t="s">
        <v>89</v>
      </c>
      <c r="AV4213" s="13" t="s">
        <v>89</v>
      </c>
      <c r="AW4213" s="13" t="s">
        <v>30</v>
      </c>
      <c r="AX4213" s="13" t="s">
        <v>76</v>
      </c>
      <c r="AY4213" s="191" t="s">
        <v>524</v>
      </c>
    </row>
    <row r="4214" spans="2:51" s="14" customFormat="1">
      <c r="B4214" s="198"/>
      <c r="D4214" s="190" t="s">
        <v>532</v>
      </c>
      <c r="E4214" s="199" t="s">
        <v>1</v>
      </c>
      <c r="F4214" s="200" t="s">
        <v>1361</v>
      </c>
      <c r="H4214" s="199" t="s">
        <v>1</v>
      </c>
      <c r="I4214" s="201"/>
      <c r="L4214" s="198"/>
      <c r="M4214" s="202"/>
      <c r="N4214" s="203"/>
      <c r="O4214" s="203"/>
      <c r="P4214" s="203"/>
      <c r="Q4214" s="203"/>
      <c r="R4214" s="203"/>
      <c r="S4214" s="203"/>
      <c r="T4214" s="204"/>
      <c r="AT4214" s="199" t="s">
        <v>532</v>
      </c>
      <c r="AU4214" s="199" t="s">
        <v>89</v>
      </c>
      <c r="AV4214" s="14" t="s">
        <v>83</v>
      </c>
      <c r="AW4214" s="14" t="s">
        <v>30</v>
      </c>
      <c r="AX4214" s="14" t="s">
        <v>76</v>
      </c>
      <c r="AY4214" s="199" t="s">
        <v>524</v>
      </c>
    </row>
    <row r="4215" spans="2:51" s="13" customFormat="1">
      <c r="B4215" s="189"/>
      <c r="D4215" s="190" t="s">
        <v>532</v>
      </c>
      <c r="E4215" s="191" t="s">
        <v>1</v>
      </c>
      <c r="F4215" s="192" t="s">
        <v>3140</v>
      </c>
      <c r="H4215" s="193">
        <v>4.5999999999999996</v>
      </c>
      <c r="I4215" s="194"/>
      <c r="L4215" s="189"/>
      <c r="M4215" s="195"/>
      <c r="N4215" s="196"/>
      <c r="O4215" s="196"/>
      <c r="P4215" s="196"/>
      <c r="Q4215" s="196"/>
      <c r="R4215" s="196"/>
      <c r="S4215" s="196"/>
      <c r="T4215" s="197"/>
      <c r="AT4215" s="191" t="s">
        <v>532</v>
      </c>
      <c r="AU4215" s="191" t="s">
        <v>89</v>
      </c>
      <c r="AV4215" s="13" t="s">
        <v>89</v>
      </c>
      <c r="AW4215" s="13" t="s">
        <v>30</v>
      </c>
      <c r="AX4215" s="13" t="s">
        <v>76</v>
      </c>
      <c r="AY4215" s="191" t="s">
        <v>524</v>
      </c>
    </row>
    <row r="4216" spans="2:51" s="14" customFormat="1">
      <c r="B4216" s="198"/>
      <c r="D4216" s="190" t="s">
        <v>532</v>
      </c>
      <c r="E4216" s="199" t="s">
        <v>1</v>
      </c>
      <c r="F4216" s="200" t="s">
        <v>3141</v>
      </c>
      <c r="H4216" s="199" t="s">
        <v>1</v>
      </c>
      <c r="I4216" s="201"/>
      <c r="L4216" s="198"/>
      <c r="M4216" s="202"/>
      <c r="N4216" s="203"/>
      <c r="O4216" s="203"/>
      <c r="P4216" s="203"/>
      <c r="Q4216" s="203"/>
      <c r="R4216" s="203"/>
      <c r="S4216" s="203"/>
      <c r="T4216" s="204"/>
      <c r="AT4216" s="199" t="s">
        <v>532</v>
      </c>
      <c r="AU4216" s="199" t="s">
        <v>89</v>
      </c>
      <c r="AV4216" s="14" t="s">
        <v>83</v>
      </c>
      <c r="AW4216" s="14" t="s">
        <v>30</v>
      </c>
      <c r="AX4216" s="14" t="s">
        <v>76</v>
      </c>
      <c r="AY4216" s="199" t="s">
        <v>524</v>
      </c>
    </row>
    <row r="4217" spans="2:51" s="13" customFormat="1">
      <c r="B4217" s="189"/>
      <c r="D4217" s="190" t="s">
        <v>532</v>
      </c>
      <c r="E4217" s="191" t="s">
        <v>1</v>
      </c>
      <c r="F4217" s="192" t="s">
        <v>3142</v>
      </c>
      <c r="H4217" s="193">
        <v>101.602</v>
      </c>
      <c r="I4217" s="194"/>
      <c r="L4217" s="189"/>
      <c r="M4217" s="195"/>
      <c r="N4217" s="196"/>
      <c r="O4217" s="196"/>
      <c r="P4217" s="196"/>
      <c r="Q4217" s="196"/>
      <c r="R4217" s="196"/>
      <c r="S4217" s="196"/>
      <c r="T4217" s="197"/>
      <c r="AT4217" s="191" t="s">
        <v>532</v>
      </c>
      <c r="AU4217" s="191" t="s">
        <v>89</v>
      </c>
      <c r="AV4217" s="13" t="s">
        <v>89</v>
      </c>
      <c r="AW4217" s="13" t="s">
        <v>30</v>
      </c>
      <c r="AX4217" s="13" t="s">
        <v>76</v>
      </c>
      <c r="AY4217" s="191" t="s">
        <v>524</v>
      </c>
    </row>
    <row r="4218" spans="2:51" s="14" customFormat="1">
      <c r="B4218" s="198"/>
      <c r="D4218" s="190" t="s">
        <v>532</v>
      </c>
      <c r="E4218" s="199" t="s">
        <v>1</v>
      </c>
      <c r="F4218" s="200" t="s">
        <v>1414</v>
      </c>
      <c r="H4218" s="199" t="s">
        <v>1</v>
      </c>
      <c r="I4218" s="201"/>
      <c r="L4218" s="198"/>
      <c r="M4218" s="202"/>
      <c r="N4218" s="203"/>
      <c r="O4218" s="203"/>
      <c r="P4218" s="203"/>
      <c r="Q4218" s="203"/>
      <c r="R4218" s="203"/>
      <c r="S4218" s="203"/>
      <c r="T4218" s="204"/>
      <c r="AT4218" s="199" t="s">
        <v>532</v>
      </c>
      <c r="AU4218" s="199" t="s">
        <v>89</v>
      </c>
      <c r="AV4218" s="14" t="s">
        <v>83</v>
      </c>
      <c r="AW4218" s="14" t="s">
        <v>30</v>
      </c>
      <c r="AX4218" s="14" t="s">
        <v>76</v>
      </c>
      <c r="AY4218" s="199" t="s">
        <v>524</v>
      </c>
    </row>
    <row r="4219" spans="2:51" s="13" customFormat="1">
      <c r="B4219" s="189"/>
      <c r="D4219" s="190" t="s">
        <v>532</v>
      </c>
      <c r="E4219" s="191" t="s">
        <v>1</v>
      </c>
      <c r="F4219" s="192" t="s">
        <v>3143</v>
      </c>
      <c r="H4219" s="193">
        <v>165.017</v>
      </c>
      <c r="I4219" s="194"/>
      <c r="L4219" s="189"/>
      <c r="M4219" s="195"/>
      <c r="N4219" s="196"/>
      <c r="O4219" s="196"/>
      <c r="P4219" s="196"/>
      <c r="Q4219" s="196"/>
      <c r="R4219" s="196"/>
      <c r="S4219" s="196"/>
      <c r="T4219" s="197"/>
      <c r="AT4219" s="191" t="s">
        <v>532</v>
      </c>
      <c r="AU4219" s="191" t="s">
        <v>89</v>
      </c>
      <c r="AV4219" s="13" t="s">
        <v>89</v>
      </c>
      <c r="AW4219" s="13" t="s">
        <v>30</v>
      </c>
      <c r="AX4219" s="13" t="s">
        <v>76</v>
      </c>
      <c r="AY4219" s="191" t="s">
        <v>524</v>
      </c>
    </row>
    <row r="4220" spans="2:51" s="13" customFormat="1">
      <c r="B4220" s="189"/>
      <c r="D4220" s="190" t="s">
        <v>532</v>
      </c>
      <c r="E4220" s="191" t="s">
        <v>1</v>
      </c>
      <c r="F4220" s="192" t="s">
        <v>3136</v>
      </c>
      <c r="H4220" s="193">
        <v>-17.82</v>
      </c>
      <c r="I4220" s="194"/>
      <c r="L4220" s="189"/>
      <c r="M4220" s="195"/>
      <c r="N4220" s="196"/>
      <c r="O4220" s="196"/>
      <c r="P4220" s="196"/>
      <c r="Q4220" s="196"/>
      <c r="R4220" s="196"/>
      <c r="S4220" s="196"/>
      <c r="T4220" s="197"/>
      <c r="AT4220" s="191" t="s">
        <v>532</v>
      </c>
      <c r="AU4220" s="191" t="s">
        <v>89</v>
      </c>
      <c r="AV4220" s="13" t="s">
        <v>89</v>
      </c>
      <c r="AW4220" s="13" t="s">
        <v>30</v>
      </c>
      <c r="AX4220" s="13" t="s">
        <v>76</v>
      </c>
      <c r="AY4220" s="191" t="s">
        <v>524</v>
      </c>
    </row>
    <row r="4221" spans="2:51" s="14" customFormat="1">
      <c r="B4221" s="198"/>
      <c r="D4221" s="190" t="s">
        <v>532</v>
      </c>
      <c r="E4221" s="199" t="s">
        <v>1</v>
      </c>
      <c r="F4221" s="200" t="s">
        <v>1193</v>
      </c>
      <c r="H4221" s="199" t="s">
        <v>1</v>
      </c>
      <c r="I4221" s="201"/>
      <c r="L4221" s="198"/>
      <c r="M4221" s="202"/>
      <c r="N4221" s="203"/>
      <c r="O4221" s="203"/>
      <c r="P4221" s="203"/>
      <c r="Q4221" s="203"/>
      <c r="R4221" s="203"/>
      <c r="S4221" s="203"/>
      <c r="T4221" s="204"/>
      <c r="AT4221" s="199" t="s">
        <v>532</v>
      </c>
      <c r="AU4221" s="199" t="s">
        <v>89</v>
      </c>
      <c r="AV4221" s="14" t="s">
        <v>83</v>
      </c>
      <c r="AW4221" s="14" t="s">
        <v>30</v>
      </c>
      <c r="AX4221" s="14" t="s">
        <v>76</v>
      </c>
      <c r="AY4221" s="199" t="s">
        <v>524</v>
      </c>
    </row>
    <row r="4222" spans="2:51" s="13" customFormat="1">
      <c r="B4222" s="189"/>
      <c r="D4222" s="190" t="s">
        <v>532</v>
      </c>
      <c r="E4222" s="191" t="s">
        <v>1</v>
      </c>
      <c r="F4222" s="192" t="s">
        <v>3144</v>
      </c>
      <c r="H4222" s="193">
        <v>157.91200000000001</v>
      </c>
      <c r="I4222" s="194"/>
      <c r="L4222" s="189"/>
      <c r="M4222" s="195"/>
      <c r="N4222" s="196"/>
      <c r="O4222" s="196"/>
      <c r="P4222" s="196"/>
      <c r="Q4222" s="196"/>
      <c r="R4222" s="196"/>
      <c r="S4222" s="196"/>
      <c r="T4222" s="197"/>
      <c r="AT4222" s="191" t="s">
        <v>532</v>
      </c>
      <c r="AU4222" s="191" t="s">
        <v>89</v>
      </c>
      <c r="AV4222" s="13" t="s">
        <v>89</v>
      </c>
      <c r="AW4222" s="13" t="s">
        <v>30</v>
      </c>
      <c r="AX4222" s="13" t="s">
        <v>76</v>
      </c>
      <c r="AY4222" s="191" t="s">
        <v>524</v>
      </c>
    </row>
    <row r="4223" spans="2:51" s="14" customFormat="1">
      <c r="B4223" s="198"/>
      <c r="D4223" s="190" t="s">
        <v>532</v>
      </c>
      <c r="E4223" s="199" t="s">
        <v>1</v>
      </c>
      <c r="F4223" s="200" t="s">
        <v>3145</v>
      </c>
      <c r="H4223" s="199" t="s">
        <v>1</v>
      </c>
      <c r="I4223" s="201"/>
      <c r="L4223" s="198"/>
      <c r="M4223" s="202"/>
      <c r="N4223" s="203"/>
      <c r="O4223" s="203"/>
      <c r="P4223" s="203"/>
      <c r="Q4223" s="203"/>
      <c r="R4223" s="203"/>
      <c r="S4223" s="203"/>
      <c r="T4223" s="204"/>
      <c r="AT4223" s="199" t="s">
        <v>532</v>
      </c>
      <c r="AU4223" s="199" t="s">
        <v>89</v>
      </c>
      <c r="AV4223" s="14" t="s">
        <v>83</v>
      </c>
      <c r="AW4223" s="14" t="s">
        <v>30</v>
      </c>
      <c r="AX4223" s="14" t="s">
        <v>76</v>
      </c>
      <c r="AY4223" s="199" t="s">
        <v>524</v>
      </c>
    </row>
    <row r="4224" spans="2:51" s="13" customFormat="1">
      <c r="B4224" s="189"/>
      <c r="D4224" s="190" t="s">
        <v>532</v>
      </c>
      <c r="E4224" s="191" t="s">
        <v>1</v>
      </c>
      <c r="F4224" s="192" t="s">
        <v>3131</v>
      </c>
      <c r="H4224" s="193">
        <v>14.3</v>
      </c>
      <c r="I4224" s="194"/>
      <c r="L4224" s="189"/>
      <c r="M4224" s="195"/>
      <c r="N4224" s="196"/>
      <c r="O4224" s="196"/>
      <c r="P4224" s="196"/>
      <c r="Q4224" s="196"/>
      <c r="R4224" s="196"/>
      <c r="S4224" s="196"/>
      <c r="T4224" s="197"/>
      <c r="AT4224" s="191" t="s">
        <v>532</v>
      </c>
      <c r="AU4224" s="191" t="s">
        <v>89</v>
      </c>
      <c r="AV4224" s="13" t="s">
        <v>89</v>
      </c>
      <c r="AW4224" s="13" t="s">
        <v>30</v>
      </c>
      <c r="AX4224" s="13" t="s">
        <v>76</v>
      </c>
      <c r="AY4224" s="191" t="s">
        <v>524</v>
      </c>
    </row>
    <row r="4225" spans="2:51" s="15" customFormat="1">
      <c r="B4225" s="205"/>
      <c r="D4225" s="190" t="s">
        <v>532</v>
      </c>
      <c r="E4225" s="206" t="s">
        <v>1</v>
      </c>
      <c r="F4225" s="207" t="s">
        <v>589</v>
      </c>
      <c r="H4225" s="208">
        <v>1031.586</v>
      </c>
      <c r="I4225" s="209"/>
      <c r="L4225" s="205"/>
      <c r="M4225" s="210"/>
      <c r="N4225" s="211"/>
      <c r="O4225" s="211"/>
      <c r="P4225" s="211"/>
      <c r="Q4225" s="211"/>
      <c r="R4225" s="211"/>
      <c r="S4225" s="211"/>
      <c r="T4225" s="212"/>
      <c r="AT4225" s="206" t="s">
        <v>532</v>
      </c>
      <c r="AU4225" s="206" t="s">
        <v>89</v>
      </c>
      <c r="AV4225" s="15" t="s">
        <v>537</v>
      </c>
      <c r="AW4225" s="15" t="s">
        <v>30</v>
      </c>
      <c r="AX4225" s="15" t="s">
        <v>76</v>
      </c>
      <c r="AY4225" s="206" t="s">
        <v>524</v>
      </c>
    </row>
    <row r="4226" spans="2:51" s="14" customFormat="1">
      <c r="B4226" s="198"/>
      <c r="D4226" s="190" t="s">
        <v>532</v>
      </c>
      <c r="E4226" s="199" t="s">
        <v>1</v>
      </c>
      <c r="F4226" s="200" t="s">
        <v>1102</v>
      </c>
      <c r="H4226" s="199" t="s">
        <v>1</v>
      </c>
      <c r="I4226" s="201"/>
      <c r="L4226" s="198"/>
      <c r="M4226" s="202"/>
      <c r="N4226" s="203"/>
      <c r="O4226" s="203"/>
      <c r="P4226" s="203"/>
      <c r="Q4226" s="203"/>
      <c r="R4226" s="203"/>
      <c r="S4226" s="203"/>
      <c r="T4226" s="204"/>
      <c r="AT4226" s="199" t="s">
        <v>532</v>
      </c>
      <c r="AU4226" s="199" t="s">
        <v>89</v>
      </c>
      <c r="AV4226" s="14" t="s">
        <v>83</v>
      </c>
      <c r="AW4226" s="14" t="s">
        <v>30</v>
      </c>
      <c r="AX4226" s="14" t="s">
        <v>76</v>
      </c>
      <c r="AY4226" s="199" t="s">
        <v>524</v>
      </c>
    </row>
    <row r="4227" spans="2:51" s="14" customFormat="1">
      <c r="B4227" s="198"/>
      <c r="D4227" s="190" t="s">
        <v>532</v>
      </c>
      <c r="E4227" s="199" t="s">
        <v>1</v>
      </c>
      <c r="F4227" s="200" t="s">
        <v>2189</v>
      </c>
      <c r="H4227" s="199" t="s">
        <v>1</v>
      </c>
      <c r="I4227" s="201"/>
      <c r="L4227" s="198"/>
      <c r="M4227" s="202"/>
      <c r="N4227" s="203"/>
      <c r="O4227" s="203"/>
      <c r="P4227" s="203"/>
      <c r="Q4227" s="203"/>
      <c r="R4227" s="203"/>
      <c r="S4227" s="203"/>
      <c r="T4227" s="204"/>
      <c r="AT4227" s="199" t="s">
        <v>532</v>
      </c>
      <c r="AU4227" s="199" t="s">
        <v>89</v>
      </c>
      <c r="AV4227" s="14" t="s">
        <v>83</v>
      </c>
      <c r="AW4227" s="14" t="s">
        <v>30</v>
      </c>
      <c r="AX4227" s="14" t="s">
        <v>76</v>
      </c>
      <c r="AY4227" s="199" t="s">
        <v>524</v>
      </c>
    </row>
    <row r="4228" spans="2:51" s="13" customFormat="1" ht="20.399999999999999">
      <c r="B4228" s="189"/>
      <c r="D4228" s="190" t="s">
        <v>532</v>
      </c>
      <c r="E4228" s="191" t="s">
        <v>1</v>
      </c>
      <c r="F4228" s="192" t="s">
        <v>3146</v>
      </c>
      <c r="H4228" s="193">
        <v>151.744</v>
      </c>
      <c r="I4228" s="194"/>
      <c r="L4228" s="189"/>
      <c r="M4228" s="195"/>
      <c r="N4228" s="196"/>
      <c r="O4228" s="196"/>
      <c r="P4228" s="196"/>
      <c r="Q4228" s="196"/>
      <c r="R4228" s="196"/>
      <c r="S4228" s="196"/>
      <c r="T4228" s="197"/>
      <c r="AT4228" s="191" t="s">
        <v>532</v>
      </c>
      <c r="AU4228" s="191" t="s">
        <v>89</v>
      </c>
      <c r="AV4228" s="13" t="s">
        <v>89</v>
      </c>
      <c r="AW4228" s="13" t="s">
        <v>30</v>
      </c>
      <c r="AX4228" s="13" t="s">
        <v>76</v>
      </c>
      <c r="AY4228" s="191" t="s">
        <v>524</v>
      </c>
    </row>
    <row r="4229" spans="2:51" s="14" customFormat="1">
      <c r="B4229" s="198"/>
      <c r="D4229" s="190" t="s">
        <v>532</v>
      </c>
      <c r="E4229" s="199" t="s">
        <v>1</v>
      </c>
      <c r="F4229" s="200" t="s">
        <v>1534</v>
      </c>
      <c r="H4229" s="199" t="s">
        <v>1</v>
      </c>
      <c r="I4229" s="201"/>
      <c r="L4229" s="198"/>
      <c r="M4229" s="202"/>
      <c r="N4229" s="203"/>
      <c r="O4229" s="203"/>
      <c r="P4229" s="203"/>
      <c r="Q4229" s="203"/>
      <c r="R4229" s="203"/>
      <c r="S4229" s="203"/>
      <c r="T4229" s="204"/>
      <c r="AT4229" s="199" t="s">
        <v>532</v>
      </c>
      <c r="AU4229" s="199" t="s">
        <v>89</v>
      </c>
      <c r="AV4229" s="14" t="s">
        <v>83</v>
      </c>
      <c r="AW4229" s="14" t="s">
        <v>30</v>
      </c>
      <c r="AX4229" s="14" t="s">
        <v>76</v>
      </c>
      <c r="AY4229" s="199" t="s">
        <v>524</v>
      </c>
    </row>
    <row r="4230" spans="2:51" s="13" customFormat="1">
      <c r="B4230" s="189"/>
      <c r="D4230" s="190" t="s">
        <v>532</v>
      </c>
      <c r="E4230" s="191" t="s">
        <v>1</v>
      </c>
      <c r="F4230" s="192" t="s">
        <v>3147</v>
      </c>
      <c r="H4230" s="193">
        <v>162.98099999999999</v>
      </c>
      <c r="I4230" s="194"/>
      <c r="L4230" s="189"/>
      <c r="M4230" s="195"/>
      <c r="N4230" s="196"/>
      <c r="O4230" s="196"/>
      <c r="P4230" s="196"/>
      <c r="Q4230" s="196"/>
      <c r="R4230" s="196"/>
      <c r="S4230" s="196"/>
      <c r="T4230" s="197"/>
      <c r="AT4230" s="191" t="s">
        <v>532</v>
      </c>
      <c r="AU4230" s="191" t="s">
        <v>89</v>
      </c>
      <c r="AV4230" s="13" t="s">
        <v>89</v>
      </c>
      <c r="AW4230" s="13" t="s">
        <v>30</v>
      </c>
      <c r="AX4230" s="13" t="s">
        <v>76</v>
      </c>
      <c r="AY4230" s="191" t="s">
        <v>524</v>
      </c>
    </row>
    <row r="4231" spans="2:51" s="13" customFormat="1">
      <c r="B4231" s="189"/>
      <c r="D4231" s="190" t="s">
        <v>532</v>
      </c>
      <c r="E4231" s="191" t="s">
        <v>1</v>
      </c>
      <c r="F4231" s="192" t="s">
        <v>3148</v>
      </c>
      <c r="H4231" s="193">
        <v>-19.146000000000001</v>
      </c>
      <c r="I4231" s="194"/>
      <c r="L4231" s="189"/>
      <c r="M4231" s="195"/>
      <c r="N4231" s="196"/>
      <c r="O4231" s="196"/>
      <c r="P4231" s="196"/>
      <c r="Q4231" s="196"/>
      <c r="R4231" s="196"/>
      <c r="S4231" s="196"/>
      <c r="T4231" s="197"/>
      <c r="AT4231" s="191" t="s">
        <v>532</v>
      </c>
      <c r="AU4231" s="191" t="s">
        <v>89</v>
      </c>
      <c r="AV4231" s="13" t="s">
        <v>89</v>
      </c>
      <c r="AW4231" s="13" t="s">
        <v>30</v>
      </c>
      <c r="AX4231" s="13" t="s">
        <v>76</v>
      </c>
      <c r="AY4231" s="191" t="s">
        <v>524</v>
      </c>
    </row>
    <row r="4232" spans="2:51" s="14" customFormat="1">
      <c r="B4232" s="198"/>
      <c r="D4232" s="190" t="s">
        <v>532</v>
      </c>
      <c r="E4232" s="199" t="s">
        <v>1</v>
      </c>
      <c r="F4232" s="200" t="s">
        <v>1536</v>
      </c>
      <c r="H4232" s="199" t="s">
        <v>1</v>
      </c>
      <c r="I4232" s="201"/>
      <c r="L4232" s="198"/>
      <c r="M4232" s="202"/>
      <c r="N4232" s="203"/>
      <c r="O4232" s="203"/>
      <c r="P4232" s="203"/>
      <c r="Q4232" s="203"/>
      <c r="R4232" s="203"/>
      <c r="S4232" s="203"/>
      <c r="T4232" s="204"/>
      <c r="AT4232" s="199" t="s">
        <v>532</v>
      </c>
      <c r="AU4232" s="199" t="s">
        <v>89</v>
      </c>
      <c r="AV4232" s="14" t="s">
        <v>83</v>
      </c>
      <c r="AW4232" s="14" t="s">
        <v>30</v>
      </c>
      <c r="AX4232" s="14" t="s">
        <v>76</v>
      </c>
      <c r="AY4232" s="199" t="s">
        <v>524</v>
      </c>
    </row>
    <row r="4233" spans="2:51" s="13" customFormat="1">
      <c r="B4233" s="189"/>
      <c r="D4233" s="190" t="s">
        <v>532</v>
      </c>
      <c r="E4233" s="191" t="s">
        <v>1</v>
      </c>
      <c r="F4233" s="192" t="s">
        <v>3149</v>
      </c>
      <c r="H4233" s="193">
        <v>179.172</v>
      </c>
      <c r="I4233" s="194"/>
      <c r="L4233" s="189"/>
      <c r="M4233" s="195"/>
      <c r="N4233" s="196"/>
      <c r="O4233" s="196"/>
      <c r="P4233" s="196"/>
      <c r="Q4233" s="196"/>
      <c r="R4233" s="196"/>
      <c r="S4233" s="196"/>
      <c r="T4233" s="197"/>
      <c r="AT4233" s="191" t="s">
        <v>532</v>
      </c>
      <c r="AU4233" s="191" t="s">
        <v>89</v>
      </c>
      <c r="AV4233" s="13" t="s">
        <v>89</v>
      </c>
      <c r="AW4233" s="13" t="s">
        <v>30</v>
      </c>
      <c r="AX4233" s="13" t="s">
        <v>76</v>
      </c>
      <c r="AY4233" s="191" t="s">
        <v>524</v>
      </c>
    </row>
    <row r="4234" spans="2:51" s="14" customFormat="1">
      <c r="B4234" s="198"/>
      <c r="D4234" s="190" t="s">
        <v>532</v>
      </c>
      <c r="E4234" s="199" t="s">
        <v>1</v>
      </c>
      <c r="F4234" s="200" t="s">
        <v>1560</v>
      </c>
      <c r="H4234" s="199" t="s">
        <v>1</v>
      </c>
      <c r="I4234" s="201"/>
      <c r="L4234" s="198"/>
      <c r="M4234" s="202"/>
      <c r="N4234" s="203"/>
      <c r="O4234" s="203"/>
      <c r="P4234" s="203"/>
      <c r="Q4234" s="203"/>
      <c r="R4234" s="203"/>
      <c r="S4234" s="203"/>
      <c r="T4234" s="204"/>
      <c r="AT4234" s="199" t="s">
        <v>532</v>
      </c>
      <c r="AU4234" s="199" t="s">
        <v>89</v>
      </c>
      <c r="AV4234" s="14" t="s">
        <v>83</v>
      </c>
      <c r="AW4234" s="14" t="s">
        <v>30</v>
      </c>
      <c r="AX4234" s="14" t="s">
        <v>76</v>
      </c>
      <c r="AY4234" s="199" t="s">
        <v>524</v>
      </c>
    </row>
    <row r="4235" spans="2:51" s="13" customFormat="1">
      <c r="B4235" s="189"/>
      <c r="D4235" s="190" t="s">
        <v>532</v>
      </c>
      <c r="E4235" s="191" t="s">
        <v>1</v>
      </c>
      <c r="F4235" s="192" t="s">
        <v>3150</v>
      </c>
      <c r="H4235" s="193">
        <v>90.91</v>
      </c>
      <c r="I4235" s="194"/>
      <c r="L4235" s="189"/>
      <c r="M4235" s="195"/>
      <c r="N4235" s="196"/>
      <c r="O4235" s="196"/>
      <c r="P4235" s="196"/>
      <c r="Q4235" s="196"/>
      <c r="R4235" s="196"/>
      <c r="S4235" s="196"/>
      <c r="T4235" s="197"/>
      <c r="AT4235" s="191" t="s">
        <v>532</v>
      </c>
      <c r="AU4235" s="191" t="s">
        <v>89</v>
      </c>
      <c r="AV4235" s="13" t="s">
        <v>89</v>
      </c>
      <c r="AW4235" s="13" t="s">
        <v>30</v>
      </c>
      <c r="AX4235" s="13" t="s">
        <v>76</v>
      </c>
      <c r="AY4235" s="191" t="s">
        <v>524</v>
      </c>
    </row>
    <row r="4236" spans="2:51" s="14" customFormat="1">
      <c r="B4236" s="198"/>
      <c r="D4236" s="190" t="s">
        <v>532</v>
      </c>
      <c r="E4236" s="199" t="s">
        <v>1</v>
      </c>
      <c r="F4236" s="200" t="s">
        <v>1553</v>
      </c>
      <c r="H4236" s="199" t="s">
        <v>1</v>
      </c>
      <c r="I4236" s="201"/>
      <c r="L4236" s="198"/>
      <c r="M4236" s="202"/>
      <c r="N4236" s="203"/>
      <c r="O4236" s="203"/>
      <c r="P4236" s="203"/>
      <c r="Q4236" s="203"/>
      <c r="R4236" s="203"/>
      <c r="S4236" s="203"/>
      <c r="T4236" s="204"/>
      <c r="AT4236" s="199" t="s">
        <v>532</v>
      </c>
      <c r="AU4236" s="199" t="s">
        <v>89</v>
      </c>
      <c r="AV4236" s="14" t="s">
        <v>83</v>
      </c>
      <c r="AW4236" s="14" t="s">
        <v>30</v>
      </c>
      <c r="AX4236" s="14" t="s">
        <v>76</v>
      </c>
      <c r="AY4236" s="199" t="s">
        <v>524</v>
      </c>
    </row>
    <row r="4237" spans="2:51" s="13" customFormat="1">
      <c r="B4237" s="189"/>
      <c r="D4237" s="190" t="s">
        <v>532</v>
      </c>
      <c r="E4237" s="191" t="s">
        <v>1</v>
      </c>
      <c r="F4237" s="192" t="s">
        <v>3151</v>
      </c>
      <c r="H4237" s="193">
        <v>165.95</v>
      </c>
      <c r="I4237" s="194"/>
      <c r="L4237" s="189"/>
      <c r="M4237" s="195"/>
      <c r="N4237" s="196"/>
      <c r="O4237" s="196"/>
      <c r="P4237" s="196"/>
      <c r="Q4237" s="196"/>
      <c r="R4237" s="196"/>
      <c r="S4237" s="196"/>
      <c r="T4237" s="197"/>
      <c r="AT4237" s="191" t="s">
        <v>532</v>
      </c>
      <c r="AU4237" s="191" t="s">
        <v>89</v>
      </c>
      <c r="AV4237" s="13" t="s">
        <v>89</v>
      </c>
      <c r="AW4237" s="13" t="s">
        <v>30</v>
      </c>
      <c r="AX4237" s="13" t="s">
        <v>76</v>
      </c>
      <c r="AY4237" s="191" t="s">
        <v>524</v>
      </c>
    </row>
    <row r="4238" spans="2:51" s="13" customFormat="1">
      <c r="B4238" s="189"/>
      <c r="D4238" s="190" t="s">
        <v>532</v>
      </c>
      <c r="E4238" s="191" t="s">
        <v>1</v>
      </c>
      <c r="F4238" s="192" t="s">
        <v>3136</v>
      </c>
      <c r="H4238" s="193">
        <v>-17.82</v>
      </c>
      <c r="I4238" s="194"/>
      <c r="L4238" s="189"/>
      <c r="M4238" s="195"/>
      <c r="N4238" s="196"/>
      <c r="O4238" s="196"/>
      <c r="P4238" s="196"/>
      <c r="Q4238" s="196"/>
      <c r="R4238" s="196"/>
      <c r="S4238" s="196"/>
      <c r="T4238" s="197"/>
      <c r="AT4238" s="191" t="s">
        <v>532</v>
      </c>
      <c r="AU4238" s="191" t="s">
        <v>89</v>
      </c>
      <c r="AV4238" s="13" t="s">
        <v>89</v>
      </c>
      <c r="AW4238" s="13" t="s">
        <v>30</v>
      </c>
      <c r="AX4238" s="13" t="s">
        <v>76</v>
      </c>
      <c r="AY4238" s="191" t="s">
        <v>524</v>
      </c>
    </row>
    <row r="4239" spans="2:51" s="14" customFormat="1">
      <c r="B4239" s="198"/>
      <c r="D4239" s="190" t="s">
        <v>532</v>
      </c>
      <c r="E4239" s="199" t="s">
        <v>1</v>
      </c>
      <c r="F4239" s="200" t="s">
        <v>2195</v>
      </c>
      <c r="H4239" s="199" t="s">
        <v>1</v>
      </c>
      <c r="I4239" s="201"/>
      <c r="L4239" s="198"/>
      <c r="M4239" s="202"/>
      <c r="N4239" s="203"/>
      <c r="O4239" s="203"/>
      <c r="P4239" s="203"/>
      <c r="Q4239" s="203"/>
      <c r="R4239" s="203"/>
      <c r="S4239" s="203"/>
      <c r="T4239" s="204"/>
      <c r="AT4239" s="199" t="s">
        <v>532</v>
      </c>
      <c r="AU4239" s="199" t="s">
        <v>89</v>
      </c>
      <c r="AV4239" s="14" t="s">
        <v>83</v>
      </c>
      <c r="AW4239" s="14" t="s">
        <v>30</v>
      </c>
      <c r="AX4239" s="14" t="s">
        <v>76</v>
      </c>
      <c r="AY4239" s="199" t="s">
        <v>524</v>
      </c>
    </row>
    <row r="4240" spans="2:51" s="13" customFormat="1">
      <c r="B4240" s="189"/>
      <c r="D4240" s="190" t="s">
        <v>532</v>
      </c>
      <c r="E4240" s="191" t="s">
        <v>1</v>
      </c>
      <c r="F4240" s="192" t="s">
        <v>3152</v>
      </c>
      <c r="H4240" s="193">
        <v>101.479</v>
      </c>
      <c r="I4240" s="194"/>
      <c r="L4240" s="189"/>
      <c r="M4240" s="195"/>
      <c r="N4240" s="196"/>
      <c r="O4240" s="196"/>
      <c r="P4240" s="196"/>
      <c r="Q4240" s="196"/>
      <c r="R4240" s="196"/>
      <c r="S4240" s="196"/>
      <c r="T4240" s="197"/>
      <c r="AT4240" s="191" t="s">
        <v>532</v>
      </c>
      <c r="AU4240" s="191" t="s">
        <v>89</v>
      </c>
      <c r="AV4240" s="13" t="s">
        <v>89</v>
      </c>
      <c r="AW4240" s="13" t="s">
        <v>30</v>
      </c>
      <c r="AX4240" s="13" t="s">
        <v>76</v>
      </c>
      <c r="AY4240" s="191" t="s">
        <v>524</v>
      </c>
    </row>
    <row r="4241" spans="1:65" s="15" customFormat="1">
      <c r="B4241" s="205"/>
      <c r="D4241" s="190" t="s">
        <v>532</v>
      </c>
      <c r="E4241" s="206" t="s">
        <v>1</v>
      </c>
      <c r="F4241" s="207" t="s">
        <v>589</v>
      </c>
      <c r="H4241" s="208">
        <v>815.27</v>
      </c>
      <c r="I4241" s="209"/>
      <c r="L4241" s="205"/>
      <c r="M4241" s="210"/>
      <c r="N4241" s="211"/>
      <c r="O4241" s="211"/>
      <c r="P4241" s="211"/>
      <c r="Q4241" s="211"/>
      <c r="R4241" s="211"/>
      <c r="S4241" s="211"/>
      <c r="T4241" s="212"/>
      <c r="AT4241" s="206" t="s">
        <v>532</v>
      </c>
      <c r="AU4241" s="206" t="s">
        <v>89</v>
      </c>
      <c r="AV4241" s="15" t="s">
        <v>537</v>
      </c>
      <c r="AW4241" s="15" t="s">
        <v>30</v>
      </c>
      <c r="AX4241" s="15" t="s">
        <v>76</v>
      </c>
      <c r="AY4241" s="206" t="s">
        <v>524</v>
      </c>
    </row>
    <row r="4242" spans="1:65" s="16" customFormat="1">
      <c r="B4242" s="213"/>
      <c r="D4242" s="190" t="s">
        <v>532</v>
      </c>
      <c r="E4242" s="214" t="s">
        <v>1</v>
      </c>
      <c r="F4242" s="215" t="s">
        <v>590</v>
      </c>
      <c r="H4242" s="216">
        <v>1846.856</v>
      </c>
      <c r="I4242" s="217"/>
      <c r="L4242" s="213"/>
      <c r="M4242" s="218"/>
      <c r="N4242" s="219"/>
      <c r="O4242" s="219"/>
      <c r="P4242" s="219"/>
      <c r="Q4242" s="219"/>
      <c r="R4242" s="219"/>
      <c r="S4242" s="219"/>
      <c r="T4242" s="220"/>
      <c r="AT4242" s="214" t="s">
        <v>532</v>
      </c>
      <c r="AU4242" s="214" t="s">
        <v>89</v>
      </c>
      <c r="AV4242" s="16" t="s">
        <v>530</v>
      </c>
      <c r="AW4242" s="16" t="s">
        <v>30</v>
      </c>
      <c r="AX4242" s="16" t="s">
        <v>83</v>
      </c>
      <c r="AY4242" s="214" t="s">
        <v>524</v>
      </c>
    </row>
    <row r="4243" spans="1:65" s="12" customFormat="1" ht="22.95" customHeight="1">
      <c r="B4243" s="163"/>
      <c r="D4243" s="164" t="s">
        <v>75</v>
      </c>
      <c r="E4243" s="174" t="s">
        <v>4567</v>
      </c>
      <c r="F4243" s="174" t="s">
        <v>4568</v>
      </c>
      <c r="I4243" s="166"/>
      <c r="J4243" s="175">
        <f>BK4243</f>
        <v>0</v>
      </c>
      <c r="L4243" s="163"/>
      <c r="M4243" s="168"/>
      <c r="N4243" s="169"/>
      <c r="O4243" s="169"/>
      <c r="P4243" s="170">
        <f>SUM(P4244:P5077)</f>
        <v>0</v>
      </c>
      <c r="Q4243" s="169"/>
      <c r="R4243" s="170">
        <f>SUM(R4244:R5077)</f>
        <v>5.0131055500000006</v>
      </c>
      <c r="S4243" s="169"/>
      <c r="T4243" s="171">
        <f>SUM(T4244:T5077)</f>
        <v>0</v>
      </c>
      <c r="AR4243" s="164" t="s">
        <v>89</v>
      </c>
      <c r="AT4243" s="172" t="s">
        <v>75</v>
      </c>
      <c r="AU4243" s="172" t="s">
        <v>83</v>
      </c>
      <c r="AY4243" s="164" t="s">
        <v>524</v>
      </c>
      <c r="BK4243" s="173">
        <f>SUM(BK4244:BK5077)</f>
        <v>0</v>
      </c>
    </row>
    <row r="4244" spans="1:65" s="2" customFormat="1" ht="21.75" customHeight="1">
      <c r="A4244" s="35"/>
      <c r="B4244" s="144"/>
      <c r="C4244" s="176" t="s">
        <v>4569</v>
      </c>
      <c r="D4244" s="176" t="s">
        <v>526</v>
      </c>
      <c r="E4244" s="177" t="s">
        <v>4570</v>
      </c>
      <c r="F4244" s="178" t="s">
        <v>4571</v>
      </c>
      <c r="G4244" s="179" t="s">
        <v>529</v>
      </c>
      <c r="H4244" s="180">
        <v>11658.385</v>
      </c>
      <c r="I4244" s="181"/>
      <c r="J4244" s="180">
        <f>ROUND(I4244*H4244,3)</f>
        <v>0</v>
      </c>
      <c r="K4244" s="182"/>
      <c r="L4244" s="36"/>
      <c r="M4244" s="183" t="s">
        <v>1</v>
      </c>
      <c r="N4244" s="184" t="s">
        <v>42</v>
      </c>
      <c r="O4244" s="61"/>
      <c r="P4244" s="185">
        <f>O4244*H4244</f>
        <v>0</v>
      </c>
      <c r="Q4244" s="185">
        <v>1E-4</v>
      </c>
      <c r="R4244" s="185">
        <f>Q4244*H4244</f>
        <v>1.1658385</v>
      </c>
      <c r="S4244" s="185">
        <v>0</v>
      </c>
      <c r="T4244" s="186">
        <f>S4244*H4244</f>
        <v>0</v>
      </c>
      <c r="U4244" s="35"/>
      <c r="V4244" s="35"/>
      <c r="W4244" s="35"/>
      <c r="X4244" s="35"/>
      <c r="Y4244" s="35"/>
      <c r="Z4244" s="35"/>
      <c r="AA4244" s="35"/>
      <c r="AB4244" s="35"/>
      <c r="AC4244" s="35"/>
      <c r="AD4244" s="35"/>
      <c r="AE4244" s="35"/>
      <c r="AR4244" s="187" t="s">
        <v>644</v>
      </c>
      <c r="AT4244" s="187" t="s">
        <v>526</v>
      </c>
      <c r="AU4244" s="187" t="s">
        <v>89</v>
      </c>
      <c r="AY4244" s="18" t="s">
        <v>524</v>
      </c>
      <c r="BE4244" s="105">
        <f>IF(N4244="základná",J4244,0)</f>
        <v>0</v>
      </c>
      <c r="BF4244" s="105">
        <f>IF(N4244="znížená",J4244,0)</f>
        <v>0</v>
      </c>
      <c r="BG4244" s="105">
        <f>IF(N4244="zákl. prenesená",J4244,0)</f>
        <v>0</v>
      </c>
      <c r="BH4244" s="105">
        <f>IF(N4244="zníž. prenesená",J4244,0)</f>
        <v>0</v>
      </c>
      <c r="BI4244" s="105">
        <f>IF(N4244="nulová",J4244,0)</f>
        <v>0</v>
      </c>
      <c r="BJ4244" s="18" t="s">
        <v>89</v>
      </c>
      <c r="BK4244" s="188">
        <f>ROUND(I4244*H4244,3)</f>
        <v>0</v>
      </c>
      <c r="BL4244" s="18" t="s">
        <v>644</v>
      </c>
      <c r="BM4244" s="187" t="s">
        <v>4572</v>
      </c>
    </row>
    <row r="4245" spans="1:65" s="13" customFormat="1">
      <c r="B4245" s="189"/>
      <c r="D4245" s="190" t="s">
        <v>532</v>
      </c>
      <c r="E4245" s="191" t="s">
        <v>1</v>
      </c>
      <c r="F4245" s="192" t="s">
        <v>322</v>
      </c>
      <c r="H4245" s="193">
        <v>11658.385</v>
      </c>
      <c r="I4245" s="194"/>
      <c r="L4245" s="189"/>
      <c r="M4245" s="195"/>
      <c r="N4245" s="196"/>
      <c r="O4245" s="196"/>
      <c r="P4245" s="196"/>
      <c r="Q4245" s="196"/>
      <c r="R4245" s="196"/>
      <c r="S4245" s="196"/>
      <c r="T4245" s="197"/>
      <c r="AT4245" s="191" t="s">
        <v>532</v>
      </c>
      <c r="AU4245" s="191" t="s">
        <v>89</v>
      </c>
      <c r="AV4245" s="13" t="s">
        <v>89</v>
      </c>
      <c r="AW4245" s="13" t="s">
        <v>30</v>
      </c>
      <c r="AX4245" s="13" t="s">
        <v>83</v>
      </c>
      <c r="AY4245" s="191" t="s">
        <v>524</v>
      </c>
    </row>
    <row r="4246" spans="1:65" s="2" customFormat="1" ht="33" customHeight="1">
      <c r="A4246" s="35"/>
      <c r="B4246" s="144"/>
      <c r="C4246" s="176" t="s">
        <v>4573</v>
      </c>
      <c r="D4246" s="176" t="s">
        <v>526</v>
      </c>
      <c r="E4246" s="177" t="s">
        <v>4574</v>
      </c>
      <c r="F4246" s="178" t="s">
        <v>4575</v>
      </c>
      <c r="G4246" s="179" t="s">
        <v>529</v>
      </c>
      <c r="H4246" s="180">
        <v>11658.385</v>
      </c>
      <c r="I4246" s="181"/>
      <c r="J4246" s="180">
        <f>ROUND(I4246*H4246,3)</f>
        <v>0</v>
      </c>
      <c r="K4246" s="182"/>
      <c r="L4246" s="36"/>
      <c r="M4246" s="183" t="s">
        <v>1</v>
      </c>
      <c r="N4246" s="184" t="s">
        <v>42</v>
      </c>
      <c r="O4246" s="61"/>
      <c r="P4246" s="185">
        <f>O4246*H4246</f>
        <v>0</v>
      </c>
      <c r="Q4246" s="185">
        <v>3.3E-4</v>
      </c>
      <c r="R4246" s="185">
        <f>Q4246*H4246</f>
        <v>3.8472670500000001</v>
      </c>
      <c r="S4246" s="185">
        <v>0</v>
      </c>
      <c r="T4246" s="186">
        <f>S4246*H4246</f>
        <v>0</v>
      </c>
      <c r="U4246" s="35"/>
      <c r="V4246" s="35"/>
      <c r="W4246" s="35"/>
      <c r="X4246" s="35"/>
      <c r="Y4246" s="35"/>
      <c r="Z4246" s="35"/>
      <c r="AA4246" s="35"/>
      <c r="AB4246" s="35"/>
      <c r="AC4246" s="35"/>
      <c r="AD4246" s="35"/>
      <c r="AE4246" s="35"/>
      <c r="AR4246" s="187" t="s">
        <v>644</v>
      </c>
      <c r="AT4246" s="187" t="s">
        <v>526</v>
      </c>
      <c r="AU4246" s="187" t="s">
        <v>89</v>
      </c>
      <c r="AY4246" s="18" t="s">
        <v>524</v>
      </c>
      <c r="BE4246" s="105">
        <f>IF(N4246="základná",J4246,0)</f>
        <v>0</v>
      </c>
      <c r="BF4246" s="105">
        <f>IF(N4246="znížená",J4246,0)</f>
        <v>0</v>
      </c>
      <c r="BG4246" s="105">
        <f>IF(N4246="zákl. prenesená",J4246,0)</f>
        <v>0</v>
      </c>
      <c r="BH4246" s="105">
        <f>IF(N4246="zníž. prenesená",J4246,0)</f>
        <v>0</v>
      </c>
      <c r="BI4246" s="105">
        <f>IF(N4246="nulová",J4246,0)</f>
        <v>0</v>
      </c>
      <c r="BJ4246" s="18" t="s">
        <v>89</v>
      </c>
      <c r="BK4246" s="188">
        <f>ROUND(I4246*H4246,3)</f>
        <v>0</v>
      </c>
      <c r="BL4246" s="18" t="s">
        <v>644</v>
      </c>
      <c r="BM4246" s="187" t="s">
        <v>4576</v>
      </c>
    </row>
    <row r="4247" spans="1:65" s="14" customFormat="1">
      <c r="B4247" s="198"/>
      <c r="D4247" s="190" t="s">
        <v>532</v>
      </c>
      <c r="E4247" s="199" t="s">
        <v>1</v>
      </c>
      <c r="F4247" s="200" t="s">
        <v>577</v>
      </c>
      <c r="H4247" s="199" t="s">
        <v>1</v>
      </c>
      <c r="I4247" s="201"/>
      <c r="L4247" s="198"/>
      <c r="M4247" s="202"/>
      <c r="N4247" s="203"/>
      <c r="O4247" s="203"/>
      <c r="P4247" s="203"/>
      <c r="Q4247" s="203"/>
      <c r="R4247" s="203"/>
      <c r="S4247" s="203"/>
      <c r="T4247" s="204"/>
      <c r="AT4247" s="199" t="s">
        <v>532</v>
      </c>
      <c r="AU4247" s="199" t="s">
        <v>89</v>
      </c>
      <c r="AV4247" s="14" t="s">
        <v>83</v>
      </c>
      <c r="AW4247" s="14" t="s">
        <v>30</v>
      </c>
      <c r="AX4247" s="14" t="s">
        <v>76</v>
      </c>
      <c r="AY4247" s="199" t="s">
        <v>524</v>
      </c>
    </row>
    <row r="4248" spans="1:65" s="14" customFormat="1">
      <c r="B4248" s="198"/>
      <c r="D4248" s="190" t="s">
        <v>532</v>
      </c>
      <c r="E4248" s="199" t="s">
        <v>1</v>
      </c>
      <c r="F4248" s="200" t="s">
        <v>4577</v>
      </c>
      <c r="H4248" s="199" t="s">
        <v>1</v>
      </c>
      <c r="I4248" s="201"/>
      <c r="L4248" s="198"/>
      <c r="M4248" s="202"/>
      <c r="N4248" s="203"/>
      <c r="O4248" s="203"/>
      <c r="P4248" s="203"/>
      <c r="Q4248" s="203"/>
      <c r="R4248" s="203"/>
      <c r="S4248" s="203"/>
      <c r="T4248" s="204"/>
      <c r="AT4248" s="199" t="s">
        <v>532</v>
      </c>
      <c r="AU4248" s="199" t="s">
        <v>89</v>
      </c>
      <c r="AV4248" s="14" t="s">
        <v>83</v>
      </c>
      <c r="AW4248" s="14" t="s">
        <v>30</v>
      </c>
      <c r="AX4248" s="14" t="s">
        <v>76</v>
      </c>
      <c r="AY4248" s="199" t="s">
        <v>524</v>
      </c>
    </row>
    <row r="4249" spans="1:65" s="13" customFormat="1">
      <c r="B4249" s="189"/>
      <c r="D4249" s="190" t="s">
        <v>532</v>
      </c>
      <c r="E4249" s="191" t="s">
        <v>1</v>
      </c>
      <c r="F4249" s="192" t="s">
        <v>330</v>
      </c>
      <c r="H4249" s="193">
        <v>2973.402</v>
      </c>
      <c r="I4249" s="194"/>
      <c r="L4249" s="189"/>
      <c r="M4249" s="195"/>
      <c r="N4249" s="196"/>
      <c r="O4249" s="196"/>
      <c r="P4249" s="196"/>
      <c r="Q4249" s="196"/>
      <c r="R4249" s="196"/>
      <c r="S4249" s="196"/>
      <c r="T4249" s="197"/>
      <c r="AT4249" s="191" t="s">
        <v>532</v>
      </c>
      <c r="AU4249" s="191" t="s">
        <v>89</v>
      </c>
      <c r="AV4249" s="13" t="s">
        <v>89</v>
      </c>
      <c r="AW4249" s="13" t="s">
        <v>30</v>
      </c>
      <c r="AX4249" s="13" t="s">
        <v>76</v>
      </c>
      <c r="AY4249" s="191" t="s">
        <v>524</v>
      </c>
    </row>
    <row r="4250" spans="1:65" s="15" customFormat="1">
      <c r="B4250" s="205"/>
      <c r="D4250" s="190" t="s">
        <v>532</v>
      </c>
      <c r="E4250" s="206" t="s">
        <v>1</v>
      </c>
      <c r="F4250" s="207" t="s">
        <v>589</v>
      </c>
      <c r="H4250" s="208">
        <v>2973.402</v>
      </c>
      <c r="I4250" s="209"/>
      <c r="L4250" s="205"/>
      <c r="M4250" s="210"/>
      <c r="N4250" s="211"/>
      <c r="O4250" s="211"/>
      <c r="P4250" s="211"/>
      <c r="Q4250" s="211"/>
      <c r="R4250" s="211"/>
      <c r="S4250" s="211"/>
      <c r="T4250" s="212"/>
      <c r="AT4250" s="206" t="s">
        <v>532</v>
      </c>
      <c r="AU4250" s="206" t="s">
        <v>89</v>
      </c>
      <c r="AV4250" s="15" t="s">
        <v>537</v>
      </c>
      <c r="AW4250" s="15" t="s">
        <v>30</v>
      </c>
      <c r="AX4250" s="15" t="s">
        <v>76</v>
      </c>
      <c r="AY4250" s="206" t="s">
        <v>524</v>
      </c>
    </row>
    <row r="4251" spans="1:65" s="14" customFormat="1">
      <c r="B4251" s="198"/>
      <c r="D4251" s="190" t="s">
        <v>532</v>
      </c>
      <c r="E4251" s="199" t="s">
        <v>1</v>
      </c>
      <c r="F4251" s="200" t="s">
        <v>4578</v>
      </c>
      <c r="H4251" s="199" t="s">
        <v>1</v>
      </c>
      <c r="I4251" s="201"/>
      <c r="L4251" s="198"/>
      <c r="M4251" s="202"/>
      <c r="N4251" s="203"/>
      <c r="O4251" s="203"/>
      <c r="P4251" s="203"/>
      <c r="Q4251" s="203"/>
      <c r="R4251" s="203"/>
      <c r="S4251" s="203"/>
      <c r="T4251" s="204"/>
      <c r="AT4251" s="199" t="s">
        <v>532</v>
      </c>
      <c r="AU4251" s="199" t="s">
        <v>89</v>
      </c>
      <c r="AV4251" s="14" t="s">
        <v>83</v>
      </c>
      <c r="AW4251" s="14" t="s">
        <v>30</v>
      </c>
      <c r="AX4251" s="14" t="s">
        <v>76</v>
      </c>
      <c r="AY4251" s="199" t="s">
        <v>524</v>
      </c>
    </row>
    <row r="4252" spans="1:65" s="14" customFormat="1">
      <c r="B4252" s="198"/>
      <c r="D4252" s="190" t="s">
        <v>532</v>
      </c>
      <c r="E4252" s="199" t="s">
        <v>1</v>
      </c>
      <c r="F4252" s="200" t="s">
        <v>1175</v>
      </c>
      <c r="H4252" s="199" t="s">
        <v>1</v>
      </c>
      <c r="I4252" s="201"/>
      <c r="L4252" s="198"/>
      <c r="M4252" s="202"/>
      <c r="N4252" s="203"/>
      <c r="O4252" s="203"/>
      <c r="P4252" s="203"/>
      <c r="Q4252" s="203"/>
      <c r="R4252" s="203"/>
      <c r="S4252" s="203"/>
      <c r="T4252" s="204"/>
      <c r="AT4252" s="199" t="s">
        <v>532</v>
      </c>
      <c r="AU4252" s="199" t="s">
        <v>89</v>
      </c>
      <c r="AV4252" s="14" t="s">
        <v>83</v>
      </c>
      <c r="AW4252" s="14" t="s">
        <v>30</v>
      </c>
      <c r="AX4252" s="14" t="s">
        <v>76</v>
      </c>
      <c r="AY4252" s="199" t="s">
        <v>524</v>
      </c>
    </row>
    <row r="4253" spans="1:65" s="14" customFormat="1">
      <c r="B4253" s="198"/>
      <c r="D4253" s="190" t="s">
        <v>532</v>
      </c>
      <c r="E4253" s="199" t="s">
        <v>1</v>
      </c>
      <c r="F4253" s="200" t="s">
        <v>1034</v>
      </c>
      <c r="H4253" s="199" t="s">
        <v>1</v>
      </c>
      <c r="I4253" s="201"/>
      <c r="L4253" s="198"/>
      <c r="M4253" s="202"/>
      <c r="N4253" s="203"/>
      <c r="O4253" s="203"/>
      <c r="P4253" s="203"/>
      <c r="Q4253" s="203"/>
      <c r="R4253" s="203"/>
      <c r="S4253" s="203"/>
      <c r="T4253" s="204"/>
      <c r="AT4253" s="199" t="s">
        <v>532</v>
      </c>
      <c r="AU4253" s="199" t="s">
        <v>89</v>
      </c>
      <c r="AV4253" s="14" t="s">
        <v>83</v>
      </c>
      <c r="AW4253" s="14" t="s">
        <v>30</v>
      </c>
      <c r="AX4253" s="14" t="s">
        <v>76</v>
      </c>
      <c r="AY4253" s="199" t="s">
        <v>524</v>
      </c>
    </row>
    <row r="4254" spans="1:65" s="14" customFormat="1">
      <c r="B4254" s="198"/>
      <c r="D4254" s="190" t="s">
        <v>532</v>
      </c>
      <c r="E4254" s="199" t="s">
        <v>1</v>
      </c>
      <c r="F4254" s="200" t="s">
        <v>1176</v>
      </c>
      <c r="H4254" s="199" t="s">
        <v>1</v>
      </c>
      <c r="I4254" s="201"/>
      <c r="L4254" s="198"/>
      <c r="M4254" s="202"/>
      <c r="N4254" s="203"/>
      <c r="O4254" s="203"/>
      <c r="P4254" s="203"/>
      <c r="Q4254" s="203"/>
      <c r="R4254" s="203"/>
      <c r="S4254" s="203"/>
      <c r="T4254" s="204"/>
      <c r="AT4254" s="199" t="s">
        <v>532</v>
      </c>
      <c r="AU4254" s="199" t="s">
        <v>89</v>
      </c>
      <c r="AV4254" s="14" t="s">
        <v>83</v>
      </c>
      <c r="AW4254" s="14" t="s">
        <v>30</v>
      </c>
      <c r="AX4254" s="14" t="s">
        <v>76</v>
      </c>
      <c r="AY4254" s="199" t="s">
        <v>524</v>
      </c>
    </row>
    <row r="4255" spans="1:65" s="14" customFormat="1">
      <c r="B4255" s="198"/>
      <c r="D4255" s="190" t="s">
        <v>532</v>
      </c>
      <c r="E4255" s="199" t="s">
        <v>1</v>
      </c>
      <c r="F4255" s="200" t="s">
        <v>1177</v>
      </c>
      <c r="H4255" s="199" t="s">
        <v>1</v>
      </c>
      <c r="I4255" s="201"/>
      <c r="L4255" s="198"/>
      <c r="M4255" s="202"/>
      <c r="N4255" s="203"/>
      <c r="O4255" s="203"/>
      <c r="P4255" s="203"/>
      <c r="Q4255" s="203"/>
      <c r="R4255" s="203"/>
      <c r="S4255" s="203"/>
      <c r="T4255" s="204"/>
      <c r="AT4255" s="199" t="s">
        <v>532</v>
      </c>
      <c r="AU4255" s="199" t="s">
        <v>89</v>
      </c>
      <c r="AV4255" s="14" t="s">
        <v>83</v>
      </c>
      <c r="AW4255" s="14" t="s">
        <v>30</v>
      </c>
      <c r="AX4255" s="14" t="s">
        <v>76</v>
      </c>
      <c r="AY4255" s="199" t="s">
        <v>524</v>
      </c>
    </row>
    <row r="4256" spans="1:65" s="13" customFormat="1">
      <c r="B4256" s="189"/>
      <c r="D4256" s="190" t="s">
        <v>532</v>
      </c>
      <c r="E4256" s="191" t="s">
        <v>1</v>
      </c>
      <c r="F4256" s="192" t="s">
        <v>4579</v>
      </c>
      <c r="H4256" s="193">
        <v>8.8119999999999994</v>
      </c>
      <c r="I4256" s="194"/>
      <c r="L4256" s="189"/>
      <c r="M4256" s="195"/>
      <c r="N4256" s="196"/>
      <c r="O4256" s="196"/>
      <c r="P4256" s="196"/>
      <c r="Q4256" s="196"/>
      <c r="R4256" s="196"/>
      <c r="S4256" s="196"/>
      <c r="T4256" s="197"/>
      <c r="AT4256" s="191" t="s">
        <v>532</v>
      </c>
      <c r="AU4256" s="191" t="s">
        <v>89</v>
      </c>
      <c r="AV4256" s="13" t="s">
        <v>89</v>
      </c>
      <c r="AW4256" s="13" t="s">
        <v>30</v>
      </c>
      <c r="AX4256" s="13" t="s">
        <v>76</v>
      </c>
      <c r="AY4256" s="191" t="s">
        <v>524</v>
      </c>
    </row>
    <row r="4257" spans="2:51" s="14" customFormat="1">
      <c r="B4257" s="198"/>
      <c r="D4257" s="190" t="s">
        <v>532</v>
      </c>
      <c r="E4257" s="199" t="s">
        <v>1</v>
      </c>
      <c r="F4257" s="200" t="s">
        <v>1047</v>
      </c>
      <c r="H4257" s="199" t="s">
        <v>1</v>
      </c>
      <c r="I4257" s="201"/>
      <c r="L4257" s="198"/>
      <c r="M4257" s="202"/>
      <c r="N4257" s="203"/>
      <c r="O4257" s="203"/>
      <c r="P4257" s="203"/>
      <c r="Q4257" s="203"/>
      <c r="R4257" s="203"/>
      <c r="S4257" s="203"/>
      <c r="T4257" s="204"/>
      <c r="AT4257" s="199" t="s">
        <v>532</v>
      </c>
      <c r="AU4257" s="199" t="s">
        <v>89</v>
      </c>
      <c r="AV4257" s="14" t="s">
        <v>83</v>
      </c>
      <c r="AW4257" s="14" t="s">
        <v>30</v>
      </c>
      <c r="AX4257" s="14" t="s">
        <v>76</v>
      </c>
      <c r="AY4257" s="199" t="s">
        <v>524</v>
      </c>
    </row>
    <row r="4258" spans="2:51" s="14" customFormat="1">
      <c r="B4258" s="198"/>
      <c r="D4258" s="190" t="s">
        <v>532</v>
      </c>
      <c r="E4258" s="199" t="s">
        <v>1</v>
      </c>
      <c r="F4258" s="200" t="s">
        <v>1177</v>
      </c>
      <c r="H4258" s="199" t="s">
        <v>1</v>
      </c>
      <c r="I4258" s="201"/>
      <c r="L4258" s="198"/>
      <c r="M4258" s="202"/>
      <c r="N4258" s="203"/>
      <c r="O4258" s="203"/>
      <c r="P4258" s="203"/>
      <c r="Q4258" s="203"/>
      <c r="R4258" s="203"/>
      <c r="S4258" s="203"/>
      <c r="T4258" s="204"/>
      <c r="AT4258" s="199" t="s">
        <v>532</v>
      </c>
      <c r="AU4258" s="199" t="s">
        <v>89</v>
      </c>
      <c r="AV4258" s="14" t="s">
        <v>83</v>
      </c>
      <c r="AW4258" s="14" t="s">
        <v>30</v>
      </c>
      <c r="AX4258" s="14" t="s">
        <v>76</v>
      </c>
      <c r="AY4258" s="199" t="s">
        <v>524</v>
      </c>
    </row>
    <row r="4259" spans="2:51" s="13" customFormat="1">
      <c r="B4259" s="189"/>
      <c r="D4259" s="190" t="s">
        <v>532</v>
      </c>
      <c r="E4259" s="191" t="s">
        <v>1</v>
      </c>
      <c r="F4259" s="192" t="s">
        <v>4580</v>
      </c>
      <c r="H4259" s="193">
        <v>0.313</v>
      </c>
      <c r="I4259" s="194"/>
      <c r="L4259" s="189"/>
      <c r="M4259" s="195"/>
      <c r="N4259" s="196"/>
      <c r="O4259" s="196"/>
      <c r="P4259" s="196"/>
      <c r="Q4259" s="196"/>
      <c r="R4259" s="196"/>
      <c r="S4259" s="196"/>
      <c r="T4259" s="197"/>
      <c r="AT4259" s="191" t="s">
        <v>532</v>
      </c>
      <c r="AU4259" s="191" t="s">
        <v>89</v>
      </c>
      <c r="AV4259" s="13" t="s">
        <v>89</v>
      </c>
      <c r="AW4259" s="13" t="s">
        <v>30</v>
      </c>
      <c r="AX4259" s="13" t="s">
        <v>76</v>
      </c>
      <c r="AY4259" s="191" t="s">
        <v>524</v>
      </c>
    </row>
    <row r="4260" spans="2:51" s="14" customFormat="1">
      <c r="B4260" s="198"/>
      <c r="D4260" s="190" t="s">
        <v>532</v>
      </c>
      <c r="E4260" s="199" t="s">
        <v>1</v>
      </c>
      <c r="F4260" s="200" t="s">
        <v>1055</v>
      </c>
      <c r="H4260" s="199" t="s">
        <v>1</v>
      </c>
      <c r="I4260" s="201"/>
      <c r="L4260" s="198"/>
      <c r="M4260" s="202"/>
      <c r="N4260" s="203"/>
      <c r="O4260" s="203"/>
      <c r="P4260" s="203"/>
      <c r="Q4260" s="203"/>
      <c r="R4260" s="203"/>
      <c r="S4260" s="203"/>
      <c r="T4260" s="204"/>
      <c r="AT4260" s="199" t="s">
        <v>532</v>
      </c>
      <c r="AU4260" s="199" t="s">
        <v>89</v>
      </c>
      <c r="AV4260" s="14" t="s">
        <v>83</v>
      </c>
      <c r="AW4260" s="14" t="s">
        <v>30</v>
      </c>
      <c r="AX4260" s="14" t="s">
        <v>76</v>
      </c>
      <c r="AY4260" s="199" t="s">
        <v>524</v>
      </c>
    </row>
    <row r="4261" spans="2:51" s="13" customFormat="1">
      <c r="B4261" s="189"/>
      <c r="D4261" s="190" t="s">
        <v>532</v>
      </c>
      <c r="E4261" s="191" t="s">
        <v>1</v>
      </c>
      <c r="F4261" s="192" t="s">
        <v>4581</v>
      </c>
      <c r="H4261" s="193">
        <v>22.536999999999999</v>
      </c>
      <c r="I4261" s="194"/>
      <c r="L4261" s="189"/>
      <c r="M4261" s="195"/>
      <c r="N4261" s="196"/>
      <c r="O4261" s="196"/>
      <c r="P4261" s="196"/>
      <c r="Q4261" s="196"/>
      <c r="R4261" s="196"/>
      <c r="S4261" s="196"/>
      <c r="T4261" s="197"/>
      <c r="AT4261" s="191" t="s">
        <v>532</v>
      </c>
      <c r="AU4261" s="191" t="s">
        <v>89</v>
      </c>
      <c r="AV4261" s="13" t="s">
        <v>89</v>
      </c>
      <c r="AW4261" s="13" t="s">
        <v>30</v>
      </c>
      <c r="AX4261" s="13" t="s">
        <v>76</v>
      </c>
      <c r="AY4261" s="191" t="s">
        <v>524</v>
      </c>
    </row>
    <row r="4262" spans="2:51" s="14" customFormat="1">
      <c r="B4262" s="198"/>
      <c r="D4262" s="190" t="s">
        <v>532</v>
      </c>
      <c r="E4262" s="199" t="s">
        <v>1</v>
      </c>
      <c r="F4262" s="200" t="s">
        <v>1057</v>
      </c>
      <c r="H4262" s="199" t="s">
        <v>1</v>
      </c>
      <c r="I4262" s="201"/>
      <c r="L4262" s="198"/>
      <c r="M4262" s="202"/>
      <c r="N4262" s="203"/>
      <c r="O4262" s="203"/>
      <c r="P4262" s="203"/>
      <c r="Q4262" s="203"/>
      <c r="R4262" s="203"/>
      <c r="S4262" s="203"/>
      <c r="T4262" s="204"/>
      <c r="AT4262" s="199" t="s">
        <v>532</v>
      </c>
      <c r="AU4262" s="199" t="s">
        <v>89</v>
      </c>
      <c r="AV4262" s="14" t="s">
        <v>83</v>
      </c>
      <c r="AW4262" s="14" t="s">
        <v>30</v>
      </c>
      <c r="AX4262" s="14" t="s">
        <v>76</v>
      </c>
      <c r="AY4262" s="199" t="s">
        <v>524</v>
      </c>
    </row>
    <row r="4263" spans="2:51" s="13" customFormat="1">
      <c r="B4263" s="189"/>
      <c r="D4263" s="190" t="s">
        <v>532</v>
      </c>
      <c r="E4263" s="191" t="s">
        <v>1</v>
      </c>
      <c r="F4263" s="192" t="s">
        <v>4582</v>
      </c>
      <c r="H4263" s="193">
        <v>22.532</v>
      </c>
      <c r="I4263" s="194"/>
      <c r="L4263" s="189"/>
      <c r="M4263" s="195"/>
      <c r="N4263" s="196"/>
      <c r="O4263" s="196"/>
      <c r="P4263" s="196"/>
      <c r="Q4263" s="196"/>
      <c r="R4263" s="196"/>
      <c r="S4263" s="196"/>
      <c r="T4263" s="197"/>
      <c r="AT4263" s="191" t="s">
        <v>532</v>
      </c>
      <c r="AU4263" s="191" t="s">
        <v>89</v>
      </c>
      <c r="AV4263" s="13" t="s">
        <v>89</v>
      </c>
      <c r="AW4263" s="13" t="s">
        <v>30</v>
      </c>
      <c r="AX4263" s="13" t="s">
        <v>76</v>
      </c>
      <c r="AY4263" s="191" t="s">
        <v>524</v>
      </c>
    </row>
    <row r="4264" spans="2:51" s="14" customFormat="1">
      <c r="B4264" s="198"/>
      <c r="D4264" s="190" t="s">
        <v>532</v>
      </c>
      <c r="E4264" s="199" t="s">
        <v>1</v>
      </c>
      <c r="F4264" s="200" t="s">
        <v>1182</v>
      </c>
      <c r="H4264" s="199" t="s">
        <v>1</v>
      </c>
      <c r="I4264" s="201"/>
      <c r="L4264" s="198"/>
      <c r="M4264" s="202"/>
      <c r="N4264" s="203"/>
      <c r="O4264" s="203"/>
      <c r="P4264" s="203"/>
      <c r="Q4264" s="203"/>
      <c r="R4264" s="203"/>
      <c r="S4264" s="203"/>
      <c r="T4264" s="204"/>
      <c r="AT4264" s="199" t="s">
        <v>532</v>
      </c>
      <c r="AU4264" s="199" t="s">
        <v>89</v>
      </c>
      <c r="AV4264" s="14" t="s">
        <v>83</v>
      </c>
      <c r="AW4264" s="14" t="s">
        <v>30</v>
      </c>
      <c r="AX4264" s="14" t="s">
        <v>76</v>
      </c>
      <c r="AY4264" s="199" t="s">
        <v>524</v>
      </c>
    </row>
    <row r="4265" spans="2:51" s="13" customFormat="1">
      <c r="B4265" s="189"/>
      <c r="D4265" s="190" t="s">
        <v>532</v>
      </c>
      <c r="E4265" s="191" t="s">
        <v>1</v>
      </c>
      <c r="F4265" s="192" t="s">
        <v>4583</v>
      </c>
      <c r="H4265" s="193">
        <v>10.132999999999999</v>
      </c>
      <c r="I4265" s="194"/>
      <c r="L4265" s="189"/>
      <c r="M4265" s="195"/>
      <c r="N4265" s="196"/>
      <c r="O4265" s="196"/>
      <c r="P4265" s="196"/>
      <c r="Q4265" s="196"/>
      <c r="R4265" s="196"/>
      <c r="S4265" s="196"/>
      <c r="T4265" s="197"/>
      <c r="AT4265" s="191" t="s">
        <v>532</v>
      </c>
      <c r="AU4265" s="191" t="s">
        <v>89</v>
      </c>
      <c r="AV4265" s="13" t="s">
        <v>89</v>
      </c>
      <c r="AW4265" s="13" t="s">
        <v>30</v>
      </c>
      <c r="AX4265" s="13" t="s">
        <v>76</v>
      </c>
      <c r="AY4265" s="191" t="s">
        <v>524</v>
      </c>
    </row>
    <row r="4266" spans="2:51" s="13" customFormat="1">
      <c r="B4266" s="189"/>
      <c r="D4266" s="190" t="s">
        <v>532</v>
      </c>
      <c r="E4266" s="191" t="s">
        <v>1</v>
      </c>
      <c r="F4266" s="192" t="s">
        <v>4584</v>
      </c>
      <c r="H4266" s="193">
        <v>2.9319999999999999</v>
      </c>
      <c r="I4266" s="194"/>
      <c r="L4266" s="189"/>
      <c r="M4266" s="195"/>
      <c r="N4266" s="196"/>
      <c r="O4266" s="196"/>
      <c r="P4266" s="196"/>
      <c r="Q4266" s="196"/>
      <c r="R4266" s="196"/>
      <c r="S4266" s="196"/>
      <c r="T4266" s="197"/>
      <c r="AT4266" s="191" t="s">
        <v>532</v>
      </c>
      <c r="AU4266" s="191" t="s">
        <v>89</v>
      </c>
      <c r="AV4266" s="13" t="s">
        <v>89</v>
      </c>
      <c r="AW4266" s="13" t="s">
        <v>30</v>
      </c>
      <c r="AX4266" s="13" t="s">
        <v>76</v>
      </c>
      <c r="AY4266" s="191" t="s">
        <v>524</v>
      </c>
    </row>
    <row r="4267" spans="2:51" s="14" customFormat="1">
      <c r="B4267" s="198"/>
      <c r="D4267" s="190" t="s">
        <v>532</v>
      </c>
      <c r="E4267" s="199" t="s">
        <v>1</v>
      </c>
      <c r="F4267" s="200" t="s">
        <v>1090</v>
      </c>
      <c r="H4267" s="199" t="s">
        <v>1</v>
      </c>
      <c r="I4267" s="201"/>
      <c r="L4267" s="198"/>
      <c r="M4267" s="202"/>
      <c r="N4267" s="203"/>
      <c r="O4267" s="203"/>
      <c r="P4267" s="203"/>
      <c r="Q4267" s="203"/>
      <c r="R4267" s="203"/>
      <c r="S4267" s="203"/>
      <c r="T4267" s="204"/>
      <c r="AT4267" s="199" t="s">
        <v>532</v>
      </c>
      <c r="AU4267" s="199" t="s">
        <v>89</v>
      </c>
      <c r="AV4267" s="14" t="s">
        <v>83</v>
      </c>
      <c r="AW4267" s="14" t="s">
        <v>30</v>
      </c>
      <c r="AX4267" s="14" t="s">
        <v>76</v>
      </c>
      <c r="AY4267" s="199" t="s">
        <v>524</v>
      </c>
    </row>
    <row r="4268" spans="2:51" s="13" customFormat="1">
      <c r="B4268" s="189"/>
      <c r="D4268" s="190" t="s">
        <v>532</v>
      </c>
      <c r="E4268" s="191" t="s">
        <v>1</v>
      </c>
      <c r="F4268" s="192" t="s">
        <v>4585</v>
      </c>
      <c r="H4268" s="193">
        <v>19.382999999999999</v>
      </c>
      <c r="I4268" s="194"/>
      <c r="L4268" s="189"/>
      <c r="M4268" s="195"/>
      <c r="N4268" s="196"/>
      <c r="O4268" s="196"/>
      <c r="P4268" s="196"/>
      <c r="Q4268" s="196"/>
      <c r="R4268" s="196"/>
      <c r="S4268" s="196"/>
      <c r="T4268" s="197"/>
      <c r="AT4268" s="191" t="s">
        <v>532</v>
      </c>
      <c r="AU4268" s="191" t="s">
        <v>89</v>
      </c>
      <c r="AV4268" s="13" t="s">
        <v>89</v>
      </c>
      <c r="AW4268" s="13" t="s">
        <v>30</v>
      </c>
      <c r="AX4268" s="13" t="s">
        <v>76</v>
      </c>
      <c r="AY4268" s="191" t="s">
        <v>524</v>
      </c>
    </row>
    <row r="4269" spans="2:51" s="13" customFormat="1">
      <c r="B4269" s="189"/>
      <c r="D4269" s="190" t="s">
        <v>532</v>
      </c>
      <c r="E4269" s="191" t="s">
        <v>1</v>
      </c>
      <c r="F4269" s="192" t="s">
        <v>1186</v>
      </c>
      <c r="H4269" s="193">
        <v>-5</v>
      </c>
      <c r="I4269" s="194"/>
      <c r="L4269" s="189"/>
      <c r="M4269" s="195"/>
      <c r="N4269" s="196"/>
      <c r="O4269" s="196"/>
      <c r="P4269" s="196"/>
      <c r="Q4269" s="196"/>
      <c r="R4269" s="196"/>
      <c r="S4269" s="196"/>
      <c r="T4269" s="197"/>
      <c r="AT4269" s="191" t="s">
        <v>532</v>
      </c>
      <c r="AU4269" s="191" t="s">
        <v>89</v>
      </c>
      <c r="AV4269" s="13" t="s">
        <v>89</v>
      </c>
      <c r="AW4269" s="13" t="s">
        <v>30</v>
      </c>
      <c r="AX4269" s="13" t="s">
        <v>76</v>
      </c>
      <c r="AY4269" s="191" t="s">
        <v>524</v>
      </c>
    </row>
    <row r="4270" spans="2:51" s="13" customFormat="1">
      <c r="B4270" s="189"/>
      <c r="D4270" s="190" t="s">
        <v>532</v>
      </c>
      <c r="E4270" s="191" t="s">
        <v>1</v>
      </c>
      <c r="F4270" s="192" t="s">
        <v>1187</v>
      </c>
      <c r="H4270" s="193">
        <v>1.8</v>
      </c>
      <c r="I4270" s="194"/>
      <c r="L4270" s="189"/>
      <c r="M4270" s="195"/>
      <c r="N4270" s="196"/>
      <c r="O4270" s="196"/>
      <c r="P4270" s="196"/>
      <c r="Q4270" s="196"/>
      <c r="R4270" s="196"/>
      <c r="S4270" s="196"/>
      <c r="T4270" s="197"/>
      <c r="AT4270" s="191" t="s">
        <v>532</v>
      </c>
      <c r="AU4270" s="191" t="s">
        <v>89</v>
      </c>
      <c r="AV4270" s="13" t="s">
        <v>89</v>
      </c>
      <c r="AW4270" s="13" t="s">
        <v>30</v>
      </c>
      <c r="AX4270" s="13" t="s">
        <v>76</v>
      </c>
      <c r="AY4270" s="191" t="s">
        <v>524</v>
      </c>
    </row>
    <row r="4271" spans="2:51" s="14" customFormat="1">
      <c r="B4271" s="198"/>
      <c r="D4271" s="190" t="s">
        <v>532</v>
      </c>
      <c r="E4271" s="199" t="s">
        <v>1</v>
      </c>
      <c r="F4271" s="200" t="s">
        <v>1188</v>
      </c>
      <c r="H4271" s="199" t="s">
        <v>1</v>
      </c>
      <c r="I4271" s="201"/>
      <c r="L4271" s="198"/>
      <c r="M4271" s="202"/>
      <c r="N4271" s="203"/>
      <c r="O4271" s="203"/>
      <c r="P4271" s="203"/>
      <c r="Q4271" s="203"/>
      <c r="R4271" s="203"/>
      <c r="S4271" s="203"/>
      <c r="T4271" s="204"/>
      <c r="AT4271" s="199" t="s">
        <v>532</v>
      </c>
      <c r="AU4271" s="199" t="s">
        <v>89</v>
      </c>
      <c r="AV4271" s="14" t="s">
        <v>83</v>
      </c>
      <c r="AW4271" s="14" t="s">
        <v>30</v>
      </c>
      <c r="AX4271" s="14" t="s">
        <v>76</v>
      </c>
      <c r="AY4271" s="199" t="s">
        <v>524</v>
      </c>
    </row>
    <row r="4272" spans="2:51" s="13" customFormat="1">
      <c r="B4272" s="189"/>
      <c r="D4272" s="190" t="s">
        <v>532</v>
      </c>
      <c r="E4272" s="191" t="s">
        <v>1</v>
      </c>
      <c r="F4272" s="192" t="s">
        <v>4586</v>
      </c>
      <c r="H4272" s="193">
        <v>6.83</v>
      </c>
      <c r="I4272" s="194"/>
      <c r="L4272" s="189"/>
      <c r="M4272" s="195"/>
      <c r="N4272" s="196"/>
      <c r="O4272" s="196"/>
      <c r="P4272" s="196"/>
      <c r="Q4272" s="196"/>
      <c r="R4272" s="196"/>
      <c r="S4272" s="196"/>
      <c r="T4272" s="197"/>
      <c r="AT4272" s="191" t="s">
        <v>532</v>
      </c>
      <c r="AU4272" s="191" t="s">
        <v>89</v>
      </c>
      <c r="AV4272" s="13" t="s">
        <v>89</v>
      </c>
      <c r="AW4272" s="13" t="s">
        <v>30</v>
      </c>
      <c r="AX4272" s="13" t="s">
        <v>76</v>
      </c>
      <c r="AY4272" s="191" t="s">
        <v>524</v>
      </c>
    </row>
    <row r="4273" spans="2:51" s="14" customFormat="1">
      <c r="B4273" s="198"/>
      <c r="D4273" s="190" t="s">
        <v>532</v>
      </c>
      <c r="E4273" s="199" t="s">
        <v>1</v>
      </c>
      <c r="F4273" s="200" t="s">
        <v>1094</v>
      </c>
      <c r="H4273" s="199" t="s">
        <v>1</v>
      </c>
      <c r="I4273" s="201"/>
      <c r="L4273" s="198"/>
      <c r="M4273" s="202"/>
      <c r="N4273" s="203"/>
      <c r="O4273" s="203"/>
      <c r="P4273" s="203"/>
      <c r="Q4273" s="203"/>
      <c r="R4273" s="203"/>
      <c r="S4273" s="203"/>
      <c r="T4273" s="204"/>
      <c r="AT4273" s="199" t="s">
        <v>532</v>
      </c>
      <c r="AU4273" s="199" t="s">
        <v>89</v>
      </c>
      <c r="AV4273" s="14" t="s">
        <v>83</v>
      </c>
      <c r="AW4273" s="14" t="s">
        <v>30</v>
      </c>
      <c r="AX4273" s="14" t="s">
        <v>76</v>
      </c>
      <c r="AY4273" s="199" t="s">
        <v>524</v>
      </c>
    </row>
    <row r="4274" spans="2:51" s="13" customFormat="1">
      <c r="B4274" s="189"/>
      <c r="D4274" s="190" t="s">
        <v>532</v>
      </c>
      <c r="E4274" s="191" t="s">
        <v>1</v>
      </c>
      <c r="F4274" s="192" t="s">
        <v>4587</v>
      </c>
      <c r="H4274" s="193">
        <v>22.382999999999999</v>
      </c>
      <c r="I4274" s="194"/>
      <c r="L4274" s="189"/>
      <c r="M4274" s="195"/>
      <c r="N4274" s="196"/>
      <c r="O4274" s="196"/>
      <c r="P4274" s="196"/>
      <c r="Q4274" s="196"/>
      <c r="R4274" s="196"/>
      <c r="S4274" s="196"/>
      <c r="T4274" s="197"/>
      <c r="AT4274" s="191" t="s">
        <v>532</v>
      </c>
      <c r="AU4274" s="191" t="s">
        <v>89</v>
      </c>
      <c r="AV4274" s="13" t="s">
        <v>89</v>
      </c>
      <c r="AW4274" s="13" t="s">
        <v>30</v>
      </c>
      <c r="AX4274" s="13" t="s">
        <v>76</v>
      </c>
      <c r="AY4274" s="191" t="s">
        <v>524</v>
      </c>
    </row>
    <row r="4275" spans="2:51" s="14" customFormat="1">
      <c r="B4275" s="198"/>
      <c r="D4275" s="190" t="s">
        <v>532</v>
      </c>
      <c r="E4275" s="199" t="s">
        <v>1</v>
      </c>
      <c r="F4275" s="200" t="s">
        <v>1096</v>
      </c>
      <c r="H4275" s="199" t="s">
        <v>1</v>
      </c>
      <c r="I4275" s="201"/>
      <c r="L4275" s="198"/>
      <c r="M4275" s="202"/>
      <c r="N4275" s="203"/>
      <c r="O4275" s="203"/>
      <c r="P4275" s="203"/>
      <c r="Q4275" s="203"/>
      <c r="R4275" s="203"/>
      <c r="S4275" s="203"/>
      <c r="T4275" s="204"/>
      <c r="AT4275" s="199" t="s">
        <v>532</v>
      </c>
      <c r="AU4275" s="199" t="s">
        <v>89</v>
      </c>
      <c r="AV4275" s="14" t="s">
        <v>83</v>
      </c>
      <c r="AW4275" s="14" t="s">
        <v>30</v>
      </c>
      <c r="AX4275" s="14" t="s">
        <v>76</v>
      </c>
      <c r="AY4275" s="199" t="s">
        <v>524</v>
      </c>
    </row>
    <row r="4276" spans="2:51" s="13" customFormat="1">
      <c r="B4276" s="189"/>
      <c r="D4276" s="190" t="s">
        <v>532</v>
      </c>
      <c r="E4276" s="191" t="s">
        <v>1</v>
      </c>
      <c r="F4276" s="192" t="s">
        <v>4588</v>
      </c>
      <c r="H4276" s="193">
        <v>22.442</v>
      </c>
      <c r="I4276" s="194"/>
      <c r="L4276" s="189"/>
      <c r="M4276" s="195"/>
      <c r="N4276" s="196"/>
      <c r="O4276" s="196"/>
      <c r="P4276" s="196"/>
      <c r="Q4276" s="196"/>
      <c r="R4276" s="196"/>
      <c r="S4276" s="196"/>
      <c r="T4276" s="197"/>
      <c r="AT4276" s="191" t="s">
        <v>532</v>
      </c>
      <c r="AU4276" s="191" t="s">
        <v>89</v>
      </c>
      <c r="AV4276" s="13" t="s">
        <v>89</v>
      </c>
      <c r="AW4276" s="13" t="s">
        <v>30</v>
      </c>
      <c r="AX4276" s="13" t="s">
        <v>76</v>
      </c>
      <c r="AY4276" s="191" t="s">
        <v>524</v>
      </c>
    </row>
    <row r="4277" spans="2:51" s="14" customFormat="1">
      <c r="B4277" s="198"/>
      <c r="D4277" s="190" t="s">
        <v>532</v>
      </c>
      <c r="E4277" s="199" t="s">
        <v>1</v>
      </c>
      <c r="F4277" s="200" t="s">
        <v>1098</v>
      </c>
      <c r="H4277" s="199" t="s">
        <v>1</v>
      </c>
      <c r="I4277" s="201"/>
      <c r="L4277" s="198"/>
      <c r="M4277" s="202"/>
      <c r="N4277" s="203"/>
      <c r="O4277" s="203"/>
      <c r="P4277" s="203"/>
      <c r="Q4277" s="203"/>
      <c r="R4277" s="203"/>
      <c r="S4277" s="203"/>
      <c r="T4277" s="204"/>
      <c r="AT4277" s="199" t="s">
        <v>532</v>
      </c>
      <c r="AU4277" s="199" t="s">
        <v>89</v>
      </c>
      <c r="AV4277" s="14" t="s">
        <v>83</v>
      </c>
      <c r="AW4277" s="14" t="s">
        <v>30</v>
      </c>
      <c r="AX4277" s="14" t="s">
        <v>76</v>
      </c>
      <c r="AY4277" s="199" t="s">
        <v>524</v>
      </c>
    </row>
    <row r="4278" spans="2:51" s="13" customFormat="1">
      <c r="B4278" s="189"/>
      <c r="D4278" s="190" t="s">
        <v>532</v>
      </c>
      <c r="E4278" s="191" t="s">
        <v>1</v>
      </c>
      <c r="F4278" s="192" t="s">
        <v>4589</v>
      </c>
      <c r="H4278" s="193">
        <v>5.9509999999999996</v>
      </c>
      <c r="I4278" s="194"/>
      <c r="L4278" s="189"/>
      <c r="M4278" s="195"/>
      <c r="N4278" s="196"/>
      <c r="O4278" s="196"/>
      <c r="P4278" s="196"/>
      <c r="Q4278" s="196"/>
      <c r="R4278" s="196"/>
      <c r="S4278" s="196"/>
      <c r="T4278" s="197"/>
      <c r="AT4278" s="191" t="s">
        <v>532</v>
      </c>
      <c r="AU4278" s="191" t="s">
        <v>89</v>
      </c>
      <c r="AV4278" s="13" t="s">
        <v>89</v>
      </c>
      <c r="AW4278" s="13" t="s">
        <v>30</v>
      </c>
      <c r="AX4278" s="13" t="s">
        <v>76</v>
      </c>
      <c r="AY4278" s="191" t="s">
        <v>524</v>
      </c>
    </row>
    <row r="4279" spans="2:51" s="14" customFormat="1">
      <c r="B4279" s="198"/>
      <c r="D4279" s="190" t="s">
        <v>532</v>
      </c>
      <c r="E4279" s="199" t="s">
        <v>1</v>
      </c>
      <c r="F4279" s="200" t="s">
        <v>1193</v>
      </c>
      <c r="H4279" s="199" t="s">
        <v>1</v>
      </c>
      <c r="I4279" s="201"/>
      <c r="L4279" s="198"/>
      <c r="M4279" s="202"/>
      <c r="N4279" s="203"/>
      <c r="O4279" s="203"/>
      <c r="P4279" s="203"/>
      <c r="Q4279" s="203"/>
      <c r="R4279" s="203"/>
      <c r="S4279" s="203"/>
      <c r="T4279" s="204"/>
      <c r="AT4279" s="199" t="s">
        <v>532</v>
      </c>
      <c r="AU4279" s="199" t="s">
        <v>89</v>
      </c>
      <c r="AV4279" s="14" t="s">
        <v>83</v>
      </c>
      <c r="AW4279" s="14" t="s">
        <v>30</v>
      </c>
      <c r="AX4279" s="14" t="s">
        <v>76</v>
      </c>
      <c r="AY4279" s="199" t="s">
        <v>524</v>
      </c>
    </row>
    <row r="4280" spans="2:51" s="13" customFormat="1">
      <c r="B4280" s="189"/>
      <c r="D4280" s="190" t="s">
        <v>532</v>
      </c>
      <c r="E4280" s="191" t="s">
        <v>1</v>
      </c>
      <c r="F4280" s="192" t="s">
        <v>4590</v>
      </c>
      <c r="H4280" s="193">
        <v>1.853</v>
      </c>
      <c r="I4280" s="194"/>
      <c r="L4280" s="189"/>
      <c r="M4280" s="195"/>
      <c r="N4280" s="196"/>
      <c r="O4280" s="196"/>
      <c r="P4280" s="196"/>
      <c r="Q4280" s="196"/>
      <c r="R4280" s="196"/>
      <c r="S4280" s="196"/>
      <c r="T4280" s="197"/>
      <c r="AT4280" s="191" t="s">
        <v>532</v>
      </c>
      <c r="AU4280" s="191" t="s">
        <v>89</v>
      </c>
      <c r="AV4280" s="13" t="s">
        <v>89</v>
      </c>
      <c r="AW4280" s="13" t="s">
        <v>30</v>
      </c>
      <c r="AX4280" s="13" t="s">
        <v>76</v>
      </c>
      <c r="AY4280" s="191" t="s">
        <v>524</v>
      </c>
    </row>
    <row r="4281" spans="2:51" s="13" customFormat="1">
      <c r="B4281" s="189"/>
      <c r="D4281" s="190" t="s">
        <v>532</v>
      </c>
      <c r="E4281" s="191" t="s">
        <v>1</v>
      </c>
      <c r="F4281" s="192" t="s">
        <v>4591</v>
      </c>
      <c r="H4281" s="193">
        <v>9.9600000000000009</v>
      </c>
      <c r="I4281" s="194"/>
      <c r="L4281" s="189"/>
      <c r="M4281" s="195"/>
      <c r="N4281" s="196"/>
      <c r="O4281" s="196"/>
      <c r="P4281" s="196"/>
      <c r="Q4281" s="196"/>
      <c r="R4281" s="196"/>
      <c r="S4281" s="196"/>
      <c r="T4281" s="197"/>
      <c r="AT4281" s="191" t="s">
        <v>532</v>
      </c>
      <c r="AU4281" s="191" t="s">
        <v>89</v>
      </c>
      <c r="AV4281" s="13" t="s">
        <v>89</v>
      </c>
      <c r="AW4281" s="13" t="s">
        <v>30</v>
      </c>
      <c r="AX4281" s="13" t="s">
        <v>76</v>
      </c>
      <c r="AY4281" s="191" t="s">
        <v>524</v>
      </c>
    </row>
    <row r="4282" spans="2:51" s="14" customFormat="1">
      <c r="B4282" s="198"/>
      <c r="D4282" s="190" t="s">
        <v>532</v>
      </c>
      <c r="E4282" s="199" t="s">
        <v>1</v>
      </c>
      <c r="F4282" s="200" t="s">
        <v>1196</v>
      </c>
      <c r="H4282" s="199" t="s">
        <v>1</v>
      </c>
      <c r="I4282" s="201"/>
      <c r="L4282" s="198"/>
      <c r="M4282" s="202"/>
      <c r="N4282" s="203"/>
      <c r="O4282" s="203"/>
      <c r="P4282" s="203"/>
      <c r="Q4282" s="203"/>
      <c r="R4282" s="203"/>
      <c r="S4282" s="203"/>
      <c r="T4282" s="204"/>
      <c r="AT4282" s="199" t="s">
        <v>532</v>
      </c>
      <c r="AU4282" s="199" t="s">
        <v>89</v>
      </c>
      <c r="AV4282" s="14" t="s">
        <v>83</v>
      </c>
      <c r="AW4282" s="14" t="s">
        <v>30</v>
      </c>
      <c r="AX4282" s="14" t="s">
        <v>76</v>
      </c>
      <c r="AY4282" s="199" t="s">
        <v>524</v>
      </c>
    </row>
    <row r="4283" spans="2:51" s="13" customFormat="1">
      <c r="B4283" s="189"/>
      <c r="D4283" s="190" t="s">
        <v>532</v>
      </c>
      <c r="E4283" s="191" t="s">
        <v>1</v>
      </c>
      <c r="F4283" s="192" t="s">
        <v>4592</v>
      </c>
      <c r="H4283" s="193">
        <v>11.04</v>
      </c>
      <c r="I4283" s="194"/>
      <c r="L4283" s="189"/>
      <c r="M4283" s="195"/>
      <c r="N4283" s="196"/>
      <c r="O4283" s="196"/>
      <c r="P4283" s="196"/>
      <c r="Q4283" s="196"/>
      <c r="R4283" s="196"/>
      <c r="S4283" s="196"/>
      <c r="T4283" s="197"/>
      <c r="AT4283" s="191" t="s">
        <v>532</v>
      </c>
      <c r="AU4283" s="191" t="s">
        <v>89</v>
      </c>
      <c r="AV4283" s="13" t="s">
        <v>89</v>
      </c>
      <c r="AW4283" s="13" t="s">
        <v>30</v>
      </c>
      <c r="AX4283" s="13" t="s">
        <v>76</v>
      </c>
      <c r="AY4283" s="191" t="s">
        <v>524</v>
      </c>
    </row>
    <row r="4284" spans="2:51" s="14" customFormat="1">
      <c r="B4284" s="198"/>
      <c r="D4284" s="190" t="s">
        <v>532</v>
      </c>
      <c r="E4284" s="199" t="s">
        <v>1</v>
      </c>
      <c r="F4284" s="200" t="s">
        <v>1073</v>
      </c>
      <c r="H4284" s="199" t="s">
        <v>1</v>
      </c>
      <c r="I4284" s="201"/>
      <c r="L4284" s="198"/>
      <c r="M4284" s="202"/>
      <c r="N4284" s="203"/>
      <c r="O4284" s="203"/>
      <c r="P4284" s="203"/>
      <c r="Q4284" s="203"/>
      <c r="R4284" s="203"/>
      <c r="S4284" s="203"/>
      <c r="T4284" s="204"/>
      <c r="AT4284" s="199" t="s">
        <v>532</v>
      </c>
      <c r="AU4284" s="199" t="s">
        <v>89</v>
      </c>
      <c r="AV4284" s="14" t="s">
        <v>83</v>
      </c>
      <c r="AW4284" s="14" t="s">
        <v>30</v>
      </c>
      <c r="AX4284" s="14" t="s">
        <v>76</v>
      </c>
      <c r="AY4284" s="199" t="s">
        <v>524</v>
      </c>
    </row>
    <row r="4285" spans="2:51" s="13" customFormat="1">
      <c r="B4285" s="189"/>
      <c r="D4285" s="190" t="s">
        <v>532</v>
      </c>
      <c r="E4285" s="191" t="s">
        <v>1</v>
      </c>
      <c r="F4285" s="192" t="s">
        <v>4593</v>
      </c>
      <c r="H4285" s="193">
        <v>3.31</v>
      </c>
      <c r="I4285" s="194"/>
      <c r="L4285" s="189"/>
      <c r="M4285" s="195"/>
      <c r="N4285" s="196"/>
      <c r="O4285" s="196"/>
      <c r="P4285" s="196"/>
      <c r="Q4285" s="196"/>
      <c r="R4285" s="196"/>
      <c r="S4285" s="196"/>
      <c r="T4285" s="197"/>
      <c r="AT4285" s="191" t="s">
        <v>532</v>
      </c>
      <c r="AU4285" s="191" t="s">
        <v>89</v>
      </c>
      <c r="AV4285" s="13" t="s">
        <v>89</v>
      </c>
      <c r="AW4285" s="13" t="s">
        <v>30</v>
      </c>
      <c r="AX4285" s="13" t="s">
        <v>76</v>
      </c>
      <c r="AY4285" s="191" t="s">
        <v>524</v>
      </c>
    </row>
    <row r="4286" spans="2:51" s="14" customFormat="1">
      <c r="B4286" s="198"/>
      <c r="D4286" s="190" t="s">
        <v>532</v>
      </c>
      <c r="E4286" s="199" t="s">
        <v>1</v>
      </c>
      <c r="F4286" s="200" t="s">
        <v>1075</v>
      </c>
      <c r="H4286" s="199" t="s">
        <v>1</v>
      </c>
      <c r="I4286" s="201"/>
      <c r="L4286" s="198"/>
      <c r="M4286" s="202"/>
      <c r="N4286" s="203"/>
      <c r="O4286" s="203"/>
      <c r="P4286" s="203"/>
      <c r="Q4286" s="203"/>
      <c r="R4286" s="203"/>
      <c r="S4286" s="203"/>
      <c r="T4286" s="204"/>
      <c r="AT4286" s="199" t="s">
        <v>532</v>
      </c>
      <c r="AU4286" s="199" t="s">
        <v>89</v>
      </c>
      <c r="AV4286" s="14" t="s">
        <v>83</v>
      </c>
      <c r="AW4286" s="14" t="s">
        <v>30</v>
      </c>
      <c r="AX4286" s="14" t="s">
        <v>76</v>
      </c>
      <c r="AY4286" s="199" t="s">
        <v>524</v>
      </c>
    </row>
    <row r="4287" spans="2:51" s="13" customFormat="1">
      <c r="B4287" s="189"/>
      <c r="D4287" s="190" t="s">
        <v>532</v>
      </c>
      <c r="E4287" s="191" t="s">
        <v>1</v>
      </c>
      <c r="F4287" s="192" t="s">
        <v>4594</v>
      </c>
      <c r="H4287" s="193">
        <v>2.9750000000000001</v>
      </c>
      <c r="I4287" s="194"/>
      <c r="L4287" s="189"/>
      <c r="M4287" s="195"/>
      <c r="N4287" s="196"/>
      <c r="O4287" s="196"/>
      <c r="P4287" s="196"/>
      <c r="Q4287" s="196"/>
      <c r="R4287" s="196"/>
      <c r="S4287" s="196"/>
      <c r="T4287" s="197"/>
      <c r="AT4287" s="191" t="s">
        <v>532</v>
      </c>
      <c r="AU4287" s="191" t="s">
        <v>89</v>
      </c>
      <c r="AV4287" s="13" t="s">
        <v>89</v>
      </c>
      <c r="AW4287" s="13" t="s">
        <v>30</v>
      </c>
      <c r="AX4287" s="13" t="s">
        <v>76</v>
      </c>
      <c r="AY4287" s="191" t="s">
        <v>524</v>
      </c>
    </row>
    <row r="4288" spans="2:51" s="14" customFormat="1">
      <c r="B4288" s="198"/>
      <c r="D4288" s="190" t="s">
        <v>532</v>
      </c>
      <c r="E4288" s="199" t="s">
        <v>1</v>
      </c>
      <c r="F4288" s="200" t="s">
        <v>1088</v>
      </c>
      <c r="H4288" s="199" t="s">
        <v>1</v>
      </c>
      <c r="I4288" s="201"/>
      <c r="L4288" s="198"/>
      <c r="M4288" s="202"/>
      <c r="N4288" s="203"/>
      <c r="O4288" s="203"/>
      <c r="P4288" s="203"/>
      <c r="Q4288" s="203"/>
      <c r="R4288" s="203"/>
      <c r="S4288" s="203"/>
      <c r="T4288" s="204"/>
      <c r="AT4288" s="199" t="s">
        <v>532</v>
      </c>
      <c r="AU4288" s="199" t="s">
        <v>89</v>
      </c>
      <c r="AV4288" s="14" t="s">
        <v>83</v>
      </c>
      <c r="AW4288" s="14" t="s">
        <v>30</v>
      </c>
      <c r="AX4288" s="14" t="s">
        <v>76</v>
      </c>
      <c r="AY4288" s="199" t="s">
        <v>524</v>
      </c>
    </row>
    <row r="4289" spans="2:51" s="13" customFormat="1">
      <c r="B4289" s="189"/>
      <c r="D4289" s="190" t="s">
        <v>532</v>
      </c>
      <c r="E4289" s="191" t="s">
        <v>1</v>
      </c>
      <c r="F4289" s="192" t="s">
        <v>4595</v>
      </c>
      <c r="H4289" s="193">
        <v>22.513000000000002</v>
      </c>
      <c r="I4289" s="194"/>
      <c r="L4289" s="189"/>
      <c r="M4289" s="195"/>
      <c r="N4289" s="196"/>
      <c r="O4289" s="196"/>
      <c r="P4289" s="196"/>
      <c r="Q4289" s="196"/>
      <c r="R4289" s="196"/>
      <c r="S4289" s="196"/>
      <c r="T4289" s="197"/>
      <c r="AT4289" s="191" t="s">
        <v>532</v>
      </c>
      <c r="AU4289" s="191" t="s">
        <v>89</v>
      </c>
      <c r="AV4289" s="13" t="s">
        <v>89</v>
      </c>
      <c r="AW4289" s="13" t="s">
        <v>30</v>
      </c>
      <c r="AX4289" s="13" t="s">
        <v>76</v>
      </c>
      <c r="AY4289" s="191" t="s">
        <v>524</v>
      </c>
    </row>
    <row r="4290" spans="2:51" s="15" customFormat="1">
      <c r="B4290" s="205"/>
      <c r="D4290" s="190" t="s">
        <v>532</v>
      </c>
      <c r="E4290" s="206" t="s">
        <v>1</v>
      </c>
      <c r="F4290" s="207" t="s">
        <v>589</v>
      </c>
      <c r="H4290" s="208">
        <v>192.69900000000001</v>
      </c>
      <c r="I4290" s="209"/>
      <c r="L4290" s="205"/>
      <c r="M4290" s="210"/>
      <c r="N4290" s="211"/>
      <c r="O4290" s="211"/>
      <c r="P4290" s="211"/>
      <c r="Q4290" s="211"/>
      <c r="R4290" s="211"/>
      <c r="S4290" s="211"/>
      <c r="T4290" s="212"/>
      <c r="AT4290" s="206" t="s">
        <v>532</v>
      </c>
      <c r="AU4290" s="206" t="s">
        <v>89</v>
      </c>
      <c r="AV4290" s="15" t="s">
        <v>537</v>
      </c>
      <c r="AW4290" s="15" t="s">
        <v>30</v>
      </c>
      <c r="AX4290" s="15" t="s">
        <v>76</v>
      </c>
      <c r="AY4290" s="206" t="s">
        <v>524</v>
      </c>
    </row>
    <row r="4291" spans="2:51" s="14" customFormat="1">
      <c r="B4291" s="198"/>
      <c r="D4291" s="190" t="s">
        <v>532</v>
      </c>
      <c r="E4291" s="199" t="s">
        <v>1</v>
      </c>
      <c r="F4291" s="200" t="s">
        <v>1201</v>
      </c>
      <c r="H4291" s="199" t="s">
        <v>1</v>
      </c>
      <c r="I4291" s="201"/>
      <c r="L4291" s="198"/>
      <c r="M4291" s="202"/>
      <c r="N4291" s="203"/>
      <c r="O4291" s="203"/>
      <c r="P4291" s="203"/>
      <c r="Q4291" s="203"/>
      <c r="R4291" s="203"/>
      <c r="S4291" s="203"/>
      <c r="T4291" s="204"/>
      <c r="AT4291" s="199" t="s">
        <v>532</v>
      </c>
      <c r="AU4291" s="199" t="s">
        <v>89</v>
      </c>
      <c r="AV4291" s="14" t="s">
        <v>83</v>
      </c>
      <c r="AW4291" s="14" t="s">
        <v>30</v>
      </c>
      <c r="AX4291" s="14" t="s">
        <v>76</v>
      </c>
      <c r="AY4291" s="199" t="s">
        <v>524</v>
      </c>
    </row>
    <row r="4292" spans="2:51" s="14" customFormat="1">
      <c r="B4292" s="198"/>
      <c r="D4292" s="190" t="s">
        <v>532</v>
      </c>
      <c r="E4292" s="199" t="s">
        <v>1</v>
      </c>
      <c r="F4292" s="200" t="s">
        <v>1034</v>
      </c>
      <c r="H4292" s="199" t="s">
        <v>1</v>
      </c>
      <c r="I4292" s="201"/>
      <c r="L4292" s="198"/>
      <c r="M4292" s="202"/>
      <c r="N4292" s="203"/>
      <c r="O4292" s="203"/>
      <c r="P4292" s="203"/>
      <c r="Q4292" s="203"/>
      <c r="R4292" s="203"/>
      <c r="S4292" s="203"/>
      <c r="T4292" s="204"/>
      <c r="AT4292" s="199" t="s">
        <v>532</v>
      </c>
      <c r="AU4292" s="199" t="s">
        <v>89</v>
      </c>
      <c r="AV4292" s="14" t="s">
        <v>83</v>
      </c>
      <c r="AW4292" s="14" t="s">
        <v>30</v>
      </c>
      <c r="AX4292" s="14" t="s">
        <v>76</v>
      </c>
      <c r="AY4292" s="199" t="s">
        <v>524</v>
      </c>
    </row>
    <row r="4293" spans="2:51" s="14" customFormat="1">
      <c r="B4293" s="198"/>
      <c r="D4293" s="190" t="s">
        <v>532</v>
      </c>
      <c r="E4293" s="199" t="s">
        <v>1</v>
      </c>
      <c r="F4293" s="200" t="s">
        <v>1047</v>
      </c>
      <c r="H4293" s="199" t="s">
        <v>1</v>
      </c>
      <c r="I4293" s="201"/>
      <c r="L4293" s="198"/>
      <c r="M4293" s="202"/>
      <c r="N4293" s="203"/>
      <c r="O4293" s="203"/>
      <c r="P4293" s="203"/>
      <c r="Q4293" s="203"/>
      <c r="R4293" s="203"/>
      <c r="S4293" s="203"/>
      <c r="T4293" s="204"/>
      <c r="AT4293" s="199" t="s">
        <v>532</v>
      </c>
      <c r="AU4293" s="199" t="s">
        <v>89</v>
      </c>
      <c r="AV4293" s="14" t="s">
        <v>83</v>
      </c>
      <c r="AW4293" s="14" t="s">
        <v>30</v>
      </c>
      <c r="AX4293" s="14" t="s">
        <v>76</v>
      </c>
      <c r="AY4293" s="199" t="s">
        <v>524</v>
      </c>
    </row>
    <row r="4294" spans="2:51" s="13" customFormat="1" ht="20.399999999999999">
      <c r="B4294" s="189"/>
      <c r="D4294" s="190" t="s">
        <v>532</v>
      </c>
      <c r="E4294" s="191" t="s">
        <v>1</v>
      </c>
      <c r="F4294" s="192" t="s">
        <v>4596</v>
      </c>
      <c r="H4294" s="193">
        <v>36.630000000000003</v>
      </c>
      <c r="I4294" s="194"/>
      <c r="L4294" s="189"/>
      <c r="M4294" s="195"/>
      <c r="N4294" s="196"/>
      <c r="O4294" s="196"/>
      <c r="P4294" s="196"/>
      <c r="Q4294" s="196"/>
      <c r="R4294" s="196"/>
      <c r="S4294" s="196"/>
      <c r="T4294" s="197"/>
      <c r="AT4294" s="191" t="s">
        <v>532</v>
      </c>
      <c r="AU4294" s="191" t="s">
        <v>89</v>
      </c>
      <c r="AV4294" s="13" t="s">
        <v>89</v>
      </c>
      <c r="AW4294" s="13" t="s">
        <v>30</v>
      </c>
      <c r="AX4294" s="13" t="s">
        <v>76</v>
      </c>
      <c r="AY4294" s="191" t="s">
        <v>524</v>
      </c>
    </row>
    <row r="4295" spans="2:51" s="13" customFormat="1">
      <c r="B4295" s="189"/>
      <c r="D4295" s="190" t="s">
        <v>532</v>
      </c>
      <c r="E4295" s="191" t="s">
        <v>1</v>
      </c>
      <c r="F4295" s="192" t="s">
        <v>1203</v>
      </c>
      <c r="H4295" s="193">
        <v>-9.5399999999999991</v>
      </c>
      <c r="I4295" s="194"/>
      <c r="L4295" s="189"/>
      <c r="M4295" s="195"/>
      <c r="N4295" s="196"/>
      <c r="O4295" s="196"/>
      <c r="P4295" s="196"/>
      <c r="Q4295" s="196"/>
      <c r="R4295" s="196"/>
      <c r="S4295" s="196"/>
      <c r="T4295" s="197"/>
      <c r="AT4295" s="191" t="s">
        <v>532</v>
      </c>
      <c r="AU4295" s="191" t="s">
        <v>89</v>
      </c>
      <c r="AV4295" s="13" t="s">
        <v>89</v>
      </c>
      <c r="AW4295" s="13" t="s">
        <v>30</v>
      </c>
      <c r="AX4295" s="13" t="s">
        <v>76</v>
      </c>
      <c r="AY4295" s="191" t="s">
        <v>524</v>
      </c>
    </row>
    <row r="4296" spans="2:51" s="15" customFormat="1">
      <c r="B4296" s="205"/>
      <c r="D4296" s="190" t="s">
        <v>532</v>
      </c>
      <c r="E4296" s="206" t="s">
        <v>1</v>
      </c>
      <c r="F4296" s="207" t="s">
        <v>589</v>
      </c>
      <c r="H4296" s="208">
        <v>27.09</v>
      </c>
      <c r="I4296" s="209"/>
      <c r="L4296" s="205"/>
      <c r="M4296" s="210"/>
      <c r="N4296" s="211"/>
      <c r="O4296" s="211"/>
      <c r="P4296" s="211"/>
      <c r="Q4296" s="211"/>
      <c r="R4296" s="211"/>
      <c r="S4296" s="211"/>
      <c r="T4296" s="212"/>
      <c r="AT4296" s="206" t="s">
        <v>532</v>
      </c>
      <c r="AU4296" s="206" t="s">
        <v>89</v>
      </c>
      <c r="AV4296" s="15" t="s">
        <v>537</v>
      </c>
      <c r="AW4296" s="15" t="s">
        <v>30</v>
      </c>
      <c r="AX4296" s="15" t="s">
        <v>76</v>
      </c>
      <c r="AY4296" s="206" t="s">
        <v>524</v>
      </c>
    </row>
    <row r="4297" spans="2:51" s="14" customFormat="1">
      <c r="B4297" s="198"/>
      <c r="D4297" s="190" t="s">
        <v>532</v>
      </c>
      <c r="E4297" s="199" t="s">
        <v>1</v>
      </c>
      <c r="F4297" s="200" t="s">
        <v>1204</v>
      </c>
      <c r="H4297" s="199" t="s">
        <v>1</v>
      </c>
      <c r="I4297" s="201"/>
      <c r="L4297" s="198"/>
      <c r="M4297" s="202"/>
      <c r="N4297" s="203"/>
      <c r="O4297" s="203"/>
      <c r="P4297" s="203"/>
      <c r="Q4297" s="203"/>
      <c r="R4297" s="203"/>
      <c r="S4297" s="203"/>
      <c r="T4297" s="204"/>
      <c r="AT4297" s="199" t="s">
        <v>532</v>
      </c>
      <c r="AU4297" s="199" t="s">
        <v>89</v>
      </c>
      <c r="AV4297" s="14" t="s">
        <v>83</v>
      </c>
      <c r="AW4297" s="14" t="s">
        <v>30</v>
      </c>
      <c r="AX4297" s="14" t="s">
        <v>76</v>
      </c>
      <c r="AY4297" s="199" t="s">
        <v>524</v>
      </c>
    </row>
    <row r="4298" spans="2:51" s="14" customFormat="1">
      <c r="B4298" s="198"/>
      <c r="D4298" s="190" t="s">
        <v>532</v>
      </c>
      <c r="E4298" s="199" t="s">
        <v>1</v>
      </c>
      <c r="F4298" s="200" t="s">
        <v>1024</v>
      </c>
      <c r="H4298" s="199" t="s">
        <v>1</v>
      </c>
      <c r="I4298" s="201"/>
      <c r="L4298" s="198"/>
      <c r="M4298" s="202"/>
      <c r="N4298" s="203"/>
      <c r="O4298" s="203"/>
      <c r="P4298" s="203"/>
      <c r="Q4298" s="203"/>
      <c r="R4298" s="203"/>
      <c r="S4298" s="203"/>
      <c r="T4298" s="204"/>
      <c r="AT4298" s="199" t="s">
        <v>532</v>
      </c>
      <c r="AU4298" s="199" t="s">
        <v>89</v>
      </c>
      <c r="AV4298" s="14" t="s">
        <v>83</v>
      </c>
      <c r="AW4298" s="14" t="s">
        <v>30</v>
      </c>
      <c r="AX4298" s="14" t="s">
        <v>76</v>
      </c>
      <c r="AY4298" s="199" t="s">
        <v>524</v>
      </c>
    </row>
    <row r="4299" spans="2:51" s="14" customFormat="1">
      <c r="B4299" s="198"/>
      <c r="D4299" s="190" t="s">
        <v>532</v>
      </c>
      <c r="E4299" s="199" t="s">
        <v>1</v>
      </c>
      <c r="F4299" s="200" t="s">
        <v>1025</v>
      </c>
      <c r="H4299" s="199" t="s">
        <v>1</v>
      </c>
      <c r="I4299" s="201"/>
      <c r="L4299" s="198"/>
      <c r="M4299" s="202"/>
      <c r="N4299" s="203"/>
      <c r="O4299" s="203"/>
      <c r="P4299" s="203"/>
      <c r="Q4299" s="203"/>
      <c r="R4299" s="203"/>
      <c r="S4299" s="203"/>
      <c r="T4299" s="204"/>
      <c r="AT4299" s="199" t="s">
        <v>532</v>
      </c>
      <c r="AU4299" s="199" t="s">
        <v>89</v>
      </c>
      <c r="AV4299" s="14" t="s">
        <v>83</v>
      </c>
      <c r="AW4299" s="14" t="s">
        <v>30</v>
      </c>
      <c r="AX4299" s="14" t="s">
        <v>76</v>
      </c>
      <c r="AY4299" s="199" t="s">
        <v>524</v>
      </c>
    </row>
    <row r="4300" spans="2:51" s="14" customFormat="1">
      <c r="B4300" s="198"/>
      <c r="D4300" s="190" t="s">
        <v>532</v>
      </c>
      <c r="E4300" s="199" t="s">
        <v>1</v>
      </c>
      <c r="F4300" s="200" t="s">
        <v>1205</v>
      </c>
      <c r="H4300" s="199" t="s">
        <v>1</v>
      </c>
      <c r="I4300" s="201"/>
      <c r="L4300" s="198"/>
      <c r="M4300" s="202"/>
      <c r="N4300" s="203"/>
      <c r="O4300" s="203"/>
      <c r="P4300" s="203"/>
      <c r="Q4300" s="203"/>
      <c r="R4300" s="203"/>
      <c r="S4300" s="203"/>
      <c r="T4300" s="204"/>
      <c r="AT4300" s="199" t="s">
        <v>532</v>
      </c>
      <c r="AU4300" s="199" t="s">
        <v>89</v>
      </c>
      <c r="AV4300" s="14" t="s">
        <v>83</v>
      </c>
      <c r="AW4300" s="14" t="s">
        <v>30</v>
      </c>
      <c r="AX4300" s="14" t="s">
        <v>76</v>
      </c>
      <c r="AY4300" s="199" t="s">
        <v>524</v>
      </c>
    </row>
    <row r="4301" spans="2:51" s="13" customFormat="1">
      <c r="B4301" s="189"/>
      <c r="D4301" s="190" t="s">
        <v>532</v>
      </c>
      <c r="E4301" s="191" t="s">
        <v>1</v>
      </c>
      <c r="F4301" s="192" t="s">
        <v>4597</v>
      </c>
      <c r="H4301" s="193">
        <v>61.588000000000001</v>
      </c>
      <c r="I4301" s="194"/>
      <c r="L4301" s="189"/>
      <c r="M4301" s="195"/>
      <c r="N4301" s="196"/>
      <c r="O4301" s="196"/>
      <c r="P4301" s="196"/>
      <c r="Q4301" s="196"/>
      <c r="R4301" s="196"/>
      <c r="S4301" s="196"/>
      <c r="T4301" s="197"/>
      <c r="AT4301" s="191" t="s">
        <v>532</v>
      </c>
      <c r="AU4301" s="191" t="s">
        <v>89</v>
      </c>
      <c r="AV4301" s="13" t="s">
        <v>89</v>
      </c>
      <c r="AW4301" s="13" t="s">
        <v>30</v>
      </c>
      <c r="AX4301" s="13" t="s">
        <v>76</v>
      </c>
      <c r="AY4301" s="191" t="s">
        <v>524</v>
      </c>
    </row>
    <row r="4302" spans="2:51" s="13" customFormat="1">
      <c r="B4302" s="189"/>
      <c r="D4302" s="190" t="s">
        <v>532</v>
      </c>
      <c r="E4302" s="191" t="s">
        <v>1</v>
      </c>
      <c r="F4302" s="192" t="s">
        <v>4598</v>
      </c>
      <c r="H4302" s="193">
        <v>47.6</v>
      </c>
      <c r="I4302" s="194"/>
      <c r="L4302" s="189"/>
      <c r="M4302" s="195"/>
      <c r="N4302" s="196"/>
      <c r="O4302" s="196"/>
      <c r="P4302" s="196"/>
      <c r="Q4302" s="196"/>
      <c r="R4302" s="196"/>
      <c r="S4302" s="196"/>
      <c r="T4302" s="197"/>
      <c r="AT4302" s="191" t="s">
        <v>532</v>
      </c>
      <c r="AU4302" s="191" t="s">
        <v>89</v>
      </c>
      <c r="AV4302" s="13" t="s">
        <v>89</v>
      </c>
      <c r="AW4302" s="13" t="s">
        <v>30</v>
      </c>
      <c r="AX4302" s="13" t="s">
        <v>76</v>
      </c>
      <c r="AY4302" s="191" t="s">
        <v>524</v>
      </c>
    </row>
    <row r="4303" spans="2:51" s="13" customFormat="1" ht="20.399999999999999">
      <c r="B4303" s="189"/>
      <c r="D4303" s="190" t="s">
        <v>532</v>
      </c>
      <c r="E4303" s="191" t="s">
        <v>1</v>
      </c>
      <c r="F4303" s="192" t="s">
        <v>1208</v>
      </c>
      <c r="H4303" s="193">
        <v>-10.032</v>
      </c>
      <c r="I4303" s="194"/>
      <c r="L4303" s="189"/>
      <c r="M4303" s="195"/>
      <c r="N4303" s="196"/>
      <c r="O4303" s="196"/>
      <c r="P4303" s="196"/>
      <c r="Q4303" s="196"/>
      <c r="R4303" s="196"/>
      <c r="S4303" s="196"/>
      <c r="T4303" s="197"/>
      <c r="AT4303" s="191" t="s">
        <v>532</v>
      </c>
      <c r="AU4303" s="191" t="s">
        <v>89</v>
      </c>
      <c r="AV4303" s="13" t="s">
        <v>89</v>
      </c>
      <c r="AW4303" s="13" t="s">
        <v>30</v>
      </c>
      <c r="AX4303" s="13" t="s">
        <v>76</v>
      </c>
      <c r="AY4303" s="191" t="s">
        <v>524</v>
      </c>
    </row>
    <row r="4304" spans="2:51" s="13" customFormat="1">
      <c r="B4304" s="189"/>
      <c r="D4304" s="190" t="s">
        <v>532</v>
      </c>
      <c r="E4304" s="191" t="s">
        <v>1</v>
      </c>
      <c r="F4304" s="192" t="s">
        <v>1209</v>
      </c>
      <c r="H4304" s="193">
        <v>2.34</v>
      </c>
      <c r="I4304" s="194"/>
      <c r="L4304" s="189"/>
      <c r="M4304" s="195"/>
      <c r="N4304" s="196"/>
      <c r="O4304" s="196"/>
      <c r="P4304" s="196"/>
      <c r="Q4304" s="196"/>
      <c r="R4304" s="196"/>
      <c r="S4304" s="196"/>
      <c r="T4304" s="197"/>
      <c r="AT4304" s="191" t="s">
        <v>532</v>
      </c>
      <c r="AU4304" s="191" t="s">
        <v>89</v>
      </c>
      <c r="AV4304" s="13" t="s">
        <v>89</v>
      </c>
      <c r="AW4304" s="13" t="s">
        <v>30</v>
      </c>
      <c r="AX4304" s="13" t="s">
        <v>76</v>
      </c>
      <c r="AY4304" s="191" t="s">
        <v>524</v>
      </c>
    </row>
    <row r="4305" spans="2:51" s="14" customFormat="1">
      <c r="B4305" s="198"/>
      <c r="D4305" s="190" t="s">
        <v>532</v>
      </c>
      <c r="E4305" s="199" t="s">
        <v>1</v>
      </c>
      <c r="F4305" s="200" t="s">
        <v>1177</v>
      </c>
      <c r="H4305" s="199" t="s">
        <v>1</v>
      </c>
      <c r="I4305" s="201"/>
      <c r="L4305" s="198"/>
      <c r="M4305" s="202"/>
      <c r="N4305" s="203"/>
      <c r="O4305" s="203"/>
      <c r="P4305" s="203"/>
      <c r="Q4305" s="203"/>
      <c r="R4305" s="203"/>
      <c r="S4305" s="203"/>
      <c r="T4305" s="204"/>
      <c r="AT4305" s="199" t="s">
        <v>532</v>
      </c>
      <c r="AU4305" s="199" t="s">
        <v>89</v>
      </c>
      <c r="AV4305" s="14" t="s">
        <v>83</v>
      </c>
      <c r="AW4305" s="14" t="s">
        <v>30</v>
      </c>
      <c r="AX4305" s="14" t="s">
        <v>76</v>
      </c>
      <c r="AY4305" s="199" t="s">
        <v>524</v>
      </c>
    </row>
    <row r="4306" spans="2:51" s="13" customFormat="1">
      <c r="B4306" s="189"/>
      <c r="D4306" s="190" t="s">
        <v>532</v>
      </c>
      <c r="E4306" s="191" t="s">
        <v>1</v>
      </c>
      <c r="F4306" s="192" t="s">
        <v>4599</v>
      </c>
      <c r="H4306" s="193">
        <v>8.4629999999999992</v>
      </c>
      <c r="I4306" s="194"/>
      <c r="L4306" s="189"/>
      <c r="M4306" s="195"/>
      <c r="N4306" s="196"/>
      <c r="O4306" s="196"/>
      <c r="P4306" s="196"/>
      <c r="Q4306" s="196"/>
      <c r="R4306" s="196"/>
      <c r="S4306" s="196"/>
      <c r="T4306" s="197"/>
      <c r="AT4306" s="191" t="s">
        <v>532</v>
      </c>
      <c r="AU4306" s="191" t="s">
        <v>89</v>
      </c>
      <c r="AV4306" s="13" t="s">
        <v>89</v>
      </c>
      <c r="AW4306" s="13" t="s">
        <v>30</v>
      </c>
      <c r="AX4306" s="13" t="s">
        <v>76</v>
      </c>
      <c r="AY4306" s="191" t="s">
        <v>524</v>
      </c>
    </row>
    <row r="4307" spans="2:51" s="13" customFormat="1">
      <c r="B4307" s="189"/>
      <c r="D4307" s="190" t="s">
        <v>532</v>
      </c>
      <c r="E4307" s="191" t="s">
        <v>1</v>
      </c>
      <c r="F4307" s="192" t="s">
        <v>4600</v>
      </c>
      <c r="H4307" s="193">
        <v>3.6720000000000002</v>
      </c>
      <c r="I4307" s="194"/>
      <c r="L4307" s="189"/>
      <c r="M4307" s="195"/>
      <c r="N4307" s="196"/>
      <c r="O4307" s="196"/>
      <c r="P4307" s="196"/>
      <c r="Q4307" s="196"/>
      <c r="R4307" s="196"/>
      <c r="S4307" s="196"/>
      <c r="T4307" s="197"/>
      <c r="AT4307" s="191" t="s">
        <v>532</v>
      </c>
      <c r="AU4307" s="191" t="s">
        <v>89</v>
      </c>
      <c r="AV4307" s="13" t="s">
        <v>89</v>
      </c>
      <c r="AW4307" s="13" t="s">
        <v>30</v>
      </c>
      <c r="AX4307" s="13" t="s">
        <v>76</v>
      </c>
      <c r="AY4307" s="191" t="s">
        <v>524</v>
      </c>
    </row>
    <row r="4308" spans="2:51" s="14" customFormat="1">
      <c r="B4308" s="198"/>
      <c r="D4308" s="190" t="s">
        <v>532</v>
      </c>
      <c r="E4308" s="199" t="s">
        <v>1</v>
      </c>
      <c r="F4308" s="200" t="s">
        <v>1212</v>
      </c>
      <c r="H4308" s="199" t="s">
        <v>1</v>
      </c>
      <c r="I4308" s="201"/>
      <c r="L4308" s="198"/>
      <c r="M4308" s="202"/>
      <c r="N4308" s="203"/>
      <c r="O4308" s="203"/>
      <c r="P4308" s="203"/>
      <c r="Q4308" s="203"/>
      <c r="R4308" s="203"/>
      <c r="S4308" s="203"/>
      <c r="T4308" s="204"/>
      <c r="AT4308" s="199" t="s">
        <v>532</v>
      </c>
      <c r="AU4308" s="199" t="s">
        <v>89</v>
      </c>
      <c r="AV4308" s="14" t="s">
        <v>83</v>
      </c>
      <c r="AW4308" s="14" t="s">
        <v>30</v>
      </c>
      <c r="AX4308" s="14" t="s">
        <v>76</v>
      </c>
      <c r="AY4308" s="199" t="s">
        <v>524</v>
      </c>
    </row>
    <row r="4309" spans="2:51" s="13" customFormat="1">
      <c r="B4309" s="189"/>
      <c r="D4309" s="190" t="s">
        <v>532</v>
      </c>
      <c r="E4309" s="191" t="s">
        <v>1</v>
      </c>
      <c r="F4309" s="192" t="s">
        <v>1213</v>
      </c>
      <c r="H4309" s="193">
        <v>4.7629999999999999</v>
      </c>
      <c r="I4309" s="194"/>
      <c r="L4309" s="189"/>
      <c r="M4309" s="195"/>
      <c r="N4309" s="196"/>
      <c r="O4309" s="196"/>
      <c r="P4309" s="196"/>
      <c r="Q4309" s="196"/>
      <c r="R4309" s="196"/>
      <c r="S4309" s="196"/>
      <c r="T4309" s="197"/>
      <c r="AT4309" s="191" t="s">
        <v>532</v>
      </c>
      <c r="AU4309" s="191" t="s">
        <v>89</v>
      </c>
      <c r="AV4309" s="13" t="s">
        <v>89</v>
      </c>
      <c r="AW4309" s="13" t="s">
        <v>30</v>
      </c>
      <c r="AX4309" s="13" t="s">
        <v>76</v>
      </c>
      <c r="AY4309" s="191" t="s">
        <v>524</v>
      </c>
    </row>
    <row r="4310" spans="2:51" s="14" customFormat="1">
      <c r="B4310" s="198"/>
      <c r="D4310" s="190" t="s">
        <v>532</v>
      </c>
      <c r="E4310" s="199" t="s">
        <v>1</v>
      </c>
      <c r="F4310" s="200" t="s">
        <v>1029</v>
      </c>
      <c r="H4310" s="199" t="s">
        <v>1</v>
      </c>
      <c r="I4310" s="201"/>
      <c r="L4310" s="198"/>
      <c r="M4310" s="202"/>
      <c r="N4310" s="203"/>
      <c r="O4310" s="203"/>
      <c r="P4310" s="203"/>
      <c r="Q4310" s="203"/>
      <c r="R4310" s="203"/>
      <c r="S4310" s="203"/>
      <c r="T4310" s="204"/>
      <c r="AT4310" s="199" t="s">
        <v>532</v>
      </c>
      <c r="AU4310" s="199" t="s">
        <v>89</v>
      </c>
      <c r="AV4310" s="14" t="s">
        <v>83</v>
      </c>
      <c r="AW4310" s="14" t="s">
        <v>30</v>
      </c>
      <c r="AX4310" s="14" t="s">
        <v>76</v>
      </c>
      <c r="AY4310" s="199" t="s">
        <v>524</v>
      </c>
    </row>
    <row r="4311" spans="2:51" s="14" customFormat="1">
      <c r="B4311" s="198"/>
      <c r="D4311" s="190" t="s">
        <v>532</v>
      </c>
      <c r="E4311" s="199" t="s">
        <v>1</v>
      </c>
      <c r="F4311" s="200" t="s">
        <v>1177</v>
      </c>
      <c r="H4311" s="199" t="s">
        <v>1</v>
      </c>
      <c r="I4311" s="201"/>
      <c r="L4311" s="198"/>
      <c r="M4311" s="202"/>
      <c r="N4311" s="203"/>
      <c r="O4311" s="203"/>
      <c r="P4311" s="203"/>
      <c r="Q4311" s="203"/>
      <c r="R4311" s="203"/>
      <c r="S4311" s="203"/>
      <c r="T4311" s="204"/>
      <c r="AT4311" s="199" t="s">
        <v>532</v>
      </c>
      <c r="AU4311" s="199" t="s">
        <v>89</v>
      </c>
      <c r="AV4311" s="14" t="s">
        <v>83</v>
      </c>
      <c r="AW4311" s="14" t="s">
        <v>30</v>
      </c>
      <c r="AX4311" s="14" t="s">
        <v>76</v>
      </c>
      <c r="AY4311" s="199" t="s">
        <v>524</v>
      </c>
    </row>
    <row r="4312" spans="2:51" s="13" customFormat="1">
      <c r="B4312" s="189"/>
      <c r="D4312" s="190" t="s">
        <v>532</v>
      </c>
      <c r="E4312" s="191" t="s">
        <v>1</v>
      </c>
      <c r="F4312" s="192" t="s">
        <v>4601</v>
      </c>
      <c r="H4312" s="193">
        <v>6.82</v>
      </c>
      <c r="I4312" s="194"/>
      <c r="L4312" s="189"/>
      <c r="M4312" s="195"/>
      <c r="N4312" s="196"/>
      <c r="O4312" s="196"/>
      <c r="P4312" s="196"/>
      <c r="Q4312" s="196"/>
      <c r="R4312" s="196"/>
      <c r="S4312" s="196"/>
      <c r="T4312" s="197"/>
      <c r="AT4312" s="191" t="s">
        <v>532</v>
      </c>
      <c r="AU4312" s="191" t="s">
        <v>89</v>
      </c>
      <c r="AV4312" s="13" t="s">
        <v>89</v>
      </c>
      <c r="AW4312" s="13" t="s">
        <v>30</v>
      </c>
      <c r="AX4312" s="13" t="s">
        <v>76</v>
      </c>
      <c r="AY4312" s="191" t="s">
        <v>524</v>
      </c>
    </row>
    <row r="4313" spans="2:51" s="14" customFormat="1">
      <c r="B4313" s="198"/>
      <c r="D4313" s="190" t="s">
        <v>532</v>
      </c>
      <c r="E4313" s="199" t="s">
        <v>1</v>
      </c>
      <c r="F4313" s="200" t="s">
        <v>1212</v>
      </c>
      <c r="H4313" s="199" t="s">
        <v>1</v>
      </c>
      <c r="I4313" s="201"/>
      <c r="L4313" s="198"/>
      <c r="M4313" s="202"/>
      <c r="N4313" s="203"/>
      <c r="O4313" s="203"/>
      <c r="P4313" s="203"/>
      <c r="Q4313" s="203"/>
      <c r="R4313" s="203"/>
      <c r="S4313" s="203"/>
      <c r="T4313" s="204"/>
      <c r="AT4313" s="199" t="s">
        <v>532</v>
      </c>
      <c r="AU4313" s="199" t="s">
        <v>89</v>
      </c>
      <c r="AV4313" s="14" t="s">
        <v>83</v>
      </c>
      <c r="AW4313" s="14" t="s">
        <v>30</v>
      </c>
      <c r="AX4313" s="14" t="s">
        <v>76</v>
      </c>
      <c r="AY4313" s="199" t="s">
        <v>524</v>
      </c>
    </row>
    <row r="4314" spans="2:51" s="13" customFormat="1">
      <c r="B4314" s="189"/>
      <c r="D4314" s="190" t="s">
        <v>532</v>
      </c>
      <c r="E4314" s="191" t="s">
        <v>1</v>
      </c>
      <c r="F4314" s="192" t="s">
        <v>1215</v>
      </c>
      <c r="H4314" s="193">
        <v>3.0750000000000002</v>
      </c>
      <c r="I4314" s="194"/>
      <c r="L4314" s="189"/>
      <c r="M4314" s="195"/>
      <c r="N4314" s="196"/>
      <c r="O4314" s="196"/>
      <c r="P4314" s="196"/>
      <c r="Q4314" s="196"/>
      <c r="R4314" s="196"/>
      <c r="S4314" s="196"/>
      <c r="T4314" s="197"/>
      <c r="AT4314" s="191" t="s">
        <v>532</v>
      </c>
      <c r="AU4314" s="191" t="s">
        <v>89</v>
      </c>
      <c r="AV4314" s="13" t="s">
        <v>89</v>
      </c>
      <c r="AW4314" s="13" t="s">
        <v>30</v>
      </c>
      <c r="AX4314" s="13" t="s">
        <v>76</v>
      </c>
      <c r="AY4314" s="191" t="s">
        <v>524</v>
      </c>
    </row>
    <row r="4315" spans="2:51" s="14" customFormat="1">
      <c r="B4315" s="198"/>
      <c r="D4315" s="190" t="s">
        <v>532</v>
      </c>
      <c r="E4315" s="199" t="s">
        <v>1</v>
      </c>
      <c r="F4315" s="200" t="s">
        <v>1216</v>
      </c>
      <c r="H4315" s="199" t="s">
        <v>1</v>
      </c>
      <c r="I4315" s="201"/>
      <c r="L4315" s="198"/>
      <c r="M4315" s="202"/>
      <c r="N4315" s="203"/>
      <c r="O4315" s="203"/>
      <c r="P4315" s="203"/>
      <c r="Q4315" s="203"/>
      <c r="R4315" s="203"/>
      <c r="S4315" s="203"/>
      <c r="T4315" s="204"/>
      <c r="AT4315" s="199" t="s">
        <v>532</v>
      </c>
      <c r="AU4315" s="199" t="s">
        <v>89</v>
      </c>
      <c r="AV4315" s="14" t="s">
        <v>83</v>
      </c>
      <c r="AW4315" s="14" t="s">
        <v>30</v>
      </c>
      <c r="AX4315" s="14" t="s">
        <v>76</v>
      </c>
      <c r="AY4315" s="199" t="s">
        <v>524</v>
      </c>
    </row>
    <row r="4316" spans="2:51" s="13" customFormat="1" ht="20.399999999999999">
      <c r="B4316" s="189"/>
      <c r="D4316" s="190" t="s">
        <v>532</v>
      </c>
      <c r="E4316" s="191" t="s">
        <v>1</v>
      </c>
      <c r="F4316" s="192" t="s">
        <v>4602</v>
      </c>
      <c r="H4316" s="193">
        <v>75.247</v>
      </c>
      <c r="I4316" s="194"/>
      <c r="L4316" s="189"/>
      <c r="M4316" s="195"/>
      <c r="N4316" s="196"/>
      <c r="O4316" s="196"/>
      <c r="P4316" s="196"/>
      <c r="Q4316" s="196"/>
      <c r="R4316" s="196"/>
      <c r="S4316" s="196"/>
      <c r="T4316" s="197"/>
      <c r="AT4316" s="191" t="s">
        <v>532</v>
      </c>
      <c r="AU4316" s="191" t="s">
        <v>89</v>
      </c>
      <c r="AV4316" s="13" t="s">
        <v>89</v>
      </c>
      <c r="AW4316" s="13" t="s">
        <v>30</v>
      </c>
      <c r="AX4316" s="13" t="s">
        <v>76</v>
      </c>
      <c r="AY4316" s="191" t="s">
        <v>524</v>
      </c>
    </row>
    <row r="4317" spans="2:51" s="13" customFormat="1">
      <c r="B4317" s="189"/>
      <c r="D4317" s="190" t="s">
        <v>532</v>
      </c>
      <c r="E4317" s="191" t="s">
        <v>1</v>
      </c>
      <c r="F4317" s="192" t="s">
        <v>4603</v>
      </c>
      <c r="H4317" s="193">
        <v>2.9590000000000001</v>
      </c>
      <c r="I4317" s="194"/>
      <c r="L4317" s="189"/>
      <c r="M4317" s="195"/>
      <c r="N4317" s="196"/>
      <c r="O4317" s="196"/>
      <c r="P4317" s="196"/>
      <c r="Q4317" s="196"/>
      <c r="R4317" s="196"/>
      <c r="S4317" s="196"/>
      <c r="T4317" s="197"/>
      <c r="AT4317" s="191" t="s">
        <v>532</v>
      </c>
      <c r="AU4317" s="191" t="s">
        <v>89</v>
      </c>
      <c r="AV4317" s="13" t="s">
        <v>89</v>
      </c>
      <c r="AW4317" s="13" t="s">
        <v>30</v>
      </c>
      <c r="AX4317" s="13" t="s">
        <v>76</v>
      </c>
      <c r="AY4317" s="191" t="s">
        <v>524</v>
      </c>
    </row>
    <row r="4318" spans="2:51" s="13" customFormat="1" ht="20.399999999999999">
      <c r="B4318" s="189"/>
      <c r="D4318" s="190" t="s">
        <v>532</v>
      </c>
      <c r="E4318" s="191" t="s">
        <v>1</v>
      </c>
      <c r="F4318" s="192" t="s">
        <v>4604</v>
      </c>
      <c r="H4318" s="193">
        <v>47.258000000000003</v>
      </c>
      <c r="I4318" s="194"/>
      <c r="L4318" s="189"/>
      <c r="M4318" s="195"/>
      <c r="N4318" s="196"/>
      <c r="O4318" s="196"/>
      <c r="P4318" s="196"/>
      <c r="Q4318" s="196"/>
      <c r="R4318" s="196"/>
      <c r="S4318" s="196"/>
      <c r="T4318" s="197"/>
      <c r="AT4318" s="191" t="s">
        <v>532</v>
      </c>
      <c r="AU4318" s="191" t="s">
        <v>89</v>
      </c>
      <c r="AV4318" s="13" t="s">
        <v>89</v>
      </c>
      <c r="AW4318" s="13" t="s">
        <v>30</v>
      </c>
      <c r="AX4318" s="13" t="s">
        <v>76</v>
      </c>
      <c r="AY4318" s="191" t="s">
        <v>524</v>
      </c>
    </row>
    <row r="4319" spans="2:51" s="13" customFormat="1" ht="20.399999999999999">
      <c r="B4319" s="189"/>
      <c r="D4319" s="190" t="s">
        <v>532</v>
      </c>
      <c r="E4319" s="191" t="s">
        <v>1</v>
      </c>
      <c r="F4319" s="192" t="s">
        <v>1220</v>
      </c>
      <c r="H4319" s="193">
        <v>-12.33</v>
      </c>
      <c r="I4319" s="194"/>
      <c r="L4319" s="189"/>
      <c r="M4319" s="195"/>
      <c r="N4319" s="196"/>
      <c r="O4319" s="196"/>
      <c r="P4319" s="196"/>
      <c r="Q4319" s="196"/>
      <c r="R4319" s="196"/>
      <c r="S4319" s="196"/>
      <c r="T4319" s="197"/>
      <c r="AT4319" s="191" t="s">
        <v>532</v>
      </c>
      <c r="AU4319" s="191" t="s">
        <v>89</v>
      </c>
      <c r="AV4319" s="13" t="s">
        <v>89</v>
      </c>
      <c r="AW4319" s="13" t="s">
        <v>30</v>
      </c>
      <c r="AX4319" s="13" t="s">
        <v>76</v>
      </c>
      <c r="AY4319" s="191" t="s">
        <v>524</v>
      </c>
    </row>
    <row r="4320" spans="2:51" s="13" customFormat="1">
      <c r="B4320" s="189"/>
      <c r="D4320" s="190" t="s">
        <v>532</v>
      </c>
      <c r="E4320" s="191" t="s">
        <v>1</v>
      </c>
      <c r="F4320" s="192" t="s">
        <v>1221</v>
      </c>
      <c r="H4320" s="193">
        <v>0.47499999999999998</v>
      </c>
      <c r="I4320" s="194"/>
      <c r="L4320" s="189"/>
      <c r="M4320" s="195"/>
      <c r="N4320" s="196"/>
      <c r="O4320" s="196"/>
      <c r="P4320" s="196"/>
      <c r="Q4320" s="196"/>
      <c r="R4320" s="196"/>
      <c r="S4320" s="196"/>
      <c r="T4320" s="197"/>
      <c r="AT4320" s="191" t="s">
        <v>532</v>
      </c>
      <c r="AU4320" s="191" t="s">
        <v>89</v>
      </c>
      <c r="AV4320" s="13" t="s">
        <v>89</v>
      </c>
      <c r="AW4320" s="13" t="s">
        <v>30</v>
      </c>
      <c r="AX4320" s="13" t="s">
        <v>76</v>
      </c>
      <c r="AY4320" s="191" t="s">
        <v>524</v>
      </c>
    </row>
    <row r="4321" spans="2:51" s="14" customFormat="1">
      <c r="B4321" s="198"/>
      <c r="D4321" s="190" t="s">
        <v>532</v>
      </c>
      <c r="E4321" s="199" t="s">
        <v>1</v>
      </c>
      <c r="F4321" s="200" t="s">
        <v>1031</v>
      </c>
      <c r="H4321" s="199" t="s">
        <v>1</v>
      </c>
      <c r="I4321" s="201"/>
      <c r="L4321" s="198"/>
      <c r="M4321" s="202"/>
      <c r="N4321" s="203"/>
      <c r="O4321" s="203"/>
      <c r="P4321" s="203"/>
      <c r="Q4321" s="203"/>
      <c r="R4321" s="203"/>
      <c r="S4321" s="203"/>
      <c r="T4321" s="204"/>
      <c r="AT4321" s="199" t="s">
        <v>532</v>
      </c>
      <c r="AU4321" s="199" t="s">
        <v>89</v>
      </c>
      <c r="AV4321" s="14" t="s">
        <v>83</v>
      </c>
      <c r="AW4321" s="14" t="s">
        <v>30</v>
      </c>
      <c r="AX4321" s="14" t="s">
        <v>76</v>
      </c>
      <c r="AY4321" s="199" t="s">
        <v>524</v>
      </c>
    </row>
    <row r="4322" spans="2:51" s="13" customFormat="1">
      <c r="B4322" s="189"/>
      <c r="D4322" s="190" t="s">
        <v>532</v>
      </c>
      <c r="E4322" s="191" t="s">
        <v>1</v>
      </c>
      <c r="F4322" s="192" t="s">
        <v>4605</v>
      </c>
      <c r="H4322" s="193">
        <v>2.8180000000000001</v>
      </c>
      <c r="I4322" s="194"/>
      <c r="L4322" s="189"/>
      <c r="M4322" s="195"/>
      <c r="N4322" s="196"/>
      <c r="O4322" s="196"/>
      <c r="P4322" s="196"/>
      <c r="Q4322" s="196"/>
      <c r="R4322" s="196"/>
      <c r="S4322" s="196"/>
      <c r="T4322" s="197"/>
      <c r="AT4322" s="191" t="s">
        <v>532</v>
      </c>
      <c r="AU4322" s="191" t="s">
        <v>89</v>
      </c>
      <c r="AV4322" s="13" t="s">
        <v>89</v>
      </c>
      <c r="AW4322" s="13" t="s">
        <v>30</v>
      </c>
      <c r="AX4322" s="13" t="s">
        <v>76</v>
      </c>
      <c r="AY4322" s="191" t="s">
        <v>524</v>
      </c>
    </row>
    <row r="4323" spans="2:51" s="13" customFormat="1">
      <c r="B4323" s="189"/>
      <c r="D4323" s="190" t="s">
        <v>532</v>
      </c>
      <c r="E4323" s="191" t="s">
        <v>1</v>
      </c>
      <c r="F4323" s="192" t="s">
        <v>4606</v>
      </c>
      <c r="H4323" s="193">
        <v>4.5919999999999996</v>
      </c>
      <c r="I4323" s="194"/>
      <c r="L4323" s="189"/>
      <c r="M4323" s="195"/>
      <c r="N4323" s="196"/>
      <c r="O4323" s="196"/>
      <c r="P4323" s="196"/>
      <c r="Q4323" s="196"/>
      <c r="R4323" s="196"/>
      <c r="S4323" s="196"/>
      <c r="T4323" s="197"/>
      <c r="AT4323" s="191" t="s">
        <v>532</v>
      </c>
      <c r="AU4323" s="191" t="s">
        <v>89</v>
      </c>
      <c r="AV4323" s="13" t="s">
        <v>89</v>
      </c>
      <c r="AW4323" s="13" t="s">
        <v>30</v>
      </c>
      <c r="AX4323" s="13" t="s">
        <v>76</v>
      </c>
      <c r="AY4323" s="191" t="s">
        <v>524</v>
      </c>
    </row>
    <row r="4324" spans="2:51" s="13" customFormat="1">
      <c r="B4324" s="189"/>
      <c r="D4324" s="190" t="s">
        <v>532</v>
      </c>
      <c r="E4324" s="191" t="s">
        <v>1</v>
      </c>
      <c r="F4324" s="192" t="s">
        <v>1224</v>
      </c>
      <c r="H4324" s="193">
        <v>-1.6160000000000001</v>
      </c>
      <c r="I4324" s="194"/>
      <c r="L4324" s="189"/>
      <c r="M4324" s="195"/>
      <c r="N4324" s="196"/>
      <c r="O4324" s="196"/>
      <c r="P4324" s="196"/>
      <c r="Q4324" s="196"/>
      <c r="R4324" s="196"/>
      <c r="S4324" s="196"/>
      <c r="T4324" s="197"/>
      <c r="AT4324" s="191" t="s">
        <v>532</v>
      </c>
      <c r="AU4324" s="191" t="s">
        <v>89</v>
      </c>
      <c r="AV4324" s="13" t="s">
        <v>89</v>
      </c>
      <c r="AW4324" s="13" t="s">
        <v>30</v>
      </c>
      <c r="AX4324" s="13" t="s">
        <v>76</v>
      </c>
      <c r="AY4324" s="191" t="s">
        <v>524</v>
      </c>
    </row>
    <row r="4325" spans="2:51" s="13" customFormat="1">
      <c r="B4325" s="189"/>
      <c r="D4325" s="190" t="s">
        <v>532</v>
      </c>
      <c r="E4325" s="191" t="s">
        <v>1</v>
      </c>
      <c r="F4325" s="192" t="s">
        <v>1225</v>
      </c>
      <c r="H4325" s="193">
        <v>24.373000000000001</v>
      </c>
      <c r="I4325" s="194"/>
      <c r="L4325" s="189"/>
      <c r="M4325" s="195"/>
      <c r="N4325" s="196"/>
      <c r="O4325" s="196"/>
      <c r="P4325" s="196"/>
      <c r="Q4325" s="196"/>
      <c r="R4325" s="196"/>
      <c r="S4325" s="196"/>
      <c r="T4325" s="197"/>
      <c r="AT4325" s="191" t="s">
        <v>532</v>
      </c>
      <c r="AU4325" s="191" t="s">
        <v>89</v>
      </c>
      <c r="AV4325" s="13" t="s">
        <v>89</v>
      </c>
      <c r="AW4325" s="13" t="s">
        <v>30</v>
      </c>
      <c r="AX4325" s="13" t="s">
        <v>76</v>
      </c>
      <c r="AY4325" s="191" t="s">
        <v>524</v>
      </c>
    </row>
    <row r="4326" spans="2:51" s="15" customFormat="1">
      <c r="B4326" s="205"/>
      <c r="D4326" s="190" t="s">
        <v>532</v>
      </c>
      <c r="E4326" s="206" t="s">
        <v>1</v>
      </c>
      <c r="F4326" s="207" t="s">
        <v>589</v>
      </c>
      <c r="H4326" s="208">
        <v>272.065</v>
      </c>
      <c r="I4326" s="209"/>
      <c r="L4326" s="205"/>
      <c r="M4326" s="210"/>
      <c r="N4326" s="211"/>
      <c r="O4326" s="211"/>
      <c r="P4326" s="211"/>
      <c r="Q4326" s="211"/>
      <c r="R4326" s="211"/>
      <c r="S4326" s="211"/>
      <c r="T4326" s="212"/>
      <c r="AT4326" s="206" t="s">
        <v>532</v>
      </c>
      <c r="AU4326" s="206" t="s">
        <v>89</v>
      </c>
      <c r="AV4326" s="15" t="s">
        <v>537</v>
      </c>
      <c r="AW4326" s="15" t="s">
        <v>30</v>
      </c>
      <c r="AX4326" s="15" t="s">
        <v>76</v>
      </c>
      <c r="AY4326" s="206" t="s">
        <v>524</v>
      </c>
    </row>
    <row r="4327" spans="2:51" s="14" customFormat="1">
      <c r="B4327" s="198"/>
      <c r="D4327" s="190" t="s">
        <v>532</v>
      </c>
      <c r="E4327" s="199" t="s">
        <v>1</v>
      </c>
      <c r="F4327" s="200" t="s">
        <v>1034</v>
      </c>
      <c r="H4327" s="199" t="s">
        <v>1</v>
      </c>
      <c r="I4327" s="201"/>
      <c r="L4327" s="198"/>
      <c r="M4327" s="202"/>
      <c r="N4327" s="203"/>
      <c r="O4327" s="203"/>
      <c r="P4327" s="203"/>
      <c r="Q4327" s="203"/>
      <c r="R4327" s="203"/>
      <c r="S4327" s="203"/>
      <c r="T4327" s="204"/>
      <c r="AT4327" s="199" t="s">
        <v>532</v>
      </c>
      <c r="AU4327" s="199" t="s">
        <v>89</v>
      </c>
      <c r="AV4327" s="14" t="s">
        <v>83</v>
      </c>
      <c r="AW4327" s="14" t="s">
        <v>30</v>
      </c>
      <c r="AX4327" s="14" t="s">
        <v>76</v>
      </c>
      <c r="AY4327" s="199" t="s">
        <v>524</v>
      </c>
    </row>
    <row r="4328" spans="2:51" s="14" customFormat="1">
      <c r="B4328" s="198"/>
      <c r="D4328" s="190" t="s">
        <v>532</v>
      </c>
      <c r="E4328" s="199" t="s">
        <v>1</v>
      </c>
      <c r="F4328" s="200" t="s">
        <v>1049</v>
      </c>
      <c r="H4328" s="199" t="s">
        <v>1</v>
      </c>
      <c r="I4328" s="201"/>
      <c r="L4328" s="198"/>
      <c r="M4328" s="202"/>
      <c r="N4328" s="203"/>
      <c r="O4328" s="203"/>
      <c r="P4328" s="203"/>
      <c r="Q4328" s="203"/>
      <c r="R4328" s="203"/>
      <c r="S4328" s="203"/>
      <c r="T4328" s="204"/>
      <c r="AT4328" s="199" t="s">
        <v>532</v>
      </c>
      <c r="AU4328" s="199" t="s">
        <v>89</v>
      </c>
      <c r="AV4328" s="14" t="s">
        <v>83</v>
      </c>
      <c r="AW4328" s="14" t="s">
        <v>30</v>
      </c>
      <c r="AX4328" s="14" t="s">
        <v>76</v>
      </c>
      <c r="AY4328" s="199" t="s">
        <v>524</v>
      </c>
    </row>
    <row r="4329" spans="2:51" s="14" customFormat="1">
      <c r="B4329" s="198"/>
      <c r="D4329" s="190" t="s">
        <v>532</v>
      </c>
      <c r="E4329" s="199" t="s">
        <v>1</v>
      </c>
      <c r="F4329" s="200" t="s">
        <v>1226</v>
      </c>
      <c r="H4329" s="199" t="s">
        <v>1</v>
      </c>
      <c r="I4329" s="201"/>
      <c r="L4329" s="198"/>
      <c r="M4329" s="202"/>
      <c r="N4329" s="203"/>
      <c r="O4329" s="203"/>
      <c r="P4329" s="203"/>
      <c r="Q4329" s="203"/>
      <c r="R4329" s="203"/>
      <c r="S4329" s="203"/>
      <c r="T4329" s="204"/>
      <c r="AT4329" s="199" t="s">
        <v>532</v>
      </c>
      <c r="AU4329" s="199" t="s">
        <v>89</v>
      </c>
      <c r="AV4329" s="14" t="s">
        <v>83</v>
      </c>
      <c r="AW4329" s="14" t="s">
        <v>30</v>
      </c>
      <c r="AX4329" s="14" t="s">
        <v>76</v>
      </c>
      <c r="AY4329" s="199" t="s">
        <v>524</v>
      </c>
    </row>
    <row r="4330" spans="2:51" s="13" customFormat="1">
      <c r="B4330" s="189"/>
      <c r="D4330" s="190" t="s">
        <v>532</v>
      </c>
      <c r="E4330" s="191" t="s">
        <v>1</v>
      </c>
      <c r="F4330" s="192" t="s">
        <v>4607</v>
      </c>
      <c r="H4330" s="193">
        <v>15.516999999999999</v>
      </c>
      <c r="I4330" s="194"/>
      <c r="L4330" s="189"/>
      <c r="M4330" s="195"/>
      <c r="N4330" s="196"/>
      <c r="O4330" s="196"/>
      <c r="P4330" s="196"/>
      <c r="Q4330" s="196"/>
      <c r="R4330" s="196"/>
      <c r="S4330" s="196"/>
      <c r="T4330" s="197"/>
      <c r="AT4330" s="191" t="s">
        <v>532</v>
      </c>
      <c r="AU4330" s="191" t="s">
        <v>89</v>
      </c>
      <c r="AV4330" s="13" t="s">
        <v>89</v>
      </c>
      <c r="AW4330" s="13" t="s">
        <v>30</v>
      </c>
      <c r="AX4330" s="13" t="s">
        <v>76</v>
      </c>
      <c r="AY4330" s="191" t="s">
        <v>524</v>
      </c>
    </row>
    <row r="4331" spans="2:51" s="13" customFormat="1">
      <c r="B4331" s="189"/>
      <c r="D4331" s="190" t="s">
        <v>532</v>
      </c>
      <c r="E4331" s="191" t="s">
        <v>1</v>
      </c>
      <c r="F4331" s="192" t="s">
        <v>1228</v>
      </c>
      <c r="H4331" s="193">
        <v>-11.045999999999999</v>
      </c>
      <c r="I4331" s="194"/>
      <c r="L4331" s="189"/>
      <c r="M4331" s="195"/>
      <c r="N4331" s="196"/>
      <c r="O4331" s="196"/>
      <c r="P4331" s="196"/>
      <c r="Q4331" s="196"/>
      <c r="R4331" s="196"/>
      <c r="S4331" s="196"/>
      <c r="T4331" s="197"/>
      <c r="AT4331" s="191" t="s">
        <v>532</v>
      </c>
      <c r="AU4331" s="191" t="s">
        <v>89</v>
      </c>
      <c r="AV4331" s="13" t="s">
        <v>89</v>
      </c>
      <c r="AW4331" s="13" t="s">
        <v>30</v>
      </c>
      <c r="AX4331" s="13" t="s">
        <v>76</v>
      </c>
      <c r="AY4331" s="191" t="s">
        <v>524</v>
      </c>
    </row>
    <row r="4332" spans="2:51" s="13" customFormat="1">
      <c r="B4332" s="189"/>
      <c r="D4332" s="190" t="s">
        <v>532</v>
      </c>
      <c r="E4332" s="191" t="s">
        <v>1</v>
      </c>
      <c r="F4332" s="192" t="s">
        <v>1229</v>
      </c>
      <c r="H4332" s="193">
        <v>1.145</v>
      </c>
      <c r="I4332" s="194"/>
      <c r="L4332" s="189"/>
      <c r="M4332" s="195"/>
      <c r="N4332" s="196"/>
      <c r="O4332" s="196"/>
      <c r="P4332" s="196"/>
      <c r="Q4332" s="196"/>
      <c r="R4332" s="196"/>
      <c r="S4332" s="196"/>
      <c r="T4332" s="197"/>
      <c r="AT4332" s="191" t="s">
        <v>532</v>
      </c>
      <c r="AU4332" s="191" t="s">
        <v>89</v>
      </c>
      <c r="AV4332" s="13" t="s">
        <v>89</v>
      </c>
      <c r="AW4332" s="13" t="s">
        <v>30</v>
      </c>
      <c r="AX4332" s="13" t="s">
        <v>76</v>
      </c>
      <c r="AY4332" s="191" t="s">
        <v>524</v>
      </c>
    </row>
    <row r="4333" spans="2:51" s="14" customFormat="1">
      <c r="B4333" s="198"/>
      <c r="D4333" s="190" t="s">
        <v>532</v>
      </c>
      <c r="E4333" s="199" t="s">
        <v>1</v>
      </c>
      <c r="F4333" s="200" t="s">
        <v>1051</v>
      </c>
      <c r="H4333" s="199" t="s">
        <v>1</v>
      </c>
      <c r="I4333" s="201"/>
      <c r="L4333" s="198"/>
      <c r="M4333" s="202"/>
      <c r="N4333" s="203"/>
      <c r="O4333" s="203"/>
      <c r="P4333" s="203"/>
      <c r="Q4333" s="203"/>
      <c r="R4333" s="203"/>
      <c r="S4333" s="203"/>
      <c r="T4333" s="204"/>
      <c r="AT4333" s="199" t="s">
        <v>532</v>
      </c>
      <c r="AU4333" s="199" t="s">
        <v>89</v>
      </c>
      <c r="AV4333" s="14" t="s">
        <v>83</v>
      </c>
      <c r="AW4333" s="14" t="s">
        <v>30</v>
      </c>
      <c r="AX4333" s="14" t="s">
        <v>76</v>
      </c>
      <c r="AY4333" s="199" t="s">
        <v>524</v>
      </c>
    </row>
    <row r="4334" spans="2:51" s="14" customFormat="1">
      <c r="B4334" s="198"/>
      <c r="D4334" s="190" t="s">
        <v>532</v>
      </c>
      <c r="E4334" s="199" t="s">
        <v>1</v>
      </c>
      <c r="F4334" s="200" t="s">
        <v>1226</v>
      </c>
      <c r="H4334" s="199" t="s">
        <v>1</v>
      </c>
      <c r="I4334" s="201"/>
      <c r="L4334" s="198"/>
      <c r="M4334" s="202"/>
      <c r="N4334" s="203"/>
      <c r="O4334" s="203"/>
      <c r="P4334" s="203"/>
      <c r="Q4334" s="203"/>
      <c r="R4334" s="203"/>
      <c r="S4334" s="203"/>
      <c r="T4334" s="204"/>
      <c r="AT4334" s="199" t="s">
        <v>532</v>
      </c>
      <c r="AU4334" s="199" t="s">
        <v>89</v>
      </c>
      <c r="AV4334" s="14" t="s">
        <v>83</v>
      </c>
      <c r="AW4334" s="14" t="s">
        <v>30</v>
      </c>
      <c r="AX4334" s="14" t="s">
        <v>76</v>
      </c>
      <c r="AY4334" s="199" t="s">
        <v>524</v>
      </c>
    </row>
    <row r="4335" spans="2:51" s="13" customFormat="1">
      <c r="B4335" s="189"/>
      <c r="D4335" s="190" t="s">
        <v>532</v>
      </c>
      <c r="E4335" s="191" t="s">
        <v>1</v>
      </c>
      <c r="F4335" s="192" t="s">
        <v>4608</v>
      </c>
      <c r="H4335" s="193">
        <v>19.175000000000001</v>
      </c>
      <c r="I4335" s="194"/>
      <c r="L4335" s="189"/>
      <c r="M4335" s="195"/>
      <c r="N4335" s="196"/>
      <c r="O4335" s="196"/>
      <c r="P4335" s="196"/>
      <c r="Q4335" s="196"/>
      <c r="R4335" s="196"/>
      <c r="S4335" s="196"/>
      <c r="T4335" s="197"/>
      <c r="AT4335" s="191" t="s">
        <v>532</v>
      </c>
      <c r="AU4335" s="191" t="s">
        <v>89</v>
      </c>
      <c r="AV4335" s="13" t="s">
        <v>89</v>
      </c>
      <c r="AW4335" s="13" t="s">
        <v>30</v>
      </c>
      <c r="AX4335" s="13" t="s">
        <v>76</v>
      </c>
      <c r="AY4335" s="191" t="s">
        <v>524</v>
      </c>
    </row>
    <row r="4336" spans="2:51" s="13" customFormat="1">
      <c r="B4336" s="189"/>
      <c r="D4336" s="190" t="s">
        <v>532</v>
      </c>
      <c r="E4336" s="191" t="s">
        <v>1</v>
      </c>
      <c r="F4336" s="192" t="s">
        <v>1231</v>
      </c>
      <c r="H4336" s="193">
        <v>-13.65</v>
      </c>
      <c r="I4336" s="194"/>
      <c r="L4336" s="189"/>
      <c r="M4336" s="195"/>
      <c r="N4336" s="196"/>
      <c r="O4336" s="196"/>
      <c r="P4336" s="196"/>
      <c r="Q4336" s="196"/>
      <c r="R4336" s="196"/>
      <c r="S4336" s="196"/>
      <c r="T4336" s="197"/>
      <c r="AT4336" s="191" t="s">
        <v>532</v>
      </c>
      <c r="AU4336" s="191" t="s">
        <v>89</v>
      </c>
      <c r="AV4336" s="13" t="s">
        <v>89</v>
      </c>
      <c r="AW4336" s="13" t="s">
        <v>30</v>
      </c>
      <c r="AX4336" s="13" t="s">
        <v>76</v>
      </c>
      <c r="AY4336" s="191" t="s">
        <v>524</v>
      </c>
    </row>
    <row r="4337" spans="2:51" s="13" customFormat="1">
      <c r="B4337" s="189"/>
      <c r="D4337" s="190" t="s">
        <v>532</v>
      </c>
      <c r="E4337" s="191" t="s">
        <v>1</v>
      </c>
      <c r="F4337" s="192" t="s">
        <v>1232</v>
      </c>
      <c r="H4337" s="193">
        <v>1.4339999999999999</v>
      </c>
      <c r="I4337" s="194"/>
      <c r="L4337" s="189"/>
      <c r="M4337" s="195"/>
      <c r="N4337" s="196"/>
      <c r="O4337" s="196"/>
      <c r="P4337" s="196"/>
      <c r="Q4337" s="196"/>
      <c r="R4337" s="196"/>
      <c r="S4337" s="196"/>
      <c r="T4337" s="197"/>
      <c r="AT4337" s="191" t="s">
        <v>532</v>
      </c>
      <c r="AU4337" s="191" t="s">
        <v>89</v>
      </c>
      <c r="AV4337" s="13" t="s">
        <v>89</v>
      </c>
      <c r="AW4337" s="13" t="s">
        <v>30</v>
      </c>
      <c r="AX4337" s="13" t="s">
        <v>76</v>
      </c>
      <c r="AY4337" s="191" t="s">
        <v>524</v>
      </c>
    </row>
    <row r="4338" spans="2:51" s="14" customFormat="1">
      <c r="B4338" s="198"/>
      <c r="D4338" s="190" t="s">
        <v>532</v>
      </c>
      <c r="E4338" s="199" t="s">
        <v>1</v>
      </c>
      <c r="F4338" s="200" t="s">
        <v>1177</v>
      </c>
      <c r="H4338" s="199" t="s">
        <v>1</v>
      </c>
      <c r="I4338" s="201"/>
      <c r="L4338" s="198"/>
      <c r="M4338" s="202"/>
      <c r="N4338" s="203"/>
      <c r="O4338" s="203"/>
      <c r="P4338" s="203"/>
      <c r="Q4338" s="203"/>
      <c r="R4338" s="203"/>
      <c r="S4338" s="203"/>
      <c r="T4338" s="204"/>
      <c r="AT4338" s="199" t="s">
        <v>532</v>
      </c>
      <c r="AU4338" s="199" t="s">
        <v>89</v>
      </c>
      <c r="AV4338" s="14" t="s">
        <v>83</v>
      </c>
      <c r="AW4338" s="14" t="s">
        <v>30</v>
      </c>
      <c r="AX4338" s="14" t="s">
        <v>76</v>
      </c>
      <c r="AY4338" s="199" t="s">
        <v>524</v>
      </c>
    </row>
    <row r="4339" spans="2:51" s="13" customFormat="1">
      <c r="B4339" s="189"/>
      <c r="D4339" s="190" t="s">
        <v>532</v>
      </c>
      <c r="E4339" s="191" t="s">
        <v>1</v>
      </c>
      <c r="F4339" s="192" t="s">
        <v>4609</v>
      </c>
      <c r="H4339" s="193">
        <v>6.7720000000000002</v>
      </c>
      <c r="I4339" s="194"/>
      <c r="L4339" s="189"/>
      <c r="M4339" s="195"/>
      <c r="N4339" s="196"/>
      <c r="O4339" s="196"/>
      <c r="P4339" s="196"/>
      <c r="Q4339" s="196"/>
      <c r="R4339" s="196"/>
      <c r="S4339" s="196"/>
      <c r="T4339" s="197"/>
      <c r="AT4339" s="191" t="s">
        <v>532</v>
      </c>
      <c r="AU4339" s="191" t="s">
        <v>89</v>
      </c>
      <c r="AV4339" s="13" t="s">
        <v>89</v>
      </c>
      <c r="AW4339" s="13" t="s">
        <v>30</v>
      </c>
      <c r="AX4339" s="13" t="s">
        <v>76</v>
      </c>
      <c r="AY4339" s="191" t="s">
        <v>524</v>
      </c>
    </row>
    <row r="4340" spans="2:51" s="13" customFormat="1">
      <c r="B4340" s="189"/>
      <c r="D4340" s="190" t="s">
        <v>532</v>
      </c>
      <c r="E4340" s="191" t="s">
        <v>1</v>
      </c>
      <c r="F4340" s="192" t="s">
        <v>1234</v>
      </c>
      <c r="H4340" s="193">
        <v>-1.89</v>
      </c>
      <c r="I4340" s="194"/>
      <c r="L4340" s="189"/>
      <c r="M4340" s="195"/>
      <c r="N4340" s="196"/>
      <c r="O4340" s="196"/>
      <c r="P4340" s="196"/>
      <c r="Q4340" s="196"/>
      <c r="R4340" s="196"/>
      <c r="S4340" s="196"/>
      <c r="T4340" s="197"/>
      <c r="AT4340" s="191" t="s">
        <v>532</v>
      </c>
      <c r="AU4340" s="191" t="s">
        <v>89</v>
      </c>
      <c r="AV4340" s="13" t="s">
        <v>89</v>
      </c>
      <c r="AW4340" s="13" t="s">
        <v>30</v>
      </c>
      <c r="AX4340" s="13" t="s">
        <v>76</v>
      </c>
      <c r="AY4340" s="191" t="s">
        <v>524</v>
      </c>
    </row>
    <row r="4341" spans="2:51" s="13" customFormat="1">
      <c r="B4341" s="189"/>
      <c r="D4341" s="190" t="s">
        <v>532</v>
      </c>
      <c r="E4341" s="191" t="s">
        <v>1</v>
      </c>
      <c r="F4341" s="192" t="s">
        <v>1235</v>
      </c>
      <c r="H4341" s="193">
        <v>0.90800000000000003</v>
      </c>
      <c r="I4341" s="194"/>
      <c r="L4341" s="189"/>
      <c r="M4341" s="195"/>
      <c r="N4341" s="196"/>
      <c r="O4341" s="196"/>
      <c r="P4341" s="196"/>
      <c r="Q4341" s="196"/>
      <c r="R4341" s="196"/>
      <c r="S4341" s="196"/>
      <c r="T4341" s="197"/>
      <c r="AT4341" s="191" t="s">
        <v>532</v>
      </c>
      <c r="AU4341" s="191" t="s">
        <v>89</v>
      </c>
      <c r="AV4341" s="13" t="s">
        <v>89</v>
      </c>
      <c r="AW4341" s="13" t="s">
        <v>30</v>
      </c>
      <c r="AX4341" s="13" t="s">
        <v>76</v>
      </c>
      <c r="AY4341" s="191" t="s">
        <v>524</v>
      </c>
    </row>
    <row r="4342" spans="2:51" s="14" customFormat="1">
      <c r="B4342" s="198"/>
      <c r="D4342" s="190" t="s">
        <v>532</v>
      </c>
      <c r="E4342" s="199" t="s">
        <v>1</v>
      </c>
      <c r="F4342" s="200" t="s">
        <v>1236</v>
      </c>
      <c r="H4342" s="199" t="s">
        <v>1</v>
      </c>
      <c r="I4342" s="201"/>
      <c r="L4342" s="198"/>
      <c r="M4342" s="202"/>
      <c r="N4342" s="203"/>
      <c r="O4342" s="203"/>
      <c r="P4342" s="203"/>
      <c r="Q4342" s="203"/>
      <c r="R4342" s="203"/>
      <c r="S4342" s="203"/>
      <c r="T4342" s="204"/>
      <c r="AT4342" s="199" t="s">
        <v>532</v>
      </c>
      <c r="AU4342" s="199" t="s">
        <v>89</v>
      </c>
      <c r="AV4342" s="14" t="s">
        <v>83</v>
      </c>
      <c r="AW4342" s="14" t="s">
        <v>30</v>
      </c>
      <c r="AX4342" s="14" t="s">
        <v>76</v>
      </c>
      <c r="AY4342" s="199" t="s">
        <v>524</v>
      </c>
    </row>
    <row r="4343" spans="2:51" s="14" customFormat="1">
      <c r="B4343" s="198"/>
      <c r="D4343" s="190" t="s">
        <v>532</v>
      </c>
      <c r="E4343" s="199" t="s">
        <v>1</v>
      </c>
      <c r="F4343" s="200" t="s">
        <v>1177</v>
      </c>
      <c r="H4343" s="199" t="s">
        <v>1</v>
      </c>
      <c r="I4343" s="201"/>
      <c r="L4343" s="198"/>
      <c r="M4343" s="202"/>
      <c r="N4343" s="203"/>
      <c r="O4343" s="203"/>
      <c r="P4343" s="203"/>
      <c r="Q4343" s="203"/>
      <c r="R4343" s="203"/>
      <c r="S4343" s="203"/>
      <c r="T4343" s="204"/>
      <c r="AT4343" s="199" t="s">
        <v>532</v>
      </c>
      <c r="AU4343" s="199" t="s">
        <v>89</v>
      </c>
      <c r="AV4343" s="14" t="s">
        <v>83</v>
      </c>
      <c r="AW4343" s="14" t="s">
        <v>30</v>
      </c>
      <c r="AX4343" s="14" t="s">
        <v>76</v>
      </c>
      <c r="AY4343" s="199" t="s">
        <v>524</v>
      </c>
    </row>
    <row r="4344" spans="2:51" s="13" customFormat="1">
      <c r="B4344" s="189"/>
      <c r="D4344" s="190" t="s">
        <v>532</v>
      </c>
      <c r="E4344" s="191" t="s">
        <v>1</v>
      </c>
      <c r="F4344" s="192" t="s">
        <v>4610</v>
      </c>
      <c r="H4344" s="193">
        <v>13.67</v>
      </c>
      <c r="I4344" s="194"/>
      <c r="L4344" s="189"/>
      <c r="M4344" s="195"/>
      <c r="N4344" s="196"/>
      <c r="O4344" s="196"/>
      <c r="P4344" s="196"/>
      <c r="Q4344" s="196"/>
      <c r="R4344" s="196"/>
      <c r="S4344" s="196"/>
      <c r="T4344" s="197"/>
      <c r="AT4344" s="191" t="s">
        <v>532</v>
      </c>
      <c r="AU4344" s="191" t="s">
        <v>89</v>
      </c>
      <c r="AV4344" s="13" t="s">
        <v>89</v>
      </c>
      <c r="AW4344" s="13" t="s">
        <v>30</v>
      </c>
      <c r="AX4344" s="13" t="s">
        <v>76</v>
      </c>
      <c r="AY4344" s="191" t="s">
        <v>524</v>
      </c>
    </row>
    <row r="4345" spans="2:51" s="13" customFormat="1">
      <c r="B4345" s="189"/>
      <c r="D4345" s="190" t="s">
        <v>532</v>
      </c>
      <c r="E4345" s="191" t="s">
        <v>1</v>
      </c>
      <c r="F4345" s="192" t="s">
        <v>1238</v>
      </c>
      <c r="H4345" s="193">
        <v>-2.5</v>
      </c>
      <c r="I4345" s="194"/>
      <c r="L4345" s="189"/>
      <c r="M4345" s="195"/>
      <c r="N4345" s="196"/>
      <c r="O4345" s="196"/>
      <c r="P4345" s="196"/>
      <c r="Q4345" s="196"/>
      <c r="R4345" s="196"/>
      <c r="S4345" s="196"/>
      <c r="T4345" s="197"/>
      <c r="AT4345" s="191" t="s">
        <v>532</v>
      </c>
      <c r="AU4345" s="191" t="s">
        <v>89</v>
      </c>
      <c r="AV4345" s="13" t="s">
        <v>89</v>
      </c>
      <c r="AW4345" s="13" t="s">
        <v>30</v>
      </c>
      <c r="AX4345" s="13" t="s">
        <v>76</v>
      </c>
      <c r="AY4345" s="191" t="s">
        <v>524</v>
      </c>
    </row>
    <row r="4346" spans="2:51" s="13" customFormat="1">
      <c r="B4346" s="189"/>
      <c r="D4346" s="190" t="s">
        <v>532</v>
      </c>
      <c r="E4346" s="191" t="s">
        <v>1</v>
      </c>
      <c r="F4346" s="192" t="s">
        <v>1239</v>
      </c>
      <c r="H4346" s="193">
        <v>0.72</v>
      </c>
      <c r="I4346" s="194"/>
      <c r="L4346" s="189"/>
      <c r="M4346" s="195"/>
      <c r="N4346" s="196"/>
      <c r="O4346" s="196"/>
      <c r="P4346" s="196"/>
      <c r="Q4346" s="196"/>
      <c r="R4346" s="196"/>
      <c r="S4346" s="196"/>
      <c r="T4346" s="197"/>
      <c r="AT4346" s="191" t="s">
        <v>532</v>
      </c>
      <c r="AU4346" s="191" t="s">
        <v>89</v>
      </c>
      <c r="AV4346" s="13" t="s">
        <v>89</v>
      </c>
      <c r="AW4346" s="13" t="s">
        <v>30</v>
      </c>
      <c r="AX4346" s="13" t="s">
        <v>76</v>
      </c>
      <c r="AY4346" s="191" t="s">
        <v>524</v>
      </c>
    </row>
    <row r="4347" spans="2:51" s="14" customFormat="1">
      <c r="B4347" s="198"/>
      <c r="D4347" s="190" t="s">
        <v>532</v>
      </c>
      <c r="E4347" s="199" t="s">
        <v>1</v>
      </c>
      <c r="F4347" s="200" t="s">
        <v>1226</v>
      </c>
      <c r="H4347" s="199" t="s">
        <v>1</v>
      </c>
      <c r="I4347" s="201"/>
      <c r="L4347" s="198"/>
      <c r="M4347" s="202"/>
      <c r="N4347" s="203"/>
      <c r="O4347" s="203"/>
      <c r="P4347" s="203"/>
      <c r="Q4347" s="203"/>
      <c r="R4347" s="203"/>
      <c r="S4347" s="203"/>
      <c r="T4347" s="204"/>
      <c r="AT4347" s="199" t="s">
        <v>532</v>
      </c>
      <c r="AU4347" s="199" t="s">
        <v>89</v>
      </c>
      <c r="AV4347" s="14" t="s">
        <v>83</v>
      </c>
      <c r="AW4347" s="14" t="s">
        <v>30</v>
      </c>
      <c r="AX4347" s="14" t="s">
        <v>76</v>
      </c>
      <c r="AY4347" s="199" t="s">
        <v>524</v>
      </c>
    </row>
    <row r="4348" spans="2:51" s="13" customFormat="1">
      <c r="B4348" s="189"/>
      <c r="D4348" s="190" t="s">
        <v>532</v>
      </c>
      <c r="E4348" s="191" t="s">
        <v>1</v>
      </c>
      <c r="F4348" s="192" t="s">
        <v>4611</v>
      </c>
      <c r="H4348" s="193">
        <v>35.942999999999998</v>
      </c>
      <c r="I4348" s="194"/>
      <c r="L4348" s="189"/>
      <c r="M4348" s="195"/>
      <c r="N4348" s="196"/>
      <c r="O4348" s="196"/>
      <c r="P4348" s="196"/>
      <c r="Q4348" s="196"/>
      <c r="R4348" s="196"/>
      <c r="S4348" s="196"/>
      <c r="T4348" s="197"/>
      <c r="AT4348" s="191" t="s">
        <v>532</v>
      </c>
      <c r="AU4348" s="191" t="s">
        <v>89</v>
      </c>
      <c r="AV4348" s="13" t="s">
        <v>89</v>
      </c>
      <c r="AW4348" s="13" t="s">
        <v>30</v>
      </c>
      <c r="AX4348" s="13" t="s">
        <v>76</v>
      </c>
      <c r="AY4348" s="191" t="s">
        <v>524</v>
      </c>
    </row>
    <row r="4349" spans="2:51" s="14" customFormat="1">
      <c r="B4349" s="198"/>
      <c r="D4349" s="190" t="s">
        <v>532</v>
      </c>
      <c r="E4349" s="199" t="s">
        <v>1</v>
      </c>
      <c r="F4349" s="200" t="s">
        <v>1241</v>
      </c>
      <c r="H4349" s="199" t="s">
        <v>1</v>
      </c>
      <c r="I4349" s="201"/>
      <c r="L4349" s="198"/>
      <c r="M4349" s="202"/>
      <c r="N4349" s="203"/>
      <c r="O4349" s="203"/>
      <c r="P4349" s="203"/>
      <c r="Q4349" s="203"/>
      <c r="R4349" s="203"/>
      <c r="S4349" s="203"/>
      <c r="T4349" s="204"/>
      <c r="AT4349" s="199" t="s">
        <v>532</v>
      </c>
      <c r="AU4349" s="199" t="s">
        <v>89</v>
      </c>
      <c r="AV4349" s="14" t="s">
        <v>83</v>
      </c>
      <c r="AW4349" s="14" t="s">
        <v>30</v>
      </c>
      <c r="AX4349" s="14" t="s">
        <v>76</v>
      </c>
      <c r="AY4349" s="199" t="s">
        <v>524</v>
      </c>
    </row>
    <row r="4350" spans="2:51" s="14" customFormat="1">
      <c r="B4350" s="198"/>
      <c r="D4350" s="190" t="s">
        <v>532</v>
      </c>
      <c r="E4350" s="199" t="s">
        <v>1</v>
      </c>
      <c r="F4350" s="200" t="s">
        <v>1242</v>
      </c>
      <c r="H4350" s="199" t="s">
        <v>1</v>
      </c>
      <c r="I4350" s="201"/>
      <c r="L4350" s="198"/>
      <c r="M4350" s="202"/>
      <c r="N4350" s="203"/>
      <c r="O4350" s="203"/>
      <c r="P4350" s="203"/>
      <c r="Q4350" s="203"/>
      <c r="R4350" s="203"/>
      <c r="S4350" s="203"/>
      <c r="T4350" s="204"/>
      <c r="AT4350" s="199" t="s">
        <v>532</v>
      </c>
      <c r="AU4350" s="199" t="s">
        <v>89</v>
      </c>
      <c r="AV4350" s="14" t="s">
        <v>83</v>
      </c>
      <c r="AW4350" s="14" t="s">
        <v>30</v>
      </c>
      <c r="AX4350" s="14" t="s">
        <v>76</v>
      </c>
      <c r="AY4350" s="199" t="s">
        <v>524</v>
      </c>
    </row>
    <row r="4351" spans="2:51" s="13" customFormat="1">
      <c r="B4351" s="189"/>
      <c r="D4351" s="190" t="s">
        <v>532</v>
      </c>
      <c r="E4351" s="191" t="s">
        <v>1</v>
      </c>
      <c r="F4351" s="192" t="s">
        <v>4612</v>
      </c>
      <c r="H4351" s="193">
        <v>1.5349999999999999</v>
      </c>
      <c r="I4351" s="194"/>
      <c r="L4351" s="189"/>
      <c r="M4351" s="195"/>
      <c r="N4351" s="196"/>
      <c r="O4351" s="196"/>
      <c r="P4351" s="196"/>
      <c r="Q4351" s="196"/>
      <c r="R4351" s="196"/>
      <c r="S4351" s="196"/>
      <c r="T4351" s="197"/>
      <c r="AT4351" s="191" t="s">
        <v>532</v>
      </c>
      <c r="AU4351" s="191" t="s">
        <v>89</v>
      </c>
      <c r="AV4351" s="13" t="s">
        <v>89</v>
      </c>
      <c r="AW4351" s="13" t="s">
        <v>30</v>
      </c>
      <c r="AX4351" s="13" t="s">
        <v>76</v>
      </c>
      <c r="AY4351" s="191" t="s">
        <v>524</v>
      </c>
    </row>
    <row r="4352" spans="2:51" s="14" customFormat="1">
      <c r="B4352" s="198"/>
      <c r="D4352" s="190" t="s">
        <v>532</v>
      </c>
      <c r="E4352" s="199" t="s">
        <v>1</v>
      </c>
      <c r="F4352" s="200" t="s">
        <v>1226</v>
      </c>
      <c r="H4352" s="199" t="s">
        <v>1</v>
      </c>
      <c r="I4352" s="201"/>
      <c r="L4352" s="198"/>
      <c r="M4352" s="202"/>
      <c r="N4352" s="203"/>
      <c r="O4352" s="203"/>
      <c r="P4352" s="203"/>
      <c r="Q4352" s="203"/>
      <c r="R4352" s="203"/>
      <c r="S4352" s="203"/>
      <c r="T4352" s="204"/>
      <c r="AT4352" s="199" t="s">
        <v>532</v>
      </c>
      <c r="AU4352" s="199" t="s">
        <v>89</v>
      </c>
      <c r="AV4352" s="14" t="s">
        <v>83</v>
      </c>
      <c r="AW4352" s="14" t="s">
        <v>30</v>
      </c>
      <c r="AX4352" s="14" t="s">
        <v>76</v>
      </c>
      <c r="AY4352" s="199" t="s">
        <v>524</v>
      </c>
    </row>
    <row r="4353" spans="2:51" s="13" customFormat="1">
      <c r="B4353" s="189"/>
      <c r="D4353" s="190" t="s">
        <v>532</v>
      </c>
      <c r="E4353" s="191" t="s">
        <v>1</v>
      </c>
      <c r="F4353" s="192" t="s">
        <v>1244</v>
      </c>
      <c r="H4353" s="193">
        <v>4.9820000000000002</v>
      </c>
      <c r="I4353" s="194"/>
      <c r="L4353" s="189"/>
      <c r="M4353" s="195"/>
      <c r="N4353" s="196"/>
      <c r="O4353" s="196"/>
      <c r="P4353" s="196"/>
      <c r="Q4353" s="196"/>
      <c r="R4353" s="196"/>
      <c r="S4353" s="196"/>
      <c r="T4353" s="197"/>
      <c r="AT4353" s="191" t="s">
        <v>532</v>
      </c>
      <c r="AU4353" s="191" t="s">
        <v>89</v>
      </c>
      <c r="AV4353" s="13" t="s">
        <v>89</v>
      </c>
      <c r="AW4353" s="13" t="s">
        <v>30</v>
      </c>
      <c r="AX4353" s="13" t="s">
        <v>76</v>
      </c>
      <c r="AY4353" s="191" t="s">
        <v>524</v>
      </c>
    </row>
    <row r="4354" spans="2:51" s="14" customFormat="1">
      <c r="B4354" s="198"/>
      <c r="D4354" s="190" t="s">
        <v>532</v>
      </c>
      <c r="E4354" s="199" t="s">
        <v>1</v>
      </c>
      <c r="F4354" s="200" t="s">
        <v>1245</v>
      </c>
      <c r="H4354" s="199" t="s">
        <v>1</v>
      </c>
      <c r="I4354" s="201"/>
      <c r="L4354" s="198"/>
      <c r="M4354" s="202"/>
      <c r="N4354" s="203"/>
      <c r="O4354" s="203"/>
      <c r="P4354" s="203"/>
      <c r="Q4354" s="203"/>
      <c r="R4354" s="203"/>
      <c r="S4354" s="203"/>
      <c r="T4354" s="204"/>
      <c r="AT4354" s="199" t="s">
        <v>532</v>
      </c>
      <c r="AU4354" s="199" t="s">
        <v>89</v>
      </c>
      <c r="AV4354" s="14" t="s">
        <v>83</v>
      </c>
      <c r="AW4354" s="14" t="s">
        <v>30</v>
      </c>
      <c r="AX4354" s="14" t="s">
        <v>76</v>
      </c>
      <c r="AY4354" s="199" t="s">
        <v>524</v>
      </c>
    </row>
    <row r="4355" spans="2:51" s="14" customFormat="1">
      <c r="B4355" s="198"/>
      <c r="D4355" s="190" t="s">
        <v>532</v>
      </c>
      <c r="E4355" s="199" t="s">
        <v>1</v>
      </c>
      <c r="F4355" s="200" t="s">
        <v>1242</v>
      </c>
      <c r="H4355" s="199" t="s">
        <v>1</v>
      </c>
      <c r="I4355" s="201"/>
      <c r="L4355" s="198"/>
      <c r="M4355" s="202"/>
      <c r="N4355" s="203"/>
      <c r="O4355" s="203"/>
      <c r="P4355" s="203"/>
      <c r="Q4355" s="203"/>
      <c r="R4355" s="203"/>
      <c r="S4355" s="203"/>
      <c r="T4355" s="204"/>
      <c r="AT4355" s="199" t="s">
        <v>532</v>
      </c>
      <c r="AU4355" s="199" t="s">
        <v>89</v>
      </c>
      <c r="AV4355" s="14" t="s">
        <v>83</v>
      </c>
      <c r="AW4355" s="14" t="s">
        <v>30</v>
      </c>
      <c r="AX4355" s="14" t="s">
        <v>76</v>
      </c>
      <c r="AY4355" s="199" t="s">
        <v>524</v>
      </c>
    </row>
    <row r="4356" spans="2:51" s="13" customFormat="1">
      <c r="B4356" s="189"/>
      <c r="D4356" s="190" t="s">
        <v>532</v>
      </c>
      <c r="E4356" s="191" t="s">
        <v>1</v>
      </c>
      <c r="F4356" s="192" t="s">
        <v>4613</v>
      </c>
      <c r="H4356" s="193">
        <v>1.1120000000000001</v>
      </c>
      <c r="I4356" s="194"/>
      <c r="L4356" s="189"/>
      <c r="M4356" s="195"/>
      <c r="N4356" s="196"/>
      <c r="O4356" s="196"/>
      <c r="P4356" s="196"/>
      <c r="Q4356" s="196"/>
      <c r="R4356" s="196"/>
      <c r="S4356" s="196"/>
      <c r="T4356" s="197"/>
      <c r="AT4356" s="191" t="s">
        <v>532</v>
      </c>
      <c r="AU4356" s="191" t="s">
        <v>89</v>
      </c>
      <c r="AV4356" s="13" t="s">
        <v>89</v>
      </c>
      <c r="AW4356" s="13" t="s">
        <v>30</v>
      </c>
      <c r="AX4356" s="13" t="s">
        <v>76</v>
      </c>
      <c r="AY4356" s="191" t="s">
        <v>524</v>
      </c>
    </row>
    <row r="4357" spans="2:51" s="14" customFormat="1">
      <c r="B4357" s="198"/>
      <c r="D4357" s="190" t="s">
        <v>532</v>
      </c>
      <c r="E4357" s="199" t="s">
        <v>1</v>
      </c>
      <c r="F4357" s="200" t="s">
        <v>1226</v>
      </c>
      <c r="H4357" s="199" t="s">
        <v>1</v>
      </c>
      <c r="I4357" s="201"/>
      <c r="L4357" s="198"/>
      <c r="M4357" s="202"/>
      <c r="N4357" s="203"/>
      <c r="O4357" s="203"/>
      <c r="P4357" s="203"/>
      <c r="Q4357" s="203"/>
      <c r="R4357" s="203"/>
      <c r="S4357" s="203"/>
      <c r="T4357" s="204"/>
      <c r="AT4357" s="199" t="s">
        <v>532</v>
      </c>
      <c r="AU4357" s="199" t="s">
        <v>89</v>
      </c>
      <c r="AV4357" s="14" t="s">
        <v>83</v>
      </c>
      <c r="AW4357" s="14" t="s">
        <v>30</v>
      </c>
      <c r="AX4357" s="14" t="s">
        <v>76</v>
      </c>
      <c r="AY4357" s="199" t="s">
        <v>524</v>
      </c>
    </row>
    <row r="4358" spans="2:51" s="13" customFormat="1">
      <c r="B4358" s="189"/>
      <c r="D4358" s="190" t="s">
        <v>532</v>
      </c>
      <c r="E4358" s="191" t="s">
        <v>1</v>
      </c>
      <c r="F4358" s="192" t="s">
        <v>1247</v>
      </c>
      <c r="H4358" s="193">
        <v>3.6360000000000001</v>
      </c>
      <c r="I4358" s="194"/>
      <c r="L4358" s="189"/>
      <c r="M4358" s="195"/>
      <c r="N4358" s="196"/>
      <c r="O4358" s="196"/>
      <c r="P4358" s="196"/>
      <c r="Q4358" s="196"/>
      <c r="R4358" s="196"/>
      <c r="S4358" s="196"/>
      <c r="T4358" s="197"/>
      <c r="AT4358" s="191" t="s">
        <v>532</v>
      </c>
      <c r="AU4358" s="191" t="s">
        <v>89</v>
      </c>
      <c r="AV4358" s="13" t="s">
        <v>89</v>
      </c>
      <c r="AW4358" s="13" t="s">
        <v>30</v>
      </c>
      <c r="AX4358" s="13" t="s">
        <v>76</v>
      </c>
      <c r="AY4358" s="191" t="s">
        <v>524</v>
      </c>
    </row>
    <row r="4359" spans="2:51" s="14" customFormat="1">
      <c r="B4359" s="198"/>
      <c r="D4359" s="190" t="s">
        <v>532</v>
      </c>
      <c r="E4359" s="199" t="s">
        <v>1</v>
      </c>
      <c r="F4359" s="200" t="s">
        <v>1177</v>
      </c>
      <c r="H4359" s="199" t="s">
        <v>1</v>
      </c>
      <c r="I4359" s="201"/>
      <c r="L4359" s="198"/>
      <c r="M4359" s="202"/>
      <c r="N4359" s="203"/>
      <c r="O4359" s="203"/>
      <c r="P4359" s="203"/>
      <c r="Q4359" s="203"/>
      <c r="R4359" s="203"/>
      <c r="S4359" s="203"/>
      <c r="T4359" s="204"/>
      <c r="AT4359" s="199" t="s">
        <v>532</v>
      </c>
      <c r="AU4359" s="199" t="s">
        <v>89</v>
      </c>
      <c r="AV4359" s="14" t="s">
        <v>83</v>
      </c>
      <c r="AW4359" s="14" t="s">
        <v>30</v>
      </c>
      <c r="AX4359" s="14" t="s">
        <v>76</v>
      </c>
      <c r="AY4359" s="199" t="s">
        <v>524</v>
      </c>
    </row>
    <row r="4360" spans="2:51" s="13" customFormat="1">
      <c r="B4360" s="189"/>
      <c r="D4360" s="190" t="s">
        <v>532</v>
      </c>
      <c r="E4360" s="191" t="s">
        <v>1</v>
      </c>
      <c r="F4360" s="192" t="s">
        <v>4614</v>
      </c>
      <c r="H4360" s="193">
        <v>3.5910000000000002</v>
      </c>
      <c r="I4360" s="194"/>
      <c r="L4360" s="189"/>
      <c r="M4360" s="195"/>
      <c r="N4360" s="196"/>
      <c r="O4360" s="196"/>
      <c r="P4360" s="196"/>
      <c r="Q4360" s="196"/>
      <c r="R4360" s="196"/>
      <c r="S4360" s="196"/>
      <c r="T4360" s="197"/>
      <c r="AT4360" s="191" t="s">
        <v>532</v>
      </c>
      <c r="AU4360" s="191" t="s">
        <v>89</v>
      </c>
      <c r="AV4360" s="13" t="s">
        <v>89</v>
      </c>
      <c r="AW4360" s="13" t="s">
        <v>30</v>
      </c>
      <c r="AX4360" s="13" t="s">
        <v>76</v>
      </c>
      <c r="AY4360" s="191" t="s">
        <v>524</v>
      </c>
    </row>
    <row r="4361" spans="2:51" s="14" customFormat="1">
      <c r="B4361" s="198"/>
      <c r="D4361" s="190" t="s">
        <v>532</v>
      </c>
      <c r="E4361" s="199" t="s">
        <v>1</v>
      </c>
      <c r="F4361" s="200" t="s">
        <v>1055</v>
      </c>
      <c r="H4361" s="199" t="s">
        <v>1</v>
      </c>
      <c r="I4361" s="201"/>
      <c r="L4361" s="198"/>
      <c r="M4361" s="202"/>
      <c r="N4361" s="203"/>
      <c r="O4361" s="203"/>
      <c r="P4361" s="203"/>
      <c r="Q4361" s="203"/>
      <c r="R4361" s="203"/>
      <c r="S4361" s="203"/>
      <c r="T4361" s="204"/>
      <c r="AT4361" s="199" t="s">
        <v>532</v>
      </c>
      <c r="AU4361" s="199" t="s">
        <v>89</v>
      </c>
      <c r="AV4361" s="14" t="s">
        <v>83</v>
      </c>
      <c r="AW4361" s="14" t="s">
        <v>30</v>
      </c>
      <c r="AX4361" s="14" t="s">
        <v>76</v>
      </c>
      <c r="AY4361" s="199" t="s">
        <v>524</v>
      </c>
    </row>
    <row r="4362" spans="2:51" s="14" customFormat="1">
      <c r="B4362" s="198"/>
      <c r="D4362" s="190" t="s">
        <v>532</v>
      </c>
      <c r="E4362" s="199" t="s">
        <v>1</v>
      </c>
      <c r="F4362" s="200" t="s">
        <v>1226</v>
      </c>
      <c r="H4362" s="199" t="s">
        <v>1</v>
      </c>
      <c r="I4362" s="201"/>
      <c r="L4362" s="198"/>
      <c r="M4362" s="202"/>
      <c r="N4362" s="203"/>
      <c r="O4362" s="203"/>
      <c r="P4362" s="203"/>
      <c r="Q4362" s="203"/>
      <c r="R4362" s="203"/>
      <c r="S4362" s="203"/>
      <c r="T4362" s="204"/>
      <c r="AT4362" s="199" t="s">
        <v>532</v>
      </c>
      <c r="AU4362" s="199" t="s">
        <v>89</v>
      </c>
      <c r="AV4362" s="14" t="s">
        <v>83</v>
      </c>
      <c r="AW4362" s="14" t="s">
        <v>30</v>
      </c>
      <c r="AX4362" s="14" t="s">
        <v>76</v>
      </c>
      <c r="AY4362" s="199" t="s">
        <v>524</v>
      </c>
    </row>
    <row r="4363" spans="2:51" s="13" customFormat="1">
      <c r="B4363" s="189"/>
      <c r="D4363" s="190" t="s">
        <v>532</v>
      </c>
      <c r="E4363" s="191" t="s">
        <v>1</v>
      </c>
      <c r="F4363" s="192" t="s">
        <v>4608</v>
      </c>
      <c r="H4363" s="193">
        <v>19.175000000000001</v>
      </c>
      <c r="I4363" s="194"/>
      <c r="L4363" s="189"/>
      <c r="M4363" s="195"/>
      <c r="N4363" s="196"/>
      <c r="O4363" s="196"/>
      <c r="P4363" s="196"/>
      <c r="Q4363" s="196"/>
      <c r="R4363" s="196"/>
      <c r="S4363" s="196"/>
      <c r="T4363" s="197"/>
      <c r="AT4363" s="191" t="s">
        <v>532</v>
      </c>
      <c r="AU4363" s="191" t="s">
        <v>89</v>
      </c>
      <c r="AV4363" s="13" t="s">
        <v>89</v>
      </c>
      <c r="AW4363" s="13" t="s">
        <v>30</v>
      </c>
      <c r="AX4363" s="13" t="s">
        <v>76</v>
      </c>
      <c r="AY4363" s="191" t="s">
        <v>524</v>
      </c>
    </row>
    <row r="4364" spans="2:51" s="13" customFormat="1">
      <c r="B4364" s="189"/>
      <c r="D4364" s="190" t="s">
        <v>532</v>
      </c>
      <c r="E4364" s="191" t="s">
        <v>1</v>
      </c>
      <c r="F4364" s="192" t="s">
        <v>1249</v>
      </c>
      <c r="H4364" s="193">
        <v>-13.65</v>
      </c>
      <c r="I4364" s="194"/>
      <c r="L4364" s="189"/>
      <c r="M4364" s="195"/>
      <c r="N4364" s="196"/>
      <c r="O4364" s="196"/>
      <c r="P4364" s="196"/>
      <c r="Q4364" s="196"/>
      <c r="R4364" s="196"/>
      <c r="S4364" s="196"/>
      <c r="T4364" s="197"/>
      <c r="AT4364" s="191" t="s">
        <v>532</v>
      </c>
      <c r="AU4364" s="191" t="s">
        <v>89</v>
      </c>
      <c r="AV4364" s="13" t="s">
        <v>89</v>
      </c>
      <c r="AW4364" s="13" t="s">
        <v>30</v>
      </c>
      <c r="AX4364" s="13" t="s">
        <v>76</v>
      </c>
      <c r="AY4364" s="191" t="s">
        <v>524</v>
      </c>
    </row>
    <row r="4365" spans="2:51" s="13" customFormat="1">
      <c r="B4365" s="189"/>
      <c r="D4365" s="190" t="s">
        <v>532</v>
      </c>
      <c r="E4365" s="191" t="s">
        <v>1</v>
      </c>
      <c r="F4365" s="192" t="s">
        <v>1250</v>
      </c>
      <c r="H4365" s="193">
        <v>1.702</v>
      </c>
      <c r="I4365" s="194"/>
      <c r="L4365" s="189"/>
      <c r="M4365" s="195"/>
      <c r="N4365" s="196"/>
      <c r="O4365" s="196"/>
      <c r="P4365" s="196"/>
      <c r="Q4365" s="196"/>
      <c r="R4365" s="196"/>
      <c r="S4365" s="196"/>
      <c r="T4365" s="197"/>
      <c r="AT4365" s="191" t="s">
        <v>532</v>
      </c>
      <c r="AU4365" s="191" t="s">
        <v>89</v>
      </c>
      <c r="AV4365" s="13" t="s">
        <v>89</v>
      </c>
      <c r="AW4365" s="13" t="s">
        <v>30</v>
      </c>
      <c r="AX4365" s="13" t="s">
        <v>76</v>
      </c>
      <c r="AY4365" s="191" t="s">
        <v>524</v>
      </c>
    </row>
    <row r="4366" spans="2:51" s="14" customFormat="1">
      <c r="B4366" s="198"/>
      <c r="D4366" s="190" t="s">
        <v>532</v>
      </c>
      <c r="E4366" s="199" t="s">
        <v>1</v>
      </c>
      <c r="F4366" s="200" t="s">
        <v>1251</v>
      </c>
      <c r="H4366" s="199" t="s">
        <v>1</v>
      </c>
      <c r="I4366" s="201"/>
      <c r="L4366" s="198"/>
      <c r="M4366" s="202"/>
      <c r="N4366" s="203"/>
      <c r="O4366" s="203"/>
      <c r="P4366" s="203"/>
      <c r="Q4366" s="203"/>
      <c r="R4366" s="203"/>
      <c r="S4366" s="203"/>
      <c r="T4366" s="204"/>
      <c r="AT4366" s="199" t="s">
        <v>532</v>
      </c>
      <c r="AU4366" s="199" t="s">
        <v>89</v>
      </c>
      <c r="AV4366" s="14" t="s">
        <v>83</v>
      </c>
      <c r="AW4366" s="14" t="s">
        <v>30</v>
      </c>
      <c r="AX4366" s="14" t="s">
        <v>76</v>
      </c>
      <c r="AY4366" s="199" t="s">
        <v>524</v>
      </c>
    </row>
    <row r="4367" spans="2:51" s="14" customFormat="1">
      <c r="B4367" s="198"/>
      <c r="D4367" s="190" t="s">
        <v>532</v>
      </c>
      <c r="E4367" s="199" t="s">
        <v>1</v>
      </c>
      <c r="F4367" s="200" t="s">
        <v>1177</v>
      </c>
      <c r="H4367" s="199" t="s">
        <v>1</v>
      </c>
      <c r="I4367" s="201"/>
      <c r="L4367" s="198"/>
      <c r="M4367" s="202"/>
      <c r="N4367" s="203"/>
      <c r="O4367" s="203"/>
      <c r="P4367" s="203"/>
      <c r="Q4367" s="203"/>
      <c r="R4367" s="203"/>
      <c r="S4367" s="203"/>
      <c r="T4367" s="204"/>
      <c r="AT4367" s="199" t="s">
        <v>532</v>
      </c>
      <c r="AU4367" s="199" t="s">
        <v>89</v>
      </c>
      <c r="AV4367" s="14" t="s">
        <v>83</v>
      </c>
      <c r="AW4367" s="14" t="s">
        <v>30</v>
      </c>
      <c r="AX4367" s="14" t="s">
        <v>76</v>
      </c>
      <c r="AY4367" s="199" t="s">
        <v>524</v>
      </c>
    </row>
    <row r="4368" spans="2:51" s="13" customFormat="1">
      <c r="B4368" s="189"/>
      <c r="D4368" s="190" t="s">
        <v>532</v>
      </c>
      <c r="E4368" s="191" t="s">
        <v>1</v>
      </c>
      <c r="F4368" s="192" t="s">
        <v>1252</v>
      </c>
      <c r="H4368" s="193">
        <v>6.7110000000000003</v>
      </c>
      <c r="I4368" s="194"/>
      <c r="L4368" s="189"/>
      <c r="M4368" s="195"/>
      <c r="N4368" s="196"/>
      <c r="O4368" s="196"/>
      <c r="P4368" s="196"/>
      <c r="Q4368" s="196"/>
      <c r="R4368" s="196"/>
      <c r="S4368" s="196"/>
      <c r="T4368" s="197"/>
      <c r="AT4368" s="191" t="s">
        <v>532</v>
      </c>
      <c r="AU4368" s="191" t="s">
        <v>89</v>
      </c>
      <c r="AV4368" s="13" t="s">
        <v>89</v>
      </c>
      <c r="AW4368" s="13" t="s">
        <v>30</v>
      </c>
      <c r="AX4368" s="13" t="s">
        <v>76</v>
      </c>
      <c r="AY4368" s="191" t="s">
        <v>524</v>
      </c>
    </row>
    <row r="4369" spans="2:51" s="14" customFormat="1">
      <c r="B4369" s="198"/>
      <c r="D4369" s="190" t="s">
        <v>532</v>
      </c>
      <c r="E4369" s="199" t="s">
        <v>1</v>
      </c>
      <c r="F4369" s="200" t="s">
        <v>1057</v>
      </c>
      <c r="H4369" s="199" t="s">
        <v>1</v>
      </c>
      <c r="I4369" s="201"/>
      <c r="L4369" s="198"/>
      <c r="M4369" s="202"/>
      <c r="N4369" s="203"/>
      <c r="O4369" s="203"/>
      <c r="P4369" s="203"/>
      <c r="Q4369" s="203"/>
      <c r="R4369" s="203"/>
      <c r="S4369" s="203"/>
      <c r="T4369" s="204"/>
      <c r="AT4369" s="199" t="s">
        <v>532</v>
      </c>
      <c r="AU4369" s="199" t="s">
        <v>89</v>
      </c>
      <c r="AV4369" s="14" t="s">
        <v>83</v>
      </c>
      <c r="AW4369" s="14" t="s">
        <v>30</v>
      </c>
      <c r="AX4369" s="14" t="s">
        <v>76</v>
      </c>
      <c r="AY4369" s="199" t="s">
        <v>524</v>
      </c>
    </row>
    <row r="4370" spans="2:51" s="14" customFormat="1">
      <c r="B4370" s="198"/>
      <c r="D4370" s="190" t="s">
        <v>532</v>
      </c>
      <c r="E4370" s="199" t="s">
        <v>1</v>
      </c>
      <c r="F4370" s="200" t="s">
        <v>1226</v>
      </c>
      <c r="H4370" s="199" t="s">
        <v>1</v>
      </c>
      <c r="I4370" s="201"/>
      <c r="L4370" s="198"/>
      <c r="M4370" s="202"/>
      <c r="N4370" s="203"/>
      <c r="O4370" s="203"/>
      <c r="P4370" s="203"/>
      <c r="Q4370" s="203"/>
      <c r="R4370" s="203"/>
      <c r="S4370" s="203"/>
      <c r="T4370" s="204"/>
      <c r="AT4370" s="199" t="s">
        <v>532</v>
      </c>
      <c r="AU4370" s="199" t="s">
        <v>89</v>
      </c>
      <c r="AV4370" s="14" t="s">
        <v>83</v>
      </c>
      <c r="AW4370" s="14" t="s">
        <v>30</v>
      </c>
      <c r="AX4370" s="14" t="s">
        <v>76</v>
      </c>
      <c r="AY4370" s="199" t="s">
        <v>524</v>
      </c>
    </row>
    <row r="4371" spans="2:51" s="13" customFormat="1">
      <c r="B4371" s="189"/>
      <c r="D4371" s="190" t="s">
        <v>532</v>
      </c>
      <c r="E4371" s="191" t="s">
        <v>1</v>
      </c>
      <c r="F4371" s="192" t="s">
        <v>4608</v>
      </c>
      <c r="H4371" s="193">
        <v>19.175000000000001</v>
      </c>
      <c r="I4371" s="194"/>
      <c r="L4371" s="189"/>
      <c r="M4371" s="195"/>
      <c r="N4371" s="196"/>
      <c r="O4371" s="196"/>
      <c r="P4371" s="196"/>
      <c r="Q4371" s="196"/>
      <c r="R4371" s="196"/>
      <c r="S4371" s="196"/>
      <c r="T4371" s="197"/>
      <c r="AT4371" s="191" t="s">
        <v>532</v>
      </c>
      <c r="AU4371" s="191" t="s">
        <v>89</v>
      </c>
      <c r="AV4371" s="13" t="s">
        <v>89</v>
      </c>
      <c r="AW4371" s="13" t="s">
        <v>30</v>
      </c>
      <c r="AX4371" s="13" t="s">
        <v>76</v>
      </c>
      <c r="AY4371" s="191" t="s">
        <v>524</v>
      </c>
    </row>
    <row r="4372" spans="2:51" s="13" customFormat="1">
      <c r="B4372" s="189"/>
      <c r="D4372" s="190" t="s">
        <v>532</v>
      </c>
      <c r="E4372" s="191" t="s">
        <v>1</v>
      </c>
      <c r="F4372" s="192" t="s">
        <v>1249</v>
      </c>
      <c r="H4372" s="193">
        <v>-13.65</v>
      </c>
      <c r="I4372" s="194"/>
      <c r="L4372" s="189"/>
      <c r="M4372" s="195"/>
      <c r="N4372" s="196"/>
      <c r="O4372" s="196"/>
      <c r="P4372" s="196"/>
      <c r="Q4372" s="196"/>
      <c r="R4372" s="196"/>
      <c r="S4372" s="196"/>
      <c r="T4372" s="197"/>
      <c r="AT4372" s="191" t="s">
        <v>532</v>
      </c>
      <c r="AU4372" s="191" t="s">
        <v>89</v>
      </c>
      <c r="AV4372" s="13" t="s">
        <v>89</v>
      </c>
      <c r="AW4372" s="13" t="s">
        <v>30</v>
      </c>
      <c r="AX4372" s="13" t="s">
        <v>76</v>
      </c>
      <c r="AY4372" s="191" t="s">
        <v>524</v>
      </c>
    </row>
    <row r="4373" spans="2:51" s="13" customFormat="1">
      <c r="B4373" s="189"/>
      <c r="D4373" s="190" t="s">
        <v>532</v>
      </c>
      <c r="E4373" s="191" t="s">
        <v>1</v>
      </c>
      <c r="F4373" s="192" t="s">
        <v>1250</v>
      </c>
      <c r="H4373" s="193">
        <v>1.702</v>
      </c>
      <c r="I4373" s="194"/>
      <c r="L4373" s="189"/>
      <c r="M4373" s="195"/>
      <c r="N4373" s="196"/>
      <c r="O4373" s="196"/>
      <c r="P4373" s="196"/>
      <c r="Q4373" s="196"/>
      <c r="R4373" s="196"/>
      <c r="S4373" s="196"/>
      <c r="T4373" s="197"/>
      <c r="AT4373" s="191" t="s">
        <v>532</v>
      </c>
      <c r="AU4373" s="191" t="s">
        <v>89</v>
      </c>
      <c r="AV4373" s="13" t="s">
        <v>89</v>
      </c>
      <c r="AW4373" s="13" t="s">
        <v>30</v>
      </c>
      <c r="AX4373" s="13" t="s">
        <v>76</v>
      </c>
      <c r="AY4373" s="191" t="s">
        <v>524</v>
      </c>
    </row>
    <row r="4374" spans="2:51" s="14" customFormat="1">
      <c r="B4374" s="198"/>
      <c r="D4374" s="190" t="s">
        <v>532</v>
      </c>
      <c r="E4374" s="199" t="s">
        <v>1</v>
      </c>
      <c r="F4374" s="200" t="s">
        <v>1182</v>
      </c>
      <c r="H4374" s="199" t="s">
        <v>1</v>
      </c>
      <c r="I4374" s="201"/>
      <c r="L4374" s="198"/>
      <c r="M4374" s="202"/>
      <c r="N4374" s="203"/>
      <c r="O4374" s="203"/>
      <c r="P4374" s="203"/>
      <c r="Q4374" s="203"/>
      <c r="R4374" s="203"/>
      <c r="S4374" s="203"/>
      <c r="T4374" s="204"/>
      <c r="AT4374" s="199" t="s">
        <v>532</v>
      </c>
      <c r="AU4374" s="199" t="s">
        <v>89</v>
      </c>
      <c r="AV4374" s="14" t="s">
        <v>83</v>
      </c>
      <c r="AW4374" s="14" t="s">
        <v>30</v>
      </c>
      <c r="AX4374" s="14" t="s">
        <v>76</v>
      </c>
      <c r="AY4374" s="199" t="s">
        <v>524</v>
      </c>
    </row>
    <row r="4375" spans="2:51" s="14" customFormat="1">
      <c r="B4375" s="198"/>
      <c r="D4375" s="190" t="s">
        <v>532</v>
      </c>
      <c r="E4375" s="199" t="s">
        <v>1</v>
      </c>
      <c r="F4375" s="200" t="s">
        <v>1226</v>
      </c>
      <c r="H4375" s="199" t="s">
        <v>1</v>
      </c>
      <c r="I4375" s="201"/>
      <c r="L4375" s="198"/>
      <c r="M4375" s="202"/>
      <c r="N4375" s="203"/>
      <c r="O4375" s="203"/>
      <c r="P4375" s="203"/>
      <c r="Q4375" s="203"/>
      <c r="R4375" s="203"/>
      <c r="S4375" s="203"/>
      <c r="T4375" s="204"/>
      <c r="AT4375" s="199" t="s">
        <v>532</v>
      </c>
      <c r="AU4375" s="199" t="s">
        <v>89</v>
      </c>
      <c r="AV4375" s="14" t="s">
        <v>83</v>
      </c>
      <c r="AW4375" s="14" t="s">
        <v>30</v>
      </c>
      <c r="AX4375" s="14" t="s">
        <v>76</v>
      </c>
      <c r="AY4375" s="199" t="s">
        <v>524</v>
      </c>
    </row>
    <row r="4376" spans="2:51" s="13" customFormat="1">
      <c r="B4376" s="189"/>
      <c r="D4376" s="190" t="s">
        <v>532</v>
      </c>
      <c r="E4376" s="191" t="s">
        <v>1</v>
      </c>
      <c r="F4376" s="192" t="s">
        <v>4615</v>
      </c>
      <c r="H4376" s="193">
        <v>54.173999999999999</v>
      </c>
      <c r="I4376" s="194"/>
      <c r="L4376" s="189"/>
      <c r="M4376" s="195"/>
      <c r="N4376" s="196"/>
      <c r="O4376" s="196"/>
      <c r="P4376" s="196"/>
      <c r="Q4376" s="196"/>
      <c r="R4376" s="196"/>
      <c r="S4376" s="196"/>
      <c r="T4376" s="197"/>
      <c r="AT4376" s="191" t="s">
        <v>532</v>
      </c>
      <c r="AU4376" s="191" t="s">
        <v>89</v>
      </c>
      <c r="AV4376" s="13" t="s">
        <v>89</v>
      </c>
      <c r="AW4376" s="13" t="s">
        <v>30</v>
      </c>
      <c r="AX4376" s="13" t="s">
        <v>76</v>
      </c>
      <c r="AY4376" s="191" t="s">
        <v>524</v>
      </c>
    </row>
    <row r="4377" spans="2:51" s="13" customFormat="1">
      <c r="B4377" s="189"/>
      <c r="D4377" s="190" t="s">
        <v>532</v>
      </c>
      <c r="E4377" s="191" t="s">
        <v>1</v>
      </c>
      <c r="F4377" s="192" t="s">
        <v>1254</v>
      </c>
      <c r="H4377" s="193">
        <v>-39.527999999999999</v>
      </c>
      <c r="I4377" s="194"/>
      <c r="L4377" s="189"/>
      <c r="M4377" s="195"/>
      <c r="N4377" s="196"/>
      <c r="O4377" s="196"/>
      <c r="P4377" s="196"/>
      <c r="Q4377" s="196"/>
      <c r="R4377" s="196"/>
      <c r="S4377" s="196"/>
      <c r="T4377" s="197"/>
      <c r="AT4377" s="191" t="s">
        <v>532</v>
      </c>
      <c r="AU4377" s="191" t="s">
        <v>89</v>
      </c>
      <c r="AV4377" s="13" t="s">
        <v>89</v>
      </c>
      <c r="AW4377" s="13" t="s">
        <v>30</v>
      </c>
      <c r="AX4377" s="13" t="s">
        <v>76</v>
      </c>
      <c r="AY4377" s="191" t="s">
        <v>524</v>
      </c>
    </row>
    <row r="4378" spans="2:51" s="13" customFormat="1">
      <c r="B4378" s="189"/>
      <c r="D4378" s="190" t="s">
        <v>532</v>
      </c>
      <c r="E4378" s="191" t="s">
        <v>1</v>
      </c>
      <c r="F4378" s="192" t="s">
        <v>1255</v>
      </c>
      <c r="H4378" s="193">
        <v>4.6390000000000002</v>
      </c>
      <c r="I4378" s="194"/>
      <c r="L4378" s="189"/>
      <c r="M4378" s="195"/>
      <c r="N4378" s="196"/>
      <c r="O4378" s="196"/>
      <c r="P4378" s="196"/>
      <c r="Q4378" s="196"/>
      <c r="R4378" s="196"/>
      <c r="S4378" s="196"/>
      <c r="T4378" s="197"/>
      <c r="AT4378" s="191" t="s">
        <v>532</v>
      </c>
      <c r="AU4378" s="191" t="s">
        <v>89</v>
      </c>
      <c r="AV4378" s="13" t="s">
        <v>89</v>
      </c>
      <c r="AW4378" s="13" t="s">
        <v>30</v>
      </c>
      <c r="AX4378" s="13" t="s">
        <v>76</v>
      </c>
      <c r="AY4378" s="191" t="s">
        <v>524</v>
      </c>
    </row>
    <row r="4379" spans="2:51" s="14" customFormat="1">
      <c r="B4379" s="198"/>
      <c r="D4379" s="190" t="s">
        <v>532</v>
      </c>
      <c r="E4379" s="199" t="s">
        <v>1</v>
      </c>
      <c r="F4379" s="200" t="s">
        <v>1212</v>
      </c>
      <c r="H4379" s="199" t="s">
        <v>1</v>
      </c>
      <c r="I4379" s="201"/>
      <c r="L4379" s="198"/>
      <c r="M4379" s="202"/>
      <c r="N4379" s="203"/>
      <c r="O4379" s="203"/>
      <c r="P4379" s="203"/>
      <c r="Q4379" s="203"/>
      <c r="R4379" s="203"/>
      <c r="S4379" s="203"/>
      <c r="T4379" s="204"/>
      <c r="AT4379" s="199" t="s">
        <v>532</v>
      </c>
      <c r="AU4379" s="199" t="s">
        <v>89</v>
      </c>
      <c r="AV4379" s="14" t="s">
        <v>83</v>
      </c>
      <c r="AW4379" s="14" t="s">
        <v>30</v>
      </c>
      <c r="AX4379" s="14" t="s">
        <v>76</v>
      </c>
      <c r="AY4379" s="199" t="s">
        <v>524</v>
      </c>
    </row>
    <row r="4380" spans="2:51" s="13" customFormat="1">
      <c r="B4380" s="189"/>
      <c r="D4380" s="190" t="s">
        <v>532</v>
      </c>
      <c r="E4380" s="191" t="s">
        <v>1</v>
      </c>
      <c r="F4380" s="192" t="s">
        <v>1256</v>
      </c>
      <c r="H4380" s="193">
        <v>2.3420000000000001</v>
      </c>
      <c r="I4380" s="194"/>
      <c r="L4380" s="189"/>
      <c r="M4380" s="195"/>
      <c r="N4380" s="196"/>
      <c r="O4380" s="196"/>
      <c r="P4380" s="196"/>
      <c r="Q4380" s="196"/>
      <c r="R4380" s="196"/>
      <c r="S4380" s="196"/>
      <c r="T4380" s="197"/>
      <c r="AT4380" s="191" t="s">
        <v>532</v>
      </c>
      <c r="AU4380" s="191" t="s">
        <v>89</v>
      </c>
      <c r="AV4380" s="13" t="s">
        <v>89</v>
      </c>
      <c r="AW4380" s="13" t="s">
        <v>30</v>
      </c>
      <c r="AX4380" s="13" t="s">
        <v>76</v>
      </c>
      <c r="AY4380" s="191" t="s">
        <v>524</v>
      </c>
    </row>
    <row r="4381" spans="2:51" s="14" customFormat="1">
      <c r="B4381" s="198"/>
      <c r="D4381" s="190" t="s">
        <v>532</v>
      </c>
      <c r="E4381" s="199" t="s">
        <v>1</v>
      </c>
      <c r="F4381" s="200" t="s">
        <v>1090</v>
      </c>
      <c r="H4381" s="199" t="s">
        <v>1</v>
      </c>
      <c r="I4381" s="201"/>
      <c r="L4381" s="198"/>
      <c r="M4381" s="202"/>
      <c r="N4381" s="203"/>
      <c r="O4381" s="203"/>
      <c r="P4381" s="203"/>
      <c r="Q4381" s="203"/>
      <c r="R4381" s="203"/>
      <c r="S4381" s="203"/>
      <c r="T4381" s="204"/>
      <c r="AT4381" s="199" t="s">
        <v>532</v>
      </c>
      <c r="AU4381" s="199" t="s">
        <v>89</v>
      </c>
      <c r="AV4381" s="14" t="s">
        <v>83</v>
      </c>
      <c r="AW4381" s="14" t="s">
        <v>30</v>
      </c>
      <c r="AX4381" s="14" t="s">
        <v>76</v>
      </c>
      <c r="AY4381" s="199" t="s">
        <v>524</v>
      </c>
    </row>
    <row r="4382" spans="2:51" s="14" customFormat="1">
      <c r="B4382" s="198"/>
      <c r="D4382" s="190" t="s">
        <v>532</v>
      </c>
      <c r="E4382" s="199" t="s">
        <v>1</v>
      </c>
      <c r="F4382" s="200" t="s">
        <v>1226</v>
      </c>
      <c r="H4382" s="199" t="s">
        <v>1</v>
      </c>
      <c r="I4382" s="201"/>
      <c r="L4382" s="198"/>
      <c r="M4382" s="202"/>
      <c r="N4382" s="203"/>
      <c r="O4382" s="203"/>
      <c r="P4382" s="203"/>
      <c r="Q4382" s="203"/>
      <c r="R4382" s="203"/>
      <c r="S4382" s="203"/>
      <c r="T4382" s="204"/>
      <c r="AT4382" s="199" t="s">
        <v>532</v>
      </c>
      <c r="AU4382" s="199" t="s">
        <v>89</v>
      </c>
      <c r="AV4382" s="14" t="s">
        <v>83</v>
      </c>
      <c r="AW4382" s="14" t="s">
        <v>30</v>
      </c>
      <c r="AX4382" s="14" t="s">
        <v>76</v>
      </c>
      <c r="AY4382" s="199" t="s">
        <v>524</v>
      </c>
    </row>
    <row r="4383" spans="2:51" s="13" customFormat="1">
      <c r="B4383" s="189"/>
      <c r="D4383" s="190" t="s">
        <v>532</v>
      </c>
      <c r="E4383" s="191" t="s">
        <v>1</v>
      </c>
      <c r="F4383" s="192" t="s">
        <v>4616</v>
      </c>
      <c r="H4383" s="193">
        <v>19.100999999999999</v>
      </c>
      <c r="I4383" s="194"/>
      <c r="L4383" s="189"/>
      <c r="M4383" s="195"/>
      <c r="N4383" s="196"/>
      <c r="O4383" s="196"/>
      <c r="P4383" s="196"/>
      <c r="Q4383" s="196"/>
      <c r="R4383" s="196"/>
      <c r="S4383" s="196"/>
      <c r="T4383" s="197"/>
      <c r="AT4383" s="191" t="s">
        <v>532</v>
      </c>
      <c r="AU4383" s="191" t="s">
        <v>89</v>
      </c>
      <c r="AV4383" s="13" t="s">
        <v>89</v>
      </c>
      <c r="AW4383" s="13" t="s">
        <v>30</v>
      </c>
      <c r="AX4383" s="13" t="s">
        <v>76</v>
      </c>
      <c r="AY4383" s="191" t="s">
        <v>524</v>
      </c>
    </row>
    <row r="4384" spans="2:51" s="13" customFormat="1">
      <c r="B4384" s="189"/>
      <c r="D4384" s="190" t="s">
        <v>532</v>
      </c>
      <c r="E4384" s="191" t="s">
        <v>1</v>
      </c>
      <c r="F4384" s="192" t="s">
        <v>1258</v>
      </c>
      <c r="H4384" s="193">
        <v>-13.598000000000001</v>
      </c>
      <c r="I4384" s="194"/>
      <c r="L4384" s="189"/>
      <c r="M4384" s="195"/>
      <c r="N4384" s="196"/>
      <c r="O4384" s="196"/>
      <c r="P4384" s="196"/>
      <c r="Q4384" s="196"/>
      <c r="R4384" s="196"/>
      <c r="S4384" s="196"/>
      <c r="T4384" s="197"/>
      <c r="AT4384" s="191" t="s">
        <v>532</v>
      </c>
      <c r="AU4384" s="191" t="s">
        <v>89</v>
      </c>
      <c r="AV4384" s="13" t="s">
        <v>89</v>
      </c>
      <c r="AW4384" s="13" t="s">
        <v>30</v>
      </c>
      <c r="AX4384" s="13" t="s">
        <v>76</v>
      </c>
      <c r="AY4384" s="191" t="s">
        <v>524</v>
      </c>
    </row>
    <row r="4385" spans="2:51" s="13" customFormat="1">
      <c r="B4385" s="189"/>
      <c r="D4385" s="190" t="s">
        <v>532</v>
      </c>
      <c r="E4385" s="191" t="s">
        <v>1</v>
      </c>
      <c r="F4385" s="192" t="s">
        <v>1259</v>
      </c>
      <c r="H4385" s="193">
        <v>1.67</v>
      </c>
      <c r="I4385" s="194"/>
      <c r="L4385" s="189"/>
      <c r="M4385" s="195"/>
      <c r="N4385" s="196"/>
      <c r="O4385" s="196"/>
      <c r="P4385" s="196"/>
      <c r="Q4385" s="196"/>
      <c r="R4385" s="196"/>
      <c r="S4385" s="196"/>
      <c r="T4385" s="197"/>
      <c r="AT4385" s="191" t="s">
        <v>532</v>
      </c>
      <c r="AU4385" s="191" t="s">
        <v>89</v>
      </c>
      <c r="AV4385" s="13" t="s">
        <v>89</v>
      </c>
      <c r="AW4385" s="13" t="s">
        <v>30</v>
      </c>
      <c r="AX4385" s="13" t="s">
        <v>76</v>
      </c>
      <c r="AY4385" s="191" t="s">
        <v>524</v>
      </c>
    </row>
    <row r="4386" spans="2:51" s="14" customFormat="1">
      <c r="B4386" s="198"/>
      <c r="D4386" s="190" t="s">
        <v>532</v>
      </c>
      <c r="E4386" s="199" t="s">
        <v>1</v>
      </c>
      <c r="F4386" s="200" t="s">
        <v>1260</v>
      </c>
      <c r="H4386" s="199" t="s">
        <v>1</v>
      </c>
      <c r="I4386" s="201"/>
      <c r="L4386" s="198"/>
      <c r="M4386" s="202"/>
      <c r="N4386" s="203"/>
      <c r="O4386" s="203"/>
      <c r="P4386" s="203"/>
      <c r="Q4386" s="203"/>
      <c r="R4386" s="203"/>
      <c r="S4386" s="203"/>
      <c r="T4386" s="204"/>
      <c r="AT4386" s="199" t="s">
        <v>532</v>
      </c>
      <c r="AU4386" s="199" t="s">
        <v>89</v>
      </c>
      <c r="AV4386" s="14" t="s">
        <v>83</v>
      </c>
      <c r="AW4386" s="14" t="s">
        <v>30</v>
      </c>
      <c r="AX4386" s="14" t="s">
        <v>76</v>
      </c>
      <c r="AY4386" s="199" t="s">
        <v>524</v>
      </c>
    </row>
    <row r="4387" spans="2:51" s="14" customFormat="1">
      <c r="B4387" s="198"/>
      <c r="D4387" s="190" t="s">
        <v>532</v>
      </c>
      <c r="E4387" s="199" t="s">
        <v>1</v>
      </c>
      <c r="F4387" s="200" t="s">
        <v>1242</v>
      </c>
      <c r="H4387" s="199" t="s">
        <v>1</v>
      </c>
      <c r="I4387" s="201"/>
      <c r="L4387" s="198"/>
      <c r="M4387" s="202"/>
      <c r="N4387" s="203"/>
      <c r="O4387" s="203"/>
      <c r="P4387" s="203"/>
      <c r="Q4387" s="203"/>
      <c r="R4387" s="203"/>
      <c r="S4387" s="203"/>
      <c r="T4387" s="204"/>
      <c r="AT4387" s="199" t="s">
        <v>532</v>
      </c>
      <c r="AU4387" s="199" t="s">
        <v>89</v>
      </c>
      <c r="AV4387" s="14" t="s">
        <v>83</v>
      </c>
      <c r="AW4387" s="14" t="s">
        <v>30</v>
      </c>
      <c r="AX4387" s="14" t="s">
        <v>76</v>
      </c>
      <c r="AY4387" s="199" t="s">
        <v>524</v>
      </c>
    </row>
    <row r="4388" spans="2:51" s="13" customFormat="1">
      <c r="B4388" s="189"/>
      <c r="D4388" s="190" t="s">
        <v>532</v>
      </c>
      <c r="E4388" s="191" t="s">
        <v>1</v>
      </c>
      <c r="F4388" s="192" t="s">
        <v>1261</v>
      </c>
      <c r="H4388" s="193">
        <v>1.1930000000000001</v>
      </c>
      <c r="I4388" s="194"/>
      <c r="L4388" s="189"/>
      <c r="M4388" s="195"/>
      <c r="N4388" s="196"/>
      <c r="O4388" s="196"/>
      <c r="P4388" s="196"/>
      <c r="Q4388" s="196"/>
      <c r="R4388" s="196"/>
      <c r="S4388" s="196"/>
      <c r="T4388" s="197"/>
      <c r="AT4388" s="191" t="s">
        <v>532</v>
      </c>
      <c r="AU4388" s="191" t="s">
        <v>89</v>
      </c>
      <c r="AV4388" s="13" t="s">
        <v>89</v>
      </c>
      <c r="AW4388" s="13" t="s">
        <v>30</v>
      </c>
      <c r="AX4388" s="13" t="s">
        <v>76</v>
      </c>
      <c r="AY4388" s="191" t="s">
        <v>524</v>
      </c>
    </row>
    <row r="4389" spans="2:51" s="14" customFormat="1">
      <c r="B4389" s="198"/>
      <c r="D4389" s="190" t="s">
        <v>532</v>
      </c>
      <c r="E4389" s="199" t="s">
        <v>1</v>
      </c>
      <c r="F4389" s="200" t="s">
        <v>1226</v>
      </c>
      <c r="H4389" s="199" t="s">
        <v>1</v>
      </c>
      <c r="I4389" s="201"/>
      <c r="L4389" s="198"/>
      <c r="M4389" s="202"/>
      <c r="N4389" s="203"/>
      <c r="O4389" s="203"/>
      <c r="P4389" s="203"/>
      <c r="Q4389" s="203"/>
      <c r="R4389" s="203"/>
      <c r="S4389" s="203"/>
      <c r="T4389" s="204"/>
      <c r="AT4389" s="199" t="s">
        <v>532</v>
      </c>
      <c r="AU4389" s="199" t="s">
        <v>89</v>
      </c>
      <c r="AV4389" s="14" t="s">
        <v>83</v>
      </c>
      <c r="AW4389" s="14" t="s">
        <v>30</v>
      </c>
      <c r="AX4389" s="14" t="s">
        <v>76</v>
      </c>
      <c r="AY4389" s="199" t="s">
        <v>524</v>
      </c>
    </row>
    <row r="4390" spans="2:51" s="13" customFormat="1">
      <c r="B4390" s="189"/>
      <c r="D4390" s="190" t="s">
        <v>532</v>
      </c>
      <c r="E4390" s="191" t="s">
        <v>1</v>
      </c>
      <c r="F4390" s="192" t="s">
        <v>1262</v>
      </c>
      <c r="H4390" s="193">
        <v>4.968</v>
      </c>
      <c r="I4390" s="194"/>
      <c r="L4390" s="189"/>
      <c r="M4390" s="195"/>
      <c r="N4390" s="196"/>
      <c r="O4390" s="196"/>
      <c r="P4390" s="196"/>
      <c r="Q4390" s="196"/>
      <c r="R4390" s="196"/>
      <c r="S4390" s="196"/>
      <c r="T4390" s="197"/>
      <c r="AT4390" s="191" t="s">
        <v>532</v>
      </c>
      <c r="AU4390" s="191" t="s">
        <v>89</v>
      </c>
      <c r="AV4390" s="13" t="s">
        <v>89</v>
      </c>
      <c r="AW4390" s="13" t="s">
        <v>30</v>
      </c>
      <c r="AX4390" s="13" t="s">
        <v>76</v>
      </c>
      <c r="AY4390" s="191" t="s">
        <v>524</v>
      </c>
    </row>
    <row r="4391" spans="2:51" s="14" customFormat="1">
      <c r="B4391" s="198"/>
      <c r="D4391" s="190" t="s">
        <v>532</v>
      </c>
      <c r="E4391" s="199" t="s">
        <v>1</v>
      </c>
      <c r="F4391" s="200" t="s">
        <v>1263</v>
      </c>
      <c r="H4391" s="199" t="s">
        <v>1</v>
      </c>
      <c r="I4391" s="201"/>
      <c r="L4391" s="198"/>
      <c r="M4391" s="202"/>
      <c r="N4391" s="203"/>
      <c r="O4391" s="203"/>
      <c r="P4391" s="203"/>
      <c r="Q4391" s="203"/>
      <c r="R4391" s="203"/>
      <c r="S4391" s="203"/>
      <c r="T4391" s="204"/>
      <c r="AT4391" s="199" t="s">
        <v>532</v>
      </c>
      <c r="AU4391" s="199" t="s">
        <v>89</v>
      </c>
      <c r="AV4391" s="14" t="s">
        <v>83</v>
      </c>
      <c r="AW4391" s="14" t="s">
        <v>30</v>
      </c>
      <c r="AX4391" s="14" t="s">
        <v>76</v>
      </c>
      <c r="AY4391" s="199" t="s">
        <v>524</v>
      </c>
    </row>
    <row r="4392" spans="2:51" s="14" customFormat="1">
      <c r="B4392" s="198"/>
      <c r="D4392" s="190" t="s">
        <v>532</v>
      </c>
      <c r="E4392" s="199" t="s">
        <v>1</v>
      </c>
      <c r="F4392" s="200" t="s">
        <v>1242</v>
      </c>
      <c r="H4392" s="199" t="s">
        <v>1</v>
      </c>
      <c r="I4392" s="201"/>
      <c r="L4392" s="198"/>
      <c r="M4392" s="202"/>
      <c r="N4392" s="203"/>
      <c r="O4392" s="203"/>
      <c r="P4392" s="203"/>
      <c r="Q4392" s="203"/>
      <c r="R4392" s="203"/>
      <c r="S4392" s="203"/>
      <c r="T4392" s="204"/>
      <c r="AT4392" s="199" t="s">
        <v>532</v>
      </c>
      <c r="AU4392" s="199" t="s">
        <v>89</v>
      </c>
      <c r="AV4392" s="14" t="s">
        <v>83</v>
      </c>
      <c r="AW4392" s="14" t="s">
        <v>30</v>
      </c>
      <c r="AX4392" s="14" t="s">
        <v>76</v>
      </c>
      <c r="AY4392" s="199" t="s">
        <v>524</v>
      </c>
    </row>
    <row r="4393" spans="2:51" s="13" customFormat="1">
      <c r="B4393" s="189"/>
      <c r="D4393" s="190" t="s">
        <v>532</v>
      </c>
      <c r="E4393" s="191" t="s">
        <v>1</v>
      </c>
      <c r="F4393" s="192" t="s">
        <v>1264</v>
      </c>
      <c r="H4393" s="193">
        <v>0.86499999999999999</v>
      </c>
      <c r="I4393" s="194"/>
      <c r="L4393" s="189"/>
      <c r="M4393" s="195"/>
      <c r="N4393" s="196"/>
      <c r="O4393" s="196"/>
      <c r="P4393" s="196"/>
      <c r="Q4393" s="196"/>
      <c r="R4393" s="196"/>
      <c r="S4393" s="196"/>
      <c r="T4393" s="197"/>
      <c r="AT4393" s="191" t="s">
        <v>532</v>
      </c>
      <c r="AU4393" s="191" t="s">
        <v>89</v>
      </c>
      <c r="AV4393" s="13" t="s">
        <v>89</v>
      </c>
      <c r="AW4393" s="13" t="s">
        <v>30</v>
      </c>
      <c r="AX4393" s="13" t="s">
        <v>76</v>
      </c>
      <c r="AY4393" s="191" t="s">
        <v>524</v>
      </c>
    </row>
    <row r="4394" spans="2:51" s="14" customFormat="1">
      <c r="B4394" s="198"/>
      <c r="D4394" s="190" t="s">
        <v>532</v>
      </c>
      <c r="E4394" s="199" t="s">
        <v>1</v>
      </c>
      <c r="F4394" s="200" t="s">
        <v>1177</v>
      </c>
      <c r="H4394" s="199" t="s">
        <v>1</v>
      </c>
      <c r="I4394" s="201"/>
      <c r="L4394" s="198"/>
      <c r="M4394" s="202"/>
      <c r="N4394" s="203"/>
      <c r="O4394" s="203"/>
      <c r="P4394" s="203"/>
      <c r="Q4394" s="203"/>
      <c r="R4394" s="203"/>
      <c r="S4394" s="203"/>
      <c r="T4394" s="204"/>
      <c r="AT4394" s="199" t="s">
        <v>532</v>
      </c>
      <c r="AU4394" s="199" t="s">
        <v>89</v>
      </c>
      <c r="AV4394" s="14" t="s">
        <v>83</v>
      </c>
      <c r="AW4394" s="14" t="s">
        <v>30</v>
      </c>
      <c r="AX4394" s="14" t="s">
        <v>76</v>
      </c>
      <c r="AY4394" s="199" t="s">
        <v>524</v>
      </c>
    </row>
    <row r="4395" spans="2:51" s="13" customFormat="1">
      <c r="B4395" s="189"/>
      <c r="D4395" s="190" t="s">
        <v>532</v>
      </c>
      <c r="E4395" s="191" t="s">
        <v>1</v>
      </c>
      <c r="F4395" s="192" t="s">
        <v>4614</v>
      </c>
      <c r="H4395" s="193">
        <v>3.5910000000000002</v>
      </c>
      <c r="I4395" s="194"/>
      <c r="L4395" s="189"/>
      <c r="M4395" s="195"/>
      <c r="N4395" s="196"/>
      <c r="O4395" s="196"/>
      <c r="P4395" s="196"/>
      <c r="Q4395" s="196"/>
      <c r="R4395" s="196"/>
      <c r="S4395" s="196"/>
      <c r="T4395" s="197"/>
      <c r="AT4395" s="191" t="s">
        <v>532</v>
      </c>
      <c r="AU4395" s="191" t="s">
        <v>89</v>
      </c>
      <c r="AV4395" s="13" t="s">
        <v>89</v>
      </c>
      <c r="AW4395" s="13" t="s">
        <v>30</v>
      </c>
      <c r="AX4395" s="13" t="s">
        <v>76</v>
      </c>
      <c r="AY4395" s="191" t="s">
        <v>524</v>
      </c>
    </row>
    <row r="4396" spans="2:51" s="14" customFormat="1">
      <c r="B4396" s="198"/>
      <c r="D4396" s="190" t="s">
        <v>532</v>
      </c>
      <c r="E4396" s="199" t="s">
        <v>1</v>
      </c>
      <c r="F4396" s="200" t="s">
        <v>1226</v>
      </c>
      <c r="H4396" s="199" t="s">
        <v>1</v>
      </c>
      <c r="I4396" s="201"/>
      <c r="L4396" s="198"/>
      <c r="M4396" s="202"/>
      <c r="N4396" s="203"/>
      <c r="O4396" s="203"/>
      <c r="P4396" s="203"/>
      <c r="Q4396" s="203"/>
      <c r="R4396" s="203"/>
      <c r="S4396" s="203"/>
      <c r="T4396" s="204"/>
      <c r="AT4396" s="199" t="s">
        <v>532</v>
      </c>
      <c r="AU4396" s="199" t="s">
        <v>89</v>
      </c>
      <c r="AV4396" s="14" t="s">
        <v>83</v>
      </c>
      <c r="AW4396" s="14" t="s">
        <v>30</v>
      </c>
      <c r="AX4396" s="14" t="s">
        <v>76</v>
      </c>
      <c r="AY4396" s="199" t="s">
        <v>524</v>
      </c>
    </row>
    <row r="4397" spans="2:51" s="13" customFormat="1">
      <c r="B4397" s="189"/>
      <c r="D4397" s="190" t="s">
        <v>532</v>
      </c>
      <c r="E4397" s="191" t="s">
        <v>1</v>
      </c>
      <c r="F4397" s="192" t="s">
        <v>1265</v>
      </c>
      <c r="H4397" s="193">
        <v>3.6040000000000001</v>
      </c>
      <c r="I4397" s="194"/>
      <c r="L4397" s="189"/>
      <c r="M4397" s="195"/>
      <c r="N4397" s="196"/>
      <c r="O4397" s="196"/>
      <c r="P4397" s="196"/>
      <c r="Q4397" s="196"/>
      <c r="R4397" s="196"/>
      <c r="S4397" s="196"/>
      <c r="T4397" s="197"/>
      <c r="AT4397" s="191" t="s">
        <v>532</v>
      </c>
      <c r="AU4397" s="191" t="s">
        <v>89</v>
      </c>
      <c r="AV4397" s="13" t="s">
        <v>89</v>
      </c>
      <c r="AW4397" s="13" t="s">
        <v>30</v>
      </c>
      <c r="AX4397" s="13" t="s">
        <v>76</v>
      </c>
      <c r="AY4397" s="191" t="s">
        <v>524</v>
      </c>
    </row>
    <row r="4398" spans="2:51" s="14" customFormat="1">
      <c r="B4398" s="198"/>
      <c r="D4398" s="190" t="s">
        <v>532</v>
      </c>
      <c r="E4398" s="199" t="s">
        <v>1</v>
      </c>
      <c r="F4398" s="200" t="s">
        <v>1094</v>
      </c>
      <c r="H4398" s="199" t="s">
        <v>1</v>
      </c>
      <c r="I4398" s="201"/>
      <c r="L4398" s="198"/>
      <c r="M4398" s="202"/>
      <c r="N4398" s="203"/>
      <c r="O4398" s="203"/>
      <c r="P4398" s="203"/>
      <c r="Q4398" s="203"/>
      <c r="R4398" s="203"/>
      <c r="S4398" s="203"/>
      <c r="T4398" s="204"/>
      <c r="AT4398" s="199" t="s">
        <v>532</v>
      </c>
      <c r="AU4398" s="199" t="s">
        <v>89</v>
      </c>
      <c r="AV4398" s="14" t="s">
        <v>83</v>
      </c>
      <c r="AW4398" s="14" t="s">
        <v>30</v>
      </c>
      <c r="AX4398" s="14" t="s">
        <v>76</v>
      </c>
      <c r="AY4398" s="199" t="s">
        <v>524</v>
      </c>
    </row>
    <row r="4399" spans="2:51" s="14" customFormat="1">
      <c r="B4399" s="198"/>
      <c r="D4399" s="190" t="s">
        <v>532</v>
      </c>
      <c r="E4399" s="199" t="s">
        <v>1</v>
      </c>
      <c r="F4399" s="200" t="s">
        <v>1226</v>
      </c>
      <c r="H4399" s="199" t="s">
        <v>1</v>
      </c>
      <c r="I4399" s="201"/>
      <c r="L4399" s="198"/>
      <c r="M4399" s="202"/>
      <c r="N4399" s="203"/>
      <c r="O4399" s="203"/>
      <c r="P4399" s="203"/>
      <c r="Q4399" s="203"/>
      <c r="R4399" s="203"/>
      <c r="S4399" s="203"/>
      <c r="T4399" s="204"/>
      <c r="AT4399" s="199" t="s">
        <v>532</v>
      </c>
      <c r="AU4399" s="199" t="s">
        <v>89</v>
      </c>
      <c r="AV4399" s="14" t="s">
        <v>83</v>
      </c>
      <c r="AW4399" s="14" t="s">
        <v>30</v>
      </c>
      <c r="AX4399" s="14" t="s">
        <v>76</v>
      </c>
      <c r="AY4399" s="199" t="s">
        <v>524</v>
      </c>
    </row>
    <row r="4400" spans="2:51" s="13" customFormat="1">
      <c r="B4400" s="189"/>
      <c r="D4400" s="190" t="s">
        <v>532</v>
      </c>
      <c r="E4400" s="191" t="s">
        <v>1</v>
      </c>
      <c r="F4400" s="192" t="s">
        <v>4608</v>
      </c>
      <c r="H4400" s="193">
        <v>19.175000000000001</v>
      </c>
      <c r="I4400" s="194"/>
      <c r="L4400" s="189"/>
      <c r="M4400" s="195"/>
      <c r="N4400" s="196"/>
      <c r="O4400" s="196"/>
      <c r="P4400" s="196"/>
      <c r="Q4400" s="196"/>
      <c r="R4400" s="196"/>
      <c r="S4400" s="196"/>
      <c r="T4400" s="197"/>
      <c r="AT4400" s="191" t="s">
        <v>532</v>
      </c>
      <c r="AU4400" s="191" t="s">
        <v>89</v>
      </c>
      <c r="AV4400" s="13" t="s">
        <v>89</v>
      </c>
      <c r="AW4400" s="13" t="s">
        <v>30</v>
      </c>
      <c r="AX4400" s="13" t="s">
        <v>76</v>
      </c>
      <c r="AY4400" s="191" t="s">
        <v>524</v>
      </c>
    </row>
    <row r="4401" spans="2:51" s="13" customFormat="1">
      <c r="B4401" s="189"/>
      <c r="D4401" s="190" t="s">
        <v>532</v>
      </c>
      <c r="E4401" s="191" t="s">
        <v>1</v>
      </c>
      <c r="F4401" s="192" t="s">
        <v>1249</v>
      </c>
      <c r="H4401" s="193">
        <v>-13.65</v>
      </c>
      <c r="I4401" s="194"/>
      <c r="L4401" s="189"/>
      <c r="M4401" s="195"/>
      <c r="N4401" s="196"/>
      <c r="O4401" s="196"/>
      <c r="P4401" s="196"/>
      <c r="Q4401" s="196"/>
      <c r="R4401" s="196"/>
      <c r="S4401" s="196"/>
      <c r="T4401" s="197"/>
      <c r="AT4401" s="191" t="s">
        <v>532</v>
      </c>
      <c r="AU4401" s="191" t="s">
        <v>89</v>
      </c>
      <c r="AV4401" s="13" t="s">
        <v>89</v>
      </c>
      <c r="AW4401" s="13" t="s">
        <v>30</v>
      </c>
      <c r="AX4401" s="13" t="s">
        <v>76</v>
      </c>
      <c r="AY4401" s="191" t="s">
        <v>524</v>
      </c>
    </row>
    <row r="4402" spans="2:51" s="13" customFormat="1">
      <c r="B4402" s="189"/>
      <c r="D4402" s="190" t="s">
        <v>532</v>
      </c>
      <c r="E4402" s="191" t="s">
        <v>1</v>
      </c>
      <c r="F4402" s="192" t="s">
        <v>1266</v>
      </c>
      <c r="H4402" s="193">
        <v>1.92</v>
      </c>
      <c r="I4402" s="194"/>
      <c r="L4402" s="189"/>
      <c r="M4402" s="195"/>
      <c r="N4402" s="196"/>
      <c r="O4402" s="196"/>
      <c r="P4402" s="196"/>
      <c r="Q4402" s="196"/>
      <c r="R4402" s="196"/>
      <c r="S4402" s="196"/>
      <c r="T4402" s="197"/>
      <c r="AT4402" s="191" t="s">
        <v>532</v>
      </c>
      <c r="AU4402" s="191" t="s">
        <v>89</v>
      </c>
      <c r="AV4402" s="13" t="s">
        <v>89</v>
      </c>
      <c r="AW4402" s="13" t="s">
        <v>30</v>
      </c>
      <c r="AX4402" s="13" t="s">
        <v>76</v>
      </c>
      <c r="AY4402" s="191" t="s">
        <v>524</v>
      </c>
    </row>
    <row r="4403" spans="2:51" s="14" customFormat="1">
      <c r="B4403" s="198"/>
      <c r="D4403" s="190" t="s">
        <v>532</v>
      </c>
      <c r="E4403" s="199" t="s">
        <v>1</v>
      </c>
      <c r="F4403" s="200" t="s">
        <v>1096</v>
      </c>
      <c r="H4403" s="199" t="s">
        <v>1</v>
      </c>
      <c r="I4403" s="201"/>
      <c r="L4403" s="198"/>
      <c r="M4403" s="202"/>
      <c r="N4403" s="203"/>
      <c r="O4403" s="203"/>
      <c r="P4403" s="203"/>
      <c r="Q4403" s="203"/>
      <c r="R4403" s="203"/>
      <c r="S4403" s="203"/>
      <c r="T4403" s="204"/>
      <c r="AT4403" s="199" t="s">
        <v>532</v>
      </c>
      <c r="AU4403" s="199" t="s">
        <v>89</v>
      </c>
      <c r="AV4403" s="14" t="s">
        <v>83</v>
      </c>
      <c r="AW4403" s="14" t="s">
        <v>30</v>
      </c>
      <c r="AX4403" s="14" t="s">
        <v>76</v>
      </c>
      <c r="AY4403" s="199" t="s">
        <v>524</v>
      </c>
    </row>
    <row r="4404" spans="2:51" s="14" customFormat="1">
      <c r="B4404" s="198"/>
      <c r="D4404" s="190" t="s">
        <v>532</v>
      </c>
      <c r="E4404" s="199" t="s">
        <v>1</v>
      </c>
      <c r="F4404" s="200" t="s">
        <v>1226</v>
      </c>
      <c r="H4404" s="199" t="s">
        <v>1</v>
      </c>
      <c r="I4404" s="201"/>
      <c r="L4404" s="198"/>
      <c r="M4404" s="202"/>
      <c r="N4404" s="203"/>
      <c r="O4404" s="203"/>
      <c r="P4404" s="203"/>
      <c r="Q4404" s="203"/>
      <c r="R4404" s="203"/>
      <c r="S4404" s="203"/>
      <c r="T4404" s="204"/>
      <c r="AT4404" s="199" t="s">
        <v>532</v>
      </c>
      <c r="AU4404" s="199" t="s">
        <v>89</v>
      </c>
      <c r="AV4404" s="14" t="s">
        <v>83</v>
      </c>
      <c r="AW4404" s="14" t="s">
        <v>30</v>
      </c>
      <c r="AX4404" s="14" t="s">
        <v>76</v>
      </c>
      <c r="AY4404" s="199" t="s">
        <v>524</v>
      </c>
    </row>
    <row r="4405" spans="2:51" s="13" customFormat="1">
      <c r="B4405" s="189"/>
      <c r="D4405" s="190" t="s">
        <v>532</v>
      </c>
      <c r="E4405" s="191" t="s">
        <v>1</v>
      </c>
      <c r="F4405" s="192" t="s">
        <v>4608</v>
      </c>
      <c r="H4405" s="193">
        <v>19.175000000000001</v>
      </c>
      <c r="I4405" s="194"/>
      <c r="L4405" s="189"/>
      <c r="M4405" s="195"/>
      <c r="N4405" s="196"/>
      <c r="O4405" s="196"/>
      <c r="P4405" s="196"/>
      <c r="Q4405" s="196"/>
      <c r="R4405" s="196"/>
      <c r="S4405" s="196"/>
      <c r="T4405" s="197"/>
      <c r="AT4405" s="191" t="s">
        <v>532</v>
      </c>
      <c r="AU4405" s="191" t="s">
        <v>89</v>
      </c>
      <c r="AV4405" s="13" t="s">
        <v>89</v>
      </c>
      <c r="AW4405" s="13" t="s">
        <v>30</v>
      </c>
      <c r="AX4405" s="13" t="s">
        <v>76</v>
      </c>
      <c r="AY4405" s="191" t="s">
        <v>524</v>
      </c>
    </row>
    <row r="4406" spans="2:51" s="13" customFormat="1">
      <c r="B4406" s="189"/>
      <c r="D4406" s="190" t="s">
        <v>532</v>
      </c>
      <c r="E4406" s="191" t="s">
        <v>1</v>
      </c>
      <c r="F4406" s="192" t="s">
        <v>1249</v>
      </c>
      <c r="H4406" s="193">
        <v>-13.65</v>
      </c>
      <c r="I4406" s="194"/>
      <c r="L4406" s="189"/>
      <c r="M4406" s="195"/>
      <c r="N4406" s="196"/>
      <c r="O4406" s="196"/>
      <c r="P4406" s="196"/>
      <c r="Q4406" s="196"/>
      <c r="R4406" s="196"/>
      <c r="S4406" s="196"/>
      <c r="T4406" s="197"/>
      <c r="AT4406" s="191" t="s">
        <v>532</v>
      </c>
      <c r="AU4406" s="191" t="s">
        <v>89</v>
      </c>
      <c r="AV4406" s="13" t="s">
        <v>89</v>
      </c>
      <c r="AW4406" s="13" t="s">
        <v>30</v>
      </c>
      <c r="AX4406" s="13" t="s">
        <v>76</v>
      </c>
      <c r="AY4406" s="191" t="s">
        <v>524</v>
      </c>
    </row>
    <row r="4407" spans="2:51" s="13" customFormat="1">
      <c r="B4407" s="189"/>
      <c r="D4407" s="190" t="s">
        <v>532</v>
      </c>
      <c r="E4407" s="191" t="s">
        <v>1</v>
      </c>
      <c r="F4407" s="192" t="s">
        <v>1267</v>
      </c>
      <c r="H4407" s="193">
        <v>1.6830000000000001</v>
      </c>
      <c r="I4407" s="194"/>
      <c r="L4407" s="189"/>
      <c r="M4407" s="195"/>
      <c r="N4407" s="196"/>
      <c r="O4407" s="196"/>
      <c r="P4407" s="196"/>
      <c r="Q4407" s="196"/>
      <c r="R4407" s="196"/>
      <c r="S4407" s="196"/>
      <c r="T4407" s="197"/>
      <c r="AT4407" s="191" t="s">
        <v>532</v>
      </c>
      <c r="AU4407" s="191" t="s">
        <v>89</v>
      </c>
      <c r="AV4407" s="13" t="s">
        <v>89</v>
      </c>
      <c r="AW4407" s="13" t="s">
        <v>30</v>
      </c>
      <c r="AX4407" s="13" t="s">
        <v>76</v>
      </c>
      <c r="AY4407" s="191" t="s">
        <v>524</v>
      </c>
    </row>
    <row r="4408" spans="2:51" s="14" customFormat="1">
      <c r="B4408" s="198"/>
      <c r="D4408" s="190" t="s">
        <v>532</v>
      </c>
      <c r="E4408" s="199" t="s">
        <v>1</v>
      </c>
      <c r="F4408" s="200" t="s">
        <v>1268</v>
      </c>
      <c r="H4408" s="199" t="s">
        <v>1</v>
      </c>
      <c r="I4408" s="201"/>
      <c r="L4408" s="198"/>
      <c r="M4408" s="202"/>
      <c r="N4408" s="203"/>
      <c r="O4408" s="203"/>
      <c r="P4408" s="203"/>
      <c r="Q4408" s="203"/>
      <c r="R4408" s="203"/>
      <c r="S4408" s="203"/>
      <c r="T4408" s="204"/>
      <c r="AT4408" s="199" t="s">
        <v>532</v>
      </c>
      <c r="AU4408" s="199" t="s">
        <v>89</v>
      </c>
      <c r="AV4408" s="14" t="s">
        <v>83</v>
      </c>
      <c r="AW4408" s="14" t="s">
        <v>30</v>
      </c>
      <c r="AX4408" s="14" t="s">
        <v>76</v>
      </c>
      <c r="AY4408" s="199" t="s">
        <v>524</v>
      </c>
    </row>
    <row r="4409" spans="2:51" s="14" customFormat="1">
      <c r="B4409" s="198"/>
      <c r="D4409" s="190" t="s">
        <v>532</v>
      </c>
      <c r="E4409" s="199" t="s">
        <v>1</v>
      </c>
      <c r="F4409" s="200" t="s">
        <v>1226</v>
      </c>
      <c r="H4409" s="199" t="s">
        <v>1</v>
      </c>
      <c r="I4409" s="201"/>
      <c r="L4409" s="198"/>
      <c r="M4409" s="202"/>
      <c r="N4409" s="203"/>
      <c r="O4409" s="203"/>
      <c r="P4409" s="203"/>
      <c r="Q4409" s="203"/>
      <c r="R4409" s="203"/>
      <c r="S4409" s="203"/>
      <c r="T4409" s="204"/>
      <c r="AT4409" s="199" t="s">
        <v>532</v>
      </c>
      <c r="AU4409" s="199" t="s">
        <v>89</v>
      </c>
      <c r="AV4409" s="14" t="s">
        <v>83</v>
      </c>
      <c r="AW4409" s="14" t="s">
        <v>30</v>
      </c>
      <c r="AX4409" s="14" t="s">
        <v>76</v>
      </c>
      <c r="AY4409" s="199" t="s">
        <v>524</v>
      </c>
    </row>
    <row r="4410" spans="2:51" s="13" customFormat="1">
      <c r="B4410" s="189"/>
      <c r="D4410" s="190" t="s">
        <v>532</v>
      </c>
      <c r="E4410" s="191" t="s">
        <v>1</v>
      </c>
      <c r="F4410" s="192" t="s">
        <v>4617</v>
      </c>
      <c r="H4410" s="193">
        <v>38.856999999999999</v>
      </c>
      <c r="I4410" s="194"/>
      <c r="L4410" s="189"/>
      <c r="M4410" s="195"/>
      <c r="N4410" s="196"/>
      <c r="O4410" s="196"/>
      <c r="P4410" s="196"/>
      <c r="Q4410" s="196"/>
      <c r="R4410" s="196"/>
      <c r="S4410" s="196"/>
      <c r="T4410" s="197"/>
      <c r="AT4410" s="191" t="s">
        <v>532</v>
      </c>
      <c r="AU4410" s="191" t="s">
        <v>89</v>
      </c>
      <c r="AV4410" s="13" t="s">
        <v>89</v>
      </c>
      <c r="AW4410" s="13" t="s">
        <v>30</v>
      </c>
      <c r="AX4410" s="13" t="s">
        <v>76</v>
      </c>
      <c r="AY4410" s="191" t="s">
        <v>524</v>
      </c>
    </row>
    <row r="4411" spans="2:51" s="13" customFormat="1">
      <c r="B4411" s="189"/>
      <c r="D4411" s="190" t="s">
        <v>532</v>
      </c>
      <c r="E4411" s="191" t="s">
        <v>1</v>
      </c>
      <c r="F4411" s="192" t="s">
        <v>4618</v>
      </c>
      <c r="H4411" s="193">
        <v>25.102</v>
      </c>
      <c r="I4411" s="194"/>
      <c r="L4411" s="189"/>
      <c r="M4411" s="195"/>
      <c r="N4411" s="196"/>
      <c r="O4411" s="196"/>
      <c r="P4411" s="196"/>
      <c r="Q4411" s="196"/>
      <c r="R4411" s="196"/>
      <c r="S4411" s="196"/>
      <c r="T4411" s="197"/>
      <c r="AT4411" s="191" t="s">
        <v>532</v>
      </c>
      <c r="AU4411" s="191" t="s">
        <v>89</v>
      </c>
      <c r="AV4411" s="13" t="s">
        <v>89</v>
      </c>
      <c r="AW4411" s="13" t="s">
        <v>30</v>
      </c>
      <c r="AX4411" s="13" t="s">
        <v>76</v>
      </c>
      <c r="AY4411" s="191" t="s">
        <v>524</v>
      </c>
    </row>
    <row r="4412" spans="2:51" s="13" customFormat="1">
      <c r="B4412" s="189"/>
      <c r="D4412" s="190" t="s">
        <v>532</v>
      </c>
      <c r="E4412" s="191" t="s">
        <v>1</v>
      </c>
      <c r="F4412" s="192" t="s">
        <v>1271</v>
      </c>
      <c r="H4412" s="193">
        <v>-27.405000000000001</v>
      </c>
      <c r="I4412" s="194"/>
      <c r="L4412" s="189"/>
      <c r="M4412" s="195"/>
      <c r="N4412" s="196"/>
      <c r="O4412" s="196"/>
      <c r="P4412" s="196"/>
      <c r="Q4412" s="196"/>
      <c r="R4412" s="196"/>
      <c r="S4412" s="196"/>
      <c r="T4412" s="197"/>
      <c r="AT4412" s="191" t="s">
        <v>532</v>
      </c>
      <c r="AU4412" s="191" t="s">
        <v>89</v>
      </c>
      <c r="AV4412" s="13" t="s">
        <v>89</v>
      </c>
      <c r="AW4412" s="13" t="s">
        <v>30</v>
      </c>
      <c r="AX4412" s="13" t="s">
        <v>76</v>
      </c>
      <c r="AY4412" s="191" t="s">
        <v>524</v>
      </c>
    </row>
    <row r="4413" spans="2:51" s="13" customFormat="1">
      <c r="B4413" s="189"/>
      <c r="D4413" s="190" t="s">
        <v>532</v>
      </c>
      <c r="E4413" s="191" t="s">
        <v>1</v>
      </c>
      <c r="F4413" s="192" t="s">
        <v>1272</v>
      </c>
      <c r="H4413" s="193">
        <v>5.181</v>
      </c>
      <c r="I4413" s="194"/>
      <c r="L4413" s="189"/>
      <c r="M4413" s="195"/>
      <c r="N4413" s="196"/>
      <c r="O4413" s="196"/>
      <c r="P4413" s="196"/>
      <c r="Q4413" s="196"/>
      <c r="R4413" s="196"/>
      <c r="S4413" s="196"/>
      <c r="T4413" s="197"/>
      <c r="AT4413" s="191" t="s">
        <v>532</v>
      </c>
      <c r="AU4413" s="191" t="s">
        <v>89</v>
      </c>
      <c r="AV4413" s="13" t="s">
        <v>89</v>
      </c>
      <c r="AW4413" s="13" t="s">
        <v>30</v>
      </c>
      <c r="AX4413" s="13" t="s">
        <v>76</v>
      </c>
      <c r="AY4413" s="191" t="s">
        <v>524</v>
      </c>
    </row>
    <row r="4414" spans="2:51" s="14" customFormat="1">
      <c r="B4414" s="198"/>
      <c r="D4414" s="190" t="s">
        <v>532</v>
      </c>
      <c r="E4414" s="199" t="s">
        <v>1</v>
      </c>
      <c r="F4414" s="200" t="s">
        <v>1193</v>
      </c>
      <c r="H4414" s="199" t="s">
        <v>1</v>
      </c>
      <c r="I4414" s="201"/>
      <c r="L4414" s="198"/>
      <c r="M4414" s="202"/>
      <c r="N4414" s="203"/>
      <c r="O4414" s="203"/>
      <c r="P4414" s="203"/>
      <c r="Q4414" s="203"/>
      <c r="R4414" s="203"/>
      <c r="S4414" s="203"/>
      <c r="T4414" s="204"/>
      <c r="AT4414" s="199" t="s">
        <v>532</v>
      </c>
      <c r="AU4414" s="199" t="s">
        <v>89</v>
      </c>
      <c r="AV4414" s="14" t="s">
        <v>83</v>
      </c>
      <c r="AW4414" s="14" t="s">
        <v>30</v>
      </c>
      <c r="AX4414" s="14" t="s">
        <v>76</v>
      </c>
      <c r="AY4414" s="199" t="s">
        <v>524</v>
      </c>
    </row>
    <row r="4415" spans="2:51" s="14" customFormat="1">
      <c r="B4415" s="198"/>
      <c r="D4415" s="190" t="s">
        <v>532</v>
      </c>
      <c r="E4415" s="199" t="s">
        <v>1</v>
      </c>
      <c r="F4415" s="200" t="s">
        <v>1226</v>
      </c>
      <c r="H4415" s="199" t="s">
        <v>1</v>
      </c>
      <c r="I4415" s="201"/>
      <c r="L4415" s="198"/>
      <c r="M4415" s="202"/>
      <c r="N4415" s="203"/>
      <c r="O4415" s="203"/>
      <c r="P4415" s="203"/>
      <c r="Q4415" s="203"/>
      <c r="R4415" s="203"/>
      <c r="S4415" s="203"/>
      <c r="T4415" s="204"/>
      <c r="AT4415" s="199" t="s">
        <v>532</v>
      </c>
      <c r="AU4415" s="199" t="s">
        <v>89</v>
      </c>
      <c r="AV4415" s="14" t="s">
        <v>83</v>
      </c>
      <c r="AW4415" s="14" t="s">
        <v>30</v>
      </c>
      <c r="AX4415" s="14" t="s">
        <v>76</v>
      </c>
      <c r="AY4415" s="199" t="s">
        <v>524</v>
      </c>
    </row>
    <row r="4416" spans="2:51" s="13" customFormat="1">
      <c r="B4416" s="189"/>
      <c r="D4416" s="190" t="s">
        <v>532</v>
      </c>
      <c r="E4416" s="191" t="s">
        <v>1</v>
      </c>
      <c r="F4416" s="192" t="s">
        <v>4619</v>
      </c>
      <c r="H4416" s="193">
        <v>59.643000000000001</v>
      </c>
      <c r="I4416" s="194"/>
      <c r="L4416" s="189"/>
      <c r="M4416" s="195"/>
      <c r="N4416" s="196"/>
      <c r="O4416" s="196"/>
      <c r="P4416" s="196"/>
      <c r="Q4416" s="196"/>
      <c r="R4416" s="196"/>
      <c r="S4416" s="196"/>
      <c r="T4416" s="197"/>
      <c r="AT4416" s="191" t="s">
        <v>532</v>
      </c>
      <c r="AU4416" s="191" t="s">
        <v>89</v>
      </c>
      <c r="AV4416" s="13" t="s">
        <v>89</v>
      </c>
      <c r="AW4416" s="13" t="s">
        <v>30</v>
      </c>
      <c r="AX4416" s="13" t="s">
        <v>76</v>
      </c>
      <c r="AY4416" s="191" t="s">
        <v>524</v>
      </c>
    </row>
    <row r="4417" spans="2:51" s="13" customFormat="1">
      <c r="B4417" s="189"/>
      <c r="D4417" s="190" t="s">
        <v>532</v>
      </c>
      <c r="E4417" s="191" t="s">
        <v>1</v>
      </c>
      <c r="F4417" s="192" t="s">
        <v>1274</v>
      </c>
      <c r="H4417" s="193">
        <v>-44.398000000000003</v>
      </c>
      <c r="I4417" s="194"/>
      <c r="L4417" s="189"/>
      <c r="M4417" s="195"/>
      <c r="N4417" s="196"/>
      <c r="O4417" s="196"/>
      <c r="P4417" s="196"/>
      <c r="Q4417" s="196"/>
      <c r="R4417" s="196"/>
      <c r="S4417" s="196"/>
      <c r="T4417" s="197"/>
      <c r="AT4417" s="191" t="s">
        <v>532</v>
      </c>
      <c r="AU4417" s="191" t="s">
        <v>89</v>
      </c>
      <c r="AV4417" s="13" t="s">
        <v>89</v>
      </c>
      <c r="AW4417" s="13" t="s">
        <v>30</v>
      </c>
      <c r="AX4417" s="13" t="s">
        <v>76</v>
      </c>
      <c r="AY4417" s="191" t="s">
        <v>524</v>
      </c>
    </row>
    <row r="4418" spans="2:51" s="13" customFormat="1">
      <c r="B4418" s="189"/>
      <c r="D4418" s="190" t="s">
        <v>532</v>
      </c>
      <c r="E4418" s="191" t="s">
        <v>1</v>
      </c>
      <c r="F4418" s="192" t="s">
        <v>1275</v>
      </c>
      <c r="H4418" s="193">
        <v>5.5609999999999999</v>
      </c>
      <c r="I4418" s="194"/>
      <c r="L4418" s="189"/>
      <c r="M4418" s="195"/>
      <c r="N4418" s="196"/>
      <c r="O4418" s="196"/>
      <c r="P4418" s="196"/>
      <c r="Q4418" s="196"/>
      <c r="R4418" s="196"/>
      <c r="S4418" s="196"/>
      <c r="T4418" s="197"/>
      <c r="AT4418" s="191" t="s">
        <v>532</v>
      </c>
      <c r="AU4418" s="191" t="s">
        <v>89</v>
      </c>
      <c r="AV4418" s="13" t="s">
        <v>89</v>
      </c>
      <c r="AW4418" s="13" t="s">
        <v>30</v>
      </c>
      <c r="AX4418" s="13" t="s">
        <v>76</v>
      </c>
      <c r="AY4418" s="191" t="s">
        <v>524</v>
      </c>
    </row>
    <row r="4419" spans="2:51" s="14" customFormat="1">
      <c r="B4419" s="198"/>
      <c r="D4419" s="190" t="s">
        <v>532</v>
      </c>
      <c r="E4419" s="199" t="s">
        <v>1</v>
      </c>
      <c r="F4419" s="200" t="s">
        <v>1212</v>
      </c>
      <c r="H4419" s="199" t="s">
        <v>1</v>
      </c>
      <c r="I4419" s="201"/>
      <c r="L4419" s="198"/>
      <c r="M4419" s="202"/>
      <c r="N4419" s="203"/>
      <c r="O4419" s="203"/>
      <c r="P4419" s="203"/>
      <c r="Q4419" s="203"/>
      <c r="R4419" s="203"/>
      <c r="S4419" s="203"/>
      <c r="T4419" s="204"/>
      <c r="AT4419" s="199" t="s">
        <v>532</v>
      </c>
      <c r="AU4419" s="199" t="s">
        <v>89</v>
      </c>
      <c r="AV4419" s="14" t="s">
        <v>83</v>
      </c>
      <c r="AW4419" s="14" t="s">
        <v>30</v>
      </c>
      <c r="AX4419" s="14" t="s">
        <v>76</v>
      </c>
      <c r="AY4419" s="199" t="s">
        <v>524</v>
      </c>
    </row>
    <row r="4420" spans="2:51" s="13" customFormat="1">
      <c r="B4420" s="189"/>
      <c r="D4420" s="190" t="s">
        <v>532</v>
      </c>
      <c r="E4420" s="191" t="s">
        <v>1</v>
      </c>
      <c r="F4420" s="192" t="s">
        <v>1276</v>
      </c>
      <c r="H4420" s="193">
        <v>1.2809999999999999</v>
      </c>
      <c r="I4420" s="194"/>
      <c r="L4420" s="189"/>
      <c r="M4420" s="195"/>
      <c r="N4420" s="196"/>
      <c r="O4420" s="196"/>
      <c r="P4420" s="196"/>
      <c r="Q4420" s="196"/>
      <c r="R4420" s="196"/>
      <c r="S4420" s="196"/>
      <c r="T4420" s="197"/>
      <c r="AT4420" s="191" t="s">
        <v>532</v>
      </c>
      <c r="AU4420" s="191" t="s">
        <v>89</v>
      </c>
      <c r="AV4420" s="13" t="s">
        <v>89</v>
      </c>
      <c r="AW4420" s="13" t="s">
        <v>30</v>
      </c>
      <c r="AX4420" s="13" t="s">
        <v>76</v>
      </c>
      <c r="AY4420" s="191" t="s">
        <v>524</v>
      </c>
    </row>
    <row r="4421" spans="2:51" s="14" customFormat="1">
      <c r="B4421" s="198"/>
      <c r="D4421" s="190" t="s">
        <v>532</v>
      </c>
      <c r="E4421" s="199" t="s">
        <v>1</v>
      </c>
      <c r="F4421" s="200" t="s">
        <v>1069</v>
      </c>
      <c r="H4421" s="199" t="s">
        <v>1</v>
      </c>
      <c r="I4421" s="201"/>
      <c r="L4421" s="198"/>
      <c r="M4421" s="202"/>
      <c r="N4421" s="203"/>
      <c r="O4421" s="203"/>
      <c r="P4421" s="203"/>
      <c r="Q4421" s="203"/>
      <c r="R4421" s="203"/>
      <c r="S4421" s="203"/>
      <c r="T4421" s="204"/>
      <c r="AT4421" s="199" t="s">
        <v>532</v>
      </c>
      <c r="AU4421" s="199" t="s">
        <v>89</v>
      </c>
      <c r="AV4421" s="14" t="s">
        <v>83</v>
      </c>
      <c r="AW4421" s="14" t="s">
        <v>30</v>
      </c>
      <c r="AX4421" s="14" t="s">
        <v>76</v>
      </c>
      <c r="AY4421" s="199" t="s">
        <v>524</v>
      </c>
    </row>
    <row r="4422" spans="2:51" s="14" customFormat="1">
      <c r="B4422" s="198"/>
      <c r="D4422" s="190" t="s">
        <v>532</v>
      </c>
      <c r="E4422" s="199" t="s">
        <v>1</v>
      </c>
      <c r="F4422" s="200" t="s">
        <v>1226</v>
      </c>
      <c r="H4422" s="199" t="s">
        <v>1</v>
      </c>
      <c r="I4422" s="201"/>
      <c r="L4422" s="198"/>
      <c r="M4422" s="202"/>
      <c r="N4422" s="203"/>
      <c r="O4422" s="203"/>
      <c r="P4422" s="203"/>
      <c r="Q4422" s="203"/>
      <c r="R4422" s="203"/>
      <c r="S4422" s="203"/>
      <c r="T4422" s="204"/>
      <c r="AT4422" s="199" t="s">
        <v>532</v>
      </c>
      <c r="AU4422" s="199" t="s">
        <v>89</v>
      </c>
      <c r="AV4422" s="14" t="s">
        <v>83</v>
      </c>
      <c r="AW4422" s="14" t="s">
        <v>30</v>
      </c>
      <c r="AX4422" s="14" t="s">
        <v>76</v>
      </c>
      <c r="AY4422" s="199" t="s">
        <v>524</v>
      </c>
    </row>
    <row r="4423" spans="2:51" s="13" customFormat="1">
      <c r="B4423" s="189"/>
      <c r="D4423" s="190" t="s">
        <v>532</v>
      </c>
      <c r="E4423" s="191" t="s">
        <v>1</v>
      </c>
      <c r="F4423" s="192" t="s">
        <v>4620</v>
      </c>
      <c r="H4423" s="193">
        <v>19.927</v>
      </c>
      <c r="I4423" s="194"/>
      <c r="L4423" s="189"/>
      <c r="M4423" s="195"/>
      <c r="N4423" s="196"/>
      <c r="O4423" s="196"/>
      <c r="P4423" s="196"/>
      <c r="Q4423" s="196"/>
      <c r="R4423" s="196"/>
      <c r="S4423" s="196"/>
      <c r="T4423" s="197"/>
      <c r="AT4423" s="191" t="s">
        <v>532</v>
      </c>
      <c r="AU4423" s="191" t="s">
        <v>89</v>
      </c>
      <c r="AV4423" s="13" t="s">
        <v>89</v>
      </c>
      <c r="AW4423" s="13" t="s">
        <v>30</v>
      </c>
      <c r="AX4423" s="13" t="s">
        <v>76</v>
      </c>
      <c r="AY4423" s="191" t="s">
        <v>524</v>
      </c>
    </row>
    <row r="4424" spans="2:51" s="14" customFormat="1">
      <c r="B4424" s="198"/>
      <c r="D4424" s="190" t="s">
        <v>532</v>
      </c>
      <c r="E4424" s="199" t="s">
        <v>1</v>
      </c>
      <c r="F4424" s="200" t="s">
        <v>1177</v>
      </c>
      <c r="H4424" s="199" t="s">
        <v>1</v>
      </c>
      <c r="I4424" s="201"/>
      <c r="L4424" s="198"/>
      <c r="M4424" s="202"/>
      <c r="N4424" s="203"/>
      <c r="O4424" s="203"/>
      <c r="P4424" s="203"/>
      <c r="Q4424" s="203"/>
      <c r="R4424" s="203"/>
      <c r="S4424" s="203"/>
      <c r="T4424" s="204"/>
      <c r="AT4424" s="199" t="s">
        <v>532</v>
      </c>
      <c r="AU4424" s="199" t="s">
        <v>89</v>
      </c>
      <c r="AV4424" s="14" t="s">
        <v>83</v>
      </c>
      <c r="AW4424" s="14" t="s">
        <v>30</v>
      </c>
      <c r="AX4424" s="14" t="s">
        <v>76</v>
      </c>
      <c r="AY4424" s="199" t="s">
        <v>524</v>
      </c>
    </row>
    <row r="4425" spans="2:51" s="13" customFormat="1">
      <c r="B4425" s="189"/>
      <c r="D4425" s="190" t="s">
        <v>532</v>
      </c>
      <c r="E4425" s="191" t="s">
        <v>1</v>
      </c>
      <c r="F4425" s="192" t="s">
        <v>4621</v>
      </c>
      <c r="H4425" s="193">
        <v>2.589</v>
      </c>
      <c r="I4425" s="194"/>
      <c r="L4425" s="189"/>
      <c r="M4425" s="195"/>
      <c r="N4425" s="196"/>
      <c r="O4425" s="196"/>
      <c r="P4425" s="196"/>
      <c r="Q4425" s="196"/>
      <c r="R4425" s="196"/>
      <c r="S4425" s="196"/>
      <c r="T4425" s="197"/>
      <c r="AT4425" s="191" t="s">
        <v>532</v>
      </c>
      <c r="AU4425" s="191" t="s">
        <v>89</v>
      </c>
      <c r="AV4425" s="13" t="s">
        <v>89</v>
      </c>
      <c r="AW4425" s="13" t="s">
        <v>30</v>
      </c>
      <c r="AX4425" s="13" t="s">
        <v>76</v>
      </c>
      <c r="AY4425" s="191" t="s">
        <v>524</v>
      </c>
    </row>
    <row r="4426" spans="2:51" s="14" customFormat="1">
      <c r="B4426" s="198"/>
      <c r="D4426" s="190" t="s">
        <v>532</v>
      </c>
      <c r="E4426" s="199" t="s">
        <v>1</v>
      </c>
      <c r="F4426" s="200" t="s">
        <v>1212</v>
      </c>
      <c r="H4426" s="199" t="s">
        <v>1</v>
      </c>
      <c r="I4426" s="201"/>
      <c r="L4426" s="198"/>
      <c r="M4426" s="202"/>
      <c r="N4426" s="203"/>
      <c r="O4426" s="203"/>
      <c r="P4426" s="203"/>
      <c r="Q4426" s="203"/>
      <c r="R4426" s="203"/>
      <c r="S4426" s="203"/>
      <c r="T4426" s="204"/>
      <c r="AT4426" s="199" t="s">
        <v>532</v>
      </c>
      <c r="AU4426" s="199" t="s">
        <v>89</v>
      </c>
      <c r="AV4426" s="14" t="s">
        <v>83</v>
      </c>
      <c r="AW4426" s="14" t="s">
        <v>30</v>
      </c>
      <c r="AX4426" s="14" t="s">
        <v>76</v>
      </c>
      <c r="AY4426" s="199" t="s">
        <v>524</v>
      </c>
    </row>
    <row r="4427" spans="2:51" s="13" customFormat="1">
      <c r="B4427" s="189"/>
      <c r="D4427" s="190" t="s">
        <v>532</v>
      </c>
      <c r="E4427" s="191" t="s">
        <v>1</v>
      </c>
      <c r="F4427" s="192" t="s">
        <v>1279</v>
      </c>
      <c r="H4427" s="193">
        <v>4.5789999999999997</v>
      </c>
      <c r="I4427" s="194"/>
      <c r="L4427" s="189"/>
      <c r="M4427" s="195"/>
      <c r="N4427" s="196"/>
      <c r="O4427" s="196"/>
      <c r="P4427" s="196"/>
      <c r="Q4427" s="196"/>
      <c r="R4427" s="196"/>
      <c r="S4427" s="196"/>
      <c r="T4427" s="197"/>
      <c r="AT4427" s="191" t="s">
        <v>532</v>
      </c>
      <c r="AU4427" s="191" t="s">
        <v>89</v>
      </c>
      <c r="AV4427" s="13" t="s">
        <v>89</v>
      </c>
      <c r="AW4427" s="13" t="s">
        <v>30</v>
      </c>
      <c r="AX4427" s="13" t="s">
        <v>76</v>
      </c>
      <c r="AY4427" s="191" t="s">
        <v>524</v>
      </c>
    </row>
    <row r="4428" spans="2:51" s="14" customFormat="1">
      <c r="B4428" s="198"/>
      <c r="D4428" s="190" t="s">
        <v>532</v>
      </c>
      <c r="E4428" s="199" t="s">
        <v>1</v>
      </c>
      <c r="F4428" s="200" t="s">
        <v>1280</v>
      </c>
      <c r="H4428" s="199" t="s">
        <v>1</v>
      </c>
      <c r="I4428" s="201"/>
      <c r="L4428" s="198"/>
      <c r="M4428" s="202"/>
      <c r="N4428" s="203"/>
      <c r="O4428" s="203"/>
      <c r="P4428" s="203"/>
      <c r="Q4428" s="203"/>
      <c r="R4428" s="203"/>
      <c r="S4428" s="203"/>
      <c r="T4428" s="204"/>
      <c r="AT4428" s="199" t="s">
        <v>532</v>
      </c>
      <c r="AU4428" s="199" t="s">
        <v>89</v>
      </c>
      <c r="AV4428" s="14" t="s">
        <v>83</v>
      </c>
      <c r="AW4428" s="14" t="s">
        <v>30</v>
      </c>
      <c r="AX4428" s="14" t="s">
        <v>76</v>
      </c>
      <c r="AY4428" s="199" t="s">
        <v>524</v>
      </c>
    </row>
    <row r="4429" spans="2:51" s="14" customFormat="1">
      <c r="B4429" s="198"/>
      <c r="D4429" s="190" t="s">
        <v>532</v>
      </c>
      <c r="E4429" s="199" t="s">
        <v>1</v>
      </c>
      <c r="F4429" s="200" t="s">
        <v>1226</v>
      </c>
      <c r="H4429" s="199" t="s">
        <v>1</v>
      </c>
      <c r="I4429" s="201"/>
      <c r="L4429" s="198"/>
      <c r="M4429" s="202"/>
      <c r="N4429" s="203"/>
      <c r="O4429" s="203"/>
      <c r="P4429" s="203"/>
      <c r="Q4429" s="203"/>
      <c r="R4429" s="203"/>
      <c r="S4429" s="203"/>
      <c r="T4429" s="204"/>
      <c r="AT4429" s="199" t="s">
        <v>532</v>
      </c>
      <c r="AU4429" s="199" t="s">
        <v>89</v>
      </c>
      <c r="AV4429" s="14" t="s">
        <v>83</v>
      </c>
      <c r="AW4429" s="14" t="s">
        <v>30</v>
      </c>
      <c r="AX4429" s="14" t="s">
        <v>76</v>
      </c>
      <c r="AY4429" s="199" t="s">
        <v>524</v>
      </c>
    </row>
    <row r="4430" spans="2:51" s="13" customFormat="1">
      <c r="B4430" s="189"/>
      <c r="D4430" s="190" t="s">
        <v>532</v>
      </c>
      <c r="E4430" s="191" t="s">
        <v>1</v>
      </c>
      <c r="F4430" s="192" t="s">
        <v>4622</v>
      </c>
      <c r="H4430" s="193">
        <v>17.102</v>
      </c>
      <c r="I4430" s="194"/>
      <c r="L4430" s="189"/>
      <c r="M4430" s="195"/>
      <c r="N4430" s="196"/>
      <c r="O4430" s="196"/>
      <c r="P4430" s="196"/>
      <c r="Q4430" s="196"/>
      <c r="R4430" s="196"/>
      <c r="S4430" s="196"/>
      <c r="T4430" s="197"/>
      <c r="AT4430" s="191" t="s">
        <v>532</v>
      </c>
      <c r="AU4430" s="191" t="s">
        <v>89</v>
      </c>
      <c r="AV4430" s="13" t="s">
        <v>89</v>
      </c>
      <c r="AW4430" s="13" t="s">
        <v>30</v>
      </c>
      <c r="AX4430" s="13" t="s">
        <v>76</v>
      </c>
      <c r="AY4430" s="191" t="s">
        <v>524</v>
      </c>
    </row>
    <row r="4431" spans="2:51" s="14" customFormat="1">
      <c r="B4431" s="198"/>
      <c r="D4431" s="190" t="s">
        <v>532</v>
      </c>
      <c r="E4431" s="199" t="s">
        <v>1</v>
      </c>
      <c r="F4431" s="200" t="s">
        <v>1061</v>
      </c>
      <c r="H4431" s="199" t="s">
        <v>1</v>
      </c>
      <c r="I4431" s="201"/>
      <c r="L4431" s="198"/>
      <c r="M4431" s="202"/>
      <c r="N4431" s="203"/>
      <c r="O4431" s="203"/>
      <c r="P4431" s="203"/>
      <c r="Q4431" s="203"/>
      <c r="R4431" s="203"/>
      <c r="S4431" s="203"/>
      <c r="T4431" s="204"/>
      <c r="AT4431" s="199" t="s">
        <v>532</v>
      </c>
      <c r="AU4431" s="199" t="s">
        <v>89</v>
      </c>
      <c r="AV4431" s="14" t="s">
        <v>83</v>
      </c>
      <c r="AW4431" s="14" t="s">
        <v>30</v>
      </c>
      <c r="AX4431" s="14" t="s">
        <v>76</v>
      </c>
      <c r="AY4431" s="199" t="s">
        <v>524</v>
      </c>
    </row>
    <row r="4432" spans="2:51" s="14" customFormat="1">
      <c r="B4432" s="198"/>
      <c r="D4432" s="190" t="s">
        <v>532</v>
      </c>
      <c r="E4432" s="199" t="s">
        <v>1</v>
      </c>
      <c r="F4432" s="200" t="s">
        <v>1177</v>
      </c>
      <c r="H4432" s="199" t="s">
        <v>1</v>
      </c>
      <c r="I4432" s="201"/>
      <c r="L4432" s="198"/>
      <c r="M4432" s="202"/>
      <c r="N4432" s="203"/>
      <c r="O4432" s="203"/>
      <c r="P4432" s="203"/>
      <c r="Q4432" s="203"/>
      <c r="R4432" s="203"/>
      <c r="S4432" s="203"/>
      <c r="T4432" s="204"/>
      <c r="AT4432" s="199" t="s">
        <v>532</v>
      </c>
      <c r="AU4432" s="199" t="s">
        <v>89</v>
      </c>
      <c r="AV4432" s="14" t="s">
        <v>83</v>
      </c>
      <c r="AW4432" s="14" t="s">
        <v>30</v>
      </c>
      <c r="AX4432" s="14" t="s">
        <v>76</v>
      </c>
      <c r="AY4432" s="199" t="s">
        <v>524</v>
      </c>
    </row>
    <row r="4433" spans="2:51" s="13" customFormat="1">
      <c r="B4433" s="189"/>
      <c r="D4433" s="190" t="s">
        <v>532</v>
      </c>
      <c r="E4433" s="191" t="s">
        <v>1</v>
      </c>
      <c r="F4433" s="192" t="s">
        <v>4623</v>
      </c>
      <c r="H4433" s="193">
        <v>1.4470000000000001</v>
      </c>
      <c r="I4433" s="194"/>
      <c r="L4433" s="189"/>
      <c r="M4433" s="195"/>
      <c r="N4433" s="196"/>
      <c r="O4433" s="196"/>
      <c r="P4433" s="196"/>
      <c r="Q4433" s="196"/>
      <c r="R4433" s="196"/>
      <c r="S4433" s="196"/>
      <c r="T4433" s="197"/>
      <c r="AT4433" s="191" t="s">
        <v>532</v>
      </c>
      <c r="AU4433" s="191" t="s">
        <v>89</v>
      </c>
      <c r="AV4433" s="13" t="s">
        <v>89</v>
      </c>
      <c r="AW4433" s="13" t="s">
        <v>30</v>
      </c>
      <c r="AX4433" s="13" t="s">
        <v>76</v>
      </c>
      <c r="AY4433" s="191" t="s">
        <v>524</v>
      </c>
    </row>
    <row r="4434" spans="2:51" s="14" customFormat="1">
      <c r="B4434" s="198"/>
      <c r="D4434" s="190" t="s">
        <v>532</v>
      </c>
      <c r="E4434" s="199" t="s">
        <v>1</v>
      </c>
      <c r="F4434" s="200" t="s">
        <v>1212</v>
      </c>
      <c r="H4434" s="199" t="s">
        <v>1</v>
      </c>
      <c r="I4434" s="201"/>
      <c r="L4434" s="198"/>
      <c r="M4434" s="202"/>
      <c r="N4434" s="203"/>
      <c r="O4434" s="203"/>
      <c r="P4434" s="203"/>
      <c r="Q4434" s="203"/>
      <c r="R4434" s="203"/>
      <c r="S4434" s="203"/>
      <c r="T4434" s="204"/>
      <c r="AT4434" s="199" t="s">
        <v>532</v>
      </c>
      <c r="AU4434" s="199" t="s">
        <v>89</v>
      </c>
      <c r="AV4434" s="14" t="s">
        <v>83</v>
      </c>
      <c r="AW4434" s="14" t="s">
        <v>30</v>
      </c>
      <c r="AX4434" s="14" t="s">
        <v>76</v>
      </c>
      <c r="AY4434" s="199" t="s">
        <v>524</v>
      </c>
    </row>
    <row r="4435" spans="2:51" s="13" customFormat="1">
      <c r="B4435" s="189"/>
      <c r="D4435" s="190" t="s">
        <v>532</v>
      </c>
      <c r="E4435" s="191" t="s">
        <v>1</v>
      </c>
      <c r="F4435" s="192" t="s">
        <v>1283</v>
      </c>
      <c r="H4435" s="193">
        <v>2.7679999999999998</v>
      </c>
      <c r="I4435" s="194"/>
      <c r="L4435" s="189"/>
      <c r="M4435" s="195"/>
      <c r="N4435" s="196"/>
      <c r="O4435" s="196"/>
      <c r="P4435" s="196"/>
      <c r="Q4435" s="196"/>
      <c r="R4435" s="196"/>
      <c r="S4435" s="196"/>
      <c r="T4435" s="197"/>
      <c r="AT4435" s="191" t="s">
        <v>532</v>
      </c>
      <c r="AU4435" s="191" t="s">
        <v>89</v>
      </c>
      <c r="AV4435" s="13" t="s">
        <v>89</v>
      </c>
      <c r="AW4435" s="13" t="s">
        <v>30</v>
      </c>
      <c r="AX4435" s="13" t="s">
        <v>76</v>
      </c>
      <c r="AY4435" s="191" t="s">
        <v>524</v>
      </c>
    </row>
    <row r="4436" spans="2:51" s="14" customFormat="1">
      <c r="B4436" s="198"/>
      <c r="D4436" s="190" t="s">
        <v>532</v>
      </c>
      <c r="E4436" s="199" t="s">
        <v>1</v>
      </c>
      <c r="F4436" s="200" t="s">
        <v>1226</v>
      </c>
      <c r="H4436" s="199" t="s">
        <v>1</v>
      </c>
      <c r="I4436" s="201"/>
      <c r="L4436" s="198"/>
      <c r="M4436" s="202"/>
      <c r="N4436" s="203"/>
      <c r="O4436" s="203"/>
      <c r="P4436" s="203"/>
      <c r="Q4436" s="203"/>
      <c r="R4436" s="203"/>
      <c r="S4436" s="203"/>
      <c r="T4436" s="204"/>
      <c r="AT4436" s="199" t="s">
        <v>532</v>
      </c>
      <c r="AU4436" s="199" t="s">
        <v>89</v>
      </c>
      <c r="AV4436" s="14" t="s">
        <v>83</v>
      </c>
      <c r="AW4436" s="14" t="s">
        <v>30</v>
      </c>
      <c r="AX4436" s="14" t="s">
        <v>76</v>
      </c>
      <c r="AY4436" s="199" t="s">
        <v>524</v>
      </c>
    </row>
    <row r="4437" spans="2:51" s="13" customFormat="1">
      <c r="B4437" s="189"/>
      <c r="D4437" s="190" t="s">
        <v>532</v>
      </c>
      <c r="E4437" s="191" t="s">
        <v>1</v>
      </c>
      <c r="F4437" s="192" t="s">
        <v>4624</v>
      </c>
      <c r="H4437" s="193">
        <v>28.998999999999999</v>
      </c>
      <c r="I4437" s="194"/>
      <c r="L4437" s="189"/>
      <c r="M4437" s="195"/>
      <c r="N4437" s="196"/>
      <c r="O4437" s="196"/>
      <c r="P4437" s="196"/>
      <c r="Q4437" s="196"/>
      <c r="R4437" s="196"/>
      <c r="S4437" s="196"/>
      <c r="T4437" s="197"/>
      <c r="AT4437" s="191" t="s">
        <v>532</v>
      </c>
      <c r="AU4437" s="191" t="s">
        <v>89</v>
      </c>
      <c r="AV4437" s="13" t="s">
        <v>89</v>
      </c>
      <c r="AW4437" s="13" t="s">
        <v>30</v>
      </c>
      <c r="AX4437" s="13" t="s">
        <v>76</v>
      </c>
      <c r="AY4437" s="191" t="s">
        <v>524</v>
      </c>
    </row>
    <row r="4438" spans="2:51" s="13" customFormat="1">
      <c r="B4438" s="189"/>
      <c r="D4438" s="190" t="s">
        <v>532</v>
      </c>
      <c r="E4438" s="191" t="s">
        <v>1</v>
      </c>
      <c r="F4438" s="192" t="s">
        <v>1285</v>
      </c>
      <c r="H4438" s="193">
        <v>-8.7910000000000004</v>
      </c>
      <c r="I4438" s="194"/>
      <c r="L4438" s="189"/>
      <c r="M4438" s="195"/>
      <c r="N4438" s="196"/>
      <c r="O4438" s="196"/>
      <c r="P4438" s="196"/>
      <c r="Q4438" s="196"/>
      <c r="R4438" s="196"/>
      <c r="S4438" s="196"/>
      <c r="T4438" s="197"/>
      <c r="AT4438" s="191" t="s">
        <v>532</v>
      </c>
      <c r="AU4438" s="191" t="s">
        <v>89</v>
      </c>
      <c r="AV4438" s="13" t="s">
        <v>89</v>
      </c>
      <c r="AW4438" s="13" t="s">
        <v>30</v>
      </c>
      <c r="AX4438" s="13" t="s">
        <v>76</v>
      </c>
      <c r="AY4438" s="191" t="s">
        <v>524</v>
      </c>
    </row>
    <row r="4439" spans="2:51" s="13" customFormat="1">
      <c r="B4439" s="189"/>
      <c r="D4439" s="190" t="s">
        <v>532</v>
      </c>
      <c r="E4439" s="191" t="s">
        <v>1</v>
      </c>
      <c r="F4439" s="192" t="s">
        <v>1286</v>
      </c>
      <c r="H4439" s="193">
        <v>0.57999999999999996</v>
      </c>
      <c r="I4439" s="194"/>
      <c r="L4439" s="189"/>
      <c r="M4439" s="195"/>
      <c r="N4439" s="196"/>
      <c r="O4439" s="196"/>
      <c r="P4439" s="196"/>
      <c r="Q4439" s="196"/>
      <c r="R4439" s="196"/>
      <c r="S4439" s="196"/>
      <c r="T4439" s="197"/>
      <c r="AT4439" s="191" t="s">
        <v>532</v>
      </c>
      <c r="AU4439" s="191" t="s">
        <v>89</v>
      </c>
      <c r="AV4439" s="13" t="s">
        <v>89</v>
      </c>
      <c r="AW4439" s="13" t="s">
        <v>30</v>
      </c>
      <c r="AX4439" s="13" t="s">
        <v>76</v>
      </c>
      <c r="AY4439" s="191" t="s">
        <v>524</v>
      </c>
    </row>
    <row r="4440" spans="2:51" s="14" customFormat="1">
      <c r="B4440" s="198"/>
      <c r="D4440" s="190" t="s">
        <v>532</v>
      </c>
      <c r="E4440" s="199" t="s">
        <v>1</v>
      </c>
      <c r="F4440" s="200" t="s">
        <v>1287</v>
      </c>
      <c r="H4440" s="199" t="s">
        <v>1</v>
      </c>
      <c r="I4440" s="201"/>
      <c r="L4440" s="198"/>
      <c r="M4440" s="202"/>
      <c r="N4440" s="203"/>
      <c r="O4440" s="203"/>
      <c r="P4440" s="203"/>
      <c r="Q4440" s="203"/>
      <c r="R4440" s="203"/>
      <c r="S4440" s="203"/>
      <c r="T4440" s="204"/>
      <c r="AT4440" s="199" t="s">
        <v>532</v>
      </c>
      <c r="AU4440" s="199" t="s">
        <v>89</v>
      </c>
      <c r="AV4440" s="14" t="s">
        <v>83</v>
      </c>
      <c r="AW4440" s="14" t="s">
        <v>30</v>
      </c>
      <c r="AX4440" s="14" t="s">
        <v>76</v>
      </c>
      <c r="AY4440" s="199" t="s">
        <v>524</v>
      </c>
    </row>
    <row r="4441" spans="2:51" s="14" customFormat="1">
      <c r="B4441" s="198"/>
      <c r="D4441" s="190" t="s">
        <v>532</v>
      </c>
      <c r="E4441" s="199" t="s">
        <v>1</v>
      </c>
      <c r="F4441" s="200" t="s">
        <v>1177</v>
      </c>
      <c r="H4441" s="199" t="s">
        <v>1</v>
      </c>
      <c r="I4441" s="201"/>
      <c r="L4441" s="198"/>
      <c r="M4441" s="202"/>
      <c r="N4441" s="203"/>
      <c r="O4441" s="203"/>
      <c r="P4441" s="203"/>
      <c r="Q4441" s="203"/>
      <c r="R4441" s="203"/>
      <c r="S4441" s="203"/>
      <c r="T4441" s="204"/>
      <c r="AT4441" s="199" t="s">
        <v>532</v>
      </c>
      <c r="AU4441" s="199" t="s">
        <v>89</v>
      </c>
      <c r="AV4441" s="14" t="s">
        <v>83</v>
      </c>
      <c r="AW4441" s="14" t="s">
        <v>30</v>
      </c>
      <c r="AX4441" s="14" t="s">
        <v>76</v>
      </c>
      <c r="AY4441" s="199" t="s">
        <v>524</v>
      </c>
    </row>
    <row r="4442" spans="2:51" s="13" customFormat="1">
      <c r="B4442" s="189"/>
      <c r="D4442" s="190" t="s">
        <v>532</v>
      </c>
      <c r="E4442" s="191" t="s">
        <v>1</v>
      </c>
      <c r="F4442" s="192" t="s">
        <v>4625</v>
      </c>
      <c r="H4442" s="193">
        <v>1.466</v>
      </c>
      <c r="I4442" s="194"/>
      <c r="L4442" s="189"/>
      <c r="M4442" s="195"/>
      <c r="N4442" s="196"/>
      <c r="O4442" s="196"/>
      <c r="P4442" s="196"/>
      <c r="Q4442" s="196"/>
      <c r="R4442" s="196"/>
      <c r="S4442" s="196"/>
      <c r="T4442" s="197"/>
      <c r="AT4442" s="191" t="s">
        <v>532</v>
      </c>
      <c r="AU4442" s="191" t="s">
        <v>89</v>
      </c>
      <c r="AV4442" s="13" t="s">
        <v>89</v>
      </c>
      <c r="AW4442" s="13" t="s">
        <v>30</v>
      </c>
      <c r="AX4442" s="13" t="s">
        <v>76</v>
      </c>
      <c r="AY4442" s="191" t="s">
        <v>524</v>
      </c>
    </row>
    <row r="4443" spans="2:51" s="14" customFormat="1">
      <c r="B4443" s="198"/>
      <c r="D4443" s="190" t="s">
        <v>532</v>
      </c>
      <c r="E4443" s="199" t="s">
        <v>1</v>
      </c>
      <c r="F4443" s="200" t="s">
        <v>1212</v>
      </c>
      <c r="H4443" s="199" t="s">
        <v>1</v>
      </c>
      <c r="I4443" s="201"/>
      <c r="L4443" s="198"/>
      <c r="M4443" s="202"/>
      <c r="N4443" s="203"/>
      <c r="O4443" s="203"/>
      <c r="P4443" s="203"/>
      <c r="Q4443" s="203"/>
      <c r="R4443" s="203"/>
      <c r="S4443" s="203"/>
      <c r="T4443" s="204"/>
      <c r="AT4443" s="199" t="s">
        <v>532</v>
      </c>
      <c r="AU4443" s="199" t="s">
        <v>89</v>
      </c>
      <c r="AV4443" s="14" t="s">
        <v>83</v>
      </c>
      <c r="AW4443" s="14" t="s">
        <v>30</v>
      </c>
      <c r="AX4443" s="14" t="s">
        <v>76</v>
      </c>
      <c r="AY4443" s="199" t="s">
        <v>524</v>
      </c>
    </row>
    <row r="4444" spans="2:51" s="13" customFormat="1">
      <c r="B4444" s="189"/>
      <c r="D4444" s="190" t="s">
        <v>532</v>
      </c>
      <c r="E4444" s="191" t="s">
        <v>1</v>
      </c>
      <c r="F4444" s="192" t="s">
        <v>1289</v>
      </c>
      <c r="H4444" s="193">
        <v>1.5880000000000001</v>
      </c>
      <c r="I4444" s="194"/>
      <c r="L4444" s="189"/>
      <c r="M4444" s="195"/>
      <c r="N4444" s="196"/>
      <c r="O4444" s="196"/>
      <c r="P4444" s="196"/>
      <c r="Q4444" s="196"/>
      <c r="R4444" s="196"/>
      <c r="S4444" s="196"/>
      <c r="T4444" s="197"/>
      <c r="AT4444" s="191" t="s">
        <v>532</v>
      </c>
      <c r="AU4444" s="191" t="s">
        <v>89</v>
      </c>
      <c r="AV4444" s="13" t="s">
        <v>89</v>
      </c>
      <c r="AW4444" s="13" t="s">
        <v>30</v>
      </c>
      <c r="AX4444" s="13" t="s">
        <v>76</v>
      </c>
      <c r="AY4444" s="191" t="s">
        <v>524</v>
      </c>
    </row>
    <row r="4445" spans="2:51" s="14" customFormat="1">
      <c r="B4445" s="198"/>
      <c r="D4445" s="190" t="s">
        <v>532</v>
      </c>
      <c r="E4445" s="199" t="s">
        <v>1</v>
      </c>
      <c r="F4445" s="200" t="s">
        <v>1226</v>
      </c>
      <c r="H4445" s="199" t="s">
        <v>1</v>
      </c>
      <c r="I4445" s="201"/>
      <c r="L4445" s="198"/>
      <c r="M4445" s="202"/>
      <c r="N4445" s="203"/>
      <c r="O4445" s="203"/>
      <c r="P4445" s="203"/>
      <c r="Q4445" s="203"/>
      <c r="R4445" s="203"/>
      <c r="S4445" s="203"/>
      <c r="T4445" s="204"/>
      <c r="AT4445" s="199" t="s">
        <v>532</v>
      </c>
      <c r="AU4445" s="199" t="s">
        <v>89</v>
      </c>
      <c r="AV4445" s="14" t="s">
        <v>83</v>
      </c>
      <c r="AW4445" s="14" t="s">
        <v>30</v>
      </c>
      <c r="AX4445" s="14" t="s">
        <v>76</v>
      </c>
      <c r="AY4445" s="199" t="s">
        <v>524</v>
      </c>
    </row>
    <row r="4446" spans="2:51" s="13" customFormat="1">
      <c r="B4446" s="189"/>
      <c r="D4446" s="190" t="s">
        <v>532</v>
      </c>
      <c r="E4446" s="191" t="s">
        <v>1</v>
      </c>
      <c r="F4446" s="192" t="s">
        <v>4626</v>
      </c>
      <c r="H4446" s="193">
        <v>26.329000000000001</v>
      </c>
      <c r="I4446" s="194"/>
      <c r="L4446" s="189"/>
      <c r="M4446" s="195"/>
      <c r="N4446" s="196"/>
      <c r="O4446" s="196"/>
      <c r="P4446" s="196"/>
      <c r="Q4446" s="196"/>
      <c r="R4446" s="196"/>
      <c r="S4446" s="196"/>
      <c r="T4446" s="197"/>
      <c r="AT4446" s="191" t="s">
        <v>532</v>
      </c>
      <c r="AU4446" s="191" t="s">
        <v>89</v>
      </c>
      <c r="AV4446" s="13" t="s">
        <v>89</v>
      </c>
      <c r="AW4446" s="13" t="s">
        <v>30</v>
      </c>
      <c r="AX4446" s="13" t="s">
        <v>76</v>
      </c>
      <c r="AY4446" s="191" t="s">
        <v>524</v>
      </c>
    </row>
    <row r="4447" spans="2:51" s="13" customFormat="1">
      <c r="B4447" s="189"/>
      <c r="D4447" s="190" t="s">
        <v>532</v>
      </c>
      <c r="E4447" s="191" t="s">
        <v>1</v>
      </c>
      <c r="F4447" s="192" t="s">
        <v>1291</v>
      </c>
      <c r="H4447" s="193">
        <v>-6.7119999999999997</v>
      </c>
      <c r="I4447" s="194"/>
      <c r="L4447" s="189"/>
      <c r="M4447" s="195"/>
      <c r="N4447" s="196"/>
      <c r="O4447" s="196"/>
      <c r="P4447" s="196"/>
      <c r="Q4447" s="196"/>
      <c r="R4447" s="196"/>
      <c r="S4447" s="196"/>
      <c r="T4447" s="197"/>
      <c r="AT4447" s="191" t="s">
        <v>532</v>
      </c>
      <c r="AU4447" s="191" t="s">
        <v>89</v>
      </c>
      <c r="AV4447" s="13" t="s">
        <v>89</v>
      </c>
      <c r="AW4447" s="13" t="s">
        <v>30</v>
      </c>
      <c r="AX4447" s="13" t="s">
        <v>76</v>
      </c>
      <c r="AY4447" s="191" t="s">
        <v>524</v>
      </c>
    </row>
    <row r="4448" spans="2:51" s="13" customFormat="1">
      <c r="B4448" s="189"/>
      <c r="D4448" s="190" t="s">
        <v>532</v>
      </c>
      <c r="E4448" s="191" t="s">
        <v>1</v>
      </c>
      <c r="F4448" s="192" t="s">
        <v>1292</v>
      </c>
      <c r="H4448" s="193">
        <v>0.5</v>
      </c>
      <c r="I4448" s="194"/>
      <c r="L4448" s="189"/>
      <c r="M4448" s="195"/>
      <c r="N4448" s="196"/>
      <c r="O4448" s="196"/>
      <c r="P4448" s="196"/>
      <c r="Q4448" s="196"/>
      <c r="R4448" s="196"/>
      <c r="S4448" s="196"/>
      <c r="T4448" s="197"/>
      <c r="AT4448" s="191" t="s">
        <v>532</v>
      </c>
      <c r="AU4448" s="191" t="s">
        <v>89</v>
      </c>
      <c r="AV4448" s="13" t="s">
        <v>89</v>
      </c>
      <c r="AW4448" s="13" t="s">
        <v>30</v>
      </c>
      <c r="AX4448" s="13" t="s">
        <v>76</v>
      </c>
      <c r="AY4448" s="191" t="s">
        <v>524</v>
      </c>
    </row>
    <row r="4449" spans="2:51" s="14" customFormat="1">
      <c r="B4449" s="198"/>
      <c r="D4449" s="190" t="s">
        <v>532</v>
      </c>
      <c r="E4449" s="199" t="s">
        <v>1</v>
      </c>
      <c r="F4449" s="200" t="s">
        <v>1063</v>
      </c>
      <c r="H4449" s="199" t="s">
        <v>1</v>
      </c>
      <c r="I4449" s="201"/>
      <c r="L4449" s="198"/>
      <c r="M4449" s="202"/>
      <c r="N4449" s="203"/>
      <c r="O4449" s="203"/>
      <c r="P4449" s="203"/>
      <c r="Q4449" s="203"/>
      <c r="R4449" s="203"/>
      <c r="S4449" s="203"/>
      <c r="T4449" s="204"/>
      <c r="AT4449" s="199" t="s">
        <v>532</v>
      </c>
      <c r="AU4449" s="199" t="s">
        <v>89</v>
      </c>
      <c r="AV4449" s="14" t="s">
        <v>83</v>
      </c>
      <c r="AW4449" s="14" t="s">
        <v>30</v>
      </c>
      <c r="AX4449" s="14" t="s">
        <v>76</v>
      </c>
      <c r="AY4449" s="199" t="s">
        <v>524</v>
      </c>
    </row>
    <row r="4450" spans="2:51" s="14" customFormat="1">
      <c r="B4450" s="198"/>
      <c r="D4450" s="190" t="s">
        <v>532</v>
      </c>
      <c r="E4450" s="199" t="s">
        <v>1</v>
      </c>
      <c r="F4450" s="200" t="s">
        <v>1226</v>
      </c>
      <c r="H4450" s="199" t="s">
        <v>1</v>
      </c>
      <c r="I4450" s="201"/>
      <c r="L4450" s="198"/>
      <c r="M4450" s="202"/>
      <c r="N4450" s="203"/>
      <c r="O4450" s="203"/>
      <c r="P4450" s="203"/>
      <c r="Q4450" s="203"/>
      <c r="R4450" s="203"/>
      <c r="S4450" s="203"/>
      <c r="T4450" s="204"/>
      <c r="AT4450" s="199" t="s">
        <v>532</v>
      </c>
      <c r="AU4450" s="199" t="s">
        <v>89</v>
      </c>
      <c r="AV4450" s="14" t="s">
        <v>83</v>
      </c>
      <c r="AW4450" s="14" t="s">
        <v>30</v>
      </c>
      <c r="AX4450" s="14" t="s">
        <v>76</v>
      </c>
      <c r="AY4450" s="199" t="s">
        <v>524</v>
      </c>
    </row>
    <row r="4451" spans="2:51" s="13" customFormat="1">
      <c r="B4451" s="189"/>
      <c r="D4451" s="190" t="s">
        <v>532</v>
      </c>
      <c r="E4451" s="191" t="s">
        <v>1</v>
      </c>
      <c r="F4451" s="192" t="s">
        <v>4627</v>
      </c>
      <c r="H4451" s="193">
        <v>22.085999999999999</v>
      </c>
      <c r="I4451" s="194"/>
      <c r="L4451" s="189"/>
      <c r="M4451" s="195"/>
      <c r="N4451" s="196"/>
      <c r="O4451" s="196"/>
      <c r="P4451" s="196"/>
      <c r="Q4451" s="196"/>
      <c r="R4451" s="196"/>
      <c r="S4451" s="196"/>
      <c r="T4451" s="197"/>
      <c r="AT4451" s="191" t="s">
        <v>532</v>
      </c>
      <c r="AU4451" s="191" t="s">
        <v>89</v>
      </c>
      <c r="AV4451" s="13" t="s">
        <v>89</v>
      </c>
      <c r="AW4451" s="13" t="s">
        <v>30</v>
      </c>
      <c r="AX4451" s="13" t="s">
        <v>76</v>
      </c>
      <c r="AY4451" s="191" t="s">
        <v>524</v>
      </c>
    </row>
    <row r="4452" spans="2:51" s="13" customFormat="1">
      <c r="B4452" s="189"/>
      <c r="D4452" s="190" t="s">
        <v>532</v>
      </c>
      <c r="E4452" s="191" t="s">
        <v>1</v>
      </c>
      <c r="F4452" s="192" t="s">
        <v>1294</v>
      </c>
      <c r="H4452" s="193">
        <v>-17.178000000000001</v>
      </c>
      <c r="I4452" s="194"/>
      <c r="L4452" s="189"/>
      <c r="M4452" s="195"/>
      <c r="N4452" s="196"/>
      <c r="O4452" s="196"/>
      <c r="P4452" s="196"/>
      <c r="Q4452" s="196"/>
      <c r="R4452" s="196"/>
      <c r="S4452" s="196"/>
      <c r="T4452" s="197"/>
      <c r="AT4452" s="191" t="s">
        <v>532</v>
      </c>
      <c r="AU4452" s="191" t="s">
        <v>89</v>
      </c>
      <c r="AV4452" s="13" t="s">
        <v>89</v>
      </c>
      <c r="AW4452" s="13" t="s">
        <v>30</v>
      </c>
      <c r="AX4452" s="13" t="s">
        <v>76</v>
      </c>
      <c r="AY4452" s="191" t="s">
        <v>524</v>
      </c>
    </row>
    <row r="4453" spans="2:51" s="13" customFormat="1">
      <c r="B4453" s="189"/>
      <c r="D4453" s="190" t="s">
        <v>532</v>
      </c>
      <c r="E4453" s="191" t="s">
        <v>1</v>
      </c>
      <c r="F4453" s="192" t="s">
        <v>1295</v>
      </c>
      <c r="H4453" s="193">
        <v>1.6830000000000001</v>
      </c>
      <c r="I4453" s="194"/>
      <c r="L4453" s="189"/>
      <c r="M4453" s="195"/>
      <c r="N4453" s="196"/>
      <c r="O4453" s="196"/>
      <c r="P4453" s="196"/>
      <c r="Q4453" s="196"/>
      <c r="R4453" s="196"/>
      <c r="S4453" s="196"/>
      <c r="T4453" s="197"/>
      <c r="AT4453" s="191" t="s">
        <v>532</v>
      </c>
      <c r="AU4453" s="191" t="s">
        <v>89</v>
      </c>
      <c r="AV4453" s="13" t="s">
        <v>89</v>
      </c>
      <c r="AW4453" s="13" t="s">
        <v>30</v>
      </c>
      <c r="AX4453" s="13" t="s">
        <v>76</v>
      </c>
      <c r="AY4453" s="191" t="s">
        <v>524</v>
      </c>
    </row>
    <row r="4454" spans="2:51" s="14" customFormat="1">
      <c r="B4454" s="198"/>
      <c r="D4454" s="190" t="s">
        <v>532</v>
      </c>
      <c r="E4454" s="199" t="s">
        <v>1</v>
      </c>
      <c r="F4454" s="200" t="s">
        <v>1065</v>
      </c>
      <c r="H4454" s="199" t="s">
        <v>1</v>
      </c>
      <c r="I4454" s="201"/>
      <c r="L4454" s="198"/>
      <c r="M4454" s="202"/>
      <c r="N4454" s="203"/>
      <c r="O4454" s="203"/>
      <c r="P4454" s="203"/>
      <c r="Q4454" s="203"/>
      <c r="R4454" s="203"/>
      <c r="S4454" s="203"/>
      <c r="T4454" s="204"/>
      <c r="AT4454" s="199" t="s">
        <v>532</v>
      </c>
      <c r="AU4454" s="199" t="s">
        <v>89</v>
      </c>
      <c r="AV4454" s="14" t="s">
        <v>83</v>
      </c>
      <c r="AW4454" s="14" t="s">
        <v>30</v>
      </c>
      <c r="AX4454" s="14" t="s">
        <v>76</v>
      </c>
      <c r="AY4454" s="199" t="s">
        <v>524</v>
      </c>
    </row>
    <row r="4455" spans="2:51" s="14" customFormat="1">
      <c r="B4455" s="198"/>
      <c r="D4455" s="190" t="s">
        <v>532</v>
      </c>
      <c r="E4455" s="199" t="s">
        <v>1</v>
      </c>
      <c r="F4455" s="200" t="s">
        <v>1177</v>
      </c>
      <c r="H4455" s="199" t="s">
        <v>1</v>
      </c>
      <c r="I4455" s="201"/>
      <c r="L4455" s="198"/>
      <c r="M4455" s="202"/>
      <c r="N4455" s="203"/>
      <c r="O4455" s="203"/>
      <c r="P4455" s="203"/>
      <c r="Q4455" s="203"/>
      <c r="R4455" s="203"/>
      <c r="S4455" s="203"/>
      <c r="T4455" s="204"/>
      <c r="AT4455" s="199" t="s">
        <v>532</v>
      </c>
      <c r="AU4455" s="199" t="s">
        <v>89</v>
      </c>
      <c r="AV4455" s="14" t="s">
        <v>83</v>
      </c>
      <c r="AW4455" s="14" t="s">
        <v>30</v>
      </c>
      <c r="AX4455" s="14" t="s">
        <v>76</v>
      </c>
      <c r="AY4455" s="199" t="s">
        <v>524</v>
      </c>
    </row>
    <row r="4456" spans="2:51" s="13" customFormat="1">
      <c r="B4456" s="189"/>
      <c r="D4456" s="190" t="s">
        <v>532</v>
      </c>
      <c r="E4456" s="191" t="s">
        <v>1</v>
      </c>
      <c r="F4456" s="192" t="s">
        <v>4628</v>
      </c>
      <c r="H4456" s="193">
        <v>2.1869999999999998</v>
      </c>
      <c r="I4456" s="194"/>
      <c r="L4456" s="189"/>
      <c r="M4456" s="195"/>
      <c r="N4456" s="196"/>
      <c r="O4456" s="196"/>
      <c r="P4456" s="196"/>
      <c r="Q4456" s="196"/>
      <c r="R4456" s="196"/>
      <c r="S4456" s="196"/>
      <c r="T4456" s="197"/>
      <c r="AT4456" s="191" t="s">
        <v>532</v>
      </c>
      <c r="AU4456" s="191" t="s">
        <v>89</v>
      </c>
      <c r="AV4456" s="13" t="s">
        <v>89</v>
      </c>
      <c r="AW4456" s="13" t="s">
        <v>30</v>
      </c>
      <c r="AX4456" s="13" t="s">
        <v>76</v>
      </c>
      <c r="AY4456" s="191" t="s">
        <v>524</v>
      </c>
    </row>
    <row r="4457" spans="2:51" s="14" customFormat="1">
      <c r="B4457" s="198"/>
      <c r="D4457" s="190" t="s">
        <v>532</v>
      </c>
      <c r="E4457" s="199" t="s">
        <v>1</v>
      </c>
      <c r="F4457" s="200" t="s">
        <v>1226</v>
      </c>
      <c r="H4457" s="199" t="s">
        <v>1</v>
      </c>
      <c r="I4457" s="201"/>
      <c r="L4457" s="198"/>
      <c r="M4457" s="202"/>
      <c r="N4457" s="203"/>
      <c r="O4457" s="203"/>
      <c r="P4457" s="203"/>
      <c r="Q4457" s="203"/>
      <c r="R4457" s="203"/>
      <c r="S4457" s="203"/>
      <c r="T4457" s="204"/>
      <c r="AT4457" s="199" t="s">
        <v>532</v>
      </c>
      <c r="AU4457" s="199" t="s">
        <v>89</v>
      </c>
      <c r="AV4457" s="14" t="s">
        <v>83</v>
      </c>
      <c r="AW4457" s="14" t="s">
        <v>30</v>
      </c>
      <c r="AX4457" s="14" t="s">
        <v>76</v>
      </c>
      <c r="AY4457" s="199" t="s">
        <v>524</v>
      </c>
    </row>
    <row r="4458" spans="2:51" s="13" customFormat="1">
      <c r="B4458" s="189"/>
      <c r="D4458" s="190" t="s">
        <v>532</v>
      </c>
      <c r="E4458" s="191" t="s">
        <v>1</v>
      </c>
      <c r="F4458" s="192" t="s">
        <v>4629</v>
      </c>
      <c r="H4458" s="193">
        <v>19.021999999999998</v>
      </c>
      <c r="I4458" s="194"/>
      <c r="L4458" s="189"/>
      <c r="M4458" s="195"/>
      <c r="N4458" s="196"/>
      <c r="O4458" s="196"/>
      <c r="P4458" s="196"/>
      <c r="Q4458" s="196"/>
      <c r="R4458" s="196"/>
      <c r="S4458" s="196"/>
      <c r="T4458" s="197"/>
      <c r="AT4458" s="191" t="s">
        <v>532</v>
      </c>
      <c r="AU4458" s="191" t="s">
        <v>89</v>
      </c>
      <c r="AV4458" s="13" t="s">
        <v>89</v>
      </c>
      <c r="AW4458" s="13" t="s">
        <v>30</v>
      </c>
      <c r="AX4458" s="13" t="s">
        <v>76</v>
      </c>
      <c r="AY4458" s="191" t="s">
        <v>524</v>
      </c>
    </row>
    <row r="4459" spans="2:51" s="13" customFormat="1">
      <c r="B4459" s="189"/>
      <c r="D4459" s="190" t="s">
        <v>532</v>
      </c>
      <c r="E4459" s="191" t="s">
        <v>1</v>
      </c>
      <c r="F4459" s="192" t="s">
        <v>4630</v>
      </c>
      <c r="H4459" s="193">
        <v>7.601</v>
      </c>
      <c r="I4459" s="194"/>
      <c r="L4459" s="189"/>
      <c r="M4459" s="195"/>
      <c r="N4459" s="196"/>
      <c r="O4459" s="196"/>
      <c r="P4459" s="196"/>
      <c r="Q4459" s="196"/>
      <c r="R4459" s="196"/>
      <c r="S4459" s="196"/>
      <c r="T4459" s="197"/>
      <c r="AT4459" s="191" t="s">
        <v>532</v>
      </c>
      <c r="AU4459" s="191" t="s">
        <v>89</v>
      </c>
      <c r="AV4459" s="13" t="s">
        <v>89</v>
      </c>
      <c r="AW4459" s="13" t="s">
        <v>30</v>
      </c>
      <c r="AX4459" s="13" t="s">
        <v>76</v>
      </c>
      <c r="AY4459" s="191" t="s">
        <v>524</v>
      </c>
    </row>
    <row r="4460" spans="2:51" s="13" customFormat="1">
      <c r="B4460" s="189"/>
      <c r="D4460" s="190" t="s">
        <v>532</v>
      </c>
      <c r="E4460" s="191" t="s">
        <v>1</v>
      </c>
      <c r="F4460" s="192" t="s">
        <v>1299</v>
      </c>
      <c r="H4460" s="193">
        <v>-5.0990000000000002</v>
      </c>
      <c r="I4460" s="194"/>
      <c r="L4460" s="189"/>
      <c r="M4460" s="195"/>
      <c r="N4460" s="196"/>
      <c r="O4460" s="196"/>
      <c r="P4460" s="196"/>
      <c r="Q4460" s="196"/>
      <c r="R4460" s="196"/>
      <c r="S4460" s="196"/>
      <c r="T4460" s="197"/>
      <c r="AT4460" s="191" t="s">
        <v>532</v>
      </c>
      <c r="AU4460" s="191" t="s">
        <v>89</v>
      </c>
      <c r="AV4460" s="13" t="s">
        <v>89</v>
      </c>
      <c r="AW4460" s="13" t="s">
        <v>30</v>
      </c>
      <c r="AX4460" s="13" t="s">
        <v>76</v>
      </c>
      <c r="AY4460" s="191" t="s">
        <v>524</v>
      </c>
    </row>
    <row r="4461" spans="2:51" s="13" customFormat="1">
      <c r="B4461" s="189"/>
      <c r="D4461" s="190" t="s">
        <v>532</v>
      </c>
      <c r="E4461" s="191" t="s">
        <v>1</v>
      </c>
      <c r="F4461" s="192" t="s">
        <v>1300</v>
      </c>
      <c r="H4461" s="193">
        <v>0.93500000000000005</v>
      </c>
      <c r="I4461" s="194"/>
      <c r="L4461" s="189"/>
      <c r="M4461" s="195"/>
      <c r="N4461" s="196"/>
      <c r="O4461" s="196"/>
      <c r="P4461" s="196"/>
      <c r="Q4461" s="196"/>
      <c r="R4461" s="196"/>
      <c r="S4461" s="196"/>
      <c r="T4461" s="197"/>
      <c r="AT4461" s="191" t="s">
        <v>532</v>
      </c>
      <c r="AU4461" s="191" t="s">
        <v>89</v>
      </c>
      <c r="AV4461" s="13" t="s">
        <v>89</v>
      </c>
      <c r="AW4461" s="13" t="s">
        <v>30</v>
      </c>
      <c r="AX4461" s="13" t="s">
        <v>76</v>
      </c>
      <c r="AY4461" s="191" t="s">
        <v>524</v>
      </c>
    </row>
    <row r="4462" spans="2:51" s="14" customFormat="1">
      <c r="B4462" s="198"/>
      <c r="D4462" s="190" t="s">
        <v>532</v>
      </c>
      <c r="E4462" s="199" t="s">
        <v>1</v>
      </c>
      <c r="F4462" s="200" t="s">
        <v>1067</v>
      </c>
      <c r="H4462" s="199" t="s">
        <v>1</v>
      </c>
      <c r="I4462" s="201"/>
      <c r="L4462" s="198"/>
      <c r="M4462" s="202"/>
      <c r="N4462" s="203"/>
      <c r="O4462" s="203"/>
      <c r="P4462" s="203"/>
      <c r="Q4462" s="203"/>
      <c r="R4462" s="203"/>
      <c r="S4462" s="203"/>
      <c r="T4462" s="204"/>
      <c r="AT4462" s="199" t="s">
        <v>532</v>
      </c>
      <c r="AU4462" s="199" t="s">
        <v>89</v>
      </c>
      <c r="AV4462" s="14" t="s">
        <v>83</v>
      </c>
      <c r="AW4462" s="14" t="s">
        <v>30</v>
      </c>
      <c r="AX4462" s="14" t="s">
        <v>76</v>
      </c>
      <c r="AY4462" s="199" t="s">
        <v>524</v>
      </c>
    </row>
    <row r="4463" spans="2:51" s="14" customFormat="1">
      <c r="B4463" s="198"/>
      <c r="D4463" s="190" t="s">
        <v>532</v>
      </c>
      <c r="E4463" s="199" t="s">
        <v>1</v>
      </c>
      <c r="F4463" s="200" t="s">
        <v>1226</v>
      </c>
      <c r="H4463" s="199" t="s">
        <v>1</v>
      </c>
      <c r="I4463" s="201"/>
      <c r="L4463" s="198"/>
      <c r="M4463" s="202"/>
      <c r="N4463" s="203"/>
      <c r="O4463" s="203"/>
      <c r="P4463" s="203"/>
      <c r="Q4463" s="203"/>
      <c r="R4463" s="203"/>
      <c r="S4463" s="203"/>
      <c r="T4463" s="204"/>
      <c r="AT4463" s="199" t="s">
        <v>532</v>
      </c>
      <c r="AU4463" s="199" t="s">
        <v>89</v>
      </c>
      <c r="AV4463" s="14" t="s">
        <v>83</v>
      </c>
      <c r="AW4463" s="14" t="s">
        <v>30</v>
      </c>
      <c r="AX4463" s="14" t="s">
        <v>76</v>
      </c>
      <c r="AY4463" s="199" t="s">
        <v>524</v>
      </c>
    </row>
    <row r="4464" spans="2:51" s="13" customFormat="1">
      <c r="B4464" s="189"/>
      <c r="D4464" s="190" t="s">
        <v>532</v>
      </c>
      <c r="E4464" s="191" t="s">
        <v>1</v>
      </c>
      <c r="F4464" s="192" t="s">
        <v>4631</v>
      </c>
      <c r="H4464" s="193">
        <v>22.143000000000001</v>
      </c>
      <c r="I4464" s="194"/>
      <c r="L4464" s="189"/>
      <c r="M4464" s="195"/>
      <c r="N4464" s="196"/>
      <c r="O4464" s="196"/>
      <c r="P4464" s="196"/>
      <c r="Q4464" s="196"/>
      <c r="R4464" s="196"/>
      <c r="S4464" s="196"/>
      <c r="T4464" s="197"/>
      <c r="AT4464" s="191" t="s">
        <v>532</v>
      </c>
      <c r="AU4464" s="191" t="s">
        <v>89</v>
      </c>
      <c r="AV4464" s="13" t="s">
        <v>89</v>
      </c>
      <c r="AW4464" s="13" t="s">
        <v>30</v>
      </c>
      <c r="AX4464" s="13" t="s">
        <v>76</v>
      </c>
      <c r="AY4464" s="191" t="s">
        <v>524</v>
      </c>
    </row>
    <row r="4465" spans="2:51" s="13" customFormat="1">
      <c r="B4465" s="189"/>
      <c r="D4465" s="190" t="s">
        <v>532</v>
      </c>
      <c r="E4465" s="191" t="s">
        <v>1</v>
      </c>
      <c r="F4465" s="192" t="s">
        <v>4632</v>
      </c>
      <c r="H4465" s="193">
        <v>1.625</v>
      </c>
      <c r="I4465" s="194"/>
      <c r="L4465" s="189"/>
      <c r="M4465" s="195"/>
      <c r="N4465" s="196"/>
      <c r="O4465" s="196"/>
      <c r="P4465" s="196"/>
      <c r="Q4465" s="196"/>
      <c r="R4465" s="196"/>
      <c r="S4465" s="196"/>
      <c r="T4465" s="197"/>
      <c r="AT4465" s="191" t="s">
        <v>532</v>
      </c>
      <c r="AU4465" s="191" t="s">
        <v>89</v>
      </c>
      <c r="AV4465" s="13" t="s">
        <v>89</v>
      </c>
      <c r="AW4465" s="13" t="s">
        <v>30</v>
      </c>
      <c r="AX4465" s="13" t="s">
        <v>76</v>
      </c>
      <c r="AY4465" s="191" t="s">
        <v>524</v>
      </c>
    </row>
    <row r="4466" spans="2:51" s="14" customFormat="1">
      <c r="B4466" s="198"/>
      <c r="D4466" s="190" t="s">
        <v>532</v>
      </c>
      <c r="E4466" s="199" t="s">
        <v>1</v>
      </c>
      <c r="F4466" s="200" t="s">
        <v>1073</v>
      </c>
      <c r="H4466" s="199" t="s">
        <v>1</v>
      </c>
      <c r="I4466" s="201"/>
      <c r="L4466" s="198"/>
      <c r="M4466" s="202"/>
      <c r="N4466" s="203"/>
      <c r="O4466" s="203"/>
      <c r="P4466" s="203"/>
      <c r="Q4466" s="203"/>
      <c r="R4466" s="203"/>
      <c r="S4466" s="203"/>
      <c r="T4466" s="204"/>
      <c r="AT4466" s="199" t="s">
        <v>532</v>
      </c>
      <c r="AU4466" s="199" t="s">
        <v>89</v>
      </c>
      <c r="AV4466" s="14" t="s">
        <v>83</v>
      </c>
      <c r="AW4466" s="14" t="s">
        <v>30</v>
      </c>
      <c r="AX4466" s="14" t="s">
        <v>76</v>
      </c>
      <c r="AY4466" s="199" t="s">
        <v>524</v>
      </c>
    </row>
    <row r="4467" spans="2:51" s="14" customFormat="1">
      <c r="B4467" s="198"/>
      <c r="D4467" s="190" t="s">
        <v>532</v>
      </c>
      <c r="E4467" s="199" t="s">
        <v>1</v>
      </c>
      <c r="F4467" s="200" t="s">
        <v>1226</v>
      </c>
      <c r="H4467" s="199" t="s">
        <v>1</v>
      </c>
      <c r="I4467" s="201"/>
      <c r="L4467" s="198"/>
      <c r="M4467" s="202"/>
      <c r="N4467" s="203"/>
      <c r="O4467" s="203"/>
      <c r="P4467" s="203"/>
      <c r="Q4467" s="203"/>
      <c r="R4467" s="203"/>
      <c r="S4467" s="203"/>
      <c r="T4467" s="204"/>
      <c r="AT4467" s="199" t="s">
        <v>532</v>
      </c>
      <c r="AU4467" s="199" t="s">
        <v>89</v>
      </c>
      <c r="AV4467" s="14" t="s">
        <v>83</v>
      </c>
      <c r="AW4467" s="14" t="s">
        <v>30</v>
      </c>
      <c r="AX4467" s="14" t="s">
        <v>76</v>
      </c>
      <c r="AY4467" s="199" t="s">
        <v>524</v>
      </c>
    </row>
    <row r="4468" spans="2:51" s="13" customFormat="1">
      <c r="B4468" s="189"/>
      <c r="D4468" s="190" t="s">
        <v>532</v>
      </c>
      <c r="E4468" s="191" t="s">
        <v>1</v>
      </c>
      <c r="F4468" s="192" t="s">
        <v>4633</v>
      </c>
      <c r="H4468" s="193">
        <v>18.352</v>
      </c>
      <c r="I4468" s="194"/>
      <c r="L4468" s="189"/>
      <c r="M4468" s="195"/>
      <c r="N4468" s="196"/>
      <c r="O4468" s="196"/>
      <c r="P4468" s="196"/>
      <c r="Q4468" s="196"/>
      <c r="R4468" s="196"/>
      <c r="S4468" s="196"/>
      <c r="T4468" s="197"/>
      <c r="AT4468" s="191" t="s">
        <v>532</v>
      </c>
      <c r="AU4468" s="191" t="s">
        <v>89</v>
      </c>
      <c r="AV4468" s="13" t="s">
        <v>89</v>
      </c>
      <c r="AW4468" s="13" t="s">
        <v>30</v>
      </c>
      <c r="AX4468" s="13" t="s">
        <v>76</v>
      </c>
      <c r="AY4468" s="191" t="s">
        <v>524</v>
      </c>
    </row>
    <row r="4469" spans="2:51" s="13" customFormat="1">
      <c r="B4469" s="189"/>
      <c r="D4469" s="190" t="s">
        <v>532</v>
      </c>
      <c r="E4469" s="191" t="s">
        <v>1</v>
      </c>
      <c r="F4469" s="192" t="s">
        <v>1304</v>
      </c>
      <c r="H4469" s="193">
        <v>-13.064</v>
      </c>
      <c r="I4469" s="194"/>
      <c r="L4469" s="189"/>
      <c r="M4469" s="195"/>
      <c r="N4469" s="196"/>
      <c r="O4469" s="196"/>
      <c r="P4469" s="196"/>
      <c r="Q4469" s="196"/>
      <c r="R4469" s="196"/>
      <c r="S4469" s="196"/>
      <c r="T4469" s="197"/>
      <c r="AT4469" s="191" t="s">
        <v>532</v>
      </c>
      <c r="AU4469" s="191" t="s">
        <v>89</v>
      </c>
      <c r="AV4469" s="13" t="s">
        <v>89</v>
      </c>
      <c r="AW4469" s="13" t="s">
        <v>30</v>
      </c>
      <c r="AX4469" s="13" t="s">
        <v>76</v>
      </c>
      <c r="AY4469" s="191" t="s">
        <v>524</v>
      </c>
    </row>
    <row r="4470" spans="2:51" s="13" customFormat="1">
      <c r="B4470" s="189"/>
      <c r="D4470" s="190" t="s">
        <v>532</v>
      </c>
      <c r="E4470" s="191" t="s">
        <v>1</v>
      </c>
      <c r="F4470" s="192" t="s">
        <v>1305</v>
      </c>
      <c r="H4470" s="193">
        <v>1.0609999999999999</v>
      </c>
      <c r="I4470" s="194"/>
      <c r="L4470" s="189"/>
      <c r="M4470" s="195"/>
      <c r="N4470" s="196"/>
      <c r="O4470" s="196"/>
      <c r="P4470" s="196"/>
      <c r="Q4470" s="196"/>
      <c r="R4470" s="196"/>
      <c r="S4470" s="196"/>
      <c r="T4470" s="197"/>
      <c r="AT4470" s="191" t="s">
        <v>532</v>
      </c>
      <c r="AU4470" s="191" t="s">
        <v>89</v>
      </c>
      <c r="AV4470" s="13" t="s">
        <v>89</v>
      </c>
      <c r="AW4470" s="13" t="s">
        <v>30</v>
      </c>
      <c r="AX4470" s="13" t="s">
        <v>76</v>
      </c>
      <c r="AY4470" s="191" t="s">
        <v>524</v>
      </c>
    </row>
    <row r="4471" spans="2:51" s="14" customFormat="1">
      <c r="B4471" s="198"/>
      <c r="D4471" s="190" t="s">
        <v>532</v>
      </c>
      <c r="E4471" s="199" t="s">
        <v>1</v>
      </c>
      <c r="F4471" s="200" t="s">
        <v>1075</v>
      </c>
      <c r="H4471" s="199" t="s">
        <v>1</v>
      </c>
      <c r="I4471" s="201"/>
      <c r="L4471" s="198"/>
      <c r="M4471" s="202"/>
      <c r="N4471" s="203"/>
      <c r="O4471" s="203"/>
      <c r="P4471" s="203"/>
      <c r="Q4471" s="203"/>
      <c r="R4471" s="203"/>
      <c r="S4471" s="203"/>
      <c r="T4471" s="204"/>
      <c r="AT4471" s="199" t="s">
        <v>532</v>
      </c>
      <c r="AU4471" s="199" t="s">
        <v>89</v>
      </c>
      <c r="AV4471" s="14" t="s">
        <v>83</v>
      </c>
      <c r="AW4471" s="14" t="s">
        <v>30</v>
      </c>
      <c r="AX4471" s="14" t="s">
        <v>76</v>
      </c>
      <c r="AY4471" s="199" t="s">
        <v>524</v>
      </c>
    </row>
    <row r="4472" spans="2:51" s="14" customFormat="1">
      <c r="B4472" s="198"/>
      <c r="D4472" s="190" t="s">
        <v>532</v>
      </c>
      <c r="E4472" s="199" t="s">
        <v>1</v>
      </c>
      <c r="F4472" s="200" t="s">
        <v>1226</v>
      </c>
      <c r="H4472" s="199" t="s">
        <v>1</v>
      </c>
      <c r="I4472" s="201"/>
      <c r="L4472" s="198"/>
      <c r="M4472" s="202"/>
      <c r="N4472" s="203"/>
      <c r="O4472" s="203"/>
      <c r="P4472" s="203"/>
      <c r="Q4472" s="203"/>
      <c r="R4472" s="203"/>
      <c r="S4472" s="203"/>
      <c r="T4472" s="204"/>
      <c r="AT4472" s="199" t="s">
        <v>532</v>
      </c>
      <c r="AU4472" s="199" t="s">
        <v>89</v>
      </c>
      <c r="AV4472" s="14" t="s">
        <v>83</v>
      </c>
      <c r="AW4472" s="14" t="s">
        <v>30</v>
      </c>
      <c r="AX4472" s="14" t="s">
        <v>76</v>
      </c>
      <c r="AY4472" s="199" t="s">
        <v>524</v>
      </c>
    </row>
    <row r="4473" spans="2:51" s="13" customFormat="1">
      <c r="B4473" s="189"/>
      <c r="D4473" s="190" t="s">
        <v>532</v>
      </c>
      <c r="E4473" s="191" t="s">
        <v>1</v>
      </c>
      <c r="F4473" s="192" t="s">
        <v>4634</v>
      </c>
      <c r="H4473" s="193">
        <v>19.47</v>
      </c>
      <c r="I4473" s="194"/>
      <c r="L4473" s="189"/>
      <c r="M4473" s="195"/>
      <c r="N4473" s="196"/>
      <c r="O4473" s="196"/>
      <c r="P4473" s="196"/>
      <c r="Q4473" s="196"/>
      <c r="R4473" s="196"/>
      <c r="S4473" s="196"/>
      <c r="T4473" s="197"/>
      <c r="AT4473" s="191" t="s">
        <v>532</v>
      </c>
      <c r="AU4473" s="191" t="s">
        <v>89</v>
      </c>
      <c r="AV4473" s="13" t="s">
        <v>89</v>
      </c>
      <c r="AW4473" s="13" t="s">
        <v>30</v>
      </c>
      <c r="AX4473" s="13" t="s">
        <v>76</v>
      </c>
      <c r="AY4473" s="191" t="s">
        <v>524</v>
      </c>
    </row>
    <row r="4474" spans="2:51" s="13" customFormat="1">
      <c r="B4474" s="189"/>
      <c r="D4474" s="190" t="s">
        <v>532</v>
      </c>
      <c r="E4474" s="191" t="s">
        <v>1</v>
      </c>
      <c r="F4474" s="192" t="s">
        <v>1307</v>
      </c>
      <c r="H4474" s="193">
        <v>-13.86</v>
      </c>
      <c r="I4474" s="194"/>
      <c r="L4474" s="189"/>
      <c r="M4474" s="195"/>
      <c r="N4474" s="196"/>
      <c r="O4474" s="196"/>
      <c r="P4474" s="196"/>
      <c r="Q4474" s="196"/>
      <c r="R4474" s="196"/>
      <c r="S4474" s="196"/>
      <c r="T4474" s="197"/>
      <c r="AT4474" s="191" t="s">
        <v>532</v>
      </c>
      <c r="AU4474" s="191" t="s">
        <v>89</v>
      </c>
      <c r="AV4474" s="13" t="s">
        <v>89</v>
      </c>
      <c r="AW4474" s="13" t="s">
        <v>30</v>
      </c>
      <c r="AX4474" s="13" t="s">
        <v>76</v>
      </c>
      <c r="AY4474" s="191" t="s">
        <v>524</v>
      </c>
    </row>
    <row r="4475" spans="2:51" s="13" customFormat="1">
      <c r="B4475" s="189"/>
      <c r="D4475" s="190" t="s">
        <v>532</v>
      </c>
      <c r="E4475" s="191" t="s">
        <v>1</v>
      </c>
      <c r="F4475" s="192" t="s">
        <v>1308</v>
      </c>
      <c r="H4475" s="193">
        <v>1.2549999999999999</v>
      </c>
      <c r="I4475" s="194"/>
      <c r="L4475" s="189"/>
      <c r="M4475" s="195"/>
      <c r="N4475" s="196"/>
      <c r="O4475" s="196"/>
      <c r="P4475" s="196"/>
      <c r="Q4475" s="196"/>
      <c r="R4475" s="196"/>
      <c r="S4475" s="196"/>
      <c r="T4475" s="197"/>
      <c r="AT4475" s="191" t="s">
        <v>532</v>
      </c>
      <c r="AU4475" s="191" t="s">
        <v>89</v>
      </c>
      <c r="AV4475" s="13" t="s">
        <v>89</v>
      </c>
      <c r="AW4475" s="13" t="s">
        <v>30</v>
      </c>
      <c r="AX4475" s="13" t="s">
        <v>76</v>
      </c>
      <c r="AY4475" s="191" t="s">
        <v>524</v>
      </c>
    </row>
    <row r="4476" spans="2:51" s="14" customFormat="1">
      <c r="B4476" s="198"/>
      <c r="D4476" s="190" t="s">
        <v>532</v>
      </c>
      <c r="E4476" s="199" t="s">
        <v>1</v>
      </c>
      <c r="F4476" s="200" t="s">
        <v>1088</v>
      </c>
      <c r="H4476" s="199" t="s">
        <v>1</v>
      </c>
      <c r="I4476" s="201"/>
      <c r="L4476" s="198"/>
      <c r="M4476" s="202"/>
      <c r="N4476" s="203"/>
      <c r="O4476" s="203"/>
      <c r="P4476" s="203"/>
      <c r="Q4476" s="203"/>
      <c r="R4476" s="203"/>
      <c r="S4476" s="203"/>
      <c r="T4476" s="204"/>
      <c r="AT4476" s="199" t="s">
        <v>532</v>
      </c>
      <c r="AU4476" s="199" t="s">
        <v>89</v>
      </c>
      <c r="AV4476" s="14" t="s">
        <v>83</v>
      </c>
      <c r="AW4476" s="14" t="s">
        <v>30</v>
      </c>
      <c r="AX4476" s="14" t="s">
        <v>76</v>
      </c>
      <c r="AY4476" s="199" t="s">
        <v>524</v>
      </c>
    </row>
    <row r="4477" spans="2:51" s="14" customFormat="1">
      <c r="B4477" s="198"/>
      <c r="D4477" s="190" t="s">
        <v>532</v>
      </c>
      <c r="E4477" s="199" t="s">
        <v>1</v>
      </c>
      <c r="F4477" s="200" t="s">
        <v>1226</v>
      </c>
      <c r="H4477" s="199" t="s">
        <v>1</v>
      </c>
      <c r="I4477" s="201"/>
      <c r="L4477" s="198"/>
      <c r="M4477" s="202"/>
      <c r="N4477" s="203"/>
      <c r="O4477" s="203"/>
      <c r="P4477" s="203"/>
      <c r="Q4477" s="203"/>
      <c r="R4477" s="203"/>
      <c r="S4477" s="203"/>
      <c r="T4477" s="204"/>
      <c r="AT4477" s="199" t="s">
        <v>532</v>
      </c>
      <c r="AU4477" s="199" t="s">
        <v>89</v>
      </c>
      <c r="AV4477" s="14" t="s">
        <v>83</v>
      </c>
      <c r="AW4477" s="14" t="s">
        <v>30</v>
      </c>
      <c r="AX4477" s="14" t="s">
        <v>76</v>
      </c>
      <c r="AY4477" s="199" t="s">
        <v>524</v>
      </c>
    </row>
    <row r="4478" spans="2:51" s="13" customFormat="1">
      <c r="B4478" s="189"/>
      <c r="D4478" s="190" t="s">
        <v>532</v>
      </c>
      <c r="E4478" s="191" t="s">
        <v>1</v>
      </c>
      <c r="F4478" s="192" t="s">
        <v>4635</v>
      </c>
      <c r="H4478" s="193">
        <v>18.231000000000002</v>
      </c>
      <c r="I4478" s="194"/>
      <c r="L4478" s="189"/>
      <c r="M4478" s="195"/>
      <c r="N4478" s="196"/>
      <c r="O4478" s="196"/>
      <c r="P4478" s="196"/>
      <c r="Q4478" s="196"/>
      <c r="R4478" s="196"/>
      <c r="S4478" s="196"/>
      <c r="T4478" s="197"/>
      <c r="AT4478" s="191" t="s">
        <v>532</v>
      </c>
      <c r="AU4478" s="191" t="s">
        <v>89</v>
      </c>
      <c r="AV4478" s="13" t="s">
        <v>89</v>
      </c>
      <c r="AW4478" s="13" t="s">
        <v>30</v>
      </c>
      <c r="AX4478" s="13" t="s">
        <v>76</v>
      </c>
      <c r="AY4478" s="191" t="s">
        <v>524</v>
      </c>
    </row>
    <row r="4479" spans="2:51" s="13" customFormat="1">
      <c r="B4479" s="189"/>
      <c r="D4479" s="190" t="s">
        <v>532</v>
      </c>
      <c r="E4479" s="191" t="s">
        <v>1</v>
      </c>
      <c r="F4479" s="192" t="s">
        <v>1310</v>
      </c>
      <c r="H4479" s="193">
        <v>-12.978</v>
      </c>
      <c r="I4479" s="194"/>
      <c r="L4479" s="189"/>
      <c r="M4479" s="195"/>
      <c r="N4479" s="196"/>
      <c r="O4479" s="196"/>
      <c r="P4479" s="196"/>
      <c r="Q4479" s="196"/>
      <c r="R4479" s="196"/>
      <c r="S4479" s="196"/>
      <c r="T4479" s="197"/>
      <c r="AT4479" s="191" t="s">
        <v>532</v>
      </c>
      <c r="AU4479" s="191" t="s">
        <v>89</v>
      </c>
      <c r="AV4479" s="13" t="s">
        <v>89</v>
      </c>
      <c r="AW4479" s="13" t="s">
        <v>30</v>
      </c>
      <c r="AX4479" s="13" t="s">
        <v>76</v>
      </c>
      <c r="AY4479" s="191" t="s">
        <v>524</v>
      </c>
    </row>
    <row r="4480" spans="2:51" s="13" customFormat="1">
      <c r="B4480" s="189"/>
      <c r="D4480" s="190" t="s">
        <v>532</v>
      </c>
      <c r="E4480" s="191" t="s">
        <v>1</v>
      </c>
      <c r="F4480" s="192" t="s">
        <v>1311</v>
      </c>
      <c r="H4480" s="193">
        <v>1.1830000000000001</v>
      </c>
      <c r="I4480" s="194"/>
      <c r="L4480" s="189"/>
      <c r="M4480" s="195"/>
      <c r="N4480" s="196"/>
      <c r="O4480" s="196"/>
      <c r="P4480" s="196"/>
      <c r="Q4480" s="196"/>
      <c r="R4480" s="196"/>
      <c r="S4480" s="196"/>
      <c r="T4480" s="197"/>
      <c r="AT4480" s="191" t="s">
        <v>532</v>
      </c>
      <c r="AU4480" s="191" t="s">
        <v>89</v>
      </c>
      <c r="AV4480" s="13" t="s">
        <v>89</v>
      </c>
      <c r="AW4480" s="13" t="s">
        <v>30</v>
      </c>
      <c r="AX4480" s="13" t="s">
        <v>76</v>
      </c>
      <c r="AY4480" s="191" t="s">
        <v>524</v>
      </c>
    </row>
    <row r="4481" spans="2:51" s="14" customFormat="1">
      <c r="B4481" s="198"/>
      <c r="D4481" s="190" t="s">
        <v>532</v>
      </c>
      <c r="E4481" s="199" t="s">
        <v>1</v>
      </c>
      <c r="F4481" s="200" t="s">
        <v>1312</v>
      </c>
      <c r="H4481" s="199" t="s">
        <v>1</v>
      </c>
      <c r="I4481" s="201"/>
      <c r="L4481" s="198"/>
      <c r="M4481" s="202"/>
      <c r="N4481" s="203"/>
      <c r="O4481" s="203"/>
      <c r="P4481" s="203"/>
      <c r="Q4481" s="203"/>
      <c r="R4481" s="203"/>
      <c r="S4481" s="203"/>
      <c r="T4481" s="204"/>
      <c r="AT4481" s="199" t="s">
        <v>532</v>
      </c>
      <c r="AU4481" s="199" t="s">
        <v>89</v>
      </c>
      <c r="AV4481" s="14" t="s">
        <v>83</v>
      </c>
      <c r="AW4481" s="14" t="s">
        <v>30</v>
      </c>
      <c r="AX4481" s="14" t="s">
        <v>76</v>
      </c>
      <c r="AY4481" s="199" t="s">
        <v>524</v>
      </c>
    </row>
    <row r="4482" spans="2:51" s="14" customFormat="1">
      <c r="B4482" s="198"/>
      <c r="D4482" s="190" t="s">
        <v>532</v>
      </c>
      <c r="E4482" s="199" t="s">
        <v>1</v>
      </c>
      <c r="F4482" s="200" t="s">
        <v>1177</v>
      </c>
      <c r="H4482" s="199" t="s">
        <v>1</v>
      </c>
      <c r="I4482" s="201"/>
      <c r="L4482" s="198"/>
      <c r="M4482" s="202"/>
      <c r="N4482" s="203"/>
      <c r="O4482" s="203"/>
      <c r="P4482" s="203"/>
      <c r="Q4482" s="203"/>
      <c r="R4482" s="203"/>
      <c r="S4482" s="203"/>
      <c r="T4482" s="204"/>
      <c r="AT4482" s="199" t="s">
        <v>532</v>
      </c>
      <c r="AU4482" s="199" t="s">
        <v>89</v>
      </c>
      <c r="AV4482" s="14" t="s">
        <v>83</v>
      </c>
      <c r="AW4482" s="14" t="s">
        <v>30</v>
      </c>
      <c r="AX4482" s="14" t="s">
        <v>76</v>
      </c>
      <c r="AY4482" s="199" t="s">
        <v>524</v>
      </c>
    </row>
    <row r="4483" spans="2:51" s="13" customFormat="1">
      <c r="B4483" s="189"/>
      <c r="D4483" s="190" t="s">
        <v>532</v>
      </c>
      <c r="E4483" s="191" t="s">
        <v>1</v>
      </c>
      <c r="F4483" s="192" t="s">
        <v>4636</v>
      </c>
      <c r="H4483" s="193">
        <v>13.103999999999999</v>
      </c>
      <c r="I4483" s="194"/>
      <c r="L4483" s="189"/>
      <c r="M4483" s="195"/>
      <c r="N4483" s="196"/>
      <c r="O4483" s="196"/>
      <c r="P4483" s="196"/>
      <c r="Q4483" s="196"/>
      <c r="R4483" s="196"/>
      <c r="S4483" s="196"/>
      <c r="T4483" s="197"/>
      <c r="AT4483" s="191" t="s">
        <v>532</v>
      </c>
      <c r="AU4483" s="191" t="s">
        <v>89</v>
      </c>
      <c r="AV4483" s="13" t="s">
        <v>89</v>
      </c>
      <c r="AW4483" s="13" t="s">
        <v>30</v>
      </c>
      <c r="AX4483" s="13" t="s">
        <v>76</v>
      </c>
      <c r="AY4483" s="191" t="s">
        <v>524</v>
      </c>
    </row>
    <row r="4484" spans="2:51" s="14" customFormat="1">
      <c r="B4484" s="198"/>
      <c r="D4484" s="190" t="s">
        <v>532</v>
      </c>
      <c r="E4484" s="199" t="s">
        <v>1</v>
      </c>
      <c r="F4484" s="200" t="s">
        <v>1314</v>
      </c>
      <c r="H4484" s="199" t="s">
        <v>1</v>
      </c>
      <c r="I4484" s="201"/>
      <c r="L4484" s="198"/>
      <c r="M4484" s="202"/>
      <c r="N4484" s="203"/>
      <c r="O4484" s="203"/>
      <c r="P4484" s="203"/>
      <c r="Q4484" s="203"/>
      <c r="R4484" s="203"/>
      <c r="S4484" s="203"/>
      <c r="T4484" s="204"/>
      <c r="AT4484" s="199" t="s">
        <v>532</v>
      </c>
      <c r="AU4484" s="199" t="s">
        <v>89</v>
      </c>
      <c r="AV4484" s="14" t="s">
        <v>83</v>
      </c>
      <c r="AW4484" s="14" t="s">
        <v>30</v>
      </c>
      <c r="AX4484" s="14" t="s">
        <v>76</v>
      </c>
      <c r="AY4484" s="199" t="s">
        <v>524</v>
      </c>
    </row>
    <row r="4485" spans="2:51" s="14" customFormat="1">
      <c r="B4485" s="198"/>
      <c r="D4485" s="190" t="s">
        <v>532</v>
      </c>
      <c r="E4485" s="199" t="s">
        <v>1</v>
      </c>
      <c r="F4485" s="200" t="s">
        <v>1177</v>
      </c>
      <c r="H4485" s="199" t="s">
        <v>1</v>
      </c>
      <c r="I4485" s="201"/>
      <c r="L4485" s="198"/>
      <c r="M4485" s="202"/>
      <c r="N4485" s="203"/>
      <c r="O4485" s="203"/>
      <c r="P4485" s="203"/>
      <c r="Q4485" s="203"/>
      <c r="R4485" s="203"/>
      <c r="S4485" s="203"/>
      <c r="T4485" s="204"/>
      <c r="AT4485" s="199" t="s">
        <v>532</v>
      </c>
      <c r="AU4485" s="199" t="s">
        <v>89</v>
      </c>
      <c r="AV4485" s="14" t="s">
        <v>83</v>
      </c>
      <c r="AW4485" s="14" t="s">
        <v>30</v>
      </c>
      <c r="AX4485" s="14" t="s">
        <v>76</v>
      </c>
      <c r="AY4485" s="199" t="s">
        <v>524</v>
      </c>
    </row>
    <row r="4486" spans="2:51" s="13" customFormat="1">
      <c r="B4486" s="189"/>
      <c r="D4486" s="190" t="s">
        <v>532</v>
      </c>
      <c r="E4486" s="191" t="s">
        <v>1</v>
      </c>
      <c r="F4486" s="192" t="s">
        <v>4637</v>
      </c>
      <c r="H4486" s="193">
        <v>9.0809999999999995</v>
      </c>
      <c r="I4486" s="194"/>
      <c r="L4486" s="189"/>
      <c r="M4486" s="195"/>
      <c r="N4486" s="196"/>
      <c r="O4486" s="196"/>
      <c r="P4486" s="196"/>
      <c r="Q4486" s="196"/>
      <c r="R4486" s="196"/>
      <c r="S4486" s="196"/>
      <c r="T4486" s="197"/>
      <c r="AT4486" s="191" t="s">
        <v>532</v>
      </c>
      <c r="AU4486" s="191" t="s">
        <v>89</v>
      </c>
      <c r="AV4486" s="13" t="s">
        <v>89</v>
      </c>
      <c r="AW4486" s="13" t="s">
        <v>30</v>
      </c>
      <c r="AX4486" s="13" t="s">
        <v>76</v>
      </c>
      <c r="AY4486" s="191" t="s">
        <v>524</v>
      </c>
    </row>
    <row r="4487" spans="2:51" s="14" customFormat="1">
      <c r="B4487" s="198"/>
      <c r="D4487" s="190" t="s">
        <v>532</v>
      </c>
      <c r="E4487" s="199" t="s">
        <v>1</v>
      </c>
      <c r="F4487" s="200" t="s">
        <v>1226</v>
      </c>
      <c r="H4487" s="199" t="s">
        <v>1</v>
      </c>
      <c r="I4487" s="201"/>
      <c r="L4487" s="198"/>
      <c r="M4487" s="202"/>
      <c r="N4487" s="203"/>
      <c r="O4487" s="203"/>
      <c r="P4487" s="203"/>
      <c r="Q4487" s="203"/>
      <c r="R4487" s="203"/>
      <c r="S4487" s="203"/>
      <c r="T4487" s="204"/>
      <c r="AT4487" s="199" t="s">
        <v>532</v>
      </c>
      <c r="AU4487" s="199" t="s">
        <v>89</v>
      </c>
      <c r="AV4487" s="14" t="s">
        <v>83</v>
      </c>
      <c r="AW4487" s="14" t="s">
        <v>30</v>
      </c>
      <c r="AX4487" s="14" t="s">
        <v>76</v>
      </c>
      <c r="AY4487" s="199" t="s">
        <v>524</v>
      </c>
    </row>
    <row r="4488" spans="2:51" s="13" customFormat="1" ht="20.399999999999999">
      <c r="B4488" s="189"/>
      <c r="D4488" s="190" t="s">
        <v>532</v>
      </c>
      <c r="E4488" s="191" t="s">
        <v>1</v>
      </c>
      <c r="F4488" s="192" t="s">
        <v>4638</v>
      </c>
      <c r="H4488" s="193">
        <v>32.039000000000001</v>
      </c>
      <c r="I4488" s="194"/>
      <c r="L4488" s="189"/>
      <c r="M4488" s="195"/>
      <c r="N4488" s="196"/>
      <c r="O4488" s="196"/>
      <c r="P4488" s="196"/>
      <c r="Q4488" s="196"/>
      <c r="R4488" s="196"/>
      <c r="S4488" s="196"/>
      <c r="T4488" s="197"/>
      <c r="AT4488" s="191" t="s">
        <v>532</v>
      </c>
      <c r="AU4488" s="191" t="s">
        <v>89</v>
      </c>
      <c r="AV4488" s="13" t="s">
        <v>89</v>
      </c>
      <c r="AW4488" s="13" t="s">
        <v>30</v>
      </c>
      <c r="AX4488" s="13" t="s">
        <v>76</v>
      </c>
      <c r="AY4488" s="191" t="s">
        <v>524</v>
      </c>
    </row>
    <row r="4489" spans="2:51" s="14" customFormat="1">
      <c r="B4489" s="198"/>
      <c r="D4489" s="190" t="s">
        <v>532</v>
      </c>
      <c r="E4489" s="199" t="s">
        <v>1</v>
      </c>
      <c r="F4489" s="200" t="s">
        <v>1317</v>
      </c>
      <c r="H4489" s="199" t="s">
        <v>1</v>
      </c>
      <c r="I4489" s="201"/>
      <c r="L4489" s="198"/>
      <c r="M4489" s="202"/>
      <c r="N4489" s="203"/>
      <c r="O4489" s="203"/>
      <c r="P4489" s="203"/>
      <c r="Q4489" s="203"/>
      <c r="R4489" s="203"/>
      <c r="S4489" s="203"/>
      <c r="T4489" s="204"/>
      <c r="AT4489" s="199" t="s">
        <v>532</v>
      </c>
      <c r="AU4489" s="199" t="s">
        <v>89</v>
      </c>
      <c r="AV4489" s="14" t="s">
        <v>83</v>
      </c>
      <c r="AW4489" s="14" t="s">
        <v>30</v>
      </c>
      <c r="AX4489" s="14" t="s">
        <v>76</v>
      </c>
      <c r="AY4489" s="199" t="s">
        <v>524</v>
      </c>
    </row>
    <row r="4490" spans="2:51" s="14" customFormat="1">
      <c r="B4490" s="198"/>
      <c r="D4490" s="190" t="s">
        <v>532</v>
      </c>
      <c r="E4490" s="199" t="s">
        <v>1</v>
      </c>
      <c r="F4490" s="200" t="s">
        <v>1212</v>
      </c>
      <c r="H4490" s="199" t="s">
        <v>1</v>
      </c>
      <c r="I4490" s="201"/>
      <c r="L4490" s="198"/>
      <c r="M4490" s="202"/>
      <c r="N4490" s="203"/>
      <c r="O4490" s="203"/>
      <c r="P4490" s="203"/>
      <c r="Q4490" s="203"/>
      <c r="R4490" s="203"/>
      <c r="S4490" s="203"/>
      <c r="T4490" s="204"/>
      <c r="AT4490" s="199" t="s">
        <v>532</v>
      </c>
      <c r="AU4490" s="199" t="s">
        <v>89</v>
      </c>
      <c r="AV4490" s="14" t="s">
        <v>83</v>
      </c>
      <c r="AW4490" s="14" t="s">
        <v>30</v>
      </c>
      <c r="AX4490" s="14" t="s">
        <v>76</v>
      </c>
      <c r="AY4490" s="199" t="s">
        <v>524</v>
      </c>
    </row>
    <row r="4491" spans="2:51" s="13" customFormat="1">
      <c r="B4491" s="189"/>
      <c r="D4491" s="190" t="s">
        <v>532</v>
      </c>
      <c r="E4491" s="191" t="s">
        <v>1</v>
      </c>
      <c r="F4491" s="192" t="s">
        <v>1318</v>
      </c>
      <c r="H4491" s="193">
        <v>0.16800000000000001</v>
      </c>
      <c r="I4491" s="194"/>
      <c r="L4491" s="189"/>
      <c r="M4491" s="195"/>
      <c r="N4491" s="196"/>
      <c r="O4491" s="196"/>
      <c r="P4491" s="196"/>
      <c r="Q4491" s="196"/>
      <c r="R4491" s="196"/>
      <c r="S4491" s="196"/>
      <c r="T4491" s="197"/>
      <c r="AT4491" s="191" t="s">
        <v>532</v>
      </c>
      <c r="AU4491" s="191" t="s">
        <v>89</v>
      </c>
      <c r="AV4491" s="13" t="s">
        <v>89</v>
      </c>
      <c r="AW4491" s="13" t="s">
        <v>30</v>
      </c>
      <c r="AX4491" s="13" t="s">
        <v>76</v>
      </c>
      <c r="AY4491" s="191" t="s">
        <v>524</v>
      </c>
    </row>
    <row r="4492" spans="2:51" s="14" customFormat="1">
      <c r="B4492" s="198"/>
      <c r="D4492" s="190" t="s">
        <v>532</v>
      </c>
      <c r="E4492" s="199" t="s">
        <v>1</v>
      </c>
      <c r="F4492" s="200" t="s">
        <v>1177</v>
      </c>
      <c r="H4492" s="199" t="s">
        <v>1</v>
      </c>
      <c r="I4492" s="201"/>
      <c r="L4492" s="198"/>
      <c r="M4492" s="202"/>
      <c r="N4492" s="203"/>
      <c r="O4492" s="203"/>
      <c r="P4492" s="203"/>
      <c r="Q4492" s="203"/>
      <c r="R4492" s="203"/>
      <c r="S4492" s="203"/>
      <c r="T4492" s="204"/>
      <c r="AT4492" s="199" t="s">
        <v>532</v>
      </c>
      <c r="AU4492" s="199" t="s">
        <v>89</v>
      </c>
      <c r="AV4492" s="14" t="s">
        <v>83</v>
      </c>
      <c r="AW4492" s="14" t="s">
        <v>30</v>
      </c>
      <c r="AX4492" s="14" t="s">
        <v>76</v>
      </c>
      <c r="AY4492" s="199" t="s">
        <v>524</v>
      </c>
    </row>
    <row r="4493" spans="2:51" s="13" customFormat="1">
      <c r="B4493" s="189"/>
      <c r="D4493" s="190" t="s">
        <v>532</v>
      </c>
      <c r="E4493" s="191" t="s">
        <v>1</v>
      </c>
      <c r="F4493" s="192" t="s">
        <v>4639</v>
      </c>
      <c r="H4493" s="193">
        <v>1.58</v>
      </c>
      <c r="I4493" s="194"/>
      <c r="L4493" s="189"/>
      <c r="M4493" s="195"/>
      <c r="N4493" s="196"/>
      <c r="O4493" s="196"/>
      <c r="P4493" s="196"/>
      <c r="Q4493" s="196"/>
      <c r="R4493" s="196"/>
      <c r="S4493" s="196"/>
      <c r="T4493" s="197"/>
      <c r="AT4493" s="191" t="s">
        <v>532</v>
      </c>
      <c r="AU4493" s="191" t="s">
        <v>89</v>
      </c>
      <c r="AV4493" s="13" t="s">
        <v>89</v>
      </c>
      <c r="AW4493" s="13" t="s">
        <v>30</v>
      </c>
      <c r="AX4493" s="13" t="s">
        <v>76</v>
      </c>
      <c r="AY4493" s="191" t="s">
        <v>524</v>
      </c>
    </row>
    <row r="4494" spans="2:51" s="13" customFormat="1">
      <c r="B4494" s="189"/>
      <c r="D4494" s="190" t="s">
        <v>532</v>
      </c>
      <c r="E4494" s="191" t="s">
        <v>1</v>
      </c>
      <c r="F4494" s="192" t="s">
        <v>4640</v>
      </c>
      <c r="H4494" s="193">
        <v>0.81299999999999994</v>
      </c>
      <c r="I4494" s="194"/>
      <c r="L4494" s="189"/>
      <c r="M4494" s="195"/>
      <c r="N4494" s="196"/>
      <c r="O4494" s="196"/>
      <c r="P4494" s="196"/>
      <c r="Q4494" s="196"/>
      <c r="R4494" s="196"/>
      <c r="S4494" s="196"/>
      <c r="T4494" s="197"/>
      <c r="AT4494" s="191" t="s">
        <v>532</v>
      </c>
      <c r="AU4494" s="191" t="s">
        <v>89</v>
      </c>
      <c r="AV4494" s="13" t="s">
        <v>89</v>
      </c>
      <c r="AW4494" s="13" t="s">
        <v>30</v>
      </c>
      <c r="AX4494" s="13" t="s">
        <v>76</v>
      </c>
      <c r="AY4494" s="191" t="s">
        <v>524</v>
      </c>
    </row>
    <row r="4495" spans="2:51" s="14" customFormat="1">
      <c r="B4495" s="198"/>
      <c r="D4495" s="190" t="s">
        <v>532</v>
      </c>
      <c r="E4495" s="199" t="s">
        <v>1</v>
      </c>
      <c r="F4495" s="200" t="s">
        <v>1226</v>
      </c>
      <c r="H4495" s="199" t="s">
        <v>1</v>
      </c>
      <c r="I4495" s="201"/>
      <c r="L4495" s="198"/>
      <c r="M4495" s="202"/>
      <c r="N4495" s="203"/>
      <c r="O4495" s="203"/>
      <c r="P4495" s="203"/>
      <c r="Q4495" s="203"/>
      <c r="R4495" s="203"/>
      <c r="S4495" s="203"/>
      <c r="T4495" s="204"/>
      <c r="AT4495" s="199" t="s">
        <v>532</v>
      </c>
      <c r="AU4495" s="199" t="s">
        <v>89</v>
      </c>
      <c r="AV4495" s="14" t="s">
        <v>83</v>
      </c>
      <c r="AW4495" s="14" t="s">
        <v>30</v>
      </c>
      <c r="AX4495" s="14" t="s">
        <v>76</v>
      </c>
      <c r="AY4495" s="199" t="s">
        <v>524</v>
      </c>
    </row>
    <row r="4496" spans="2:51" s="13" customFormat="1">
      <c r="B4496" s="189"/>
      <c r="D4496" s="190" t="s">
        <v>532</v>
      </c>
      <c r="E4496" s="191" t="s">
        <v>1</v>
      </c>
      <c r="F4496" s="192" t="s">
        <v>4641</v>
      </c>
      <c r="H4496" s="193">
        <v>15.923</v>
      </c>
      <c r="I4496" s="194"/>
      <c r="L4496" s="189"/>
      <c r="M4496" s="195"/>
      <c r="N4496" s="196"/>
      <c r="O4496" s="196"/>
      <c r="P4496" s="196"/>
      <c r="Q4496" s="196"/>
      <c r="R4496" s="196"/>
      <c r="S4496" s="196"/>
      <c r="T4496" s="197"/>
      <c r="AT4496" s="191" t="s">
        <v>532</v>
      </c>
      <c r="AU4496" s="191" t="s">
        <v>89</v>
      </c>
      <c r="AV4496" s="13" t="s">
        <v>89</v>
      </c>
      <c r="AW4496" s="13" t="s">
        <v>30</v>
      </c>
      <c r="AX4496" s="13" t="s">
        <v>76</v>
      </c>
      <c r="AY4496" s="191" t="s">
        <v>524</v>
      </c>
    </row>
    <row r="4497" spans="2:51" s="13" customFormat="1">
      <c r="B4497" s="189"/>
      <c r="D4497" s="190" t="s">
        <v>532</v>
      </c>
      <c r="E4497" s="191" t="s">
        <v>1</v>
      </c>
      <c r="F4497" s="192" t="s">
        <v>4642</v>
      </c>
      <c r="H4497" s="193">
        <v>15.112</v>
      </c>
      <c r="I4497" s="194"/>
      <c r="L4497" s="189"/>
      <c r="M4497" s="195"/>
      <c r="N4497" s="196"/>
      <c r="O4497" s="196"/>
      <c r="P4497" s="196"/>
      <c r="Q4497" s="196"/>
      <c r="R4497" s="196"/>
      <c r="S4497" s="196"/>
      <c r="T4497" s="197"/>
      <c r="AT4497" s="191" t="s">
        <v>532</v>
      </c>
      <c r="AU4497" s="191" t="s">
        <v>89</v>
      </c>
      <c r="AV4497" s="13" t="s">
        <v>89</v>
      </c>
      <c r="AW4497" s="13" t="s">
        <v>30</v>
      </c>
      <c r="AX4497" s="13" t="s">
        <v>76</v>
      </c>
      <c r="AY4497" s="191" t="s">
        <v>524</v>
      </c>
    </row>
    <row r="4498" spans="2:51" s="13" customFormat="1">
      <c r="B4498" s="189"/>
      <c r="D4498" s="190" t="s">
        <v>532</v>
      </c>
      <c r="E4498" s="191" t="s">
        <v>1</v>
      </c>
      <c r="F4498" s="192" t="s">
        <v>1323</v>
      </c>
      <c r="H4498" s="193">
        <v>-7.1189999999999998</v>
      </c>
      <c r="I4498" s="194"/>
      <c r="L4498" s="189"/>
      <c r="M4498" s="195"/>
      <c r="N4498" s="196"/>
      <c r="O4498" s="196"/>
      <c r="P4498" s="196"/>
      <c r="Q4498" s="196"/>
      <c r="R4498" s="196"/>
      <c r="S4498" s="196"/>
      <c r="T4498" s="197"/>
      <c r="AT4498" s="191" t="s">
        <v>532</v>
      </c>
      <c r="AU4498" s="191" t="s">
        <v>89</v>
      </c>
      <c r="AV4498" s="13" t="s">
        <v>89</v>
      </c>
      <c r="AW4498" s="13" t="s">
        <v>30</v>
      </c>
      <c r="AX4498" s="13" t="s">
        <v>76</v>
      </c>
      <c r="AY4498" s="191" t="s">
        <v>524</v>
      </c>
    </row>
    <row r="4499" spans="2:51" s="13" customFormat="1">
      <c r="B4499" s="189"/>
      <c r="D4499" s="190" t="s">
        <v>532</v>
      </c>
      <c r="E4499" s="191" t="s">
        <v>1</v>
      </c>
      <c r="F4499" s="192" t="s">
        <v>1324</v>
      </c>
      <c r="H4499" s="193">
        <v>0.313</v>
      </c>
      <c r="I4499" s="194"/>
      <c r="L4499" s="189"/>
      <c r="M4499" s="195"/>
      <c r="N4499" s="196"/>
      <c r="O4499" s="196"/>
      <c r="P4499" s="196"/>
      <c r="Q4499" s="196"/>
      <c r="R4499" s="196"/>
      <c r="S4499" s="196"/>
      <c r="T4499" s="197"/>
      <c r="AT4499" s="191" t="s">
        <v>532</v>
      </c>
      <c r="AU4499" s="191" t="s">
        <v>89</v>
      </c>
      <c r="AV4499" s="13" t="s">
        <v>89</v>
      </c>
      <c r="AW4499" s="13" t="s">
        <v>30</v>
      </c>
      <c r="AX4499" s="13" t="s">
        <v>76</v>
      </c>
      <c r="AY4499" s="191" t="s">
        <v>524</v>
      </c>
    </row>
    <row r="4500" spans="2:51" s="13" customFormat="1">
      <c r="B4500" s="189"/>
      <c r="D4500" s="190" t="s">
        <v>532</v>
      </c>
      <c r="E4500" s="191" t="s">
        <v>1</v>
      </c>
      <c r="F4500" s="192" t="s">
        <v>1325</v>
      </c>
      <c r="H4500" s="193">
        <v>0.80200000000000005</v>
      </c>
      <c r="I4500" s="194"/>
      <c r="L4500" s="189"/>
      <c r="M4500" s="195"/>
      <c r="N4500" s="196"/>
      <c r="O4500" s="196"/>
      <c r="P4500" s="196"/>
      <c r="Q4500" s="196"/>
      <c r="R4500" s="196"/>
      <c r="S4500" s="196"/>
      <c r="T4500" s="197"/>
      <c r="AT4500" s="191" t="s">
        <v>532</v>
      </c>
      <c r="AU4500" s="191" t="s">
        <v>89</v>
      </c>
      <c r="AV4500" s="13" t="s">
        <v>89</v>
      </c>
      <c r="AW4500" s="13" t="s">
        <v>30</v>
      </c>
      <c r="AX4500" s="13" t="s">
        <v>76</v>
      </c>
      <c r="AY4500" s="191" t="s">
        <v>524</v>
      </c>
    </row>
    <row r="4501" spans="2:51" s="14" customFormat="1">
      <c r="B4501" s="198"/>
      <c r="D4501" s="190" t="s">
        <v>532</v>
      </c>
      <c r="E4501" s="199" t="s">
        <v>1</v>
      </c>
      <c r="F4501" s="200" t="s">
        <v>1326</v>
      </c>
      <c r="H4501" s="199" t="s">
        <v>1</v>
      </c>
      <c r="I4501" s="201"/>
      <c r="L4501" s="198"/>
      <c r="M4501" s="202"/>
      <c r="N4501" s="203"/>
      <c r="O4501" s="203"/>
      <c r="P4501" s="203"/>
      <c r="Q4501" s="203"/>
      <c r="R4501" s="203"/>
      <c r="S4501" s="203"/>
      <c r="T4501" s="204"/>
      <c r="AT4501" s="199" t="s">
        <v>532</v>
      </c>
      <c r="AU4501" s="199" t="s">
        <v>89</v>
      </c>
      <c r="AV4501" s="14" t="s">
        <v>83</v>
      </c>
      <c r="AW4501" s="14" t="s">
        <v>30</v>
      </c>
      <c r="AX4501" s="14" t="s">
        <v>76</v>
      </c>
      <c r="AY4501" s="199" t="s">
        <v>524</v>
      </c>
    </row>
    <row r="4502" spans="2:51" s="14" customFormat="1">
      <c r="B4502" s="198"/>
      <c r="D4502" s="190" t="s">
        <v>532</v>
      </c>
      <c r="E4502" s="199" t="s">
        <v>1</v>
      </c>
      <c r="F4502" s="200" t="s">
        <v>1177</v>
      </c>
      <c r="H4502" s="199" t="s">
        <v>1</v>
      </c>
      <c r="I4502" s="201"/>
      <c r="L4502" s="198"/>
      <c r="M4502" s="202"/>
      <c r="N4502" s="203"/>
      <c r="O4502" s="203"/>
      <c r="P4502" s="203"/>
      <c r="Q4502" s="203"/>
      <c r="R4502" s="203"/>
      <c r="S4502" s="203"/>
      <c r="T4502" s="204"/>
      <c r="AT4502" s="199" t="s">
        <v>532</v>
      </c>
      <c r="AU4502" s="199" t="s">
        <v>89</v>
      </c>
      <c r="AV4502" s="14" t="s">
        <v>83</v>
      </c>
      <c r="AW4502" s="14" t="s">
        <v>30</v>
      </c>
      <c r="AX4502" s="14" t="s">
        <v>76</v>
      </c>
      <c r="AY4502" s="199" t="s">
        <v>524</v>
      </c>
    </row>
    <row r="4503" spans="2:51" s="13" customFormat="1">
      <c r="B4503" s="189"/>
      <c r="D4503" s="190" t="s">
        <v>532</v>
      </c>
      <c r="E4503" s="191" t="s">
        <v>1</v>
      </c>
      <c r="F4503" s="192" t="s">
        <v>4643</v>
      </c>
      <c r="H4503" s="193">
        <v>1.6</v>
      </c>
      <c r="I4503" s="194"/>
      <c r="L4503" s="189"/>
      <c r="M4503" s="195"/>
      <c r="N4503" s="196"/>
      <c r="O4503" s="196"/>
      <c r="P4503" s="196"/>
      <c r="Q4503" s="196"/>
      <c r="R4503" s="196"/>
      <c r="S4503" s="196"/>
      <c r="T4503" s="197"/>
      <c r="AT4503" s="191" t="s">
        <v>532</v>
      </c>
      <c r="AU4503" s="191" t="s">
        <v>89</v>
      </c>
      <c r="AV4503" s="13" t="s">
        <v>89</v>
      </c>
      <c r="AW4503" s="13" t="s">
        <v>30</v>
      </c>
      <c r="AX4503" s="13" t="s">
        <v>76</v>
      </c>
      <c r="AY4503" s="191" t="s">
        <v>524</v>
      </c>
    </row>
    <row r="4504" spans="2:51" s="13" customFormat="1">
      <c r="B4504" s="189"/>
      <c r="D4504" s="190" t="s">
        <v>532</v>
      </c>
      <c r="E4504" s="191" t="s">
        <v>1</v>
      </c>
      <c r="F4504" s="192" t="s">
        <v>4644</v>
      </c>
      <c r="H4504" s="193">
        <v>0.82199999999999995</v>
      </c>
      <c r="I4504" s="194"/>
      <c r="L4504" s="189"/>
      <c r="M4504" s="195"/>
      <c r="N4504" s="196"/>
      <c r="O4504" s="196"/>
      <c r="P4504" s="196"/>
      <c r="Q4504" s="196"/>
      <c r="R4504" s="196"/>
      <c r="S4504" s="196"/>
      <c r="T4504" s="197"/>
      <c r="AT4504" s="191" t="s">
        <v>532</v>
      </c>
      <c r="AU4504" s="191" t="s">
        <v>89</v>
      </c>
      <c r="AV4504" s="13" t="s">
        <v>89</v>
      </c>
      <c r="AW4504" s="13" t="s">
        <v>30</v>
      </c>
      <c r="AX4504" s="13" t="s">
        <v>76</v>
      </c>
      <c r="AY4504" s="191" t="s">
        <v>524</v>
      </c>
    </row>
    <row r="4505" spans="2:51" s="14" customFormat="1">
      <c r="B4505" s="198"/>
      <c r="D4505" s="190" t="s">
        <v>532</v>
      </c>
      <c r="E4505" s="199" t="s">
        <v>1</v>
      </c>
      <c r="F4505" s="200" t="s">
        <v>1226</v>
      </c>
      <c r="H4505" s="199" t="s">
        <v>1</v>
      </c>
      <c r="I4505" s="201"/>
      <c r="L4505" s="198"/>
      <c r="M4505" s="202"/>
      <c r="N4505" s="203"/>
      <c r="O4505" s="203"/>
      <c r="P4505" s="203"/>
      <c r="Q4505" s="203"/>
      <c r="R4505" s="203"/>
      <c r="S4505" s="203"/>
      <c r="T4505" s="204"/>
      <c r="AT4505" s="199" t="s">
        <v>532</v>
      </c>
      <c r="AU4505" s="199" t="s">
        <v>89</v>
      </c>
      <c r="AV4505" s="14" t="s">
        <v>83</v>
      </c>
      <c r="AW4505" s="14" t="s">
        <v>30</v>
      </c>
      <c r="AX4505" s="14" t="s">
        <v>76</v>
      </c>
      <c r="AY4505" s="199" t="s">
        <v>524</v>
      </c>
    </row>
    <row r="4506" spans="2:51" s="13" customFormat="1">
      <c r="B4506" s="189"/>
      <c r="D4506" s="190" t="s">
        <v>532</v>
      </c>
      <c r="E4506" s="191" t="s">
        <v>1</v>
      </c>
      <c r="F4506" s="192" t="s">
        <v>4645</v>
      </c>
      <c r="H4506" s="193">
        <v>1.5840000000000001</v>
      </c>
      <c r="I4506" s="194"/>
      <c r="L4506" s="189"/>
      <c r="M4506" s="195"/>
      <c r="N4506" s="196"/>
      <c r="O4506" s="196"/>
      <c r="P4506" s="196"/>
      <c r="Q4506" s="196"/>
      <c r="R4506" s="196"/>
      <c r="S4506" s="196"/>
      <c r="T4506" s="197"/>
      <c r="AT4506" s="191" t="s">
        <v>532</v>
      </c>
      <c r="AU4506" s="191" t="s">
        <v>89</v>
      </c>
      <c r="AV4506" s="13" t="s">
        <v>89</v>
      </c>
      <c r="AW4506" s="13" t="s">
        <v>30</v>
      </c>
      <c r="AX4506" s="13" t="s">
        <v>76</v>
      </c>
      <c r="AY4506" s="191" t="s">
        <v>524</v>
      </c>
    </row>
    <row r="4507" spans="2:51" s="13" customFormat="1">
      <c r="B4507" s="189"/>
      <c r="D4507" s="190" t="s">
        <v>532</v>
      </c>
      <c r="E4507" s="191" t="s">
        <v>1</v>
      </c>
      <c r="F4507" s="192" t="s">
        <v>4646</v>
      </c>
      <c r="H4507" s="193">
        <v>26.177</v>
      </c>
      <c r="I4507" s="194"/>
      <c r="L4507" s="189"/>
      <c r="M4507" s="195"/>
      <c r="N4507" s="196"/>
      <c r="O4507" s="196"/>
      <c r="P4507" s="196"/>
      <c r="Q4507" s="196"/>
      <c r="R4507" s="196"/>
      <c r="S4507" s="196"/>
      <c r="T4507" s="197"/>
      <c r="AT4507" s="191" t="s">
        <v>532</v>
      </c>
      <c r="AU4507" s="191" t="s">
        <v>89</v>
      </c>
      <c r="AV4507" s="13" t="s">
        <v>89</v>
      </c>
      <c r="AW4507" s="13" t="s">
        <v>30</v>
      </c>
      <c r="AX4507" s="13" t="s">
        <v>76</v>
      </c>
      <c r="AY4507" s="191" t="s">
        <v>524</v>
      </c>
    </row>
    <row r="4508" spans="2:51" s="13" customFormat="1">
      <c r="B4508" s="189"/>
      <c r="D4508" s="190" t="s">
        <v>532</v>
      </c>
      <c r="E4508" s="191" t="s">
        <v>1</v>
      </c>
      <c r="F4508" s="192" t="s">
        <v>1331</v>
      </c>
      <c r="H4508" s="193">
        <v>-6.8170000000000002</v>
      </c>
      <c r="I4508" s="194"/>
      <c r="L4508" s="189"/>
      <c r="M4508" s="195"/>
      <c r="N4508" s="196"/>
      <c r="O4508" s="196"/>
      <c r="P4508" s="196"/>
      <c r="Q4508" s="196"/>
      <c r="R4508" s="196"/>
      <c r="S4508" s="196"/>
      <c r="T4508" s="197"/>
      <c r="AT4508" s="191" t="s">
        <v>532</v>
      </c>
      <c r="AU4508" s="191" t="s">
        <v>89</v>
      </c>
      <c r="AV4508" s="13" t="s">
        <v>89</v>
      </c>
      <c r="AW4508" s="13" t="s">
        <v>30</v>
      </c>
      <c r="AX4508" s="13" t="s">
        <v>76</v>
      </c>
      <c r="AY4508" s="191" t="s">
        <v>524</v>
      </c>
    </row>
    <row r="4509" spans="2:51" s="13" customFormat="1">
      <c r="B4509" s="189"/>
      <c r="D4509" s="190" t="s">
        <v>532</v>
      </c>
      <c r="E4509" s="191" t="s">
        <v>1</v>
      </c>
      <c r="F4509" s="192" t="s">
        <v>1332</v>
      </c>
      <c r="H4509" s="193">
        <v>0.73</v>
      </c>
      <c r="I4509" s="194"/>
      <c r="L4509" s="189"/>
      <c r="M4509" s="195"/>
      <c r="N4509" s="196"/>
      <c r="O4509" s="196"/>
      <c r="P4509" s="196"/>
      <c r="Q4509" s="196"/>
      <c r="R4509" s="196"/>
      <c r="S4509" s="196"/>
      <c r="T4509" s="197"/>
      <c r="AT4509" s="191" t="s">
        <v>532</v>
      </c>
      <c r="AU4509" s="191" t="s">
        <v>89</v>
      </c>
      <c r="AV4509" s="13" t="s">
        <v>89</v>
      </c>
      <c r="AW4509" s="13" t="s">
        <v>30</v>
      </c>
      <c r="AX4509" s="13" t="s">
        <v>76</v>
      </c>
      <c r="AY4509" s="191" t="s">
        <v>524</v>
      </c>
    </row>
    <row r="4510" spans="2:51" s="14" customFormat="1">
      <c r="B4510" s="198"/>
      <c r="D4510" s="190" t="s">
        <v>532</v>
      </c>
      <c r="E4510" s="199" t="s">
        <v>1</v>
      </c>
      <c r="F4510" s="200" t="s">
        <v>1333</v>
      </c>
      <c r="H4510" s="199" t="s">
        <v>1</v>
      </c>
      <c r="I4510" s="201"/>
      <c r="L4510" s="198"/>
      <c r="M4510" s="202"/>
      <c r="N4510" s="203"/>
      <c r="O4510" s="203"/>
      <c r="P4510" s="203"/>
      <c r="Q4510" s="203"/>
      <c r="R4510" s="203"/>
      <c r="S4510" s="203"/>
      <c r="T4510" s="204"/>
      <c r="AT4510" s="199" t="s">
        <v>532</v>
      </c>
      <c r="AU4510" s="199" t="s">
        <v>89</v>
      </c>
      <c r="AV4510" s="14" t="s">
        <v>83</v>
      </c>
      <c r="AW4510" s="14" t="s">
        <v>30</v>
      </c>
      <c r="AX4510" s="14" t="s">
        <v>76</v>
      </c>
      <c r="AY4510" s="199" t="s">
        <v>524</v>
      </c>
    </row>
    <row r="4511" spans="2:51" s="14" customFormat="1">
      <c r="B4511" s="198"/>
      <c r="D4511" s="190" t="s">
        <v>532</v>
      </c>
      <c r="E4511" s="199" t="s">
        <v>1</v>
      </c>
      <c r="F4511" s="200" t="s">
        <v>1177</v>
      </c>
      <c r="H4511" s="199" t="s">
        <v>1</v>
      </c>
      <c r="I4511" s="201"/>
      <c r="L4511" s="198"/>
      <c r="M4511" s="202"/>
      <c r="N4511" s="203"/>
      <c r="O4511" s="203"/>
      <c r="P4511" s="203"/>
      <c r="Q4511" s="203"/>
      <c r="R4511" s="203"/>
      <c r="S4511" s="203"/>
      <c r="T4511" s="204"/>
      <c r="AT4511" s="199" t="s">
        <v>532</v>
      </c>
      <c r="AU4511" s="199" t="s">
        <v>89</v>
      </c>
      <c r="AV4511" s="14" t="s">
        <v>83</v>
      </c>
      <c r="AW4511" s="14" t="s">
        <v>30</v>
      </c>
      <c r="AX4511" s="14" t="s">
        <v>76</v>
      </c>
      <c r="AY4511" s="199" t="s">
        <v>524</v>
      </c>
    </row>
    <row r="4512" spans="2:51" s="13" customFormat="1">
      <c r="B4512" s="189"/>
      <c r="D4512" s="190" t="s">
        <v>532</v>
      </c>
      <c r="E4512" s="191" t="s">
        <v>1</v>
      </c>
      <c r="F4512" s="192" t="s">
        <v>4647</v>
      </c>
      <c r="H4512" s="193">
        <v>1.992</v>
      </c>
      <c r="I4512" s="194"/>
      <c r="L4512" s="189"/>
      <c r="M4512" s="195"/>
      <c r="N4512" s="196"/>
      <c r="O4512" s="196"/>
      <c r="P4512" s="196"/>
      <c r="Q4512" s="196"/>
      <c r="R4512" s="196"/>
      <c r="S4512" s="196"/>
      <c r="T4512" s="197"/>
      <c r="AT4512" s="191" t="s">
        <v>532</v>
      </c>
      <c r="AU4512" s="191" t="s">
        <v>89</v>
      </c>
      <c r="AV4512" s="13" t="s">
        <v>89</v>
      </c>
      <c r="AW4512" s="13" t="s">
        <v>30</v>
      </c>
      <c r="AX4512" s="13" t="s">
        <v>76</v>
      </c>
      <c r="AY4512" s="191" t="s">
        <v>524</v>
      </c>
    </row>
    <row r="4513" spans="2:51" s="14" customFormat="1">
      <c r="B4513" s="198"/>
      <c r="D4513" s="190" t="s">
        <v>532</v>
      </c>
      <c r="E4513" s="199" t="s">
        <v>1</v>
      </c>
      <c r="F4513" s="200" t="s">
        <v>1226</v>
      </c>
      <c r="H4513" s="199" t="s">
        <v>1</v>
      </c>
      <c r="I4513" s="201"/>
      <c r="L4513" s="198"/>
      <c r="M4513" s="202"/>
      <c r="N4513" s="203"/>
      <c r="O4513" s="203"/>
      <c r="P4513" s="203"/>
      <c r="Q4513" s="203"/>
      <c r="R4513" s="203"/>
      <c r="S4513" s="203"/>
      <c r="T4513" s="204"/>
      <c r="AT4513" s="199" t="s">
        <v>532</v>
      </c>
      <c r="AU4513" s="199" t="s">
        <v>89</v>
      </c>
      <c r="AV4513" s="14" t="s">
        <v>83</v>
      </c>
      <c r="AW4513" s="14" t="s">
        <v>30</v>
      </c>
      <c r="AX4513" s="14" t="s">
        <v>76</v>
      </c>
      <c r="AY4513" s="199" t="s">
        <v>524</v>
      </c>
    </row>
    <row r="4514" spans="2:51" s="13" customFormat="1">
      <c r="B4514" s="189"/>
      <c r="D4514" s="190" t="s">
        <v>532</v>
      </c>
      <c r="E4514" s="191" t="s">
        <v>1</v>
      </c>
      <c r="F4514" s="192" t="s">
        <v>4648</v>
      </c>
      <c r="H4514" s="193">
        <v>14.932</v>
      </c>
      <c r="I4514" s="194"/>
      <c r="L4514" s="189"/>
      <c r="M4514" s="195"/>
      <c r="N4514" s="196"/>
      <c r="O4514" s="196"/>
      <c r="P4514" s="196"/>
      <c r="Q4514" s="196"/>
      <c r="R4514" s="196"/>
      <c r="S4514" s="196"/>
      <c r="T4514" s="197"/>
      <c r="AT4514" s="191" t="s">
        <v>532</v>
      </c>
      <c r="AU4514" s="191" t="s">
        <v>89</v>
      </c>
      <c r="AV4514" s="13" t="s">
        <v>89</v>
      </c>
      <c r="AW4514" s="13" t="s">
        <v>30</v>
      </c>
      <c r="AX4514" s="13" t="s">
        <v>76</v>
      </c>
      <c r="AY4514" s="191" t="s">
        <v>524</v>
      </c>
    </row>
    <row r="4515" spans="2:51" s="13" customFormat="1">
      <c r="B4515" s="189"/>
      <c r="D4515" s="190" t="s">
        <v>532</v>
      </c>
      <c r="E4515" s="191" t="s">
        <v>1</v>
      </c>
      <c r="F4515" s="192" t="s">
        <v>4649</v>
      </c>
      <c r="H4515" s="193">
        <v>23.881</v>
      </c>
      <c r="I4515" s="194"/>
      <c r="L4515" s="189"/>
      <c r="M4515" s="195"/>
      <c r="N4515" s="196"/>
      <c r="O4515" s="196"/>
      <c r="P4515" s="196"/>
      <c r="Q4515" s="196"/>
      <c r="R4515" s="196"/>
      <c r="S4515" s="196"/>
      <c r="T4515" s="197"/>
      <c r="AT4515" s="191" t="s">
        <v>532</v>
      </c>
      <c r="AU4515" s="191" t="s">
        <v>89</v>
      </c>
      <c r="AV4515" s="13" t="s">
        <v>89</v>
      </c>
      <c r="AW4515" s="13" t="s">
        <v>30</v>
      </c>
      <c r="AX4515" s="13" t="s">
        <v>76</v>
      </c>
      <c r="AY4515" s="191" t="s">
        <v>524</v>
      </c>
    </row>
    <row r="4516" spans="2:51" s="13" customFormat="1">
      <c r="B4516" s="189"/>
      <c r="D4516" s="190" t="s">
        <v>532</v>
      </c>
      <c r="E4516" s="191" t="s">
        <v>1</v>
      </c>
      <c r="F4516" s="192" t="s">
        <v>1337</v>
      </c>
      <c r="H4516" s="193">
        <v>-6.77</v>
      </c>
      <c r="I4516" s="194"/>
      <c r="L4516" s="189"/>
      <c r="M4516" s="195"/>
      <c r="N4516" s="196"/>
      <c r="O4516" s="196"/>
      <c r="P4516" s="196"/>
      <c r="Q4516" s="196"/>
      <c r="R4516" s="196"/>
      <c r="S4516" s="196"/>
      <c r="T4516" s="197"/>
      <c r="AT4516" s="191" t="s">
        <v>532</v>
      </c>
      <c r="AU4516" s="191" t="s">
        <v>89</v>
      </c>
      <c r="AV4516" s="13" t="s">
        <v>89</v>
      </c>
      <c r="AW4516" s="13" t="s">
        <v>30</v>
      </c>
      <c r="AX4516" s="13" t="s">
        <v>76</v>
      </c>
      <c r="AY4516" s="191" t="s">
        <v>524</v>
      </c>
    </row>
    <row r="4517" spans="2:51" s="13" customFormat="1">
      <c r="B4517" s="189"/>
      <c r="D4517" s="190" t="s">
        <v>532</v>
      </c>
      <c r="E4517" s="191" t="s">
        <v>1</v>
      </c>
      <c r="F4517" s="192" t="s">
        <v>1338</v>
      </c>
      <c r="H4517" s="193">
        <v>0.60299999999999998</v>
      </c>
      <c r="I4517" s="194"/>
      <c r="L4517" s="189"/>
      <c r="M4517" s="195"/>
      <c r="N4517" s="196"/>
      <c r="O4517" s="196"/>
      <c r="P4517" s="196"/>
      <c r="Q4517" s="196"/>
      <c r="R4517" s="196"/>
      <c r="S4517" s="196"/>
      <c r="T4517" s="197"/>
      <c r="AT4517" s="191" t="s">
        <v>532</v>
      </c>
      <c r="AU4517" s="191" t="s">
        <v>89</v>
      </c>
      <c r="AV4517" s="13" t="s">
        <v>89</v>
      </c>
      <c r="AW4517" s="13" t="s">
        <v>30</v>
      </c>
      <c r="AX4517" s="13" t="s">
        <v>76</v>
      </c>
      <c r="AY4517" s="191" t="s">
        <v>524</v>
      </c>
    </row>
    <row r="4518" spans="2:51" s="14" customFormat="1">
      <c r="B4518" s="198"/>
      <c r="D4518" s="190" t="s">
        <v>532</v>
      </c>
      <c r="E4518" s="199" t="s">
        <v>1</v>
      </c>
      <c r="F4518" s="200" t="s">
        <v>1339</v>
      </c>
      <c r="H4518" s="199" t="s">
        <v>1</v>
      </c>
      <c r="I4518" s="201"/>
      <c r="L4518" s="198"/>
      <c r="M4518" s="202"/>
      <c r="N4518" s="203"/>
      <c r="O4518" s="203"/>
      <c r="P4518" s="203"/>
      <c r="Q4518" s="203"/>
      <c r="R4518" s="203"/>
      <c r="S4518" s="203"/>
      <c r="T4518" s="204"/>
      <c r="AT4518" s="199" t="s">
        <v>532</v>
      </c>
      <c r="AU4518" s="199" t="s">
        <v>89</v>
      </c>
      <c r="AV4518" s="14" t="s">
        <v>83</v>
      </c>
      <c r="AW4518" s="14" t="s">
        <v>30</v>
      </c>
      <c r="AX4518" s="14" t="s">
        <v>76</v>
      </c>
      <c r="AY4518" s="199" t="s">
        <v>524</v>
      </c>
    </row>
    <row r="4519" spans="2:51" s="14" customFormat="1">
      <c r="B4519" s="198"/>
      <c r="D4519" s="190" t="s">
        <v>532</v>
      </c>
      <c r="E4519" s="199" t="s">
        <v>1</v>
      </c>
      <c r="F4519" s="200" t="s">
        <v>1226</v>
      </c>
      <c r="H4519" s="199" t="s">
        <v>1</v>
      </c>
      <c r="I4519" s="201"/>
      <c r="L4519" s="198"/>
      <c r="M4519" s="202"/>
      <c r="N4519" s="203"/>
      <c r="O4519" s="203"/>
      <c r="P4519" s="203"/>
      <c r="Q4519" s="203"/>
      <c r="R4519" s="203"/>
      <c r="S4519" s="203"/>
      <c r="T4519" s="204"/>
      <c r="AT4519" s="199" t="s">
        <v>532</v>
      </c>
      <c r="AU4519" s="199" t="s">
        <v>89</v>
      </c>
      <c r="AV4519" s="14" t="s">
        <v>83</v>
      </c>
      <c r="AW4519" s="14" t="s">
        <v>30</v>
      </c>
      <c r="AX4519" s="14" t="s">
        <v>76</v>
      </c>
      <c r="AY4519" s="199" t="s">
        <v>524</v>
      </c>
    </row>
    <row r="4520" spans="2:51" s="13" customFormat="1">
      <c r="B4520" s="189"/>
      <c r="D4520" s="190" t="s">
        <v>532</v>
      </c>
      <c r="E4520" s="191" t="s">
        <v>1</v>
      </c>
      <c r="F4520" s="192" t="s">
        <v>4650</v>
      </c>
      <c r="H4520" s="193">
        <v>9.0350000000000001</v>
      </c>
      <c r="I4520" s="194"/>
      <c r="L4520" s="189"/>
      <c r="M4520" s="195"/>
      <c r="N4520" s="196"/>
      <c r="O4520" s="196"/>
      <c r="P4520" s="196"/>
      <c r="Q4520" s="196"/>
      <c r="R4520" s="196"/>
      <c r="S4520" s="196"/>
      <c r="T4520" s="197"/>
      <c r="AT4520" s="191" t="s">
        <v>532</v>
      </c>
      <c r="AU4520" s="191" t="s">
        <v>89</v>
      </c>
      <c r="AV4520" s="13" t="s">
        <v>89</v>
      </c>
      <c r="AW4520" s="13" t="s">
        <v>30</v>
      </c>
      <c r="AX4520" s="13" t="s">
        <v>76</v>
      </c>
      <c r="AY4520" s="191" t="s">
        <v>524</v>
      </c>
    </row>
    <row r="4521" spans="2:51" s="14" customFormat="1">
      <c r="B4521" s="198"/>
      <c r="D4521" s="190" t="s">
        <v>532</v>
      </c>
      <c r="E4521" s="199" t="s">
        <v>1</v>
      </c>
      <c r="F4521" s="200" t="s">
        <v>1341</v>
      </c>
      <c r="H4521" s="199" t="s">
        <v>1</v>
      </c>
      <c r="I4521" s="201"/>
      <c r="L4521" s="198"/>
      <c r="M4521" s="202"/>
      <c r="N4521" s="203"/>
      <c r="O4521" s="203"/>
      <c r="P4521" s="203"/>
      <c r="Q4521" s="203"/>
      <c r="R4521" s="203"/>
      <c r="S4521" s="203"/>
      <c r="T4521" s="204"/>
      <c r="AT4521" s="199" t="s">
        <v>532</v>
      </c>
      <c r="AU4521" s="199" t="s">
        <v>89</v>
      </c>
      <c r="AV4521" s="14" t="s">
        <v>83</v>
      </c>
      <c r="AW4521" s="14" t="s">
        <v>30</v>
      </c>
      <c r="AX4521" s="14" t="s">
        <v>76</v>
      </c>
      <c r="AY4521" s="199" t="s">
        <v>524</v>
      </c>
    </row>
    <row r="4522" spans="2:51" s="14" customFormat="1">
      <c r="B4522" s="198"/>
      <c r="D4522" s="190" t="s">
        <v>532</v>
      </c>
      <c r="E4522" s="199" t="s">
        <v>1</v>
      </c>
      <c r="F4522" s="200" t="s">
        <v>1177</v>
      </c>
      <c r="H4522" s="199" t="s">
        <v>1</v>
      </c>
      <c r="I4522" s="201"/>
      <c r="L4522" s="198"/>
      <c r="M4522" s="202"/>
      <c r="N4522" s="203"/>
      <c r="O4522" s="203"/>
      <c r="P4522" s="203"/>
      <c r="Q4522" s="203"/>
      <c r="R4522" s="203"/>
      <c r="S4522" s="203"/>
      <c r="T4522" s="204"/>
      <c r="AT4522" s="199" t="s">
        <v>532</v>
      </c>
      <c r="AU4522" s="199" t="s">
        <v>89</v>
      </c>
      <c r="AV4522" s="14" t="s">
        <v>83</v>
      </c>
      <c r="AW4522" s="14" t="s">
        <v>30</v>
      </c>
      <c r="AX4522" s="14" t="s">
        <v>76</v>
      </c>
      <c r="AY4522" s="199" t="s">
        <v>524</v>
      </c>
    </row>
    <row r="4523" spans="2:51" s="13" customFormat="1">
      <c r="B4523" s="189"/>
      <c r="D4523" s="190" t="s">
        <v>532</v>
      </c>
      <c r="E4523" s="191" t="s">
        <v>1</v>
      </c>
      <c r="F4523" s="192" t="s">
        <v>4651</v>
      </c>
      <c r="H4523" s="193">
        <v>1.8879999999999999</v>
      </c>
      <c r="I4523" s="194"/>
      <c r="L4523" s="189"/>
      <c r="M4523" s="195"/>
      <c r="N4523" s="196"/>
      <c r="O4523" s="196"/>
      <c r="P4523" s="196"/>
      <c r="Q4523" s="196"/>
      <c r="R4523" s="196"/>
      <c r="S4523" s="196"/>
      <c r="T4523" s="197"/>
      <c r="AT4523" s="191" t="s">
        <v>532</v>
      </c>
      <c r="AU4523" s="191" t="s">
        <v>89</v>
      </c>
      <c r="AV4523" s="13" t="s">
        <v>89</v>
      </c>
      <c r="AW4523" s="13" t="s">
        <v>30</v>
      </c>
      <c r="AX4523" s="13" t="s">
        <v>76</v>
      </c>
      <c r="AY4523" s="191" t="s">
        <v>524</v>
      </c>
    </row>
    <row r="4524" spans="2:51" s="13" customFormat="1">
      <c r="B4524" s="189"/>
      <c r="D4524" s="190" t="s">
        <v>532</v>
      </c>
      <c r="E4524" s="191" t="s">
        <v>1</v>
      </c>
      <c r="F4524" s="192" t="s">
        <v>4652</v>
      </c>
      <c r="H4524" s="193">
        <v>6.9450000000000003</v>
      </c>
      <c r="I4524" s="194"/>
      <c r="L4524" s="189"/>
      <c r="M4524" s="195"/>
      <c r="N4524" s="196"/>
      <c r="O4524" s="196"/>
      <c r="P4524" s="196"/>
      <c r="Q4524" s="196"/>
      <c r="R4524" s="196"/>
      <c r="S4524" s="196"/>
      <c r="T4524" s="197"/>
      <c r="AT4524" s="191" t="s">
        <v>532</v>
      </c>
      <c r="AU4524" s="191" t="s">
        <v>89</v>
      </c>
      <c r="AV4524" s="13" t="s">
        <v>89</v>
      </c>
      <c r="AW4524" s="13" t="s">
        <v>30</v>
      </c>
      <c r="AX4524" s="13" t="s">
        <v>76</v>
      </c>
      <c r="AY4524" s="191" t="s">
        <v>524</v>
      </c>
    </row>
    <row r="4525" spans="2:51" s="14" customFormat="1">
      <c r="B4525" s="198"/>
      <c r="D4525" s="190" t="s">
        <v>532</v>
      </c>
      <c r="E4525" s="199" t="s">
        <v>1</v>
      </c>
      <c r="F4525" s="200" t="s">
        <v>1226</v>
      </c>
      <c r="H4525" s="199" t="s">
        <v>1</v>
      </c>
      <c r="I4525" s="201"/>
      <c r="L4525" s="198"/>
      <c r="M4525" s="202"/>
      <c r="N4525" s="203"/>
      <c r="O4525" s="203"/>
      <c r="P4525" s="203"/>
      <c r="Q4525" s="203"/>
      <c r="R4525" s="203"/>
      <c r="S4525" s="203"/>
      <c r="T4525" s="204"/>
      <c r="AT4525" s="199" t="s">
        <v>532</v>
      </c>
      <c r="AU4525" s="199" t="s">
        <v>89</v>
      </c>
      <c r="AV4525" s="14" t="s">
        <v>83</v>
      </c>
      <c r="AW4525" s="14" t="s">
        <v>30</v>
      </c>
      <c r="AX4525" s="14" t="s">
        <v>76</v>
      </c>
      <c r="AY4525" s="199" t="s">
        <v>524</v>
      </c>
    </row>
    <row r="4526" spans="2:51" s="13" customFormat="1">
      <c r="B4526" s="189"/>
      <c r="D4526" s="190" t="s">
        <v>532</v>
      </c>
      <c r="E4526" s="191" t="s">
        <v>1</v>
      </c>
      <c r="F4526" s="192" t="s">
        <v>4653</v>
      </c>
      <c r="H4526" s="193">
        <v>15.672000000000001</v>
      </c>
      <c r="I4526" s="194"/>
      <c r="L4526" s="189"/>
      <c r="M4526" s="195"/>
      <c r="N4526" s="196"/>
      <c r="O4526" s="196"/>
      <c r="P4526" s="196"/>
      <c r="Q4526" s="196"/>
      <c r="R4526" s="196"/>
      <c r="S4526" s="196"/>
      <c r="T4526" s="197"/>
      <c r="AT4526" s="191" t="s">
        <v>532</v>
      </c>
      <c r="AU4526" s="191" t="s">
        <v>89</v>
      </c>
      <c r="AV4526" s="13" t="s">
        <v>89</v>
      </c>
      <c r="AW4526" s="13" t="s">
        <v>30</v>
      </c>
      <c r="AX4526" s="13" t="s">
        <v>76</v>
      </c>
      <c r="AY4526" s="191" t="s">
        <v>524</v>
      </c>
    </row>
    <row r="4527" spans="2:51" s="13" customFormat="1">
      <c r="B4527" s="189"/>
      <c r="D4527" s="190" t="s">
        <v>532</v>
      </c>
      <c r="E4527" s="191" t="s">
        <v>1</v>
      </c>
      <c r="F4527" s="192" t="s">
        <v>4654</v>
      </c>
      <c r="H4527" s="193">
        <v>18.151</v>
      </c>
      <c r="I4527" s="194"/>
      <c r="L4527" s="189"/>
      <c r="M4527" s="195"/>
      <c r="N4527" s="196"/>
      <c r="O4527" s="196"/>
      <c r="P4527" s="196"/>
      <c r="Q4527" s="196"/>
      <c r="R4527" s="196"/>
      <c r="S4527" s="196"/>
      <c r="T4527" s="197"/>
      <c r="AT4527" s="191" t="s">
        <v>532</v>
      </c>
      <c r="AU4527" s="191" t="s">
        <v>89</v>
      </c>
      <c r="AV4527" s="13" t="s">
        <v>89</v>
      </c>
      <c r="AW4527" s="13" t="s">
        <v>30</v>
      </c>
      <c r="AX4527" s="13" t="s">
        <v>76</v>
      </c>
      <c r="AY4527" s="191" t="s">
        <v>524</v>
      </c>
    </row>
    <row r="4528" spans="2:51" s="13" customFormat="1">
      <c r="B4528" s="189"/>
      <c r="D4528" s="190" t="s">
        <v>532</v>
      </c>
      <c r="E4528" s="191" t="s">
        <v>1</v>
      </c>
      <c r="F4528" s="192" t="s">
        <v>1346</v>
      </c>
      <c r="H4528" s="193">
        <v>-8.6069999999999993</v>
      </c>
      <c r="I4528" s="194"/>
      <c r="L4528" s="189"/>
      <c r="M4528" s="195"/>
      <c r="N4528" s="196"/>
      <c r="O4528" s="196"/>
      <c r="P4528" s="196"/>
      <c r="Q4528" s="196"/>
      <c r="R4528" s="196"/>
      <c r="S4528" s="196"/>
      <c r="T4528" s="197"/>
      <c r="AT4528" s="191" t="s">
        <v>532</v>
      </c>
      <c r="AU4528" s="191" t="s">
        <v>89</v>
      </c>
      <c r="AV4528" s="13" t="s">
        <v>89</v>
      </c>
      <c r="AW4528" s="13" t="s">
        <v>30</v>
      </c>
      <c r="AX4528" s="13" t="s">
        <v>76</v>
      </c>
      <c r="AY4528" s="191" t="s">
        <v>524</v>
      </c>
    </row>
    <row r="4529" spans="2:51" s="13" customFormat="1">
      <c r="B4529" s="189"/>
      <c r="D4529" s="190" t="s">
        <v>532</v>
      </c>
      <c r="E4529" s="191" t="s">
        <v>1</v>
      </c>
      <c r="F4529" s="192" t="s">
        <v>1347</v>
      </c>
      <c r="H4529" s="193">
        <v>2.0230000000000001</v>
      </c>
      <c r="I4529" s="194"/>
      <c r="L4529" s="189"/>
      <c r="M4529" s="195"/>
      <c r="N4529" s="196"/>
      <c r="O4529" s="196"/>
      <c r="P4529" s="196"/>
      <c r="Q4529" s="196"/>
      <c r="R4529" s="196"/>
      <c r="S4529" s="196"/>
      <c r="T4529" s="197"/>
      <c r="AT4529" s="191" t="s">
        <v>532</v>
      </c>
      <c r="AU4529" s="191" t="s">
        <v>89</v>
      </c>
      <c r="AV4529" s="13" t="s">
        <v>89</v>
      </c>
      <c r="AW4529" s="13" t="s">
        <v>30</v>
      </c>
      <c r="AX4529" s="13" t="s">
        <v>76</v>
      </c>
      <c r="AY4529" s="191" t="s">
        <v>524</v>
      </c>
    </row>
    <row r="4530" spans="2:51" s="14" customFormat="1">
      <c r="B4530" s="198"/>
      <c r="D4530" s="190" t="s">
        <v>532</v>
      </c>
      <c r="E4530" s="199" t="s">
        <v>1</v>
      </c>
      <c r="F4530" s="200" t="s">
        <v>1348</v>
      </c>
      <c r="H4530" s="199" t="s">
        <v>1</v>
      </c>
      <c r="I4530" s="201"/>
      <c r="L4530" s="198"/>
      <c r="M4530" s="202"/>
      <c r="N4530" s="203"/>
      <c r="O4530" s="203"/>
      <c r="P4530" s="203"/>
      <c r="Q4530" s="203"/>
      <c r="R4530" s="203"/>
      <c r="S4530" s="203"/>
      <c r="T4530" s="204"/>
      <c r="AT4530" s="199" t="s">
        <v>532</v>
      </c>
      <c r="AU4530" s="199" t="s">
        <v>89</v>
      </c>
      <c r="AV4530" s="14" t="s">
        <v>83</v>
      </c>
      <c r="AW4530" s="14" t="s">
        <v>30</v>
      </c>
      <c r="AX4530" s="14" t="s">
        <v>76</v>
      </c>
      <c r="AY4530" s="199" t="s">
        <v>524</v>
      </c>
    </row>
    <row r="4531" spans="2:51" s="14" customFormat="1">
      <c r="B4531" s="198"/>
      <c r="D4531" s="190" t="s">
        <v>532</v>
      </c>
      <c r="E4531" s="199" t="s">
        <v>1</v>
      </c>
      <c r="F4531" s="200" t="s">
        <v>1226</v>
      </c>
      <c r="H4531" s="199" t="s">
        <v>1</v>
      </c>
      <c r="I4531" s="201"/>
      <c r="L4531" s="198"/>
      <c r="M4531" s="202"/>
      <c r="N4531" s="203"/>
      <c r="O4531" s="203"/>
      <c r="P4531" s="203"/>
      <c r="Q4531" s="203"/>
      <c r="R4531" s="203"/>
      <c r="S4531" s="203"/>
      <c r="T4531" s="204"/>
      <c r="AT4531" s="199" t="s">
        <v>532</v>
      </c>
      <c r="AU4531" s="199" t="s">
        <v>89</v>
      </c>
      <c r="AV4531" s="14" t="s">
        <v>83</v>
      </c>
      <c r="AW4531" s="14" t="s">
        <v>30</v>
      </c>
      <c r="AX4531" s="14" t="s">
        <v>76</v>
      </c>
      <c r="AY4531" s="199" t="s">
        <v>524</v>
      </c>
    </row>
    <row r="4532" spans="2:51" s="13" customFormat="1">
      <c r="B4532" s="189"/>
      <c r="D4532" s="190" t="s">
        <v>532</v>
      </c>
      <c r="E4532" s="191" t="s">
        <v>1</v>
      </c>
      <c r="F4532" s="192" t="s">
        <v>4655</v>
      </c>
      <c r="H4532" s="193">
        <v>15.071999999999999</v>
      </c>
      <c r="I4532" s="194"/>
      <c r="L4532" s="189"/>
      <c r="M4532" s="195"/>
      <c r="N4532" s="196"/>
      <c r="O4532" s="196"/>
      <c r="P4532" s="196"/>
      <c r="Q4532" s="196"/>
      <c r="R4532" s="196"/>
      <c r="S4532" s="196"/>
      <c r="T4532" s="197"/>
      <c r="AT4532" s="191" t="s">
        <v>532</v>
      </c>
      <c r="AU4532" s="191" t="s">
        <v>89</v>
      </c>
      <c r="AV4532" s="13" t="s">
        <v>89</v>
      </c>
      <c r="AW4532" s="13" t="s">
        <v>30</v>
      </c>
      <c r="AX4532" s="13" t="s">
        <v>76</v>
      </c>
      <c r="AY4532" s="191" t="s">
        <v>524</v>
      </c>
    </row>
    <row r="4533" spans="2:51" s="13" customFormat="1">
      <c r="B4533" s="189"/>
      <c r="D4533" s="190" t="s">
        <v>532</v>
      </c>
      <c r="E4533" s="191" t="s">
        <v>1</v>
      </c>
      <c r="F4533" s="192" t="s">
        <v>4656</v>
      </c>
      <c r="H4533" s="193">
        <v>2.6</v>
      </c>
      <c r="I4533" s="194"/>
      <c r="L4533" s="189"/>
      <c r="M4533" s="195"/>
      <c r="N4533" s="196"/>
      <c r="O4533" s="196"/>
      <c r="P4533" s="196"/>
      <c r="Q4533" s="196"/>
      <c r="R4533" s="196"/>
      <c r="S4533" s="196"/>
      <c r="T4533" s="197"/>
      <c r="AT4533" s="191" t="s">
        <v>532</v>
      </c>
      <c r="AU4533" s="191" t="s">
        <v>89</v>
      </c>
      <c r="AV4533" s="13" t="s">
        <v>89</v>
      </c>
      <c r="AW4533" s="13" t="s">
        <v>30</v>
      </c>
      <c r="AX4533" s="13" t="s">
        <v>76</v>
      </c>
      <c r="AY4533" s="191" t="s">
        <v>524</v>
      </c>
    </row>
    <row r="4534" spans="2:51" s="13" customFormat="1">
      <c r="B4534" s="189"/>
      <c r="D4534" s="190" t="s">
        <v>532</v>
      </c>
      <c r="E4534" s="191" t="s">
        <v>1</v>
      </c>
      <c r="F4534" s="192" t="s">
        <v>1351</v>
      </c>
      <c r="H4534" s="193">
        <v>-6.8780000000000001</v>
      </c>
      <c r="I4534" s="194"/>
      <c r="L4534" s="189"/>
      <c r="M4534" s="195"/>
      <c r="N4534" s="196"/>
      <c r="O4534" s="196"/>
      <c r="P4534" s="196"/>
      <c r="Q4534" s="196"/>
      <c r="R4534" s="196"/>
      <c r="S4534" s="196"/>
      <c r="T4534" s="197"/>
      <c r="AT4534" s="191" t="s">
        <v>532</v>
      </c>
      <c r="AU4534" s="191" t="s">
        <v>89</v>
      </c>
      <c r="AV4534" s="13" t="s">
        <v>89</v>
      </c>
      <c r="AW4534" s="13" t="s">
        <v>30</v>
      </c>
      <c r="AX4534" s="13" t="s">
        <v>76</v>
      </c>
      <c r="AY4534" s="191" t="s">
        <v>524</v>
      </c>
    </row>
    <row r="4535" spans="2:51" s="13" customFormat="1">
      <c r="B4535" s="189"/>
      <c r="D4535" s="190" t="s">
        <v>532</v>
      </c>
      <c r="E4535" s="191" t="s">
        <v>1</v>
      </c>
      <c r="F4535" s="192" t="s">
        <v>1352</v>
      </c>
      <c r="H4535" s="193">
        <v>0.63200000000000001</v>
      </c>
      <c r="I4535" s="194"/>
      <c r="L4535" s="189"/>
      <c r="M4535" s="195"/>
      <c r="N4535" s="196"/>
      <c r="O4535" s="196"/>
      <c r="P4535" s="196"/>
      <c r="Q4535" s="196"/>
      <c r="R4535" s="196"/>
      <c r="S4535" s="196"/>
      <c r="T4535" s="197"/>
      <c r="AT4535" s="191" t="s">
        <v>532</v>
      </c>
      <c r="AU4535" s="191" t="s">
        <v>89</v>
      </c>
      <c r="AV4535" s="13" t="s">
        <v>89</v>
      </c>
      <c r="AW4535" s="13" t="s">
        <v>30</v>
      </c>
      <c r="AX4535" s="13" t="s">
        <v>76</v>
      </c>
      <c r="AY4535" s="191" t="s">
        <v>524</v>
      </c>
    </row>
    <row r="4536" spans="2:51" s="14" customFormat="1">
      <c r="B4536" s="198"/>
      <c r="D4536" s="190" t="s">
        <v>532</v>
      </c>
      <c r="E4536" s="199" t="s">
        <v>1</v>
      </c>
      <c r="F4536" s="200" t="s">
        <v>1076</v>
      </c>
      <c r="H4536" s="199" t="s">
        <v>1</v>
      </c>
      <c r="I4536" s="201"/>
      <c r="L4536" s="198"/>
      <c r="M4536" s="202"/>
      <c r="N4536" s="203"/>
      <c r="O4536" s="203"/>
      <c r="P4536" s="203"/>
      <c r="Q4536" s="203"/>
      <c r="R4536" s="203"/>
      <c r="S4536" s="203"/>
      <c r="T4536" s="204"/>
      <c r="AT4536" s="199" t="s">
        <v>532</v>
      </c>
      <c r="AU4536" s="199" t="s">
        <v>89</v>
      </c>
      <c r="AV4536" s="14" t="s">
        <v>83</v>
      </c>
      <c r="AW4536" s="14" t="s">
        <v>30</v>
      </c>
      <c r="AX4536" s="14" t="s">
        <v>76</v>
      </c>
      <c r="AY4536" s="199" t="s">
        <v>524</v>
      </c>
    </row>
    <row r="4537" spans="2:51" s="14" customFormat="1">
      <c r="B4537" s="198"/>
      <c r="D4537" s="190" t="s">
        <v>532</v>
      </c>
      <c r="E4537" s="199" t="s">
        <v>1</v>
      </c>
      <c r="F4537" s="200" t="s">
        <v>1177</v>
      </c>
      <c r="H4537" s="199" t="s">
        <v>1</v>
      </c>
      <c r="I4537" s="201"/>
      <c r="L4537" s="198"/>
      <c r="M4537" s="202"/>
      <c r="N4537" s="203"/>
      <c r="O4537" s="203"/>
      <c r="P4537" s="203"/>
      <c r="Q4537" s="203"/>
      <c r="R4537" s="203"/>
      <c r="S4537" s="203"/>
      <c r="T4537" s="204"/>
      <c r="AT4537" s="199" t="s">
        <v>532</v>
      </c>
      <c r="AU4537" s="199" t="s">
        <v>89</v>
      </c>
      <c r="AV4537" s="14" t="s">
        <v>83</v>
      </c>
      <c r="AW4537" s="14" t="s">
        <v>30</v>
      </c>
      <c r="AX4537" s="14" t="s">
        <v>76</v>
      </c>
      <c r="AY4537" s="199" t="s">
        <v>524</v>
      </c>
    </row>
    <row r="4538" spans="2:51" s="13" customFormat="1">
      <c r="B4538" s="189"/>
      <c r="D4538" s="190" t="s">
        <v>532</v>
      </c>
      <c r="E4538" s="191" t="s">
        <v>1</v>
      </c>
      <c r="F4538" s="192" t="s">
        <v>4657</v>
      </c>
      <c r="H4538" s="193">
        <v>7.36</v>
      </c>
      <c r="I4538" s="194"/>
      <c r="L4538" s="189"/>
      <c r="M4538" s="195"/>
      <c r="N4538" s="196"/>
      <c r="O4538" s="196"/>
      <c r="P4538" s="196"/>
      <c r="Q4538" s="196"/>
      <c r="R4538" s="196"/>
      <c r="S4538" s="196"/>
      <c r="T4538" s="197"/>
      <c r="AT4538" s="191" t="s">
        <v>532</v>
      </c>
      <c r="AU4538" s="191" t="s">
        <v>89</v>
      </c>
      <c r="AV4538" s="13" t="s">
        <v>89</v>
      </c>
      <c r="AW4538" s="13" t="s">
        <v>30</v>
      </c>
      <c r="AX4538" s="13" t="s">
        <v>76</v>
      </c>
      <c r="AY4538" s="191" t="s">
        <v>524</v>
      </c>
    </row>
    <row r="4539" spans="2:51" s="14" customFormat="1">
      <c r="B4539" s="198"/>
      <c r="D4539" s="190" t="s">
        <v>532</v>
      </c>
      <c r="E4539" s="199" t="s">
        <v>1</v>
      </c>
      <c r="F4539" s="200" t="s">
        <v>1226</v>
      </c>
      <c r="H4539" s="199" t="s">
        <v>1</v>
      </c>
      <c r="I4539" s="201"/>
      <c r="L4539" s="198"/>
      <c r="M4539" s="202"/>
      <c r="N4539" s="203"/>
      <c r="O4539" s="203"/>
      <c r="P4539" s="203"/>
      <c r="Q4539" s="203"/>
      <c r="R4539" s="203"/>
      <c r="S4539" s="203"/>
      <c r="T4539" s="204"/>
      <c r="AT4539" s="199" t="s">
        <v>532</v>
      </c>
      <c r="AU4539" s="199" t="s">
        <v>89</v>
      </c>
      <c r="AV4539" s="14" t="s">
        <v>83</v>
      </c>
      <c r="AW4539" s="14" t="s">
        <v>30</v>
      </c>
      <c r="AX4539" s="14" t="s">
        <v>76</v>
      </c>
      <c r="AY4539" s="199" t="s">
        <v>524</v>
      </c>
    </row>
    <row r="4540" spans="2:51" s="13" customFormat="1">
      <c r="B4540" s="189"/>
      <c r="D4540" s="190" t="s">
        <v>532</v>
      </c>
      <c r="E4540" s="191" t="s">
        <v>1</v>
      </c>
      <c r="F4540" s="192" t="s">
        <v>4658</v>
      </c>
      <c r="H4540" s="193">
        <v>5.9909999999999997</v>
      </c>
      <c r="I4540" s="194"/>
      <c r="L4540" s="189"/>
      <c r="M4540" s="195"/>
      <c r="N4540" s="196"/>
      <c r="O4540" s="196"/>
      <c r="P4540" s="196"/>
      <c r="Q4540" s="196"/>
      <c r="R4540" s="196"/>
      <c r="S4540" s="196"/>
      <c r="T4540" s="197"/>
      <c r="AT4540" s="191" t="s">
        <v>532</v>
      </c>
      <c r="AU4540" s="191" t="s">
        <v>89</v>
      </c>
      <c r="AV4540" s="13" t="s">
        <v>89</v>
      </c>
      <c r="AW4540" s="13" t="s">
        <v>30</v>
      </c>
      <c r="AX4540" s="13" t="s">
        <v>76</v>
      </c>
      <c r="AY4540" s="191" t="s">
        <v>524</v>
      </c>
    </row>
    <row r="4541" spans="2:51" s="13" customFormat="1">
      <c r="B4541" s="189"/>
      <c r="D4541" s="190" t="s">
        <v>532</v>
      </c>
      <c r="E4541" s="191" t="s">
        <v>1</v>
      </c>
      <c r="F4541" s="192" t="s">
        <v>1355</v>
      </c>
      <c r="H4541" s="193">
        <v>-4.2649999999999997</v>
      </c>
      <c r="I4541" s="194"/>
      <c r="L4541" s="189"/>
      <c r="M4541" s="195"/>
      <c r="N4541" s="196"/>
      <c r="O4541" s="196"/>
      <c r="P4541" s="196"/>
      <c r="Q4541" s="196"/>
      <c r="R4541" s="196"/>
      <c r="S4541" s="196"/>
      <c r="T4541" s="197"/>
      <c r="AT4541" s="191" t="s">
        <v>532</v>
      </c>
      <c r="AU4541" s="191" t="s">
        <v>89</v>
      </c>
      <c r="AV4541" s="13" t="s">
        <v>89</v>
      </c>
      <c r="AW4541" s="13" t="s">
        <v>30</v>
      </c>
      <c r="AX4541" s="13" t="s">
        <v>76</v>
      </c>
      <c r="AY4541" s="191" t="s">
        <v>524</v>
      </c>
    </row>
    <row r="4542" spans="2:51" s="13" customFormat="1">
      <c r="B4542" s="189"/>
      <c r="D4542" s="190" t="s">
        <v>532</v>
      </c>
      <c r="E4542" s="191" t="s">
        <v>1</v>
      </c>
      <c r="F4542" s="192" t="s">
        <v>1356</v>
      </c>
      <c r="H4542" s="193">
        <v>3.3000000000000002E-2</v>
      </c>
      <c r="I4542" s="194"/>
      <c r="L4542" s="189"/>
      <c r="M4542" s="195"/>
      <c r="N4542" s="196"/>
      <c r="O4542" s="196"/>
      <c r="P4542" s="196"/>
      <c r="Q4542" s="196"/>
      <c r="R4542" s="196"/>
      <c r="S4542" s="196"/>
      <c r="T4542" s="197"/>
      <c r="AT4542" s="191" t="s">
        <v>532</v>
      </c>
      <c r="AU4542" s="191" t="s">
        <v>89</v>
      </c>
      <c r="AV4542" s="13" t="s">
        <v>89</v>
      </c>
      <c r="AW4542" s="13" t="s">
        <v>30</v>
      </c>
      <c r="AX4542" s="13" t="s">
        <v>76</v>
      </c>
      <c r="AY4542" s="191" t="s">
        <v>524</v>
      </c>
    </row>
    <row r="4543" spans="2:51" s="14" customFormat="1">
      <c r="B4543" s="198"/>
      <c r="D4543" s="190" t="s">
        <v>532</v>
      </c>
      <c r="E4543" s="199" t="s">
        <v>1</v>
      </c>
      <c r="F4543" s="200" t="s">
        <v>1226</v>
      </c>
      <c r="H4543" s="199" t="s">
        <v>1</v>
      </c>
      <c r="I4543" s="201"/>
      <c r="L4543" s="198"/>
      <c r="M4543" s="202"/>
      <c r="N4543" s="203"/>
      <c r="O4543" s="203"/>
      <c r="P4543" s="203"/>
      <c r="Q4543" s="203"/>
      <c r="R4543" s="203"/>
      <c r="S4543" s="203"/>
      <c r="T4543" s="204"/>
      <c r="AT4543" s="199" t="s">
        <v>532</v>
      </c>
      <c r="AU4543" s="199" t="s">
        <v>89</v>
      </c>
      <c r="AV4543" s="14" t="s">
        <v>83</v>
      </c>
      <c r="AW4543" s="14" t="s">
        <v>30</v>
      </c>
      <c r="AX4543" s="14" t="s">
        <v>76</v>
      </c>
      <c r="AY4543" s="199" t="s">
        <v>524</v>
      </c>
    </row>
    <row r="4544" spans="2:51" s="13" customFormat="1">
      <c r="B4544" s="189"/>
      <c r="D4544" s="190" t="s">
        <v>532</v>
      </c>
      <c r="E4544" s="191" t="s">
        <v>1</v>
      </c>
      <c r="F4544" s="192" t="s">
        <v>4659</v>
      </c>
      <c r="H4544" s="193">
        <v>1.903</v>
      </c>
      <c r="I4544" s="194"/>
      <c r="L4544" s="189"/>
      <c r="M4544" s="195"/>
      <c r="N4544" s="196"/>
      <c r="O4544" s="196"/>
      <c r="P4544" s="196"/>
      <c r="Q4544" s="196"/>
      <c r="R4544" s="196"/>
      <c r="S4544" s="196"/>
      <c r="T4544" s="197"/>
      <c r="AT4544" s="191" t="s">
        <v>532</v>
      </c>
      <c r="AU4544" s="191" t="s">
        <v>89</v>
      </c>
      <c r="AV4544" s="13" t="s">
        <v>89</v>
      </c>
      <c r="AW4544" s="13" t="s">
        <v>30</v>
      </c>
      <c r="AX4544" s="13" t="s">
        <v>76</v>
      </c>
      <c r="AY4544" s="191" t="s">
        <v>524</v>
      </c>
    </row>
    <row r="4545" spans="2:51" s="14" customFormat="1">
      <c r="B4545" s="198"/>
      <c r="D4545" s="190" t="s">
        <v>532</v>
      </c>
      <c r="E4545" s="199" t="s">
        <v>1</v>
      </c>
      <c r="F4545" s="200" t="s">
        <v>1080</v>
      </c>
      <c r="H4545" s="199" t="s">
        <v>1</v>
      </c>
      <c r="I4545" s="201"/>
      <c r="L4545" s="198"/>
      <c r="M4545" s="202"/>
      <c r="N4545" s="203"/>
      <c r="O4545" s="203"/>
      <c r="P4545" s="203"/>
      <c r="Q4545" s="203"/>
      <c r="R4545" s="203"/>
      <c r="S4545" s="203"/>
      <c r="T4545" s="204"/>
      <c r="AT4545" s="199" t="s">
        <v>532</v>
      </c>
      <c r="AU4545" s="199" t="s">
        <v>89</v>
      </c>
      <c r="AV4545" s="14" t="s">
        <v>83</v>
      </c>
      <c r="AW4545" s="14" t="s">
        <v>30</v>
      </c>
      <c r="AX4545" s="14" t="s">
        <v>76</v>
      </c>
      <c r="AY4545" s="199" t="s">
        <v>524</v>
      </c>
    </row>
    <row r="4546" spans="2:51" s="14" customFormat="1">
      <c r="B4546" s="198"/>
      <c r="D4546" s="190" t="s">
        <v>532</v>
      </c>
      <c r="E4546" s="199" t="s">
        <v>1</v>
      </c>
      <c r="F4546" s="200" t="s">
        <v>1226</v>
      </c>
      <c r="H4546" s="199" t="s">
        <v>1</v>
      </c>
      <c r="I4546" s="201"/>
      <c r="L4546" s="198"/>
      <c r="M4546" s="202"/>
      <c r="N4546" s="203"/>
      <c r="O4546" s="203"/>
      <c r="P4546" s="203"/>
      <c r="Q4546" s="203"/>
      <c r="R4546" s="203"/>
      <c r="S4546" s="203"/>
      <c r="T4546" s="204"/>
      <c r="AT4546" s="199" t="s">
        <v>532</v>
      </c>
      <c r="AU4546" s="199" t="s">
        <v>89</v>
      </c>
      <c r="AV4546" s="14" t="s">
        <v>83</v>
      </c>
      <c r="AW4546" s="14" t="s">
        <v>30</v>
      </c>
      <c r="AX4546" s="14" t="s">
        <v>76</v>
      </c>
      <c r="AY4546" s="199" t="s">
        <v>524</v>
      </c>
    </row>
    <row r="4547" spans="2:51" s="13" customFormat="1">
      <c r="B4547" s="189"/>
      <c r="D4547" s="190" t="s">
        <v>532</v>
      </c>
      <c r="E4547" s="191" t="s">
        <v>1</v>
      </c>
      <c r="F4547" s="192" t="s">
        <v>4660</v>
      </c>
      <c r="H4547" s="193">
        <v>3.9710000000000001</v>
      </c>
      <c r="I4547" s="194"/>
      <c r="L4547" s="189"/>
      <c r="M4547" s="195"/>
      <c r="N4547" s="196"/>
      <c r="O4547" s="196"/>
      <c r="P4547" s="196"/>
      <c r="Q4547" s="196"/>
      <c r="R4547" s="196"/>
      <c r="S4547" s="196"/>
      <c r="T4547" s="197"/>
      <c r="AT4547" s="191" t="s">
        <v>532</v>
      </c>
      <c r="AU4547" s="191" t="s">
        <v>89</v>
      </c>
      <c r="AV4547" s="13" t="s">
        <v>89</v>
      </c>
      <c r="AW4547" s="13" t="s">
        <v>30</v>
      </c>
      <c r="AX4547" s="13" t="s">
        <v>76</v>
      </c>
      <c r="AY4547" s="191" t="s">
        <v>524</v>
      </c>
    </row>
    <row r="4548" spans="2:51" s="13" customFormat="1">
      <c r="B4548" s="189"/>
      <c r="D4548" s="190" t="s">
        <v>532</v>
      </c>
      <c r="E4548" s="191" t="s">
        <v>1</v>
      </c>
      <c r="F4548" s="192" t="s">
        <v>1359</v>
      </c>
      <c r="H4548" s="193">
        <v>-2.827</v>
      </c>
      <c r="I4548" s="194"/>
      <c r="L4548" s="189"/>
      <c r="M4548" s="195"/>
      <c r="N4548" s="196"/>
      <c r="O4548" s="196"/>
      <c r="P4548" s="196"/>
      <c r="Q4548" s="196"/>
      <c r="R4548" s="196"/>
      <c r="S4548" s="196"/>
      <c r="T4548" s="197"/>
      <c r="AT4548" s="191" t="s">
        <v>532</v>
      </c>
      <c r="AU4548" s="191" t="s">
        <v>89</v>
      </c>
      <c r="AV4548" s="13" t="s">
        <v>89</v>
      </c>
      <c r="AW4548" s="13" t="s">
        <v>30</v>
      </c>
      <c r="AX4548" s="13" t="s">
        <v>76</v>
      </c>
      <c r="AY4548" s="191" t="s">
        <v>524</v>
      </c>
    </row>
    <row r="4549" spans="2:51" s="13" customFormat="1">
      <c r="B4549" s="189"/>
      <c r="D4549" s="190" t="s">
        <v>532</v>
      </c>
      <c r="E4549" s="191" t="s">
        <v>1</v>
      </c>
      <c r="F4549" s="192" t="s">
        <v>1360</v>
      </c>
      <c r="H4549" s="193">
        <v>0.26</v>
      </c>
      <c r="I4549" s="194"/>
      <c r="L4549" s="189"/>
      <c r="M4549" s="195"/>
      <c r="N4549" s="196"/>
      <c r="O4549" s="196"/>
      <c r="P4549" s="196"/>
      <c r="Q4549" s="196"/>
      <c r="R4549" s="196"/>
      <c r="S4549" s="196"/>
      <c r="T4549" s="197"/>
      <c r="AT4549" s="191" t="s">
        <v>532</v>
      </c>
      <c r="AU4549" s="191" t="s">
        <v>89</v>
      </c>
      <c r="AV4549" s="13" t="s">
        <v>89</v>
      </c>
      <c r="AW4549" s="13" t="s">
        <v>30</v>
      </c>
      <c r="AX4549" s="13" t="s">
        <v>76</v>
      </c>
      <c r="AY4549" s="191" t="s">
        <v>524</v>
      </c>
    </row>
    <row r="4550" spans="2:51" s="14" customFormat="1">
      <c r="B4550" s="198"/>
      <c r="D4550" s="190" t="s">
        <v>532</v>
      </c>
      <c r="E4550" s="199" t="s">
        <v>1</v>
      </c>
      <c r="F4550" s="200" t="s">
        <v>1361</v>
      </c>
      <c r="H4550" s="199" t="s">
        <v>1</v>
      </c>
      <c r="I4550" s="201"/>
      <c r="L4550" s="198"/>
      <c r="M4550" s="202"/>
      <c r="N4550" s="203"/>
      <c r="O4550" s="203"/>
      <c r="P4550" s="203"/>
      <c r="Q4550" s="203"/>
      <c r="R4550" s="203"/>
      <c r="S4550" s="203"/>
      <c r="T4550" s="204"/>
      <c r="AT4550" s="199" t="s">
        <v>532</v>
      </c>
      <c r="AU4550" s="199" t="s">
        <v>89</v>
      </c>
      <c r="AV4550" s="14" t="s">
        <v>83</v>
      </c>
      <c r="AW4550" s="14" t="s">
        <v>30</v>
      </c>
      <c r="AX4550" s="14" t="s">
        <v>76</v>
      </c>
      <c r="AY4550" s="199" t="s">
        <v>524</v>
      </c>
    </row>
    <row r="4551" spans="2:51" s="14" customFormat="1">
      <c r="B4551" s="198"/>
      <c r="D4551" s="190" t="s">
        <v>532</v>
      </c>
      <c r="E4551" s="199" t="s">
        <v>1</v>
      </c>
      <c r="F4551" s="200" t="s">
        <v>1226</v>
      </c>
      <c r="H4551" s="199" t="s">
        <v>1</v>
      </c>
      <c r="I4551" s="201"/>
      <c r="L4551" s="198"/>
      <c r="M4551" s="202"/>
      <c r="N4551" s="203"/>
      <c r="O4551" s="203"/>
      <c r="P4551" s="203"/>
      <c r="Q4551" s="203"/>
      <c r="R4551" s="203"/>
      <c r="S4551" s="203"/>
      <c r="T4551" s="204"/>
      <c r="AT4551" s="199" t="s">
        <v>532</v>
      </c>
      <c r="AU4551" s="199" t="s">
        <v>89</v>
      </c>
      <c r="AV4551" s="14" t="s">
        <v>83</v>
      </c>
      <c r="AW4551" s="14" t="s">
        <v>30</v>
      </c>
      <c r="AX4551" s="14" t="s">
        <v>76</v>
      </c>
      <c r="AY4551" s="199" t="s">
        <v>524</v>
      </c>
    </row>
    <row r="4552" spans="2:51" s="13" customFormat="1">
      <c r="B4552" s="189"/>
      <c r="D4552" s="190" t="s">
        <v>532</v>
      </c>
      <c r="E4552" s="191" t="s">
        <v>1</v>
      </c>
      <c r="F4552" s="192" t="s">
        <v>4661</v>
      </c>
      <c r="H4552" s="193">
        <v>13.281000000000001</v>
      </c>
      <c r="I4552" s="194"/>
      <c r="L4552" s="189"/>
      <c r="M4552" s="195"/>
      <c r="N4552" s="196"/>
      <c r="O4552" s="196"/>
      <c r="P4552" s="196"/>
      <c r="Q4552" s="196"/>
      <c r="R4552" s="196"/>
      <c r="S4552" s="196"/>
      <c r="T4552" s="197"/>
      <c r="AT4552" s="191" t="s">
        <v>532</v>
      </c>
      <c r="AU4552" s="191" t="s">
        <v>89</v>
      </c>
      <c r="AV4552" s="13" t="s">
        <v>89</v>
      </c>
      <c r="AW4552" s="13" t="s">
        <v>30</v>
      </c>
      <c r="AX4552" s="13" t="s">
        <v>76</v>
      </c>
      <c r="AY4552" s="191" t="s">
        <v>524</v>
      </c>
    </row>
    <row r="4553" spans="2:51" s="13" customFormat="1">
      <c r="B4553" s="189"/>
      <c r="D4553" s="190" t="s">
        <v>532</v>
      </c>
      <c r="E4553" s="191" t="s">
        <v>1</v>
      </c>
      <c r="F4553" s="192" t="s">
        <v>1363</v>
      </c>
      <c r="H4553" s="193">
        <v>-3.2589999999999999</v>
      </c>
      <c r="I4553" s="194"/>
      <c r="L4553" s="189"/>
      <c r="M4553" s="195"/>
      <c r="N4553" s="196"/>
      <c r="O4553" s="196"/>
      <c r="P4553" s="196"/>
      <c r="Q4553" s="196"/>
      <c r="R4553" s="196"/>
      <c r="S4553" s="196"/>
      <c r="T4553" s="197"/>
      <c r="AT4553" s="191" t="s">
        <v>532</v>
      </c>
      <c r="AU4553" s="191" t="s">
        <v>89</v>
      </c>
      <c r="AV4553" s="13" t="s">
        <v>89</v>
      </c>
      <c r="AW4553" s="13" t="s">
        <v>30</v>
      </c>
      <c r="AX4553" s="13" t="s">
        <v>76</v>
      </c>
      <c r="AY4553" s="191" t="s">
        <v>524</v>
      </c>
    </row>
    <row r="4554" spans="2:51" s="13" customFormat="1">
      <c r="B4554" s="189"/>
      <c r="D4554" s="190" t="s">
        <v>532</v>
      </c>
      <c r="E4554" s="191" t="s">
        <v>1</v>
      </c>
      <c r="F4554" s="192" t="s">
        <v>1364</v>
      </c>
      <c r="H4554" s="193">
        <v>0.29899999999999999</v>
      </c>
      <c r="I4554" s="194"/>
      <c r="L4554" s="189"/>
      <c r="M4554" s="195"/>
      <c r="N4554" s="196"/>
      <c r="O4554" s="196"/>
      <c r="P4554" s="196"/>
      <c r="Q4554" s="196"/>
      <c r="R4554" s="196"/>
      <c r="S4554" s="196"/>
      <c r="T4554" s="197"/>
      <c r="AT4554" s="191" t="s">
        <v>532</v>
      </c>
      <c r="AU4554" s="191" t="s">
        <v>89</v>
      </c>
      <c r="AV4554" s="13" t="s">
        <v>89</v>
      </c>
      <c r="AW4554" s="13" t="s">
        <v>30</v>
      </c>
      <c r="AX4554" s="13" t="s">
        <v>76</v>
      </c>
      <c r="AY4554" s="191" t="s">
        <v>524</v>
      </c>
    </row>
    <row r="4555" spans="2:51" s="14" customFormat="1">
      <c r="B4555" s="198"/>
      <c r="D4555" s="190" t="s">
        <v>532</v>
      </c>
      <c r="E4555" s="199" t="s">
        <v>1</v>
      </c>
      <c r="F4555" s="200" t="s">
        <v>1082</v>
      </c>
      <c r="H4555" s="199" t="s">
        <v>1</v>
      </c>
      <c r="I4555" s="201"/>
      <c r="L4555" s="198"/>
      <c r="M4555" s="202"/>
      <c r="N4555" s="203"/>
      <c r="O4555" s="203"/>
      <c r="P4555" s="203"/>
      <c r="Q4555" s="203"/>
      <c r="R4555" s="203"/>
      <c r="S4555" s="203"/>
      <c r="T4555" s="204"/>
      <c r="AT4555" s="199" t="s">
        <v>532</v>
      </c>
      <c r="AU4555" s="199" t="s">
        <v>89</v>
      </c>
      <c r="AV4555" s="14" t="s">
        <v>83</v>
      </c>
      <c r="AW4555" s="14" t="s">
        <v>30</v>
      </c>
      <c r="AX4555" s="14" t="s">
        <v>76</v>
      </c>
      <c r="AY4555" s="199" t="s">
        <v>524</v>
      </c>
    </row>
    <row r="4556" spans="2:51" s="14" customFormat="1">
      <c r="B4556" s="198"/>
      <c r="D4556" s="190" t="s">
        <v>532</v>
      </c>
      <c r="E4556" s="199" t="s">
        <v>1</v>
      </c>
      <c r="F4556" s="200" t="s">
        <v>1177</v>
      </c>
      <c r="H4556" s="199" t="s">
        <v>1</v>
      </c>
      <c r="I4556" s="201"/>
      <c r="L4556" s="198"/>
      <c r="M4556" s="202"/>
      <c r="N4556" s="203"/>
      <c r="O4556" s="203"/>
      <c r="P4556" s="203"/>
      <c r="Q4556" s="203"/>
      <c r="R4556" s="203"/>
      <c r="S4556" s="203"/>
      <c r="T4556" s="204"/>
      <c r="AT4556" s="199" t="s">
        <v>532</v>
      </c>
      <c r="AU4556" s="199" t="s">
        <v>89</v>
      </c>
      <c r="AV4556" s="14" t="s">
        <v>83</v>
      </c>
      <c r="AW4556" s="14" t="s">
        <v>30</v>
      </c>
      <c r="AX4556" s="14" t="s">
        <v>76</v>
      </c>
      <c r="AY4556" s="199" t="s">
        <v>524</v>
      </c>
    </row>
    <row r="4557" spans="2:51" s="13" customFormat="1">
      <c r="B4557" s="189"/>
      <c r="D4557" s="190" t="s">
        <v>532</v>
      </c>
      <c r="E4557" s="191" t="s">
        <v>1</v>
      </c>
      <c r="F4557" s="192" t="s">
        <v>4662</v>
      </c>
      <c r="H4557" s="193">
        <v>4.7220000000000004</v>
      </c>
      <c r="I4557" s="194"/>
      <c r="L4557" s="189"/>
      <c r="M4557" s="195"/>
      <c r="N4557" s="196"/>
      <c r="O4557" s="196"/>
      <c r="P4557" s="196"/>
      <c r="Q4557" s="196"/>
      <c r="R4557" s="196"/>
      <c r="S4557" s="196"/>
      <c r="T4557" s="197"/>
      <c r="AT4557" s="191" t="s">
        <v>532</v>
      </c>
      <c r="AU4557" s="191" t="s">
        <v>89</v>
      </c>
      <c r="AV4557" s="13" t="s">
        <v>89</v>
      </c>
      <c r="AW4557" s="13" t="s">
        <v>30</v>
      </c>
      <c r="AX4557" s="13" t="s">
        <v>76</v>
      </c>
      <c r="AY4557" s="191" t="s">
        <v>524</v>
      </c>
    </row>
    <row r="4558" spans="2:51" s="14" customFormat="1">
      <c r="B4558" s="198"/>
      <c r="D4558" s="190" t="s">
        <v>532</v>
      </c>
      <c r="E4558" s="199" t="s">
        <v>1</v>
      </c>
      <c r="F4558" s="200" t="s">
        <v>1212</v>
      </c>
      <c r="H4558" s="199" t="s">
        <v>1</v>
      </c>
      <c r="I4558" s="201"/>
      <c r="L4558" s="198"/>
      <c r="M4558" s="202"/>
      <c r="N4558" s="203"/>
      <c r="O4558" s="203"/>
      <c r="P4558" s="203"/>
      <c r="Q4558" s="203"/>
      <c r="R4558" s="203"/>
      <c r="S4558" s="203"/>
      <c r="T4558" s="204"/>
      <c r="AT4558" s="199" t="s">
        <v>532</v>
      </c>
      <c r="AU4558" s="199" t="s">
        <v>89</v>
      </c>
      <c r="AV4558" s="14" t="s">
        <v>83</v>
      </c>
      <c r="AW4558" s="14" t="s">
        <v>30</v>
      </c>
      <c r="AX4558" s="14" t="s">
        <v>76</v>
      </c>
      <c r="AY4558" s="199" t="s">
        <v>524</v>
      </c>
    </row>
    <row r="4559" spans="2:51" s="13" customFormat="1">
      <c r="B4559" s="189"/>
      <c r="D4559" s="190" t="s">
        <v>532</v>
      </c>
      <c r="E4559" s="191" t="s">
        <v>1</v>
      </c>
      <c r="F4559" s="192" t="s">
        <v>1366</v>
      </c>
      <c r="H4559" s="193">
        <v>3.6859999999999999</v>
      </c>
      <c r="I4559" s="194"/>
      <c r="L4559" s="189"/>
      <c r="M4559" s="195"/>
      <c r="N4559" s="196"/>
      <c r="O4559" s="196"/>
      <c r="P4559" s="196"/>
      <c r="Q4559" s="196"/>
      <c r="R4559" s="196"/>
      <c r="S4559" s="196"/>
      <c r="T4559" s="197"/>
      <c r="AT4559" s="191" t="s">
        <v>532</v>
      </c>
      <c r="AU4559" s="191" t="s">
        <v>89</v>
      </c>
      <c r="AV4559" s="13" t="s">
        <v>89</v>
      </c>
      <c r="AW4559" s="13" t="s">
        <v>30</v>
      </c>
      <c r="AX4559" s="13" t="s">
        <v>76</v>
      </c>
      <c r="AY4559" s="191" t="s">
        <v>524</v>
      </c>
    </row>
    <row r="4560" spans="2:51" s="14" customFormat="1">
      <c r="B4560" s="198"/>
      <c r="D4560" s="190" t="s">
        <v>532</v>
      </c>
      <c r="E4560" s="199" t="s">
        <v>1</v>
      </c>
      <c r="F4560" s="200" t="s">
        <v>1226</v>
      </c>
      <c r="H4560" s="199" t="s">
        <v>1</v>
      </c>
      <c r="I4560" s="201"/>
      <c r="L4560" s="198"/>
      <c r="M4560" s="202"/>
      <c r="N4560" s="203"/>
      <c r="O4560" s="203"/>
      <c r="P4560" s="203"/>
      <c r="Q4560" s="203"/>
      <c r="R4560" s="203"/>
      <c r="S4560" s="203"/>
      <c r="T4560" s="204"/>
      <c r="AT4560" s="199" t="s">
        <v>532</v>
      </c>
      <c r="AU4560" s="199" t="s">
        <v>89</v>
      </c>
      <c r="AV4560" s="14" t="s">
        <v>83</v>
      </c>
      <c r="AW4560" s="14" t="s">
        <v>30</v>
      </c>
      <c r="AX4560" s="14" t="s">
        <v>76</v>
      </c>
      <c r="AY4560" s="199" t="s">
        <v>524</v>
      </c>
    </row>
    <row r="4561" spans="2:51" s="13" customFormat="1">
      <c r="B4561" s="189"/>
      <c r="D4561" s="190" t="s">
        <v>532</v>
      </c>
      <c r="E4561" s="191" t="s">
        <v>1</v>
      </c>
      <c r="F4561" s="192" t="s">
        <v>4663</v>
      </c>
      <c r="H4561" s="193">
        <v>15.393000000000001</v>
      </c>
      <c r="I4561" s="194"/>
      <c r="L4561" s="189"/>
      <c r="M4561" s="195"/>
      <c r="N4561" s="196"/>
      <c r="O4561" s="196"/>
      <c r="P4561" s="196"/>
      <c r="Q4561" s="196"/>
      <c r="R4561" s="196"/>
      <c r="S4561" s="196"/>
      <c r="T4561" s="197"/>
      <c r="AT4561" s="191" t="s">
        <v>532</v>
      </c>
      <c r="AU4561" s="191" t="s">
        <v>89</v>
      </c>
      <c r="AV4561" s="13" t="s">
        <v>89</v>
      </c>
      <c r="AW4561" s="13" t="s">
        <v>30</v>
      </c>
      <c r="AX4561" s="13" t="s">
        <v>76</v>
      </c>
      <c r="AY4561" s="191" t="s">
        <v>524</v>
      </c>
    </row>
    <row r="4562" spans="2:51" s="13" customFormat="1">
      <c r="B4562" s="189"/>
      <c r="D4562" s="190" t="s">
        <v>532</v>
      </c>
      <c r="E4562" s="191" t="s">
        <v>1</v>
      </c>
      <c r="F4562" s="192" t="s">
        <v>4664</v>
      </c>
      <c r="H4562" s="193">
        <v>12.563000000000001</v>
      </c>
      <c r="I4562" s="194"/>
      <c r="L4562" s="189"/>
      <c r="M4562" s="195"/>
      <c r="N4562" s="196"/>
      <c r="O4562" s="196"/>
      <c r="P4562" s="196"/>
      <c r="Q4562" s="196"/>
      <c r="R4562" s="196"/>
      <c r="S4562" s="196"/>
      <c r="T4562" s="197"/>
      <c r="AT4562" s="191" t="s">
        <v>532</v>
      </c>
      <c r="AU4562" s="191" t="s">
        <v>89</v>
      </c>
      <c r="AV4562" s="13" t="s">
        <v>89</v>
      </c>
      <c r="AW4562" s="13" t="s">
        <v>30</v>
      </c>
      <c r="AX4562" s="13" t="s">
        <v>76</v>
      </c>
      <c r="AY4562" s="191" t="s">
        <v>524</v>
      </c>
    </row>
    <row r="4563" spans="2:51" s="13" customFormat="1">
      <c r="B4563" s="189"/>
      <c r="D4563" s="190" t="s">
        <v>532</v>
      </c>
      <c r="E4563" s="191" t="s">
        <v>1</v>
      </c>
      <c r="F4563" s="192" t="s">
        <v>1369</v>
      </c>
      <c r="H4563" s="193">
        <v>-5.4859999999999998</v>
      </c>
      <c r="I4563" s="194"/>
      <c r="L4563" s="189"/>
      <c r="M4563" s="195"/>
      <c r="N4563" s="196"/>
      <c r="O4563" s="196"/>
      <c r="P4563" s="196"/>
      <c r="Q4563" s="196"/>
      <c r="R4563" s="196"/>
      <c r="S4563" s="196"/>
      <c r="T4563" s="197"/>
      <c r="AT4563" s="191" t="s">
        <v>532</v>
      </c>
      <c r="AU4563" s="191" t="s">
        <v>89</v>
      </c>
      <c r="AV4563" s="13" t="s">
        <v>89</v>
      </c>
      <c r="AW4563" s="13" t="s">
        <v>30</v>
      </c>
      <c r="AX4563" s="13" t="s">
        <v>76</v>
      </c>
      <c r="AY4563" s="191" t="s">
        <v>524</v>
      </c>
    </row>
    <row r="4564" spans="2:51" s="13" customFormat="1">
      <c r="B4564" s="189"/>
      <c r="D4564" s="190" t="s">
        <v>532</v>
      </c>
      <c r="E4564" s="191" t="s">
        <v>1</v>
      </c>
      <c r="F4564" s="192" t="s">
        <v>1370</v>
      </c>
      <c r="H4564" s="193">
        <v>0.193</v>
      </c>
      <c r="I4564" s="194"/>
      <c r="L4564" s="189"/>
      <c r="M4564" s="195"/>
      <c r="N4564" s="196"/>
      <c r="O4564" s="196"/>
      <c r="P4564" s="196"/>
      <c r="Q4564" s="196"/>
      <c r="R4564" s="196"/>
      <c r="S4564" s="196"/>
      <c r="T4564" s="197"/>
      <c r="AT4564" s="191" t="s">
        <v>532</v>
      </c>
      <c r="AU4564" s="191" t="s">
        <v>89</v>
      </c>
      <c r="AV4564" s="13" t="s">
        <v>89</v>
      </c>
      <c r="AW4564" s="13" t="s">
        <v>30</v>
      </c>
      <c r="AX4564" s="13" t="s">
        <v>76</v>
      </c>
      <c r="AY4564" s="191" t="s">
        <v>524</v>
      </c>
    </row>
    <row r="4565" spans="2:51" s="14" customFormat="1">
      <c r="B4565" s="198"/>
      <c r="D4565" s="190" t="s">
        <v>532</v>
      </c>
      <c r="E4565" s="199" t="s">
        <v>1</v>
      </c>
      <c r="F4565" s="200" t="s">
        <v>1371</v>
      </c>
      <c r="H4565" s="199" t="s">
        <v>1</v>
      </c>
      <c r="I4565" s="201"/>
      <c r="L4565" s="198"/>
      <c r="M4565" s="202"/>
      <c r="N4565" s="203"/>
      <c r="O4565" s="203"/>
      <c r="P4565" s="203"/>
      <c r="Q4565" s="203"/>
      <c r="R4565" s="203"/>
      <c r="S4565" s="203"/>
      <c r="T4565" s="204"/>
      <c r="AT4565" s="199" t="s">
        <v>532</v>
      </c>
      <c r="AU4565" s="199" t="s">
        <v>89</v>
      </c>
      <c r="AV4565" s="14" t="s">
        <v>83</v>
      </c>
      <c r="AW4565" s="14" t="s">
        <v>30</v>
      </c>
      <c r="AX4565" s="14" t="s">
        <v>76</v>
      </c>
      <c r="AY4565" s="199" t="s">
        <v>524</v>
      </c>
    </row>
    <row r="4566" spans="2:51" s="14" customFormat="1">
      <c r="B4566" s="198"/>
      <c r="D4566" s="190" t="s">
        <v>532</v>
      </c>
      <c r="E4566" s="199" t="s">
        <v>1</v>
      </c>
      <c r="F4566" s="200" t="s">
        <v>1226</v>
      </c>
      <c r="H4566" s="199" t="s">
        <v>1</v>
      </c>
      <c r="I4566" s="201"/>
      <c r="L4566" s="198"/>
      <c r="M4566" s="202"/>
      <c r="N4566" s="203"/>
      <c r="O4566" s="203"/>
      <c r="P4566" s="203"/>
      <c r="Q4566" s="203"/>
      <c r="R4566" s="203"/>
      <c r="S4566" s="203"/>
      <c r="T4566" s="204"/>
      <c r="AT4566" s="199" t="s">
        <v>532</v>
      </c>
      <c r="AU4566" s="199" t="s">
        <v>89</v>
      </c>
      <c r="AV4566" s="14" t="s">
        <v>83</v>
      </c>
      <c r="AW4566" s="14" t="s">
        <v>30</v>
      </c>
      <c r="AX4566" s="14" t="s">
        <v>76</v>
      </c>
      <c r="AY4566" s="199" t="s">
        <v>524</v>
      </c>
    </row>
    <row r="4567" spans="2:51" s="13" customFormat="1">
      <c r="B4567" s="189"/>
      <c r="D4567" s="190" t="s">
        <v>532</v>
      </c>
      <c r="E4567" s="191" t="s">
        <v>1</v>
      </c>
      <c r="F4567" s="192" t="s">
        <v>4665</v>
      </c>
      <c r="H4567" s="193">
        <v>5.343</v>
      </c>
      <c r="I4567" s="194"/>
      <c r="L4567" s="189"/>
      <c r="M4567" s="195"/>
      <c r="N4567" s="196"/>
      <c r="O4567" s="196"/>
      <c r="P4567" s="196"/>
      <c r="Q4567" s="196"/>
      <c r="R4567" s="196"/>
      <c r="S4567" s="196"/>
      <c r="T4567" s="197"/>
      <c r="AT4567" s="191" t="s">
        <v>532</v>
      </c>
      <c r="AU4567" s="191" t="s">
        <v>89</v>
      </c>
      <c r="AV4567" s="13" t="s">
        <v>89</v>
      </c>
      <c r="AW4567" s="13" t="s">
        <v>30</v>
      </c>
      <c r="AX4567" s="13" t="s">
        <v>76</v>
      </c>
      <c r="AY4567" s="191" t="s">
        <v>524</v>
      </c>
    </row>
    <row r="4568" spans="2:51" s="13" customFormat="1">
      <c r="B4568" s="189"/>
      <c r="D4568" s="190" t="s">
        <v>532</v>
      </c>
      <c r="E4568" s="191" t="s">
        <v>1</v>
      </c>
      <c r="F4568" s="192" t="s">
        <v>4666</v>
      </c>
      <c r="H4568" s="193">
        <v>4.8550000000000004</v>
      </c>
      <c r="I4568" s="194"/>
      <c r="L4568" s="189"/>
      <c r="M4568" s="195"/>
      <c r="N4568" s="196"/>
      <c r="O4568" s="196"/>
      <c r="P4568" s="196"/>
      <c r="Q4568" s="196"/>
      <c r="R4568" s="196"/>
      <c r="S4568" s="196"/>
      <c r="T4568" s="197"/>
      <c r="AT4568" s="191" t="s">
        <v>532</v>
      </c>
      <c r="AU4568" s="191" t="s">
        <v>89</v>
      </c>
      <c r="AV4568" s="13" t="s">
        <v>89</v>
      </c>
      <c r="AW4568" s="13" t="s">
        <v>30</v>
      </c>
      <c r="AX4568" s="13" t="s">
        <v>76</v>
      </c>
      <c r="AY4568" s="191" t="s">
        <v>524</v>
      </c>
    </row>
    <row r="4569" spans="2:51" s="14" customFormat="1">
      <c r="B4569" s="198"/>
      <c r="D4569" s="190" t="s">
        <v>532</v>
      </c>
      <c r="E4569" s="199" t="s">
        <v>1</v>
      </c>
      <c r="F4569" s="200" t="s">
        <v>1374</v>
      </c>
      <c r="H4569" s="199" t="s">
        <v>1</v>
      </c>
      <c r="I4569" s="201"/>
      <c r="L4569" s="198"/>
      <c r="M4569" s="202"/>
      <c r="N4569" s="203"/>
      <c r="O4569" s="203"/>
      <c r="P4569" s="203"/>
      <c r="Q4569" s="203"/>
      <c r="R4569" s="203"/>
      <c r="S4569" s="203"/>
      <c r="T4569" s="204"/>
      <c r="AT4569" s="199" t="s">
        <v>532</v>
      </c>
      <c r="AU4569" s="199" t="s">
        <v>89</v>
      </c>
      <c r="AV4569" s="14" t="s">
        <v>83</v>
      </c>
      <c r="AW4569" s="14" t="s">
        <v>30</v>
      </c>
      <c r="AX4569" s="14" t="s">
        <v>76</v>
      </c>
      <c r="AY4569" s="199" t="s">
        <v>524</v>
      </c>
    </row>
    <row r="4570" spans="2:51" s="14" customFormat="1">
      <c r="B4570" s="198"/>
      <c r="D4570" s="190" t="s">
        <v>532</v>
      </c>
      <c r="E4570" s="199" t="s">
        <v>1</v>
      </c>
      <c r="F4570" s="200" t="s">
        <v>1226</v>
      </c>
      <c r="H4570" s="199" t="s">
        <v>1</v>
      </c>
      <c r="I4570" s="201"/>
      <c r="L4570" s="198"/>
      <c r="M4570" s="202"/>
      <c r="N4570" s="203"/>
      <c r="O4570" s="203"/>
      <c r="P4570" s="203"/>
      <c r="Q4570" s="203"/>
      <c r="R4570" s="203"/>
      <c r="S4570" s="203"/>
      <c r="T4570" s="204"/>
      <c r="AT4570" s="199" t="s">
        <v>532</v>
      </c>
      <c r="AU4570" s="199" t="s">
        <v>89</v>
      </c>
      <c r="AV4570" s="14" t="s">
        <v>83</v>
      </c>
      <c r="AW4570" s="14" t="s">
        <v>30</v>
      </c>
      <c r="AX4570" s="14" t="s">
        <v>76</v>
      </c>
      <c r="AY4570" s="199" t="s">
        <v>524</v>
      </c>
    </row>
    <row r="4571" spans="2:51" s="13" customFormat="1">
      <c r="B4571" s="189"/>
      <c r="D4571" s="190" t="s">
        <v>532</v>
      </c>
      <c r="E4571" s="191" t="s">
        <v>1</v>
      </c>
      <c r="F4571" s="192" t="s">
        <v>4667</v>
      </c>
      <c r="H4571" s="193">
        <v>2.7</v>
      </c>
      <c r="I4571" s="194"/>
      <c r="L4571" s="189"/>
      <c r="M4571" s="195"/>
      <c r="N4571" s="196"/>
      <c r="O4571" s="196"/>
      <c r="P4571" s="196"/>
      <c r="Q4571" s="196"/>
      <c r="R4571" s="196"/>
      <c r="S4571" s="196"/>
      <c r="T4571" s="197"/>
      <c r="AT4571" s="191" t="s">
        <v>532</v>
      </c>
      <c r="AU4571" s="191" t="s">
        <v>89</v>
      </c>
      <c r="AV4571" s="13" t="s">
        <v>89</v>
      </c>
      <c r="AW4571" s="13" t="s">
        <v>30</v>
      </c>
      <c r="AX4571" s="13" t="s">
        <v>76</v>
      </c>
      <c r="AY4571" s="191" t="s">
        <v>524</v>
      </c>
    </row>
    <row r="4572" spans="2:51" s="14" customFormat="1">
      <c r="B4572" s="198"/>
      <c r="D4572" s="190" t="s">
        <v>532</v>
      </c>
      <c r="E4572" s="199" t="s">
        <v>1</v>
      </c>
      <c r="F4572" s="200" t="s">
        <v>1376</v>
      </c>
      <c r="H4572" s="199" t="s">
        <v>1</v>
      </c>
      <c r="I4572" s="201"/>
      <c r="L4572" s="198"/>
      <c r="M4572" s="202"/>
      <c r="N4572" s="203"/>
      <c r="O4572" s="203"/>
      <c r="P4572" s="203"/>
      <c r="Q4572" s="203"/>
      <c r="R4572" s="203"/>
      <c r="S4572" s="203"/>
      <c r="T4572" s="204"/>
      <c r="AT4572" s="199" t="s">
        <v>532</v>
      </c>
      <c r="AU4572" s="199" t="s">
        <v>89</v>
      </c>
      <c r="AV4572" s="14" t="s">
        <v>83</v>
      </c>
      <c r="AW4572" s="14" t="s">
        <v>30</v>
      </c>
      <c r="AX4572" s="14" t="s">
        <v>76</v>
      </c>
      <c r="AY4572" s="199" t="s">
        <v>524</v>
      </c>
    </row>
    <row r="4573" spans="2:51" s="14" customFormat="1">
      <c r="B4573" s="198"/>
      <c r="D4573" s="190" t="s">
        <v>532</v>
      </c>
      <c r="E4573" s="199" t="s">
        <v>1</v>
      </c>
      <c r="F4573" s="200" t="s">
        <v>1226</v>
      </c>
      <c r="H4573" s="199" t="s">
        <v>1</v>
      </c>
      <c r="I4573" s="201"/>
      <c r="L4573" s="198"/>
      <c r="M4573" s="202"/>
      <c r="N4573" s="203"/>
      <c r="O4573" s="203"/>
      <c r="P4573" s="203"/>
      <c r="Q4573" s="203"/>
      <c r="R4573" s="203"/>
      <c r="S4573" s="203"/>
      <c r="T4573" s="204"/>
      <c r="AT4573" s="199" t="s">
        <v>532</v>
      </c>
      <c r="AU4573" s="199" t="s">
        <v>89</v>
      </c>
      <c r="AV4573" s="14" t="s">
        <v>83</v>
      </c>
      <c r="AW4573" s="14" t="s">
        <v>30</v>
      </c>
      <c r="AX4573" s="14" t="s">
        <v>76</v>
      </c>
      <c r="AY4573" s="199" t="s">
        <v>524</v>
      </c>
    </row>
    <row r="4574" spans="2:51" s="13" customFormat="1">
      <c r="B4574" s="189"/>
      <c r="D4574" s="190" t="s">
        <v>532</v>
      </c>
      <c r="E4574" s="191" t="s">
        <v>1</v>
      </c>
      <c r="F4574" s="192" t="s">
        <v>4668</v>
      </c>
      <c r="H4574" s="193">
        <v>2.7</v>
      </c>
      <c r="I4574" s="194"/>
      <c r="L4574" s="189"/>
      <c r="M4574" s="195"/>
      <c r="N4574" s="196"/>
      <c r="O4574" s="196"/>
      <c r="P4574" s="196"/>
      <c r="Q4574" s="196"/>
      <c r="R4574" s="196"/>
      <c r="S4574" s="196"/>
      <c r="T4574" s="197"/>
      <c r="AT4574" s="191" t="s">
        <v>532</v>
      </c>
      <c r="AU4574" s="191" t="s">
        <v>89</v>
      </c>
      <c r="AV4574" s="13" t="s">
        <v>89</v>
      </c>
      <c r="AW4574" s="13" t="s">
        <v>30</v>
      </c>
      <c r="AX4574" s="13" t="s">
        <v>76</v>
      </c>
      <c r="AY4574" s="191" t="s">
        <v>524</v>
      </c>
    </row>
    <row r="4575" spans="2:51" s="13" customFormat="1">
      <c r="B4575" s="189"/>
      <c r="D4575" s="190" t="s">
        <v>532</v>
      </c>
      <c r="E4575" s="191" t="s">
        <v>1</v>
      </c>
      <c r="F4575" s="192" t="s">
        <v>4669</v>
      </c>
      <c r="H4575" s="193">
        <v>12.94</v>
      </c>
      <c r="I4575" s="194"/>
      <c r="L4575" s="189"/>
      <c r="M4575" s="195"/>
      <c r="N4575" s="196"/>
      <c r="O4575" s="196"/>
      <c r="P4575" s="196"/>
      <c r="Q4575" s="196"/>
      <c r="R4575" s="196"/>
      <c r="S4575" s="196"/>
      <c r="T4575" s="197"/>
      <c r="AT4575" s="191" t="s">
        <v>532</v>
      </c>
      <c r="AU4575" s="191" t="s">
        <v>89</v>
      </c>
      <c r="AV4575" s="13" t="s">
        <v>89</v>
      </c>
      <c r="AW4575" s="13" t="s">
        <v>30</v>
      </c>
      <c r="AX4575" s="13" t="s">
        <v>76</v>
      </c>
      <c r="AY4575" s="191" t="s">
        <v>524</v>
      </c>
    </row>
    <row r="4576" spans="2:51" s="13" customFormat="1">
      <c r="B4576" s="189"/>
      <c r="D4576" s="190" t="s">
        <v>532</v>
      </c>
      <c r="E4576" s="191" t="s">
        <v>1</v>
      </c>
      <c r="F4576" s="192" t="s">
        <v>1379</v>
      </c>
      <c r="H4576" s="193">
        <v>-6.55</v>
      </c>
      <c r="I4576" s="194"/>
      <c r="L4576" s="189"/>
      <c r="M4576" s="195"/>
      <c r="N4576" s="196"/>
      <c r="O4576" s="196"/>
      <c r="P4576" s="196"/>
      <c r="Q4576" s="196"/>
      <c r="R4576" s="196"/>
      <c r="S4576" s="196"/>
      <c r="T4576" s="197"/>
      <c r="AT4576" s="191" t="s">
        <v>532</v>
      </c>
      <c r="AU4576" s="191" t="s">
        <v>89</v>
      </c>
      <c r="AV4576" s="13" t="s">
        <v>89</v>
      </c>
      <c r="AW4576" s="13" t="s">
        <v>30</v>
      </c>
      <c r="AX4576" s="13" t="s">
        <v>76</v>
      </c>
      <c r="AY4576" s="191" t="s">
        <v>524</v>
      </c>
    </row>
    <row r="4577" spans="2:51" s="13" customFormat="1">
      <c r="B4577" s="189"/>
      <c r="D4577" s="190" t="s">
        <v>532</v>
      </c>
      <c r="E4577" s="191" t="s">
        <v>1</v>
      </c>
      <c r="F4577" s="192" t="s">
        <v>1380</v>
      </c>
      <c r="H4577" s="193">
        <v>0.67100000000000004</v>
      </c>
      <c r="I4577" s="194"/>
      <c r="L4577" s="189"/>
      <c r="M4577" s="195"/>
      <c r="N4577" s="196"/>
      <c r="O4577" s="196"/>
      <c r="P4577" s="196"/>
      <c r="Q4577" s="196"/>
      <c r="R4577" s="196"/>
      <c r="S4577" s="196"/>
      <c r="T4577" s="197"/>
      <c r="AT4577" s="191" t="s">
        <v>532</v>
      </c>
      <c r="AU4577" s="191" t="s">
        <v>89</v>
      </c>
      <c r="AV4577" s="13" t="s">
        <v>89</v>
      </c>
      <c r="AW4577" s="13" t="s">
        <v>30</v>
      </c>
      <c r="AX4577" s="13" t="s">
        <v>76</v>
      </c>
      <c r="AY4577" s="191" t="s">
        <v>524</v>
      </c>
    </row>
    <row r="4578" spans="2:51" s="14" customFormat="1">
      <c r="B4578" s="198"/>
      <c r="D4578" s="190" t="s">
        <v>532</v>
      </c>
      <c r="E4578" s="199" t="s">
        <v>1</v>
      </c>
      <c r="F4578" s="200" t="s">
        <v>1084</v>
      </c>
      <c r="H4578" s="199" t="s">
        <v>1</v>
      </c>
      <c r="I4578" s="201"/>
      <c r="L4578" s="198"/>
      <c r="M4578" s="202"/>
      <c r="N4578" s="203"/>
      <c r="O4578" s="203"/>
      <c r="P4578" s="203"/>
      <c r="Q4578" s="203"/>
      <c r="R4578" s="203"/>
      <c r="S4578" s="203"/>
      <c r="T4578" s="204"/>
      <c r="AT4578" s="199" t="s">
        <v>532</v>
      </c>
      <c r="AU4578" s="199" t="s">
        <v>89</v>
      </c>
      <c r="AV4578" s="14" t="s">
        <v>83</v>
      </c>
      <c r="AW4578" s="14" t="s">
        <v>30</v>
      </c>
      <c r="AX4578" s="14" t="s">
        <v>76</v>
      </c>
      <c r="AY4578" s="199" t="s">
        <v>524</v>
      </c>
    </row>
    <row r="4579" spans="2:51" s="14" customFormat="1">
      <c r="B4579" s="198"/>
      <c r="D4579" s="190" t="s">
        <v>532</v>
      </c>
      <c r="E4579" s="199" t="s">
        <v>1</v>
      </c>
      <c r="F4579" s="200" t="s">
        <v>1226</v>
      </c>
      <c r="H4579" s="199" t="s">
        <v>1</v>
      </c>
      <c r="I4579" s="201"/>
      <c r="L4579" s="198"/>
      <c r="M4579" s="202"/>
      <c r="N4579" s="203"/>
      <c r="O4579" s="203"/>
      <c r="P4579" s="203"/>
      <c r="Q4579" s="203"/>
      <c r="R4579" s="203"/>
      <c r="S4579" s="203"/>
      <c r="T4579" s="204"/>
      <c r="AT4579" s="199" t="s">
        <v>532</v>
      </c>
      <c r="AU4579" s="199" t="s">
        <v>89</v>
      </c>
      <c r="AV4579" s="14" t="s">
        <v>83</v>
      </c>
      <c r="AW4579" s="14" t="s">
        <v>30</v>
      </c>
      <c r="AX4579" s="14" t="s">
        <v>76</v>
      </c>
      <c r="AY4579" s="199" t="s">
        <v>524</v>
      </c>
    </row>
    <row r="4580" spans="2:51" s="13" customFormat="1">
      <c r="B4580" s="189"/>
      <c r="D4580" s="190" t="s">
        <v>532</v>
      </c>
      <c r="E4580" s="191" t="s">
        <v>1</v>
      </c>
      <c r="F4580" s="192" t="s">
        <v>4670</v>
      </c>
      <c r="H4580" s="193">
        <v>19.832999999999998</v>
      </c>
      <c r="I4580" s="194"/>
      <c r="L4580" s="189"/>
      <c r="M4580" s="195"/>
      <c r="N4580" s="196"/>
      <c r="O4580" s="196"/>
      <c r="P4580" s="196"/>
      <c r="Q4580" s="196"/>
      <c r="R4580" s="196"/>
      <c r="S4580" s="196"/>
      <c r="T4580" s="197"/>
      <c r="AT4580" s="191" t="s">
        <v>532</v>
      </c>
      <c r="AU4580" s="191" t="s">
        <v>89</v>
      </c>
      <c r="AV4580" s="13" t="s">
        <v>89</v>
      </c>
      <c r="AW4580" s="13" t="s">
        <v>30</v>
      </c>
      <c r="AX4580" s="13" t="s">
        <v>76</v>
      </c>
      <c r="AY4580" s="191" t="s">
        <v>524</v>
      </c>
    </row>
    <row r="4581" spans="2:51" s="13" customFormat="1">
      <c r="B4581" s="189"/>
      <c r="D4581" s="190" t="s">
        <v>532</v>
      </c>
      <c r="E4581" s="191" t="s">
        <v>1</v>
      </c>
      <c r="F4581" s="192" t="s">
        <v>1382</v>
      </c>
      <c r="H4581" s="193">
        <v>-6.9950000000000001</v>
      </c>
      <c r="I4581" s="194"/>
      <c r="L4581" s="189"/>
      <c r="M4581" s="195"/>
      <c r="N4581" s="196"/>
      <c r="O4581" s="196"/>
      <c r="P4581" s="196"/>
      <c r="Q4581" s="196"/>
      <c r="R4581" s="196"/>
      <c r="S4581" s="196"/>
      <c r="T4581" s="197"/>
      <c r="AT4581" s="191" t="s">
        <v>532</v>
      </c>
      <c r="AU4581" s="191" t="s">
        <v>89</v>
      </c>
      <c r="AV4581" s="13" t="s">
        <v>89</v>
      </c>
      <c r="AW4581" s="13" t="s">
        <v>30</v>
      </c>
      <c r="AX4581" s="13" t="s">
        <v>76</v>
      </c>
      <c r="AY4581" s="191" t="s">
        <v>524</v>
      </c>
    </row>
    <row r="4582" spans="2:51" s="13" customFormat="1">
      <c r="B4582" s="189"/>
      <c r="D4582" s="190" t="s">
        <v>532</v>
      </c>
      <c r="E4582" s="191" t="s">
        <v>1</v>
      </c>
      <c r="F4582" s="192" t="s">
        <v>1383</v>
      </c>
      <c r="H4582" s="193">
        <v>0.70499999999999996</v>
      </c>
      <c r="I4582" s="194"/>
      <c r="L4582" s="189"/>
      <c r="M4582" s="195"/>
      <c r="N4582" s="196"/>
      <c r="O4582" s="196"/>
      <c r="P4582" s="196"/>
      <c r="Q4582" s="196"/>
      <c r="R4582" s="196"/>
      <c r="S4582" s="196"/>
      <c r="T4582" s="197"/>
      <c r="AT4582" s="191" t="s">
        <v>532</v>
      </c>
      <c r="AU4582" s="191" t="s">
        <v>89</v>
      </c>
      <c r="AV4582" s="13" t="s">
        <v>89</v>
      </c>
      <c r="AW4582" s="13" t="s">
        <v>30</v>
      </c>
      <c r="AX4582" s="13" t="s">
        <v>76</v>
      </c>
      <c r="AY4582" s="191" t="s">
        <v>524</v>
      </c>
    </row>
    <row r="4583" spans="2:51" s="14" customFormat="1">
      <c r="B4583" s="198"/>
      <c r="D4583" s="190" t="s">
        <v>532</v>
      </c>
      <c r="E4583" s="199" t="s">
        <v>1</v>
      </c>
      <c r="F4583" s="200" t="s">
        <v>1384</v>
      </c>
      <c r="H4583" s="199" t="s">
        <v>1</v>
      </c>
      <c r="I4583" s="201"/>
      <c r="L4583" s="198"/>
      <c r="M4583" s="202"/>
      <c r="N4583" s="203"/>
      <c r="O4583" s="203"/>
      <c r="P4583" s="203"/>
      <c r="Q4583" s="203"/>
      <c r="R4583" s="203"/>
      <c r="S4583" s="203"/>
      <c r="T4583" s="204"/>
      <c r="AT4583" s="199" t="s">
        <v>532</v>
      </c>
      <c r="AU4583" s="199" t="s">
        <v>89</v>
      </c>
      <c r="AV4583" s="14" t="s">
        <v>83</v>
      </c>
      <c r="AW4583" s="14" t="s">
        <v>30</v>
      </c>
      <c r="AX4583" s="14" t="s">
        <v>76</v>
      </c>
      <c r="AY4583" s="199" t="s">
        <v>524</v>
      </c>
    </row>
    <row r="4584" spans="2:51" s="14" customFormat="1">
      <c r="B4584" s="198"/>
      <c r="D4584" s="190" t="s">
        <v>532</v>
      </c>
      <c r="E4584" s="199" t="s">
        <v>1</v>
      </c>
      <c r="F4584" s="200" t="s">
        <v>1226</v>
      </c>
      <c r="H4584" s="199" t="s">
        <v>1</v>
      </c>
      <c r="I4584" s="201"/>
      <c r="L4584" s="198"/>
      <c r="M4584" s="202"/>
      <c r="N4584" s="203"/>
      <c r="O4584" s="203"/>
      <c r="P4584" s="203"/>
      <c r="Q4584" s="203"/>
      <c r="R4584" s="203"/>
      <c r="S4584" s="203"/>
      <c r="T4584" s="204"/>
      <c r="AT4584" s="199" t="s">
        <v>532</v>
      </c>
      <c r="AU4584" s="199" t="s">
        <v>89</v>
      </c>
      <c r="AV4584" s="14" t="s">
        <v>83</v>
      </c>
      <c r="AW4584" s="14" t="s">
        <v>30</v>
      </c>
      <c r="AX4584" s="14" t="s">
        <v>76</v>
      </c>
      <c r="AY4584" s="199" t="s">
        <v>524</v>
      </c>
    </row>
    <row r="4585" spans="2:51" s="13" customFormat="1">
      <c r="B4585" s="189"/>
      <c r="D4585" s="190" t="s">
        <v>532</v>
      </c>
      <c r="E4585" s="191" t="s">
        <v>1</v>
      </c>
      <c r="F4585" s="192" t="s">
        <v>4671</v>
      </c>
      <c r="H4585" s="193">
        <v>37.238999999999997</v>
      </c>
      <c r="I4585" s="194"/>
      <c r="L4585" s="189"/>
      <c r="M4585" s="195"/>
      <c r="N4585" s="196"/>
      <c r="O4585" s="196"/>
      <c r="P4585" s="196"/>
      <c r="Q4585" s="196"/>
      <c r="R4585" s="196"/>
      <c r="S4585" s="196"/>
      <c r="T4585" s="197"/>
      <c r="AT4585" s="191" t="s">
        <v>532</v>
      </c>
      <c r="AU4585" s="191" t="s">
        <v>89</v>
      </c>
      <c r="AV4585" s="13" t="s">
        <v>89</v>
      </c>
      <c r="AW4585" s="13" t="s">
        <v>30</v>
      </c>
      <c r="AX4585" s="13" t="s">
        <v>76</v>
      </c>
      <c r="AY4585" s="191" t="s">
        <v>524</v>
      </c>
    </row>
    <row r="4586" spans="2:51" s="13" customFormat="1">
      <c r="B4586" s="189"/>
      <c r="D4586" s="190" t="s">
        <v>532</v>
      </c>
      <c r="E4586" s="191" t="s">
        <v>1</v>
      </c>
      <c r="F4586" s="192" t="s">
        <v>1386</v>
      </c>
      <c r="H4586" s="193">
        <v>-6.7279999999999998</v>
      </c>
      <c r="I4586" s="194"/>
      <c r="L4586" s="189"/>
      <c r="M4586" s="195"/>
      <c r="N4586" s="196"/>
      <c r="O4586" s="196"/>
      <c r="P4586" s="196"/>
      <c r="Q4586" s="196"/>
      <c r="R4586" s="196"/>
      <c r="S4586" s="196"/>
      <c r="T4586" s="197"/>
      <c r="AT4586" s="191" t="s">
        <v>532</v>
      </c>
      <c r="AU4586" s="191" t="s">
        <v>89</v>
      </c>
      <c r="AV4586" s="13" t="s">
        <v>89</v>
      </c>
      <c r="AW4586" s="13" t="s">
        <v>30</v>
      </c>
      <c r="AX4586" s="13" t="s">
        <v>76</v>
      </c>
      <c r="AY4586" s="191" t="s">
        <v>524</v>
      </c>
    </row>
    <row r="4587" spans="2:51" s="13" customFormat="1">
      <c r="B4587" s="189"/>
      <c r="D4587" s="190" t="s">
        <v>532</v>
      </c>
      <c r="E4587" s="191" t="s">
        <v>1</v>
      </c>
      <c r="F4587" s="192" t="s">
        <v>1387</v>
      </c>
      <c r="H4587" s="193">
        <v>0.69399999999999995</v>
      </c>
      <c r="I4587" s="194"/>
      <c r="L4587" s="189"/>
      <c r="M4587" s="195"/>
      <c r="N4587" s="196"/>
      <c r="O4587" s="196"/>
      <c r="P4587" s="196"/>
      <c r="Q4587" s="196"/>
      <c r="R4587" s="196"/>
      <c r="S4587" s="196"/>
      <c r="T4587" s="197"/>
      <c r="AT4587" s="191" t="s">
        <v>532</v>
      </c>
      <c r="AU4587" s="191" t="s">
        <v>89</v>
      </c>
      <c r="AV4587" s="13" t="s">
        <v>89</v>
      </c>
      <c r="AW4587" s="13" t="s">
        <v>30</v>
      </c>
      <c r="AX4587" s="13" t="s">
        <v>76</v>
      </c>
      <c r="AY4587" s="191" t="s">
        <v>524</v>
      </c>
    </row>
    <row r="4588" spans="2:51" s="14" customFormat="1">
      <c r="B4588" s="198"/>
      <c r="D4588" s="190" t="s">
        <v>532</v>
      </c>
      <c r="E4588" s="199" t="s">
        <v>1</v>
      </c>
      <c r="F4588" s="200" t="s">
        <v>1388</v>
      </c>
      <c r="H4588" s="199" t="s">
        <v>1</v>
      </c>
      <c r="I4588" s="201"/>
      <c r="L4588" s="198"/>
      <c r="M4588" s="202"/>
      <c r="N4588" s="203"/>
      <c r="O4588" s="203"/>
      <c r="P4588" s="203"/>
      <c r="Q4588" s="203"/>
      <c r="R4588" s="203"/>
      <c r="S4588" s="203"/>
      <c r="T4588" s="204"/>
      <c r="AT4588" s="199" t="s">
        <v>532</v>
      </c>
      <c r="AU4588" s="199" t="s">
        <v>89</v>
      </c>
      <c r="AV4588" s="14" t="s">
        <v>83</v>
      </c>
      <c r="AW4588" s="14" t="s">
        <v>30</v>
      </c>
      <c r="AX4588" s="14" t="s">
        <v>76</v>
      </c>
      <c r="AY4588" s="199" t="s">
        <v>524</v>
      </c>
    </row>
    <row r="4589" spans="2:51" s="14" customFormat="1">
      <c r="B4589" s="198"/>
      <c r="D4589" s="190" t="s">
        <v>532</v>
      </c>
      <c r="E4589" s="199" t="s">
        <v>1</v>
      </c>
      <c r="F4589" s="200" t="s">
        <v>1226</v>
      </c>
      <c r="H4589" s="199" t="s">
        <v>1</v>
      </c>
      <c r="I4589" s="201"/>
      <c r="L4589" s="198"/>
      <c r="M4589" s="202"/>
      <c r="N4589" s="203"/>
      <c r="O4589" s="203"/>
      <c r="P4589" s="203"/>
      <c r="Q4589" s="203"/>
      <c r="R4589" s="203"/>
      <c r="S4589" s="203"/>
      <c r="T4589" s="204"/>
      <c r="AT4589" s="199" t="s">
        <v>532</v>
      </c>
      <c r="AU4589" s="199" t="s">
        <v>89</v>
      </c>
      <c r="AV4589" s="14" t="s">
        <v>83</v>
      </c>
      <c r="AW4589" s="14" t="s">
        <v>30</v>
      </c>
      <c r="AX4589" s="14" t="s">
        <v>76</v>
      </c>
      <c r="AY4589" s="199" t="s">
        <v>524</v>
      </c>
    </row>
    <row r="4590" spans="2:51" s="13" customFormat="1">
      <c r="B4590" s="189"/>
      <c r="D4590" s="190" t="s">
        <v>532</v>
      </c>
      <c r="E4590" s="191" t="s">
        <v>1</v>
      </c>
      <c r="F4590" s="192" t="s">
        <v>4672</v>
      </c>
      <c r="H4590" s="193">
        <v>39.418999999999997</v>
      </c>
      <c r="I4590" s="194"/>
      <c r="L4590" s="189"/>
      <c r="M4590" s="195"/>
      <c r="N4590" s="196"/>
      <c r="O4590" s="196"/>
      <c r="P4590" s="196"/>
      <c r="Q4590" s="196"/>
      <c r="R4590" s="196"/>
      <c r="S4590" s="196"/>
      <c r="T4590" s="197"/>
      <c r="AT4590" s="191" t="s">
        <v>532</v>
      </c>
      <c r="AU4590" s="191" t="s">
        <v>89</v>
      </c>
      <c r="AV4590" s="13" t="s">
        <v>89</v>
      </c>
      <c r="AW4590" s="13" t="s">
        <v>30</v>
      </c>
      <c r="AX4590" s="13" t="s">
        <v>76</v>
      </c>
      <c r="AY4590" s="191" t="s">
        <v>524</v>
      </c>
    </row>
    <row r="4591" spans="2:51" s="13" customFormat="1">
      <c r="B4591" s="189"/>
      <c r="D4591" s="190" t="s">
        <v>532</v>
      </c>
      <c r="E4591" s="191" t="s">
        <v>1</v>
      </c>
      <c r="F4591" s="192" t="s">
        <v>1390</v>
      </c>
      <c r="H4591" s="193">
        <v>-9.56</v>
      </c>
      <c r="I4591" s="194"/>
      <c r="L4591" s="189"/>
      <c r="M4591" s="195"/>
      <c r="N4591" s="196"/>
      <c r="O4591" s="196"/>
      <c r="P4591" s="196"/>
      <c r="Q4591" s="196"/>
      <c r="R4591" s="196"/>
      <c r="S4591" s="196"/>
      <c r="T4591" s="197"/>
      <c r="AT4591" s="191" t="s">
        <v>532</v>
      </c>
      <c r="AU4591" s="191" t="s">
        <v>89</v>
      </c>
      <c r="AV4591" s="13" t="s">
        <v>89</v>
      </c>
      <c r="AW4591" s="13" t="s">
        <v>30</v>
      </c>
      <c r="AX4591" s="13" t="s">
        <v>76</v>
      </c>
      <c r="AY4591" s="191" t="s">
        <v>524</v>
      </c>
    </row>
    <row r="4592" spans="2:51" s="13" customFormat="1">
      <c r="B4592" s="189"/>
      <c r="D4592" s="190" t="s">
        <v>532</v>
      </c>
      <c r="E4592" s="191" t="s">
        <v>1</v>
      </c>
      <c r="F4592" s="192" t="s">
        <v>1391</v>
      </c>
      <c r="H4592" s="193">
        <v>0.73499999999999999</v>
      </c>
      <c r="I4592" s="194"/>
      <c r="L4592" s="189"/>
      <c r="M4592" s="195"/>
      <c r="N4592" s="196"/>
      <c r="O4592" s="196"/>
      <c r="P4592" s="196"/>
      <c r="Q4592" s="196"/>
      <c r="R4592" s="196"/>
      <c r="S4592" s="196"/>
      <c r="T4592" s="197"/>
      <c r="AT4592" s="191" t="s">
        <v>532</v>
      </c>
      <c r="AU4592" s="191" t="s">
        <v>89</v>
      </c>
      <c r="AV4592" s="13" t="s">
        <v>89</v>
      </c>
      <c r="AW4592" s="13" t="s">
        <v>30</v>
      </c>
      <c r="AX4592" s="13" t="s">
        <v>76</v>
      </c>
      <c r="AY4592" s="191" t="s">
        <v>524</v>
      </c>
    </row>
    <row r="4593" spans="2:51" s="14" customFormat="1">
      <c r="B4593" s="198"/>
      <c r="D4593" s="190" t="s">
        <v>532</v>
      </c>
      <c r="E4593" s="199" t="s">
        <v>1</v>
      </c>
      <c r="F4593" s="200" t="s">
        <v>1193</v>
      </c>
      <c r="H4593" s="199" t="s">
        <v>1</v>
      </c>
      <c r="I4593" s="201"/>
      <c r="L4593" s="198"/>
      <c r="M4593" s="202"/>
      <c r="N4593" s="203"/>
      <c r="O4593" s="203"/>
      <c r="P4593" s="203"/>
      <c r="Q4593" s="203"/>
      <c r="R4593" s="203"/>
      <c r="S4593" s="203"/>
      <c r="T4593" s="204"/>
      <c r="AT4593" s="199" t="s">
        <v>532</v>
      </c>
      <c r="AU4593" s="199" t="s">
        <v>89</v>
      </c>
      <c r="AV4593" s="14" t="s">
        <v>83</v>
      </c>
      <c r="AW4593" s="14" t="s">
        <v>30</v>
      </c>
      <c r="AX4593" s="14" t="s">
        <v>76</v>
      </c>
      <c r="AY4593" s="199" t="s">
        <v>524</v>
      </c>
    </row>
    <row r="4594" spans="2:51" s="14" customFormat="1">
      <c r="B4594" s="198"/>
      <c r="D4594" s="190" t="s">
        <v>532</v>
      </c>
      <c r="E4594" s="199" t="s">
        <v>1</v>
      </c>
      <c r="F4594" s="200" t="s">
        <v>1226</v>
      </c>
      <c r="H4594" s="199" t="s">
        <v>1</v>
      </c>
      <c r="I4594" s="201"/>
      <c r="L4594" s="198"/>
      <c r="M4594" s="202"/>
      <c r="N4594" s="203"/>
      <c r="O4594" s="203"/>
      <c r="P4594" s="203"/>
      <c r="Q4594" s="203"/>
      <c r="R4594" s="203"/>
      <c r="S4594" s="203"/>
      <c r="T4594" s="204"/>
      <c r="AT4594" s="199" t="s">
        <v>532</v>
      </c>
      <c r="AU4594" s="199" t="s">
        <v>89</v>
      </c>
      <c r="AV4594" s="14" t="s">
        <v>83</v>
      </c>
      <c r="AW4594" s="14" t="s">
        <v>30</v>
      </c>
      <c r="AX4594" s="14" t="s">
        <v>76</v>
      </c>
      <c r="AY4594" s="199" t="s">
        <v>524</v>
      </c>
    </row>
    <row r="4595" spans="2:51" s="13" customFormat="1">
      <c r="B4595" s="189"/>
      <c r="D4595" s="190" t="s">
        <v>532</v>
      </c>
      <c r="E4595" s="191" t="s">
        <v>1</v>
      </c>
      <c r="F4595" s="192" t="s">
        <v>4673</v>
      </c>
      <c r="H4595" s="193">
        <v>2.6</v>
      </c>
      <c r="I4595" s="194"/>
      <c r="L4595" s="189"/>
      <c r="M4595" s="195"/>
      <c r="N4595" s="196"/>
      <c r="O4595" s="196"/>
      <c r="P4595" s="196"/>
      <c r="Q4595" s="196"/>
      <c r="R4595" s="196"/>
      <c r="S4595" s="196"/>
      <c r="T4595" s="197"/>
      <c r="AT4595" s="191" t="s">
        <v>532</v>
      </c>
      <c r="AU4595" s="191" t="s">
        <v>89</v>
      </c>
      <c r="AV4595" s="13" t="s">
        <v>89</v>
      </c>
      <c r="AW4595" s="13" t="s">
        <v>30</v>
      </c>
      <c r="AX4595" s="13" t="s">
        <v>76</v>
      </c>
      <c r="AY4595" s="191" t="s">
        <v>524</v>
      </c>
    </row>
    <row r="4596" spans="2:51" s="14" customFormat="1">
      <c r="B4596" s="198"/>
      <c r="D4596" s="190" t="s">
        <v>532</v>
      </c>
      <c r="E4596" s="199" t="s">
        <v>1</v>
      </c>
      <c r="F4596" s="200" t="s">
        <v>1393</v>
      </c>
      <c r="H4596" s="199" t="s">
        <v>1</v>
      </c>
      <c r="I4596" s="201"/>
      <c r="L4596" s="198"/>
      <c r="M4596" s="202"/>
      <c r="N4596" s="203"/>
      <c r="O4596" s="203"/>
      <c r="P4596" s="203"/>
      <c r="Q4596" s="203"/>
      <c r="R4596" s="203"/>
      <c r="S4596" s="203"/>
      <c r="T4596" s="204"/>
      <c r="AT4596" s="199" t="s">
        <v>532</v>
      </c>
      <c r="AU4596" s="199" t="s">
        <v>89</v>
      </c>
      <c r="AV4596" s="14" t="s">
        <v>83</v>
      </c>
      <c r="AW4596" s="14" t="s">
        <v>30</v>
      </c>
      <c r="AX4596" s="14" t="s">
        <v>76</v>
      </c>
      <c r="AY4596" s="199" t="s">
        <v>524</v>
      </c>
    </row>
    <row r="4597" spans="2:51" s="13" customFormat="1">
      <c r="B4597" s="189"/>
      <c r="D4597" s="190" t="s">
        <v>532</v>
      </c>
      <c r="E4597" s="191" t="s">
        <v>1</v>
      </c>
      <c r="F4597" s="192" t="s">
        <v>4674</v>
      </c>
      <c r="H4597" s="193">
        <v>39.637</v>
      </c>
      <c r="I4597" s="194"/>
      <c r="L4597" s="189"/>
      <c r="M4597" s="195"/>
      <c r="N4597" s="196"/>
      <c r="O4597" s="196"/>
      <c r="P4597" s="196"/>
      <c r="Q4597" s="196"/>
      <c r="R4597" s="196"/>
      <c r="S4597" s="196"/>
      <c r="T4597" s="197"/>
      <c r="AT4597" s="191" t="s">
        <v>532</v>
      </c>
      <c r="AU4597" s="191" t="s">
        <v>89</v>
      </c>
      <c r="AV4597" s="13" t="s">
        <v>89</v>
      </c>
      <c r="AW4597" s="13" t="s">
        <v>30</v>
      </c>
      <c r="AX4597" s="13" t="s">
        <v>76</v>
      </c>
      <c r="AY4597" s="191" t="s">
        <v>524</v>
      </c>
    </row>
    <row r="4598" spans="2:51" s="13" customFormat="1">
      <c r="B4598" s="189"/>
      <c r="D4598" s="190" t="s">
        <v>532</v>
      </c>
      <c r="E4598" s="191" t="s">
        <v>1</v>
      </c>
      <c r="F4598" s="192" t="s">
        <v>1395</v>
      </c>
      <c r="H4598" s="193">
        <v>-7.4370000000000003</v>
      </c>
      <c r="I4598" s="194"/>
      <c r="L4598" s="189"/>
      <c r="M4598" s="195"/>
      <c r="N4598" s="196"/>
      <c r="O4598" s="196"/>
      <c r="P4598" s="196"/>
      <c r="Q4598" s="196"/>
      <c r="R4598" s="196"/>
      <c r="S4598" s="196"/>
      <c r="T4598" s="197"/>
      <c r="AT4598" s="191" t="s">
        <v>532</v>
      </c>
      <c r="AU4598" s="191" t="s">
        <v>89</v>
      </c>
      <c r="AV4598" s="13" t="s">
        <v>89</v>
      </c>
      <c r="AW4598" s="13" t="s">
        <v>30</v>
      </c>
      <c r="AX4598" s="13" t="s">
        <v>76</v>
      </c>
      <c r="AY4598" s="191" t="s">
        <v>524</v>
      </c>
    </row>
    <row r="4599" spans="2:51" s="13" customFormat="1">
      <c r="B4599" s="189"/>
      <c r="D4599" s="190" t="s">
        <v>532</v>
      </c>
      <c r="E4599" s="191" t="s">
        <v>1</v>
      </c>
      <c r="F4599" s="192" t="s">
        <v>1396</v>
      </c>
      <c r="H4599" s="193">
        <v>1.161</v>
      </c>
      <c r="I4599" s="194"/>
      <c r="L4599" s="189"/>
      <c r="M4599" s="195"/>
      <c r="N4599" s="196"/>
      <c r="O4599" s="196"/>
      <c r="P4599" s="196"/>
      <c r="Q4599" s="196"/>
      <c r="R4599" s="196"/>
      <c r="S4599" s="196"/>
      <c r="T4599" s="197"/>
      <c r="AT4599" s="191" t="s">
        <v>532</v>
      </c>
      <c r="AU4599" s="191" t="s">
        <v>89</v>
      </c>
      <c r="AV4599" s="13" t="s">
        <v>89</v>
      </c>
      <c r="AW4599" s="13" t="s">
        <v>30</v>
      </c>
      <c r="AX4599" s="13" t="s">
        <v>76</v>
      </c>
      <c r="AY4599" s="191" t="s">
        <v>524</v>
      </c>
    </row>
    <row r="4600" spans="2:51" s="14" customFormat="1">
      <c r="B4600" s="198"/>
      <c r="D4600" s="190" t="s">
        <v>532</v>
      </c>
      <c r="E4600" s="199" t="s">
        <v>1</v>
      </c>
      <c r="F4600" s="200" t="s">
        <v>1177</v>
      </c>
      <c r="H4600" s="199" t="s">
        <v>1</v>
      </c>
      <c r="I4600" s="201"/>
      <c r="L4600" s="198"/>
      <c r="M4600" s="202"/>
      <c r="N4600" s="203"/>
      <c r="O4600" s="203"/>
      <c r="P4600" s="203"/>
      <c r="Q4600" s="203"/>
      <c r="R4600" s="203"/>
      <c r="S4600" s="203"/>
      <c r="T4600" s="204"/>
      <c r="AT4600" s="199" t="s">
        <v>532</v>
      </c>
      <c r="AU4600" s="199" t="s">
        <v>89</v>
      </c>
      <c r="AV4600" s="14" t="s">
        <v>83</v>
      </c>
      <c r="AW4600" s="14" t="s">
        <v>30</v>
      </c>
      <c r="AX4600" s="14" t="s">
        <v>76</v>
      </c>
      <c r="AY4600" s="199" t="s">
        <v>524</v>
      </c>
    </row>
    <row r="4601" spans="2:51" s="13" customFormat="1">
      <c r="B4601" s="189"/>
      <c r="D4601" s="190" t="s">
        <v>532</v>
      </c>
      <c r="E4601" s="191" t="s">
        <v>1</v>
      </c>
      <c r="F4601" s="192" t="s">
        <v>4675</v>
      </c>
      <c r="H4601" s="193">
        <v>3.4790000000000001</v>
      </c>
      <c r="I4601" s="194"/>
      <c r="L4601" s="189"/>
      <c r="M4601" s="195"/>
      <c r="N4601" s="196"/>
      <c r="O4601" s="196"/>
      <c r="P4601" s="196"/>
      <c r="Q4601" s="196"/>
      <c r="R4601" s="196"/>
      <c r="S4601" s="196"/>
      <c r="T4601" s="197"/>
      <c r="AT4601" s="191" t="s">
        <v>532</v>
      </c>
      <c r="AU4601" s="191" t="s">
        <v>89</v>
      </c>
      <c r="AV4601" s="13" t="s">
        <v>89</v>
      </c>
      <c r="AW4601" s="13" t="s">
        <v>30</v>
      </c>
      <c r="AX4601" s="13" t="s">
        <v>76</v>
      </c>
      <c r="AY4601" s="191" t="s">
        <v>524</v>
      </c>
    </row>
    <row r="4602" spans="2:51" s="14" customFormat="1">
      <c r="B4602" s="198"/>
      <c r="D4602" s="190" t="s">
        <v>532</v>
      </c>
      <c r="E4602" s="199" t="s">
        <v>1</v>
      </c>
      <c r="F4602" s="200" t="s">
        <v>1086</v>
      </c>
      <c r="H4602" s="199" t="s">
        <v>1</v>
      </c>
      <c r="I4602" s="201"/>
      <c r="L4602" s="198"/>
      <c r="M4602" s="202"/>
      <c r="N4602" s="203"/>
      <c r="O4602" s="203"/>
      <c r="P4602" s="203"/>
      <c r="Q4602" s="203"/>
      <c r="R4602" s="203"/>
      <c r="S4602" s="203"/>
      <c r="T4602" s="204"/>
      <c r="AT4602" s="199" t="s">
        <v>532</v>
      </c>
      <c r="AU4602" s="199" t="s">
        <v>89</v>
      </c>
      <c r="AV4602" s="14" t="s">
        <v>83</v>
      </c>
      <c r="AW4602" s="14" t="s">
        <v>30</v>
      </c>
      <c r="AX4602" s="14" t="s">
        <v>76</v>
      </c>
      <c r="AY4602" s="199" t="s">
        <v>524</v>
      </c>
    </row>
    <row r="4603" spans="2:51" s="14" customFormat="1">
      <c r="B4603" s="198"/>
      <c r="D4603" s="190" t="s">
        <v>532</v>
      </c>
      <c r="E4603" s="199" t="s">
        <v>1</v>
      </c>
      <c r="F4603" s="200" t="s">
        <v>1226</v>
      </c>
      <c r="H4603" s="199" t="s">
        <v>1</v>
      </c>
      <c r="I4603" s="201"/>
      <c r="L4603" s="198"/>
      <c r="M4603" s="202"/>
      <c r="N4603" s="203"/>
      <c r="O4603" s="203"/>
      <c r="P4603" s="203"/>
      <c r="Q4603" s="203"/>
      <c r="R4603" s="203"/>
      <c r="S4603" s="203"/>
      <c r="T4603" s="204"/>
      <c r="AT4603" s="199" t="s">
        <v>532</v>
      </c>
      <c r="AU4603" s="199" t="s">
        <v>89</v>
      </c>
      <c r="AV4603" s="14" t="s">
        <v>83</v>
      </c>
      <c r="AW4603" s="14" t="s">
        <v>30</v>
      </c>
      <c r="AX4603" s="14" t="s">
        <v>76</v>
      </c>
      <c r="AY4603" s="199" t="s">
        <v>524</v>
      </c>
    </row>
    <row r="4604" spans="2:51" s="13" customFormat="1">
      <c r="B4604" s="189"/>
      <c r="D4604" s="190" t="s">
        <v>532</v>
      </c>
      <c r="E4604" s="191" t="s">
        <v>1</v>
      </c>
      <c r="F4604" s="192" t="s">
        <v>1398</v>
      </c>
      <c r="H4604" s="193">
        <v>30.052</v>
      </c>
      <c r="I4604" s="194"/>
      <c r="L4604" s="189"/>
      <c r="M4604" s="195"/>
      <c r="N4604" s="196"/>
      <c r="O4604" s="196"/>
      <c r="P4604" s="196"/>
      <c r="Q4604" s="196"/>
      <c r="R4604" s="196"/>
      <c r="S4604" s="196"/>
      <c r="T4604" s="197"/>
      <c r="AT4604" s="191" t="s">
        <v>532</v>
      </c>
      <c r="AU4604" s="191" t="s">
        <v>89</v>
      </c>
      <c r="AV4604" s="13" t="s">
        <v>89</v>
      </c>
      <c r="AW4604" s="13" t="s">
        <v>30</v>
      </c>
      <c r="AX4604" s="13" t="s">
        <v>76</v>
      </c>
      <c r="AY4604" s="191" t="s">
        <v>524</v>
      </c>
    </row>
    <row r="4605" spans="2:51" s="14" customFormat="1">
      <c r="B4605" s="198"/>
      <c r="D4605" s="190" t="s">
        <v>532</v>
      </c>
      <c r="E4605" s="199" t="s">
        <v>1</v>
      </c>
      <c r="F4605" s="200" t="s">
        <v>1177</v>
      </c>
      <c r="H4605" s="199" t="s">
        <v>1</v>
      </c>
      <c r="I4605" s="201"/>
      <c r="L4605" s="198"/>
      <c r="M4605" s="202"/>
      <c r="N4605" s="203"/>
      <c r="O4605" s="203"/>
      <c r="P4605" s="203"/>
      <c r="Q4605" s="203"/>
      <c r="R4605" s="203"/>
      <c r="S4605" s="203"/>
      <c r="T4605" s="204"/>
      <c r="AT4605" s="199" t="s">
        <v>532</v>
      </c>
      <c r="AU4605" s="199" t="s">
        <v>89</v>
      </c>
      <c r="AV4605" s="14" t="s">
        <v>83</v>
      </c>
      <c r="AW4605" s="14" t="s">
        <v>30</v>
      </c>
      <c r="AX4605" s="14" t="s">
        <v>76</v>
      </c>
      <c r="AY4605" s="199" t="s">
        <v>524</v>
      </c>
    </row>
    <row r="4606" spans="2:51" s="13" customFormat="1">
      <c r="B4606" s="189"/>
      <c r="D4606" s="190" t="s">
        <v>532</v>
      </c>
      <c r="E4606" s="191" t="s">
        <v>1</v>
      </c>
      <c r="F4606" s="192" t="s">
        <v>1399</v>
      </c>
      <c r="H4606" s="193">
        <v>7.2839999999999998</v>
      </c>
      <c r="I4606" s="194"/>
      <c r="L4606" s="189"/>
      <c r="M4606" s="195"/>
      <c r="N4606" s="196"/>
      <c r="O4606" s="196"/>
      <c r="P4606" s="196"/>
      <c r="Q4606" s="196"/>
      <c r="R4606" s="196"/>
      <c r="S4606" s="196"/>
      <c r="T4606" s="197"/>
      <c r="AT4606" s="191" t="s">
        <v>532</v>
      </c>
      <c r="AU4606" s="191" t="s">
        <v>89</v>
      </c>
      <c r="AV4606" s="13" t="s">
        <v>89</v>
      </c>
      <c r="AW4606" s="13" t="s">
        <v>30</v>
      </c>
      <c r="AX4606" s="13" t="s">
        <v>76</v>
      </c>
      <c r="AY4606" s="191" t="s">
        <v>524</v>
      </c>
    </row>
    <row r="4607" spans="2:51" s="14" customFormat="1">
      <c r="B4607" s="198"/>
      <c r="D4607" s="190" t="s">
        <v>532</v>
      </c>
      <c r="E4607" s="199" t="s">
        <v>1</v>
      </c>
      <c r="F4607" s="200" t="s">
        <v>1400</v>
      </c>
      <c r="H4607" s="199" t="s">
        <v>1</v>
      </c>
      <c r="I4607" s="201"/>
      <c r="L4607" s="198"/>
      <c r="M4607" s="202"/>
      <c r="N4607" s="203"/>
      <c r="O4607" s="203"/>
      <c r="P4607" s="203"/>
      <c r="Q4607" s="203"/>
      <c r="R4607" s="203"/>
      <c r="S4607" s="203"/>
      <c r="T4607" s="204"/>
      <c r="AT4607" s="199" t="s">
        <v>532</v>
      </c>
      <c r="AU4607" s="199" t="s">
        <v>89</v>
      </c>
      <c r="AV4607" s="14" t="s">
        <v>83</v>
      </c>
      <c r="AW4607" s="14" t="s">
        <v>30</v>
      </c>
      <c r="AX4607" s="14" t="s">
        <v>76</v>
      </c>
      <c r="AY4607" s="199" t="s">
        <v>524</v>
      </c>
    </row>
    <row r="4608" spans="2:51" s="14" customFormat="1">
      <c r="B4608" s="198"/>
      <c r="D4608" s="190" t="s">
        <v>532</v>
      </c>
      <c r="E4608" s="199" t="s">
        <v>1</v>
      </c>
      <c r="F4608" s="200" t="s">
        <v>1177</v>
      </c>
      <c r="H4608" s="199" t="s">
        <v>1</v>
      </c>
      <c r="I4608" s="201"/>
      <c r="L4608" s="198"/>
      <c r="M4608" s="202"/>
      <c r="N4608" s="203"/>
      <c r="O4608" s="203"/>
      <c r="P4608" s="203"/>
      <c r="Q4608" s="203"/>
      <c r="R4608" s="203"/>
      <c r="S4608" s="203"/>
      <c r="T4608" s="204"/>
      <c r="AT4608" s="199" t="s">
        <v>532</v>
      </c>
      <c r="AU4608" s="199" t="s">
        <v>89</v>
      </c>
      <c r="AV4608" s="14" t="s">
        <v>83</v>
      </c>
      <c r="AW4608" s="14" t="s">
        <v>30</v>
      </c>
      <c r="AX4608" s="14" t="s">
        <v>76</v>
      </c>
      <c r="AY4608" s="199" t="s">
        <v>524</v>
      </c>
    </row>
    <row r="4609" spans="2:51" s="13" customFormat="1">
      <c r="B4609" s="189"/>
      <c r="D4609" s="190" t="s">
        <v>532</v>
      </c>
      <c r="E4609" s="191" t="s">
        <v>1</v>
      </c>
      <c r="F4609" s="192" t="s">
        <v>4676</v>
      </c>
      <c r="H4609" s="193">
        <v>4.4820000000000002</v>
      </c>
      <c r="I4609" s="194"/>
      <c r="L4609" s="189"/>
      <c r="M4609" s="195"/>
      <c r="N4609" s="196"/>
      <c r="O4609" s="196"/>
      <c r="P4609" s="196"/>
      <c r="Q4609" s="196"/>
      <c r="R4609" s="196"/>
      <c r="S4609" s="196"/>
      <c r="T4609" s="197"/>
      <c r="AT4609" s="191" t="s">
        <v>532</v>
      </c>
      <c r="AU4609" s="191" t="s">
        <v>89</v>
      </c>
      <c r="AV4609" s="13" t="s">
        <v>89</v>
      </c>
      <c r="AW4609" s="13" t="s">
        <v>30</v>
      </c>
      <c r="AX4609" s="13" t="s">
        <v>76</v>
      </c>
      <c r="AY4609" s="191" t="s">
        <v>524</v>
      </c>
    </row>
    <row r="4610" spans="2:51" s="14" customFormat="1">
      <c r="B4610" s="198"/>
      <c r="D4610" s="190" t="s">
        <v>532</v>
      </c>
      <c r="E4610" s="199" t="s">
        <v>1</v>
      </c>
      <c r="F4610" s="200" t="s">
        <v>1212</v>
      </c>
      <c r="H4610" s="199" t="s">
        <v>1</v>
      </c>
      <c r="I4610" s="201"/>
      <c r="L4610" s="198"/>
      <c r="M4610" s="202"/>
      <c r="N4610" s="203"/>
      <c r="O4610" s="203"/>
      <c r="P4610" s="203"/>
      <c r="Q4610" s="203"/>
      <c r="R4610" s="203"/>
      <c r="S4610" s="203"/>
      <c r="T4610" s="204"/>
      <c r="AT4610" s="199" t="s">
        <v>532</v>
      </c>
      <c r="AU4610" s="199" t="s">
        <v>89</v>
      </c>
      <c r="AV4610" s="14" t="s">
        <v>83</v>
      </c>
      <c r="AW4610" s="14" t="s">
        <v>30</v>
      </c>
      <c r="AX4610" s="14" t="s">
        <v>76</v>
      </c>
      <c r="AY4610" s="199" t="s">
        <v>524</v>
      </c>
    </row>
    <row r="4611" spans="2:51" s="13" customFormat="1">
      <c r="B4611" s="189"/>
      <c r="D4611" s="190" t="s">
        <v>532</v>
      </c>
      <c r="E4611" s="191" t="s">
        <v>1</v>
      </c>
      <c r="F4611" s="192" t="s">
        <v>4677</v>
      </c>
      <c r="H4611" s="193">
        <v>4.9139999999999997</v>
      </c>
      <c r="I4611" s="194"/>
      <c r="L4611" s="189"/>
      <c r="M4611" s="195"/>
      <c r="N4611" s="196"/>
      <c r="O4611" s="196"/>
      <c r="P4611" s="196"/>
      <c r="Q4611" s="196"/>
      <c r="R4611" s="196"/>
      <c r="S4611" s="196"/>
      <c r="T4611" s="197"/>
      <c r="AT4611" s="191" t="s">
        <v>532</v>
      </c>
      <c r="AU4611" s="191" t="s">
        <v>89</v>
      </c>
      <c r="AV4611" s="13" t="s">
        <v>89</v>
      </c>
      <c r="AW4611" s="13" t="s">
        <v>30</v>
      </c>
      <c r="AX4611" s="13" t="s">
        <v>76</v>
      </c>
      <c r="AY4611" s="191" t="s">
        <v>524</v>
      </c>
    </row>
    <row r="4612" spans="2:51" s="14" customFormat="1">
      <c r="B4612" s="198"/>
      <c r="D4612" s="190" t="s">
        <v>532</v>
      </c>
      <c r="E4612" s="199" t="s">
        <v>1</v>
      </c>
      <c r="F4612" s="200" t="s">
        <v>1226</v>
      </c>
      <c r="H4612" s="199" t="s">
        <v>1</v>
      </c>
      <c r="I4612" s="201"/>
      <c r="L4612" s="198"/>
      <c r="M4612" s="202"/>
      <c r="N4612" s="203"/>
      <c r="O4612" s="203"/>
      <c r="P4612" s="203"/>
      <c r="Q4612" s="203"/>
      <c r="R4612" s="203"/>
      <c r="S4612" s="203"/>
      <c r="T4612" s="204"/>
      <c r="AT4612" s="199" t="s">
        <v>532</v>
      </c>
      <c r="AU4612" s="199" t="s">
        <v>89</v>
      </c>
      <c r="AV4612" s="14" t="s">
        <v>83</v>
      </c>
      <c r="AW4612" s="14" t="s">
        <v>30</v>
      </c>
      <c r="AX4612" s="14" t="s">
        <v>76</v>
      </c>
      <c r="AY4612" s="199" t="s">
        <v>524</v>
      </c>
    </row>
    <row r="4613" spans="2:51" s="13" customFormat="1">
      <c r="B4613" s="189"/>
      <c r="D4613" s="190" t="s">
        <v>532</v>
      </c>
      <c r="E4613" s="191" t="s">
        <v>1</v>
      </c>
      <c r="F4613" s="192" t="s">
        <v>4678</v>
      </c>
      <c r="H4613" s="193">
        <v>8.7970000000000006</v>
      </c>
      <c r="I4613" s="194"/>
      <c r="L4613" s="189"/>
      <c r="M4613" s="195"/>
      <c r="N4613" s="196"/>
      <c r="O4613" s="196"/>
      <c r="P4613" s="196"/>
      <c r="Q4613" s="196"/>
      <c r="R4613" s="196"/>
      <c r="S4613" s="196"/>
      <c r="T4613" s="197"/>
      <c r="AT4613" s="191" t="s">
        <v>532</v>
      </c>
      <c r="AU4613" s="191" t="s">
        <v>89</v>
      </c>
      <c r="AV4613" s="13" t="s">
        <v>89</v>
      </c>
      <c r="AW4613" s="13" t="s">
        <v>30</v>
      </c>
      <c r="AX4613" s="13" t="s">
        <v>76</v>
      </c>
      <c r="AY4613" s="191" t="s">
        <v>524</v>
      </c>
    </row>
    <row r="4614" spans="2:51" s="13" customFormat="1">
      <c r="B4614" s="189"/>
      <c r="D4614" s="190" t="s">
        <v>532</v>
      </c>
      <c r="E4614" s="191" t="s">
        <v>1</v>
      </c>
      <c r="F4614" s="192" t="s">
        <v>1404</v>
      </c>
      <c r="H4614" s="193">
        <v>-2.5449999999999999</v>
      </c>
      <c r="I4614" s="194"/>
      <c r="L4614" s="189"/>
      <c r="M4614" s="195"/>
      <c r="N4614" s="196"/>
      <c r="O4614" s="196"/>
      <c r="P4614" s="196"/>
      <c r="Q4614" s="196"/>
      <c r="R4614" s="196"/>
      <c r="S4614" s="196"/>
      <c r="T4614" s="197"/>
      <c r="AT4614" s="191" t="s">
        <v>532</v>
      </c>
      <c r="AU4614" s="191" t="s">
        <v>89</v>
      </c>
      <c r="AV4614" s="13" t="s">
        <v>89</v>
      </c>
      <c r="AW4614" s="13" t="s">
        <v>30</v>
      </c>
      <c r="AX4614" s="13" t="s">
        <v>76</v>
      </c>
      <c r="AY4614" s="191" t="s">
        <v>524</v>
      </c>
    </row>
    <row r="4615" spans="2:51" s="13" customFormat="1">
      <c r="B4615" s="189"/>
      <c r="D4615" s="190" t="s">
        <v>532</v>
      </c>
      <c r="E4615" s="191" t="s">
        <v>1</v>
      </c>
      <c r="F4615" s="192" t="s">
        <v>1405</v>
      </c>
      <c r="H4615" s="193">
        <v>0.66800000000000004</v>
      </c>
      <c r="I4615" s="194"/>
      <c r="L4615" s="189"/>
      <c r="M4615" s="195"/>
      <c r="N4615" s="196"/>
      <c r="O4615" s="196"/>
      <c r="P4615" s="196"/>
      <c r="Q4615" s="196"/>
      <c r="R4615" s="196"/>
      <c r="S4615" s="196"/>
      <c r="T4615" s="197"/>
      <c r="AT4615" s="191" t="s">
        <v>532</v>
      </c>
      <c r="AU4615" s="191" t="s">
        <v>89</v>
      </c>
      <c r="AV4615" s="13" t="s">
        <v>89</v>
      </c>
      <c r="AW4615" s="13" t="s">
        <v>30</v>
      </c>
      <c r="AX4615" s="13" t="s">
        <v>76</v>
      </c>
      <c r="AY4615" s="191" t="s">
        <v>524</v>
      </c>
    </row>
    <row r="4616" spans="2:51" s="14" customFormat="1">
      <c r="B4616" s="198"/>
      <c r="D4616" s="190" t="s">
        <v>532</v>
      </c>
      <c r="E4616" s="199" t="s">
        <v>1</v>
      </c>
      <c r="F4616" s="200" t="s">
        <v>1406</v>
      </c>
      <c r="H4616" s="199" t="s">
        <v>1</v>
      </c>
      <c r="I4616" s="201"/>
      <c r="L4616" s="198"/>
      <c r="M4616" s="202"/>
      <c r="N4616" s="203"/>
      <c r="O4616" s="203"/>
      <c r="P4616" s="203"/>
      <c r="Q4616" s="203"/>
      <c r="R4616" s="203"/>
      <c r="S4616" s="203"/>
      <c r="T4616" s="204"/>
      <c r="AT4616" s="199" t="s">
        <v>532</v>
      </c>
      <c r="AU4616" s="199" t="s">
        <v>89</v>
      </c>
      <c r="AV4616" s="14" t="s">
        <v>83</v>
      </c>
      <c r="AW4616" s="14" t="s">
        <v>30</v>
      </c>
      <c r="AX4616" s="14" t="s">
        <v>76</v>
      </c>
      <c r="AY4616" s="199" t="s">
        <v>524</v>
      </c>
    </row>
    <row r="4617" spans="2:51" s="14" customFormat="1">
      <c r="B4617" s="198"/>
      <c r="D4617" s="190" t="s">
        <v>532</v>
      </c>
      <c r="E4617" s="199" t="s">
        <v>1</v>
      </c>
      <c r="F4617" s="200" t="s">
        <v>1226</v>
      </c>
      <c r="H4617" s="199" t="s">
        <v>1</v>
      </c>
      <c r="I4617" s="201"/>
      <c r="L4617" s="198"/>
      <c r="M4617" s="202"/>
      <c r="N4617" s="203"/>
      <c r="O4617" s="203"/>
      <c r="P4617" s="203"/>
      <c r="Q4617" s="203"/>
      <c r="R4617" s="203"/>
      <c r="S4617" s="203"/>
      <c r="T4617" s="204"/>
      <c r="AT4617" s="199" t="s">
        <v>532</v>
      </c>
      <c r="AU4617" s="199" t="s">
        <v>89</v>
      </c>
      <c r="AV4617" s="14" t="s">
        <v>83</v>
      </c>
      <c r="AW4617" s="14" t="s">
        <v>30</v>
      </c>
      <c r="AX4617" s="14" t="s">
        <v>76</v>
      </c>
      <c r="AY4617" s="199" t="s">
        <v>524</v>
      </c>
    </row>
    <row r="4618" spans="2:51" s="13" customFormat="1">
      <c r="B4618" s="189"/>
      <c r="D4618" s="190" t="s">
        <v>532</v>
      </c>
      <c r="E4618" s="191" t="s">
        <v>1</v>
      </c>
      <c r="F4618" s="192" t="s">
        <v>4679</v>
      </c>
      <c r="H4618" s="193">
        <v>17.141999999999999</v>
      </c>
      <c r="I4618" s="194"/>
      <c r="L4618" s="189"/>
      <c r="M4618" s="195"/>
      <c r="N4618" s="196"/>
      <c r="O4618" s="196"/>
      <c r="P4618" s="196"/>
      <c r="Q4618" s="196"/>
      <c r="R4618" s="196"/>
      <c r="S4618" s="196"/>
      <c r="T4618" s="197"/>
      <c r="AT4618" s="191" t="s">
        <v>532</v>
      </c>
      <c r="AU4618" s="191" t="s">
        <v>89</v>
      </c>
      <c r="AV4618" s="13" t="s">
        <v>89</v>
      </c>
      <c r="AW4618" s="13" t="s">
        <v>30</v>
      </c>
      <c r="AX4618" s="13" t="s">
        <v>76</v>
      </c>
      <c r="AY4618" s="191" t="s">
        <v>524</v>
      </c>
    </row>
    <row r="4619" spans="2:51" s="14" customFormat="1">
      <c r="B4619" s="198"/>
      <c r="D4619" s="190" t="s">
        <v>532</v>
      </c>
      <c r="E4619" s="199" t="s">
        <v>1</v>
      </c>
      <c r="F4619" s="200" t="s">
        <v>1177</v>
      </c>
      <c r="H4619" s="199" t="s">
        <v>1</v>
      </c>
      <c r="I4619" s="201"/>
      <c r="L4619" s="198"/>
      <c r="M4619" s="202"/>
      <c r="N4619" s="203"/>
      <c r="O4619" s="203"/>
      <c r="P4619" s="203"/>
      <c r="Q4619" s="203"/>
      <c r="R4619" s="203"/>
      <c r="S4619" s="203"/>
      <c r="T4619" s="204"/>
      <c r="AT4619" s="199" t="s">
        <v>532</v>
      </c>
      <c r="AU4619" s="199" t="s">
        <v>89</v>
      </c>
      <c r="AV4619" s="14" t="s">
        <v>83</v>
      </c>
      <c r="AW4619" s="14" t="s">
        <v>30</v>
      </c>
      <c r="AX4619" s="14" t="s">
        <v>76</v>
      </c>
      <c r="AY4619" s="199" t="s">
        <v>524</v>
      </c>
    </row>
    <row r="4620" spans="2:51" s="13" customFormat="1">
      <c r="B4620" s="189"/>
      <c r="D4620" s="190" t="s">
        <v>532</v>
      </c>
      <c r="E4620" s="191" t="s">
        <v>1</v>
      </c>
      <c r="F4620" s="192" t="s">
        <v>4680</v>
      </c>
      <c r="H4620" s="193">
        <v>16.748000000000001</v>
      </c>
      <c r="I4620" s="194"/>
      <c r="L4620" s="189"/>
      <c r="M4620" s="195"/>
      <c r="N4620" s="196"/>
      <c r="O4620" s="196"/>
      <c r="P4620" s="196"/>
      <c r="Q4620" s="196"/>
      <c r="R4620" s="196"/>
      <c r="S4620" s="196"/>
      <c r="T4620" s="197"/>
      <c r="AT4620" s="191" t="s">
        <v>532</v>
      </c>
      <c r="AU4620" s="191" t="s">
        <v>89</v>
      </c>
      <c r="AV4620" s="13" t="s">
        <v>89</v>
      </c>
      <c r="AW4620" s="13" t="s">
        <v>30</v>
      </c>
      <c r="AX4620" s="13" t="s">
        <v>76</v>
      </c>
      <c r="AY4620" s="191" t="s">
        <v>524</v>
      </c>
    </row>
    <row r="4621" spans="2:51" s="13" customFormat="1">
      <c r="B4621" s="189"/>
      <c r="D4621" s="190" t="s">
        <v>532</v>
      </c>
      <c r="E4621" s="191" t="s">
        <v>1</v>
      </c>
      <c r="F4621" s="192" t="s">
        <v>1409</v>
      </c>
      <c r="H4621" s="193">
        <v>-1.097</v>
      </c>
      <c r="I4621" s="194"/>
      <c r="L4621" s="189"/>
      <c r="M4621" s="195"/>
      <c r="N4621" s="196"/>
      <c r="O4621" s="196"/>
      <c r="P4621" s="196"/>
      <c r="Q4621" s="196"/>
      <c r="R4621" s="196"/>
      <c r="S4621" s="196"/>
      <c r="T4621" s="197"/>
      <c r="AT4621" s="191" t="s">
        <v>532</v>
      </c>
      <c r="AU4621" s="191" t="s">
        <v>89</v>
      </c>
      <c r="AV4621" s="13" t="s">
        <v>89</v>
      </c>
      <c r="AW4621" s="13" t="s">
        <v>30</v>
      </c>
      <c r="AX4621" s="13" t="s">
        <v>76</v>
      </c>
      <c r="AY4621" s="191" t="s">
        <v>524</v>
      </c>
    </row>
    <row r="4622" spans="2:51" s="14" customFormat="1">
      <c r="B4622" s="198"/>
      <c r="D4622" s="190" t="s">
        <v>532</v>
      </c>
      <c r="E4622" s="199" t="s">
        <v>1</v>
      </c>
      <c r="F4622" s="200" t="s">
        <v>1226</v>
      </c>
      <c r="H4622" s="199" t="s">
        <v>1</v>
      </c>
      <c r="I4622" s="201"/>
      <c r="L4622" s="198"/>
      <c r="M4622" s="202"/>
      <c r="N4622" s="203"/>
      <c r="O4622" s="203"/>
      <c r="P4622" s="203"/>
      <c r="Q4622" s="203"/>
      <c r="R4622" s="203"/>
      <c r="S4622" s="203"/>
      <c r="T4622" s="204"/>
      <c r="AT4622" s="199" t="s">
        <v>532</v>
      </c>
      <c r="AU4622" s="199" t="s">
        <v>89</v>
      </c>
      <c r="AV4622" s="14" t="s">
        <v>83</v>
      </c>
      <c r="AW4622" s="14" t="s">
        <v>30</v>
      </c>
      <c r="AX4622" s="14" t="s">
        <v>76</v>
      </c>
      <c r="AY4622" s="199" t="s">
        <v>524</v>
      </c>
    </row>
    <row r="4623" spans="2:51" s="13" customFormat="1">
      <c r="B4623" s="189"/>
      <c r="D4623" s="190" t="s">
        <v>532</v>
      </c>
      <c r="E4623" s="191" t="s">
        <v>1</v>
      </c>
      <c r="F4623" s="192" t="s">
        <v>4681</v>
      </c>
      <c r="H4623" s="193">
        <v>79.688000000000002</v>
      </c>
      <c r="I4623" s="194"/>
      <c r="L4623" s="189"/>
      <c r="M4623" s="195"/>
      <c r="N4623" s="196"/>
      <c r="O4623" s="196"/>
      <c r="P4623" s="196"/>
      <c r="Q4623" s="196"/>
      <c r="R4623" s="196"/>
      <c r="S4623" s="196"/>
      <c r="T4623" s="197"/>
      <c r="AT4623" s="191" t="s">
        <v>532</v>
      </c>
      <c r="AU4623" s="191" t="s">
        <v>89</v>
      </c>
      <c r="AV4623" s="13" t="s">
        <v>89</v>
      </c>
      <c r="AW4623" s="13" t="s">
        <v>30</v>
      </c>
      <c r="AX4623" s="13" t="s">
        <v>76</v>
      </c>
      <c r="AY4623" s="191" t="s">
        <v>524</v>
      </c>
    </row>
    <row r="4624" spans="2:51" s="13" customFormat="1">
      <c r="B4624" s="189"/>
      <c r="D4624" s="190" t="s">
        <v>532</v>
      </c>
      <c r="E4624" s="191" t="s">
        <v>1</v>
      </c>
      <c r="F4624" s="192" t="s">
        <v>1411</v>
      </c>
      <c r="H4624" s="193">
        <v>-56.726999999999997</v>
      </c>
      <c r="I4624" s="194"/>
      <c r="L4624" s="189"/>
      <c r="M4624" s="195"/>
      <c r="N4624" s="196"/>
      <c r="O4624" s="196"/>
      <c r="P4624" s="196"/>
      <c r="Q4624" s="196"/>
      <c r="R4624" s="196"/>
      <c r="S4624" s="196"/>
      <c r="T4624" s="197"/>
      <c r="AT4624" s="191" t="s">
        <v>532</v>
      </c>
      <c r="AU4624" s="191" t="s">
        <v>89</v>
      </c>
      <c r="AV4624" s="13" t="s">
        <v>89</v>
      </c>
      <c r="AW4624" s="13" t="s">
        <v>30</v>
      </c>
      <c r="AX4624" s="13" t="s">
        <v>76</v>
      </c>
      <c r="AY4624" s="191" t="s">
        <v>524</v>
      </c>
    </row>
    <row r="4625" spans="2:51" s="13" customFormat="1">
      <c r="B4625" s="189"/>
      <c r="D4625" s="190" t="s">
        <v>532</v>
      </c>
      <c r="E4625" s="191" t="s">
        <v>1</v>
      </c>
      <c r="F4625" s="192" t="s">
        <v>4682</v>
      </c>
      <c r="H4625" s="193">
        <v>6.1820000000000004</v>
      </c>
      <c r="I4625" s="194"/>
      <c r="L4625" s="189"/>
      <c r="M4625" s="195"/>
      <c r="N4625" s="196"/>
      <c r="O4625" s="196"/>
      <c r="P4625" s="196"/>
      <c r="Q4625" s="196"/>
      <c r="R4625" s="196"/>
      <c r="S4625" s="196"/>
      <c r="T4625" s="197"/>
      <c r="AT4625" s="191" t="s">
        <v>532</v>
      </c>
      <c r="AU4625" s="191" t="s">
        <v>89</v>
      </c>
      <c r="AV4625" s="13" t="s">
        <v>89</v>
      </c>
      <c r="AW4625" s="13" t="s">
        <v>30</v>
      </c>
      <c r="AX4625" s="13" t="s">
        <v>76</v>
      </c>
      <c r="AY4625" s="191" t="s">
        <v>524</v>
      </c>
    </row>
    <row r="4626" spans="2:51" s="14" customFormat="1">
      <c r="B4626" s="198"/>
      <c r="D4626" s="190" t="s">
        <v>532</v>
      </c>
      <c r="E4626" s="199" t="s">
        <v>1</v>
      </c>
      <c r="F4626" s="200" t="s">
        <v>1212</v>
      </c>
      <c r="H4626" s="199" t="s">
        <v>1</v>
      </c>
      <c r="I4626" s="201"/>
      <c r="L4626" s="198"/>
      <c r="M4626" s="202"/>
      <c r="N4626" s="203"/>
      <c r="O4626" s="203"/>
      <c r="P4626" s="203"/>
      <c r="Q4626" s="203"/>
      <c r="R4626" s="203"/>
      <c r="S4626" s="203"/>
      <c r="T4626" s="204"/>
      <c r="AT4626" s="199" t="s">
        <v>532</v>
      </c>
      <c r="AU4626" s="199" t="s">
        <v>89</v>
      </c>
      <c r="AV4626" s="14" t="s">
        <v>83</v>
      </c>
      <c r="AW4626" s="14" t="s">
        <v>30</v>
      </c>
      <c r="AX4626" s="14" t="s">
        <v>76</v>
      </c>
      <c r="AY4626" s="199" t="s">
        <v>524</v>
      </c>
    </row>
    <row r="4627" spans="2:51" s="13" customFormat="1">
      <c r="B4627" s="189"/>
      <c r="D4627" s="190" t="s">
        <v>532</v>
      </c>
      <c r="E4627" s="191" t="s">
        <v>1</v>
      </c>
      <c r="F4627" s="192" t="s">
        <v>1413</v>
      </c>
      <c r="H4627" s="193">
        <v>0.105</v>
      </c>
      <c r="I4627" s="194"/>
      <c r="L4627" s="189"/>
      <c r="M4627" s="195"/>
      <c r="N4627" s="196"/>
      <c r="O4627" s="196"/>
      <c r="P4627" s="196"/>
      <c r="Q4627" s="196"/>
      <c r="R4627" s="196"/>
      <c r="S4627" s="196"/>
      <c r="T4627" s="197"/>
      <c r="AT4627" s="191" t="s">
        <v>532</v>
      </c>
      <c r="AU4627" s="191" t="s">
        <v>89</v>
      </c>
      <c r="AV4627" s="13" t="s">
        <v>89</v>
      </c>
      <c r="AW4627" s="13" t="s">
        <v>30</v>
      </c>
      <c r="AX4627" s="13" t="s">
        <v>76</v>
      </c>
      <c r="AY4627" s="191" t="s">
        <v>524</v>
      </c>
    </row>
    <row r="4628" spans="2:51" s="14" customFormat="1">
      <c r="B4628" s="198"/>
      <c r="D4628" s="190" t="s">
        <v>532</v>
      </c>
      <c r="E4628" s="199" t="s">
        <v>1</v>
      </c>
      <c r="F4628" s="200" t="s">
        <v>1414</v>
      </c>
      <c r="H4628" s="199" t="s">
        <v>1</v>
      </c>
      <c r="I4628" s="201"/>
      <c r="L4628" s="198"/>
      <c r="M4628" s="202"/>
      <c r="N4628" s="203"/>
      <c r="O4628" s="203"/>
      <c r="P4628" s="203"/>
      <c r="Q4628" s="203"/>
      <c r="R4628" s="203"/>
      <c r="S4628" s="203"/>
      <c r="T4628" s="204"/>
      <c r="AT4628" s="199" t="s">
        <v>532</v>
      </c>
      <c r="AU4628" s="199" t="s">
        <v>89</v>
      </c>
      <c r="AV4628" s="14" t="s">
        <v>83</v>
      </c>
      <c r="AW4628" s="14" t="s">
        <v>30</v>
      </c>
      <c r="AX4628" s="14" t="s">
        <v>76</v>
      </c>
      <c r="AY4628" s="199" t="s">
        <v>524</v>
      </c>
    </row>
    <row r="4629" spans="2:51" s="14" customFormat="1">
      <c r="B4629" s="198"/>
      <c r="D4629" s="190" t="s">
        <v>532</v>
      </c>
      <c r="E4629" s="199" t="s">
        <v>1</v>
      </c>
      <c r="F4629" s="200" t="s">
        <v>1226</v>
      </c>
      <c r="H4629" s="199" t="s">
        <v>1</v>
      </c>
      <c r="I4629" s="201"/>
      <c r="L4629" s="198"/>
      <c r="M4629" s="202"/>
      <c r="N4629" s="203"/>
      <c r="O4629" s="203"/>
      <c r="P4629" s="203"/>
      <c r="Q4629" s="203"/>
      <c r="R4629" s="203"/>
      <c r="S4629" s="203"/>
      <c r="T4629" s="204"/>
      <c r="AT4629" s="199" t="s">
        <v>532</v>
      </c>
      <c r="AU4629" s="199" t="s">
        <v>89</v>
      </c>
      <c r="AV4629" s="14" t="s">
        <v>83</v>
      </c>
      <c r="AW4629" s="14" t="s">
        <v>30</v>
      </c>
      <c r="AX4629" s="14" t="s">
        <v>76</v>
      </c>
      <c r="AY4629" s="199" t="s">
        <v>524</v>
      </c>
    </row>
    <row r="4630" spans="2:51" s="13" customFormat="1" ht="20.399999999999999">
      <c r="B4630" s="189"/>
      <c r="D4630" s="190" t="s">
        <v>532</v>
      </c>
      <c r="E4630" s="191" t="s">
        <v>1</v>
      </c>
      <c r="F4630" s="192" t="s">
        <v>4683</v>
      </c>
      <c r="H4630" s="193">
        <v>16.893000000000001</v>
      </c>
      <c r="I4630" s="194"/>
      <c r="L4630" s="189"/>
      <c r="M4630" s="195"/>
      <c r="N4630" s="196"/>
      <c r="O4630" s="196"/>
      <c r="P4630" s="196"/>
      <c r="Q4630" s="196"/>
      <c r="R4630" s="196"/>
      <c r="S4630" s="196"/>
      <c r="T4630" s="197"/>
      <c r="AT4630" s="191" t="s">
        <v>532</v>
      </c>
      <c r="AU4630" s="191" t="s">
        <v>89</v>
      </c>
      <c r="AV4630" s="13" t="s">
        <v>89</v>
      </c>
      <c r="AW4630" s="13" t="s">
        <v>30</v>
      </c>
      <c r="AX4630" s="13" t="s">
        <v>76</v>
      </c>
      <c r="AY4630" s="191" t="s">
        <v>524</v>
      </c>
    </row>
    <row r="4631" spans="2:51" s="13" customFormat="1">
      <c r="B4631" s="189"/>
      <c r="D4631" s="190" t="s">
        <v>532</v>
      </c>
      <c r="E4631" s="191" t="s">
        <v>1</v>
      </c>
      <c r="F4631" s="192" t="s">
        <v>4684</v>
      </c>
      <c r="H4631" s="193">
        <v>35.301000000000002</v>
      </c>
      <c r="I4631" s="194"/>
      <c r="L4631" s="189"/>
      <c r="M4631" s="195"/>
      <c r="N4631" s="196"/>
      <c r="O4631" s="196"/>
      <c r="P4631" s="196"/>
      <c r="Q4631" s="196"/>
      <c r="R4631" s="196"/>
      <c r="S4631" s="196"/>
      <c r="T4631" s="197"/>
      <c r="AT4631" s="191" t="s">
        <v>532</v>
      </c>
      <c r="AU4631" s="191" t="s">
        <v>89</v>
      </c>
      <c r="AV4631" s="13" t="s">
        <v>89</v>
      </c>
      <c r="AW4631" s="13" t="s">
        <v>30</v>
      </c>
      <c r="AX4631" s="13" t="s">
        <v>76</v>
      </c>
      <c r="AY4631" s="191" t="s">
        <v>524</v>
      </c>
    </row>
    <row r="4632" spans="2:51" s="13" customFormat="1">
      <c r="B4632" s="189"/>
      <c r="D4632" s="190" t="s">
        <v>532</v>
      </c>
      <c r="E4632" s="191" t="s">
        <v>1</v>
      </c>
      <c r="F4632" s="192" t="s">
        <v>1417</v>
      </c>
      <c r="H4632" s="193">
        <v>7.843</v>
      </c>
      <c r="I4632" s="194"/>
      <c r="L4632" s="189"/>
      <c r="M4632" s="195"/>
      <c r="N4632" s="196"/>
      <c r="O4632" s="196"/>
      <c r="P4632" s="196"/>
      <c r="Q4632" s="196"/>
      <c r="R4632" s="196"/>
      <c r="S4632" s="196"/>
      <c r="T4632" s="197"/>
      <c r="AT4632" s="191" t="s">
        <v>532</v>
      </c>
      <c r="AU4632" s="191" t="s">
        <v>89</v>
      </c>
      <c r="AV4632" s="13" t="s">
        <v>89</v>
      </c>
      <c r="AW4632" s="13" t="s">
        <v>30</v>
      </c>
      <c r="AX4632" s="13" t="s">
        <v>76</v>
      </c>
      <c r="AY4632" s="191" t="s">
        <v>524</v>
      </c>
    </row>
    <row r="4633" spans="2:51" s="14" customFormat="1">
      <c r="B4633" s="198"/>
      <c r="D4633" s="190" t="s">
        <v>532</v>
      </c>
      <c r="E4633" s="199" t="s">
        <v>1</v>
      </c>
      <c r="F4633" s="200" t="s">
        <v>1177</v>
      </c>
      <c r="H4633" s="199" t="s">
        <v>1</v>
      </c>
      <c r="I4633" s="201"/>
      <c r="L4633" s="198"/>
      <c r="M4633" s="202"/>
      <c r="N4633" s="203"/>
      <c r="O4633" s="203"/>
      <c r="P4633" s="203"/>
      <c r="Q4633" s="203"/>
      <c r="R4633" s="203"/>
      <c r="S4633" s="203"/>
      <c r="T4633" s="204"/>
      <c r="AT4633" s="199" t="s">
        <v>532</v>
      </c>
      <c r="AU4633" s="199" t="s">
        <v>89</v>
      </c>
      <c r="AV4633" s="14" t="s">
        <v>83</v>
      </c>
      <c r="AW4633" s="14" t="s">
        <v>30</v>
      </c>
      <c r="AX4633" s="14" t="s">
        <v>76</v>
      </c>
      <c r="AY4633" s="199" t="s">
        <v>524</v>
      </c>
    </row>
    <row r="4634" spans="2:51" s="13" customFormat="1">
      <c r="B4634" s="189"/>
      <c r="D4634" s="190" t="s">
        <v>532</v>
      </c>
      <c r="E4634" s="191" t="s">
        <v>1</v>
      </c>
      <c r="F4634" s="192" t="s">
        <v>4685</v>
      </c>
      <c r="H4634" s="193">
        <v>2.012</v>
      </c>
      <c r="I4634" s="194"/>
      <c r="L4634" s="189"/>
      <c r="M4634" s="195"/>
      <c r="N4634" s="196"/>
      <c r="O4634" s="196"/>
      <c r="P4634" s="196"/>
      <c r="Q4634" s="196"/>
      <c r="R4634" s="196"/>
      <c r="S4634" s="196"/>
      <c r="T4634" s="197"/>
      <c r="AT4634" s="191" t="s">
        <v>532</v>
      </c>
      <c r="AU4634" s="191" t="s">
        <v>89</v>
      </c>
      <c r="AV4634" s="13" t="s">
        <v>89</v>
      </c>
      <c r="AW4634" s="13" t="s">
        <v>30</v>
      </c>
      <c r="AX4634" s="13" t="s">
        <v>76</v>
      </c>
      <c r="AY4634" s="191" t="s">
        <v>524</v>
      </c>
    </row>
    <row r="4635" spans="2:51" s="13" customFormat="1">
      <c r="B4635" s="189"/>
      <c r="D4635" s="190" t="s">
        <v>532</v>
      </c>
      <c r="E4635" s="191" t="s">
        <v>1</v>
      </c>
      <c r="F4635" s="192" t="s">
        <v>4686</v>
      </c>
      <c r="H4635" s="193">
        <v>4.0549999999999997</v>
      </c>
      <c r="I4635" s="194"/>
      <c r="L4635" s="189"/>
      <c r="M4635" s="195"/>
      <c r="N4635" s="196"/>
      <c r="O4635" s="196"/>
      <c r="P4635" s="196"/>
      <c r="Q4635" s="196"/>
      <c r="R4635" s="196"/>
      <c r="S4635" s="196"/>
      <c r="T4635" s="197"/>
      <c r="AT4635" s="191" t="s">
        <v>532</v>
      </c>
      <c r="AU4635" s="191" t="s">
        <v>89</v>
      </c>
      <c r="AV4635" s="13" t="s">
        <v>89</v>
      </c>
      <c r="AW4635" s="13" t="s">
        <v>30</v>
      </c>
      <c r="AX4635" s="13" t="s">
        <v>76</v>
      </c>
      <c r="AY4635" s="191" t="s">
        <v>524</v>
      </c>
    </row>
    <row r="4636" spans="2:51" s="14" customFormat="1">
      <c r="B4636" s="198"/>
      <c r="D4636" s="190" t="s">
        <v>532</v>
      </c>
      <c r="E4636" s="199" t="s">
        <v>1</v>
      </c>
      <c r="F4636" s="200" t="s">
        <v>1212</v>
      </c>
      <c r="H4636" s="199" t="s">
        <v>1</v>
      </c>
      <c r="I4636" s="201"/>
      <c r="L4636" s="198"/>
      <c r="M4636" s="202"/>
      <c r="N4636" s="203"/>
      <c r="O4636" s="203"/>
      <c r="P4636" s="203"/>
      <c r="Q4636" s="203"/>
      <c r="R4636" s="203"/>
      <c r="S4636" s="203"/>
      <c r="T4636" s="204"/>
      <c r="AT4636" s="199" t="s">
        <v>532</v>
      </c>
      <c r="AU4636" s="199" t="s">
        <v>89</v>
      </c>
      <c r="AV4636" s="14" t="s">
        <v>83</v>
      </c>
      <c r="AW4636" s="14" t="s">
        <v>30</v>
      </c>
      <c r="AX4636" s="14" t="s">
        <v>76</v>
      </c>
      <c r="AY4636" s="199" t="s">
        <v>524</v>
      </c>
    </row>
    <row r="4637" spans="2:51" s="13" customFormat="1">
      <c r="B4637" s="189"/>
      <c r="D4637" s="190" t="s">
        <v>532</v>
      </c>
      <c r="E4637" s="191" t="s">
        <v>1</v>
      </c>
      <c r="F4637" s="192" t="s">
        <v>1420</v>
      </c>
      <c r="H4637" s="193">
        <v>5.5170000000000003</v>
      </c>
      <c r="I4637" s="194"/>
      <c r="L4637" s="189"/>
      <c r="M4637" s="195"/>
      <c r="N4637" s="196"/>
      <c r="O4637" s="196"/>
      <c r="P4637" s="196"/>
      <c r="Q4637" s="196"/>
      <c r="R4637" s="196"/>
      <c r="S4637" s="196"/>
      <c r="T4637" s="197"/>
      <c r="AT4637" s="191" t="s">
        <v>532</v>
      </c>
      <c r="AU4637" s="191" t="s">
        <v>89</v>
      </c>
      <c r="AV4637" s="13" t="s">
        <v>89</v>
      </c>
      <c r="AW4637" s="13" t="s">
        <v>30</v>
      </c>
      <c r="AX4637" s="13" t="s">
        <v>76</v>
      </c>
      <c r="AY4637" s="191" t="s">
        <v>524</v>
      </c>
    </row>
    <row r="4638" spans="2:51" s="13" customFormat="1">
      <c r="B4638" s="189"/>
      <c r="D4638" s="190" t="s">
        <v>532</v>
      </c>
      <c r="E4638" s="191" t="s">
        <v>1</v>
      </c>
      <c r="F4638" s="192" t="s">
        <v>4687</v>
      </c>
      <c r="H4638" s="193">
        <v>25.277000000000001</v>
      </c>
      <c r="I4638" s="194"/>
      <c r="L4638" s="189"/>
      <c r="M4638" s="195"/>
      <c r="N4638" s="196"/>
      <c r="O4638" s="196"/>
      <c r="P4638" s="196"/>
      <c r="Q4638" s="196"/>
      <c r="R4638" s="196"/>
      <c r="S4638" s="196"/>
      <c r="T4638" s="197"/>
      <c r="AT4638" s="191" t="s">
        <v>532</v>
      </c>
      <c r="AU4638" s="191" t="s">
        <v>89</v>
      </c>
      <c r="AV4638" s="13" t="s">
        <v>89</v>
      </c>
      <c r="AW4638" s="13" t="s">
        <v>30</v>
      </c>
      <c r="AX4638" s="13" t="s">
        <v>76</v>
      </c>
      <c r="AY4638" s="191" t="s">
        <v>524</v>
      </c>
    </row>
    <row r="4639" spans="2:51" s="15" customFormat="1">
      <c r="B4639" s="205"/>
      <c r="D4639" s="190" t="s">
        <v>532</v>
      </c>
      <c r="E4639" s="206" t="s">
        <v>1</v>
      </c>
      <c r="F4639" s="207" t="s">
        <v>589</v>
      </c>
      <c r="H4639" s="208">
        <v>991.674000000001</v>
      </c>
      <c r="I4639" s="209"/>
      <c r="L4639" s="205"/>
      <c r="M4639" s="210"/>
      <c r="N4639" s="211"/>
      <c r="O4639" s="211"/>
      <c r="P4639" s="211"/>
      <c r="Q4639" s="211"/>
      <c r="R4639" s="211"/>
      <c r="S4639" s="211"/>
      <c r="T4639" s="212"/>
      <c r="AT4639" s="206" t="s">
        <v>532</v>
      </c>
      <c r="AU4639" s="206" t="s">
        <v>89</v>
      </c>
      <c r="AV4639" s="15" t="s">
        <v>537</v>
      </c>
      <c r="AW4639" s="15" t="s">
        <v>30</v>
      </c>
      <c r="AX4639" s="15" t="s">
        <v>76</v>
      </c>
      <c r="AY4639" s="206" t="s">
        <v>524</v>
      </c>
    </row>
    <row r="4640" spans="2:51" s="14" customFormat="1">
      <c r="B4640" s="198"/>
      <c r="D4640" s="190" t="s">
        <v>532</v>
      </c>
      <c r="E4640" s="199" t="s">
        <v>1</v>
      </c>
      <c r="F4640" s="200" t="s">
        <v>1102</v>
      </c>
      <c r="H4640" s="199" t="s">
        <v>1</v>
      </c>
      <c r="I4640" s="201"/>
      <c r="L4640" s="198"/>
      <c r="M4640" s="202"/>
      <c r="N4640" s="203"/>
      <c r="O4640" s="203"/>
      <c r="P4640" s="203"/>
      <c r="Q4640" s="203"/>
      <c r="R4640" s="203"/>
      <c r="S4640" s="203"/>
      <c r="T4640" s="204"/>
      <c r="AT4640" s="199" t="s">
        <v>532</v>
      </c>
      <c r="AU4640" s="199" t="s">
        <v>89</v>
      </c>
      <c r="AV4640" s="14" t="s">
        <v>83</v>
      </c>
      <c r="AW4640" s="14" t="s">
        <v>30</v>
      </c>
      <c r="AX4640" s="14" t="s">
        <v>76</v>
      </c>
      <c r="AY4640" s="199" t="s">
        <v>524</v>
      </c>
    </row>
    <row r="4641" spans="2:51" s="14" customFormat="1">
      <c r="B4641" s="198"/>
      <c r="D4641" s="190" t="s">
        <v>532</v>
      </c>
      <c r="E4641" s="199" t="s">
        <v>1</v>
      </c>
      <c r="F4641" s="200" t="s">
        <v>1103</v>
      </c>
      <c r="H4641" s="199" t="s">
        <v>1</v>
      </c>
      <c r="I4641" s="201"/>
      <c r="L4641" s="198"/>
      <c r="M4641" s="202"/>
      <c r="N4641" s="203"/>
      <c r="O4641" s="203"/>
      <c r="P4641" s="203"/>
      <c r="Q4641" s="203"/>
      <c r="R4641" s="203"/>
      <c r="S4641" s="203"/>
      <c r="T4641" s="204"/>
      <c r="AT4641" s="199" t="s">
        <v>532</v>
      </c>
      <c r="AU4641" s="199" t="s">
        <v>89</v>
      </c>
      <c r="AV4641" s="14" t="s">
        <v>83</v>
      </c>
      <c r="AW4641" s="14" t="s">
        <v>30</v>
      </c>
      <c r="AX4641" s="14" t="s">
        <v>76</v>
      </c>
      <c r="AY4641" s="199" t="s">
        <v>524</v>
      </c>
    </row>
    <row r="4642" spans="2:51" s="14" customFormat="1">
      <c r="B4642" s="198"/>
      <c r="D4642" s="190" t="s">
        <v>532</v>
      </c>
      <c r="E4642" s="199" t="s">
        <v>1</v>
      </c>
      <c r="F4642" s="200" t="s">
        <v>1177</v>
      </c>
      <c r="H4642" s="199" t="s">
        <v>1</v>
      </c>
      <c r="I4642" s="201"/>
      <c r="L4642" s="198"/>
      <c r="M4642" s="202"/>
      <c r="N4642" s="203"/>
      <c r="O4642" s="203"/>
      <c r="P4642" s="203"/>
      <c r="Q4642" s="203"/>
      <c r="R4642" s="203"/>
      <c r="S4642" s="203"/>
      <c r="T4642" s="204"/>
      <c r="AT4642" s="199" t="s">
        <v>532</v>
      </c>
      <c r="AU4642" s="199" t="s">
        <v>89</v>
      </c>
      <c r="AV4642" s="14" t="s">
        <v>83</v>
      </c>
      <c r="AW4642" s="14" t="s">
        <v>30</v>
      </c>
      <c r="AX4642" s="14" t="s">
        <v>76</v>
      </c>
      <c r="AY4642" s="199" t="s">
        <v>524</v>
      </c>
    </row>
    <row r="4643" spans="2:51" s="13" customFormat="1">
      <c r="B4643" s="189"/>
      <c r="D4643" s="190" t="s">
        <v>532</v>
      </c>
      <c r="E4643" s="191" t="s">
        <v>1</v>
      </c>
      <c r="F4643" s="192" t="s">
        <v>4688</v>
      </c>
      <c r="H4643" s="193">
        <v>26.12</v>
      </c>
      <c r="I4643" s="194"/>
      <c r="L4643" s="189"/>
      <c r="M4643" s="195"/>
      <c r="N4643" s="196"/>
      <c r="O4643" s="196"/>
      <c r="P4643" s="196"/>
      <c r="Q4643" s="196"/>
      <c r="R4643" s="196"/>
      <c r="S4643" s="196"/>
      <c r="T4643" s="197"/>
      <c r="AT4643" s="191" t="s">
        <v>532</v>
      </c>
      <c r="AU4643" s="191" t="s">
        <v>89</v>
      </c>
      <c r="AV4643" s="13" t="s">
        <v>89</v>
      </c>
      <c r="AW4643" s="13" t="s">
        <v>30</v>
      </c>
      <c r="AX4643" s="13" t="s">
        <v>76</v>
      </c>
      <c r="AY4643" s="191" t="s">
        <v>524</v>
      </c>
    </row>
    <row r="4644" spans="2:51" s="14" customFormat="1">
      <c r="B4644" s="198"/>
      <c r="D4644" s="190" t="s">
        <v>532</v>
      </c>
      <c r="E4644" s="199" t="s">
        <v>1</v>
      </c>
      <c r="F4644" s="200" t="s">
        <v>1216</v>
      </c>
      <c r="H4644" s="199" t="s">
        <v>1</v>
      </c>
      <c r="I4644" s="201"/>
      <c r="L4644" s="198"/>
      <c r="M4644" s="202"/>
      <c r="N4644" s="203"/>
      <c r="O4644" s="203"/>
      <c r="P4644" s="203"/>
      <c r="Q4644" s="203"/>
      <c r="R4644" s="203"/>
      <c r="S4644" s="203"/>
      <c r="T4644" s="204"/>
      <c r="AT4644" s="199" t="s">
        <v>532</v>
      </c>
      <c r="AU4644" s="199" t="s">
        <v>89</v>
      </c>
      <c r="AV4644" s="14" t="s">
        <v>83</v>
      </c>
      <c r="AW4644" s="14" t="s">
        <v>30</v>
      </c>
      <c r="AX4644" s="14" t="s">
        <v>76</v>
      </c>
      <c r="AY4644" s="199" t="s">
        <v>524</v>
      </c>
    </row>
    <row r="4645" spans="2:51" s="13" customFormat="1">
      <c r="B4645" s="189"/>
      <c r="D4645" s="190" t="s">
        <v>532</v>
      </c>
      <c r="E4645" s="191" t="s">
        <v>1</v>
      </c>
      <c r="F4645" s="192" t="s">
        <v>4689</v>
      </c>
      <c r="H4645" s="193">
        <v>19.318999999999999</v>
      </c>
      <c r="I4645" s="194"/>
      <c r="L4645" s="189"/>
      <c r="M4645" s="195"/>
      <c r="N4645" s="196"/>
      <c r="O4645" s="196"/>
      <c r="P4645" s="196"/>
      <c r="Q4645" s="196"/>
      <c r="R4645" s="196"/>
      <c r="S4645" s="196"/>
      <c r="T4645" s="197"/>
      <c r="AT4645" s="191" t="s">
        <v>532</v>
      </c>
      <c r="AU4645" s="191" t="s">
        <v>89</v>
      </c>
      <c r="AV4645" s="13" t="s">
        <v>89</v>
      </c>
      <c r="AW4645" s="13" t="s">
        <v>30</v>
      </c>
      <c r="AX4645" s="13" t="s">
        <v>76</v>
      </c>
      <c r="AY4645" s="191" t="s">
        <v>524</v>
      </c>
    </row>
    <row r="4646" spans="2:51" s="13" customFormat="1">
      <c r="B4646" s="189"/>
      <c r="D4646" s="190" t="s">
        <v>532</v>
      </c>
      <c r="E4646" s="191" t="s">
        <v>1</v>
      </c>
      <c r="F4646" s="192" t="s">
        <v>4608</v>
      </c>
      <c r="H4646" s="193">
        <v>19.175000000000001</v>
      </c>
      <c r="I4646" s="194"/>
      <c r="L4646" s="189"/>
      <c r="M4646" s="195"/>
      <c r="N4646" s="196"/>
      <c r="O4646" s="196"/>
      <c r="P4646" s="196"/>
      <c r="Q4646" s="196"/>
      <c r="R4646" s="196"/>
      <c r="S4646" s="196"/>
      <c r="T4646" s="197"/>
      <c r="AT4646" s="191" t="s">
        <v>532</v>
      </c>
      <c r="AU4646" s="191" t="s">
        <v>89</v>
      </c>
      <c r="AV4646" s="13" t="s">
        <v>89</v>
      </c>
      <c r="AW4646" s="13" t="s">
        <v>30</v>
      </c>
      <c r="AX4646" s="13" t="s">
        <v>76</v>
      </c>
      <c r="AY4646" s="191" t="s">
        <v>524</v>
      </c>
    </row>
    <row r="4647" spans="2:51" s="13" customFormat="1">
      <c r="B4647" s="189"/>
      <c r="D4647" s="190" t="s">
        <v>532</v>
      </c>
      <c r="E4647" s="191" t="s">
        <v>1</v>
      </c>
      <c r="F4647" s="192" t="s">
        <v>1249</v>
      </c>
      <c r="H4647" s="193">
        <v>-13.65</v>
      </c>
      <c r="I4647" s="194"/>
      <c r="L4647" s="189"/>
      <c r="M4647" s="195"/>
      <c r="N4647" s="196"/>
      <c r="O4647" s="196"/>
      <c r="P4647" s="196"/>
      <c r="Q4647" s="196"/>
      <c r="R4647" s="196"/>
      <c r="S4647" s="196"/>
      <c r="T4647" s="197"/>
      <c r="AT4647" s="191" t="s">
        <v>532</v>
      </c>
      <c r="AU4647" s="191" t="s">
        <v>89</v>
      </c>
      <c r="AV4647" s="13" t="s">
        <v>89</v>
      </c>
      <c r="AW4647" s="13" t="s">
        <v>30</v>
      </c>
      <c r="AX4647" s="13" t="s">
        <v>76</v>
      </c>
      <c r="AY4647" s="191" t="s">
        <v>524</v>
      </c>
    </row>
    <row r="4648" spans="2:51" s="13" customFormat="1">
      <c r="B4648" s="189"/>
      <c r="D4648" s="190" t="s">
        <v>532</v>
      </c>
      <c r="E4648" s="191" t="s">
        <v>1</v>
      </c>
      <c r="F4648" s="192" t="s">
        <v>1424</v>
      </c>
      <c r="H4648" s="193">
        <v>1.216</v>
      </c>
      <c r="I4648" s="194"/>
      <c r="L4648" s="189"/>
      <c r="M4648" s="195"/>
      <c r="N4648" s="196"/>
      <c r="O4648" s="196"/>
      <c r="P4648" s="196"/>
      <c r="Q4648" s="196"/>
      <c r="R4648" s="196"/>
      <c r="S4648" s="196"/>
      <c r="T4648" s="197"/>
      <c r="AT4648" s="191" t="s">
        <v>532</v>
      </c>
      <c r="AU4648" s="191" t="s">
        <v>89</v>
      </c>
      <c r="AV4648" s="13" t="s">
        <v>89</v>
      </c>
      <c r="AW4648" s="13" t="s">
        <v>30</v>
      </c>
      <c r="AX4648" s="13" t="s">
        <v>76</v>
      </c>
      <c r="AY4648" s="191" t="s">
        <v>524</v>
      </c>
    </row>
    <row r="4649" spans="2:51" s="14" customFormat="1">
      <c r="B4649" s="198"/>
      <c r="D4649" s="190" t="s">
        <v>532</v>
      </c>
      <c r="E4649" s="199" t="s">
        <v>1</v>
      </c>
      <c r="F4649" s="200" t="s">
        <v>1105</v>
      </c>
      <c r="H4649" s="199" t="s">
        <v>1</v>
      </c>
      <c r="I4649" s="201"/>
      <c r="L4649" s="198"/>
      <c r="M4649" s="202"/>
      <c r="N4649" s="203"/>
      <c r="O4649" s="203"/>
      <c r="P4649" s="203"/>
      <c r="Q4649" s="203"/>
      <c r="R4649" s="203"/>
      <c r="S4649" s="203"/>
      <c r="T4649" s="204"/>
      <c r="AT4649" s="199" t="s">
        <v>532</v>
      </c>
      <c r="AU4649" s="199" t="s">
        <v>89</v>
      </c>
      <c r="AV4649" s="14" t="s">
        <v>83</v>
      </c>
      <c r="AW4649" s="14" t="s">
        <v>30</v>
      </c>
      <c r="AX4649" s="14" t="s">
        <v>76</v>
      </c>
      <c r="AY4649" s="199" t="s">
        <v>524</v>
      </c>
    </row>
    <row r="4650" spans="2:51" s="14" customFormat="1">
      <c r="B4650" s="198"/>
      <c r="D4650" s="190" t="s">
        <v>532</v>
      </c>
      <c r="E4650" s="199" t="s">
        <v>1</v>
      </c>
      <c r="F4650" s="200" t="s">
        <v>1177</v>
      </c>
      <c r="H4650" s="199" t="s">
        <v>1</v>
      </c>
      <c r="I4650" s="201"/>
      <c r="L4650" s="198"/>
      <c r="M4650" s="202"/>
      <c r="N4650" s="203"/>
      <c r="O4650" s="203"/>
      <c r="P4650" s="203"/>
      <c r="Q4650" s="203"/>
      <c r="R4650" s="203"/>
      <c r="S4650" s="203"/>
      <c r="T4650" s="204"/>
      <c r="AT4650" s="199" t="s">
        <v>532</v>
      </c>
      <c r="AU4650" s="199" t="s">
        <v>89</v>
      </c>
      <c r="AV4650" s="14" t="s">
        <v>83</v>
      </c>
      <c r="AW4650" s="14" t="s">
        <v>30</v>
      </c>
      <c r="AX4650" s="14" t="s">
        <v>76</v>
      </c>
      <c r="AY4650" s="199" t="s">
        <v>524</v>
      </c>
    </row>
    <row r="4651" spans="2:51" s="13" customFormat="1">
      <c r="B4651" s="189"/>
      <c r="D4651" s="190" t="s">
        <v>532</v>
      </c>
      <c r="E4651" s="191" t="s">
        <v>1</v>
      </c>
      <c r="F4651" s="192" t="s">
        <v>4690</v>
      </c>
      <c r="H4651" s="193">
        <v>22.582999999999998</v>
      </c>
      <c r="I4651" s="194"/>
      <c r="L4651" s="189"/>
      <c r="M4651" s="195"/>
      <c r="N4651" s="196"/>
      <c r="O4651" s="196"/>
      <c r="P4651" s="196"/>
      <c r="Q4651" s="196"/>
      <c r="R4651" s="196"/>
      <c r="S4651" s="196"/>
      <c r="T4651" s="197"/>
      <c r="AT4651" s="191" t="s">
        <v>532</v>
      </c>
      <c r="AU4651" s="191" t="s">
        <v>89</v>
      </c>
      <c r="AV4651" s="13" t="s">
        <v>89</v>
      </c>
      <c r="AW4651" s="13" t="s">
        <v>30</v>
      </c>
      <c r="AX4651" s="13" t="s">
        <v>76</v>
      </c>
      <c r="AY4651" s="191" t="s">
        <v>524</v>
      </c>
    </row>
    <row r="4652" spans="2:51" s="14" customFormat="1">
      <c r="B4652" s="198"/>
      <c r="D4652" s="190" t="s">
        <v>532</v>
      </c>
      <c r="E4652" s="199" t="s">
        <v>1</v>
      </c>
      <c r="F4652" s="200" t="s">
        <v>1216</v>
      </c>
      <c r="H4652" s="199" t="s">
        <v>1</v>
      </c>
      <c r="I4652" s="201"/>
      <c r="L4652" s="198"/>
      <c r="M4652" s="202"/>
      <c r="N4652" s="203"/>
      <c r="O4652" s="203"/>
      <c r="P4652" s="203"/>
      <c r="Q4652" s="203"/>
      <c r="R4652" s="203"/>
      <c r="S4652" s="203"/>
      <c r="T4652" s="204"/>
      <c r="AT4652" s="199" t="s">
        <v>532</v>
      </c>
      <c r="AU4652" s="199" t="s">
        <v>89</v>
      </c>
      <c r="AV4652" s="14" t="s">
        <v>83</v>
      </c>
      <c r="AW4652" s="14" t="s">
        <v>30</v>
      </c>
      <c r="AX4652" s="14" t="s">
        <v>76</v>
      </c>
      <c r="AY4652" s="199" t="s">
        <v>524</v>
      </c>
    </row>
    <row r="4653" spans="2:51" s="13" customFormat="1">
      <c r="B4653" s="189"/>
      <c r="D4653" s="190" t="s">
        <v>532</v>
      </c>
      <c r="E4653" s="191" t="s">
        <v>1</v>
      </c>
      <c r="F4653" s="192" t="s">
        <v>4608</v>
      </c>
      <c r="H4653" s="193">
        <v>19.175000000000001</v>
      </c>
      <c r="I4653" s="194"/>
      <c r="L4653" s="189"/>
      <c r="M4653" s="195"/>
      <c r="N4653" s="196"/>
      <c r="O4653" s="196"/>
      <c r="P4653" s="196"/>
      <c r="Q4653" s="196"/>
      <c r="R4653" s="196"/>
      <c r="S4653" s="196"/>
      <c r="T4653" s="197"/>
      <c r="AT4653" s="191" t="s">
        <v>532</v>
      </c>
      <c r="AU4653" s="191" t="s">
        <v>89</v>
      </c>
      <c r="AV4653" s="13" t="s">
        <v>89</v>
      </c>
      <c r="AW4653" s="13" t="s">
        <v>30</v>
      </c>
      <c r="AX4653" s="13" t="s">
        <v>76</v>
      </c>
      <c r="AY4653" s="191" t="s">
        <v>524</v>
      </c>
    </row>
    <row r="4654" spans="2:51" s="13" customFormat="1">
      <c r="B4654" s="189"/>
      <c r="D4654" s="190" t="s">
        <v>532</v>
      </c>
      <c r="E4654" s="191" t="s">
        <v>1</v>
      </c>
      <c r="F4654" s="192" t="s">
        <v>1249</v>
      </c>
      <c r="H4654" s="193">
        <v>-13.65</v>
      </c>
      <c r="I4654" s="194"/>
      <c r="L4654" s="189"/>
      <c r="M4654" s="195"/>
      <c r="N4654" s="196"/>
      <c r="O4654" s="196"/>
      <c r="P4654" s="196"/>
      <c r="Q4654" s="196"/>
      <c r="R4654" s="196"/>
      <c r="S4654" s="196"/>
      <c r="T4654" s="197"/>
      <c r="AT4654" s="191" t="s">
        <v>532</v>
      </c>
      <c r="AU4654" s="191" t="s">
        <v>89</v>
      </c>
      <c r="AV4654" s="13" t="s">
        <v>89</v>
      </c>
      <c r="AW4654" s="13" t="s">
        <v>30</v>
      </c>
      <c r="AX4654" s="13" t="s">
        <v>76</v>
      </c>
      <c r="AY4654" s="191" t="s">
        <v>524</v>
      </c>
    </row>
    <row r="4655" spans="2:51" s="13" customFormat="1">
      <c r="B4655" s="189"/>
      <c r="D4655" s="190" t="s">
        <v>532</v>
      </c>
      <c r="E4655" s="191" t="s">
        <v>1</v>
      </c>
      <c r="F4655" s="192" t="s">
        <v>1427</v>
      </c>
      <c r="H4655" s="193">
        <v>1.0880000000000001</v>
      </c>
      <c r="I4655" s="194"/>
      <c r="L4655" s="189"/>
      <c r="M4655" s="195"/>
      <c r="N4655" s="196"/>
      <c r="O4655" s="196"/>
      <c r="P4655" s="196"/>
      <c r="Q4655" s="196"/>
      <c r="R4655" s="196"/>
      <c r="S4655" s="196"/>
      <c r="T4655" s="197"/>
      <c r="AT4655" s="191" t="s">
        <v>532</v>
      </c>
      <c r="AU4655" s="191" t="s">
        <v>89</v>
      </c>
      <c r="AV4655" s="13" t="s">
        <v>89</v>
      </c>
      <c r="AW4655" s="13" t="s">
        <v>30</v>
      </c>
      <c r="AX4655" s="13" t="s">
        <v>76</v>
      </c>
      <c r="AY4655" s="191" t="s">
        <v>524</v>
      </c>
    </row>
    <row r="4656" spans="2:51" s="14" customFormat="1">
      <c r="B4656" s="198"/>
      <c r="D4656" s="190" t="s">
        <v>532</v>
      </c>
      <c r="E4656" s="199" t="s">
        <v>1</v>
      </c>
      <c r="F4656" s="200" t="s">
        <v>1107</v>
      </c>
      <c r="H4656" s="199" t="s">
        <v>1</v>
      </c>
      <c r="I4656" s="201"/>
      <c r="L4656" s="198"/>
      <c r="M4656" s="202"/>
      <c r="N4656" s="203"/>
      <c r="O4656" s="203"/>
      <c r="P4656" s="203"/>
      <c r="Q4656" s="203"/>
      <c r="R4656" s="203"/>
      <c r="S4656" s="203"/>
      <c r="T4656" s="204"/>
      <c r="AT4656" s="199" t="s">
        <v>532</v>
      </c>
      <c r="AU4656" s="199" t="s">
        <v>89</v>
      </c>
      <c r="AV4656" s="14" t="s">
        <v>83</v>
      </c>
      <c r="AW4656" s="14" t="s">
        <v>30</v>
      </c>
      <c r="AX4656" s="14" t="s">
        <v>76</v>
      </c>
      <c r="AY4656" s="199" t="s">
        <v>524</v>
      </c>
    </row>
    <row r="4657" spans="2:51" s="14" customFormat="1">
      <c r="B4657" s="198"/>
      <c r="D4657" s="190" t="s">
        <v>532</v>
      </c>
      <c r="E4657" s="199" t="s">
        <v>1</v>
      </c>
      <c r="F4657" s="200" t="s">
        <v>1216</v>
      </c>
      <c r="H4657" s="199" t="s">
        <v>1</v>
      </c>
      <c r="I4657" s="201"/>
      <c r="L4657" s="198"/>
      <c r="M4657" s="202"/>
      <c r="N4657" s="203"/>
      <c r="O4657" s="203"/>
      <c r="P4657" s="203"/>
      <c r="Q4657" s="203"/>
      <c r="R4657" s="203"/>
      <c r="S4657" s="203"/>
      <c r="T4657" s="204"/>
      <c r="AT4657" s="199" t="s">
        <v>532</v>
      </c>
      <c r="AU4657" s="199" t="s">
        <v>89</v>
      </c>
      <c r="AV4657" s="14" t="s">
        <v>83</v>
      </c>
      <c r="AW4657" s="14" t="s">
        <v>30</v>
      </c>
      <c r="AX4657" s="14" t="s">
        <v>76</v>
      </c>
      <c r="AY4657" s="199" t="s">
        <v>524</v>
      </c>
    </row>
    <row r="4658" spans="2:51" s="13" customFormat="1">
      <c r="B4658" s="189"/>
      <c r="D4658" s="190" t="s">
        <v>532</v>
      </c>
      <c r="E4658" s="191" t="s">
        <v>1</v>
      </c>
      <c r="F4658" s="192" t="s">
        <v>4634</v>
      </c>
      <c r="H4658" s="193">
        <v>19.47</v>
      </c>
      <c r="I4658" s="194"/>
      <c r="L4658" s="189"/>
      <c r="M4658" s="195"/>
      <c r="N4658" s="196"/>
      <c r="O4658" s="196"/>
      <c r="P4658" s="196"/>
      <c r="Q4658" s="196"/>
      <c r="R4658" s="196"/>
      <c r="S4658" s="196"/>
      <c r="T4658" s="197"/>
      <c r="AT4658" s="191" t="s">
        <v>532</v>
      </c>
      <c r="AU4658" s="191" t="s">
        <v>89</v>
      </c>
      <c r="AV4658" s="13" t="s">
        <v>89</v>
      </c>
      <c r="AW4658" s="13" t="s">
        <v>30</v>
      </c>
      <c r="AX4658" s="13" t="s">
        <v>76</v>
      </c>
      <c r="AY4658" s="191" t="s">
        <v>524</v>
      </c>
    </row>
    <row r="4659" spans="2:51" s="13" customFormat="1">
      <c r="B4659" s="189"/>
      <c r="D4659" s="190" t="s">
        <v>532</v>
      </c>
      <c r="E4659" s="191" t="s">
        <v>1</v>
      </c>
      <c r="F4659" s="192" t="s">
        <v>1307</v>
      </c>
      <c r="H4659" s="193">
        <v>-13.86</v>
      </c>
      <c r="I4659" s="194"/>
      <c r="L4659" s="189"/>
      <c r="M4659" s="195"/>
      <c r="N4659" s="196"/>
      <c r="O4659" s="196"/>
      <c r="P4659" s="196"/>
      <c r="Q4659" s="196"/>
      <c r="R4659" s="196"/>
      <c r="S4659" s="196"/>
      <c r="T4659" s="197"/>
      <c r="AT4659" s="191" t="s">
        <v>532</v>
      </c>
      <c r="AU4659" s="191" t="s">
        <v>89</v>
      </c>
      <c r="AV4659" s="13" t="s">
        <v>89</v>
      </c>
      <c r="AW4659" s="13" t="s">
        <v>30</v>
      </c>
      <c r="AX4659" s="13" t="s">
        <v>76</v>
      </c>
      <c r="AY4659" s="191" t="s">
        <v>524</v>
      </c>
    </row>
    <row r="4660" spans="2:51" s="13" customFormat="1">
      <c r="B4660" s="189"/>
      <c r="D4660" s="190" t="s">
        <v>532</v>
      </c>
      <c r="E4660" s="191" t="s">
        <v>1</v>
      </c>
      <c r="F4660" s="192" t="s">
        <v>1427</v>
      </c>
      <c r="H4660" s="193">
        <v>1.0880000000000001</v>
      </c>
      <c r="I4660" s="194"/>
      <c r="L4660" s="189"/>
      <c r="M4660" s="195"/>
      <c r="N4660" s="196"/>
      <c r="O4660" s="196"/>
      <c r="P4660" s="196"/>
      <c r="Q4660" s="196"/>
      <c r="R4660" s="196"/>
      <c r="S4660" s="196"/>
      <c r="T4660" s="197"/>
      <c r="AT4660" s="191" t="s">
        <v>532</v>
      </c>
      <c r="AU4660" s="191" t="s">
        <v>89</v>
      </c>
      <c r="AV4660" s="13" t="s">
        <v>89</v>
      </c>
      <c r="AW4660" s="13" t="s">
        <v>30</v>
      </c>
      <c r="AX4660" s="13" t="s">
        <v>76</v>
      </c>
      <c r="AY4660" s="191" t="s">
        <v>524</v>
      </c>
    </row>
    <row r="4661" spans="2:51" s="14" customFormat="1">
      <c r="B4661" s="198"/>
      <c r="D4661" s="190" t="s">
        <v>532</v>
      </c>
      <c r="E4661" s="199" t="s">
        <v>1</v>
      </c>
      <c r="F4661" s="200" t="s">
        <v>1109</v>
      </c>
      <c r="H4661" s="199" t="s">
        <v>1</v>
      </c>
      <c r="I4661" s="201"/>
      <c r="L4661" s="198"/>
      <c r="M4661" s="202"/>
      <c r="N4661" s="203"/>
      <c r="O4661" s="203"/>
      <c r="P4661" s="203"/>
      <c r="Q4661" s="203"/>
      <c r="R4661" s="203"/>
      <c r="S4661" s="203"/>
      <c r="T4661" s="204"/>
      <c r="AT4661" s="199" t="s">
        <v>532</v>
      </c>
      <c r="AU4661" s="199" t="s">
        <v>89</v>
      </c>
      <c r="AV4661" s="14" t="s">
        <v>83</v>
      </c>
      <c r="AW4661" s="14" t="s">
        <v>30</v>
      </c>
      <c r="AX4661" s="14" t="s">
        <v>76</v>
      </c>
      <c r="AY4661" s="199" t="s">
        <v>524</v>
      </c>
    </row>
    <row r="4662" spans="2:51" s="14" customFormat="1">
      <c r="B4662" s="198"/>
      <c r="D4662" s="190" t="s">
        <v>532</v>
      </c>
      <c r="E4662" s="199" t="s">
        <v>1</v>
      </c>
      <c r="F4662" s="200" t="s">
        <v>1177</v>
      </c>
      <c r="H4662" s="199" t="s">
        <v>1</v>
      </c>
      <c r="I4662" s="201"/>
      <c r="L4662" s="198"/>
      <c r="M4662" s="202"/>
      <c r="N4662" s="203"/>
      <c r="O4662" s="203"/>
      <c r="P4662" s="203"/>
      <c r="Q4662" s="203"/>
      <c r="R4662" s="203"/>
      <c r="S4662" s="203"/>
      <c r="T4662" s="204"/>
      <c r="AT4662" s="199" t="s">
        <v>532</v>
      </c>
      <c r="AU4662" s="199" t="s">
        <v>89</v>
      </c>
      <c r="AV4662" s="14" t="s">
        <v>83</v>
      </c>
      <c r="AW4662" s="14" t="s">
        <v>30</v>
      </c>
      <c r="AX4662" s="14" t="s">
        <v>76</v>
      </c>
      <c r="AY4662" s="199" t="s">
        <v>524</v>
      </c>
    </row>
    <row r="4663" spans="2:51" s="13" customFormat="1">
      <c r="B4663" s="189"/>
      <c r="D4663" s="190" t="s">
        <v>532</v>
      </c>
      <c r="E4663" s="191" t="s">
        <v>1</v>
      </c>
      <c r="F4663" s="192" t="s">
        <v>4691</v>
      </c>
      <c r="H4663" s="193">
        <v>44.058999999999997</v>
      </c>
      <c r="I4663" s="194"/>
      <c r="L4663" s="189"/>
      <c r="M4663" s="195"/>
      <c r="N4663" s="196"/>
      <c r="O4663" s="196"/>
      <c r="P4663" s="196"/>
      <c r="Q4663" s="196"/>
      <c r="R4663" s="196"/>
      <c r="S4663" s="196"/>
      <c r="T4663" s="197"/>
      <c r="AT4663" s="191" t="s">
        <v>532</v>
      </c>
      <c r="AU4663" s="191" t="s">
        <v>89</v>
      </c>
      <c r="AV4663" s="13" t="s">
        <v>89</v>
      </c>
      <c r="AW4663" s="13" t="s">
        <v>30</v>
      </c>
      <c r="AX4663" s="13" t="s">
        <v>76</v>
      </c>
      <c r="AY4663" s="191" t="s">
        <v>524</v>
      </c>
    </row>
    <row r="4664" spans="2:51" s="14" customFormat="1">
      <c r="B4664" s="198"/>
      <c r="D4664" s="190" t="s">
        <v>532</v>
      </c>
      <c r="E4664" s="199" t="s">
        <v>1</v>
      </c>
      <c r="F4664" s="200" t="s">
        <v>1216</v>
      </c>
      <c r="H4664" s="199" t="s">
        <v>1</v>
      </c>
      <c r="I4664" s="201"/>
      <c r="L4664" s="198"/>
      <c r="M4664" s="202"/>
      <c r="N4664" s="203"/>
      <c r="O4664" s="203"/>
      <c r="P4664" s="203"/>
      <c r="Q4664" s="203"/>
      <c r="R4664" s="203"/>
      <c r="S4664" s="203"/>
      <c r="T4664" s="204"/>
      <c r="AT4664" s="199" t="s">
        <v>532</v>
      </c>
      <c r="AU4664" s="199" t="s">
        <v>89</v>
      </c>
      <c r="AV4664" s="14" t="s">
        <v>83</v>
      </c>
      <c r="AW4664" s="14" t="s">
        <v>30</v>
      </c>
      <c r="AX4664" s="14" t="s">
        <v>76</v>
      </c>
      <c r="AY4664" s="199" t="s">
        <v>524</v>
      </c>
    </row>
    <row r="4665" spans="2:51" s="13" customFormat="1">
      <c r="B4665" s="189"/>
      <c r="D4665" s="190" t="s">
        <v>532</v>
      </c>
      <c r="E4665" s="191" t="s">
        <v>1</v>
      </c>
      <c r="F4665" s="192" t="s">
        <v>4608</v>
      </c>
      <c r="H4665" s="193">
        <v>19.175000000000001</v>
      </c>
      <c r="I4665" s="194"/>
      <c r="L4665" s="189"/>
      <c r="M4665" s="195"/>
      <c r="N4665" s="196"/>
      <c r="O4665" s="196"/>
      <c r="P4665" s="196"/>
      <c r="Q4665" s="196"/>
      <c r="R4665" s="196"/>
      <c r="S4665" s="196"/>
      <c r="T4665" s="197"/>
      <c r="AT4665" s="191" t="s">
        <v>532</v>
      </c>
      <c r="AU4665" s="191" t="s">
        <v>89</v>
      </c>
      <c r="AV4665" s="13" t="s">
        <v>89</v>
      </c>
      <c r="AW4665" s="13" t="s">
        <v>30</v>
      </c>
      <c r="AX4665" s="13" t="s">
        <v>76</v>
      </c>
      <c r="AY4665" s="191" t="s">
        <v>524</v>
      </c>
    </row>
    <row r="4666" spans="2:51" s="13" customFormat="1">
      <c r="B4666" s="189"/>
      <c r="D4666" s="190" t="s">
        <v>532</v>
      </c>
      <c r="E4666" s="191" t="s">
        <v>1</v>
      </c>
      <c r="F4666" s="192" t="s">
        <v>1249</v>
      </c>
      <c r="H4666" s="193">
        <v>-13.65</v>
      </c>
      <c r="I4666" s="194"/>
      <c r="L4666" s="189"/>
      <c r="M4666" s="195"/>
      <c r="N4666" s="196"/>
      <c r="O4666" s="196"/>
      <c r="P4666" s="196"/>
      <c r="Q4666" s="196"/>
      <c r="R4666" s="196"/>
      <c r="S4666" s="196"/>
      <c r="T4666" s="197"/>
      <c r="AT4666" s="191" t="s">
        <v>532</v>
      </c>
      <c r="AU4666" s="191" t="s">
        <v>89</v>
      </c>
      <c r="AV4666" s="13" t="s">
        <v>89</v>
      </c>
      <c r="AW4666" s="13" t="s">
        <v>30</v>
      </c>
      <c r="AX4666" s="13" t="s">
        <v>76</v>
      </c>
      <c r="AY4666" s="191" t="s">
        <v>524</v>
      </c>
    </row>
    <row r="4667" spans="2:51" s="13" customFormat="1">
      <c r="B4667" s="189"/>
      <c r="D4667" s="190" t="s">
        <v>532</v>
      </c>
      <c r="E4667" s="191" t="s">
        <v>1</v>
      </c>
      <c r="F4667" s="192" t="s">
        <v>1430</v>
      </c>
      <c r="H4667" s="193">
        <v>0.64</v>
      </c>
      <c r="I4667" s="194"/>
      <c r="L4667" s="189"/>
      <c r="M4667" s="195"/>
      <c r="N4667" s="196"/>
      <c r="O4667" s="196"/>
      <c r="P4667" s="196"/>
      <c r="Q4667" s="196"/>
      <c r="R4667" s="196"/>
      <c r="S4667" s="196"/>
      <c r="T4667" s="197"/>
      <c r="AT4667" s="191" t="s">
        <v>532</v>
      </c>
      <c r="AU4667" s="191" t="s">
        <v>89</v>
      </c>
      <c r="AV4667" s="13" t="s">
        <v>89</v>
      </c>
      <c r="AW4667" s="13" t="s">
        <v>30</v>
      </c>
      <c r="AX4667" s="13" t="s">
        <v>76</v>
      </c>
      <c r="AY4667" s="191" t="s">
        <v>524</v>
      </c>
    </row>
    <row r="4668" spans="2:51" s="14" customFormat="1">
      <c r="B4668" s="198"/>
      <c r="D4668" s="190" t="s">
        <v>532</v>
      </c>
      <c r="E4668" s="199" t="s">
        <v>1</v>
      </c>
      <c r="F4668" s="200" t="s">
        <v>1111</v>
      </c>
      <c r="H4668" s="199" t="s">
        <v>1</v>
      </c>
      <c r="I4668" s="201"/>
      <c r="L4668" s="198"/>
      <c r="M4668" s="202"/>
      <c r="N4668" s="203"/>
      <c r="O4668" s="203"/>
      <c r="P4668" s="203"/>
      <c r="Q4668" s="203"/>
      <c r="R4668" s="203"/>
      <c r="S4668" s="203"/>
      <c r="T4668" s="204"/>
      <c r="AT4668" s="199" t="s">
        <v>532</v>
      </c>
      <c r="AU4668" s="199" t="s">
        <v>89</v>
      </c>
      <c r="AV4668" s="14" t="s">
        <v>83</v>
      </c>
      <c r="AW4668" s="14" t="s">
        <v>30</v>
      </c>
      <c r="AX4668" s="14" t="s">
        <v>76</v>
      </c>
      <c r="AY4668" s="199" t="s">
        <v>524</v>
      </c>
    </row>
    <row r="4669" spans="2:51" s="14" customFormat="1">
      <c r="B4669" s="198"/>
      <c r="D4669" s="190" t="s">
        <v>532</v>
      </c>
      <c r="E4669" s="199" t="s">
        <v>1</v>
      </c>
      <c r="F4669" s="200" t="s">
        <v>1216</v>
      </c>
      <c r="H4669" s="199" t="s">
        <v>1</v>
      </c>
      <c r="I4669" s="201"/>
      <c r="L4669" s="198"/>
      <c r="M4669" s="202"/>
      <c r="N4669" s="203"/>
      <c r="O4669" s="203"/>
      <c r="P4669" s="203"/>
      <c r="Q4669" s="203"/>
      <c r="R4669" s="203"/>
      <c r="S4669" s="203"/>
      <c r="T4669" s="204"/>
      <c r="AT4669" s="199" t="s">
        <v>532</v>
      </c>
      <c r="AU4669" s="199" t="s">
        <v>89</v>
      </c>
      <c r="AV4669" s="14" t="s">
        <v>83</v>
      </c>
      <c r="AW4669" s="14" t="s">
        <v>30</v>
      </c>
      <c r="AX4669" s="14" t="s">
        <v>76</v>
      </c>
      <c r="AY4669" s="199" t="s">
        <v>524</v>
      </c>
    </row>
    <row r="4670" spans="2:51" s="13" customFormat="1">
      <c r="B4670" s="189"/>
      <c r="D4670" s="190" t="s">
        <v>532</v>
      </c>
      <c r="E4670" s="191" t="s">
        <v>1</v>
      </c>
      <c r="F4670" s="192" t="s">
        <v>4634</v>
      </c>
      <c r="H4670" s="193">
        <v>19.47</v>
      </c>
      <c r="I4670" s="194"/>
      <c r="L4670" s="189"/>
      <c r="M4670" s="195"/>
      <c r="N4670" s="196"/>
      <c r="O4670" s="196"/>
      <c r="P4670" s="196"/>
      <c r="Q4670" s="196"/>
      <c r="R4670" s="196"/>
      <c r="S4670" s="196"/>
      <c r="T4670" s="197"/>
      <c r="AT4670" s="191" t="s">
        <v>532</v>
      </c>
      <c r="AU4670" s="191" t="s">
        <v>89</v>
      </c>
      <c r="AV4670" s="13" t="s">
        <v>89</v>
      </c>
      <c r="AW4670" s="13" t="s">
        <v>30</v>
      </c>
      <c r="AX4670" s="13" t="s">
        <v>76</v>
      </c>
      <c r="AY4670" s="191" t="s">
        <v>524</v>
      </c>
    </row>
    <row r="4671" spans="2:51" s="13" customFormat="1">
      <c r="B4671" s="189"/>
      <c r="D4671" s="190" t="s">
        <v>532</v>
      </c>
      <c r="E4671" s="191" t="s">
        <v>1</v>
      </c>
      <c r="F4671" s="192" t="s">
        <v>1307</v>
      </c>
      <c r="H4671" s="193">
        <v>-13.86</v>
      </c>
      <c r="I4671" s="194"/>
      <c r="L4671" s="189"/>
      <c r="M4671" s="195"/>
      <c r="N4671" s="196"/>
      <c r="O4671" s="196"/>
      <c r="P4671" s="196"/>
      <c r="Q4671" s="196"/>
      <c r="R4671" s="196"/>
      <c r="S4671" s="196"/>
      <c r="T4671" s="197"/>
      <c r="AT4671" s="191" t="s">
        <v>532</v>
      </c>
      <c r="AU4671" s="191" t="s">
        <v>89</v>
      </c>
      <c r="AV4671" s="13" t="s">
        <v>89</v>
      </c>
      <c r="AW4671" s="13" t="s">
        <v>30</v>
      </c>
      <c r="AX4671" s="13" t="s">
        <v>76</v>
      </c>
      <c r="AY4671" s="191" t="s">
        <v>524</v>
      </c>
    </row>
    <row r="4672" spans="2:51" s="13" customFormat="1">
      <c r="B4672" s="189"/>
      <c r="D4672" s="190" t="s">
        <v>532</v>
      </c>
      <c r="E4672" s="191" t="s">
        <v>1</v>
      </c>
      <c r="F4672" s="192" t="s">
        <v>1427</v>
      </c>
      <c r="H4672" s="193">
        <v>1.0880000000000001</v>
      </c>
      <c r="I4672" s="194"/>
      <c r="L4672" s="189"/>
      <c r="M4672" s="195"/>
      <c r="N4672" s="196"/>
      <c r="O4672" s="196"/>
      <c r="P4672" s="196"/>
      <c r="Q4672" s="196"/>
      <c r="R4672" s="196"/>
      <c r="S4672" s="196"/>
      <c r="T4672" s="197"/>
      <c r="AT4672" s="191" t="s">
        <v>532</v>
      </c>
      <c r="AU4672" s="191" t="s">
        <v>89</v>
      </c>
      <c r="AV4672" s="13" t="s">
        <v>89</v>
      </c>
      <c r="AW4672" s="13" t="s">
        <v>30</v>
      </c>
      <c r="AX4672" s="13" t="s">
        <v>76</v>
      </c>
      <c r="AY4672" s="191" t="s">
        <v>524</v>
      </c>
    </row>
    <row r="4673" spans="2:51" s="14" customFormat="1">
      <c r="B4673" s="198"/>
      <c r="D4673" s="190" t="s">
        <v>532</v>
      </c>
      <c r="E4673" s="199" t="s">
        <v>1</v>
      </c>
      <c r="F4673" s="200" t="s">
        <v>1431</v>
      </c>
      <c r="H4673" s="199" t="s">
        <v>1</v>
      </c>
      <c r="I4673" s="201"/>
      <c r="L4673" s="198"/>
      <c r="M4673" s="202"/>
      <c r="N4673" s="203"/>
      <c r="O4673" s="203"/>
      <c r="P4673" s="203"/>
      <c r="Q4673" s="203"/>
      <c r="R4673" s="203"/>
      <c r="S4673" s="203"/>
      <c r="T4673" s="204"/>
      <c r="AT4673" s="199" t="s">
        <v>532</v>
      </c>
      <c r="AU4673" s="199" t="s">
        <v>89</v>
      </c>
      <c r="AV4673" s="14" t="s">
        <v>83</v>
      </c>
      <c r="AW4673" s="14" t="s">
        <v>30</v>
      </c>
      <c r="AX4673" s="14" t="s">
        <v>76</v>
      </c>
      <c r="AY4673" s="199" t="s">
        <v>524</v>
      </c>
    </row>
    <row r="4674" spans="2:51" s="14" customFormat="1">
      <c r="B4674" s="198"/>
      <c r="D4674" s="190" t="s">
        <v>532</v>
      </c>
      <c r="E4674" s="199" t="s">
        <v>1</v>
      </c>
      <c r="F4674" s="200" t="s">
        <v>1216</v>
      </c>
      <c r="H4674" s="199" t="s">
        <v>1</v>
      </c>
      <c r="I4674" s="201"/>
      <c r="L4674" s="198"/>
      <c r="M4674" s="202"/>
      <c r="N4674" s="203"/>
      <c r="O4674" s="203"/>
      <c r="P4674" s="203"/>
      <c r="Q4674" s="203"/>
      <c r="R4674" s="203"/>
      <c r="S4674" s="203"/>
      <c r="T4674" s="204"/>
      <c r="AT4674" s="199" t="s">
        <v>532</v>
      </c>
      <c r="AU4674" s="199" t="s">
        <v>89</v>
      </c>
      <c r="AV4674" s="14" t="s">
        <v>83</v>
      </c>
      <c r="AW4674" s="14" t="s">
        <v>30</v>
      </c>
      <c r="AX4674" s="14" t="s">
        <v>76</v>
      </c>
      <c r="AY4674" s="199" t="s">
        <v>524</v>
      </c>
    </row>
    <row r="4675" spans="2:51" s="13" customFormat="1">
      <c r="B4675" s="189"/>
      <c r="D4675" s="190" t="s">
        <v>532</v>
      </c>
      <c r="E4675" s="191" t="s">
        <v>1</v>
      </c>
      <c r="F4675" s="192" t="s">
        <v>4692</v>
      </c>
      <c r="H4675" s="193">
        <v>10.877000000000001</v>
      </c>
      <c r="I4675" s="194"/>
      <c r="L4675" s="189"/>
      <c r="M4675" s="195"/>
      <c r="N4675" s="196"/>
      <c r="O4675" s="196"/>
      <c r="P4675" s="196"/>
      <c r="Q4675" s="196"/>
      <c r="R4675" s="196"/>
      <c r="S4675" s="196"/>
      <c r="T4675" s="197"/>
      <c r="AT4675" s="191" t="s">
        <v>532</v>
      </c>
      <c r="AU4675" s="191" t="s">
        <v>89</v>
      </c>
      <c r="AV4675" s="13" t="s">
        <v>89</v>
      </c>
      <c r="AW4675" s="13" t="s">
        <v>30</v>
      </c>
      <c r="AX4675" s="13" t="s">
        <v>76</v>
      </c>
      <c r="AY4675" s="191" t="s">
        <v>524</v>
      </c>
    </row>
    <row r="4676" spans="2:51" s="13" customFormat="1">
      <c r="B4676" s="189"/>
      <c r="D4676" s="190" t="s">
        <v>532</v>
      </c>
      <c r="E4676" s="191" t="s">
        <v>1</v>
      </c>
      <c r="F4676" s="192" t="s">
        <v>1433</v>
      </c>
      <c r="H4676" s="193">
        <v>-7.7430000000000003</v>
      </c>
      <c r="I4676" s="194"/>
      <c r="L4676" s="189"/>
      <c r="M4676" s="195"/>
      <c r="N4676" s="196"/>
      <c r="O4676" s="196"/>
      <c r="P4676" s="196"/>
      <c r="Q4676" s="196"/>
      <c r="R4676" s="196"/>
      <c r="S4676" s="196"/>
      <c r="T4676" s="197"/>
      <c r="AT4676" s="191" t="s">
        <v>532</v>
      </c>
      <c r="AU4676" s="191" t="s">
        <v>89</v>
      </c>
      <c r="AV4676" s="13" t="s">
        <v>89</v>
      </c>
      <c r="AW4676" s="13" t="s">
        <v>30</v>
      </c>
      <c r="AX4676" s="13" t="s">
        <v>76</v>
      </c>
      <c r="AY4676" s="191" t="s">
        <v>524</v>
      </c>
    </row>
    <row r="4677" spans="2:51" s="13" customFormat="1">
      <c r="B4677" s="189"/>
      <c r="D4677" s="190" t="s">
        <v>532</v>
      </c>
      <c r="E4677" s="191" t="s">
        <v>1</v>
      </c>
      <c r="F4677" s="192" t="s">
        <v>1434</v>
      </c>
      <c r="H4677" s="193">
        <v>1.3240000000000001</v>
      </c>
      <c r="I4677" s="194"/>
      <c r="L4677" s="189"/>
      <c r="M4677" s="195"/>
      <c r="N4677" s="196"/>
      <c r="O4677" s="196"/>
      <c r="P4677" s="196"/>
      <c r="Q4677" s="196"/>
      <c r="R4677" s="196"/>
      <c r="S4677" s="196"/>
      <c r="T4677" s="197"/>
      <c r="AT4677" s="191" t="s">
        <v>532</v>
      </c>
      <c r="AU4677" s="191" t="s">
        <v>89</v>
      </c>
      <c r="AV4677" s="13" t="s">
        <v>89</v>
      </c>
      <c r="AW4677" s="13" t="s">
        <v>30</v>
      </c>
      <c r="AX4677" s="13" t="s">
        <v>76</v>
      </c>
      <c r="AY4677" s="191" t="s">
        <v>524</v>
      </c>
    </row>
    <row r="4678" spans="2:51" s="14" customFormat="1">
      <c r="B4678" s="198"/>
      <c r="D4678" s="190" t="s">
        <v>532</v>
      </c>
      <c r="E4678" s="199" t="s">
        <v>1</v>
      </c>
      <c r="F4678" s="200" t="s">
        <v>1435</v>
      </c>
      <c r="H4678" s="199" t="s">
        <v>1</v>
      </c>
      <c r="I4678" s="201"/>
      <c r="L4678" s="198"/>
      <c r="M4678" s="202"/>
      <c r="N4678" s="203"/>
      <c r="O4678" s="203"/>
      <c r="P4678" s="203"/>
      <c r="Q4678" s="203"/>
      <c r="R4678" s="203"/>
      <c r="S4678" s="203"/>
      <c r="T4678" s="204"/>
      <c r="AT4678" s="199" t="s">
        <v>532</v>
      </c>
      <c r="AU4678" s="199" t="s">
        <v>89</v>
      </c>
      <c r="AV4678" s="14" t="s">
        <v>83</v>
      </c>
      <c r="AW4678" s="14" t="s">
        <v>30</v>
      </c>
      <c r="AX4678" s="14" t="s">
        <v>76</v>
      </c>
      <c r="AY4678" s="199" t="s">
        <v>524</v>
      </c>
    </row>
    <row r="4679" spans="2:51" s="14" customFormat="1">
      <c r="B4679" s="198"/>
      <c r="D4679" s="190" t="s">
        <v>532</v>
      </c>
      <c r="E4679" s="199" t="s">
        <v>1</v>
      </c>
      <c r="F4679" s="200" t="s">
        <v>1177</v>
      </c>
      <c r="H4679" s="199" t="s">
        <v>1</v>
      </c>
      <c r="I4679" s="201"/>
      <c r="L4679" s="198"/>
      <c r="M4679" s="202"/>
      <c r="N4679" s="203"/>
      <c r="O4679" s="203"/>
      <c r="P4679" s="203"/>
      <c r="Q4679" s="203"/>
      <c r="R4679" s="203"/>
      <c r="S4679" s="203"/>
      <c r="T4679" s="204"/>
      <c r="AT4679" s="199" t="s">
        <v>532</v>
      </c>
      <c r="AU4679" s="199" t="s">
        <v>89</v>
      </c>
      <c r="AV4679" s="14" t="s">
        <v>83</v>
      </c>
      <c r="AW4679" s="14" t="s">
        <v>30</v>
      </c>
      <c r="AX4679" s="14" t="s">
        <v>76</v>
      </c>
      <c r="AY4679" s="199" t="s">
        <v>524</v>
      </c>
    </row>
    <row r="4680" spans="2:51" s="13" customFormat="1">
      <c r="B4680" s="189"/>
      <c r="D4680" s="190" t="s">
        <v>532</v>
      </c>
      <c r="E4680" s="191" t="s">
        <v>1</v>
      </c>
      <c r="F4680" s="192" t="s">
        <v>4693</v>
      </c>
      <c r="H4680" s="193">
        <v>3.9239999999999999</v>
      </c>
      <c r="I4680" s="194"/>
      <c r="L4680" s="189"/>
      <c r="M4680" s="195"/>
      <c r="N4680" s="196"/>
      <c r="O4680" s="196"/>
      <c r="P4680" s="196"/>
      <c r="Q4680" s="196"/>
      <c r="R4680" s="196"/>
      <c r="S4680" s="196"/>
      <c r="T4680" s="197"/>
      <c r="AT4680" s="191" t="s">
        <v>532</v>
      </c>
      <c r="AU4680" s="191" t="s">
        <v>89</v>
      </c>
      <c r="AV4680" s="13" t="s">
        <v>89</v>
      </c>
      <c r="AW4680" s="13" t="s">
        <v>30</v>
      </c>
      <c r="AX4680" s="13" t="s">
        <v>76</v>
      </c>
      <c r="AY4680" s="191" t="s">
        <v>524</v>
      </c>
    </row>
    <row r="4681" spans="2:51" s="14" customFormat="1">
      <c r="B4681" s="198"/>
      <c r="D4681" s="190" t="s">
        <v>532</v>
      </c>
      <c r="E4681" s="199" t="s">
        <v>1</v>
      </c>
      <c r="F4681" s="200" t="s">
        <v>1216</v>
      </c>
      <c r="H4681" s="199" t="s">
        <v>1</v>
      </c>
      <c r="I4681" s="201"/>
      <c r="L4681" s="198"/>
      <c r="M4681" s="202"/>
      <c r="N4681" s="203"/>
      <c r="O4681" s="203"/>
      <c r="P4681" s="203"/>
      <c r="Q4681" s="203"/>
      <c r="R4681" s="203"/>
      <c r="S4681" s="203"/>
      <c r="T4681" s="204"/>
      <c r="AT4681" s="199" t="s">
        <v>532</v>
      </c>
      <c r="AU4681" s="199" t="s">
        <v>89</v>
      </c>
      <c r="AV4681" s="14" t="s">
        <v>83</v>
      </c>
      <c r="AW4681" s="14" t="s">
        <v>30</v>
      </c>
      <c r="AX4681" s="14" t="s">
        <v>76</v>
      </c>
      <c r="AY4681" s="199" t="s">
        <v>524</v>
      </c>
    </row>
    <row r="4682" spans="2:51" s="13" customFormat="1">
      <c r="B4682" s="189"/>
      <c r="D4682" s="190" t="s">
        <v>532</v>
      </c>
      <c r="E4682" s="191" t="s">
        <v>1</v>
      </c>
      <c r="F4682" s="192" t="s">
        <v>4694</v>
      </c>
      <c r="H4682" s="193">
        <v>7.93</v>
      </c>
      <c r="I4682" s="194"/>
      <c r="L4682" s="189"/>
      <c r="M4682" s="195"/>
      <c r="N4682" s="196"/>
      <c r="O4682" s="196"/>
      <c r="P4682" s="196"/>
      <c r="Q4682" s="196"/>
      <c r="R4682" s="196"/>
      <c r="S4682" s="196"/>
      <c r="T4682" s="197"/>
      <c r="AT4682" s="191" t="s">
        <v>532</v>
      </c>
      <c r="AU4682" s="191" t="s">
        <v>89</v>
      </c>
      <c r="AV4682" s="13" t="s">
        <v>89</v>
      </c>
      <c r="AW4682" s="13" t="s">
        <v>30</v>
      </c>
      <c r="AX4682" s="13" t="s">
        <v>76</v>
      </c>
      <c r="AY4682" s="191" t="s">
        <v>524</v>
      </c>
    </row>
    <row r="4683" spans="2:51" s="13" customFormat="1">
      <c r="B4683" s="189"/>
      <c r="D4683" s="190" t="s">
        <v>532</v>
      </c>
      <c r="E4683" s="191" t="s">
        <v>1</v>
      </c>
      <c r="F4683" s="192" t="s">
        <v>1438</v>
      </c>
      <c r="H4683" s="193">
        <v>-5.6449999999999996</v>
      </c>
      <c r="I4683" s="194"/>
      <c r="L4683" s="189"/>
      <c r="M4683" s="195"/>
      <c r="N4683" s="196"/>
      <c r="O4683" s="196"/>
      <c r="P4683" s="196"/>
      <c r="Q4683" s="196"/>
      <c r="R4683" s="196"/>
      <c r="S4683" s="196"/>
      <c r="T4683" s="197"/>
      <c r="AT4683" s="191" t="s">
        <v>532</v>
      </c>
      <c r="AU4683" s="191" t="s">
        <v>89</v>
      </c>
      <c r="AV4683" s="13" t="s">
        <v>89</v>
      </c>
      <c r="AW4683" s="13" t="s">
        <v>30</v>
      </c>
      <c r="AX4683" s="13" t="s">
        <v>76</v>
      </c>
      <c r="AY4683" s="191" t="s">
        <v>524</v>
      </c>
    </row>
    <row r="4684" spans="2:51" s="13" customFormat="1">
      <c r="B4684" s="189"/>
      <c r="D4684" s="190" t="s">
        <v>532</v>
      </c>
      <c r="E4684" s="191" t="s">
        <v>1</v>
      </c>
      <c r="F4684" s="192" t="s">
        <v>1439</v>
      </c>
      <c r="H4684" s="193">
        <v>0.44800000000000001</v>
      </c>
      <c r="I4684" s="194"/>
      <c r="L4684" s="189"/>
      <c r="M4684" s="195"/>
      <c r="N4684" s="196"/>
      <c r="O4684" s="196"/>
      <c r="P4684" s="196"/>
      <c r="Q4684" s="196"/>
      <c r="R4684" s="196"/>
      <c r="S4684" s="196"/>
      <c r="T4684" s="197"/>
      <c r="AT4684" s="191" t="s">
        <v>532</v>
      </c>
      <c r="AU4684" s="191" t="s">
        <v>89</v>
      </c>
      <c r="AV4684" s="13" t="s">
        <v>89</v>
      </c>
      <c r="AW4684" s="13" t="s">
        <v>30</v>
      </c>
      <c r="AX4684" s="13" t="s">
        <v>76</v>
      </c>
      <c r="AY4684" s="191" t="s">
        <v>524</v>
      </c>
    </row>
    <row r="4685" spans="2:51" s="14" customFormat="1">
      <c r="B4685" s="198"/>
      <c r="D4685" s="190" t="s">
        <v>532</v>
      </c>
      <c r="E4685" s="199" t="s">
        <v>1</v>
      </c>
      <c r="F4685" s="200" t="s">
        <v>1440</v>
      </c>
      <c r="H4685" s="199" t="s">
        <v>1</v>
      </c>
      <c r="I4685" s="201"/>
      <c r="L4685" s="198"/>
      <c r="M4685" s="202"/>
      <c r="N4685" s="203"/>
      <c r="O4685" s="203"/>
      <c r="P4685" s="203"/>
      <c r="Q4685" s="203"/>
      <c r="R4685" s="203"/>
      <c r="S4685" s="203"/>
      <c r="T4685" s="204"/>
      <c r="AT4685" s="199" t="s">
        <v>532</v>
      </c>
      <c r="AU4685" s="199" t="s">
        <v>89</v>
      </c>
      <c r="AV4685" s="14" t="s">
        <v>83</v>
      </c>
      <c r="AW4685" s="14" t="s">
        <v>30</v>
      </c>
      <c r="AX4685" s="14" t="s">
        <v>76</v>
      </c>
      <c r="AY4685" s="199" t="s">
        <v>524</v>
      </c>
    </row>
    <row r="4686" spans="2:51" s="14" customFormat="1">
      <c r="B4686" s="198"/>
      <c r="D4686" s="190" t="s">
        <v>532</v>
      </c>
      <c r="E4686" s="199" t="s">
        <v>1</v>
      </c>
      <c r="F4686" s="200" t="s">
        <v>1177</v>
      </c>
      <c r="H4686" s="199" t="s">
        <v>1</v>
      </c>
      <c r="I4686" s="201"/>
      <c r="L4686" s="198"/>
      <c r="M4686" s="202"/>
      <c r="N4686" s="203"/>
      <c r="O4686" s="203"/>
      <c r="P4686" s="203"/>
      <c r="Q4686" s="203"/>
      <c r="R4686" s="203"/>
      <c r="S4686" s="203"/>
      <c r="T4686" s="204"/>
      <c r="AT4686" s="199" t="s">
        <v>532</v>
      </c>
      <c r="AU4686" s="199" t="s">
        <v>89</v>
      </c>
      <c r="AV4686" s="14" t="s">
        <v>83</v>
      </c>
      <c r="AW4686" s="14" t="s">
        <v>30</v>
      </c>
      <c r="AX4686" s="14" t="s">
        <v>76</v>
      </c>
      <c r="AY4686" s="199" t="s">
        <v>524</v>
      </c>
    </row>
    <row r="4687" spans="2:51" s="13" customFormat="1">
      <c r="B4687" s="189"/>
      <c r="D4687" s="190" t="s">
        <v>532</v>
      </c>
      <c r="E4687" s="191" t="s">
        <v>1</v>
      </c>
      <c r="F4687" s="192" t="s">
        <v>4695</v>
      </c>
      <c r="H4687" s="193">
        <v>6.8739999999999997</v>
      </c>
      <c r="I4687" s="194"/>
      <c r="L4687" s="189"/>
      <c r="M4687" s="195"/>
      <c r="N4687" s="196"/>
      <c r="O4687" s="196"/>
      <c r="P4687" s="196"/>
      <c r="Q4687" s="196"/>
      <c r="R4687" s="196"/>
      <c r="S4687" s="196"/>
      <c r="T4687" s="197"/>
      <c r="AT4687" s="191" t="s">
        <v>532</v>
      </c>
      <c r="AU4687" s="191" t="s">
        <v>89</v>
      </c>
      <c r="AV4687" s="13" t="s">
        <v>89</v>
      </c>
      <c r="AW4687" s="13" t="s">
        <v>30</v>
      </c>
      <c r="AX4687" s="13" t="s">
        <v>76</v>
      </c>
      <c r="AY4687" s="191" t="s">
        <v>524</v>
      </c>
    </row>
    <row r="4688" spans="2:51" s="14" customFormat="1">
      <c r="B4688" s="198"/>
      <c r="D4688" s="190" t="s">
        <v>532</v>
      </c>
      <c r="E4688" s="199" t="s">
        <v>1</v>
      </c>
      <c r="F4688" s="200" t="s">
        <v>1113</v>
      </c>
      <c r="H4688" s="199" t="s">
        <v>1</v>
      </c>
      <c r="I4688" s="201"/>
      <c r="L4688" s="198"/>
      <c r="M4688" s="202"/>
      <c r="N4688" s="203"/>
      <c r="O4688" s="203"/>
      <c r="P4688" s="203"/>
      <c r="Q4688" s="203"/>
      <c r="R4688" s="203"/>
      <c r="S4688" s="203"/>
      <c r="T4688" s="204"/>
      <c r="AT4688" s="199" t="s">
        <v>532</v>
      </c>
      <c r="AU4688" s="199" t="s">
        <v>89</v>
      </c>
      <c r="AV4688" s="14" t="s">
        <v>83</v>
      </c>
      <c r="AW4688" s="14" t="s">
        <v>30</v>
      </c>
      <c r="AX4688" s="14" t="s">
        <v>76</v>
      </c>
      <c r="AY4688" s="199" t="s">
        <v>524</v>
      </c>
    </row>
    <row r="4689" spans="2:51" s="14" customFormat="1">
      <c r="B4689" s="198"/>
      <c r="D4689" s="190" t="s">
        <v>532</v>
      </c>
      <c r="E4689" s="199" t="s">
        <v>1</v>
      </c>
      <c r="F4689" s="200" t="s">
        <v>1177</v>
      </c>
      <c r="H4689" s="199" t="s">
        <v>1</v>
      </c>
      <c r="I4689" s="201"/>
      <c r="L4689" s="198"/>
      <c r="M4689" s="202"/>
      <c r="N4689" s="203"/>
      <c r="O4689" s="203"/>
      <c r="P4689" s="203"/>
      <c r="Q4689" s="203"/>
      <c r="R4689" s="203"/>
      <c r="S4689" s="203"/>
      <c r="T4689" s="204"/>
      <c r="AT4689" s="199" t="s">
        <v>532</v>
      </c>
      <c r="AU4689" s="199" t="s">
        <v>89</v>
      </c>
      <c r="AV4689" s="14" t="s">
        <v>83</v>
      </c>
      <c r="AW4689" s="14" t="s">
        <v>30</v>
      </c>
      <c r="AX4689" s="14" t="s">
        <v>76</v>
      </c>
      <c r="AY4689" s="199" t="s">
        <v>524</v>
      </c>
    </row>
    <row r="4690" spans="2:51" s="13" customFormat="1">
      <c r="B4690" s="189"/>
      <c r="D4690" s="190" t="s">
        <v>532</v>
      </c>
      <c r="E4690" s="191" t="s">
        <v>1</v>
      </c>
      <c r="F4690" s="192" t="s">
        <v>4696</v>
      </c>
      <c r="H4690" s="193">
        <v>22.469000000000001</v>
      </c>
      <c r="I4690" s="194"/>
      <c r="L4690" s="189"/>
      <c r="M4690" s="195"/>
      <c r="N4690" s="196"/>
      <c r="O4690" s="196"/>
      <c r="P4690" s="196"/>
      <c r="Q4690" s="196"/>
      <c r="R4690" s="196"/>
      <c r="S4690" s="196"/>
      <c r="T4690" s="197"/>
      <c r="AT4690" s="191" t="s">
        <v>532</v>
      </c>
      <c r="AU4690" s="191" t="s">
        <v>89</v>
      </c>
      <c r="AV4690" s="13" t="s">
        <v>89</v>
      </c>
      <c r="AW4690" s="13" t="s">
        <v>30</v>
      </c>
      <c r="AX4690" s="13" t="s">
        <v>76</v>
      </c>
      <c r="AY4690" s="191" t="s">
        <v>524</v>
      </c>
    </row>
    <row r="4691" spans="2:51" s="14" customFormat="1">
      <c r="B4691" s="198"/>
      <c r="D4691" s="190" t="s">
        <v>532</v>
      </c>
      <c r="E4691" s="199" t="s">
        <v>1</v>
      </c>
      <c r="F4691" s="200" t="s">
        <v>1443</v>
      </c>
      <c r="H4691" s="199" t="s">
        <v>1</v>
      </c>
      <c r="I4691" s="201"/>
      <c r="L4691" s="198"/>
      <c r="M4691" s="202"/>
      <c r="N4691" s="203"/>
      <c r="O4691" s="203"/>
      <c r="P4691" s="203"/>
      <c r="Q4691" s="203"/>
      <c r="R4691" s="203"/>
      <c r="S4691" s="203"/>
      <c r="T4691" s="204"/>
      <c r="AT4691" s="199" t="s">
        <v>532</v>
      </c>
      <c r="AU4691" s="199" t="s">
        <v>89</v>
      </c>
      <c r="AV4691" s="14" t="s">
        <v>83</v>
      </c>
      <c r="AW4691" s="14" t="s">
        <v>30</v>
      </c>
      <c r="AX4691" s="14" t="s">
        <v>76</v>
      </c>
      <c r="AY4691" s="199" t="s">
        <v>524</v>
      </c>
    </row>
    <row r="4692" spans="2:51" s="13" customFormat="1">
      <c r="B4692" s="189"/>
      <c r="D4692" s="190" t="s">
        <v>532</v>
      </c>
      <c r="E4692" s="191" t="s">
        <v>1</v>
      </c>
      <c r="F4692" s="192" t="s">
        <v>4608</v>
      </c>
      <c r="H4692" s="193">
        <v>19.175000000000001</v>
      </c>
      <c r="I4692" s="194"/>
      <c r="L4692" s="189"/>
      <c r="M4692" s="195"/>
      <c r="N4692" s="196"/>
      <c r="O4692" s="196"/>
      <c r="P4692" s="196"/>
      <c r="Q4692" s="196"/>
      <c r="R4692" s="196"/>
      <c r="S4692" s="196"/>
      <c r="T4692" s="197"/>
      <c r="AT4692" s="191" t="s">
        <v>532</v>
      </c>
      <c r="AU4692" s="191" t="s">
        <v>89</v>
      </c>
      <c r="AV4692" s="13" t="s">
        <v>89</v>
      </c>
      <c r="AW4692" s="13" t="s">
        <v>30</v>
      </c>
      <c r="AX4692" s="13" t="s">
        <v>76</v>
      </c>
      <c r="AY4692" s="191" t="s">
        <v>524</v>
      </c>
    </row>
    <row r="4693" spans="2:51" s="13" customFormat="1">
      <c r="B4693" s="189"/>
      <c r="D4693" s="190" t="s">
        <v>532</v>
      </c>
      <c r="E4693" s="191" t="s">
        <v>1</v>
      </c>
      <c r="F4693" s="192" t="s">
        <v>1249</v>
      </c>
      <c r="H4693" s="193">
        <v>-13.65</v>
      </c>
      <c r="I4693" s="194"/>
      <c r="L4693" s="189"/>
      <c r="M4693" s="195"/>
      <c r="N4693" s="196"/>
      <c r="O4693" s="196"/>
      <c r="P4693" s="196"/>
      <c r="Q4693" s="196"/>
      <c r="R4693" s="196"/>
      <c r="S4693" s="196"/>
      <c r="T4693" s="197"/>
      <c r="AT4693" s="191" t="s">
        <v>532</v>
      </c>
      <c r="AU4693" s="191" t="s">
        <v>89</v>
      </c>
      <c r="AV4693" s="13" t="s">
        <v>89</v>
      </c>
      <c r="AW4693" s="13" t="s">
        <v>30</v>
      </c>
      <c r="AX4693" s="13" t="s">
        <v>76</v>
      </c>
      <c r="AY4693" s="191" t="s">
        <v>524</v>
      </c>
    </row>
    <row r="4694" spans="2:51" s="13" customFormat="1">
      <c r="B4694" s="189"/>
      <c r="D4694" s="190" t="s">
        <v>532</v>
      </c>
      <c r="E4694" s="191" t="s">
        <v>1</v>
      </c>
      <c r="F4694" s="192" t="s">
        <v>1427</v>
      </c>
      <c r="H4694" s="193">
        <v>1.0880000000000001</v>
      </c>
      <c r="I4694" s="194"/>
      <c r="L4694" s="189"/>
      <c r="M4694" s="195"/>
      <c r="N4694" s="196"/>
      <c r="O4694" s="196"/>
      <c r="P4694" s="196"/>
      <c r="Q4694" s="196"/>
      <c r="R4694" s="196"/>
      <c r="S4694" s="196"/>
      <c r="T4694" s="197"/>
      <c r="AT4694" s="191" t="s">
        <v>532</v>
      </c>
      <c r="AU4694" s="191" t="s">
        <v>89</v>
      </c>
      <c r="AV4694" s="13" t="s">
        <v>89</v>
      </c>
      <c r="AW4694" s="13" t="s">
        <v>30</v>
      </c>
      <c r="AX4694" s="13" t="s">
        <v>76</v>
      </c>
      <c r="AY4694" s="191" t="s">
        <v>524</v>
      </c>
    </row>
    <row r="4695" spans="2:51" s="14" customFormat="1">
      <c r="B4695" s="198"/>
      <c r="D4695" s="190" t="s">
        <v>532</v>
      </c>
      <c r="E4695" s="199" t="s">
        <v>1</v>
      </c>
      <c r="F4695" s="200" t="s">
        <v>1444</v>
      </c>
      <c r="H4695" s="199" t="s">
        <v>1</v>
      </c>
      <c r="I4695" s="201"/>
      <c r="L4695" s="198"/>
      <c r="M4695" s="202"/>
      <c r="N4695" s="203"/>
      <c r="O4695" s="203"/>
      <c r="P4695" s="203"/>
      <c r="Q4695" s="203"/>
      <c r="R4695" s="203"/>
      <c r="S4695" s="203"/>
      <c r="T4695" s="204"/>
      <c r="AT4695" s="199" t="s">
        <v>532</v>
      </c>
      <c r="AU4695" s="199" t="s">
        <v>89</v>
      </c>
      <c r="AV4695" s="14" t="s">
        <v>83</v>
      </c>
      <c r="AW4695" s="14" t="s">
        <v>30</v>
      </c>
      <c r="AX4695" s="14" t="s">
        <v>76</v>
      </c>
      <c r="AY4695" s="199" t="s">
        <v>524</v>
      </c>
    </row>
    <row r="4696" spans="2:51" s="14" customFormat="1">
      <c r="B4696" s="198"/>
      <c r="D4696" s="190" t="s">
        <v>532</v>
      </c>
      <c r="E4696" s="199" t="s">
        <v>1</v>
      </c>
      <c r="F4696" s="200" t="s">
        <v>1177</v>
      </c>
      <c r="H4696" s="199" t="s">
        <v>1</v>
      </c>
      <c r="I4696" s="201"/>
      <c r="L4696" s="198"/>
      <c r="M4696" s="202"/>
      <c r="N4696" s="203"/>
      <c r="O4696" s="203"/>
      <c r="P4696" s="203"/>
      <c r="Q4696" s="203"/>
      <c r="R4696" s="203"/>
      <c r="S4696" s="203"/>
      <c r="T4696" s="204"/>
      <c r="AT4696" s="199" t="s">
        <v>532</v>
      </c>
      <c r="AU4696" s="199" t="s">
        <v>89</v>
      </c>
      <c r="AV4696" s="14" t="s">
        <v>83</v>
      </c>
      <c r="AW4696" s="14" t="s">
        <v>30</v>
      </c>
      <c r="AX4696" s="14" t="s">
        <v>76</v>
      </c>
      <c r="AY4696" s="199" t="s">
        <v>524</v>
      </c>
    </row>
    <row r="4697" spans="2:51" s="13" customFormat="1">
      <c r="B4697" s="189"/>
      <c r="D4697" s="190" t="s">
        <v>532</v>
      </c>
      <c r="E4697" s="191" t="s">
        <v>1</v>
      </c>
      <c r="F4697" s="192" t="s">
        <v>4696</v>
      </c>
      <c r="H4697" s="193">
        <v>22.469000000000001</v>
      </c>
      <c r="I4697" s="194"/>
      <c r="L4697" s="189"/>
      <c r="M4697" s="195"/>
      <c r="N4697" s="196"/>
      <c r="O4697" s="196"/>
      <c r="P4697" s="196"/>
      <c r="Q4697" s="196"/>
      <c r="R4697" s="196"/>
      <c r="S4697" s="196"/>
      <c r="T4697" s="197"/>
      <c r="AT4697" s="191" t="s">
        <v>532</v>
      </c>
      <c r="AU4697" s="191" t="s">
        <v>89</v>
      </c>
      <c r="AV4697" s="13" t="s">
        <v>89</v>
      </c>
      <c r="AW4697" s="13" t="s">
        <v>30</v>
      </c>
      <c r="AX4697" s="13" t="s">
        <v>76</v>
      </c>
      <c r="AY4697" s="191" t="s">
        <v>524</v>
      </c>
    </row>
    <row r="4698" spans="2:51" s="14" customFormat="1">
      <c r="B4698" s="198"/>
      <c r="D4698" s="190" t="s">
        <v>532</v>
      </c>
      <c r="E4698" s="199" t="s">
        <v>1</v>
      </c>
      <c r="F4698" s="200" t="s">
        <v>1216</v>
      </c>
      <c r="H4698" s="199" t="s">
        <v>1</v>
      </c>
      <c r="I4698" s="201"/>
      <c r="L4698" s="198"/>
      <c r="M4698" s="202"/>
      <c r="N4698" s="203"/>
      <c r="O4698" s="203"/>
      <c r="P4698" s="203"/>
      <c r="Q4698" s="203"/>
      <c r="R4698" s="203"/>
      <c r="S4698" s="203"/>
      <c r="T4698" s="204"/>
      <c r="AT4698" s="199" t="s">
        <v>532</v>
      </c>
      <c r="AU4698" s="199" t="s">
        <v>89</v>
      </c>
      <c r="AV4698" s="14" t="s">
        <v>83</v>
      </c>
      <c r="AW4698" s="14" t="s">
        <v>30</v>
      </c>
      <c r="AX4698" s="14" t="s">
        <v>76</v>
      </c>
      <c r="AY4698" s="199" t="s">
        <v>524</v>
      </c>
    </row>
    <row r="4699" spans="2:51" s="13" customFormat="1">
      <c r="B4699" s="189"/>
      <c r="D4699" s="190" t="s">
        <v>532</v>
      </c>
      <c r="E4699" s="191" t="s">
        <v>1</v>
      </c>
      <c r="F4699" s="192" t="s">
        <v>4608</v>
      </c>
      <c r="H4699" s="193">
        <v>19.175000000000001</v>
      </c>
      <c r="I4699" s="194"/>
      <c r="L4699" s="189"/>
      <c r="M4699" s="195"/>
      <c r="N4699" s="196"/>
      <c r="O4699" s="196"/>
      <c r="P4699" s="196"/>
      <c r="Q4699" s="196"/>
      <c r="R4699" s="196"/>
      <c r="S4699" s="196"/>
      <c r="T4699" s="197"/>
      <c r="AT4699" s="191" t="s">
        <v>532</v>
      </c>
      <c r="AU4699" s="191" t="s">
        <v>89</v>
      </c>
      <c r="AV4699" s="13" t="s">
        <v>89</v>
      </c>
      <c r="AW4699" s="13" t="s">
        <v>30</v>
      </c>
      <c r="AX4699" s="13" t="s">
        <v>76</v>
      </c>
      <c r="AY4699" s="191" t="s">
        <v>524</v>
      </c>
    </row>
    <row r="4700" spans="2:51" s="13" customFormat="1">
      <c r="B4700" s="189"/>
      <c r="D4700" s="190" t="s">
        <v>532</v>
      </c>
      <c r="E4700" s="191" t="s">
        <v>1</v>
      </c>
      <c r="F4700" s="192" t="s">
        <v>1249</v>
      </c>
      <c r="H4700" s="193">
        <v>-13.65</v>
      </c>
      <c r="I4700" s="194"/>
      <c r="L4700" s="189"/>
      <c r="M4700" s="195"/>
      <c r="N4700" s="196"/>
      <c r="O4700" s="196"/>
      <c r="P4700" s="196"/>
      <c r="Q4700" s="196"/>
      <c r="R4700" s="196"/>
      <c r="S4700" s="196"/>
      <c r="T4700" s="197"/>
      <c r="AT4700" s="191" t="s">
        <v>532</v>
      </c>
      <c r="AU4700" s="191" t="s">
        <v>89</v>
      </c>
      <c r="AV4700" s="13" t="s">
        <v>89</v>
      </c>
      <c r="AW4700" s="13" t="s">
        <v>30</v>
      </c>
      <c r="AX4700" s="13" t="s">
        <v>76</v>
      </c>
      <c r="AY4700" s="191" t="s">
        <v>524</v>
      </c>
    </row>
    <row r="4701" spans="2:51" s="13" customFormat="1">
      <c r="B4701" s="189"/>
      <c r="D4701" s="190" t="s">
        <v>532</v>
      </c>
      <c r="E4701" s="191" t="s">
        <v>1</v>
      </c>
      <c r="F4701" s="192" t="s">
        <v>1427</v>
      </c>
      <c r="H4701" s="193">
        <v>1.0880000000000001</v>
      </c>
      <c r="I4701" s="194"/>
      <c r="L4701" s="189"/>
      <c r="M4701" s="195"/>
      <c r="N4701" s="196"/>
      <c r="O4701" s="196"/>
      <c r="P4701" s="196"/>
      <c r="Q4701" s="196"/>
      <c r="R4701" s="196"/>
      <c r="S4701" s="196"/>
      <c r="T4701" s="197"/>
      <c r="AT4701" s="191" t="s">
        <v>532</v>
      </c>
      <c r="AU4701" s="191" t="s">
        <v>89</v>
      </c>
      <c r="AV4701" s="13" t="s">
        <v>89</v>
      </c>
      <c r="AW4701" s="13" t="s">
        <v>30</v>
      </c>
      <c r="AX4701" s="13" t="s">
        <v>76</v>
      </c>
      <c r="AY4701" s="191" t="s">
        <v>524</v>
      </c>
    </row>
    <row r="4702" spans="2:51" s="14" customFormat="1">
      <c r="B4702" s="198"/>
      <c r="D4702" s="190" t="s">
        <v>532</v>
      </c>
      <c r="E4702" s="199" t="s">
        <v>1</v>
      </c>
      <c r="F4702" s="200" t="s">
        <v>1140</v>
      </c>
      <c r="H4702" s="199" t="s">
        <v>1</v>
      </c>
      <c r="I4702" s="201"/>
      <c r="L4702" s="198"/>
      <c r="M4702" s="202"/>
      <c r="N4702" s="203"/>
      <c r="O4702" s="203"/>
      <c r="P4702" s="203"/>
      <c r="Q4702" s="203"/>
      <c r="R4702" s="203"/>
      <c r="S4702" s="203"/>
      <c r="T4702" s="204"/>
      <c r="AT4702" s="199" t="s">
        <v>532</v>
      </c>
      <c r="AU4702" s="199" t="s">
        <v>89</v>
      </c>
      <c r="AV4702" s="14" t="s">
        <v>83</v>
      </c>
      <c r="AW4702" s="14" t="s">
        <v>30</v>
      </c>
      <c r="AX4702" s="14" t="s">
        <v>76</v>
      </c>
      <c r="AY4702" s="199" t="s">
        <v>524</v>
      </c>
    </row>
    <row r="4703" spans="2:51" s="14" customFormat="1">
      <c r="B4703" s="198"/>
      <c r="D4703" s="190" t="s">
        <v>532</v>
      </c>
      <c r="E4703" s="199" t="s">
        <v>1</v>
      </c>
      <c r="F4703" s="200" t="s">
        <v>1177</v>
      </c>
      <c r="H4703" s="199" t="s">
        <v>1</v>
      </c>
      <c r="I4703" s="201"/>
      <c r="L4703" s="198"/>
      <c r="M4703" s="202"/>
      <c r="N4703" s="203"/>
      <c r="O4703" s="203"/>
      <c r="P4703" s="203"/>
      <c r="Q4703" s="203"/>
      <c r="R4703" s="203"/>
      <c r="S4703" s="203"/>
      <c r="T4703" s="204"/>
      <c r="AT4703" s="199" t="s">
        <v>532</v>
      </c>
      <c r="AU4703" s="199" t="s">
        <v>89</v>
      </c>
      <c r="AV4703" s="14" t="s">
        <v>83</v>
      </c>
      <c r="AW4703" s="14" t="s">
        <v>30</v>
      </c>
      <c r="AX4703" s="14" t="s">
        <v>76</v>
      </c>
      <c r="AY4703" s="199" t="s">
        <v>524</v>
      </c>
    </row>
    <row r="4704" spans="2:51" s="13" customFormat="1">
      <c r="B4704" s="189"/>
      <c r="D4704" s="190" t="s">
        <v>532</v>
      </c>
      <c r="E4704" s="191" t="s">
        <v>1</v>
      </c>
      <c r="F4704" s="192" t="s">
        <v>4696</v>
      </c>
      <c r="H4704" s="193">
        <v>22.469000000000001</v>
      </c>
      <c r="I4704" s="194"/>
      <c r="L4704" s="189"/>
      <c r="M4704" s="195"/>
      <c r="N4704" s="196"/>
      <c r="O4704" s="196"/>
      <c r="P4704" s="196"/>
      <c r="Q4704" s="196"/>
      <c r="R4704" s="196"/>
      <c r="S4704" s="196"/>
      <c r="T4704" s="197"/>
      <c r="AT4704" s="191" t="s">
        <v>532</v>
      </c>
      <c r="AU4704" s="191" t="s">
        <v>89</v>
      </c>
      <c r="AV4704" s="13" t="s">
        <v>89</v>
      </c>
      <c r="AW4704" s="13" t="s">
        <v>30</v>
      </c>
      <c r="AX4704" s="13" t="s">
        <v>76</v>
      </c>
      <c r="AY4704" s="191" t="s">
        <v>524</v>
      </c>
    </row>
    <row r="4705" spans="2:51" s="14" customFormat="1">
      <c r="B4705" s="198"/>
      <c r="D4705" s="190" t="s">
        <v>532</v>
      </c>
      <c r="E4705" s="199" t="s">
        <v>1</v>
      </c>
      <c r="F4705" s="200" t="s">
        <v>1216</v>
      </c>
      <c r="H4705" s="199" t="s">
        <v>1</v>
      </c>
      <c r="I4705" s="201"/>
      <c r="L4705" s="198"/>
      <c r="M4705" s="202"/>
      <c r="N4705" s="203"/>
      <c r="O4705" s="203"/>
      <c r="P4705" s="203"/>
      <c r="Q4705" s="203"/>
      <c r="R4705" s="203"/>
      <c r="S4705" s="203"/>
      <c r="T4705" s="204"/>
      <c r="AT4705" s="199" t="s">
        <v>532</v>
      </c>
      <c r="AU4705" s="199" t="s">
        <v>89</v>
      </c>
      <c r="AV4705" s="14" t="s">
        <v>83</v>
      </c>
      <c r="AW4705" s="14" t="s">
        <v>30</v>
      </c>
      <c r="AX4705" s="14" t="s">
        <v>76</v>
      </c>
      <c r="AY4705" s="199" t="s">
        <v>524</v>
      </c>
    </row>
    <row r="4706" spans="2:51" s="13" customFormat="1">
      <c r="B4706" s="189"/>
      <c r="D4706" s="190" t="s">
        <v>532</v>
      </c>
      <c r="E4706" s="191" t="s">
        <v>1</v>
      </c>
      <c r="F4706" s="192" t="s">
        <v>4608</v>
      </c>
      <c r="H4706" s="193">
        <v>19.175000000000001</v>
      </c>
      <c r="I4706" s="194"/>
      <c r="L4706" s="189"/>
      <c r="M4706" s="195"/>
      <c r="N4706" s="196"/>
      <c r="O4706" s="196"/>
      <c r="P4706" s="196"/>
      <c r="Q4706" s="196"/>
      <c r="R4706" s="196"/>
      <c r="S4706" s="196"/>
      <c r="T4706" s="197"/>
      <c r="AT4706" s="191" t="s">
        <v>532</v>
      </c>
      <c r="AU4706" s="191" t="s">
        <v>89</v>
      </c>
      <c r="AV4706" s="13" t="s">
        <v>89</v>
      </c>
      <c r="AW4706" s="13" t="s">
        <v>30</v>
      </c>
      <c r="AX4706" s="13" t="s">
        <v>76</v>
      </c>
      <c r="AY4706" s="191" t="s">
        <v>524</v>
      </c>
    </row>
    <row r="4707" spans="2:51" s="13" customFormat="1">
      <c r="B4707" s="189"/>
      <c r="D4707" s="190" t="s">
        <v>532</v>
      </c>
      <c r="E4707" s="191" t="s">
        <v>1</v>
      </c>
      <c r="F4707" s="192" t="s">
        <v>1249</v>
      </c>
      <c r="H4707" s="193">
        <v>-13.65</v>
      </c>
      <c r="I4707" s="194"/>
      <c r="L4707" s="189"/>
      <c r="M4707" s="195"/>
      <c r="N4707" s="196"/>
      <c r="O4707" s="196"/>
      <c r="P4707" s="196"/>
      <c r="Q4707" s="196"/>
      <c r="R4707" s="196"/>
      <c r="S4707" s="196"/>
      <c r="T4707" s="197"/>
      <c r="AT4707" s="191" t="s">
        <v>532</v>
      </c>
      <c r="AU4707" s="191" t="s">
        <v>89</v>
      </c>
      <c r="AV4707" s="13" t="s">
        <v>89</v>
      </c>
      <c r="AW4707" s="13" t="s">
        <v>30</v>
      </c>
      <c r="AX4707" s="13" t="s">
        <v>76</v>
      </c>
      <c r="AY4707" s="191" t="s">
        <v>524</v>
      </c>
    </row>
    <row r="4708" spans="2:51" s="13" customFormat="1">
      <c r="B4708" s="189"/>
      <c r="D4708" s="190" t="s">
        <v>532</v>
      </c>
      <c r="E4708" s="191" t="s">
        <v>1</v>
      </c>
      <c r="F4708" s="192" t="s">
        <v>1427</v>
      </c>
      <c r="H4708" s="193">
        <v>1.0880000000000001</v>
      </c>
      <c r="I4708" s="194"/>
      <c r="L4708" s="189"/>
      <c r="M4708" s="195"/>
      <c r="N4708" s="196"/>
      <c r="O4708" s="196"/>
      <c r="P4708" s="196"/>
      <c r="Q4708" s="196"/>
      <c r="R4708" s="196"/>
      <c r="S4708" s="196"/>
      <c r="T4708" s="197"/>
      <c r="AT4708" s="191" t="s">
        <v>532</v>
      </c>
      <c r="AU4708" s="191" t="s">
        <v>89</v>
      </c>
      <c r="AV4708" s="13" t="s">
        <v>89</v>
      </c>
      <c r="AW4708" s="13" t="s">
        <v>30</v>
      </c>
      <c r="AX4708" s="13" t="s">
        <v>76</v>
      </c>
      <c r="AY4708" s="191" t="s">
        <v>524</v>
      </c>
    </row>
    <row r="4709" spans="2:51" s="14" customFormat="1">
      <c r="B4709" s="198"/>
      <c r="D4709" s="190" t="s">
        <v>532</v>
      </c>
      <c r="E4709" s="199" t="s">
        <v>1</v>
      </c>
      <c r="F4709" s="200" t="s">
        <v>1141</v>
      </c>
      <c r="H4709" s="199" t="s">
        <v>1</v>
      </c>
      <c r="I4709" s="201"/>
      <c r="L4709" s="198"/>
      <c r="M4709" s="202"/>
      <c r="N4709" s="203"/>
      <c r="O4709" s="203"/>
      <c r="P4709" s="203"/>
      <c r="Q4709" s="203"/>
      <c r="R4709" s="203"/>
      <c r="S4709" s="203"/>
      <c r="T4709" s="204"/>
      <c r="AT4709" s="199" t="s">
        <v>532</v>
      </c>
      <c r="AU4709" s="199" t="s">
        <v>89</v>
      </c>
      <c r="AV4709" s="14" t="s">
        <v>83</v>
      </c>
      <c r="AW4709" s="14" t="s">
        <v>30</v>
      </c>
      <c r="AX4709" s="14" t="s">
        <v>76</v>
      </c>
      <c r="AY4709" s="199" t="s">
        <v>524</v>
      </c>
    </row>
    <row r="4710" spans="2:51" s="14" customFormat="1">
      <c r="B4710" s="198"/>
      <c r="D4710" s="190" t="s">
        <v>532</v>
      </c>
      <c r="E4710" s="199" t="s">
        <v>1</v>
      </c>
      <c r="F4710" s="200" t="s">
        <v>1216</v>
      </c>
      <c r="H4710" s="199" t="s">
        <v>1</v>
      </c>
      <c r="I4710" s="201"/>
      <c r="L4710" s="198"/>
      <c r="M4710" s="202"/>
      <c r="N4710" s="203"/>
      <c r="O4710" s="203"/>
      <c r="P4710" s="203"/>
      <c r="Q4710" s="203"/>
      <c r="R4710" s="203"/>
      <c r="S4710" s="203"/>
      <c r="T4710" s="204"/>
      <c r="AT4710" s="199" t="s">
        <v>532</v>
      </c>
      <c r="AU4710" s="199" t="s">
        <v>89</v>
      </c>
      <c r="AV4710" s="14" t="s">
        <v>83</v>
      </c>
      <c r="AW4710" s="14" t="s">
        <v>30</v>
      </c>
      <c r="AX4710" s="14" t="s">
        <v>76</v>
      </c>
      <c r="AY4710" s="199" t="s">
        <v>524</v>
      </c>
    </row>
    <row r="4711" spans="2:51" s="13" customFormat="1">
      <c r="B4711" s="189"/>
      <c r="D4711" s="190" t="s">
        <v>532</v>
      </c>
      <c r="E4711" s="191" t="s">
        <v>1</v>
      </c>
      <c r="F4711" s="192" t="s">
        <v>4634</v>
      </c>
      <c r="H4711" s="193">
        <v>19.47</v>
      </c>
      <c r="I4711" s="194"/>
      <c r="L4711" s="189"/>
      <c r="M4711" s="195"/>
      <c r="N4711" s="196"/>
      <c r="O4711" s="196"/>
      <c r="P4711" s="196"/>
      <c r="Q4711" s="196"/>
      <c r="R4711" s="196"/>
      <c r="S4711" s="196"/>
      <c r="T4711" s="197"/>
      <c r="AT4711" s="191" t="s">
        <v>532</v>
      </c>
      <c r="AU4711" s="191" t="s">
        <v>89</v>
      </c>
      <c r="AV4711" s="13" t="s">
        <v>89</v>
      </c>
      <c r="AW4711" s="13" t="s">
        <v>30</v>
      </c>
      <c r="AX4711" s="13" t="s">
        <v>76</v>
      </c>
      <c r="AY4711" s="191" t="s">
        <v>524</v>
      </c>
    </row>
    <row r="4712" spans="2:51" s="13" customFormat="1">
      <c r="B4712" s="189"/>
      <c r="D4712" s="190" t="s">
        <v>532</v>
      </c>
      <c r="E4712" s="191" t="s">
        <v>1</v>
      </c>
      <c r="F4712" s="192" t="s">
        <v>1307</v>
      </c>
      <c r="H4712" s="193">
        <v>-13.86</v>
      </c>
      <c r="I4712" s="194"/>
      <c r="L4712" s="189"/>
      <c r="M4712" s="195"/>
      <c r="N4712" s="196"/>
      <c r="O4712" s="196"/>
      <c r="P4712" s="196"/>
      <c r="Q4712" s="196"/>
      <c r="R4712" s="196"/>
      <c r="S4712" s="196"/>
      <c r="T4712" s="197"/>
      <c r="AT4712" s="191" t="s">
        <v>532</v>
      </c>
      <c r="AU4712" s="191" t="s">
        <v>89</v>
      </c>
      <c r="AV4712" s="13" t="s">
        <v>89</v>
      </c>
      <c r="AW4712" s="13" t="s">
        <v>30</v>
      </c>
      <c r="AX4712" s="13" t="s">
        <v>76</v>
      </c>
      <c r="AY4712" s="191" t="s">
        <v>524</v>
      </c>
    </row>
    <row r="4713" spans="2:51" s="13" customFormat="1">
      <c r="B4713" s="189"/>
      <c r="D4713" s="190" t="s">
        <v>532</v>
      </c>
      <c r="E4713" s="191" t="s">
        <v>1</v>
      </c>
      <c r="F4713" s="192" t="s">
        <v>1427</v>
      </c>
      <c r="H4713" s="193">
        <v>1.0880000000000001</v>
      </c>
      <c r="I4713" s="194"/>
      <c r="L4713" s="189"/>
      <c r="M4713" s="195"/>
      <c r="N4713" s="196"/>
      <c r="O4713" s="196"/>
      <c r="P4713" s="196"/>
      <c r="Q4713" s="196"/>
      <c r="R4713" s="196"/>
      <c r="S4713" s="196"/>
      <c r="T4713" s="197"/>
      <c r="AT4713" s="191" t="s">
        <v>532</v>
      </c>
      <c r="AU4713" s="191" t="s">
        <v>89</v>
      </c>
      <c r="AV4713" s="13" t="s">
        <v>89</v>
      </c>
      <c r="AW4713" s="13" t="s">
        <v>30</v>
      </c>
      <c r="AX4713" s="13" t="s">
        <v>76</v>
      </c>
      <c r="AY4713" s="191" t="s">
        <v>524</v>
      </c>
    </row>
    <row r="4714" spans="2:51" s="14" customFormat="1">
      <c r="B4714" s="198"/>
      <c r="D4714" s="190" t="s">
        <v>532</v>
      </c>
      <c r="E4714" s="199" t="s">
        <v>1</v>
      </c>
      <c r="F4714" s="200" t="s">
        <v>1445</v>
      </c>
      <c r="H4714" s="199" t="s">
        <v>1</v>
      </c>
      <c r="I4714" s="201"/>
      <c r="L4714" s="198"/>
      <c r="M4714" s="202"/>
      <c r="N4714" s="203"/>
      <c r="O4714" s="203"/>
      <c r="P4714" s="203"/>
      <c r="Q4714" s="203"/>
      <c r="R4714" s="203"/>
      <c r="S4714" s="203"/>
      <c r="T4714" s="204"/>
      <c r="AT4714" s="199" t="s">
        <v>532</v>
      </c>
      <c r="AU4714" s="199" t="s">
        <v>89</v>
      </c>
      <c r="AV4714" s="14" t="s">
        <v>83</v>
      </c>
      <c r="AW4714" s="14" t="s">
        <v>30</v>
      </c>
      <c r="AX4714" s="14" t="s">
        <v>76</v>
      </c>
      <c r="AY4714" s="199" t="s">
        <v>524</v>
      </c>
    </row>
    <row r="4715" spans="2:51" s="14" customFormat="1">
      <c r="B4715" s="198"/>
      <c r="D4715" s="190" t="s">
        <v>532</v>
      </c>
      <c r="E4715" s="199" t="s">
        <v>1</v>
      </c>
      <c r="F4715" s="200" t="s">
        <v>1216</v>
      </c>
      <c r="H4715" s="199" t="s">
        <v>1</v>
      </c>
      <c r="I4715" s="201"/>
      <c r="L4715" s="198"/>
      <c r="M4715" s="202"/>
      <c r="N4715" s="203"/>
      <c r="O4715" s="203"/>
      <c r="P4715" s="203"/>
      <c r="Q4715" s="203"/>
      <c r="R4715" s="203"/>
      <c r="S4715" s="203"/>
      <c r="T4715" s="204"/>
      <c r="AT4715" s="199" t="s">
        <v>532</v>
      </c>
      <c r="AU4715" s="199" t="s">
        <v>89</v>
      </c>
      <c r="AV4715" s="14" t="s">
        <v>83</v>
      </c>
      <c r="AW4715" s="14" t="s">
        <v>30</v>
      </c>
      <c r="AX4715" s="14" t="s">
        <v>76</v>
      </c>
      <c r="AY4715" s="199" t="s">
        <v>524</v>
      </c>
    </row>
    <row r="4716" spans="2:51" s="13" customFormat="1">
      <c r="B4716" s="189"/>
      <c r="D4716" s="190" t="s">
        <v>532</v>
      </c>
      <c r="E4716" s="191" t="s">
        <v>1</v>
      </c>
      <c r="F4716" s="192" t="s">
        <v>4692</v>
      </c>
      <c r="H4716" s="193">
        <v>10.877000000000001</v>
      </c>
      <c r="I4716" s="194"/>
      <c r="L4716" s="189"/>
      <c r="M4716" s="195"/>
      <c r="N4716" s="196"/>
      <c r="O4716" s="196"/>
      <c r="P4716" s="196"/>
      <c r="Q4716" s="196"/>
      <c r="R4716" s="196"/>
      <c r="S4716" s="196"/>
      <c r="T4716" s="197"/>
      <c r="AT4716" s="191" t="s">
        <v>532</v>
      </c>
      <c r="AU4716" s="191" t="s">
        <v>89</v>
      </c>
      <c r="AV4716" s="13" t="s">
        <v>89</v>
      </c>
      <c r="AW4716" s="13" t="s">
        <v>30</v>
      </c>
      <c r="AX4716" s="13" t="s">
        <v>76</v>
      </c>
      <c r="AY4716" s="191" t="s">
        <v>524</v>
      </c>
    </row>
    <row r="4717" spans="2:51" s="13" customFormat="1">
      <c r="B4717" s="189"/>
      <c r="D4717" s="190" t="s">
        <v>532</v>
      </c>
      <c r="E4717" s="191" t="s">
        <v>1</v>
      </c>
      <c r="F4717" s="192" t="s">
        <v>1433</v>
      </c>
      <c r="H4717" s="193">
        <v>-7.7430000000000003</v>
      </c>
      <c r="I4717" s="194"/>
      <c r="L4717" s="189"/>
      <c r="M4717" s="195"/>
      <c r="N4717" s="196"/>
      <c r="O4717" s="196"/>
      <c r="P4717" s="196"/>
      <c r="Q4717" s="196"/>
      <c r="R4717" s="196"/>
      <c r="S4717" s="196"/>
      <c r="T4717" s="197"/>
      <c r="AT4717" s="191" t="s">
        <v>532</v>
      </c>
      <c r="AU4717" s="191" t="s">
        <v>89</v>
      </c>
      <c r="AV4717" s="13" t="s">
        <v>89</v>
      </c>
      <c r="AW4717" s="13" t="s">
        <v>30</v>
      </c>
      <c r="AX4717" s="13" t="s">
        <v>76</v>
      </c>
      <c r="AY4717" s="191" t="s">
        <v>524</v>
      </c>
    </row>
    <row r="4718" spans="2:51" s="13" customFormat="1">
      <c r="B4718" s="189"/>
      <c r="D4718" s="190" t="s">
        <v>532</v>
      </c>
      <c r="E4718" s="191" t="s">
        <v>1</v>
      </c>
      <c r="F4718" s="192" t="s">
        <v>1446</v>
      </c>
      <c r="H4718" s="193">
        <v>0.61799999999999999</v>
      </c>
      <c r="I4718" s="194"/>
      <c r="L4718" s="189"/>
      <c r="M4718" s="195"/>
      <c r="N4718" s="196"/>
      <c r="O4718" s="196"/>
      <c r="P4718" s="196"/>
      <c r="Q4718" s="196"/>
      <c r="R4718" s="196"/>
      <c r="S4718" s="196"/>
      <c r="T4718" s="197"/>
      <c r="AT4718" s="191" t="s">
        <v>532</v>
      </c>
      <c r="AU4718" s="191" t="s">
        <v>89</v>
      </c>
      <c r="AV4718" s="13" t="s">
        <v>89</v>
      </c>
      <c r="AW4718" s="13" t="s">
        <v>30</v>
      </c>
      <c r="AX4718" s="13" t="s">
        <v>76</v>
      </c>
      <c r="AY4718" s="191" t="s">
        <v>524</v>
      </c>
    </row>
    <row r="4719" spans="2:51" s="14" customFormat="1">
      <c r="B4719" s="198"/>
      <c r="D4719" s="190" t="s">
        <v>532</v>
      </c>
      <c r="E4719" s="199" t="s">
        <v>1</v>
      </c>
      <c r="F4719" s="200" t="s">
        <v>4697</v>
      </c>
      <c r="H4719" s="199" t="s">
        <v>1</v>
      </c>
      <c r="I4719" s="201"/>
      <c r="L4719" s="198"/>
      <c r="M4719" s="202"/>
      <c r="N4719" s="203"/>
      <c r="O4719" s="203"/>
      <c r="P4719" s="203"/>
      <c r="Q4719" s="203"/>
      <c r="R4719" s="203"/>
      <c r="S4719" s="203"/>
      <c r="T4719" s="204"/>
      <c r="AT4719" s="199" t="s">
        <v>532</v>
      </c>
      <c r="AU4719" s="199" t="s">
        <v>89</v>
      </c>
      <c r="AV4719" s="14" t="s">
        <v>83</v>
      </c>
      <c r="AW4719" s="14" t="s">
        <v>30</v>
      </c>
      <c r="AX4719" s="14" t="s">
        <v>76</v>
      </c>
      <c r="AY4719" s="199" t="s">
        <v>524</v>
      </c>
    </row>
    <row r="4720" spans="2:51" s="14" customFormat="1">
      <c r="B4720" s="198"/>
      <c r="D4720" s="190" t="s">
        <v>532</v>
      </c>
      <c r="E4720" s="199" t="s">
        <v>1</v>
      </c>
      <c r="F4720" s="200" t="s">
        <v>1177</v>
      </c>
      <c r="H4720" s="199" t="s">
        <v>1</v>
      </c>
      <c r="I4720" s="201"/>
      <c r="L4720" s="198"/>
      <c r="M4720" s="202"/>
      <c r="N4720" s="203"/>
      <c r="O4720" s="203"/>
      <c r="P4720" s="203"/>
      <c r="Q4720" s="203"/>
      <c r="R4720" s="203"/>
      <c r="S4720" s="203"/>
      <c r="T4720" s="204"/>
      <c r="AT4720" s="199" t="s">
        <v>532</v>
      </c>
      <c r="AU4720" s="199" t="s">
        <v>89</v>
      </c>
      <c r="AV4720" s="14" t="s">
        <v>83</v>
      </c>
      <c r="AW4720" s="14" t="s">
        <v>30</v>
      </c>
      <c r="AX4720" s="14" t="s">
        <v>76</v>
      </c>
      <c r="AY4720" s="199" t="s">
        <v>524</v>
      </c>
    </row>
    <row r="4721" spans="2:51" s="13" customFormat="1">
      <c r="B4721" s="189"/>
      <c r="D4721" s="190" t="s">
        <v>532</v>
      </c>
      <c r="E4721" s="191" t="s">
        <v>1</v>
      </c>
      <c r="F4721" s="192" t="s">
        <v>4693</v>
      </c>
      <c r="H4721" s="193">
        <v>3.9239999999999999</v>
      </c>
      <c r="I4721" s="194"/>
      <c r="L4721" s="189"/>
      <c r="M4721" s="195"/>
      <c r="N4721" s="196"/>
      <c r="O4721" s="196"/>
      <c r="P4721" s="196"/>
      <c r="Q4721" s="196"/>
      <c r="R4721" s="196"/>
      <c r="S4721" s="196"/>
      <c r="T4721" s="197"/>
      <c r="AT4721" s="191" t="s">
        <v>532</v>
      </c>
      <c r="AU4721" s="191" t="s">
        <v>89</v>
      </c>
      <c r="AV4721" s="13" t="s">
        <v>89</v>
      </c>
      <c r="AW4721" s="13" t="s">
        <v>30</v>
      </c>
      <c r="AX4721" s="13" t="s">
        <v>76</v>
      </c>
      <c r="AY4721" s="191" t="s">
        <v>524</v>
      </c>
    </row>
    <row r="4722" spans="2:51" s="14" customFormat="1">
      <c r="B4722" s="198"/>
      <c r="D4722" s="190" t="s">
        <v>532</v>
      </c>
      <c r="E4722" s="199" t="s">
        <v>1</v>
      </c>
      <c r="F4722" s="200" t="s">
        <v>1226</v>
      </c>
      <c r="H4722" s="199" t="s">
        <v>1</v>
      </c>
      <c r="I4722" s="201"/>
      <c r="L4722" s="198"/>
      <c r="M4722" s="202"/>
      <c r="N4722" s="203"/>
      <c r="O4722" s="203"/>
      <c r="P4722" s="203"/>
      <c r="Q4722" s="203"/>
      <c r="R4722" s="203"/>
      <c r="S4722" s="203"/>
      <c r="T4722" s="204"/>
      <c r="AT4722" s="199" t="s">
        <v>532</v>
      </c>
      <c r="AU4722" s="199" t="s">
        <v>89</v>
      </c>
      <c r="AV4722" s="14" t="s">
        <v>83</v>
      </c>
      <c r="AW4722" s="14" t="s">
        <v>30</v>
      </c>
      <c r="AX4722" s="14" t="s">
        <v>76</v>
      </c>
      <c r="AY4722" s="199" t="s">
        <v>524</v>
      </c>
    </row>
    <row r="4723" spans="2:51" s="13" customFormat="1">
      <c r="B4723" s="189"/>
      <c r="D4723" s="190" t="s">
        <v>532</v>
      </c>
      <c r="E4723" s="191" t="s">
        <v>1</v>
      </c>
      <c r="F4723" s="192" t="s">
        <v>4694</v>
      </c>
      <c r="H4723" s="193">
        <v>7.93</v>
      </c>
      <c r="I4723" s="194"/>
      <c r="L4723" s="189"/>
      <c r="M4723" s="195"/>
      <c r="N4723" s="196"/>
      <c r="O4723" s="196"/>
      <c r="P4723" s="196"/>
      <c r="Q4723" s="196"/>
      <c r="R4723" s="196"/>
      <c r="S4723" s="196"/>
      <c r="T4723" s="197"/>
      <c r="AT4723" s="191" t="s">
        <v>532</v>
      </c>
      <c r="AU4723" s="191" t="s">
        <v>89</v>
      </c>
      <c r="AV4723" s="13" t="s">
        <v>89</v>
      </c>
      <c r="AW4723" s="13" t="s">
        <v>30</v>
      </c>
      <c r="AX4723" s="13" t="s">
        <v>76</v>
      </c>
      <c r="AY4723" s="191" t="s">
        <v>524</v>
      </c>
    </row>
    <row r="4724" spans="2:51" s="13" customFormat="1">
      <c r="B4724" s="189"/>
      <c r="D4724" s="190" t="s">
        <v>532</v>
      </c>
      <c r="E4724" s="191" t="s">
        <v>1</v>
      </c>
      <c r="F4724" s="192" t="s">
        <v>1438</v>
      </c>
      <c r="H4724" s="193">
        <v>-5.6449999999999996</v>
      </c>
      <c r="I4724" s="194"/>
      <c r="L4724" s="189"/>
      <c r="M4724" s="195"/>
      <c r="N4724" s="196"/>
      <c r="O4724" s="196"/>
      <c r="P4724" s="196"/>
      <c r="Q4724" s="196"/>
      <c r="R4724" s="196"/>
      <c r="S4724" s="196"/>
      <c r="T4724" s="197"/>
      <c r="AT4724" s="191" t="s">
        <v>532</v>
      </c>
      <c r="AU4724" s="191" t="s">
        <v>89</v>
      </c>
      <c r="AV4724" s="13" t="s">
        <v>89</v>
      </c>
      <c r="AW4724" s="13" t="s">
        <v>30</v>
      </c>
      <c r="AX4724" s="13" t="s">
        <v>76</v>
      </c>
      <c r="AY4724" s="191" t="s">
        <v>524</v>
      </c>
    </row>
    <row r="4725" spans="2:51" s="13" customFormat="1">
      <c r="B4725" s="189"/>
      <c r="D4725" s="190" t="s">
        <v>532</v>
      </c>
      <c r="E4725" s="191" t="s">
        <v>1</v>
      </c>
      <c r="F4725" s="192" t="s">
        <v>1439</v>
      </c>
      <c r="H4725" s="193">
        <v>0.44800000000000001</v>
      </c>
      <c r="I4725" s="194"/>
      <c r="L4725" s="189"/>
      <c r="M4725" s="195"/>
      <c r="N4725" s="196"/>
      <c r="O4725" s="196"/>
      <c r="P4725" s="196"/>
      <c r="Q4725" s="196"/>
      <c r="R4725" s="196"/>
      <c r="S4725" s="196"/>
      <c r="T4725" s="197"/>
      <c r="AT4725" s="191" t="s">
        <v>532</v>
      </c>
      <c r="AU4725" s="191" t="s">
        <v>89</v>
      </c>
      <c r="AV4725" s="13" t="s">
        <v>89</v>
      </c>
      <c r="AW4725" s="13" t="s">
        <v>30</v>
      </c>
      <c r="AX4725" s="13" t="s">
        <v>76</v>
      </c>
      <c r="AY4725" s="191" t="s">
        <v>524</v>
      </c>
    </row>
    <row r="4726" spans="2:51" s="14" customFormat="1">
      <c r="B4726" s="198"/>
      <c r="D4726" s="190" t="s">
        <v>532</v>
      </c>
      <c r="E4726" s="199" t="s">
        <v>1</v>
      </c>
      <c r="F4726" s="200" t="s">
        <v>1448</v>
      </c>
      <c r="H4726" s="199" t="s">
        <v>1</v>
      </c>
      <c r="I4726" s="201"/>
      <c r="L4726" s="198"/>
      <c r="M4726" s="202"/>
      <c r="N4726" s="203"/>
      <c r="O4726" s="203"/>
      <c r="P4726" s="203"/>
      <c r="Q4726" s="203"/>
      <c r="R4726" s="203"/>
      <c r="S4726" s="203"/>
      <c r="T4726" s="204"/>
      <c r="AT4726" s="199" t="s">
        <v>532</v>
      </c>
      <c r="AU4726" s="199" t="s">
        <v>89</v>
      </c>
      <c r="AV4726" s="14" t="s">
        <v>83</v>
      </c>
      <c r="AW4726" s="14" t="s">
        <v>30</v>
      </c>
      <c r="AX4726" s="14" t="s">
        <v>76</v>
      </c>
      <c r="AY4726" s="199" t="s">
        <v>524</v>
      </c>
    </row>
    <row r="4727" spans="2:51" s="14" customFormat="1">
      <c r="B4727" s="198"/>
      <c r="D4727" s="190" t="s">
        <v>532</v>
      </c>
      <c r="E4727" s="199" t="s">
        <v>1</v>
      </c>
      <c r="F4727" s="200" t="s">
        <v>1177</v>
      </c>
      <c r="H4727" s="199" t="s">
        <v>1</v>
      </c>
      <c r="I4727" s="201"/>
      <c r="L4727" s="198"/>
      <c r="M4727" s="202"/>
      <c r="N4727" s="203"/>
      <c r="O4727" s="203"/>
      <c r="P4727" s="203"/>
      <c r="Q4727" s="203"/>
      <c r="R4727" s="203"/>
      <c r="S4727" s="203"/>
      <c r="T4727" s="204"/>
      <c r="AT4727" s="199" t="s">
        <v>532</v>
      </c>
      <c r="AU4727" s="199" t="s">
        <v>89</v>
      </c>
      <c r="AV4727" s="14" t="s">
        <v>83</v>
      </c>
      <c r="AW4727" s="14" t="s">
        <v>30</v>
      </c>
      <c r="AX4727" s="14" t="s">
        <v>76</v>
      </c>
      <c r="AY4727" s="199" t="s">
        <v>524</v>
      </c>
    </row>
    <row r="4728" spans="2:51" s="13" customFormat="1">
      <c r="B4728" s="189"/>
      <c r="D4728" s="190" t="s">
        <v>532</v>
      </c>
      <c r="E4728" s="191" t="s">
        <v>1</v>
      </c>
      <c r="F4728" s="192" t="s">
        <v>4698</v>
      </c>
      <c r="H4728" s="193">
        <v>6.8959999999999999</v>
      </c>
      <c r="I4728" s="194"/>
      <c r="L4728" s="189"/>
      <c r="M4728" s="195"/>
      <c r="N4728" s="196"/>
      <c r="O4728" s="196"/>
      <c r="P4728" s="196"/>
      <c r="Q4728" s="196"/>
      <c r="R4728" s="196"/>
      <c r="S4728" s="196"/>
      <c r="T4728" s="197"/>
      <c r="AT4728" s="191" t="s">
        <v>532</v>
      </c>
      <c r="AU4728" s="191" t="s">
        <v>89</v>
      </c>
      <c r="AV4728" s="13" t="s">
        <v>89</v>
      </c>
      <c r="AW4728" s="13" t="s">
        <v>30</v>
      </c>
      <c r="AX4728" s="13" t="s">
        <v>76</v>
      </c>
      <c r="AY4728" s="191" t="s">
        <v>524</v>
      </c>
    </row>
    <row r="4729" spans="2:51" s="14" customFormat="1">
      <c r="B4729" s="198"/>
      <c r="D4729" s="190" t="s">
        <v>532</v>
      </c>
      <c r="E4729" s="199" t="s">
        <v>1</v>
      </c>
      <c r="F4729" s="200" t="s">
        <v>1143</v>
      </c>
      <c r="H4729" s="199" t="s">
        <v>1</v>
      </c>
      <c r="I4729" s="201"/>
      <c r="L4729" s="198"/>
      <c r="M4729" s="202"/>
      <c r="N4729" s="203"/>
      <c r="O4729" s="203"/>
      <c r="P4729" s="203"/>
      <c r="Q4729" s="203"/>
      <c r="R4729" s="203"/>
      <c r="S4729" s="203"/>
      <c r="T4729" s="204"/>
      <c r="AT4729" s="199" t="s">
        <v>532</v>
      </c>
      <c r="AU4729" s="199" t="s">
        <v>89</v>
      </c>
      <c r="AV4729" s="14" t="s">
        <v>83</v>
      </c>
      <c r="AW4729" s="14" t="s">
        <v>30</v>
      </c>
      <c r="AX4729" s="14" t="s">
        <v>76</v>
      </c>
      <c r="AY4729" s="199" t="s">
        <v>524</v>
      </c>
    </row>
    <row r="4730" spans="2:51" s="14" customFormat="1">
      <c r="B4730" s="198"/>
      <c r="D4730" s="190" t="s">
        <v>532</v>
      </c>
      <c r="E4730" s="199" t="s">
        <v>1</v>
      </c>
      <c r="F4730" s="200" t="s">
        <v>1177</v>
      </c>
      <c r="H4730" s="199" t="s">
        <v>1</v>
      </c>
      <c r="I4730" s="201"/>
      <c r="L4730" s="198"/>
      <c r="M4730" s="202"/>
      <c r="N4730" s="203"/>
      <c r="O4730" s="203"/>
      <c r="P4730" s="203"/>
      <c r="Q4730" s="203"/>
      <c r="R4730" s="203"/>
      <c r="S4730" s="203"/>
      <c r="T4730" s="204"/>
      <c r="AT4730" s="199" t="s">
        <v>532</v>
      </c>
      <c r="AU4730" s="199" t="s">
        <v>89</v>
      </c>
      <c r="AV4730" s="14" t="s">
        <v>83</v>
      </c>
      <c r="AW4730" s="14" t="s">
        <v>30</v>
      </c>
      <c r="AX4730" s="14" t="s">
        <v>76</v>
      </c>
      <c r="AY4730" s="199" t="s">
        <v>524</v>
      </c>
    </row>
    <row r="4731" spans="2:51" s="13" customFormat="1">
      <c r="B4731" s="189"/>
      <c r="D4731" s="190" t="s">
        <v>532</v>
      </c>
      <c r="E4731" s="191" t="s">
        <v>1</v>
      </c>
      <c r="F4731" s="192" t="s">
        <v>4699</v>
      </c>
      <c r="H4731" s="193">
        <v>22.491</v>
      </c>
      <c r="I4731" s="194"/>
      <c r="L4731" s="189"/>
      <c r="M4731" s="195"/>
      <c r="N4731" s="196"/>
      <c r="O4731" s="196"/>
      <c r="P4731" s="196"/>
      <c r="Q4731" s="196"/>
      <c r="R4731" s="196"/>
      <c r="S4731" s="196"/>
      <c r="T4731" s="197"/>
      <c r="AT4731" s="191" t="s">
        <v>532</v>
      </c>
      <c r="AU4731" s="191" t="s">
        <v>89</v>
      </c>
      <c r="AV4731" s="13" t="s">
        <v>89</v>
      </c>
      <c r="AW4731" s="13" t="s">
        <v>30</v>
      </c>
      <c r="AX4731" s="13" t="s">
        <v>76</v>
      </c>
      <c r="AY4731" s="191" t="s">
        <v>524</v>
      </c>
    </row>
    <row r="4732" spans="2:51" s="14" customFormat="1">
      <c r="B4732" s="198"/>
      <c r="D4732" s="190" t="s">
        <v>532</v>
      </c>
      <c r="E4732" s="199" t="s">
        <v>1</v>
      </c>
      <c r="F4732" s="200" t="s">
        <v>1226</v>
      </c>
      <c r="H4732" s="199" t="s">
        <v>1</v>
      </c>
      <c r="I4732" s="201"/>
      <c r="L4732" s="198"/>
      <c r="M4732" s="202"/>
      <c r="N4732" s="203"/>
      <c r="O4732" s="203"/>
      <c r="P4732" s="203"/>
      <c r="Q4732" s="203"/>
      <c r="R4732" s="203"/>
      <c r="S4732" s="203"/>
      <c r="T4732" s="204"/>
      <c r="AT4732" s="199" t="s">
        <v>532</v>
      </c>
      <c r="AU4732" s="199" t="s">
        <v>89</v>
      </c>
      <c r="AV4732" s="14" t="s">
        <v>83</v>
      </c>
      <c r="AW4732" s="14" t="s">
        <v>30</v>
      </c>
      <c r="AX4732" s="14" t="s">
        <v>76</v>
      </c>
      <c r="AY4732" s="199" t="s">
        <v>524</v>
      </c>
    </row>
    <row r="4733" spans="2:51" s="13" customFormat="1">
      <c r="B4733" s="189"/>
      <c r="D4733" s="190" t="s">
        <v>532</v>
      </c>
      <c r="E4733" s="191" t="s">
        <v>1</v>
      </c>
      <c r="F4733" s="192" t="s">
        <v>4608</v>
      </c>
      <c r="H4733" s="193">
        <v>19.175000000000001</v>
      </c>
      <c r="I4733" s="194"/>
      <c r="L4733" s="189"/>
      <c r="M4733" s="195"/>
      <c r="N4733" s="196"/>
      <c r="O4733" s="196"/>
      <c r="P4733" s="196"/>
      <c r="Q4733" s="196"/>
      <c r="R4733" s="196"/>
      <c r="S4733" s="196"/>
      <c r="T4733" s="197"/>
      <c r="AT4733" s="191" t="s">
        <v>532</v>
      </c>
      <c r="AU4733" s="191" t="s">
        <v>89</v>
      </c>
      <c r="AV4733" s="13" t="s">
        <v>89</v>
      </c>
      <c r="AW4733" s="13" t="s">
        <v>30</v>
      </c>
      <c r="AX4733" s="13" t="s">
        <v>76</v>
      </c>
      <c r="AY4733" s="191" t="s">
        <v>524</v>
      </c>
    </row>
    <row r="4734" spans="2:51" s="13" customFormat="1">
      <c r="B4734" s="189"/>
      <c r="D4734" s="190" t="s">
        <v>532</v>
      </c>
      <c r="E4734" s="191" t="s">
        <v>1</v>
      </c>
      <c r="F4734" s="192" t="s">
        <v>1249</v>
      </c>
      <c r="H4734" s="193">
        <v>-13.65</v>
      </c>
      <c r="I4734" s="194"/>
      <c r="L4734" s="189"/>
      <c r="M4734" s="195"/>
      <c r="N4734" s="196"/>
      <c r="O4734" s="196"/>
      <c r="P4734" s="196"/>
      <c r="Q4734" s="196"/>
      <c r="R4734" s="196"/>
      <c r="S4734" s="196"/>
      <c r="T4734" s="197"/>
      <c r="AT4734" s="191" t="s">
        <v>532</v>
      </c>
      <c r="AU4734" s="191" t="s">
        <v>89</v>
      </c>
      <c r="AV4734" s="13" t="s">
        <v>89</v>
      </c>
      <c r="AW4734" s="13" t="s">
        <v>30</v>
      </c>
      <c r="AX4734" s="13" t="s">
        <v>76</v>
      </c>
      <c r="AY4734" s="191" t="s">
        <v>524</v>
      </c>
    </row>
    <row r="4735" spans="2:51" s="13" customFormat="1">
      <c r="B4735" s="189"/>
      <c r="D4735" s="190" t="s">
        <v>532</v>
      </c>
      <c r="E4735" s="191" t="s">
        <v>1</v>
      </c>
      <c r="F4735" s="192" t="s">
        <v>1427</v>
      </c>
      <c r="H4735" s="193">
        <v>1.0880000000000001</v>
      </c>
      <c r="I4735" s="194"/>
      <c r="L4735" s="189"/>
      <c r="M4735" s="195"/>
      <c r="N4735" s="196"/>
      <c r="O4735" s="196"/>
      <c r="P4735" s="196"/>
      <c r="Q4735" s="196"/>
      <c r="R4735" s="196"/>
      <c r="S4735" s="196"/>
      <c r="T4735" s="197"/>
      <c r="AT4735" s="191" t="s">
        <v>532</v>
      </c>
      <c r="AU4735" s="191" t="s">
        <v>89</v>
      </c>
      <c r="AV4735" s="13" t="s">
        <v>89</v>
      </c>
      <c r="AW4735" s="13" t="s">
        <v>30</v>
      </c>
      <c r="AX4735" s="13" t="s">
        <v>76</v>
      </c>
      <c r="AY4735" s="191" t="s">
        <v>524</v>
      </c>
    </row>
    <row r="4736" spans="2:51" s="14" customFormat="1">
      <c r="B4736" s="198"/>
      <c r="D4736" s="190" t="s">
        <v>532</v>
      </c>
      <c r="E4736" s="199" t="s">
        <v>1</v>
      </c>
      <c r="F4736" s="200" t="s">
        <v>1145</v>
      </c>
      <c r="H4736" s="199" t="s">
        <v>1</v>
      </c>
      <c r="I4736" s="201"/>
      <c r="L4736" s="198"/>
      <c r="M4736" s="202"/>
      <c r="N4736" s="203"/>
      <c r="O4736" s="203"/>
      <c r="P4736" s="203"/>
      <c r="Q4736" s="203"/>
      <c r="R4736" s="203"/>
      <c r="S4736" s="203"/>
      <c r="T4736" s="204"/>
      <c r="AT4736" s="199" t="s">
        <v>532</v>
      </c>
      <c r="AU4736" s="199" t="s">
        <v>89</v>
      </c>
      <c r="AV4736" s="14" t="s">
        <v>83</v>
      </c>
      <c r="AW4736" s="14" t="s">
        <v>30</v>
      </c>
      <c r="AX4736" s="14" t="s">
        <v>76</v>
      </c>
      <c r="AY4736" s="199" t="s">
        <v>524</v>
      </c>
    </row>
    <row r="4737" spans="2:51" s="14" customFormat="1">
      <c r="B4737" s="198"/>
      <c r="D4737" s="190" t="s">
        <v>532</v>
      </c>
      <c r="E4737" s="199" t="s">
        <v>1</v>
      </c>
      <c r="F4737" s="200" t="s">
        <v>1177</v>
      </c>
      <c r="H4737" s="199" t="s">
        <v>1</v>
      </c>
      <c r="I4737" s="201"/>
      <c r="L4737" s="198"/>
      <c r="M4737" s="202"/>
      <c r="N4737" s="203"/>
      <c r="O4737" s="203"/>
      <c r="P4737" s="203"/>
      <c r="Q4737" s="203"/>
      <c r="R4737" s="203"/>
      <c r="S4737" s="203"/>
      <c r="T4737" s="204"/>
      <c r="AT4737" s="199" t="s">
        <v>532</v>
      </c>
      <c r="AU4737" s="199" t="s">
        <v>89</v>
      </c>
      <c r="AV4737" s="14" t="s">
        <v>83</v>
      </c>
      <c r="AW4737" s="14" t="s">
        <v>30</v>
      </c>
      <c r="AX4737" s="14" t="s">
        <v>76</v>
      </c>
      <c r="AY4737" s="199" t="s">
        <v>524</v>
      </c>
    </row>
    <row r="4738" spans="2:51" s="13" customFormat="1">
      <c r="B4738" s="189"/>
      <c r="D4738" s="190" t="s">
        <v>532</v>
      </c>
      <c r="E4738" s="191" t="s">
        <v>1</v>
      </c>
      <c r="F4738" s="192" t="s">
        <v>4699</v>
      </c>
      <c r="H4738" s="193">
        <v>22.491</v>
      </c>
      <c r="I4738" s="194"/>
      <c r="L4738" s="189"/>
      <c r="M4738" s="195"/>
      <c r="N4738" s="196"/>
      <c r="O4738" s="196"/>
      <c r="P4738" s="196"/>
      <c r="Q4738" s="196"/>
      <c r="R4738" s="196"/>
      <c r="S4738" s="196"/>
      <c r="T4738" s="197"/>
      <c r="AT4738" s="191" t="s">
        <v>532</v>
      </c>
      <c r="AU4738" s="191" t="s">
        <v>89</v>
      </c>
      <c r="AV4738" s="13" t="s">
        <v>89</v>
      </c>
      <c r="AW4738" s="13" t="s">
        <v>30</v>
      </c>
      <c r="AX4738" s="13" t="s">
        <v>76</v>
      </c>
      <c r="AY4738" s="191" t="s">
        <v>524</v>
      </c>
    </row>
    <row r="4739" spans="2:51" s="14" customFormat="1">
      <c r="B4739" s="198"/>
      <c r="D4739" s="190" t="s">
        <v>532</v>
      </c>
      <c r="E4739" s="199" t="s">
        <v>1</v>
      </c>
      <c r="F4739" s="200" t="s">
        <v>1226</v>
      </c>
      <c r="H4739" s="199" t="s">
        <v>1</v>
      </c>
      <c r="I4739" s="201"/>
      <c r="L4739" s="198"/>
      <c r="M4739" s="202"/>
      <c r="N4739" s="203"/>
      <c r="O4739" s="203"/>
      <c r="P4739" s="203"/>
      <c r="Q4739" s="203"/>
      <c r="R4739" s="203"/>
      <c r="S4739" s="203"/>
      <c r="T4739" s="204"/>
      <c r="AT4739" s="199" t="s">
        <v>532</v>
      </c>
      <c r="AU4739" s="199" t="s">
        <v>89</v>
      </c>
      <c r="AV4739" s="14" t="s">
        <v>83</v>
      </c>
      <c r="AW4739" s="14" t="s">
        <v>30</v>
      </c>
      <c r="AX4739" s="14" t="s">
        <v>76</v>
      </c>
      <c r="AY4739" s="199" t="s">
        <v>524</v>
      </c>
    </row>
    <row r="4740" spans="2:51" s="13" customFormat="1">
      <c r="B4740" s="189"/>
      <c r="D4740" s="190" t="s">
        <v>532</v>
      </c>
      <c r="E4740" s="191" t="s">
        <v>1</v>
      </c>
      <c r="F4740" s="192" t="s">
        <v>4608</v>
      </c>
      <c r="H4740" s="193">
        <v>19.175000000000001</v>
      </c>
      <c r="I4740" s="194"/>
      <c r="L4740" s="189"/>
      <c r="M4740" s="195"/>
      <c r="N4740" s="196"/>
      <c r="O4740" s="196"/>
      <c r="P4740" s="196"/>
      <c r="Q4740" s="196"/>
      <c r="R4740" s="196"/>
      <c r="S4740" s="196"/>
      <c r="T4740" s="197"/>
      <c r="AT4740" s="191" t="s">
        <v>532</v>
      </c>
      <c r="AU4740" s="191" t="s">
        <v>89</v>
      </c>
      <c r="AV4740" s="13" t="s">
        <v>89</v>
      </c>
      <c r="AW4740" s="13" t="s">
        <v>30</v>
      </c>
      <c r="AX4740" s="13" t="s">
        <v>76</v>
      </c>
      <c r="AY4740" s="191" t="s">
        <v>524</v>
      </c>
    </row>
    <row r="4741" spans="2:51" s="13" customFormat="1">
      <c r="B4741" s="189"/>
      <c r="D4741" s="190" t="s">
        <v>532</v>
      </c>
      <c r="E4741" s="191" t="s">
        <v>1</v>
      </c>
      <c r="F4741" s="192" t="s">
        <v>1249</v>
      </c>
      <c r="H4741" s="193">
        <v>-13.65</v>
      </c>
      <c r="I4741" s="194"/>
      <c r="L4741" s="189"/>
      <c r="M4741" s="195"/>
      <c r="N4741" s="196"/>
      <c r="O4741" s="196"/>
      <c r="P4741" s="196"/>
      <c r="Q4741" s="196"/>
      <c r="R4741" s="196"/>
      <c r="S4741" s="196"/>
      <c r="T4741" s="197"/>
      <c r="AT4741" s="191" t="s">
        <v>532</v>
      </c>
      <c r="AU4741" s="191" t="s">
        <v>89</v>
      </c>
      <c r="AV4741" s="13" t="s">
        <v>89</v>
      </c>
      <c r="AW4741" s="13" t="s">
        <v>30</v>
      </c>
      <c r="AX4741" s="13" t="s">
        <v>76</v>
      </c>
      <c r="AY4741" s="191" t="s">
        <v>524</v>
      </c>
    </row>
    <row r="4742" spans="2:51" s="13" customFormat="1">
      <c r="B4742" s="189"/>
      <c r="D4742" s="190" t="s">
        <v>532</v>
      </c>
      <c r="E4742" s="191" t="s">
        <v>1</v>
      </c>
      <c r="F4742" s="192" t="s">
        <v>1427</v>
      </c>
      <c r="H4742" s="193">
        <v>1.0880000000000001</v>
      </c>
      <c r="I4742" s="194"/>
      <c r="L4742" s="189"/>
      <c r="M4742" s="195"/>
      <c r="N4742" s="196"/>
      <c r="O4742" s="196"/>
      <c r="P4742" s="196"/>
      <c r="Q4742" s="196"/>
      <c r="R4742" s="196"/>
      <c r="S4742" s="196"/>
      <c r="T4742" s="197"/>
      <c r="AT4742" s="191" t="s">
        <v>532</v>
      </c>
      <c r="AU4742" s="191" t="s">
        <v>89</v>
      </c>
      <c r="AV4742" s="13" t="s">
        <v>89</v>
      </c>
      <c r="AW4742" s="13" t="s">
        <v>30</v>
      </c>
      <c r="AX4742" s="13" t="s">
        <v>76</v>
      </c>
      <c r="AY4742" s="191" t="s">
        <v>524</v>
      </c>
    </row>
    <row r="4743" spans="2:51" s="14" customFormat="1">
      <c r="B4743" s="198"/>
      <c r="D4743" s="190" t="s">
        <v>532</v>
      </c>
      <c r="E4743" s="199" t="s">
        <v>1</v>
      </c>
      <c r="F4743" s="200" t="s">
        <v>1147</v>
      </c>
      <c r="H4743" s="199" t="s">
        <v>1</v>
      </c>
      <c r="I4743" s="201"/>
      <c r="L4743" s="198"/>
      <c r="M4743" s="202"/>
      <c r="N4743" s="203"/>
      <c r="O4743" s="203"/>
      <c r="P4743" s="203"/>
      <c r="Q4743" s="203"/>
      <c r="R4743" s="203"/>
      <c r="S4743" s="203"/>
      <c r="T4743" s="204"/>
      <c r="AT4743" s="199" t="s">
        <v>532</v>
      </c>
      <c r="AU4743" s="199" t="s">
        <v>89</v>
      </c>
      <c r="AV4743" s="14" t="s">
        <v>83</v>
      </c>
      <c r="AW4743" s="14" t="s">
        <v>30</v>
      </c>
      <c r="AX4743" s="14" t="s">
        <v>76</v>
      </c>
      <c r="AY4743" s="199" t="s">
        <v>524</v>
      </c>
    </row>
    <row r="4744" spans="2:51" s="14" customFormat="1">
      <c r="B4744" s="198"/>
      <c r="D4744" s="190" t="s">
        <v>532</v>
      </c>
      <c r="E4744" s="199" t="s">
        <v>1</v>
      </c>
      <c r="F4744" s="200" t="s">
        <v>1177</v>
      </c>
      <c r="H4744" s="199" t="s">
        <v>1</v>
      </c>
      <c r="I4744" s="201"/>
      <c r="L4744" s="198"/>
      <c r="M4744" s="202"/>
      <c r="N4744" s="203"/>
      <c r="O4744" s="203"/>
      <c r="P4744" s="203"/>
      <c r="Q4744" s="203"/>
      <c r="R4744" s="203"/>
      <c r="S4744" s="203"/>
      <c r="T4744" s="204"/>
      <c r="AT4744" s="199" t="s">
        <v>532</v>
      </c>
      <c r="AU4744" s="199" t="s">
        <v>89</v>
      </c>
      <c r="AV4744" s="14" t="s">
        <v>83</v>
      </c>
      <c r="AW4744" s="14" t="s">
        <v>30</v>
      </c>
      <c r="AX4744" s="14" t="s">
        <v>76</v>
      </c>
      <c r="AY4744" s="199" t="s">
        <v>524</v>
      </c>
    </row>
    <row r="4745" spans="2:51" s="13" customFormat="1">
      <c r="B4745" s="189"/>
      <c r="D4745" s="190" t="s">
        <v>532</v>
      </c>
      <c r="E4745" s="191" t="s">
        <v>1</v>
      </c>
      <c r="F4745" s="192" t="s">
        <v>4700</v>
      </c>
      <c r="H4745" s="193">
        <v>3.5990000000000002</v>
      </c>
      <c r="I4745" s="194"/>
      <c r="L4745" s="189"/>
      <c r="M4745" s="195"/>
      <c r="N4745" s="196"/>
      <c r="O4745" s="196"/>
      <c r="P4745" s="196"/>
      <c r="Q4745" s="196"/>
      <c r="R4745" s="196"/>
      <c r="S4745" s="196"/>
      <c r="T4745" s="197"/>
      <c r="AT4745" s="191" t="s">
        <v>532</v>
      </c>
      <c r="AU4745" s="191" t="s">
        <v>89</v>
      </c>
      <c r="AV4745" s="13" t="s">
        <v>89</v>
      </c>
      <c r="AW4745" s="13" t="s">
        <v>30</v>
      </c>
      <c r="AX4745" s="13" t="s">
        <v>76</v>
      </c>
      <c r="AY4745" s="191" t="s">
        <v>524</v>
      </c>
    </row>
    <row r="4746" spans="2:51" s="14" customFormat="1">
      <c r="B4746" s="198"/>
      <c r="D4746" s="190" t="s">
        <v>532</v>
      </c>
      <c r="E4746" s="199" t="s">
        <v>1</v>
      </c>
      <c r="F4746" s="200" t="s">
        <v>1226</v>
      </c>
      <c r="H4746" s="199" t="s">
        <v>1</v>
      </c>
      <c r="I4746" s="201"/>
      <c r="L4746" s="198"/>
      <c r="M4746" s="202"/>
      <c r="N4746" s="203"/>
      <c r="O4746" s="203"/>
      <c r="P4746" s="203"/>
      <c r="Q4746" s="203"/>
      <c r="R4746" s="203"/>
      <c r="S4746" s="203"/>
      <c r="T4746" s="204"/>
      <c r="AT4746" s="199" t="s">
        <v>532</v>
      </c>
      <c r="AU4746" s="199" t="s">
        <v>89</v>
      </c>
      <c r="AV4746" s="14" t="s">
        <v>83</v>
      </c>
      <c r="AW4746" s="14" t="s">
        <v>30</v>
      </c>
      <c r="AX4746" s="14" t="s">
        <v>76</v>
      </c>
      <c r="AY4746" s="199" t="s">
        <v>524</v>
      </c>
    </row>
    <row r="4747" spans="2:51" s="13" customFormat="1">
      <c r="B4747" s="189"/>
      <c r="D4747" s="190" t="s">
        <v>532</v>
      </c>
      <c r="E4747" s="191" t="s">
        <v>1</v>
      </c>
      <c r="F4747" s="192" t="s">
        <v>4701</v>
      </c>
      <c r="H4747" s="193">
        <v>22.148</v>
      </c>
      <c r="I4747" s="194"/>
      <c r="L4747" s="189"/>
      <c r="M4747" s="195"/>
      <c r="N4747" s="196"/>
      <c r="O4747" s="196"/>
      <c r="P4747" s="196"/>
      <c r="Q4747" s="196"/>
      <c r="R4747" s="196"/>
      <c r="S4747" s="196"/>
      <c r="T4747" s="197"/>
      <c r="AT4747" s="191" t="s">
        <v>532</v>
      </c>
      <c r="AU4747" s="191" t="s">
        <v>89</v>
      </c>
      <c r="AV4747" s="13" t="s">
        <v>89</v>
      </c>
      <c r="AW4747" s="13" t="s">
        <v>30</v>
      </c>
      <c r="AX4747" s="13" t="s">
        <v>76</v>
      </c>
      <c r="AY4747" s="191" t="s">
        <v>524</v>
      </c>
    </row>
    <row r="4748" spans="2:51" s="13" customFormat="1">
      <c r="B4748" s="189"/>
      <c r="D4748" s="190" t="s">
        <v>532</v>
      </c>
      <c r="E4748" s="191" t="s">
        <v>1</v>
      </c>
      <c r="F4748" s="192" t="s">
        <v>4608</v>
      </c>
      <c r="H4748" s="193">
        <v>19.175000000000001</v>
      </c>
      <c r="I4748" s="194"/>
      <c r="L4748" s="189"/>
      <c r="M4748" s="195"/>
      <c r="N4748" s="196"/>
      <c r="O4748" s="196"/>
      <c r="P4748" s="196"/>
      <c r="Q4748" s="196"/>
      <c r="R4748" s="196"/>
      <c r="S4748" s="196"/>
      <c r="T4748" s="197"/>
      <c r="AT4748" s="191" t="s">
        <v>532</v>
      </c>
      <c r="AU4748" s="191" t="s">
        <v>89</v>
      </c>
      <c r="AV4748" s="13" t="s">
        <v>89</v>
      </c>
      <c r="AW4748" s="13" t="s">
        <v>30</v>
      </c>
      <c r="AX4748" s="13" t="s">
        <v>76</v>
      </c>
      <c r="AY4748" s="191" t="s">
        <v>524</v>
      </c>
    </row>
    <row r="4749" spans="2:51" s="13" customFormat="1">
      <c r="B4749" s="189"/>
      <c r="D4749" s="190" t="s">
        <v>532</v>
      </c>
      <c r="E4749" s="191" t="s">
        <v>1</v>
      </c>
      <c r="F4749" s="192" t="s">
        <v>1249</v>
      </c>
      <c r="H4749" s="193">
        <v>-13.65</v>
      </c>
      <c r="I4749" s="194"/>
      <c r="L4749" s="189"/>
      <c r="M4749" s="195"/>
      <c r="N4749" s="196"/>
      <c r="O4749" s="196"/>
      <c r="P4749" s="196"/>
      <c r="Q4749" s="196"/>
      <c r="R4749" s="196"/>
      <c r="S4749" s="196"/>
      <c r="T4749" s="197"/>
      <c r="AT4749" s="191" t="s">
        <v>532</v>
      </c>
      <c r="AU4749" s="191" t="s">
        <v>89</v>
      </c>
      <c r="AV4749" s="13" t="s">
        <v>89</v>
      </c>
      <c r="AW4749" s="13" t="s">
        <v>30</v>
      </c>
      <c r="AX4749" s="13" t="s">
        <v>76</v>
      </c>
      <c r="AY4749" s="191" t="s">
        <v>524</v>
      </c>
    </row>
    <row r="4750" spans="2:51" s="13" customFormat="1">
      <c r="B4750" s="189"/>
      <c r="D4750" s="190" t="s">
        <v>532</v>
      </c>
      <c r="E4750" s="191" t="s">
        <v>1</v>
      </c>
      <c r="F4750" s="192" t="s">
        <v>1427</v>
      </c>
      <c r="H4750" s="193">
        <v>1.0880000000000001</v>
      </c>
      <c r="I4750" s="194"/>
      <c r="L4750" s="189"/>
      <c r="M4750" s="195"/>
      <c r="N4750" s="196"/>
      <c r="O4750" s="196"/>
      <c r="P4750" s="196"/>
      <c r="Q4750" s="196"/>
      <c r="R4750" s="196"/>
      <c r="S4750" s="196"/>
      <c r="T4750" s="197"/>
      <c r="AT4750" s="191" t="s">
        <v>532</v>
      </c>
      <c r="AU4750" s="191" t="s">
        <v>89</v>
      </c>
      <c r="AV4750" s="13" t="s">
        <v>89</v>
      </c>
      <c r="AW4750" s="13" t="s">
        <v>30</v>
      </c>
      <c r="AX4750" s="13" t="s">
        <v>76</v>
      </c>
      <c r="AY4750" s="191" t="s">
        <v>524</v>
      </c>
    </row>
    <row r="4751" spans="2:51" s="14" customFormat="1">
      <c r="B4751" s="198"/>
      <c r="D4751" s="190" t="s">
        <v>532</v>
      </c>
      <c r="E4751" s="199" t="s">
        <v>1</v>
      </c>
      <c r="F4751" s="200" t="s">
        <v>1453</v>
      </c>
      <c r="H4751" s="199" t="s">
        <v>1</v>
      </c>
      <c r="I4751" s="201"/>
      <c r="L4751" s="198"/>
      <c r="M4751" s="202"/>
      <c r="N4751" s="203"/>
      <c r="O4751" s="203"/>
      <c r="P4751" s="203"/>
      <c r="Q4751" s="203"/>
      <c r="R4751" s="203"/>
      <c r="S4751" s="203"/>
      <c r="T4751" s="204"/>
      <c r="AT4751" s="199" t="s">
        <v>532</v>
      </c>
      <c r="AU4751" s="199" t="s">
        <v>89</v>
      </c>
      <c r="AV4751" s="14" t="s">
        <v>83</v>
      </c>
      <c r="AW4751" s="14" t="s">
        <v>30</v>
      </c>
      <c r="AX4751" s="14" t="s">
        <v>76</v>
      </c>
      <c r="AY4751" s="199" t="s">
        <v>524</v>
      </c>
    </row>
    <row r="4752" spans="2:51" s="14" customFormat="1">
      <c r="B4752" s="198"/>
      <c r="D4752" s="190" t="s">
        <v>532</v>
      </c>
      <c r="E4752" s="199" t="s">
        <v>1</v>
      </c>
      <c r="F4752" s="200" t="s">
        <v>1226</v>
      </c>
      <c r="H4752" s="199" t="s">
        <v>1</v>
      </c>
      <c r="I4752" s="201"/>
      <c r="L4752" s="198"/>
      <c r="M4752" s="202"/>
      <c r="N4752" s="203"/>
      <c r="O4752" s="203"/>
      <c r="P4752" s="203"/>
      <c r="Q4752" s="203"/>
      <c r="R4752" s="203"/>
      <c r="S4752" s="203"/>
      <c r="T4752" s="204"/>
      <c r="AT4752" s="199" t="s">
        <v>532</v>
      </c>
      <c r="AU4752" s="199" t="s">
        <v>89</v>
      </c>
      <c r="AV4752" s="14" t="s">
        <v>83</v>
      </c>
      <c r="AW4752" s="14" t="s">
        <v>30</v>
      </c>
      <c r="AX4752" s="14" t="s">
        <v>76</v>
      </c>
      <c r="AY4752" s="199" t="s">
        <v>524</v>
      </c>
    </row>
    <row r="4753" spans="2:51" s="13" customFormat="1">
      <c r="B4753" s="189"/>
      <c r="D4753" s="190" t="s">
        <v>532</v>
      </c>
      <c r="E4753" s="191" t="s">
        <v>1</v>
      </c>
      <c r="F4753" s="192" t="s">
        <v>4702</v>
      </c>
      <c r="H4753" s="193">
        <v>10.413</v>
      </c>
      <c r="I4753" s="194"/>
      <c r="L4753" s="189"/>
      <c r="M4753" s="195"/>
      <c r="N4753" s="196"/>
      <c r="O4753" s="196"/>
      <c r="P4753" s="196"/>
      <c r="Q4753" s="196"/>
      <c r="R4753" s="196"/>
      <c r="S4753" s="196"/>
      <c r="T4753" s="197"/>
      <c r="AT4753" s="191" t="s">
        <v>532</v>
      </c>
      <c r="AU4753" s="191" t="s">
        <v>89</v>
      </c>
      <c r="AV4753" s="13" t="s">
        <v>89</v>
      </c>
      <c r="AW4753" s="13" t="s">
        <v>30</v>
      </c>
      <c r="AX4753" s="13" t="s">
        <v>76</v>
      </c>
      <c r="AY4753" s="191" t="s">
        <v>524</v>
      </c>
    </row>
    <row r="4754" spans="2:51" s="14" customFormat="1">
      <c r="B4754" s="198"/>
      <c r="D4754" s="190" t="s">
        <v>532</v>
      </c>
      <c r="E4754" s="199" t="s">
        <v>1</v>
      </c>
      <c r="F4754" s="200" t="s">
        <v>1177</v>
      </c>
      <c r="H4754" s="199" t="s">
        <v>1</v>
      </c>
      <c r="I4754" s="201"/>
      <c r="L4754" s="198"/>
      <c r="M4754" s="202"/>
      <c r="N4754" s="203"/>
      <c r="O4754" s="203"/>
      <c r="P4754" s="203"/>
      <c r="Q4754" s="203"/>
      <c r="R4754" s="203"/>
      <c r="S4754" s="203"/>
      <c r="T4754" s="204"/>
      <c r="AT4754" s="199" t="s">
        <v>532</v>
      </c>
      <c r="AU4754" s="199" t="s">
        <v>89</v>
      </c>
      <c r="AV4754" s="14" t="s">
        <v>83</v>
      </c>
      <c r="AW4754" s="14" t="s">
        <v>30</v>
      </c>
      <c r="AX4754" s="14" t="s">
        <v>76</v>
      </c>
      <c r="AY4754" s="199" t="s">
        <v>524</v>
      </c>
    </row>
    <row r="4755" spans="2:51" s="13" customFormat="1">
      <c r="B4755" s="189"/>
      <c r="D4755" s="190" t="s">
        <v>532</v>
      </c>
      <c r="E4755" s="191" t="s">
        <v>1</v>
      </c>
      <c r="F4755" s="192" t="s">
        <v>4703</v>
      </c>
      <c r="H4755" s="193">
        <v>1.355</v>
      </c>
      <c r="I4755" s="194"/>
      <c r="L4755" s="189"/>
      <c r="M4755" s="195"/>
      <c r="N4755" s="196"/>
      <c r="O4755" s="196"/>
      <c r="P4755" s="196"/>
      <c r="Q4755" s="196"/>
      <c r="R4755" s="196"/>
      <c r="S4755" s="196"/>
      <c r="T4755" s="197"/>
      <c r="AT4755" s="191" t="s">
        <v>532</v>
      </c>
      <c r="AU4755" s="191" t="s">
        <v>89</v>
      </c>
      <c r="AV4755" s="13" t="s">
        <v>89</v>
      </c>
      <c r="AW4755" s="13" t="s">
        <v>30</v>
      </c>
      <c r="AX4755" s="13" t="s">
        <v>76</v>
      </c>
      <c r="AY4755" s="191" t="s">
        <v>524</v>
      </c>
    </row>
    <row r="4756" spans="2:51" s="14" customFormat="1">
      <c r="B4756" s="198"/>
      <c r="D4756" s="190" t="s">
        <v>532</v>
      </c>
      <c r="E4756" s="199" t="s">
        <v>1</v>
      </c>
      <c r="F4756" s="200" t="s">
        <v>1456</v>
      </c>
      <c r="H4756" s="199" t="s">
        <v>1</v>
      </c>
      <c r="I4756" s="201"/>
      <c r="L4756" s="198"/>
      <c r="M4756" s="202"/>
      <c r="N4756" s="203"/>
      <c r="O4756" s="203"/>
      <c r="P4756" s="203"/>
      <c r="Q4756" s="203"/>
      <c r="R4756" s="203"/>
      <c r="S4756" s="203"/>
      <c r="T4756" s="204"/>
      <c r="AT4756" s="199" t="s">
        <v>532</v>
      </c>
      <c r="AU4756" s="199" t="s">
        <v>89</v>
      </c>
      <c r="AV4756" s="14" t="s">
        <v>83</v>
      </c>
      <c r="AW4756" s="14" t="s">
        <v>30</v>
      </c>
      <c r="AX4756" s="14" t="s">
        <v>76</v>
      </c>
      <c r="AY4756" s="199" t="s">
        <v>524</v>
      </c>
    </row>
    <row r="4757" spans="2:51" s="14" customFormat="1">
      <c r="B4757" s="198"/>
      <c r="D4757" s="190" t="s">
        <v>532</v>
      </c>
      <c r="E4757" s="199" t="s">
        <v>1</v>
      </c>
      <c r="F4757" s="200" t="s">
        <v>1212</v>
      </c>
      <c r="H4757" s="199" t="s">
        <v>1</v>
      </c>
      <c r="I4757" s="201"/>
      <c r="L4757" s="198"/>
      <c r="M4757" s="202"/>
      <c r="N4757" s="203"/>
      <c r="O4757" s="203"/>
      <c r="P4757" s="203"/>
      <c r="Q4757" s="203"/>
      <c r="R4757" s="203"/>
      <c r="S4757" s="203"/>
      <c r="T4757" s="204"/>
      <c r="AT4757" s="199" t="s">
        <v>532</v>
      </c>
      <c r="AU4757" s="199" t="s">
        <v>89</v>
      </c>
      <c r="AV4757" s="14" t="s">
        <v>83</v>
      </c>
      <c r="AW4757" s="14" t="s">
        <v>30</v>
      </c>
      <c r="AX4757" s="14" t="s">
        <v>76</v>
      </c>
      <c r="AY4757" s="199" t="s">
        <v>524</v>
      </c>
    </row>
    <row r="4758" spans="2:51" s="13" customFormat="1">
      <c r="B4758" s="189"/>
      <c r="D4758" s="190" t="s">
        <v>532</v>
      </c>
      <c r="E4758" s="191" t="s">
        <v>1</v>
      </c>
      <c r="F4758" s="192" t="s">
        <v>1457</v>
      </c>
      <c r="H4758" s="193">
        <v>1.6279999999999999</v>
      </c>
      <c r="I4758" s="194"/>
      <c r="L4758" s="189"/>
      <c r="M4758" s="195"/>
      <c r="N4758" s="196"/>
      <c r="O4758" s="196"/>
      <c r="P4758" s="196"/>
      <c r="Q4758" s="196"/>
      <c r="R4758" s="196"/>
      <c r="S4758" s="196"/>
      <c r="T4758" s="197"/>
      <c r="AT4758" s="191" t="s">
        <v>532</v>
      </c>
      <c r="AU4758" s="191" t="s">
        <v>89</v>
      </c>
      <c r="AV4758" s="13" t="s">
        <v>89</v>
      </c>
      <c r="AW4758" s="13" t="s">
        <v>30</v>
      </c>
      <c r="AX4758" s="13" t="s">
        <v>76</v>
      </c>
      <c r="AY4758" s="191" t="s">
        <v>524</v>
      </c>
    </row>
    <row r="4759" spans="2:51" s="14" customFormat="1">
      <c r="B4759" s="198"/>
      <c r="D4759" s="190" t="s">
        <v>532</v>
      </c>
      <c r="E4759" s="199" t="s">
        <v>1</v>
      </c>
      <c r="F4759" s="200" t="s">
        <v>1177</v>
      </c>
      <c r="H4759" s="199" t="s">
        <v>1</v>
      </c>
      <c r="I4759" s="201"/>
      <c r="L4759" s="198"/>
      <c r="M4759" s="202"/>
      <c r="N4759" s="203"/>
      <c r="O4759" s="203"/>
      <c r="P4759" s="203"/>
      <c r="Q4759" s="203"/>
      <c r="R4759" s="203"/>
      <c r="S4759" s="203"/>
      <c r="T4759" s="204"/>
      <c r="AT4759" s="199" t="s">
        <v>532</v>
      </c>
      <c r="AU4759" s="199" t="s">
        <v>89</v>
      </c>
      <c r="AV4759" s="14" t="s">
        <v>83</v>
      </c>
      <c r="AW4759" s="14" t="s">
        <v>30</v>
      </c>
      <c r="AX4759" s="14" t="s">
        <v>76</v>
      </c>
      <c r="AY4759" s="199" t="s">
        <v>524</v>
      </c>
    </row>
    <row r="4760" spans="2:51" s="13" customFormat="1">
      <c r="B4760" s="189"/>
      <c r="D4760" s="190" t="s">
        <v>532</v>
      </c>
      <c r="E4760" s="191" t="s">
        <v>1</v>
      </c>
      <c r="F4760" s="192" t="s">
        <v>4704</v>
      </c>
      <c r="H4760" s="193">
        <v>1.8160000000000001</v>
      </c>
      <c r="I4760" s="194"/>
      <c r="L4760" s="189"/>
      <c r="M4760" s="195"/>
      <c r="N4760" s="196"/>
      <c r="O4760" s="196"/>
      <c r="P4760" s="196"/>
      <c r="Q4760" s="196"/>
      <c r="R4760" s="196"/>
      <c r="S4760" s="196"/>
      <c r="T4760" s="197"/>
      <c r="AT4760" s="191" t="s">
        <v>532</v>
      </c>
      <c r="AU4760" s="191" t="s">
        <v>89</v>
      </c>
      <c r="AV4760" s="13" t="s">
        <v>89</v>
      </c>
      <c r="AW4760" s="13" t="s">
        <v>30</v>
      </c>
      <c r="AX4760" s="13" t="s">
        <v>76</v>
      </c>
      <c r="AY4760" s="191" t="s">
        <v>524</v>
      </c>
    </row>
    <row r="4761" spans="2:51" s="14" customFormat="1">
      <c r="B4761" s="198"/>
      <c r="D4761" s="190" t="s">
        <v>532</v>
      </c>
      <c r="E4761" s="199" t="s">
        <v>1</v>
      </c>
      <c r="F4761" s="200" t="s">
        <v>1459</v>
      </c>
      <c r="H4761" s="199" t="s">
        <v>1</v>
      </c>
      <c r="I4761" s="201"/>
      <c r="L4761" s="198"/>
      <c r="M4761" s="202"/>
      <c r="N4761" s="203"/>
      <c r="O4761" s="203"/>
      <c r="P4761" s="203"/>
      <c r="Q4761" s="203"/>
      <c r="R4761" s="203"/>
      <c r="S4761" s="203"/>
      <c r="T4761" s="204"/>
      <c r="AT4761" s="199" t="s">
        <v>532</v>
      </c>
      <c r="AU4761" s="199" t="s">
        <v>89</v>
      </c>
      <c r="AV4761" s="14" t="s">
        <v>83</v>
      </c>
      <c r="AW4761" s="14" t="s">
        <v>30</v>
      </c>
      <c r="AX4761" s="14" t="s">
        <v>76</v>
      </c>
      <c r="AY4761" s="199" t="s">
        <v>524</v>
      </c>
    </row>
    <row r="4762" spans="2:51" s="13" customFormat="1">
      <c r="B4762" s="189"/>
      <c r="D4762" s="190" t="s">
        <v>532</v>
      </c>
      <c r="E4762" s="191" t="s">
        <v>1</v>
      </c>
      <c r="F4762" s="192" t="s">
        <v>4705</v>
      </c>
      <c r="H4762" s="193">
        <v>21.555</v>
      </c>
      <c r="I4762" s="194"/>
      <c r="L4762" s="189"/>
      <c r="M4762" s="195"/>
      <c r="N4762" s="196"/>
      <c r="O4762" s="196"/>
      <c r="P4762" s="196"/>
      <c r="Q4762" s="196"/>
      <c r="R4762" s="196"/>
      <c r="S4762" s="196"/>
      <c r="T4762" s="197"/>
      <c r="AT4762" s="191" t="s">
        <v>532</v>
      </c>
      <c r="AU4762" s="191" t="s">
        <v>89</v>
      </c>
      <c r="AV4762" s="13" t="s">
        <v>89</v>
      </c>
      <c r="AW4762" s="13" t="s">
        <v>30</v>
      </c>
      <c r="AX4762" s="13" t="s">
        <v>76</v>
      </c>
      <c r="AY4762" s="191" t="s">
        <v>524</v>
      </c>
    </row>
    <row r="4763" spans="2:51" s="13" customFormat="1">
      <c r="B4763" s="189"/>
      <c r="D4763" s="190" t="s">
        <v>532</v>
      </c>
      <c r="E4763" s="191" t="s">
        <v>1</v>
      </c>
      <c r="F4763" s="192" t="s">
        <v>1461</v>
      </c>
      <c r="H4763" s="193">
        <v>-11.096</v>
      </c>
      <c r="I4763" s="194"/>
      <c r="L4763" s="189"/>
      <c r="M4763" s="195"/>
      <c r="N4763" s="196"/>
      <c r="O4763" s="196"/>
      <c r="P4763" s="196"/>
      <c r="Q4763" s="196"/>
      <c r="R4763" s="196"/>
      <c r="S4763" s="196"/>
      <c r="T4763" s="197"/>
      <c r="AT4763" s="191" t="s">
        <v>532</v>
      </c>
      <c r="AU4763" s="191" t="s">
        <v>89</v>
      </c>
      <c r="AV4763" s="13" t="s">
        <v>89</v>
      </c>
      <c r="AW4763" s="13" t="s">
        <v>30</v>
      </c>
      <c r="AX4763" s="13" t="s">
        <v>76</v>
      </c>
      <c r="AY4763" s="191" t="s">
        <v>524</v>
      </c>
    </row>
    <row r="4764" spans="2:51" s="13" customFormat="1">
      <c r="B4764" s="189"/>
      <c r="D4764" s="190" t="s">
        <v>532</v>
      </c>
      <c r="E4764" s="191" t="s">
        <v>1</v>
      </c>
      <c r="F4764" s="192" t="s">
        <v>1462</v>
      </c>
      <c r="H4764" s="193">
        <v>0.90500000000000003</v>
      </c>
      <c r="I4764" s="194"/>
      <c r="L4764" s="189"/>
      <c r="M4764" s="195"/>
      <c r="N4764" s="196"/>
      <c r="O4764" s="196"/>
      <c r="P4764" s="196"/>
      <c r="Q4764" s="196"/>
      <c r="R4764" s="196"/>
      <c r="S4764" s="196"/>
      <c r="T4764" s="197"/>
      <c r="AT4764" s="191" t="s">
        <v>532</v>
      </c>
      <c r="AU4764" s="191" t="s">
        <v>89</v>
      </c>
      <c r="AV4764" s="13" t="s">
        <v>89</v>
      </c>
      <c r="AW4764" s="13" t="s">
        <v>30</v>
      </c>
      <c r="AX4764" s="13" t="s">
        <v>76</v>
      </c>
      <c r="AY4764" s="191" t="s">
        <v>524</v>
      </c>
    </row>
    <row r="4765" spans="2:51" s="14" customFormat="1">
      <c r="B4765" s="198"/>
      <c r="D4765" s="190" t="s">
        <v>532</v>
      </c>
      <c r="E4765" s="199" t="s">
        <v>1</v>
      </c>
      <c r="F4765" s="200" t="s">
        <v>1463</v>
      </c>
      <c r="H4765" s="199" t="s">
        <v>1</v>
      </c>
      <c r="I4765" s="201"/>
      <c r="L4765" s="198"/>
      <c r="M4765" s="202"/>
      <c r="N4765" s="203"/>
      <c r="O4765" s="203"/>
      <c r="P4765" s="203"/>
      <c r="Q4765" s="203"/>
      <c r="R4765" s="203"/>
      <c r="S4765" s="203"/>
      <c r="T4765" s="204"/>
      <c r="AT4765" s="199" t="s">
        <v>532</v>
      </c>
      <c r="AU4765" s="199" t="s">
        <v>89</v>
      </c>
      <c r="AV4765" s="14" t="s">
        <v>83</v>
      </c>
      <c r="AW4765" s="14" t="s">
        <v>30</v>
      </c>
      <c r="AX4765" s="14" t="s">
        <v>76</v>
      </c>
      <c r="AY4765" s="199" t="s">
        <v>524</v>
      </c>
    </row>
    <row r="4766" spans="2:51" s="14" customFormat="1">
      <c r="B4766" s="198"/>
      <c r="D4766" s="190" t="s">
        <v>532</v>
      </c>
      <c r="E4766" s="199" t="s">
        <v>1</v>
      </c>
      <c r="F4766" s="200" t="s">
        <v>1226</v>
      </c>
      <c r="H4766" s="199" t="s">
        <v>1</v>
      </c>
      <c r="I4766" s="201"/>
      <c r="L4766" s="198"/>
      <c r="M4766" s="202"/>
      <c r="N4766" s="203"/>
      <c r="O4766" s="203"/>
      <c r="P4766" s="203"/>
      <c r="Q4766" s="203"/>
      <c r="R4766" s="203"/>
      <c r="S4766" s="203"/>
      <c r="T4766" s="204"/>
      <c r="AT4766" s="199" t="s">
        <v>532</v>
      </c>
      <c r="AU4766" s="199" t="s">
        <v>89</v>
      </c>
      <c r="AV4766" s="14" t="s">
        <v>83</v>
      </c>
      <c r="AW4766" s="14" t="s">
        <v>30</v>
      </c>
      <c r="AX4766" s="14" t="s">
        <v>76</v>
      </c>
      <c r="AY4766" s="199" t="s">
        <v>524</v>
      </c>
    </row>
    <row r="4767" spans="2:51" s="13" customFormat="1">
      <c r="B4767" s="189"/>
      <c r="D4767" s="190" t="s">
        <v>532</v>
      </c>
      <c r="E4767" s="191" t="s">
        <v>1</v>
      </c>
      <c r="F4767" s="192" t="s">
        <v>4706</v>
      </c>
      <c r="H4767" s="193">
        <v>30.838999999999999</v>
      </c>
      <c r="I4767" s="194"/>
      <c r="L4767" s="189"/>
      <c r="M4767" s="195"/>
      <c r="N4767" s="196"/>
      <c r="O4767" s="196"/>
      <c r="P4767" s="196"/>
      <c r="Q4767" s="196"/>
      <c r="R4767" s="196"/>
      <c r="S4767" s="196"/>
      <c r="T4767" s="197"/>
      <c r="AT4767" s="191" t="s">
        <v>532</v>
      </c>
      <c r="AU4767" s="191" t="s">
        <v>89</v>
      </c>
      <c r="AV4767" s="13" t="s">
        <v>89</v>
      </c>
      <c r="AW4767" s="13" t="s">
        <v>30</v>
      </c>
      <c r="AX4767" s="13" t="s">
        <v>76</v>
      </c>
      <c r="AY4767" s="191" t="s">
        <v>524</v>
      </c>
    </row>
    <row r="4768" spans="2:51" s="13" customFormat="1">
      <c r="B4768" s="189"/>
      <c r="D4768" s="190" t="s">
        <v>532</v>
      </c>
      <c r="E4768" s="191" t="s">
        <v>1</v>
      </c>
      <c r="F4768" s="192" t="s">
        <v>1465</v>
      </c>
      <c r="H4768" s="193">
        <v>-23.1</v>
      </c>
      <c r="I4768" s="194"/>
      <c r="L4768" s="189"/>
      <c r="M4768" s="195"/>
      <c r="N4768" s="196"/>
      <c r="O4768" s="196"/>
      <c r="P4768" s="196"/>
      <c r="Q4768" s="196"/>
      <c r="R4768" s="196"/>
      <c r="S4768" s="196"/>
      <c r="T4768" s="197"/>
      <c r="AT4768" s="191" t="s">
        <v>532</v>
      </c>
      <c r="AU4768" s="191" t="s">
        <v>89</v>
      </c>
      <c r="AV4768" s="13" t="s">
        <v>89</v>
      </c>
      <c r="AW4768" s="13" t="s">
        <v>30</v>
      </c>
      <c r="AX4768" s="13" t="s">
        <v>76</v>
      </c>
      <c r="AY4768" s="191" t="s">
        <v>524</v>
      </c>
    </row>
    <row r="4769" spans="2:51" s="13" customFormat="1">
      <c r="B4769" s="189"/>
      <c r="D4769" s="190" t="s">
        <v>532</v>
      </c>
      <c r="E4769" s="191" t="s">
        <v>1</v>
      </c>
      <c r="F4769" s="192" t="s">
        <v>1466</v>
      </c>
      <c r="H4769" s="193">
        <v>2.1469999999999998</v>
      </c>
      <c r="I4769" s="194"/>
      <c r="L4769" s="189"/>
      <c r="M4769" s="195"/>
      <c r="N4769" s="196"/>
      <c r="O4769" s="196"/>
      <c r="P4769" s="196"/>
      <c r="Q4769" s="196"/>
      <c r="R4769" s="196"/>
      <c r="S4769" s="196"/>
      <c r="T4769" s="197"/>
      <c r="AT4769" s="191" t="s">
        <v>532</v>
      </c>
      <c r="AU4769" s="191" t="s">
        <v>89</v>
      </c>
      <c r="AV4769" s="13" t="s">
        <v>89</v>
      </c>
      <c r="AW4769" s="13" t="s">
        <v>30</v>
      </c>
      <c r="AX4769" s="13" t="s">
        <v>76</v>
      </c>
      <c r="AY4769" s="191" t="s">
        <v>524</v>
      </c>
    </row>
    <row r="4770" spans="2:51" s="14" customFormat="1">
      <c r="B4770" s="198"/>
      <c r="D4770" s="190" t="s">
        <v>532</v>
      </c>
      <c r="E4770" s="199" t="s">
        <v>1</v>
      </c>
      <c r="F4770" s="200" t="s">
        <v>1467</v>
      </c>
      <c r="H4770" s="199" t="s">
        <v>1</v>
      </c>
      <c r="I4770" s="201"/>
      <c r="L4770" s="198"/>
      <c r="M4770" s="202"/>
      <c r="N4770" s="203"/>
      <c r="O4770" s="203"/>
      <c r="P4770" s="203"/>
      <c r="Q4770" s="203"/>
      <c r="R4770" s="203"/>
      <c r="S4770" s="203"/>
      <c r="T4770" s="204"/>
      <c r="AT4770" s="199" t="s">
        <v>532</v>
      </c>
      <c r="AU4770" s="199" t="s">
        <v>89</v>
      </c>
      <c r="AV4770" s="14" t="s">
        <v>83</v>
      </c>
      <c r="AW4770" s="14" t="s">
        <v>30</v>
      </c>
      <c r="AX4770" s="14" t="s">
        <v>76</v>
      </c>
      <c r="AY4770" s="199" t="s">
        <v>524</v>
      </c>
    </row>
    <row r="4771" spans="2:51" s="14" customFormat="1">
      <c r="B4771" s="198"/>
      <c r="D4771" s="190" t="s">
        <v>532</v>
      </c>
      <c r="E4771" s="199" t="s">
        <v>1</v>
      </c>
      <c r="F4771" s="200" t="s">
        <v>1226</v>
      </c>
      <c r="H4771" s="199" t="s">
        <v>1</v>
      </c>
      <c r="I4771" s="201"/>
      <c r="L4771" s="198"/>
      <c r="M4771" s="202"/>
      <c r="N4771" s="203"/>
      <c r="O4771" s="203"/>
      <c r="P4771" s="203"/>
      <c r="Q4771" s="203"/>
      <c r="R4771" s="203"/>
      <c r="S4771" s="203"/>
      <c r="T4771" s="204"/>
      <c r="AT4771" s="199" t="s">
        <v>532</v>
      </c>
      <c r="AU4771" s="199" t="s">
        <v>89</v>
      </c>
      <c r="AV4771" s="14" t="s">
        <v>83</v>
      </c>
      <c r="AW4771" s="14" t="s">
        <v>30</v>
      </c>
      <c r="AX4771" s="14" t="s">
        <v>76</v>
      </c>
      <c r="AY4771" s="199" t="s">
        <v>524</v>
      </c>
    </row>
    <row r="4772" spans="2:51" s="13" customFormat="1">
      <c r="B4772" s="189"/>
      <c r="D4772" s="190" t="s">
        <v>532</v>
      </c>
      <c r="E4772" s="191" t="s">
        <v>1</v>
      </c>
      <c r="F4772" s="192" t="s">
        <v>4707</v>
      </c>
      <c r="H4772" s="193">
        <v>28.338999999999999</v>
      </c>
      <c r="I4772" s="194"/>
      <c r="L4772" s="189"/>
      <c r="M4772" s="195"/>
      <c r="N4772" s="196"/>
      <c r="O4772" s="196"/>
      <c r="P4772" s="196"/>
      <c r="Q4772" s="196"/>
      <c r="R4772" s="196"/>
      <c r="S4772" s="196"/>
      <c r="T4772" s="197"/>
      <c r="AT4772" s="191" t="s">
        <v>532</v>
      </c>
      <c r="AU4772" s="191" t="s">
        <v>89</v>
      </c>
      <c r="AV4772" s="13" t="s">
        <v>89</v>
      </c>
      <c r="AW4772" s="13" t="s">
        <v>30</v>
      </c>
      <c r="AX4772" s="13" t="s">
        <v>76</v>
      </c>
      <c r="AY4772" s="191" t="s">
        <v>524</v>
      </c>
    </row>
    <row r="4773" spans="2:51" s="13" customFormat="1">
      <c r="B4773" s="189"/>
      <c r="D4773" s="190" t="s">
        <v>532</v>
      </c>
      <c r="E4773" s="191" t="s">
        <v>1</v>
      </c>
      <c r="F4773" s="192" t="s">
        <v>1469</v>
      </c>
      <c r="H4773" s="193">
        <v>-8.99</v>
      </c>
      <c r="I4773" s="194"/>
      <c r="L4773" s="189"/>
      <c r="M4773" s="195"/>
      <c r="N4773" s="196"/>
      <c r="O4773" s="196"/>
      <c r="P4773" s="196"/>
      <c r="Q4773" s="196"/>
      <c r="R4773" s="196"/>
      <c r="S4773" s="196"/>
      <c r="T4773" s="197"/>
      <c r="AT4773" s="191" t="s">
        <v>532</v>
      </c>
      <c r="AU4773" s="191" t="s">
        <v>89</v>
      </c>
      <c r="AV4773" s="13" t="s">
        <v>89</v>
      </c>
      <c r="AW4773" s="13" t="s">
        <v>30</v>
      </c>
      <c r="AX4773" s="13" t="s">
        <v>76</v>
      </c>
      <c r="AY4773" s="191" t="s">
        <v>524</v>
      </c>
    </row>
    <row r="4774" spans="2:51" s="13" customFormat="1">
      <c r="B4774" s="189"/>
      <c r="D4774" s="190" t="s">
        <v>532</v>
      </c>
      <c r="E4774" s="191" t="s">
        <v>1</v>
      </c>
      <c r="F4774" s="192" t="s">
        <v>1470</v>
      </c>
      <c r="H4774" s="193">
        <v>0.77700000000000002</v>
      </c>
      <c r="I4774" s="194"/>
      <c r="L4774" s="189"/>
      <c r="M4774" s="195"/>
      <c r="N4774" s="196"/>
      <c r="O4774" s="196"/>
      <c r="P4774" s="196"/>
      <c r="Q4774" s="196"/>
      <c r="R4774" s="196"/>
      <c r="S4774" s="196"/>
      <c r="T4774" s="197"/>
      <c r="AT4774" s="191" t="s">
        <v>532</v>
      </c>
      <c r="AU4774" s="191" t="s">
        <v>89</v>
      </c>
      <c r="AV4774" s="13" t="s">
        <v>89</v>
      </c>
      <c r="AW4774" s="13" t="s">
        <v>30</v>
      </c>
      <c r="AX4774" s="13" t="s">
        <v>76</v>
      </c>
      <c r="AY4774" s="191" t="s">
        <v>524</v>
      </c>
    </row>
    <row r="4775" spans="2:51" s="14" customFormat="1">
      <c r="B4775" s="198"/>
      <c r="D4775" s="190" t="s">
        <v>532</v>
      </c>
      <c r="E4775" s="199" t="s">
        <v>1</v>
      </c>
      <c r="F4775" s="200" t="s">
        <v>1212</v>
      </c>
      <c r="H4775" s="199" t="s">
        <v>1</v>
      </c>
      <c r="I4775" s="201"/>
      <c r="L4775" s="198"/>
      <c r="M4775" s="202"/>
      <c r="N4775" s="203"/>
      <c r="O4775" s="203"/>
      <c r="P4775" s="203"/>
      <c r="Q4775" s="203"/>
      <c r="R4775" s="203"/>
      <c r="S4775" s="203"/>
      <c r="T4775" s="204"/>
      <c r="AT4775" s="199" t="s">
        <v>532</v>
      </c>
      <c r="AU4775" s="199" t="s">
        <v>89</v>
      </c>
      <c r="AV4775" s="14" t="s">
        <v>83</v>
      </c>
      <c r="AW4775" s="14" t="s">
        <v>30</v>
      </c>
      <c r="AX4775" s="14" t="s">
        <v>76</v>
      </c>
      <c r="AY4775" s="199" t="s">
        <v>524</v>
      </c>
    </row>
    <row r="4776" spans="2:51" s="13" customFormat="1">
      <c r="B4776" s="189"/>
      <c r="D4776" s="190" t="s">
        <v>532</v>
      </c>
      <c r="E4776" s="191" t="s">
        <v>1</v>
      </c>
      <c r="F4776" s="192" t="s">
        <v>1471</v>
      </c>
      <c r="H4776" s="193">
        <v>1.1240000000000001</v>
      </c>
      <c r="I4776" s="194"/>
      <c r="L4776" s="189"/>
      <c r="M4776" s="195"/>
      <c r="N4776" s="196"/>
      <c r="O4776" s="196"/>
      <c r="P4776" s="196"/>
      <c r="Q4776" s="196"/>
      <c r="R4776" s="196"/>
      <c r="S4776" s="196"/>
      <c r="T4776" s="197"/>
      <c r="AT4776" s="191" t="s">
        <v>532</v>
      </c>
      <c r="AU4776" s="191" t="s">
        <v>89</v>
      </c>
      <c r="AV4776" s="13" t="s">
        <v>89</v>
      </c>
      <c r="AW4776" s="13" t="s">
        <v>30</v>
      </c>
      <c r="AX4776" s="13" t="s">
        <v>76</v>
      </c>
      <c r="AY4776" s="191" t="s">
        <v>524</v>
      </c>
    </row>
    <row r="4777" spans="2:51" s="14" customFormat="1">
      <c r="B4777" s="198"/>
      <c r="D4777" s="190" t="s">
        <v>532</v>
      </c>
      <c r="E4777" s="199" t="s">
        <v>1</v>
      </c>
      <c r="F4777" s="200" t="s">
        <v>1116</v>
      </c>
      <c r="H4777" s="199" t="s">
        <v>1</v>
      </c>
      <c r="I4777" s="201"/>
      <c r="L4777" s="198"/>
      <c r="M4777" s="202"/>
      <c r="N4777" s="203"/>
      <c r="O4777" s="203"/>
      <c r="P4777" s="203"/>
      <c r="Q4777" s="203"/>
      <c r="R4777" s="203"/>
      <c r="S4777" s="203"/>
      <c r="T4777" s="204"/>
      <c r="AT4777" s="199" t="s">
        <v>532</v>
      </c>
      <c r="AU4777" s="199" t="s">
        <v>89</v>
      </c>
      <c r="AV4777" s="14" t="s">
        <v>83</v>
      </c>
      <c r="AW4777" s="14" t="s">
        <v>30</v>
      </c>
      <c r="AX4777" s="14" t="s">
        <v>76</v>
      </c>
      <c r="AY4777" s="199" t="s">
        <v>524</v>
      </c>
    </row>
    <row r="4778" spans="2:51" s="14" customFormat="1">
      <c r="B4778" s="198"/>
      <c r="D4778" s="190" t="s">
        <v>532</v>
      </c>
      <c r="E4778" s="199" t="s">
        <v>1</v>
      </c>
      <c r="F4778" s="200" t="s">
        <v>1226</v>
      </c>
      <c r="H4778" s="199" t="s">
        <v>1</v>
      </c>
      <c r="I4778" s="201"/>
      <c r="L4778" s="198"/>
      <c r="M4778" s="202"/>
      <c r="N4778" s="203"/>
      <c r="O4778" s="203"/>
      <c r="P4778" s="203"/>
      <c r="Q4778" s="203"/>
      <c r="R4778" s="203"/>
      <c r="S4778" s="203"/>
      <c r="T4778" s="204"/>
      <c r="AT4778" s="199" t="s">
        <v>532</v>
      </c>
      <c r="AU4778" s="199" t="s">
        <v>89</v>
      </c>
      <c r="AV4778" s="14" t="s">
        <v>83</v>
      </c>
      <c r="AW4778" s="14" t="s">
        <v>30</v>
      </c>
      <c r="AX4778" s="14" t="s">
        <v>76</v>
      </c>
      <c r="AY4778" s="199" t="s">
        <v>524</v>
      </c>
    </row>
    <row r="4779" spans="2:51" s="13" customFormat="1">
      <c r="B4779" s="189"/>
      <c r="D4779" s="190" t="s">
        <v>532</v>
      </c>
      <c r="E4779" s="191" t="s">
        <v>1</v>
      </c>
      <c r="F4779" s="192" t="s">
        <v>4708</v>
      </c>
      <c r="H4779" s="193">
        <v>9.18</v>
      </c>
      <c r="I4779" s="194"/>
      <c r="L4779" s="189"/>
      <c r="M4779" s="195"/>
      <c r="N4779" s="196"/>
      <c r="O4779" s="196"/>
      <c r="P4779" s="196"/>
      <c r="Q4779" s="196"/>
      <c r="R4779" s="196"/>
      <c r="S4779" s="196"/>
      <c r="T4779" s="197"/>
      <c r="AT4779" s="191" t="s">
        <v>532</v>
      </c>
      <c r="AU4779" s="191" t="s">
        <v>89</v>
      </c>
      <c r="AV4779" s="13" t="s">
        <v>89</v>
      </c>
      <c r="AW4779" s="13" t="s">
        <v>30</v>
      </c>
      <c r="AX4779" s="13" t="s">
        <v>76</v>
      </c>
      <c r="AY4779" s="191" t="s">
        <v>524</v>
      </c>
    </row>
    <row r="4780" spans="2:51" s="13" customFormat="1">
      <c r="B4780" s="189"/>
      <c r="D4780" s="190" t="s">
        <v>532</v>
      </c>
      <c r="E4780" s="191" t="s">
        <v>1</v>
      </c>
      <c r="F4780" s="192" t="s">
        <v>1473</v>
      </c>
      <c r="H4780" s="193">
        <v>-6.8</v>
      </c>
      <c r="I4780" s="194"/>
      <c r="L4780" s="189"/>
      <c r="M4780" s="195"/>
      <c r="N4780" s="196"/>
      <c r="O4780" s="196"/>
      <c r="P4780" s="196"/>
      <c r="Q4780" s="196"/>
      <c r="R4780" s="196"/>
      <c r="S4780" s="196"/>
      <c r="T4780" s="197"/>
      <c r="AT4780" s="191" t="s">
        <v>532</v>
      </c>
      <c r="AU4780" s="191" t="s">
        <v>89</v>
      </c>
      <c r="AV4780" s="13" t="s">
        <v>89</v>
      </c>
      <c r="AW4780" s="13" t="s">
        <v>30</v>
      </c>
      <c r="AX4780" s="13" t="s">
        <v>76</v>
      </c>
      <c r="AY4780" s="191" t="s">
        <v>524</v>
      </c>
    </row>
    <row r="4781" spans="2:51" s="13" customFormat="1">
      <c r="B4781" s="189"/>
      <c r="D4781" s="190" t="s">
        <v>532</v>
      </c>
      <c r="E4781" s="191" t="s">
        <v>1</v>
      </c>
      <c r="F4781" s="192" t="s">
        <v>1474</v>
      </c>
      <c r="H4781" s="193">
        <v>0.59699999999999998</v>
      </c>
      <c r="I4781" s="194"/>
      <c r="L4781" s="189"/>
      <c r="M4781" s="195"/>
      <c r="N4781" s="196"/>
      <c r="O4781" s="196"/>
      <c r="P4781" s="196"/>
      <c r="Q4781" s="196"/>
      <c r="R4781" s="196"/>
      <c r="S4781" s="196"/>
      <c r="T4781" s="197"/>
      <c r="AT4781" s="191" t="s">
        <v>532</v>
      </c>
      <c r="AU4781" s="191" t="s">
        <v>89</v>
      </c>
      <c r="AV4781" s="13" t="s">
        <v>89</v>
      </c>
      <c r="AW4781" s="13" t="s">
        <v>30</v>
      </c>
      <c r="AX4781" s="13" t="s">
        <v>76</v>
      </c>
      <c r="AY4781" s="191" t="s">
        <v>524</v>
      </c>
    </row>
    <row r="4782" spans="2:51" s="14" customFormat="1">
      <c r="B4782" s="198"/>
      <c r="D4782" s="190" t="s">
        <v>532</v>
      </c>
      <c r="E4782" s="199" t="s">
        <v>1</v>
      </c>
      <c r="F4782" s="200" t="s">
        <v>1212</v>
      </c>
      <c r="H4782" s="199" t="s">
        <v>1</v>
      </c>
      <c r="I4782" s="201"/>
      <c r="L4782" s="198"/>
      <c r="M4782" s="202"/>
      <c r="N4782" s="203"/>
      <c r="O4782" s="203"/>
      <c r="P4782" s="203"/>
      <c r="Q4782" s="203"/>
      <c r="R4782" s="203"/>
      <c r="S4782" s="203"/>
      <c r="T4782" s="204"/>
      <c r="AT4782" s="199" t="s">
        <v>532</v>
      </c>
      <c r="AU4782" s="199" t="s">
        <v>89</v>
      </c>
      <c r="AV4782" s="14" t="s">
        <v>83</v>
      </c>
      <c r="AW4782" s="14" t="s">
        <v>30</v>
      </c>
      <c r="AX4782" s="14" t="s">
        <v>76</v>
      </c>
      <c r="AY4782" s="199" t="s">
        <v>524</v>
      </c>
    </row>
    <row r="4783" spans="2:51" s="13" customFormat="1">
      <c r="B4783" s="189"/>
      <c r="D4783" s="190" t="s">
        <v>532</v>
      </c>
      <c r="E4783" s="191" t="s">
        <v>1</v>
      </c>
      <c r="F4783" s="192" t="s">
        <v>1471</v>
      </c>
      <c r="H4783" s="193">
        <v>1.1240000000000001</v>
      </c>
      <c r="I4783" s="194"/>
      <c r="L4783" s="189"/>
      <c r="M4783" s="195"/>
      <c r="N4783" s="196"/>
      <c r="O4783" s="196"/>
      <c r="P4783" s="196"/>
      <c r="Q4783" s="196"/>
      <c r="R4783" s="196"/>
      <c r="S4783" s="196"/>
      <c r="T4783" s="197"/>
      <c r="AT4783" s="191" t="s">
        <v>532</v>
      </c>
      <c r="AU4783" s="191" t="s">
        <v>89</v>
      </c>
      <c r="AV4783" s="13" t="s">
        <v>89</v>
      </c>
      <c r="AW4783" s="13" t="s">
        <v>30</v>
      </c>
      <c r="AX4783" s="13" t="s">
        <v>76</v>
      </c>
      <c r="AY4783" s="191" t="s">
        <v>524</v>
      </c>
    </row>
    <row r="4784" spans="2:51" s="14" customFormat="1">
      <c r="B4784" s="198"/>
      <c r="D4784" s="190" t="s">
        <v>532</v>
      </c>
      <c r="E4784" s="199" t="s">
        <v>1</v>
      </c>
      <c r="F4784" s="200" t="s">
        <v>1118</v>
      </c>
      <c r="H4784" s="199" t="s">
        <v>1</v>
      </c>
      <c r="I4784" s="201"/>
      <c r="L4784" s="198"/>
      <c r="M4784" s="202"/>
      <c r="N4784" s="203"/>
      <c r="O4784" s="203"/>
      <c r="P4784" s="203"/>
      <c r="Q4784" s="203"/>
      <c r="R4784" s="203"/>
      <c r="S4784" s="203"/>
      <c r="T4784" s="204"/>
      <c r="AT4784" s="199" t="s">
        <v>532</v>
      </c>
      <c r="AU4784" s="199" t="s">
        <v>89</v>
      </c>
      <c r="AV4784" s="14" t="s">
        <v>83</v>
      </c>
      <c r="AW4784" s="14" t="s">
        <v>30</v>
      </c>
      <c r="AX4784" s="14" t="s">
        <v>76</v>
      </c>
      <c r="AY4784" s="199" t="s">
        <v>524</v>
      </c>
    </row>
    <row r="4785" spans="2:51" s="14" customFormat="1">
      <c r="B4785" s="198"/>
      <c r="D4785" s="190" t="s">
        <v>532</v>
      </c>
      <c r="E4785" s="199" t="s">
        <v>1</v>
      </c>
      <c r="F4785" s="200" t="s">
        <v>1226</v>
      </c>
      <c r="H4785" s="199" t="s">
        <v>1</v>
      </c>
      <c r="I4785" s="201"/>
      <c r="L4785" s="198"/>
      <c r="M4785" s="202"/>
      <c r="N4785" s="203"/>
      <c r="O4785" s="203"/>
      <c r="P4785" s="203"/>
      <c r="Q4785" s="203"/>
      <c r="R4785" s="203"/>
      <c r="S4785" s="203"/>
      <c r="T4785" s="204"/>
      <c r="AT4785" s="199" t="s">
        <v>532</v>
      </c>
      <c r="AU4785" s="199" t="s">
        <v>89</v>
      </c>
      <c r="AV4785" s="14" t="s">
        <v>83</v>
      </c>
      <c r="AW4785" s="14" t="s">
        <v>30</v>
      </c>
      <c r="AX4785" s="14" t="s">
        <v>76</v>
      </c>
      <c r="AY4785" s="199" t="s">
        <v>524</v>
      </c>
    </row>
    <row r="4786" spans="2:51" s="13" customFormat="1">
      <c r="B4786" s="189"/>
      <c r="D4786" s="190" t="s">
        <v>532</v>
      </c>
      <c r="E4786" s="191" t="s">
        <v>1</v>
      </c>
      <c r="F4786" s="192" t="s">
        <v>4709</v>
      </c>
      <c r="H4786" s="193">
        <v>7.1280000000000001</v>
      </c>
      <c r="I4786" s="194"/>
      <c r="L4786" s="189"/>
      <c r="M4786" s="195"/>
      <c r="N4786" s="196"/>
      <c r="O4786" s="196"/>
      <c r="P4786" s="196"/>
      <c r="Q4786" s="196"/>
      <c r="R4786" s="196"/>
      <c r="S4786" s="196"/>
      <c r="T4786" s="197"/>
      <c r="AT4786" s="191" t="s">
        <v>532</v>
      </c>
      <c r="AU4786" s="191" t="s">
        <v>89</v>
      </c>
      <c r="AV4786" s="13" t="s">
        <v>89</v>
      </c>
      <c r="AW4786" s="13" t="s">
        <v>30</v>
      </c>
      <c r="AX4786" s="13" t="s">
        <v>76</v>
      </c>
      <c r="AY4786" s="191" t="s">
        <v>524</v>
      </c>
    </row>
    <row r="4787" spans="2:51" s="13" customFormat="1">
      <c r="B4787" s="189"/>
      <c r="D4787" s="190" t="s">
        <v>532</v>
      </c>
      <c r="E4787" s="191" t="s">
        <v>1</v>
      </c>
      <c r="F4787" s="192" t="s">
        <v>1476</v>
      </c>
      <c r="H4787" s="193">
        <v>-5.28</v>
      </c>
      <c r="I4787" s="194"/>
      <c r="L4787" s="189"/>
      <c r="M4787" s="195"/>
      <c r="N4787" s="196"/>
      <c r="O4787" s="196"/>
      <c r="P4787" s="196"/>
      <c r="Q4787" s="196"/>
      <c r="R4787" s="196"/>
      <c r="S4787" s="196"/>
      <c r="T4787" s="197"/>
      <c r="AT4787" s="191" t="s">
        <v>532</v>
      </c>
      <c r="AU4787" s="191" t="s">
        <v>89</v>
      </c>
      <c r="AV4787" s="13" t="s">
        <v>89</v>
      </c>
      <c r="AW4787" s="13" t="s">
        <v>30</v>
      </c>
      <c r="AX4787" s="13" t="s">
        <v>76</v>
      </c>
      <c r="AY4787" s="191" t="s">
        <v>524</v>
      </c>
    </row>
    <row r="4788" spans="2:51" s="13" customFormat="1">
      <c r="B4788" s="189"/>
      <c r="D4788" s="190" t="s">
        <v>532</v>
      </c>
      <c r="E4788" s="191" t="s">
        <v>1</v>
      </c>
      <c r="F4788" s="192" t="s">
        <v>1477</v>
      </c>
      <c r="H4788" s="193">
        <v>0.56499999999999995</v>
      </c>
      <c r="I4788" s="194"/>
      <c r="L4788" s="189"/>
      <c r="M4788" s="195"/>
      <c r="N4788" s="196"/>
      <c r="O4788" s="196"/>
      <c r="P4788" s="196"/>
      <c r="Q4788" s="196"/>
      <c r="R4788" s="196"/>
      <c r="S4788" s="196"/>
      <c r="T4788" s="197"/>
      <c r="AT4788" s="191" t="s">
        <v>532</v>
      </c>
      <c r="AU4788" s="191" t="s">
        <v>89</v>
      </c>
      <c r="AV4788" s="13" t="s">
        <v>89</v>
      </c>
      <c r="AW4788" s="13" t="s">
        <v>30</v>
      </c>
      <c r="AX4788" s="13" t="s">
        <v>76</v>
      </c>
      <c r="AY4788" s="191" t="s">
        <v>524</v>
      </c>
    </row>
    <row r="4789" spans="2:51" s="14" customFormat="1">
      <c r="B4789" s="198"/>
      <c r="D4789" s="190" t="s">
        <v>532</v>
      </c>
      <c r="E4789" s="199" t="s">
        <v>1</v>
      </c>
      <c r="F4789" s="200" t="s">
        <v>1120</v>
      </c>
      <c r="H4789" s="199" t="s">
        <v>1</v>
      </c>
      <c r="I4789" s="201"/>
      <c r="L4789" s="198"/>
      <c r="M4789" s="202"/>
      <c r="N4789" s="203"/>
      <c r="O4789" s="203"/>
      <c r="P4789" s="203"/>
      <c r="Q4789" s="203"/>
      <c r="R4789" s="203"/>
      <c r="S4789" s="203"/>
      <c r="T4789" s="204"/>
      <c r="AT4789" s="199" t="s">
        <v>532</v>
      </c>
      <c r="AU4789" s="199" t="s">
        <v>89</v>
      </c>
      <c r="AV4789" s="14" t="s">
        <v>83</v>
      </c>
      <c r="AW4789" s="14" t="s">
        <v>30</v>
      </c>
      <c r="AX4789" s="14" t="s">
        <v>76</v>
      </c>
      <c r="AY4789" s="199" t="s">
        <v>524</v>
      </c>
    </row>
    <row r="4790" spans="2:51" s="14" customFormat="1">
      <c r="B4790" s="198"/>
      <c r="D4790" s="190" t="s">
        <v>532</v>
      </c>
      <c r="E4790" s="199" t="s">
        <v>1</v>
      </c>
      <c r="F4790" s="200" t="s">
        <v>1226</v>
      </c>
      <c r="H4790" s="199" t="s">
        <v>1</v>
      </c>
      <c r="I4790" s="201"/>
      <c r="L4790" s="198"/>
      <c r="M4790" s="202"/>
      <c r="N4790" s="203"/>
      <c r="O4790" s="203"/>
      <c r="P4790" s="203"/>
      <c r="Q4790" s="203"/>
      <c r="R4790" s="203"/>
      <c r="S4790" s="203"/>
      <c r="T4790" s="204"/>
      <c r="AT4790" s="199" t="s">
        <v>532</v>
      </c>
      <c r="AU4790" s="199" t="s">
        <v>89</v>
      </c>
      <c r="AV4790" s="14" t="s">
        <v>83</v>
      </c>
      <c r="AW4790" s="14" t="s">
        <v>30</v>
      </c>
      <c r="AX4790" s="14" t="s">
        <v>76</v>
      </c>
      <c r="AY4790" s="199" t="s">
        <v>524</v>
      </c>
    </row>
    <row r="4791" spans="2:51" s="13" customFormat="1">
      <c r="B4791" s="189"/>
      <c r="D4791" s="190" t="s">
        <v>532</v>
      </c>
      <c r="E4791" s="191" t="s">
        <v>1</v>
      </c>
      <c r="F4791" s="192" t="s">
        <v>4710</v>
      </c>
      <c r="H4791" s="193">
        <v>7.1150000000000002</v>
      </c>
      <c r="I4791" s="194"/>
      <c r="L4791" s="189"/>
      <c r="M4791" s="195"/>
      <c r="N4791" s="196"/>
      <c r="O4791" s="196"/>
      <c r="P4791" s="196"/>
      <c r="Q4791" s="196"/>
      <c r="R4791" s="196"/>
      <c r="S4791" s="196"/>
      <c r="T4791" s="197"/>
      <c r="AT4791" s="191" t="s">
        <v>532</v>
      </c>
      <c r="AU4791" s="191" t="s">
        <v>89</v>
      </c>
      <c r="AV4791" s="13" t="s">
        <v>89</v>
      </c>
      <c r="AW4791" s="13" t="s">
        <v>30</v>
      </c>
      <c r="AX4791" s="13" t="s">
        <v>76</v>
      </c>
      <c r="AY4791" s="191" t="s">
        <v>524</v>
      </c>
    </row>
    <row r="4792" spans="2:51" s="13" customFormat="1">
      <c r="B4792" s="189"/>
      <c r="D4792" s="190" t="s">
        <v>532</v>
      </c>
      <c r="E4792" s="191" t="s">
        <v>1</v>
      </c>
      <c r="F4792" s="192" t="s">
        <v>1479</v>
      </c>
      <c r="H4792" s="193">
        <v>-5.27</v>
      </c>
      <c r="I4792" s="194"/>
      <c r="L4792" s="189"/>
      <c r="M4792" s="195"/>
      <c r="N4792" s="196"/>
      <c r="O4792" s="196"/>
      <c r="P4792" s="196"/>
      <c r="Q4792" s="196"/>
      <c r="R4792" s="196"/>
      <c r="S4792" s="196"/>
      <c r="T4792" s="197"/>
      <c r="AT4792" s="191" t="s">
        <v>532</v>
      </c>
      <c r="AU4792" s="191" t="s">
        <v>89</v>
      </c>
      <c r="AV4792" s="13" t="s">
        <v>89</v>
      </c>
      <c r="AW4792" s="13" t="s">
        <v>30</v>
      </c>
      <c r="AX4792" s="13" t="s">
        <v>76</v>
      </c>
      <c r="AY4792" s="191" t="s">
        <v>524</v>
      </c>
    </row>
    <row r="4793" spans="2:51" s="13" customFormat="1">
      <c r="B4793" s="189"/>
      <c r="D4793" s="190" t="s">
        <v>532</v>
      </c>
      <c r="E4793" s="191" t="s">
        <v>1</v>
      </c>
      <c r="F4793" s="192" t="s">
        <v>1480</v>
      </c>
      <c r="H4793" s="193">
        <v>0.56399999999999995</v>
      </c>
      <c r="I4793" s="194"/>
      <c r="L4793" s="189"/>
      <c r="M4793" s="195"/>
      <c r="N4793" s="196"/>
      <c r="O4793" s="196"/>
      <c r="P4793" s="196"/>
      <c r="Q4793" s="196"/>
      <c r="R4793" s="196"/>
      <c r="S4793" s="196"/>
      <c r="T4793" s="197"/>
      <c r="AT4793" s="191" t="s">
        <v>532</v>
      </c>
      <c r="AU4793" s="191" t="s">
        <v>89</v>
      </c>
      <c r="AV4793" s="13" t="s">
        <v>89</v>
      </c>
      <c r="AW4793" s="13" t="s">
        <v>30</v>
      </c>
      <c r="AX4793" s="13" t="s">
        <v>76</v>
      </c>
      <c r="AY4793" s="191" t="s">
        <v>524</v>
      </c>
    </row>
    <row r="4794" spans="2:51" s="14" customFormat="1">
      <c r="B4794" s="198"/>
      <c r="D4794" s="190" t="s">
        <v>532</v>
      </c>
      <c r="E4794" s="199" t="s">
        <v>1</v>
      </c>
      <c r="F4794" s="200" t="s">
        <v>1122</v>
      </c>
      <c r="H4794" s="199" t="s">
        <v>1</v>
      </c>
      <c r="I4794" s="201"/>
      <c r="L4794" s="198"/>
      <c r="M4794" s="202"/>
      <c r="N4794" s="203"/>
      <c r="O4794" s="203"/>
      <c r="P4794" s="203"/>
      <c r="Q4794" s="203"/>
      <c r="R4794" s="203"/>
      <c r="S4794" s="203"/>
      <c r="T4794" s="204"/>
      <c r="AT4794" s="199" t="s">
        <v>532</v>
      </c>
      <c r="AU4794" s="199" t="s">
        <v>89</v>
      </c>
      <c r="AV4794" s="14" t="s">
        <v>83</v>
      </c>
      <c r="AW4794" s="14" t="s">
        <v>30</v>
      </c>
      <c r="AX4794" s="14" t="s">
        <v>76</v>
      </c>
      <c r="AY4794" s="199" t="s">
        <v>524</v>
      </c>
    </row>
    <row r="4795" spans="2:51" s="14" customFormat="1">
      <c r="B4795" s="198"/>
      <c r="D4795" s="190" t="s">
        <v>532</v>
      </c>
      <c r="E4795" s="199" t="s">
        <v>1</v>
      </c>
      <c r="F4795" s="200" t="s">
        <v>1226</v>
      </c>
      <c r="H4795" s="199" t="s">
        <v>1</v>
      </c>
      <c r="I4795" s="201"/>
      <c r="L4795" s="198"/>
      <c r="M4795" s="202"/>
      <c r="N4795" s="203"/>
      <c r="O4795" s="203"/>
      <c r="P4795" s="203"/>
      <c r="Q4795" s="203"/>
      <c r="R4795" s="203"/>
      <c r="S4795" s="203"/>
      <c r="T4795" s="204"/>
      <c r="AT4795" s="199" t="s">
        <v>532</v>
      </c>
      <c r="AU4795" s="199" t="s">
        <v>89</v>
      </c>
      <c r="AV4795" s="14" t="s">
        <v>83</v>
      </c>
      <c r="AW4795" s="14" t="s">
        <v>30</v>
      </c>
      <c r="AX4795" s="14" t="s">
        <v>76</v>
      </c>
      <c r="AY4795" s="199" t="s">
        <v>524</v>
      </c>
    </row>
    <row r="4796" spans="2:51" s="13" customFormat="1">
      <c r="B4796" s="189"/>
      <c r="D4796" s="190" t="s">
        <v>532</v>
      </c>
      <c r="E4796" s="191" t="s">
        <v>1</v>
      </c>
      <c r="F4796" s="192" t="s">
        <v>4711</v>
      </c>
      <c r="H4796" s="193">
        <v>7.1550000000000002</v>
      </c>
      <c r="I4796" s="194"/>
      <c r="L4796" s="189"/>
      <c r="M4796" s="195"/>
      <c r="N4796" s="196"/>
      <c r="O4796" s="196"/>
      <c r="P4796" s="196"/>
      <c r="Q4796" s="196"/>
      <c r="R4796" s="196"/>
      <c r="S4796" s="196"/>
      <c r="T4796" s="197"/>
      <c r="AT4796" s="191" t="s">
        <v>532</v>
      </c>
      <c r="AU4796" s="191" t="s">
        <v>89</v>
      </c>
      <c r="AV4796" s="13" t="s">
        <v>89</v>
      </c>
      <c r="AW4796" s="13" t="s">
        <v>30</v>
      </c>
      <c r="AX4796" s="13" t="s">
        <v>76</v>
      </c>
      <c r="AY4796" s="191" t="s">
        <v>524</v>
      </c>
    </row>
    <row r="4797" spans="2:51" s="13" customFormat="1">
      <c r="B4797" s="189"/>
      <c r="D4797" s="190" t="s">
        <v>532</v>
      </c>
      <c r="E4797" s="191" t="s">
        <v>1</v>
      </c>
      <c r="F4797" s="192" t="s">
        <v>1482</v>
      </c>
      <c r="H4797" s="193">
        <v>-5.3</v>
      </c>
      <c r="I4797" s="194"/>
      <c r="L4797" s="189"/>
      <c r="M4797" s="195"/>
      <c r="N4797" s="196"/>
      <c r="O4797" s="196"/>
      <c r="P4797" s="196"/>
      <c r="Q4797" s="196"/>
      <c r="R4797" s="196"/>
      <c r="S4797" s="196"/>
      <c r="T4797" s="197"/>
      <c r="AT4797" s="191" t="s">
        <v>532</v>
      </c>
      <c r="AU4797" s="191" t="s">
        <v>89</v>
      </c>
      <c r="AV4797" s="13" t="s">
        <v>89</v>
      </c>
      <c r="AW4797" s="13" t="s">
        <v>30</v>
      </c>
      <c r="AX4797" s="13" t="s">
        <v>76</v>
      </c>
      <c r="AY4797" s="191" t="s">
        <v>524</v>
      </c>
    </row>
    <row r="4798" spans="2:51" s="13" customFormat="1">
      <c r="B4798" s="189"/>
      <c r="D4798" s="190" t="s">
        <v>532</v>
      </c>
      <c r="E4798" s="191" t="s">
        <v>1</v>
      </c>
      <c r="F4798" s="192" t="s">
        <v>1483</v>
      </c>
      <c r="H4798" s="193">
        <v>0.56699999999999995</v>
      </c>
      <c r="I4798" s="194"/>
      <c r="L4798" s="189"/>
      <c r="M4798" s="195"/>
      <c r="N4798" s="196"/>
      <c r="O4798" s="196"/>
      <c r="P4798" s="196"/>
      <c r="Q4798" s="196"/>
      <c r="R4798" s="196"/>
      <c r="S4798" s="196"/>
      <c r="T4798" s="197"/>
      <c r="AT4798" s="191" t="s">
        <v>532</v>
      </c>
      <c r="AU4798" s="191" t="s">
        <v>89</v>
      </c>
      <c r="AV4798" s="13" t="s">
        <v>89</v>
      </c>
      <c r="AW4798" s="13" t="s">
        <v>30</v>
      </c>
      <c r="AX4798" s="13" t="s">
        <v>76</v>
      </c>
      <c r="AY4798" s="191" t="s">
        <v>524</v>
      </c>
    </row>
    <row r="4799" spans="2:51" s="14" customFormat="1">
      <c r="B4799" s="198"/>
      <c r="D4799" s="190" t="s">
        <v>532</v>
      </c>
      <c r="E4799" s="199" t="s">
        <v>1</v>
      </c>
      <c r="F4799" s="200" t="s">
        <v>1124</v>
      </c>
      <c r="H4799" s="199" t="s">
        <v>1</v>
      </c>
      <c r="I4799" s="201"/>
      <c r="L4799" s="198"/>
      <c r="M4799" s="202"/>
      <c r="N4799" s="203"/>
      <c r="O4799" s="203"/>
      <c r="P4799" s="203"/>
      <c r="Q4799" s="203"/>
      <c r="R4799" s="203"/>
      <c r="S4799" s="203"/>
      <c r="T4799" s="204"/>
      <c r="AT4799" s="199" t="s">
        <v>532</v>
      </c>
      <c r="AU4799" s="199" t="s">
        <v>89</v>
      </c>
      <c r="AV4799" s="14" t="s">
        <v>83</v>
      </c>
      <c r="AW4799" s="14" t="s">
        <v>30</v>
      </c>
      <c r="AX4799" s="14" t="s">
        <v>76</v>
      </c>
      <c r="AY4799" s="199" t="s">
        <v>524</v>
      </c>
    </row>
    <row r="4800" spans="2:51" s="14" customFormat="1">
      <c r="B4800" s="198"/>
      <c r="D4800" s="190" t="s">
        <v>532</v>
      </c>
      <c r="E4800" s="199" t="s">
        <v>1</v>
      </c>
      <c r="F4800" s="200" t="s">
        <v>1226</v>
      </c>
      <c r="H4800" s="199" t="s">
        <v>1</v>
      </c>
      <c r="I4800" s="201"/>
      <c r="L4800" s="198"/>
      <c r="M4800" s="202"/>
      <c r="N4800" s="203"/>
      <c r="O4800" s="203"/>
      <c r="P4800" s="203"/>
      <c r="Q4800" s="203"/>
      <c r="R4800" s="203"/>
      <c r="S4800" s="203"/>
      <c r="T4800" s="204"/>
      <c r="AT4800" s="199" t="s">
        <v>532</v>
      </c>
      <c r="AU4800" s="199" t="s">
        <v>89</v>
      </c>
      <c r="AV4800" s="14" t="s">
        <v>83</v>
      </c>
      <c r="AW4800" s="14" t="s">
        <v>30</v>
      </c>
      <c r="AX4800" s="14" t="s">
        <v>76</v>
      </c>
      <c r="AY4800" s="199" t="s">
        <v>524</v>
      </c>
    </row>
    <row r="4801" spans="2:51" s="13" customFormat="1">
      <c r="B4801" s="189"/>
      <c r="D4801" s="190" t="s">
        <v>532</v>
      </c>
      <c r="E4801" s="191" t="s">
        <v>1</v>
      </c>
      <c r="F4801" s="192" t="s">
        <v>4712</v>
      </c>
      <c r="H4801" s="193">
        <v>20.812000000000001</v>
      </c>
      <c r="I4801" s="194"/>
      <c r="L4801" s="189"/>
      <c r="M4801" s="195"/>
      <c r="N4801" s="196"/>
      <c r="O4801" s="196"/>
      <c r="P4801" s="196"/>
      <c r="Q4801" s="196"/>
      <c r="R4801" s="196"/>
      <c r="S4801" s="196"/>
      <c r="T4801" s="197"/>
      <c r="AT4801" s="191" t="s">
        <v>532</v>
      </c>
      <c r="AU4801" s="191" t="s">
        <v>89</v>
      </c>
      <c r="AV4801" s="13" t="s">
        <v>89</v>
      </c>
      <c r="AW4801" s="13" t="s">
        <v>30</v>
      </c>
      <c r="AX4801" s="13" t="s">
        <v>76</v>
      </c>
      <c r="AY4801" s="191" t="s">
        <v>524</v>
      </c>
    </row>
    <row r="4802" spans="2:51" s="13" customFormat="1">
      <c r="B4802" s="189"/>
      <c r="D4802" s="190" t="s">
        <v>532</v>
      </c>
      <c r="E4802" s="191" t="s">
        <v>1</v>
      </c>
      <c r="F4802" s="192" t="s">
        <v>4713</v>
      </c>
      <c r="H4802" s="193">
        <v>8.2159999999999993</v>
      </c>
      <c r="I4802" s="194"/>
      <c r="L4802" s="189"/>
      <c r="M4802" s="195"/>
      <c r="N4802" s="196"/>
      <c r="O4802" s="196"/>
      <c r="P4802" s="196"/>
      <c r="Q4802" s="196"/>
      <c r="R4802" s="196"/>
      <c r="S4802" s="196"/>
      <c r="T4802" s="197"/>
      <c r="AT4802" s="191" t="s">
        <v>532</v>
      </c>
      <c r="AU4802" s="191" t="s">
        <v>89</v>
      </c>
      <c r="AV4802" s="13" t="s">
        <v>89</v>
      </c>
      <c r="AW4802" s="13" t="s">
        <v>30</v>
      </c>
      <c r="AX4802" s="13" t="s">
        <v>76</v>
      </c>
      <c r="AY4802" s="191" t="s">
        <v>524</v>
      </c>
    </row>
    <row r="4803" spans="2:51" s="13" customFormat="1">
      <c r="B4803" s="189"/>
      <c r="D4803" s="190" t="s">
        <v>532</v>
      </c>
      <c r="E4803" s="191" t="s">
        <v>1</v>
      </c>
      <c r="F4803" s="192" t="s">
        <v>1486</v>
      </c>
      <c r="H4803" s="193">
        <v>-5.25</v>
      </c>
      <c r="I4803" s="194"/>
      <c r="L4803" s="189"/>
      <c r="M4803" s="195"/>
      <c r="N4803" s="196"/>
      <c r="O4803" s="196"/>
      <c r="P4803" s="196"/>
      <c r="Q4803" s="196"/>
      <c r="R4803" s="196"/>
      <c r="S4803" s="196"/>
      <c r="T4803" s="197"/>
      <c r="AT4803" s="191" t="s">
        <v>532</v>
      </c>
      <c r="AU4803" s="191" t="s">
        <v>89</v>
      </c>
      <c r="AV4803" s="13" t="s">
        <v>89</v>
      </c>
      <c r="AW4803" s="13" t="s">
        <v>30</v>
      </c>
      <c r="AX4803" s="13" t="s">
        <v>76</v>
      </c>
      <c r="AY4803" s="191" t="s">
        <v>524</v>
      </c>
    </row>
    <row r="4804" spans="2:51" s="13" customFormat="1">
      <c r="B4804" s="189"/>
      <c r="D4804" s="190" t="s">
        <v>532</v>
      </c>
      <c r="E4804" s="191" t="s">
        <v>1</v>
      </c>
      <c r="F4804" s="192" t="s">
        <v>1487</v>
      </c>
      <c r="H4804" s="193">
        <v>0.55900000000000005</v>
      </c>
      <c r="I4804" s="194"/>
      <c r="L4804" s="189"/>
      <c r="M4804" s="195"/>
      <c r="N4804" s="196"/>
      <c r="O4804" s="196"/>
      <c r="P4804" s="196"/>
      <c r="Q4804" s="196"/>
      <c r="R4804" s="196"/>
      <c r="S4804" s="196"/>
      <c r="T4804" s="197"/>
      <c r="AT4804" s="191" t="s">
        <v>532</v>
      </c>
      <c r="AU4804" s="191" t="s">
        <v>89</v>
      </c>
      <c r="AV4804" s="13" t="s">
        <v>89</v>
      </c>
      <c r="AW4804" s="13" t="s">
        <v>30</v>
      </c>
      <c r="AX4804" s="13" t="s">
        <v>76</v>
      </c>
      <c r="AY4804" s="191" t="s">
        <v>524</v>
      </c>
    </row>
    <row r="4805" spans="2:51" s="14" customFormat="1">
      <c r="B4805" s="198"/>
      <c r="D4805" s="190" t="s">
        <v>532</v>
      </c>
      <c r="E4805" s="199" t="s">
        <v>1</v>
      </c>
      <c r="F4805" s="200" t="s">
        <v>4714</v>
      </c>
      <c r="H4805" s="199" t="s">
        <v>1</v>
      </c>
      <c r="I4805" s="201"/>
      <c r="L4805" s="198"/>
      <c r="M4805" s="202"/>
      <c r="N4805" s="203"/>
      <c r="O4805" s="203"/>
      <c r="P4805" s="203"/>
      <c r="Q4805" s="203"/>
      <c r="R4805" s="203"/>
      <c r="S4805" s="203"/>
      <c r="T4805" s="204"/>
      <c r="AT4805" s="199" t="s">
        <v>532</v>
      </c>
      <c r="AU4805" s="199" t="s">
        <v>89</v>
      </c>
      <c r="AV4805" s="14" t="s">
        <v>83</v>
      </c>
      <c r="AW4805" s="14" t="s">
        <v>30</v>
      </c>
      <c r="AX4805" s="14" t="s">
        <v>76</v>
      </c>
      <c r="AY4805" s="199" t="s">
        <v>524</v>
      </c>
    </row>
    <row r="4806" spans="2:51" s="14" customFormat="1">
      <c r="B4806" s="198"/>
      <c r="D4806" s="190" t="s">
        <v>532</v>
      </c>
      <c r="E4806" s="199" t="s">
        <v>1</v>
      </c>
      <c r="F4806" s="200" t="s">
        <v>1226</v>
      </c>
      <c r="H4806" s="199" t="s">
        <v>1</v>
      </c>
      <c r="I4806" s="201"/>
      <c r="L4806" s="198"/>
      <c r="M4806" s="202"/>
      <c r="N4806" s="203"/>
      <c r="O4806" s="203"/>
      <c r="P4806" s="203"/>
      <c r="Q4806" s="203"/>
      <c r="R4806" s="203"/>
      <c r="S4806" s="203"/>
      <c r="T4806" s="204"/>
      <c r="AT4806" s="199" t="s">
        <v>532</v>
      </c>
      <c r="AU4806" s="199" t="s">
        <v>89</v>
      </c>
      <c r="AV4806" s="14" t="s">
        <v>83</v>
      </c>
      <c r="AW4806" s="14" t="s">
        <v>30</v>
      </c>
      <c r="AX4806" s="14" t="s">
        <v>76</v>
      </c>
      <c r="AY4806" s="199" t="s">
        <v>524</v>
      </c>
    </row>
    <row r="4807" spans="2:51" s="13" customFormat="1">
      <c r="B4807" s="189"/>
      <c r="D4807" s="190" t="s">
        <v>532</v>
      </c>
      <c r="E4807" s="191" t="s">
        <v>1</v>
      </c>
      <c r="F4807" s="192" t="s">
        <v>4715</v>
      </c>
      <c r="H4807" s="193">
        <v>39.447000000000003</v>
      </c>
      <c r="I4807" s="194"/>
      <c r="L4807" s="189"/>
      <c r="M4807" s="195"/>
      <c r="N4807" s="196"/>
      <c r="O4807" s="196"/>
      <c r="P4807" s="196"/>
      <c r="Q4807" s="196"/>
      <c r="R4807" s="196"/>
      <c r="S4807" s="196"/>
      <c r="T4807" s="197"/>
      <c r="AT4807" s="191" t="s">
        <v>532</v>
      </c>
      <c r="AU4807" s="191" t="s">
        <v>89</v>
      </c>
      <c r="AV4807" s="13" t="s">
        <v>89</v>
      </c>
      <c r="AW4807" s="13" t="s">
        <v>30</v>
      </c>
      <c r="AX4807" s="13" t="s">
        <v>76</v>
      </c>
      <c r="AY4807" s="191" t="s">
        <v>524</v>
      </c>
    </row>
    <row r="4808" spans="2:51" s="13" customFormat="1">
      <c r="B4808" s="189"/>
      <c r="D4808" s="190" t="s">
        <v>532</v>
      </c>
      <c r="E4808" s="191" t="s">
        <v>1</v>
      </c>
      <c r="F4808" s="192" t="s">
        <v>4716</v>
      </c>
      <c r="H4808" s="193">
        <v>15.711</v>
      </c>
      <c r="I4808" s="194"/>
      <c r="L4808" s="189"/>
      <c r="M4808" s="195"/>
      <c r="N4808" s="196"/>
      <c r="O4808" s="196"/>
      <c r="P4808" s="196"/>
      <c r="Q4808" s="196"/>
      <c r="R4808" s="196"/>
      <c r="S4808" s="196"/>
      <c r="T4808" s="197"/>
      <c r="AT4808" s="191" t="s">
        <v>532</v>
      </c>
      <c r="AU4808" s="191" t="s">
        <v>89</v>
      </c>
      <c r="AV4808" s="13" t="s">
        <v>89</v>
      </c>
      <c r="AW4808" s="13" t="s">
        <v>30</v>
      </c>
      <c r="AX4808" s="13" t="s">
        <v>76</v>
      </c>
      <c r="AY4808" s="191" t="s">
        <v>524</v>
      </c>
    </row>
    <row r="4809" spans="2:51" s="13" customFormat="1">
      <c r="B4809" s="189"/>
      <c r="D4809" s="190" t="s">
        <v>532</v>
      </c>
      <c r="E4809" s="191" t="s">
        <v>1</v>
      </c>
      <c r="F4809" s="192" t="s">
        <v>1491</v>
      </c>
      <c r="H4809" s="193">
        <v>-6.93</v>
      </c>
      <c r="I4809" s="194"/>
      <c r="L4809" s="189"/>
      <c r="M4809" s="195"/>
      <c r="N4809" s="196"/>
      <c r="O4809" s="196"/>
      <c r="P4809" s="196"/>
      <c r="Q4809" s="196"/>
      <c r="R4809" s="196"/>
      <c r="S4809" s="196"/>
      <c r="T4809" s="197"/>
      <c r="AT4809" s="191" t="s">
        <v>532</v>
      </c>
      <c r="AU4809" s="191" t="s">
        <v>89</v>
      </c>
      <c r="AV4809" s="13" t="s">
        <v>89</v>
      </c>
      <c r="AW4809" s="13" t="s">
        <v>30</v>
      </c>
      <c r="AX4809" s="13" t="s">
        <v>76</v>
      </c>
      <c r="AY4809" s="191" t="s">
        <v>524</v>
      </c>
    </row>
    <row r="4810" spans="2:51" s="13" customFormat="1">
      <c r="B4810" s="189"/>
      <c r="D4810" s="190" t="s">
        <v>532</v>
      </c>
      <c r="E4810" s="191" t="s">
        <v>1</v>
      </c>
      <c r="F4810" s="192" t="s">
        <v>1492</v>
      </c>
      <c r="H4810" s="193">
        <v>0.44800000000000001</v>
      </c>
      <c r="I4810" s="194"/>
      <c r="L4810" s="189"/>
      <c r="M4810" s="195"/>
      <c r="N4810" s="196"/>
      <c r="O4810" s="196"/>
      <c r="P4810" s="196"/>
      <c r="Q4810" s="196"/>
      <c r="R4810" s="196"/>
      <c r="S4810" s="196"/>
      <c r="T4810" s="197"/>
      <c r="AT4810" s="191" t="s">
        <v>532</v>
      </c>
      <c r="AU4810" s="191" t="s">
        <v>89</v>
      </c>
      <c r="AV4810" s="13" t="s">
        <v>89</v>
      </c>
      <c r="AW4810" s="13" t="s">
        <v>30</v>
      </c>
      <c r="AX4810" s="13" t="s">
        <v>76</v>
      </c>
      <c r="AY4810" s="191" t="s">
        <v>524</v>
      </c>
    </row>
    <row r="4811" spans="2:51" s="14" customFormat="1">
      <c r="B4811" s="198"/>
      <c r="D4811" s="190" t="s">
        <v>532</v>
      </c>
      <c r="E4811" s="199" t="s">
        <v>1</v>
      </c>
      <c r="F4811" s="200" t="s">
        <v>1177</v>
      </c>
      <c r="H4811" s="199" t="s">
        <v>1</v>
      </c>
      <c r="I4811" s="201"/>
      <c r="L4811" s="198"/>
      <c r="M4811" s="202"/>
      <c r="N4811" s="203"/>
      <c r="O4811" s="203"/>
      <c r="P4811" s="203"/>
      <c r="Q4811" s="203"/>
      <c r="R4811" s="203"/>
      <c r="S4811" s="203"/>
      <c r="T4811" s="204"/>
      <c r="AT4811" s="199" t="s">
        <v>532</v>
      </c>
      <c r="AU4811" s="199" t="s">
        <v>89</v>
      </c>
      <c r="AV4811" s="14" t="s">
        <v>83</v>
      </c>
      <c r="AW4811" s="14" t="s">
        <v>30</v>
      </c>
      <c r="AX4811" s="14" t="s">
        <v>76</v>
      </c>
      <c r="AY4811" s="199" t="s">
        <v>524</v>
      </c>
    </row>
    <row r="4812" spans="2:51" s="13" customFormat="1">
      <c r="B4812" s="189"/>
      <c r="D4812" s="190" t="s">
        <v>532</v>
      </c>
      <c r="E4812" s="191" t="s">
        <v>1</v>
      </c>
      <c r="F4812" s="192" t="s">
        <v>4717</v>
      </c>
      <c r="H4812" s="193">
        <v>0.621</v>
      </c>
      <c r="I4812" s="194"/>
      <c r="L4812" s="189"/>
      <c r="M4812" s="195"/>
      <c r="N4812" s="196"/>
      <c r="O4812" s="196"/>
      <c r="P4812" s="196"/>
      <c r="Q4812" s="196"/>
      <c r="R4812" s="196"/>
      <c r="S4812" s="196"/>
      <c r="T4812" s="197"/>
      <c r="AT4812" s="191" t="s">
        <v>532</v>
      </c>
      <c r="AU4812" s="191" t="s">
        <v>89</v>
      </c>
      <c r="AV4812" s="13" t="s">
        <v>89</v>
      </c>
      <c r="AW4812" s="13" t="s">
        <v>30</v>
      </c>
      <c r="AX4812" s="13" t="s">
        <v>76</v>
      </c>
      <c r="AY4812" s="191" t="s">
        <v>524</v>
      </c>
    </row>
    <row r="4813" spans="2:51" s="14" customFormat="1">
      <c r="B4813" s="198"/>
      <c r="D4813" s="190" t="s">
        <v>532</v>
      </c>
      <c r="E4813" s="199" t="s">
        <v>1</v>
      </c>
      <c r="F4813" s="200" t="s">
        <v>1212</v>
      </c>
      <c r="H4813" s="199" t="s">
        <v>1</v>
      </c>
      <c r="I4813" s="201"/>
      <c r="L4813" s="198"/>
      <c r="M4813" s="202"/>
      <c r="N4813" s="203"/>
      <c r="O4813" s="203"/>
      <c r="P4813" s="203"/>
      <c r="Q4813" s="203"/>
      <c r="R4813" s="203"/>
      <c r="S4813" s="203"/>
      <c r="T4813" s="204"/>
      <c r="AT4813" s="199" t="s">
        <v>532</v>
      </c>
      <c r="AU4813" s="199" t="s">
        <v>89</v>
      </c>
      <c r="AV4813" s="14" t="s">
        <v>83</v>
      </c>
      <c r="AW4813" s="14" t="s">
        <v>30</v>
      </c>
      <c r="AX4813" s="14" t="s">
        <v>76</v>
      </c>
      <c r="AY4813" s="199" t="s">
        <v>524</v>
      </c>
    </row>
    <row r="4814" spans="2:51" s="13" customFormat="1">
      <c r="B4814" s="189"/>
      <c r="D4814" s="190" t="s">
        <v>532</v>
      </c>
      <c r="E4814" s="191" t="s">
        <v>1</v>
      </c>
      <c r="F4814" s="192" t="s">
        <v>1494</v>
      </c>
      <c r="H4814" s="193">
        <v>0.27</v>
      </c>
      <c r="I4814" s="194"/>
      <c r="L4814" s="189"/>
      <c r="M4814" s="195"/>
      <c r="N4814" s="196"/>
      <c r="O4814" s="196"/>
      <c r="P4814" s="196"/>
      <c r="Q4814" s="196"/>
      <c r="R4814" s="196"/>
      <c r="S4814" s="196"/>
      <c r="T4814" s="197"/>
      <c r="AT4814" s="191" t="s">
        <v>532</v>
      </c>
      <c r="AU4814" s="191" t="s">
        <v>89</v>
      </c>
      <c r="AV4814" s="13" t="s">
        <v>89</v>
      </c>
      <c r="AW4814" s="13" t="s">
        <v>30</v>
      </c>
      <c r="AX4814" s="13" t="s">
        <v>76</v>
      </c>
      <c r="AY4814" s="191" t="s">
        <v>524</v>
      </c>
    </row>
    <row r="4815" spans="2:51" s="14" customFormat="1">
      <c r="B4815" s="198"/>
      <c r="D4815" s="190" t="s">
        <v>532</v>
      </c>
      <c r="E4815" s="199" t="s">
        <v>1</v>
      </c>
      <c r="F4815" s="200" t="s">
        <v>1136</v>
      </c>
      <c r="H4815" s="199" t="s">
        <v>1</v>
      </c>
      <c r="I4815" s="201"/>
      <c r="L4815" s="198"/>
      <c r="M4815" s="202"/>
      <c r="N4815" s="203"/>
      <c r="O4815" s="203"/>
      <c r="P4815" s="203"/>
      <c r="Q4815" s="203"/>
      <c r="R4815" s="203"/>
      <c r="S4815" s="203"/>
      <c r="T4815" s="204"/>
      <c r="AT4815" s="199" t="s">
        <v>532</v>
      </c>
      <c r="AU4815" s="199" t="s">
        <v>89</v>
      </c>
      <c r="AV4815" s="14" t="s">
        <v>83</v>
      </c>
      <c r="AW4815" s="14" t="s">
        <v>30</v>
      </c>
      <c r="AX4815" s="14" t="s">
        <v>76</v>
      </c>
      <c r="AY4815" s="199" t="s">
        <v>524</v>
      </c>
    </row>
    <row r="4816" spans="2:51" s="14" customFormat="1">
      <c r="B4816" s="198"/>
      <c r="D4816" s="190" t="s">
        <v>532</v>
      </c>
      <c r="E4816" s="199" t="s">
        <v>1</v>
      </c>
      <c r="F4816" s="200" t="s">
        <v>1177</v>
      </c>
      <c r="H4816" s="199" t="s">
        <v>1</v>
      </c>
      <c r="I4816" s="201"/>
      <c r="L4816" s="198"/>
      <c r="M4816" s="202"/>
      <c r="N4816" s="203"/>
      <c r="O4816" s="203"/>
      <c r="P4816" s="203"/>
      <c r="Q4816" s="203"/>
      <c r="R4816" s="203"/>
      <c r="S4816" s="203"/>
      <c r="T4816" s="204"/>
      <c r="AT4816" s="199" t="s">
        <v>532</v>
      </c>
      <c r="AU4816" s="199" t="s">
        <v>89</v>
      </c>
      <c r="AV4816" s="14" t="s">
        <v>83</v>
      </c>
      <c r="AW4816" s="14" t="s">
        <v>30</v>
      </c>
      <c r="AX4816" s="14" t="s">
        <v>76</v>
      </c>
      <c r="AY4816" s="199" t="s">
        <v>524</v>
      </c>
    </row>
    <row r="4817" spans="2:51" s="13" customFormat="1">
      <c r="B4817" s="189"/>
      <c r="D4817" s="190" t="s">
        <v>532</v>
      </c>
      <c r="E4817" s="191" t="s">
        <v>1</v>
      </c>
      <c r="F4817" s="192" t="s">
        <v>4718</v>
      </c>
      <c r="H4817" s="193">
        <v>24.16</v>
      </c>
      <c r="I4817" s="194"/>
      <c r="L4817" s="189"/>
      <c r="M4817" s="195"/>
      <c r="N4817" s="196"/>
      <c r="O4817" s="196"/>
      <c r="P4817" s="196"/>
      <c r="Q4817" s="196"/>
      <c r="R4817" s="196"/>
      <c r="S4817" s="196"/>
      <c r="T4817" s="197"/>
      <c r="AT4817" s="191" t="s">
        <v>532</v>
      </c>
      <c r="AU4817" s="191" t="s">
        <v>89</v>
      </c>
      <c r="AV4817" s="13" t="s">
        <v>89</v>
      </c>
      <c r="AW4817" s="13" t="s">
        <v>30</v>
      </c>
      <c r="AX4817" s="13" t="s">
        <v>76</v>
      </c>
      <c r="AY4817" s="191" t="s">
        <v>524</v>
      </c>
    </row>
    <row r="4818" spans="2:51" s="14" customFormat="1">
      <c r="B4818" s="198"/>
      <c r="D4818" s="190" t="s">
        <v>532</v>
      </c>
      <c r="E4818" s="199" t="s">
        <v>1</v>
      </c>
      <c r="F4818" s="200" t="s">
        <v>1226</v>
      </c>
      <c r="H4818" s="199" t="s">
        <v>1</v>
      </c>
      <c r="I4818" s="201"/>
      <c r="L4818" s="198"/>
      <c r="M4818" s="202"/>
      <c r="N4818" s="203"/>
      <c r="O4818" s="203"/>
      <c r="P4818" s="203"/>
      <c r="Q4818" s="203"/>
      <c r="R4818" s="203"/>
      <c r="S4818" s="203"/>
      <c r="T4818" s="204"/>
      <c r="AT4818" s="199" t="s">
        <v>532</v>
      </c>
      <c r="AU4818" s="199" t="s">
        <v>89</v>
      </c>
      <c r="AV4818" s="14" t="s">
        <v>83</v>
      </c>
      <c r="AW4818" s="14" t="s">
        <v>30</v>
      </c>
      <c r="AX4818" s="14" t="s">
        <v>76</v>
      </c>
      <c r="AY4818" s="199" t="s">
        <v>524</v>
      </c>
    </row>
    <row r="4819" spans="2:51" s="13" customFormat="1">
      <c r="B4819" s="189"/>
      <c r="D4819" s="190" t="s">
        <v>532</v>
      </c>
      <c r="E4819" s="191" t="s">
        <v>1</v>
      </c>
      <c r="F4819" s="192" t="s">
        <v>4719</v>
      </c>
      <c r="H4819" s="193">
        <v>19.227</v>
      </c>
      <c r="I4819" s="194"/>
      <c r="L4819" s="189"/>
      <c r="M4819" s="195"/>
      <c r="N4819" s="196"/>
      <c r="O4819" s="196"/>
      <c r="P4819" s="196"/>
      <c r="Q4819" s="196"/>
      <c r="R4819" s="196"/>
      <c r="S4819" s="196"/>
      <c r="T4819" s="197"/>
      <c r="AT4819" s="191" t="s">
        <v>532</v>
      </c>
      <c r="AU4819" s="191" t="s">
        <v>89</v>
      </c>
      <c r="AV4819" s="13" t="s">
        <v>89</v>
      </c>
      <c r="AW4819" s="13" t="s">
        <v>30</v>
      </c>
      <c r="AX4819" s="13" t="s">
        <v>76</v>
      </c>
      <c r="AY4819" s="191" t="s">
        <v>524</v>
      </c>
    </row>
    <row r="4820" spans="2:51" s="13" customFormat="1">
      <c r="B4820" s="189"/>
      <c r="D4820" s="190" t="s">
        <v>532</v>
      </c>
      <c r="E4820" s="191" t="s">
        <v>1</v>
      </c>
      <c r="F4820" s="192" t="s">
        <v>4634</v>
      </c>
      <c r="H4820" s="193">
        <v>19.47</v>
      </c>
      <c r="I4820" s="194"/>
      <c r="L4820" s="189"/>
      <c r="M4820" s="195"/>
      <c r="N4820" s="196"/>
      <c r="O4820" s="196"/>
      <c r="P4820" s="196"/>
      <c r="Q4820" s="196"/>
      <c r="R4820" s="196"/>
      <c r="S4820" s="196"/>
      <c r="T4820" s="197"/>
      <c r="AT4820" s="191" t="s">
        <v>532</v>
      </c>
      <c r="AU4820" s="191" t="s">
        <v>89</v>
      </c>
      <c r="AV4820" s="13" t="s">
        <v>89</v>
      </c>
      <c r="AW4820" s="13" t="s">
        <v>30</v>
      </c>
      <c r="AX4820" s="13" t="s">
        <v>76</v>
      </c>
      <c r="AY4820" s="191" t="s">
        <v>524</v>
      </c>
    </row>
    <row r="4821" spans="2:51" s="13" customFormat="1">
      <c r="B4821" s="189"/>
      <c r="D4821" s="190" t="s">
        <v>532</v>
      </c>
      <c r="E4821" s="191" t="s">
        <v>1</v>
      </c>
      <c r="F4821" s="192" t="s">
        <v>1307</v>
      </c>
      <c r="H4821" s="193">
        <v>-13.86</v>
      </c>
      <c r="I4821" s="194"/>
      <c r="L4821" s="189"/>
      <c r="M4821" s="195"/>
      <c r="N4821" s="196"/>
      <c r="O4821" s="196"/>
      <c r="P4821" s="196"/>
      <c r="Q4821" s="196"/>
      <c r="R4821" s="196"/>
      <c r="S4821" s="196"/>
      <c r="T4821" s="197"/>
      <c r="AT4821" s="191" t="s">
        <v>532</v>
      </c>
      <c r="AU4821" s="191" t="s">
        <v>89</v>
      </c>
      <c r="AV4821" s="13" t="s">
        <v>89</v>
      </c>
      <c r="AW4821" s="13" t="s">
        <v>30</v>
      </c>
      <c r="AX4821" s="13" t="s">
        <v>76</v>
      </c>
      <c r="AY4821" s="191" t="s">
        <v>524</v>
      </c>
    </row>
    <row r="4822" spans="2:51" s="13" customFormat="1">
      <c r="B4822" s="189"/>
      <c r="D4822" s="190" t="s">
        <v>532</v>
      </c>
      <c r="E4822" s="191" t="s">
        <v>1</v>
      </c>
      <c r="F4822" s="192" t="s">
        <v>1497</v>
      </c>
      <c r="H4822" s="193">
        <v>1.333</v>
      </c>
      <c r="I4822" s="194"/>
      <c r="L4822" s="189"/>
      <c r="M4822" s="195"/>
      <c r="N4822" s="196"/>
      <c r="O4822" s="196"/>
      <c r="P4822" s="196"/>
      <c r="Q4822" s="196"/>
      <c r="R4822" s="196"/>
      <c r="S4822" s="196"/>
      <c r="T4822" s="197"/>
      <c r="AT4822" s="191" t="s">
        <v>532</v>
      </c>
      <c r="AU4822" s="191" t="s">
        <v>89</v>
      </c>
      <c r="AV4822" s="13" t="s">
        <v>89</v>
      </c>
      <c r="AW4822" s="13" t="s">
        <v>30</v>
      </c>
      <c r="AX4822" s="13" t="s">
        <v>76</v>
      </c>
      <c r="AY4822" s="191" t="s">
        <v>524</v>
      </c>
    </row>
    <row r="4823" spans="2:51" s="14" customFormat="1">
      <c r="B4823" s="198"/>
      <c r="D4823" s="190" t="s">
        <v>532</v>
      </c>
      <c r="E4823" s="199" t="s">
        <v>1</v>
      </c>
      <c r="F4823" s="200" t="s">
        <v>1212</v>
      </c>
      <c r="H4823" s="199" t="s">
        <v>1</v>
      </c>
      <c r="I4823" s="201"/>
      <c r="L4823" s="198"/>
      <c r="M4823" s="202"/>
      <c r="N4823" s="203"/>
      <c r="O4823" s="203"/>
      <c r="P4823" s="203"/>
      <c r="Q4823" s="203"/>
      <c r="R4823" s="203"/>
      <c r="S4823" s="203"/>
      <c r="T4823" s="204"/>
      <c r="AT4823" s="199" t="s">
        <v>532</v>
      </c>
      <c r="AU4823" s="199" t="s">
        <v>89</v>
      </c>
      <c r="AV4823" s="14" t="s">
        <v>83</v>
      </c>
      <c r="AW4823" s="14" t="s">
        <v>30</v>
      </c>
      <c r="AX4823" s="14" t="s">
        <v>76</v>
      </c>
      <c r="AY4823" s="199" t="s">
        <v>524</v>
      </c>
    </row>
    <row r="4824" spans="2:51" s="13" customFormat="1">
      <c r="B4824" s="189"/>
      <c r="D4824" s="190" t="s">
        <v>532</v>
      </c>
      <c r="E4824" s="191" t="s">
        <v>1</v>
      </c>
      <c r="F4824" s="192" t="s">
        <v>1498</v>
      </c>
      <c r="H4824" s="193">
        <v>0.81100000000000005</v>
      </c>
      <c r="I4824" s="194"/>
      <c r="L4824" s="189"/>
      <c r="M4824" s="195"/>
      <c r="N4824" s="196"/>
      <c r="O4824" s="196"/>
      <c r="P4824" s="196"/>
      <c r="Q4824" s="196"/>
      <c r="R4824" s="196"/>
      <c r="S4824" s="196"/>
      <c r="T4824" s="197"/>
      <c r="AT4824" s="191" t="s">
        <v>532</v>
      </c>
      <c r="AU4824" s="191" t="s">
        <v>89</v>
      </c>
      <c r="AV4824" s="13" t="s">
        <v>89</v>
      </c>
      <c r="AW4824" s="13" t="s">
        <v>30</v>
      </c>
      <c r="AX4824" s="13" t="s">
        <v>76</v>
      </c>
      <c r="AY4824" s="191" t="s">
        <v>524</v>
      </c>
    </row>
    <row r="4825" spans="2:51" s="14" customFormat="1">
      <c r="B4825" s="198"/>
      <c r="D4825" s="190" t="s">
        <v>532</v>
      </c>
      <c r="E4825" s="199" t="s">
        <v>1</v>
      </c>
      <c r="F4825" s="200" t="s">
        <v>1134</v>
      </c>
      <c r="H4825" s="199" t="s">
        <v>1</v>
      </c>
      <c r="I4825" s="201"/>
      <c r="L4825" s="198"/>
      <c r="M4825" s="202"/>
      <c r="N4825" s="203"/>
      <c r="O4825" s="203"/>
      <c r="P4825" s="203"/>
      <c r="Q4825" s="203"/>
      <c r="R4825" s="203"/>
      <c r="S4825" s="203"/>
      <c r="T4825" s="204"/>
      <c r="AT4825" s="199" t="s">
        <v>532</v>
      </c>
      <c r="AU4825" s="199" t="s">
        <v>89</v>
      </c>
      <c r="AV4825" s="14" t="s">
        <v>83</v>
      </c>
      <c r="AW4825" s="14" t="s">
        <v>30</v>
      </c>
      <c r="AX4825" s="14" t="s">
        <v>76</v>
      </c>
      <c r="AY4825" s="199" t="s">
        <v>524</v>
      </c>
    </row>
    <row r="4826" spans="2:51" s="14" customFormat="1">
      <c r="B4826" s="198"/>
      <c r="D4826" s="190" t="s">
        <v>532</v>
      </c>
      <c r="E4826" s="199" t="s">
        <v>1</v>
      </c>
      <c r="F4826" s="200" t="s">
        <v>1226</v>
      </c>
      <c r="H4826" s="199" t="s">
        <v>1</v>
      </c>
      <c r="I4826" s="201"/>
      <c r="L4826" s="198"/>
      <c r="M4826" s="202"/>
      <c r="N4826" s="203"/>
      <c r="O4826" s="203"/>
      <c r="P4826" s="203"/>
      <c r="Q4826" s="203"/>
      <c r="R4826" s="203"/>
      <c r="S4826" s="203"/>
      <c r="T4826" s="204"/>
      <c r="AT4826" s="199" t="s">
        <v>532</v>
      </c>
      <c r="AU4826" s="199" t="s">
        <v>89</v>
      </c>
      <c r="AV4826" s="14" t="s">
        <v>83</v>
      </c>
      <c r="AW4826" s="14" t="s">
        <v>30</v>
      </c>
      <c r="AX4826" s="14" t="s">
        <v>76</v>
      </c>
      <c r="AY4826" s="199" t="s">
        <v>524</v>
      </c>
    </row>
    <row r="4827" spans="2:51" s="13" customFormat="1">
      <c r="B4827" s="189"/>
      <c r="D4827" s="190" t="s">
        <v>532</v>
      </c>
      <c r="E4827" s="191" t="s">
        <v>1</v>
      </c>
      <c r="F4827" s="192" t="s">
        <v>4634</v>
      </c>
      <c r="H4827" s="193">
        <v>19.47</v>
      </c>
      <c r="I4827" s="194"/>
      <c r="L4827" s="189"/>
      <c r="M4827" s="195"/>
      <c r="N4827" s="196"/>
      <c r="O4827" s="196"/>
      <c r="P4827" s="196"/>
      <c r="Q4827" s="196"/>
      <c r="R4827" s="196"/>
      <c r="S4827" s="196"/>
      <c r="T4827" s="197"/>
      <c r="AT4827" s="191" t="s">
        <v>532</v>
      </c>
      <c r="AU4827" s="191" t="s">
        <v>89</v>
      </c>
      <c r="AV4827" s="13" t="s">
        <v>89</v>
      </c>
      <c r="AW4827" s="13" t="s">
        <v>30</v>
      </c>
      <c r="AX4827" s="13" t="s">
        <v>76</v>
      </c>
      <c r="AY4827" s="191" t="s">
        <v>524</v>
      </c>
    </row>
    <row r="4828" spans="2:51" s="13" customFormat="1">
      <c r="B4828" s="189"/>
      <c r="D4828" s="190" t="s">
        <v>532</v>
      </c>
      <c r="E4828" s="191" t="s">
        <v>1</v>
      </c>
      <c r="F4828" s="192" t="s">
        <v>1307</v>
      </c>
      <c r="H4828" s="193">
        <v>-13.86</v>
      </c>
      <c r="I4828" s="194"/>
      <c r="L4828" s="189"/>
      <c r="M4828" s="195"/>
      <c r="N4828" s="196"/>
      <c r="O4828" s="196"/>
      <c r="P4828" s="196"/>
      <c r="Q4828" s="196"/>
      <c r="R4828" s="196"/>
      <c r="S4828" s="196"/>
      <c r="T4828" s="197"/>
      <c r="AT4828" s="191" t="s">
        <v>532</v>
      </c>
      <c r="AU4828" s="191" t="s">
        <v>89</v>
      </c>
      <c r="AV4828" s="13" t="s">
        <v>89</v>
      </c>
      <c r="AW4828" s="13" t="s">
        <v>30</v>
      </c>
      <c r="AX4828" s="13" t="s">
        <v>76</v>
      </c>
      <c r="AY4828" s="191" t="s">
        <v>524</v>
      </c>
    </row>
    <row r="4829" spans="2:51" s="13" customFormat="1">
      <c r="B4829" s="189"/>
      <c r="D4829" s="190" t="s">
        <v>532</v>
      </c>
      <c r="E4829" s="191" t="s">
        <v>1</v>
      </c>
      <c r="F4829" s="192" t="s">
        <v>1499</v>
      </c>
      <c r="H4829" s="193">
        <v>1.417</v>
      </c>
      <c r="I4829" s="194"/>
      <c r="L4829" s="189"/>
      <c r="M4829" s="195"/>
      <c r="N4829" s="196"/>
      <c r="O4829" s="196"/>
      <c r="P4829" s="196"/>
      <c r="Q4829" s="196"/>
      <c r="R4829" s="196"/>
      <c r="S4829" s="196"/>
      <c r="T4829" s="197"/>
      <c r="AT4829" s="191" t="s">
        <v>532</v>
      </c>
      <c r="AU4829" s="191" t="s">
        <v>89</v>
      </c>
      <c r="AV4829" s="13" t="s">
        <v>89</v>
      </c>
      <c r="AW4829" s="13" t="s">
        <v>30</v>
      </c>
      <c r="AX4829" s="13" t="s">
        <v>76</v>
      </c>
      <c r="AY4829" s="191" t="s">
        <v>524</v>
      </c>
    </row>
    <row r="4830" spans="2:51" s="14" customFormat="1">
      <c r="B4830" s="198"/>
      <c r="D4830" s="190" t="s">
        <v>532</v>
      </c>
      <c r="E4830" s="199" t="s">
        <v>1</v>
      </c>
      <c r="F4830" s="200" t="s">
        <v>1132</v>
      </c>
      <c r="H4830" s="199" t="s">
        <v>1</v>
      </c>
      <c r="I4830" s="201"/>
      <c r="L4830" s="198"/>
      <c r="M4830" s="202"/>
      <c r="N4830" s="203"/>
      <c r="O4830" s="203"/>
      <c r="P4830" s="203"/>
      <c r="Q4830" s="203"/>
      <c r="R4830" s="203"/>
      <c r="S4830" s="203"/>
      <c r="T4830" s="204"/>
      <c r="AT4830" s="199" t="s">
        <v>532</v>
      </c>
      <c r="AU4830" s="199" t="s">
        <v>89</v>
      </c>
      <c r="AV4830" s="14" t="s">
        <v>83</v>
      </c>
      <c r="AW4830" s="14" t="s">
        <v>30</v>
      </c>
      <c r="AX4830" s="14" t="s">
        <v>76</v>
      </c>
      <c r="AY4830" s="199" t="s">
        <v>524</v>
      </c>
    </row>
    <row r="4831" spans="2:51" s="14" customFormat="1">
      <c r="B4831" s="198"/>
      <c r="D4831" s="190" t="s">
        <v>532</v>
      </c>
      <c r="E4831" s="199" t="s">
        <v>1</v>
      </c>
      <c r="F4831" s="200" t="s">
        <v>1177</v>
      </c>
      <c r="H4831" s="199" t="s">
        <v>1</v>
      </c>
      <c r="I4831" s="201"/>
      <c r="L4831" s="198"/>
      <c r="M4831" s="202"/>
      <c r="N4831" s="203"/>
      <c r="O4831" s="203"/>
      <c r="P4831" s="203"/>
      <c r="Q4831" s="203"/>
      <c r="R4831" s="203"/>
      <c r="S4831" s="203"/>
      <c r="T4831" s="204"/>
      <c r="AT4831" s="199" t="s">
        <v>532</v>
      </c>
      <c r="AU4831" s="199" t="s">
        <v>89</v>
      </c>
      <c r="AV4831" s="14" t="s">
        <v>83</v>
      </c>
      <c r="AW4831" s="14" t="s">
        <v>30</v>
      </c>
      <c r="AX4831" s="14" t="s">
        <v>76</v>
      </c>
      <c r="AY4831" s="199" t="s">
        <v>524</v>
      </c>
    </row>
    <row r="4832" spans="2:51" s="13" customFormat="1">
      <c r="B4832" s="189"/>
      <c r="D4832" s="190" t="s">
        <v>532</v>
      </c>
      <c r="E4832" s="191" t="s">
        <v>1</v>
      </c>
      <c r="F4832" s="192" t="s">
        <v>4720</v>
      </c>
      <c r="H4832" s="193">
        <v>3.0859999999999999</v>
      </c>
      <c r="I4832" s="194"/>
      <c r="L4832" s="189"/>
      <c r="M4832" s="195"/>
      <c r="N4832" s="196"/>
      <c r="O4832" s="196"/>
      <c r="P4832" s="196"/>
      <c r="Q4832" s="196"/>
      <c r="R4832" s="196"/>
      <c r="S4832" s="196"/>
      <c r="T4832" s="197"/>
      <c r="AT4832" s="191" t="s">
        <v>532</v>
      </c>
      <c r="AU4832" s="191" t="s">
        <v>89</v>
      </c>
      <c r="AV4832" s="13" t="s">
        <v>89</v>
      </c>
      <c r="AW4832" s="13" t="s">
        <v>30</v>
      </c>
      <c r="AX4832" s="13" t="s">
        <v>76</v>
      </c>
      <c r="AY4832" s="191" t="s">
        <v>524</v>
      </c>
    </row>
    <row r="4833" spans="2:51" s="14" customFormat="1">
      <c r="B4833" s="198"/>
      <c r="D4833" s="190" t="s">
        <v>532</v>
      </c>
      <c r="E4833" s="199" t="s">
        <v>1</v>
      </c>
      <c r="F4833" s="200" t="s">
        <v>1226</v>
      </c>
      <c r="H4833" s="199" t="s">
        <v>1</v>
      </c>
      <c r="I4833" s="201"/>
      <c r="L4833" s="198"/>
      <c r="M4833" s="202"/>
      <c r="N4833" s="203"/>
      <c r="O4833" s="203"/>
      <c r="P4833" s="203"/>
      <c r="Q4833" s="203"/>
      <c r="R4833" s="203"/>
      <c r="S4833" s="203"/>
      <c r="T4833" s="204"/>
      <c r="AT4833" s="199" t="s">
        <v>532</v>
      </c>
      <c r="AU4833" s="199" t="s">
        <v>89</v>
      </c>
      <c r="AV4833" s="14" t="s">
        <v>83</v>
      </c>
      <c r="AW4833" s="14" t="s">
        <v>30</v>
      </c>
      <c r="AX4833" s="14" t="s">
        <v>76</v>
      </c>
      <c r="AY4833" s="199" t="s">
        <v>524</v>
      </c>
    </row>
    <row r="4834" spans="2:51" s="13" customFormat="1">
      <c r="B4834" s="189"/>
      <c r="D4834" s="190" t="s">
        <v>532</v>
      </c>
      <c r="E4834" s="191" t="s">
        <v>1</v>
      </c>
      <c r="F4834" s="192" t="s">
        <v>4634</v>
      </c>
      <c r="H4834" s="193">
        <v>19.47</v>
      </c>
      <c r="I4834" s="194"/>
      <c r="L4834" s="189"/>
      <c r="M4834" s="195"/>
      <c r="N4834" s="196"/>
      <c r="O4834" s="196"/>
      <c r="P4834" s="196"/>
      <c r="Q4834" s="196"/>
      <c r="R4834" s="196"/>
      <c r="S4834" s="196"/>
      <c r="T4834" s="197"/>
      <c r="AT4834" s="191" t="s">
        <v>532</v>
      </c>
      <c r="AU4834" s="191" t="s">
        <v>89</v>
      </c>
      <c r="AV4834" s="13" t="s">
        <v>89</v>
      </c>
      <c r="AW4834" s="13" t="s">
        <v>30</v>
      </c>
      <c r="AX4834" s="13" t="s">
        <v>76</v>
      </c>
      <c r="AY4834" s="191" t="s">
        <v>524</v>
      </c>
    </row>
    <row r="4835" spans="2:51" s="13" customFormat="1">
      <c r="B4835" s="189"/>
      <c r="D4835" s="190" t="s">
        <v>532</v>
      </c>
      <c r="E4835" s="191" t="s">
        <v>1</v>
      </c>
      <c r="F4835" s="192" t="s">
        <v>1307</v>
      </c>
      <c r="H4835" s="193">
        <v>-13.86</v>
      </c>
      <c r="I4835" s="194"/>
      <c r="L4835" s="189"/>
      <c r="M4835" s="195"/>
      <c r="N4835" s="196"/>
      <c r="O4835" s="196"/>
      <c r="P4835" s="196"/>
      <c r="Q4835" s="196"/>
      <c r="R4835" s="196"/>
      <c r="S4835" s="196"/>
      <c r="T4835" s="197"/>
      <c r="AT4835" s="191" t="s">
        <v>532</v>
      </c>
      <c r="AU4835" s="191" t="s">
        <v>89</v>
      </c>
      <c r="AV4835" s="13" t="s">
        <v>89</v>
      </c>
      <c r="AW4835" s="13" t="s">
        <v>30</v>
      </c>
      <c r="AX4835" s="13" t="s">
        <v>76</v>
      </c>
      <c r="AY4835" s="191" t="s">
        <v>524</v>
      </c>
    </row>
    <row r="4836" spans="2:51" s="13" customFormat="1">
      <c r="B4836" s="189"/>
      <c r="D4836" s="190" t="s">
        <v>532</v>
      </c>
      <c r="E4836" s="191" t="s">
        <v>1</v>
      </c>
      <c r="F4836" s="192" t="s">
        <v>1501</v>
      </c>
      <c r="H4836" s="193">
        <v>1.411</v>
      </c>
      <c r="I4836" s="194"/>
      <c r="L4836" s="189"/>
      <c r="M4836" s="195"/>
      <c r="N4836" s="196"/>
      <c r="O4836" s="196"/>
      <c r="P4836" s="196"/>
      <c r="Q4836" s="196"/>
      <c r="R4836" s="196"/>
      <c r="S4836" s="196"/>
      <c r="T4836" s="197"/>
      <c r="AT4836" s="191" t="s">
        <v>532</v>
      </c>
      <c r="AU4836" s="191" t="s">
        <v>89</v>
      </c>
      <c r="AV4836" s="13" t="s">
        <v>89</v>
      </c>
      <c r="AW4836" s="13" t="s">
        <v>30</v>
      </c>
      <c r="AX4836" s="13" t="s">
        <v>76</v>
      </c>
      <c r="AY4836" s="191" t="s">
        <v>524</v>
      </c>
    </row>
    <row r="4837" spans="2:51" s="14" customFormat="1">
      <c r="B4837" s="198"/>
      <c r="D4837" s="190" t="s">
        <v>532</v>
      </c>
      <c r="E4837" s="199" t="s">
        <v>1</v>
      </c>
      <c r="F4837" s="200" t="s">
        <v>1130</v>
      </c>
      <c r="H4837" s="199" t="s">
        <v>1</v>
      </c>
      <c r="I4837" s="201"/>
      <c r="L4837" s="198"/>
      <c r="M4837" s="202"/>
      <c r="N4837" s="203"/>
      <c r="O4837" s="203"/>
      <c r="P4837" s="203"/>
      <c r="Q4837" s="203"/>
      <c r="R4837" s="203"/>
      <c r="S4837" s="203"/>
      <c r="T4837" s="204"/>
      <c r="AT4837" s="199" t="s">
        <v>532</v>
      </c>
      <c r="AU4837" s="199" t="s">
        <v>89</v>
      </c>
      <c r="AV4837" s="14" t="s">
        <v>83</v>
      </c>
      <c r="AW4837" s="14" t="s">
        <v>30</v>
      </c>
      <c r="AX4837" s="14" t="s">
        <v>76</v>
      </c>
      <c r="AY4837" s="199" t="s">
        <v>524</v>
      </c>
    </row>
    <row r="4838" spans="2:51" s="14" customFormat="1">
      <c r="B4838" s="198"/>
      <c r="D4838" s="190" t="s">
        <v>532</v>
      </c>
      <c r="E4838" s="199" t="s">
        <v>1</v>
      </c>
      <c r="F4838" s="200" t="s">
        <v>1177</v>
      </c>
      <c r="H4838" s="199" t="s">
        <v>1</v>
      </c>
      <c r="I4838" s="201"/>
      <c r="L4838" s="198"/>
      <c r="M4838" s="202"/>
      <c r="N4838" s="203"/>
      <c r="O4838" s="203"/>
      <c r="P4838" s="203"/>
      <c r="Q4838" s="203"/>
      <c r="R4838" s="203"/>
      <c r="S4838" s="203"/>
      <c r="T4838" s="204"/>
      <c r="AT4838" s="199" t="s">
        <v>532</v>
      </c>
      <c r="AU4838" s="199" t="s">
        <v>89</v>
      </c>
      <c r="AV4838" s="14" t="s">
        <v>83</v>
      </c>
      <c r="AW4838" s="14" t="s">
        <v>30</v>
      </c>
      <c r="AX4838" s="14" t="s">
        <v>76</v>
      </c>
      <c r="AY4838" s="199" t="s">
        <v>524</v>
      </c>
    </row>
    <row r="4839" spans="2:51" s="13" customFormat="1">
      <c r="B4839" s="189"/>
      <c r="D4839" s="190" t="s">
        <v>532</v>
      </c>
      <c r="E4839" s="191" t="s">
        <v>1</v>
      </c>
      <c r="F4839" s="192" t="s">
        <v>4721</v>
      </c>
      <c r="H4839" s="193">
        <v>23.779</v>
      </c>
      <c r="I4839" s="194"/>
      <c r="L4839" s="189"/>
      <c r="M4839" s="195"/>
      <c r="N4839" s="196"/>
      <c r="O4839" s="196"/>
      <c r="P4839" s="196"/>
      <c r="Q4839" s="196"/>
      <c r="R4839" s="196"/>
      <c r="S4839" s="196"/>
      <c r="T4839" s="197"/>
      <c r="AT4839" s="191" t="s">
        <v>532</v>
      </c>
      <c r="AU4839" s="191" t="s">
        <v>89</v>
      </c>
      <c r="AV4839" s="13" t="s">
        <v>89</v>
      </c>
      <c r="AW4839" s="13" t="s">
        <v>30</v>
      </c>
      <c r="AX4839" s="13" t="s">
        <v>76</v>
      </c>
      <c r="AY4839" s="191" t="s">
        <v>524</v>
      </c>
    </row>
    <row r="4840" spans="2:51" s="14" customFormat="1">
      <c r="B4840" s="198"/>
      <c r="D4840" s="190" t="s">
        <v>532</v>
      </c>
      <c r="E4840" s="199" t="s">
        <v>1</v>
      </c>
      <c r="F4840" s="200" t="s">
        <v>1226</v>
      </c>
      <c r="H4840" s="199" t="s">
        <v>1</v>
      </c>
      <c r="I4840" s="201"/>
      <c r="L4840" s="198"/>
      <c r="M4840" s="202"/>
      <c r="N4840" s="203"/>
      <c r="O4840" s="203"/>
      <c r="P4840" s="203"/>
      <c r="Q4840" s="203"/>
      <c r="R4840" s="203"/>
      <c r="S4840" s="203"/>
      <c r="T4840" s="204"/>
      <c r="AT4840" s="199" t="s">
        <v>532</v>
      </c>
      <c r="AU4840" s="199" t="s">
        <v>89</v>
      </c>
      <c r="AV4840" s="14" t="s">
        <v>83</v>
      </c>
      <c r="AW4840" s="14" t="s">
        <v>30</v>
      </c>
      <c r="AX4840" s="14" t="s">
        <v>76</v>
      </c>
      <c r="AY4840" s="199" t="s">
        <v>524</v>
      </c>
    </row>
    <row r="4841" spans="2:51" s="13" customFormat="1">
      <c r="B4841" s="189"/>
      <c r="D4841" s="190" t="s">
        <v>532</v>
      </c>
      <c r="E4841" s="191" t="s">
        <v>1</v>
      </c>
      <c r="F4841" s="192" t="s">
        <v>4634</v>
      </c>
      <c r="H4841" s="193">
        <v>19.47</v>
      </c>
      <c r="I4841" s="194"/>
      <c r="L4841" s="189"/>
      <c r="M4841" s="195"/>
      <c r="N4841" s="196"/>
      <c r="O4841" s="196"/>
      <c r="P4841" s="196"/>
      <c r="Q4841" s="196"/>
      <c r="R4841" s="196"/>
      <c r="S4841" s="196"/>
      <c r="T4841" s="197"/>
      <c r="AT4841" s="191" t="s">
        <v>532</v>
      </c>
      <c r="AU4841" s="191" t="s">
        <v>89</v>
      </c>
      <c r="AV4841" s="13" t="s">
        <v>89</v>
      </c>
      <c r="AW4841" s="13" t="s">
        <v>30</v>
      </c>
      <c r="AX4841" s="13" t="s">
        <v>76</v>
      </c>
      <c r="AY4841" s="191" t="s">
        <v>524</v>
      </c>
    </row>
    <row r="4842" spans="2:51" s="13" customFormat="1">
      <c r="B4842" s="189"/>
      <c r="D4842" s="190" t="s">
        <v>532</v>
      </c>
      <c r="E4842" s="191" t="s">
        <v>1</v>
      </c>
      <c r="F4842" s="192" t="s">
        <v>1307</v>
      </c>
      <c r="H4842" s="193">
        <v>-13.86</v>
      </c>
      <c r="I4842" s="194"/>
      <c r="L4842" s="189"/>
      <c r="M4842" s="195"/>
      <c r="N4842" s="196"/>
      <c r="O4842" s="196"/>
      <c r="P4842" s="196"/>
      <c r="Q4842" s="196"/>
      <c r="R4842" s="196"/>
      <c r="S4842" s="196"/>
      <c r="T4842" s="197"/>
      <c r="AT4842" s="191" t="s">
        <v>532</v>
      </c>
      <c r="AU4842" s="191" t="s">
        <v>89</v>
      </c>
      <c r="AV4842" s="13" t="s">
        <v>89</v>
      </c>
      <c r="AW4842" s="13" t="s">
        <v>30</v>
      </c>
      <c r="AX4842" s="13" t="s">
        <v>76</v>
      </c>
      <c r="AY4842" s="191" t="s">
        <v>524</v>
      </c>
    </row>
    <row r="4843" spans="2:51" s="13" customFormat="1">
      <c r="B4843" s="189"/>
      <c r="D4843" s="190" t="s">
        <v>532</v>
      </c>
      <c r="E4843" s="191" t="s">
        <v>1</v>
      </c>
      <c r="F4843" s="192" t="s">
        <v>1501</v>
      </c>
      <c r="H4843" s="193">
        <v>1.411</v>
      </c>
      <c r="I4843" s="194"/>
      <c r="L4843" s="189"/>
      <c r="M4843" s="195"/>
      <c r="N4843" s="196"/>
      <c r="O4843" s="196"/>
      <c r="P4843" s="196"/>
      <c r="Q4843" s="196"/>
      <c r="R4843" s="196"/>
      <c r="S4843" s="196"/>
      <c r="T4843" s="197"/>
      <c r="AT4843" s="191" t="s">
        <v>532</v>
      </c>
      <c r="AU4843" s="191" t="s">
        <v>89</v>
      </c>
      <c r="AV4843" s="13" t="s">
        <v>89</v>
      </c>
      <c r="AW4843" s="13" t="s">
        <v>30</v>
      </c>
      <c r="AX4843" s="13" t="s">
        <v>76</v>
      </c>
      <c r="AY4843" s="191" t="s">
        <v>524</v>
      </c>
    </row>
    <row r="4844" spans="2:51" s="14" customFormat="1">
      <c r="B4844" s="198"/>
      <c r="D4844" s="190" t="s">
        <v>532</v>
      </c>
      <c r="E4844" s="199" t="s">
        <v>1</v>
      </c>
      <c r="F4844" s="200" t="s">
        <v>1503</v>
      </c>
      <c r="H4844" s="199" t="s">
        <v>1</v>
      </c>
      <c r="I4844" s="201"/>
      <c r="L4844" s="198"/>
      <c r="M4844" s="202"/>
      <c r="N4844" s="203"/>
      <c r="O4844" s="203"/>
      <c r="P4844" s="203"/>
      <c r="Q4844" s="203"/>
      <c r="R4844" s="203"/>
      <c r="S4844" s="203"/>
      <c r="T4844" s="204"/>
      <c r="AT4844" s="199" t="s">
        <v>532</v>
      </c>
      <c r="AU4844" s="199" t="s">
        <v>89</v>
      </c>
      <c r="AV4844" s="14" t="s">
        <v>83</v>
      </c>
      <c r="AW4844" s="14" t="s">
        <v>30</v>
      </c>
      <c r="AX4844" s="14" t="s">
        <v>76</v>
      </c>
      <c r="AY4844" s="199" t="s">
        <v>524</v>
      </c>
    </row>
    <row r="4845" spans="2:51" s="14" customFormat="1">
      <c r="B4845" s="198"/>
      <c r="D4845" s="190" t="s">
        <v>532</v>
      </c>
      <c r="E4845" s="199" t="s">
        <v>1</v>
      </c>
      <c r="F4845" s="200" t="s">
        <v>1226</v>
      </c>
      <c r="H4845" s="199" t="s">
        <v>1</v>
      </c>
      <c r="I4845" s="201"/>
      <c r="L4845" s="198"/>
      <c r="M4845" s="202"/>
      <c r="N4845" s="203"/>
      <c r="O4845" s="203"/>
      <c r="P4845" s="203"/>
      <c r="Q4845" s="203"/>
      <c r="R4845" s="203"/>
      <c r="S4845" s="203"/>
      <c r="T4845" s="204"/>
      <c r="AT4845" s="199" t="s">
        <v>532</v>
      </c>
      <c r="AU4845" s="199" t="s">
        <v>89</v>
      </c>
      <c r="AV4845" s="14" t="s">
        <v>83</v>
      </c>
      <c r="AW4845" s="14" t="s">
        <v>30</v>
      </c>
      <c r="AX4845" s="14" t="s">
        <v>76</v>
      </c>
      <c r="AY4845" s="199" t="s">
        <v>524</v>
      </c>
    </row>
    <row r="4846" spans="2:51" s="13" customFormat="1">
      <c r="B4846" s="189"/>
      <c r="D4846" s="190" t="s">
        <v>532</v>
      </c>
      <c r="E4846" s="191" t="s">
        <v>1</v>
      </c>
      <c r="F4846" s="192" t="s">
        <v>4722</v>
      </c>
      <c r="H4846" s="193">
        <v>1.3089999999999999</v>
      </c>
      <c r="I4846" s="194"/>
      <c r="L4846" s="189"/>
      <c r="M4846" s="195"/>
      <c r="N4846" s="196"/>
      <c r="O4846" s="196"/>
      <c r="P4846" s="196"/>
      <c r="Q4846" s="196"/>
      <c r="R4846" s="196"/>
      <c r="S4846" s="196"/>
      <c r="T4846" s="197"/>
      <c r="AT4846" s="191" t="s">
        <v>532</v>
      </c>
      <c r="AU4846" s="191" t="s">
        <v>89</v>
      </c>
      <c r="AV4846" s="13" t="s">
        <v>89</v>
      </c>
      <c r="AW4846" s="13" t="s">
        <v>30</v>
      </c>
      <c r="AX4846" s="13" t="s">
        <v>76</v>
      </c>
      <c r="AY4846" s="191" t="s">
        <v>524</v>
      </c>
    </row>
    <row r="4847" spans="2:51" s="14" customFormat="1">
      <c r="B4847" s="198"/>
      <c r="D4847" s="190" t="s">
        <v>532</v>
      </c>
      <c r="E4847" s="199" t="s">
        <v>1</v>
      </c>
      <c r="F4847" s="200" t="s">
        <v>1177</v>
      </c>
      <c r="H4847" s="199" t="s">
        <v>1</v>
      </c>
      <c r="I4847" s="201"/>
      <c r="L4847" s="198"/>
      <c r="M4847" s="202"/>
      <c r="N4847" s="203"/>
      <c r="O4847" s="203"/>
      <c r="P4847" s="203"/>
      <c r="Q4847" s="203"/>
      <c r="R4847" s="203"/>
      <c r="S4847" s="203"/>
      <c r="T4847" s="204"/>
      <c r="AT4847" s="199" t="s">
        <v>532</v>
      </c>
      <c r="AU4847" s="199" t="s">
        <v>89</v>
      </c>
      <c r="AV4847" s="14" t="s">
        <v>83</v>
      </c>
      <c r="AW4847" s="14" t="s">
        <v>30</v>
      </c>
      <c r="AX4847" s="14" t="s">
        <v>76</v>
      </c>
      <c r="AY4847" s="199" t="s">
        <v>524</v>
      </c>
    </row>
    <row r="4848" spans="2:51" s="13" customFormat="1">
      <c r="B4848" s="189"/>
      <c r="D4848" s="190" t="s">
        <v>532</v>
      </c>
      <c r="E4848" s="191" t="s">
        <v>1</v>
      </c>
      <c r="F4848" s="192" t="s">
        <v>4723</v>
      </c>
      <c r="H4848" s="193">
        <v>3.4529999999999998</v>
      </c>
      <c r="I4848" s="194"/>
      <c r="L4848" s="189"/>
      <c r="M4848" s="195"/>
      <c r="N4848" s="196"/>
      <c r="O4848" s="196"/>
      <c r="P4848" s="196"/>
      <c r="Q4848" s="196"/>
      <c r="R4848" s="196"/>
      <c r="S4848" s="196"/>
      <c r="T4848" s="197"/>
      <c r="AT4848" s="191" t="s">
        <v>532</v>
      </c>
      <c r="AU4848" s="191" t="s">
        <v>89</v>
      </c>
      <c r="AV4848" s="13" t="s">
        <v>89</v>
      </c>
      <c r="AW4848" s="13" t="s">
        <v>30</v>
      </c>
      <c r="AX4848" s="13" t="s">
        <v>76</v>
      </c>
      <c r="AY4848" s="191" t="s">
        <v>524</v>
      </c>
    </row>
    <row r="4849" spans="2:51" s="14" customFormat="1">
      <c r="B4849" s="198"/>
      <c r="D4849" s="190" t="s">
        <v>532</v>
      </c>
      <c r="E4849" s="199" t="s">
        <v>1</v>
      </c>
      <c r="F4849" s="200" t="s">
        <v>1506</v>
      </c>
      <c r="H4849" s="199" t="s">
        <v>1</v>
      </c>
      <c r="I4849" s="201"/>
      <c r="L4849" s="198"/>
      <c r="M4849" s="202"/>
      <c r="N4849" s="203"/>
      <c r="O4849" s="203"/>
      <c r="P4849" s="203"/>
      <c r="Q4849" s="203"/>
      <c r="R4849" s="203"/>
      <c r="S4849" s="203"/>
      <c r="T4849" s="204"/>
      <c r="AT4849" s="199" t="s">
        <v>532</v>
      </c>
      <c r="AU4849" s="199" t="s">
        <v>89</v>
      </c>
      <c r="AV4849" s="14" t="s">
        <v>83</v>
      </c>
      <c r="AW4849" s="14" t="s">
        <v>30</v>
      </c>
      <c r="AX4849" s="14" t="s">
        <v>76</v>
      </c>
      <c r="AY4849" s="199" t="s">
        <v>524</v>
      </c>
    </row>
    <row r="4850" spans="2:51" s="14" customFormat="1">
      <c r="B4850" s="198"/>
      <c r="D4850" s="190" t="s">
        <v>532</v>
      </c>
      <c r="E4850" s="199" t="s">
        <v>1</v>
      </c>
      <c r="F4850" s="200" t="s">
        <v>1177</v>
      </c>
      <c r="H4850" s="199" t="s">
        <v>1</v>
      </c>
      <c r="I4850" s="201"/>
      <c r="L4850" s="198"/>
      <c r="M4850" s="202"/>
      <c r="N4850" s="203"/>
      <c r="O4850" s="203"/>
      <c r="P4850" s="203"/>
      <c r="Q4850" s="203"/>
      <c r="R4850" s="203"/>
      <c r="S4850" s="203"/>
      <c r="T4850" s="204"/>
      <c r="AT4850" s="199" t="s">
        <v>532</v>
      </c>
      <c r="AU4850" s="199" t="s">
        <v>89</v>
      </c>
      <c r="AV4850" s="14" t="s">
        <v>83</v>
      </c>
      <c r="AW4850" s="14" t="s">
        <v>30</v>
      </c>
      <c r="AX4850" s="14" t="s">
        <v>76</v>
      </c>
      <c r="AY4850" s="199" t="s">
        <v>524</v>
      </c>
    </row>
    <row r="4851" spans="2:51" s="13" customFormat="1">
      <c r="B4851" s="189"/>
      <c r="D4851" s="190" t="s">
        <v>532</v>
      </c>
      <c r="E4851" s="191" t="s">
        <v>1</v>
      </c>
      <c r="F4851" s="192" t="s">
        <v>4724</v>
      </c>
      <c r="H4851" s="193">
        <v>6.5990000000000002</v>
      </c>
      <c r="I4851" s="194"/>
      <c r="L4851" s="189"/>
      <c r="M4851" s="195"/>
      <c r="N4851" s="196"/>
      <c r="O4851" s="196"/>
      <c r="P4851" s="196"/>
      <c r="Q4851" s="196"/>
      <c r="R4851" s="196"/>
      <c r="S4851" s="196"/>
      <c r="T4851" s="197"/>
      <c r="AT4851" s="191" t="s">
        <v>532</v>
      </c>
      <c r="AU4851" s="191" t="s">
        <v>89</v>
      </c>
      <c r="AV4851" s="13" t="s">
        <v>89</v>
      </c>
      <c r="AW4851" s="13" t="s">
        <v>30</v>
      </c>
      <c r="AX4851" s="13" t="s">
        <v>76</v>
      </c>
      <c r="AY4851" s="191" t="s">
        <v>524</v>
      </c>
    </row>
    <row r="4852" spans="2:51" s="14" customFormat="1">
      <c r="B4852" s="198"/>
      <c r="D4852" s="190" t="s">
        <v>532</v>
      </c>
      <c r="E4852" s="199" t="s">
        <v>1</v>
      </c>
      <c r="F4852" s="200" t="s">
        <v>1128</v>
      </c>
      <c r="H4852" s="199" t="s">
        <v>1</v>
      </c>
      <c r="I4852" s="201"/>
      <c r="L4852" s="198"/>
      <c r="M4852" s="202"/>
      <c r="N4852" s="203"/>
      <c r="O4852" s="203"/>
      <c r="P4852" s="203"/>
      <c r="Q4852" s="203"/>
      <c r="R4852" s="203"/>
      <c r="S4852" s="203"/>
      <c r="T4852" s="204"/>
      <c r="AT4852" s="199" t="s">
        <v>532</v>
      </c>
      <c r="AU4852" s="199" t="s">
        <v>89</v>
      </c>
      <c r="AV4852" s="14" t="s">
        <v>83</v>
      </c>
      <c r="AW4852" s="14" t="s">
        <v>30</v>
      </c>
      <c r="AX4852" s="14" t="s">
        <v>76</v>
      </c>
      <c r="AY4852" s="199" t="s">
        <v>524</v>
      </c>
    </row>
    <row r="4853" spans="2:51" s="14" customFormat="1">
      <c r="B4853" s="198"/>
      <c r="D4853" s="190" t="s">
        <v>532</v>
      </c>
      <c r="E4853" s="199" t="s">
        <v>1</v>
      </c>
      <c r="F4853" s="200" t="s">
        <v>1177</v>
      </c>
      <c r="H4853" s="199" t="s">
        <v>1</v>
      </c>
      <c r="I4853" s="201"/>
      <c r="L4853" s="198"/>
      <c r="M4853" s="202"/>
      <c r="N4853" s="203"/>
      <c r="O4853" s="203"/>
      <c r="P4853" s="203"/>
      <c r="Q4853" s="203"/>
      <c r="R4853" s="203"/>
      <c r="S4853" s="203"/>
      <c r="T4853" s="204"/>
      <c r="AT4853" s="199" t="s">
        <v>532</v>
      </c>
      <c r="AU4853" s="199" t="s">
        <v>89</v>
      </c>
      <c r="AV4853" s="14" t="s">
        <v>83</v>
      </c>
      <c r="AW4853" s="14" t="s">
        <v>30</v>
      </c>
      <c r="AX4853" s="14" t="s">
        <v>76</v>
      </c>
      <c r="AY4853" s="199" t="s">
        <v>524</v>
      </c>
    </row>
    <row r="4854" spans="2:51" s="13" customFormat="1">
      <c r="B4854" s="189"/>
      <c r="D4854" s="190" t="s">
        <v>532</v>
      </c>
      <c r="E4854" s="191" t="s">
        <v>1</v>
      </c>
      <c r="F4854" s="192" t="s">
        <v>4725</v>
      </c>
      <c r="H4854" s="193">
        <v>3.41</v>
      </c>
      <c r="I4854" s="194"/>
      <c r="L4854" s="189"/>
      <c r="M4854" s="195"/>
      <c r="N4854" s="196"/>
      <c r="O4854" s="196"/>
      <c r="P4854" s="196"/>
      <c r="Q4854" s="196"/>
      <c r="R4854" s="196"/>
      <c r="S4854" s="196"/>
      <c r="T4854" s="197"/>
      <c r="AT4854" s="191" t="s">
        <v>532</v>
      </c>
      <c r="AU4854" s="191" t="s">
        <v>89</v>
      </c>
      <c r="AV4854" s="13" t="s">
        <v>89</v>
      </c>
      <c r="AW4854" s="13" t="s">
        <v>30</v>
      </c>
      <c r="AX4854" s="13" t="s">
        <v>76</v>
      </c>
      <c r="AY4854" s="191" t="s">
        <v>524</v>
      </c>
    </row>
    <row r="4855" spans="2:51" s="14" customFormat="1">
      <c r="B4855" s="198"/>
      <c r="D4855" s="190" t="s">
        <v>532</v>
      </c>
      <c r="E4855" s="199" t="s">
        <v>1</v>
      </c>
      <c r="F4855" s="200" t="s">
        <v>1226</v>
      </c>
      <c r="H4855" s="199" t="s">
        <v>1</v>
      </c>
      <c r="I4855" s="201"/>
      <c r="L4855" s="198"/>
      <c r="M4855" s="202"/>
      <c r="N4855" s="203"/>
      <c r="O4855" s="203"/>
      <c r="P4855" s="203"/>
      <c r="Q4855" s="203"/>
      <c r="R4855" s="203"/>
      <c r="S4855" s="203"/>
      <c r="T4855" s="204"/>
      <c r="AT4855" s="199" t="s">
        <v>532</v>
      </c>
      <c r="AU4855" s="199" t="s">
        <v>89</v>
      </c>
      <c r="AV4855" s="14" t="s">
        <v>83</v>
      </c>
      <c r="AW4855" s="14" t="s">
        <v>30</v>
      </c>
      <c r="AX4855" s="14" t="s">
        <v>76</v>
      </c>
      <c r="AY4855" s="199" t="s">
        <v>524</v>
      </c>
    </row>
    <row r="4856" spans="2:51" s="13" customFormat="1">
      <c r="B4856" s="189"/>
      <c r="D4856" s="190" t="s">
        <v>532</v>
      </c>
      <c r="E4856" s="191" t="s">
        <v>1</v>
      </c>
      <c r="F4856" s="192" t="s">
        <v>4726</v>
      </c>
      <c r="H4856" s="193">
        <v>18.122</v>
      </c>
      <c r="I4856" s="194"/>
      <c r="L4856" s="189"/>
      <c r="M4856" s="195"/>
      <c r="N4856" s="196"/>
      <c r="O4856" s="196"/>
      <c r="P4856" s="196"/>
      <c r="Q4856" s="196"/>
      <c r="R4856" s="196"/>
      <c r="S4856" s="196"/>
      <c r="T4856" s="197"/>
      <c r="AT4856" s="191" t="s">
        <v>532</v>
      </c>
      <c r="AU4856" s="191" t="s">
        <v>89</v>
      </c>
      <c r="AV4856" s="13" t="s">
        <v>89</v>
      </c>
      <c r="AW4856" s="13" t="s">
        <v>30</v>
      </c>
      <c r="AX4856" s="13" t="s">
        <v>76</v>
      </c>
      <c r="AY4856" s="191" t="s">
        <v>524</v>
      </c>
    </row>
    <row r="4857" spans="2:51" s="13" customFormat="1">
      <c r="B4857" s="189"/>
      <c r="D4857" s="190" t="s">
        <v>532</v>
      </c>
      <c r="E4857" s="191" t="s">
        <v>1</v>
      </c>
      <c r="F4857" s="192" t="s">
        <v>1510</v>
      </c>
      <c r="H4857" s="193">
        <v>-12.9</v>
      </c>
      <c r="I4857" s="194"/>
      <c r="L4857" s="189"/>
      <c r="M4857" s="195"/>
      <c r="N4857" s="196"/>
      <c r="O4857" s="196"/>
      <c r="P4857" s="196"/>
      <c r="Q4857" s="196"/>
      <c r="R4857" s="196"/>
      <c r="S4857" s="196"/>
      <c r="T4857" s="197"/>
      <c r="AT4857" s="191" t="s">
        <v>532</v>
      </c>
      <c r="AU4857" s="191" t="s">
        <v>89</v>
      </c>
      <c r="AV4857" s="13" t="s">
        <v>89</v>
      </c>
      <c r="AW4857" s="13" t="s">
        <v>30</v>
      </c>
      <c r="AX4857" s="13" t="s">
        <v>76</v>
      </c>
      <c r="AY4857" s="191" t="s">
        <v>524</v>
      </c>
    </row>
    <row r="4858" spans="2:51" s="13" customFormat="1">
      <c r="B4858" s="189"/>
      <c r="D4858" s="190" t="s">
        <v>532</v>
      </c>
      <c r="E4858" s="191" t="s">
        <v>1</v>
      </c>
      <c r="F4858" s="192" t="s">
        <v>1511</v>
      </c>
      <c r="H4858" s="193">
        <v>1.462</v>
      </c>
      <c r="I4858" s="194"/>
      <c r="L4858" s="189"/>
      <c r="M4858" s="195"/>
      <c r="N4858" s="196"/>
      <c r="O4858" s="196"/>
      <c r="P4858" s="196"/>
      <c r="Q4858" s="196"/>
      <c r="R4858" s="196"/>
      <c r="S4858" s="196"/>
      <c r="T4858" s="197"/>
      <c r="AT4858" s="191" t="s">
        <v>532</v>
      </c>
      <c r="AU4858" s="191" t="s">
        <v>89</v>
      </c>
      <c r="AV4858" s="13" t="s">
        <v>89</v>
      </c>
      <c r="AW4858" s="13" t="s">
        <v>30</v>
      </c>
      <c r="AX4858" s="13" t="s">
        <v>76</v>
      </c>
      <c r="AY4858" s="191" t="s">
        <v>524</v>
      </c>
    </row>
    <row r="4859" spans="2:51" s="14" customFormat="1">
      <c r="B4859" s="198"/>
      <c r="D4859" s="190" t="s">
        <v>532</v>
      </c>
      <c r="E4859" s="199" t="s">
        <v>1</v>
      </c>
      <c r="F4859" s="200" t="s">
        <v>1129</v>
      </c>
      <c r="H4859" s="199" t="s">
        <v>1</v>
      </c>
      <c r="I4859" s="201"/>
      <c r="L4859" s="198"/>
      <c r="M4859" s="202"/>
      <c r="N4859" s="203"/>
      <c r="O4859" s="203"/>
      <c r="P4859" s="203"/>
      <c r="Q4859" s="203"/>
      <c r="R4859" s="203"/>
      <c r="S4859" s="203"/>
      <c r="T4859" s="204"/>
      <c r="AT4859" s="199" t="s">
        <v>532</v>
      </c>
      <c r="AU4859" s="199" t="s">
        <v>89</v>
      </c>
      <c r="AV4859" s="14" t="s">
        <v>83</v>
      </c>
      <c r="AW4859" s="14" t="s">
        <v>30</v>
      </c>
      <c r="AX4859" s="14" t="s">
        <v>76</v>
      </c>
      <c r="AY4859" s="199" t="s">
        <v>524</v>
      </c>
    </row>
    <row r="4860" spans="2:51" s="14" customFormat="1">
      <c r="B4860" s="198"/>
      <c r="D4860" s="190" t="s">
        <v>532</v>
      </c>
      <c r="E4860" s="199" t="s">
        <v>1</v>
      </c>
      <c r="F4860" s="200" t="s">
        <v>1177</v>
      </c>
      <c r="H4860" s="199" t="s">
        <v>1</v>
      </c>
      <c r="I4860" s="201"/>
      <c r="L4860" s="198"/>
      <c r="M4860" s="202"/>
      <c r="N4860" s="203"/>
      <c r="O4860" s="203"/>
      <c r="P4860" s="203"/>
      <c r="Q4860" s="203"/>
      <c r="R4860" s="203"/>
      <c r="S4860" s="203"/>
      <c r="T4860" s="204"/>
      <c r="AT4860" s="199" t="s">
        <v>532</v>
      </c>
      <c r="AU4860" s="199" t="s">
        <v>89</v>
      </c>
      <c r="AV4860" s="14" t="s">
        <v>83</v>
      </c>
      <c r="AW4860" s="14" t="s">
        <v>30</v>
      </c>
      <c r="AX4860" s="14" t="s">
        <v>76</v>
      </c>
      <c r="AY4860" s="199" t="s">
        <v>524</v>
      </c>
    </row>
    <row r="4861" spans="2:51" s="13" customFormat="1">
      <c r="B4861" s="189"/>
      <c r="D4861" s="190" t="s">
        <v>532</v>
      </c>
      <c r="E4861" s="191" t="s">
        <v>1</v>
      </c>
      <c r="F4861" s="192" t="s">
        <v>4727</v>
      </c>
      <c r="H4861" s="193">
        <v>3.286</v>
      </c>
      <c r="I4861" s="194"/>
      <c r="L4861" s="189"/>
      <c r="M4861" s="195"/>
      <c r="N4861" s="196"/>
      <c r="O4861" s="196"/>
      <c r="P4861" s="196"/>
      <c r="Q4861" s="196"/>
      <c r="R4861" s="196"/>
      <c r="S4861" s="196"/>
      <c r="T4861" s="197"/>
      <c r="AT4861" s="191" t="s">
        <v>532</v>
      </c>
      <c r="AU4861" s="191" t="s">
        <v>89</v>
      </c>
      <c r="AV4861" s="13" t="s">
        <v>89</v>
      </c>
      <c r="AW4861" s="13" t="s">
        <v>30</v>
      </c>
      <c r="AX4861" s="13" t="s">
        <v>76</v>
      </c>
      <c r="AY4861" s="191" t="s">
        <v>524</v>
      </c>
    </row>
    <row r="4862" spans="2:51" s="14" customFormat="1">
      <c r="B4862" s="198"/>
      <c r="D4862" s="190" t="s">
        <v>532</v>
      </c>
      <c r="E4862" s="199" t="s">
        <v>1</v>
      </c>
      <c r="F4862" s="200" t="s">
        <v>1226</v>
      </c>
      <c r="H4862" s="199" t="s">
        <v>1</v>
      </c>
      <c r="I4862" s="201"/>
      <c r="L4862" s="198"/>
      <c r="M4862" s="202"/>
      <c r="N4862" s="203"/>
      <c r="O4862" s="203"/>
      <c r="P4862" s="203"/>
      <c r="Q4862" s="203"/>
      <c r="R4862" s="203"/>
      <c r="S4862" s="203"/>
      <c r="T4862" s="204"/>
      <c r="AT4862" s="199" t="s">
        <v>532</v>
      </c>
      <c r="AU4862" s="199" t="s">
        <v>89</v>
      </c>
      <c r="AV4862" s="14" t="s">
        <v>83</v>
      </c>
      <c r="AW4862" s="14" t="s">
        <v>30</v>
      </c>
      <c r="AX4862" s="14" t="s">
        <v>76</v>
      </c>
      <c r="AY4862" s="199" t="s">
        <v>524</v>
      </c>
    </row>
    <row r="4863" spans="2:51" s="13" customFormat="1">
      <c r="B4863" s="189"/>
      <c r="D4863" s="190" t="s">
        <v>532</v>
      </c>
      <c r="E4863" s="191" t="s">
        <v>1</v>
      </c>
      <c r="F4863" s="192" t="s">
        <v>4728</v>
      </c>
      <c r="H4863" s="193">
        <v>19.484999999999999</v>
      </c>
      <c r="I4863" s="194"/>
      <c r="L4863" s="189"/>
      <c r="M4863" s="195"/>
      <c r="N4863" s="196"/>
      <c r="O4863" s="196"/>
      <c r="P4863" s="196"/>
      <c r="Q4863" s="196"/>
      <c r="R4863" s="196"/>
      <c r="S4863" s="196"/>
      <c r="T4863" s="197"/>
      <c r="AT4863" s="191" t="s">
        <v>532</v>
      </c>
      <c r="AU4863" s="191" t="s">
        <v>89</v>
      </c>
      <c r="AV4863" s="13" t="s">
        <v>89</v>
      </c>
      <c r="AW4863" s="13" t="s">
        <v>30</v>
      </c>
      <c r="AX4863" s="13" t="s">
        <v>76</v>
      </c>
      <c r="AY4863" s="191" t="s">
        <v>524</v>
      </c>
    </row>
    <row r="4864" spans="2:51" s="13" customFormat="1">
      <c r="B4864" s="189"/>
      <c r="D4864" s="190" t="s">
        <v>532</v>
      </c>
      <c r="E4864" s="191" t="s">
        <v>1</v>
      </c>
      <c r="F4864" s="192" t="s">
        <v>1514</v>
      </c>
      <c r="H4864" s="193">
        <v>-13.871</v>
      </c>
      <c r="I4864" s="194"/>
      <c r="L4864" s="189"/>
      <c r="M4864" s="195"/>
      <c r="N4864" s="196"/>
      <c r="O4864" s="196"/>
      <c r="P4864" s="196"/>
      <c r="Q4864" s="196"/>
      <c r="R4864" s="196"/>
      <c r="S4864" s="196"/>
      <c r="T4864" s="197"/>
      <c r="AT4864" s="191" t="s">
        <v>532</v>
      </c>
      <c r="AU4864" s="191" t="s">
        <v>89</v>
      </c>
      <c r="AV4864" s="13" t="s">
        <v>89</v>
      </c>
      <c r="AW4864" s="13" t="s">
        <v>30</v>
      </c>
      <c r="AX4864" s="13" t="s">
        <v>76</v>
      </c>
      <c r="AY4864" s="191" t="s">
        <v>524</v>
      </c>
    </row>
    <row r="4865" spans="2:51" s="13" customFormat="1">
      <c r="B4865" s="189"/>
      <c r="D4865" s="190" t="s">
        <v>532</v>
      </c>
      <c r="E4865" s="191" t="s">
        <v>1</v>
      </c>
      <c r="F4865" s="192" t="s">
        <v>1515</v>
      </c>
      <c r="H4865" s="193">
        <v>1.4830000000000001</v>
      </c>
      <c r="I4865" s="194"/>
      <c r="L4865" s="189"/>
      <c r="M4865" s="195"/>
      <c r="N4865" s="196"/>
      <c r="O4865" s="196"/>
      <c r="P4865" s="196"/>
      <c r="Q4865" s="196"/>
      <c r="R4865" s="196"/>
      <c r="S4865" s="196"/>
      <c r="T4865" s="197"/>
      <c r="AT4865" s="191" t="s">
        <v>532</v>
      </c>
      <c r="AU4865" s="191" t="s">
        <v>89</v>
      </c>
      <c r="AV4865" s="13" t="s">
        <v>89</v>
      </c>
      <c r="AW4865" s="13" t="s">
        <v>30</v>
      </c>
      <c r="AX4865" s="13" t="s">
        <v>76</v>
      </c>
      <c r="AY4865" s="191" t="s">
        <v>524</v>
      </c>
    </row>
    <row r="4866" spans="2:51" s="14" customFormat="1">
      <c r="B4866" s="198"/>
      <c r="D4866" s="190" t="s">
        <v>532</v>
      </c>
      <c r="E4866" s="199" t="s">
        <v>1</v>
      </c>
      <c r="F4866" s="200" t="s">
        <v>1138</v>
      </c>
      <c r="H4866" s="199" t="s">
        <v>1</v>
      </c>
      <c r="I4866" s="201"/>
      <c r="L4866" s="198"/>
      <c r="M4866" s="202"/>
      <c r="N4866" s="203"/>
      <c r="O4866" s="203"/>
      <c r="P4866" s="203"/>
      <c r="Q4866" s="203"/>
      <c r="R4866" s="203"/>
      <c r="S4866" s="203"/>
      <c r="T4866" s="204"/>
      <c r="AT4866" s="199" t="s">
        <v>532</v>
      </c>
      <c r="AU4866" s="199" t="s">
        <v>89</v>
      </c>
      <c r="AV4866" s="14" t="s">
        <v>83</v>
      </c>
      <c r="AW4866" s="14" t="s">
        <v>30</v>
      </c>
      <c r="AX4866" s="14" t="s">
        <v>76</v>
      </c>
      <c r="AY4866" s="199" t="s">
        <v>524</v>
      </c>
    </row>
    <row r="4867" spans="2:51" s="14" customFormat="1">
      <c r="B4867" s="198"/>
      <c r="D4867" s="190" t="s">
        <v>532</v>
      </c>
      <c r="E4867" s="199" t="s">
        <v>1</v>
      </c>
      <c r="F4867" s="200" t="s">
        <v>1177</v>
      </c>
      <c r="H4867" s="199" t="s">
        <v>1</v>
      </c>
      <c r="I4867" s="201"/>
      <c r="L4867" s="198"/>
      <c r="M4867" s="202"/>
      <c r="N4867" s="203"/>
      <c r="O4867" s="203"/>
      <c r="P4867" s="203"/>
      <c r="Q4867" s="203"/>
      <c r="R4867" s="203"/>
      <c r="S4867" s="203"/>
      <c r="T4867" s="204"/>
      <c r="AT4867" s="199" t="s">
        <v>532</v>
      </c>
      <c r="AU4867" s="199" t="s">
        <v>89</v>
      </c>
      <c r="AV4867" s="14" t="s">
        <v>83</v>
      </c>
      <c r="AW4867" s="14" t="s">
        <v>30</v>
      </c>
      <c r="AX4867" s="14" t="s">
        <v>76</v>
      </c>
      <c r="AY4867" s="199" t="s">
        <v>524</v>
      </c>
    </row>
    <row r="4868" spans="2:51" s="13" customFormat="1">
      <c r="B4868" s="189"/>
      <c r="D4868" s="190" t="s">
        <v>532</v>
      </c>
      <c r="E4868" s="191" t="s">
        <v>1</v>
      </c>
      <c r="F4868" s="192" t="s">
        <v>4729</v>
      </c>
      <c r="H4868" s="193">
        <v>22.648</v>
      </c>
      <c r="I4868" s="194"/>
      <c r="L4868" s="189"/>
      <c r="M4868" s="195"/>
      <c r="N4868" s="196"/>
      <c r="O4868" s="196"/>
      <c r="P4868" s="196"/>
      <c r="Q4868" s="196"/>
      <c r="R4868" s="196"/>
      <c r="S4868" s="196"/>
      <c r="T4868" s="197"/>
      <c r="AT4868" s="191" t="s">
        <v>532</v>
      </c>
      <c r="AU4868" s="191" t="s">
        <v>89</v>
      </c>
      <c r="AV4868" s="13" t="s">
        <v>89</v>
      </c>
      <c r="AW4868" s="13" t="s">
        <v>30</v>
      </c>
      <c r="AX4868" s="13" t="s">
        <v>76</v>
      </c>
      <c r="AY4868" s="191" t="s">
        <v>524</v>
      </c>
    </row>
    <row r="4869" spans="2:51" s="14" customFormat="1">
      <c r="B4869" s="198"/>
      <c r="D4869" s="190" t="s">
        <v>532</v>
      </c>
      <c r="E4869" s="199" t="s">
        <v>1</v>
      </c>
      <c r="F4869" s="200" t="s">
        <v>1226</v>
      </c>
      <c r="H4869" s="199" t="s">
        <v>1</v>
      </c>
      <c r="I4869" s="201"/>
      <c r="L4869" s="198"/>
      <c r="M4869" s="202"/>
      <c r="N4869" s="203"/>
      <c r="O4869" s="203"/>
      <c r="P4869" s="203"/>
      <c r="Q4869" s="203"/>
      <c r="R4869" s="203"/>
      <c r="S4869" s="203"/>
      <c r="T4869" s="204"/>
      <c r="AT4869" s="199" t="s">
        <v>532</v>
      </c>
      <c r="AU4869" s="199" t="s">
        <v>89</v>
      </c>
      <c r="AV4869" s="14" t="s">
        <v>83</v>
      </c>
      <c r="AW4869" s="14" t="s">
        <v>30</v>
      </c>
      <c r="AX4869" s="14" t="s">
        <v>76</v>
      </c>
      <c r="AY4869" s="199" t="s">
        <v>524</v>
      </c>
    </row>
    <row r="4870" spans="2:51" s="13" customFormat="1">
      <c r="B4870" s="189"/>
      <c r="D4870" s="190" t="s">
        <v>532</v>
      </c>
      <c r="E4870" s="191" t="s">
        <v>1</v>
      </c>
      <c r="F4870" s="192" t="s">
        <v>4730</v>
      </c>
      <c r="H4870" s="193">
        <v>18.036000000000001</v>
      </c>
      <c r="I4870" s="194"/>
      <c r="L4870" s="189"/>
      <c r="M4870" s="195"/>
      <c r="N4870" s="196"/>
      <c r="O4870" s="196"/>
      <c r="P4870" s="196"/>
      <c r="Q4870" s="196"/>
      <c r="R4870" s="196"/>
      <c r="S4870" s="196"/>
      <c r="T4870" s="197"/>
      <c r="AT4870" s="191" t="s">
        <v>532</v>
      </c>
      <c r="AU4870" s="191" t="s">
        <v>89</v>
      </c>
      <c r="AV4870" s="13" t="s">
        <v>89</v>
      </c>
      <c r="AW4870" s="13" t="s">
        <v>30</v>
      </c>
      <c r="AX4870" s="13" t="s">
        <v>76</v>
      </c>
      <c r="AY4870" s="191" t="s">
        <v>524</v>
      </c>
    </row>
    <row r="4871" spans="2:51" s="13" customFormat="1">
      <c r="B4871" s="189"/>
      <c r="D4871" s="190" t="s">
        <v>532</v>
      </c>
      <c r="E4871" s="191" t="s">
        <v>1</v>
      </c>
      <c r="F4871" s="192" t="s">
        <v>1518</v>
      </c>
      <c r="H4871" s="193">
        <v>-12.839</v>
      </c>
      <c r="I4871" s="194"/>
      <c r="L4871" s="189"/>
      <c r="M4871" s="195"/>
      <c r="N4871" s="196"/>
      <c r="O4871" s="196"/>
      <c r="P4871" s="196"/>
      <c r="Q4871" s="196"/>
      <c r="R4871" s="196"/>
      <c r="S4871" s="196"/>
      <c r="T4871" s="197"/>
      <c r="AT4871" s="191" t="s">
        <v>532</v>
      </c>
      <c r="AU4871" s="191" t="s">
        <v>89</v>
      </c>
      <c r="AV4871" s="13" t="s">
        <v>89</v>
      </c>
      <c r="AW4871" s="13" t="s">
        <v>30</v>
      </c>
      <c r="AX4871" s="13" t="s">
        <v>76</v>
      </c>
      <c r="AY4871" s="191" t="s">
        <v>524</v>
      </c>
    </row>
    <row r="4872" spans="2:51" s="13" customFormat="1">
      <c r="B4872" s="189"/>
      <c r="D4872" s="190" t="s">
        <v>532</v>
      </c>
      <c r="E4872" s="191" t="s">
        <v>1</v>
      </c>
      <c r="F4872" s="192" t="s">
        <v>1519</v>
      </c>
      <c r="H4872" s="193">
        <v>1.3160000000000001</v>
      </c>
      <c r="I4872" s="194"/>
      <c r="L4872" s="189"/>
      <c r="M4872" s="195"/>
      <c r="N4872" s="196"/>
      <c r="O4872" s="196"/>
      <c r="P4872" s="196"/>
      <c r="Q4872" s="196"/>
      <c r="R4872" s="196"/>
      <c r="S4872" s="196"/>
      <c r="T4872" s="197"/>
      <c r="AT4872" s="191" t="s">
        <v>532</v>
      </c>
      <c r="AU4872" s="191" t="s">
        <v>89</v>
      </c>
      <c r="AV4872" s="13" t="s">
        <v>89</v>
      </c>
      <c r="AW4872" s="13" t="s">
        <v>30</v>
      </c>
      <c r="AX4872" s="13" t="s">
        <v>76</v>
      </c>
      <c r="AY4872" s="191" t="s">
        <v>524</v>
      </c>
    </row>
    <row r="4873" spans="2:51" s="14" customFormat="1">
      <c r="B4873" s="198"/>
      <c r="D4873" s="190" t="s">
        <v>532</v>
      </c>
      <c r="E4873" s="199" t="s">
        <v>1</v>
      </c>
      <c r="F4873" s="200" t="s">
        <v>1520</v>
      </c>
      <c r="H4873" s="199" t="s">
        <v>1</v>
      </c>
      <c r="I4873" s="201"/>
      <c r="L4873" s="198"/>
      <c r="M4873" s="202"/>
      <c r="N4873" s="203"/>
      <c r="O4873" s="203"/>
      <c r="P4873" s="203"/>
      <c r="Q4873" s="203"/>
      <c r="R4873" s="203"/>
      <c r="S4873" s="203"/>
      <c r="T4873" s="204"/>
      <c r="AT4873" s="199" t="s">
        <v>532</v>
      </c>
      <c r="AU4873" s="199" t="s">
        <v>89</v>
      </c>
      <c r="AV4873" s="14" t="s">
        <v>83</v>
      </c>
      <c r="AW4873" s="14" t="s">
        <v>30</v>
      </c>
      <c r="AX4873" s="14" t="s">
        <v>76</v>
      </c>
      <c r="AY4873" s="199" t="s">
        <v>524</v>
      </c>
    </row>
    <row r="4874" spans="2:51" s="14" customFormat="1">
      <c r="B4874" s="198"/>
      <c r="D4874" s="190" t="s">
        <v>532</v>
      </c>
      <c r="E4874" s="199" t="s">
        <v>1</v>
      </c>
      <c r="F4874" s="200" t="s">
        <v>1177</v>
      </c>
      <c r="H4874" s="199" t="s">
        <v>1</v>
      </c>
      <c r="I4874" s="201"/>
      <c r="L4874" s="198"/>
      <c r="M4874" s="202"/>
      <c r="N4874" s="203"/>
      <c r="O4874" s="203"/>
      <c r="P4874" s="203"/>
      <c r="Q4874" s="203"/>
      <c r="R4874" s="203"/>
      <c r="S4874" s="203"/>
      <c r="T4874" s="204"/>
      <c r="AT4874" s="199" t="s">
        <v>532</v>
      </c>
      <c r="AU4874" s="199" t="s">
        <v>89</v>
      </c>
      <c r="AV4874" s="14" t="s">
        <v>83</v>
      </c>
      <c r="AW4874" s="14" t="s">
        <v>30</v>
      </c>
      <c r="AX4874" s="14" t="s">
        <v>76</v>
      </c>
      <c r="AY4874" s="199" t="s">
        <v>524</v>
      </c>
    </row>
    <row r="4875" spans="2:51" s="13" customFormat="1">
      <c r="B4875" s="189"/>
      <c r="D4875" s="190" t="s">
        <v>532</v>
      </c>
      <c r="E4875" s="191" t="s">
        <v>1</v>
      </c>
      <c r="F4875" s="192" t="s">
        <v>4731</v>
      </c>
      <c r="H4875" s="193">
        <v>3.5259999999999998</v>
      </c>
      <c r="I4875" s="194"/>
      <c r="L4875" s="189"/>
      <c r="M4875" s="195"/>
      <c r="N4875" s="196"/>
      <c r="O4875" s="196"/>
      <c r="P4875" s="196"/>
      <c r="Q4875" s="196"/>
      <c r="R4875" s="196"/>
      <c r="S4875" s="196"/>
      <c r="T4875" s="197"/>
      <c r="AT4875" s="191" t="s">
        <v>532</v>
      </c>
      <c r="AU4875" s="191" t="s">
        <v>89</v>
      </c>
      <c r="AV4875" s="13" t="s">
        <v>89</v>
      </c>
      <c r="AW4875" s="13" t="s">
        <v>30</v>
      </c>
      <c r="AX4875" s="13" t="s">
        <v>76</v>
      </c>
      <c r="AY4875" s="191" t="s">
        <v>524</v>
      </c>
    </row>
    <row r="4876" spans="2:51" s="13" customFormat="1">
      <c r="B4876" s="189"/>
      <c r="D4876" s="190" t="s">
        <v>532</v>
      </c>
      <c r="E4876" s="191" t="s">
        <v>1</v>
      </c>
      <c r="F4876" s="192" t="s">
        <v>4732</v>
      </c>
      <c r="H4876" s="193">
        <v>33.048000000000002</v>
      </c>
      <c r="I4876" s="194"/>
      <c r="L4876" s="189"/>
      <c r="M4876" s="195"/>
      <c r="N4876" s="196"/>
      <c r="O4876" s="196"/>
      <c r="P4876" s="196"/>
      <c r="Q4876" s="196"/>
      <c r="R4876" s="196"/>
      <c r="S4876" s="196"/>
      <c r="T4876" s="197"/>
      <c r="AT4876" s="191" t="s">
        <v>532</v>
      </c>
      <c r="AU4876" s="191" t="s">
        <v>89</v>
      </c>
      <c r="AV4876" s="13" t="s">
        <v>89</v>
      </c>
      <c r="AW4876" s="13" t="s">
        <v>30</v>
      </c>
      <c r="AX4876" s="13" t="s">
        <v>76</v>
      </c>
      <c r="AY4876" s="191" t="s">
        <v>524</v>
      </c>
    </row>
    <row r="4877" spans="2:51" s="13" customFormat="1">
      <c r="B4877" s="189"/>
      <c r="D4877" s="190" t="s">
        <v>532</v>
      </c>
      <c r="E4877" s="191" t="s">
        <v>1</v>
      </c>
      <c r="F4877" s="192" t="s">
        <v>1523</v>
      </c>
      <c r="H4877" s="193">
        <v>3.1379999999999999</v>
      </c>
      <c r="I4877" s="194"/>
      <c r="L4877" s="189"/>
      <c r="M4877" s="195"/>
      <c r="N4877" s="196"/>
      <c r="O4877" s="196"/>
      <c r="P4877" s="196"/>
      <c r="Q4877" s="196"/>
      <c r="R4877" s="196"/>
      <c r="S4877" s="196"/>
      <c r="T4877" s="197"/>
      <c r="AT4877" s="191" t="s">
        <v>532</v>
      </c>
      <c r="AU4877" s="191" t="s">
        <v>89</v>
      </c>
      <c r="AV4877" s="13" t="s">
        <v>89</v>
      </c>
      <c r="AW4877" s="13" t="s">
        <v>30</v>
      </c>
      <c r="AX4877" s="13" t="s">
        <v>76</v>
      </c>
      <c r="AY4877" s="191" t="s">
        <v>524</v>
      </c>
    </row>
    <row r="4878" spans="2:51" s="13" customFormat="1">
      <c r="B4878" s="189"/>
      <c r="D4878" s="190" t="s">
        <v>532</v>
      </c>
      <c r="E4878" s="191" t="s">
        <v>1</v>
      </c>
      <c r="F4878" s="192" t="s">
        <v>4733</v>
      </c>
      <c r="H4878" s="193">
        <v>1.3280000000000001</v>
      </c>
      <c r="I4878" s="194"/>
      <c r="L4878" s="189"/>
      <c r="M4878" s="195"/>
      <c r="N4878" s="196"/>
      <c r="O4878" s="196"/>
      <c r="P4878" s="196"/>
      <c r="Q4878" s="196"/>
      <c r="R4878" s="196"/>
      <c r="S4878" s="196"/>
      <c r="T4878" s="197"/>
      <c r="AT4878" s="191" t="s">
        <v>532</v>
      </c>
      <c r="AU4878" s="191" t="s">
        <v>89</v>
      </c>
      <c r="AV4878" s="13" t="s">
        <v>89</v>
      </c>
      <c r="AW4878" s="13" t="s">
        <v>30</v>
      </c>
      <c r="AX4878" s="13" t="s">
        <v>76</v>
      </c>
      <c r="AY4878" s="191" t="s">
        <v>524</v>
      </c>
    </row>
    <row r="4879" spans="2:51" s="14" customFormat="1">
      <c r="B4879" s="198"/>
      <c r="D4879" s="190" t="s">
        <v>532</v>
      </c>
      <c r="E4879" s="199" t="s">
        <v>1</v>
      </c>
      <c r="F4879" s="200" t="s">
        <v>1212</v>
      </c>
      <c r="H4879" s="199" t="s">
        <v>1</v>
      </c>
      <c r="I4879" s="201"/>
      <c r="L4879" s="198"/>
      <c r="M4879" s="202"/>
      <c r="N4879" s="203"/>
      <c r="O4879" s="203"/>
      <c r="P4879" s="203"/>
      <c r="Q4879" s="203"/>
      <c r="R4879" s="203"/>
      <c r="S4879" s="203"/>
      <c r="T4879" s="204"/>
      <c r="AT4879" s="199" t="s">
        <v>532</v>
      </c>
      <c r="AU4879" s="199" t="s">
        <v>89</v>
      </c>
      <c r="AV4879" s="14" t="s">
        <v>83</v>
      </c>
      <c r="AW4879" s="14" t="s">
        <v>30</v>
      </c>
      <c r="AX4879" s="14" t="s">
        <v>76</v>
      </c>
      <c r="AY4879" s="199" t="s">
        <v>524</v>
      </c>
    </row>
    <row r="4880" spans="2:51" s="13" customFormat="1">
      <c r="B4880" s="189"/>
      <c r="D4880" s="190" t="s">
        <v>532</v>
      </c>
      <c r="E4880" s="191" t="s">
        <v>1</v>
      </c>
      <c r="F4880" s="192" t="s">
        <v>1525</v>
      </c>
      <c r="H4880" s="193">
        <v>4.1639999999999997</v>
      </c>
      <c r="I4880" s="194"/>
      <c r="L4880" s="189"/>
      <c r="M4880" s="195"/>
      <c r="N4880" s="196"/>
      <c r="O4880" s="196"/>
      <c r="P4880" s="196"/>
      <c r="Q4880" s="196"/>
      <c r="R4880" s="196"/>
      <c r="S4880" s="196"/>
      <c r="T4880" s="197"/>
      <c r="AT4880" s="191" t="s">
        <v>532</v>
      </c>
      <c r="AU4880" s="191" t="s">
        <v>89</v>
      </c>
      <c r="AV4880" s="13" t="s">
        <v>89</v>
      </c>
      <c r="AW4880" s="13" t="s">
        <v>30</v>
      </c>
      <c r="AX4880" s="13" t="s">
        <v>76</v>
      </c>
      <c r="AY4880" s="191" t="s">
        <v>524</v>
      </c>
    </row>
    <row r="4881" spans="2:51" s="14" customFormat="1">
      <c r="B4881" s="198"/>
      <c r="D4881" s="190" t="s">
        <v>532</v>
      </c>
      <c r="E4881" s="199" t="s">
        <v>1</v>
      </c>
      <c r="F4881" s="200" t="s">
        <v>1226</v>
      </c>
      <c r="H4881" s="199" t="s">
        <v>1</v>
      </c>
      <c r="I4881" s="201"/>
      <c r="L4881" s="198"/>
      <c r="M4881" s="202"/>
      <c r="N4881" s="203"/>
      <c r="O4881" s="203"/>
      <c r="P4881" s="203"/>
      <c r="Q4881" s="203"/>
      <c r="R4881" s="203"/>
      <c r="S4881" s="203"/>
      <c r="T4881" s="204"/>
      <c r="AT4881" s="199" t="s">
        <v>532</v>
      </c>
      <c r="AU4881" s="199" t="s">
        <v>89</v>
      </c>
      <c r="AV4881" s="14" t="s">
        <v>83</v>
      </c>
      <c r="AW4881" s="14" t="s">
        <v>30</v>
      </c>
      <c r="AX4881" s="14" t="s">
        <v>76</v>
      </c>
      <c r="AY4881" s="199" t="s">
        <v>524</v>
      </c>
    </row>
    <row r="4882" spans="2:51" s="13" customFormat="1">
      <c r="B4882" s="189"/>
      <c r="D4882" s="190" t="s">
        <v>532</v>
      </c>
      <c r="E4882" s="191" t="s">
        <v>1</v>
      </c>
      <c r="F4882" s="192" t="s">
        <v>4734</v>
      </c>
      <c r="H4882" s="193">
        <v>9.4469999999999992</v>
      </c>
      <c r="I4882" s="194"/>
      <c r="L4882" s="189"/>
      <c r="M4882" s="195"/>
      <c r="N4882" s="196"/>
      <c r="O4882" s="196"/>
      <c r="P4882" s="196"/>
      <c r="Q4882" s="196"/>
      <c r="R4882" s="196"/>
      <c r="S4882" s="196"/>
      <c r="T4882" s="197"/>
      <c r="AT4882" s="191" t="s">
        <v>532</v>
      </c>
      <c r="AU4882" s="191" t="s">
        <v>89</v>
      </c>
      <c r="AV4882" s="13" t="s">
        <v>89</v>
      </c>
      <c r="AW4882" s="13" t="s">
        <v>30</v>
      </c>
      <c r="AX4882" s="13" t="s">
        <v>76</v>
      </c>
      <c r="AY4882" s="191" t="s">
        <v>524</v>
      </c>
    </row>
    <row r="4883" spans="2:51" s="13" customFormat="1" ht="20.399999999999999">
      <c r="B4883" s="189"/>
      <c r="D4883" s="190" t="s">
        <v>532</v>
      </c>
      <c r="E4883" s="191" t="s">
        <v>1</v>
      </c>
      <c r="F4883" s="192" t="s">
        <v>4735</v>
      </c>
      <c r="H4883" s="193">
        <v>54.567</v>
      </c>
      <c r="I4883" s="194"/>
      <c r="L4883" s="189"/>
      <c r="M4883" s="195"/>
      <c r="N4883" s="196"/>
      <c r="O4883" s="196"/>
      <c r="P4883" s="196"/>
      <c r="Q4883" s="196"/>
      <c r="R4883" s="196"/>
      <c r="S4883" s="196"/>
      <c r="T4883" s="197"/>
      <c r="AT4883" s="191" t="s">
        <v>532</v>
      </c>
      <c r="AU4883" s="191" t="s">
        <v>89</v>
      </c>
      <c r="AV4883" s="13" t="s">
        <v>89</v>
      </c>
      <c r="AW4883" s="13" t="s">
        <v>30</v>
      </c>
      <c r="AX4883" s="13" t="s">
        <v>76</v>
      </c>
      <c r="AY4883" s="191" t="s">
        <v>524</v>
      </c>
    </row>
    <row r="4884" spans="2:51" s="13" customFormat="1">
      <c r="B4884" s="189"/>
      <c r="D4884" s="190" t="s">
        <v>532</v>
      </c>
      <c r="E4884" s="191" t="s">
        <v>1</v>
      </c>
      <c r="F4884" s="192" t="s">
        <v>1528</v>
      </c>
      <c r="H4884" s="193">
        <v>6.4340000000000002</v>
      </c>
      <c r="I4884" s="194"/>
      <c r="L4884" s="189"/>
      <c r="M4884" s="195"/>
      <c r="N4884" s="196"/>
      <c r="O4884" s="196"/>
      <c r="P4884" s="196"/>
      <c r="Q4884" s="196"/>
      <c r="R4884" s="196"/>
      <c r="S4884" s="196"/>
      <c r="T4884" s="197"/>
      <c r="AT4884" s="191" t="s">
        <v>532</v>
      </c>
      <c r="AU4884" s="191" t="s">
        <v>89</v>
      </c>
      <c r="AV4884" s="13" t="s">
        <v>89</v>
      </c>
      <c r="AW4884" s="13" t="s">
        <v>30</v>
      </c>
      <c r="AX4884" s="13" t="s">
        <v>76</v>
      </c>
      <c r="AY4884" s="191" t="s">
        <v>524</v>
      </c>
    </row>
    <row r="4885" spans="2:51" s="13" customFormat="1">
      <c r="B4885" s="189"/>
      <c r="D4885" s="190" t="s">
        <v>532</v>
      </c>
      <c r="E4885" s="191" t="s">
        <v>1</v>
      </c>
      <c r="F4885" s="192" t="s">
        <v>4736</v>
      </c>
      <c r="H4885" s="193">
        <v>18.920999999999999</v>
      </c>
      <c r="I4885" s="194"/>
      <c r="L4885" s="189"/>
      <c r="M4885" s="195"/>
      <c r="N4885" s="196"/>
      <c r="O4885" s="196"/>
      <c r="P4885" s="196"/>
      <c r="Q4885" s="196"/>
      <c r="R4885" s="196"/>
      <c r="S4885" s="196"/>
      <c r="T4885" s="197"/>
      <c r="AT4885" s="191" t="s">
        <v>532</v>
      </c>
      <c r="AU4885" s="191" t="s">
        <v>89</v>
      </c>
      <c r="AV4885" s="13" t="s">
        <v>89</v>
      </c>
      <c r="AW4885" s="13" t="s">
        <v>30</v>
      </c>
      <c r="AX4885" s="13" t="s">
        <v>76</v>
      </c>
      <c r="AY4885" s="191" t="s">
        <v>524</v>
      </c>
    </row>
    <row r="4886" spans="2:51" s="13" customFormat="1">
      <c r="B4886" s="189"/>
      <c r="D4886" s="190" t="s">
        <v>532</v>
      </c>
      <c r="E4886" s="191" t="s">
        <v>1</v>
      </c>
      <c r="F4886" s="192" t="s">
        <v>1530</v>
      </c>
      <c r="H4886" s="193">
        <v>5.2560000000000002</v>
      </c>
      <c r="I4886" s="194"/>
      <c r="L4886" s="189"/>
      <c r="M4886" s="195"/>
      <c r="N4886" s="196"/>
      <c r="O4886" s="196"/>
      <c r="P4886" s="196"/>
      <c r="Q4886" s="196"/>
      <c r="R4886" s="196"/>
      <c r="S4886" s="196"/>
      <c r="T4886" s="197"/>
      <c r="AT4886" s="191" t="s">
        <v>532</v>
      </c>
      <c r="AU4886" s="191" t="s">
        <v>89</v>
      </c>
      <c r="AV4886" s="13" t="s">
        <v>89</v>
      </c>
      <c r="AW4886" s="13" t="s">
        <v>30</v>
      </c>
      <c r="AX4886" s="13" t="s">
        <v>76</v>
      </c>
      <c r="AY4886" s="191" t="s">
        <v>524</v>
      </c>
    </row>
    <row r="4887" spans="2:51" s="13" customFormat="1" ht="20.399999999999999">
      <c r="B4887" s="189"/>
      <c r="D4887" s="190" t="s">
        <v>532</v>
      </c>
      <c r="E4887" s="191" t="s">
        <v>1</v>
      </c>
      <c r="F4887" s="192" t="s">
        <v>4737</v>
      </c>
      <c r="H4887" s="193">
        <v>16.295000000000002</v>
      </c>
      <c r="I4887" s="194"/>
      <c r="L4887" s="189"/>
      <c r="M4887" s="195"/>
      <c r="N4887" s="196"/>
      <c r="O4887" s="196"/>
      <c r="P4887" s="196"/>
      <c r="Q4887" s="196"/>
      <c r="R4887" s="196"/>
      <c r="S4887" s="196"/>
      <c r="T4887" s="197"/>
      <c r="AT4887" s="191" t="s">
        <v>532</v>
      </c>
      <c r="AU4887" s="191" t="s">
        <v>89</v>
      </c>
      <c r="AV4887" s="13" t="s">
        <v>89</v>
      </c>
      <c r="AW4887" s="13" t="s">
        <v>30</v>
      </c>
      <c r="AX4887" s="13" t="s">
        <v>76</v>
      </c>
      <c r="AY4887" s="191" t="s">
        <v>524</v>
      </c>
    </row>
    <row r="4888" spans="2:51" s="13" customFormat="1">
      <c r="B4888" s="189"/>
      <c r="D4888" s="190" t="s">
        <v>532</v>
      </c>
      <c r="E4888" s="191" t="s">
        <v>1</v>
      </c>
      <c r="F4888" s="192" t="s">
        <v>1532</v>
      </c>
      <c r="H4888" s="193">
        <v>4.6029999999999998</v>
      </c>
      <c r="I4888" s="194"/>
      <c r="L4888" s="189"/>
      <c r="M4888" s="195"/>
      <c r="N4888" s="196"/>
      <c r="O4888" s="196"/>
      <c r="P4888" s="196"/>
      <c r="Q4888" s="196"/>
      <c r="R4888" s="196"/>
      <c r="S4888" s="196"/>
      <c r="T4888" s="197"/>
      <c r="AT4888" s="191" t="s">
        <v>532</v>
      </c>
      <c r="AU4888" s="191" t="s">
        <v>89</v>
      </c>
      <c r="AV4888" s="13" t="s">
        <v>89</v>
      </c>
      <c r="AW4888" s="13" t="s">
        <v>30</v>
      </c>
      <c r="AX4888" s="13" t="s">
        <v>76</v>
      </c>
      <c r="AY4888" s="191" t="s">
        <v>524</v>
      </c>
    </row>
    <row r="4889" spans="2:51" s="13" customFormat="1">
      <c r="B4889" s="189"/>
      <c r="D4889" s="190" t="s">
        <v>532</v>
      </c>
      <c r="E4889" s="191" t="s">
        <v>1</v>
      </c>
      <c r="F4889" s="192" t="s">
        <v>1533</v>
      </c>
      <c r="H4889" s="193">
        <v>2.2879999999999998</v>
      </c>
      <c r="I4889" s="194"/>
      <c r="L4889" s="189"/>
      <c r="M4889" s="195"/>
      <c r="N4889" s="196"/>
      <c r="O4889" s="196"/>
      <c r="P4889" s="196"/>
      <c r="Q4889" s="196"/>
      <c r="R4889" s="196"/>
      <c r="S4889" s="196"/>
      <c r="T4889" s="197"/>
      <c r="AT4889" s="191" t="s">
        <v>532</v>
      </c>
      <c r="AU4889" s="191" t="s">
        <v>89</v>
      </c>
      <c r="AV4889" s="13" t="s">
        <v>89</v>
      </c>
      <c r="AW4889" s="13" t="s">
        <v>30</v>
      </c>
      <c r="AX4889" s="13" t="s">
        <v>76</v>
      </c>
      <c r="AY4889" s="191" t="s">
        <v>524</v>
      </c>
    </row>
    <row r="4890" spans="2:51" s="14" customFormat="1">
      <c r="B4890" s="198"/>
      <c r="D4890" s="190" t="s">
        <v>532</v>
      </c>
      <c r="E4890" s="199" t="s">
        <v>1</v>
      </c>
      <c r="F4890" s="200" t="s">
        <v>1534</v>
      </c>
      <c r="H4890" s="199" t="s">
        <v>1</v>
      </c>
      <c r="I4890" s="201"/>
      <c r="L4890" s="198"/>
      <c r="M4890" s="202"/>
      <c r="N4890" s="203"/>
      <c r="O4890" s="203"/>
      <c r="P4890" s="203"/>
      <c r="Q4890" s="203"/>
      <c r="R4890" s="203"/>
      <c r="S4890" s="203"/>
      <c r="T4890" s="204"/>
      <c r="AT4890" s="199" t="s">
        <v>532</v>
      </c>
      <c r="AU4890" s="199" t="s">
        <v>89</v>
      </c>
      <c r="AV4890" s="14" t="s">
        <v>83</v>
      </c>
      <c r="AW4890" s="14" t="s">
        <v>30</v>
      </c>
      <c r="AX4890" s="14" t="s">
        <v>76</v>
      </c>
      <c r="AY4890" s="199" t="s">
        <v>524</v>
      </c>
    </row>
    <row r="4891" spans="2:51" s="14" customFormat="1">
      <c r="B4891" s="198"/>
      <c r="D4891" s="190" t="s">
        <v>532</v>
      </c>
      <c r="E4891" s="199" t="s">
        <v>1</v>
      </c>
      <c r="F4891" s="200" t="s">
        <v>1177</v>
      </c>
      <c r="H4891" s="199" t="s">
        <v>1</v>
      </c>
      <c r="I4891" s="201"/>
      <c r="L4891" s="198"/>
      <c r="M4891" s="202"/>
      <c r="N4891" s="203"/>
      <c r="O4891" s="203"/>
      <c r="P4891" s="203"/>
      <c r="Q4891" s="203"/>
      <c r="R4891" s="203"/>
      <c r="S4891" s="203"/>
      <c r="T4891" s="204"/>
      <c r="AT4891" s="199" t="s">
        <v>532</v>
      </c>
      <c r="AU4891" s="199" t="s">
        <v>89</v>
      </c>
      <c r="AV4891" s="14" t="s">
        <v>83</v>
      </c>
      <c r="AW4891" s="14" t="s">
        <v>30</v>
      </c>
      <c r="AX4891" s="14" t="s">
        <v>76</v>
      </c>
      <c r="AY4891" s="199" t="s">
        <v>524</v>
      </c>
    </row>
    <row r="4892" spans="2:51" s="13" customFormat="1" ht="20.399999999999999">
      <c r="B4892" s="189"/>
      <c r="D4892" s="190" t="s">
        <v>532</v>
      </c>
      <c r="E4892" s="191" t="s">
        <v>1</v>
      </c>
      <c r="F4892" s="192" t="s">
        <v>4738</v>
      </c>
      <c r="H4892" s="193">
        <v>7.83</v>
      </c>
      <c r="I4892" s="194"/>
      <c r="L4892" s="189"/>
      <c r="M4892" s="195"/>
      <c r="N4892" s="196"/>
      <c r="O4892" s="196"/>
      <c r="P4892" s="196"/>
      <c r="Q4892" s="196"/>
      <c r="R4892" s="196"/>
      <c r="S4892" s="196"/>
      <c r="T4892" s="197"/>
      <c r="AT4892" s="191" t="s">
        <v>532</v>
      </c>
      <c r="AU4892" s="191" t="s">
        <v>89</v>
      </c>
      <c r="AV4892" s="13" t="s">
        <v>89</v>
      </c>
      <c r="AW4892" s="13" t="s">
        <v>30</v>
      </c>
      <c r="AX4892" s="13" t="s">
        <v>76</v>
      </c>
      <c r="AY4892" s="191" t="s">
        <v>524</v>
      </c>
    </row>
    <row r="4893" spans="2:51" s="14" customFormat="1">
      <c r="B4893" s="198"/>
      <c r="D4893" s="190" t="s">
        <v>532</v>
      </c>
      <c r="E4893" s="199" t="s">
        <v>1</v>
      </c>
      <c r="F4893" s="200" t="s">
        <v>1536</v>
      </c>
      <c r="H4893" s="199" t="s">
        <v>1</v>
      </c>
      <c r="I4893" s="201"/>
      <c r="L4893" s="198"/>
      <c r="M4893" s="202"/>
      <c r="N4893" s="203"/>
      <c r="O4893" s="203"/>
      <c r="P4893" s="203"/>
      <c r="Q4893" s="203"/>
      <c r="R4893" s="203"/>
      <c r="S4893" s="203"/>
      <c r="T4893" s="204"/>
      <c r="AT4893" s="199" t="s">
        <v>532</v>
      </c>
      <c r="AU4893" s="199" t="s">
        <v>89</v>
      </c>
      <c r="AV4893" s="14" t="s">
        <v>83</v>
      </c>
      <c r="AW4893" s="14" t="s">
        <v>30</v>
      </c>
      <c r="AX4893" s="14" t="s">
        <v>76</v>
      </c>
      <c r="AY4893" s="199" t="s">
        <v>524</v>
      </c>
    </row>
    <row r="4894" spans="2:51" s="14" customFormat="1">
      <c r="B4894" s="198"/>
      <c r="D4894" s="190" t="s">
        <v>532</v>
      </c>
      <c r="E4894" s="199" t="s">
        <v>1</v>
      </c>
      <c r="F4894" s="200" t="s">
        <v>1226</v>
      </c>
      <c r="H4894" s="199" t="s">
        <v>1</v>
      </c>
      <c r="I4894" s="201"/>
      <c r="L4894" s="198"/>
      <c r="M4894" s="202"/>
      <c r="N4894" s="203"/>
      <c r="O4894" s="203"/>
      <c r="P4894" s="203"/>
      <c r="Q4894" s="203"/>
      <c r="R4894" s="203"/>
      <c r="S4894" s="203"/>
      <c r="T4894" s="204"/>
      <c r="AT4894" s="199" t="s">
        <v>532</v>
      </c>
      <c r="AU4894" s="199" t="s">
        <v>89</v>
      </c>
      <c r="AV4894" s="14" t="s">
        <v>83</v>
      </c>
      <c r="AW4894" s="14" t="s">
        <v>30</v>
      </c>
      <c r="AX4894" s="14" t="s">
        <v>76</v>
      </c>
      <c r="AY4894" s="199" t="s">
        <v>524</v>
      </c>
    </row>
    <row r="4895" spans="2:51" s="13" customFormat="1">
      <c r="B4895" s="189"/>
      <c r="D4895" s="190" t="s">
        <v>532</v>
      </c>
      <c r="E4895" s="191" t="s">
        <v>1</v>
      </c>
      <c r="F4895" s="192" t="s">
        <v>4739</v>
      </c>
      <c r="H4895" s="193">
        <v>7.9960000000000004</v>
      </c>
      <c r="I4895" s="194"/>
      <c r="L4895" s="189"/>
      <c r="M4895" s="195"/>
      <c r="N4895" s="196"/>
      <c r="O4895" s="196"/>
      <c r="P4895" s="196"/>
      <c r="Q4895" s="196"/>
      <c r="R4895" s="196"/>
      <c r="S4895" s="196"/>
      <c r="T4895" s="197"/>
      <c r="AT4895" s="191" t="s">
        <v>532</v>
      </c>
      <c r="AU4895" s="191" t="s">
        <v>89</v>
      </c>
      <c r="AV4895" s="13" t="s">
        <v>89</v>
      </c>
      <c r="AW4895" s="13" t="s">
        <v>30</v>
      </c>
      <c r="AX4895" s="13" t="s">
        <v>76</v>
      </c>
      <c r="AY4895" s="191" t="s">
        <v>524</v>
      </c>
    </row>
    <row r="4896" spans="2:51" s="14" customFormat="1">
      <c r="B4896" s="198"/>
      <c r="D4896" s="190" t="s">
        <v>532</v>
      </c>
      <c r="E4896" s="199" t="s">
        <v>1</v>
      </c>
      <c r="F4896" s="200" t="s">
        <v>1177</v>
      </c>
      <c r="H4896" s="199" t="s">
        <v>1</v>
      </c>
      <c r="I4896" s="201"/>
      <c r="L4896" s="198"/>
      <c r="M4896" s="202"/>
      <c r="N4896" s="203"/>
      <c r="O4896" s="203"/>
      <c r="P4896" s="203"/>
      <c r="Q4896" s="203"/>
      <c r="R4896" s="203"/>
      <c r="S4896" s="203"/>
      <c r="T4896" s="204"/>
      <c r="AT4896" s="199" t="s">
        <v>532</v>
      </c>
      <c r="AU4896" s="199" t="s">
        <v>89</v>
      </c>
      <c r="AV4896" s="14" t="s">
        <v>83</v>
      </c>
      <c r="AW4896" s="14" t="s">
        <v>30</v>
      </c>
      <c r="AX4896" s="14" t="s">
        <v>76</v>
      </c>
      <c r="AY4896" s="199" t="s">
        <v>524</v>
      </c>
    </row>
    <row r="4897" spans="2:51" s="13" customFormat="1" ht="20.399999999999999">
      <c r="B4897" s="189"/>
      <c r="D4897" s="190" t="s">
        <v>532</v>
      </c>
      <c r="E4897" s="191" t="s">
        <v>1</v>
      </c>
      <c r="F4897" s="192" t="s">
        <v>4740</v>
      </c>
      <c r="H4897" s="193">
        <v>14.993</v>
      </c>
      <c r="I4897" s="194"/>
      <c r="L4897" s="189"/>
      <c r="M4897" s="195"/>
      <c r="N4897" s="196"/>
      <c r="O4897" s="196"/>
      <c r="P4897" s="196"/>
      <c r="Q4897" s="196"/>
      <c r="R4897" s="196"/>
      <c r="S4897" s="196"/>
      <c r="T4897" s="197"/>
      <c r="AT4897" s="191" t="s">
        <v>532</v>
      </c>
      <c r="AU4897" s="191" t="s">
        <v>89</v>
      </c>
      <c r="AV4897" s="13" t="s">
        <v>89</v>
      </c>
      <c r="AW4897" s="13" t="s">
        <v>30</v>
      </c>
      <c r="AX4897" s="13" t="s">
        <v>76</v>
      </c>
      <c r="AY4897" s="191" t="s">
        <v>524</v>
      </c>
    </row>
    <row r="4898" spans="2:51" s="13" customFormat="1">
      <c r="B4898" s="189"/>
      <c r="D4898" s="190" t="s">
        <v>532</v>
      </c>
      <c r="E4898" s="191" t="s">
        <v>1</v>
      </c>
      <c r="F4898" s="192" t="s">
        <v>1539</v>
      </c>
      <c r="H4898" s="193">
        <v>1.61</v>
      </c>
      <c r="I4898" s="194"/>
      <c r="L4898" s="189"/>
      <c r="M4898" s="195"/>
      <c r="N4898" s="196"/>
      <c r="O4898" s="196"/>
      <c r="P4898" s="196"/>
      <c r="Q4898" s="196"/>
      <c r="R4898" s="196"/>
      <c r="S4898" s="196"/>
      <c r="T4898" s="197"/>
      <c r="AT4898" s="191" t="s">
        <v>532</v>
      </c>
      <c r="AU4898" s="191" t="s">
        <v>89</v>
      </c>
      <c r="AV4898" s="13" t="s">
        <v>89</v>
      </c>
      <c r="AW4898" s="13" t="s">
        <v>30</v>
      </c>
      <c r="AX4898" s="13" t="s">
        <v>76</v>
      </c>
      <c r="AY4898" s="191" t="s">
        <v>524</v>
      </c>
    </row>
    <row r="4899" spans="2:51" s="14" customFormat="1">
      <c r="B4899" s="198"/>
      <c r="D4899" s="190" t="s">
        <v>532</v>
      </c>
      <c r="E4899" s="199" t="s">
        <v>1</v>
      </c>
      <c r="F4899" s="200" t="s">
        <v>1226</v>
      </c>
      <c r="H4899" s="199" t="s">
        <v>1</v>
      </c>
      <c r="I4899" s="201"/>
      <c r="L4899" s="198"/>
      <c r="M4899" s="202"/>
      <c r="N4899" s="203"/>
      <c r="O4899" s="203"/>
      <c r="P4899" s="203"/>
      <c r="Q4899" s="203"/>
      <c r="R4899" s="203"/>
      <c r="S4899" s="203"/>
      <c r="T4899" s="204"/>
      <c r="AT4899" s="199" t="s">
        <v>532</v>
      </c>
      <c r="AU4899" s="199" t="s">
        <v>89</v>
      </c>
      <c r="AV4899" s="14" t="s">
        <v>83</v>
      </c>
      <c r="AW4899" s="14" t="s">
        <v>30</v>
      </c>
      <c r="AX4899" s="14" t="s">
        <v>76</v>
      </c>
      <c r="AY4899" s="199" t="s">
        <v>524</v>
      </c>
    </row>
    <row r="4900" spans="2:51" s="13" customFormat="1">
      <c r="B4900" s="189"/>
      <c r="D4900" s="190" t="s">
        <v>532</v>
      </c>
      <c r="E4900" s="191" t="s">
        <v>1</v>
      </c>
      <c r="F4900" s="192" t="s">
        <v>4741</v>
      </c>
      <c r="H4900" s="193">
        <v>4.766</v>
      </c>
      <c r="I4900" s="194"/>
      <c r="L4900" s="189"/>
      <c r="M4900" s="195"/>
      <c r="N4900" s="196"/>
      <c r="O4900" s="196"/>
      <c r="P4900" s="196"/>
      <c r="Q4900" s="196"/>
      <c r="R4900" s="196"/>
      <c r="S4900" s="196"/>
      <c r="T4900" s="197"/>
      <c r="AT4900" s="191" t="s">
        <v>532</v>
      </c>
      <c r="AU4900" s="191" t="s">
        <v>89</v>
      </c>
      <c r="AV4900" s="13" t="s">
        <v>89</v>
      </c>
      <c r="AW4900" s="13" t="s">
        <v>30</v>
      </c>
      <c r="AX4900" s="13" t="s">
        <v>76</v>
      </c>
      <c r="AY4900" s="191" t="s">
        <v>524</v>
      </c>
    </row>
    <row r="4901" spans="2:51" s="13" customFormat="1">
      <c r="B4901" s="189"/>
      <c r="D4901" s="190" t="s">
        <v>532</v>
      </c>
      <c r="E4901" s="191" t="s">
        <v>1</v>
      </c>
      <c r="F4901" s="192" t="s">
        <v>4742</v>
      </c>
      <c r="H4901" s="193">
        <v>20.236999999999998</v>
      </c>
      <c r="I4901" s="194"/>
      <c r="L4901" s="189"/>
      <c r="M4901" s="195"/>
      <c r="N4901" s="196"/>
      <c r="O4901" s="196"/>
      <c r="P4901" s="196"/>
      <c r="Q4901" s="196"/>
      <c r="R4901" s="196"/>
      <c r="S4901" s="196"/>
      <c r="T4901" s="197"/>
      <c r="AT4901" s="191" t="s">
        <v>532</v>
      </c>
      <c r="AU4901" s="191" t="s">
        <v>89</v>
      </c>
      <c r="AV4901" s="13" t="s">
        <v>89</v>
      </c>
      <c r="AW4901" s="13" t="s">
        <v>30</v>
      </c>
      <c r="AX4901" s="13" t="s">
        <v>76</v>
      </c>
      <c r="AY4901" s="191" t="s">
        <v>524</v>
      </c>
    </row>
    <row r="4902" spans="2:51" s="13" customFormat="1">
      <c r="B4902" s="189"/>
      <c r="D4902" s="190" t="s">
        <v>532</v>
      </c>
      <c r="E4902" s="191" t="s">
        <v>1</v>
      </c>
      <c r="F4902" s="192" t="s">
        <v>1542</v>
      </c>
      <c r="H4902" s="193">
        <v>-2.58</v>
      </c>
      <c r="I4902" s="194"/>
      <c r="L4902" s="189"/>
      <c r="M4902" s="195"/>
      <c r="N4902" s="196"/>
      <c r="O4902" s="196"/>
      <c r="P4902" s="196"/>
      <c r="Q4902" s="196"/>
      <c r="R4902" s="196"/>
      <c r="S4902" s="196"/>
      <c r="T4902" s="197"/>
      <c r="AT4902" s="191" t="s">
        <v>532</v>
      </c>
      <c r="AU4902" s="191" t="s">
        <v>89</v>
      </c>
      <c r="AV4902" s="13" t="s">
        <v>89</v>
      </c>
      <c r="AW4902" s="13" t="s">
        <v>30</v>
      </c>
      <c r="AX4902" s="13" t="s">
        <v>76</v>
      </c>
      <c r="AY4902" s="191" t="s">
        <v>524</v>
      </c>
    </row>
    <row r="4903" spans="2:51" s="13" customFormat="1">
      <c r="B4903" s="189"/>
      <c r="D4903" s="190" t="s">
        <v>532</v>
      </c>
      <c r="E4903" s="191" t="s">
        <v>1</v>
      </c>
      <c r="F4903" s="192" t="s">
        <v>1543</v>
      </c>
      <c r="H4903" s="193">
        <v>1.056</v>
      </c>
      <c r="I4903" s="194"/>
      <c r="L4903" s="189"/>
      <c r="M4903" s="195"/>
      <c r="N4903" s="196"/>
      <c r="O4903" s="196"/>
      <c r="P4903" s="196"/>
      <c r="Q4903" s="196"/>
      <c r="R4903" s="196"/>
      <c r="S4903" s="196"/>
      <c r="T4903" s="197"/>
      <c r="AT4903" s="191" t="s">
        <v>532</v>
      </c>
      <c r="AU4903" s="191" t="s">
        <v>89</v>
      </c>
      <c r="AV4903" s="13" t="s">
        <v>89</v>
      </c>
      <c r="AW4903" s="13" t="s">
        <v>30</v>
      </c>
      <c r="AX4903" s="13" t="s">
        <v>76</v>
      </c>
      <c r="AY4903" s="191" t="s">
        <v>524</v>
      </c>
    </row>
    <row r="4904" spans="2:51" s="13" customFormat="1">
      <c r="B4904" s="189"/>
      <c r="D4904" s="190" t="s">
        <v>532</v>
      </c>
      <c r="E4904" s="191" t="s">
        <v>1</v>
      </c>
      <c r="F4904" s="192" t="s">
        <v>4743</v>
      </c>
      <c r="H4904" s="193">
        <v>17.292000000000002</v>
      </c>
      <c r="I4904" s="194"/>
      <c r="L4904" s="189"/>
      <c r="M4904" s="195"/>
      <c r="N4904" s="196"/>
      <c r="O4904" s="196"/>
      <c r="P4904" s="196"/>
      <c r="Q4904" s="196"/>
      <c r="R4904" s="196"/>
      <c r="S4904" s="196"/>
      <c r="T4904" s="197"/>
      <c r="AT4904" s="191" t="s">
        <v>532</v>
      </c>
      <c r="AU4904" s="191" t="s">
        <v>89</v>
      </c>
      <c r="AV4904" s="13" t="s">
        <v>89</v>
      </c>
      <c r="AW4904" s="13" t="s">
        <v>30</v>
      </c>
      <c r="AX4904" s="13" t="s">
        <v>76</v>
      </c>
      <c r="AY4904" s="191" t="s">
        <v>524</v>
      </c>
    </row>
    <row r="4905" spans="2:51" s="13" customFormat="1">
      <c r="B4905" s="189"/>
      <c r="D4905" s="190" t="s">
        <v>532</v>
      </c>
      <c r="E4905" s="191" t="s">
        <v>1</v>
      </c>
      <c r="F4905" s="192" t="s">
        <v>1545</v>
      </c>
      <c r="H4905" s="193">
        <v>4.51</v>
      </c>
      <c r="I4905" s="194"/>
      <c r="L4905" s="189"/>
      <c r="M4905" s="195"/>
      <c r="N4905" s="196"/>
      <c r="O4905" s="196"/>
      <c r="P4905" s="196"/>
      <c r="Q4905" s="196"/>
      <c r="R4905" s="196"/>
      <c r="S4905" s="196"/>
      <c r="T4905" s="197"/>
      <c r="AT4905" s="191" t="s">
        <v>532</v>
      </c>
      <c r="AU4905" s="191" t="s">
        <v>89</v>
      </c>
      <c r="AV4905" s="13" t="s">
        <v>89</v>
      </c>
      <c r="AW4905" s="13" t="s">
        <v>30</v>
      </c>
      <c r="AX4905" s="13" t="s">
        <v>76</v>
      </c>
      <c r="AY4905" s="191" t="s">
        <v>524</v>
      </c>
    </row>
    <row r="4906" spans="2:51" s="14" customFormat="1">
      <c r="B4906" s="198"/>
      <c r="D4906" s="190" t="s">
        <v>532</v>
      </c>
      <c r="E4906" s="199" t="s">
        <v>1</v>
      </c>
      <c r="F4906" s="200" t="s">
        <v>1212</v>
      </c>
      <c r="H4906" s="199" t="s">
        <v>1</v>
      </c>
      <c r="I4906" s="201"/>
      <c r="L4906" s="198"/>
      <c r="M4906" s="202"/>
      <c r="N4906" s="203"/>
      <c r="O4906" s="203"/>
      <c r="P4906" s="203"/>
      <c r="Q4906" s="203"/>
      <c r="R4906" s="203"/>
      <c r="S4906" s="203"/>
      <c r="T4906" s="204"/>
      <c r="AT4906" s="199" t="s">
        <v>532</v>
      </c>
      <c r="AU4906" s="199" t="s">
        <v>89</v>
      </c>
      <c r="AV4906" s="14" t="s">
        <v>83</v>
      </c>
      <c r="AW4906" s="14" t="s">
        <v>30</v>
      </c>
      <c r="AX4906" s="14" t="s">
        <v>76</v>
      </c>
      <c r="AY4906" s="199" t="s">
        <v>524</v>
      </c>
    </row>
    <row r="4907" spans="2:51" s="13" customFormat="1">
      <c r="B4907" s="189"/>
      <c r="D4907" s="190" t="s">
        <v>532</v>
      </c>
      <c r="E4907" s="191" t="s">
        <v>1</v>
      </c>
      <c r="F4907" s="192" t="s">
        <v>1546</v>
      </c>
      <c r="H4907" s="193">
        <v>1.006</v>
      </c>
      <c r="I4907" s="194"/>
      <c r="L4907" s="189"/>
      <c r="M4907" s="195"/>
      <c r="N4907" s="196"/>
      <c r="O4907" s="196"/>
      <c r="P4907" s="196"/>
      <c r="Q4907" s="196"/>
      <c r="R4907" s="196"/>
      <c r="S4907" s="196"/>
      <c r="T4907" s="197"/>
      <c r="AT4907" s="191" t="s">
        <v>532</v>
      </c>
      <c r="AU4907" s="191" t="s">
        <v>89</v>
      </c>
      <c r="AV4907" s="13" t="s">
        <v>89</v>
      </c>
      <c r="AW4907" s="13" t="s">
        <v>30</v>
      </c>
      <c r="AX4907" s="13" t="s">
        <v>76</v>
      </c>
      <c r="AY4907" s="191" t="s">
        <v>524</v>
      </c>
    </row>
    <row r="4908" spans="2:51" s="14" customFormat="1">
      <c r="B4908" s="198"/>
      <c r="D4908" s="190" t="s">
        <v>532</v>
      </c>
      <c r="E4908" s="199" t="s">
        <v>1</v>
      </c>
      <c r="F4908" s="200" t="s">
        <v>1177</v>
      </c>
      <c r="H4908" s="199" t="s">
        <v>1</v>
      </c>
      <c r="I4908" s="201"/>
      <c r="L4908" s="198"/>
      <c r="M4908" s="202"/>
      <c r="N4908" s="203"/>
      <c r="O4908" s="203"/>
      <c r="P4908" s="203"/>
      <c r="Q4908" s="203"/>
      <c r="R4908" s="203"/>
      <c r="S4908" s="203"/>
      <c r="T4908" s="204"/>
      <c r="AT4908" s="199" t="s">
        <v>532</v>
      </c>
      <c r="AU4908" s="199" t="s">
        <v>89</v>
      </c>
      <c r="AV4908" s="14" t="s">
        <v>83</v>
      </c>
      <c r="AW4908" s="14" t="s">
        <v>30</v>
      </c>
      <c r="AX4908" s="14" t="s">
        <v>76</v>
      </c>
      <c r="AY4908" s="199" t="s">
        <v>524</v>
      </c>
    </row>
    <row r="4909" spans="2:51" s="13" customFormat="1">
      <c r="B4909" s="189"/>
      <c r="D4909" s="190" t="s">
        <v>532</v>
      </c>
      <c r="E4909" s="191" t="s">
        <v>1</v>
      </c>
      <c r="F4909" s="192" t="s">
        <v>4744</v>
      </c>
      <c r="H4909" s="193">
        <v>16.766999999999999</v>
      </c>
      <c r="I4909" s="194"/>
      <c r="L4909" s="189"/>
      <c r="M4909" s="195"/>
      <c r="N4909" s="196"/>
      <c r="O4909" s="196"/>
      <c r="P4909" s="196"/>
      <c r="Q4909" s="196"/>
      <c r="R4909" s="196"/>
      <c r="S4909" s="196"/>
      <c r="T4909" s="197"/>
      <c r="AT4909" s="191" t="s">
        <v>532</v>
      </c>
      <c r="AU4909" s="191" t="s">
        <v>89</v>
      </c>
      <c r="AV4909" s="13" t="s">
        <v>89</v>
      </c>
      <c r="AW4909" s="13" t="s">
        <v>30</v>
      </c>
      <c r="AX4909" s="13" t="s">
        <v>76</v>
      </c>
      <c r="AY4909" s="191" t="s">
        <v>524</v>
      </c>
    </row>
    <row r="4910" spans="2:51" s="13" customFormat="1">
      <c r="B4910" s="189"/>
      <c r="D4910" s="190" t="s">
        <v>532</v>
      </c>
      <c r="E4910" s="191" t="s">
        <v>1</v>
      </c>
      <c r="F4910" s="192" t="s">
        <v>1548</v>
      </c>
      <c r="H4910" s="193">
        <v>3.9780000000000002</v>
      </c>
      <c r="I4910" s="194"/>
      <c r="L4910" s="189"/>
      <c r="M4910" s="195"/>
      <c r="N4910" s="196"/>
      <c r="O4910" s="196"/>
      <c r="P4910" s="196"/>
      <c r="Q4910" s="196"/>
      <c r="R4910" s="196"/>
      <c r="S4910" s="196"/>
      <c r="T4910" s="197"/>
      <c r="AT4910" s="191" t="s">
        <v>532</v>
      </c>
      <c r="AU4910" s="191" t="s">
        <v>89</v>
      </c>
      <c r="AV4910" s="13" t="s">
        <v>89</v>
      </c>
      <c r="AW4910" s="13" t="s">
        <v>30</v>
      </c>
      <c r="AX4910" s="13" t="s">
        <v>76</v>
      </c>
      <c r="AY4910" s="191" t="s">
        <v>524</v>
      </c>
    </row>
    <row r="4911" spans="2:51" s="14" customFormat="1">
      <c r="B4911" s="198"/>
      <c r="D4911" s="190" t="s">
        <v>532</v>
      </c>
      <c r="E4911" s="199" t="s">
        <v>1</v>
      </c>
      <c r="F4911" s="200" t="s">
        <v>1226</v>
      </c>
      <c r="H4911" s="199" t="s">
        <v>1</v>
      </c>
      <c r="I4911" s="201"/>
      <c r="L4911" s="198"/>
      <c r="M4911" s="202"/>
      <c r="N4911" s="203"/>
      <c r="O4911" s="203"/>
      <c r="P4911" s="203"/>
      <c r="Q4911" s="203"/>
      <c r="R4911" s="203"/>
      <c r="S4911" s="203"/>
      <c r="T4911" s="204"/>
      <c r="AT4911" s="199" t="s">
        <v>532</v>
      </c>
      <c r="AU4911" s="199" t="s">
        <v>89</v>
      </c>
      <c r="AV4911" s="14" t="s">
        <v>83</v>
      </c>
      <c r="AW4911" s="14" t="s">
        <v>30</v>
      </c>
      <c r="AX4911" s="14" t="s">
        <v>76</v>
      </c>
      <c r="AY4911" s="199" t="s">
        <v>524</v>
      </c>
    </row>
    <row r="4912" spans="2:51" s="13" customFormat="1">
      <c r="B4912" s="189"/>
      <c r="D4912" s="190" t="s">
        <v>532</v>
      </c>
      <c r="E4912" s="191" t="s">
        <v>1</v>
      </c>
      <c r="F4912" s="192" t="s">
        <v>4745</v>
      </c>
      <c r="H4912" s="193">
        <v>28.702999999999999</v>
      </c>
      <c r="I4912" s="194"/>
      <c r="L4912" s="189"/>
      <c r="M4912" s="195"/>
      <c r="N4912" s="196"/>
      <c r="O4912" s="196"/>
      <c r="P4912" s="196"/>
      <c r="Q4912" s="196"/>
      <c r="R4912" s="196"/>
      <c r="S4912" s="196"/>
      <c r="T4912" s="197"/>
      <c r="AT4912" s="191" t="s">
        <v>532</v>
      </c>
      <c r="AU4912" s="191" t="s">
        <v>89</v>
      </c>
      <c r="AV4912" s="13" t="s">
        <v>89</v>
      </c>
      <c r="AW4912" s="13" t="s">
        <v>30</v>
      </c>
      <c r="AX4912" s="13" t="s">
        <v>76</v>
      </c>
      <c r="AY4912" s="191" t="s">
        <v>524</v>
      </c>
    </row>
    <row r="4913" spans="2:51" s="13" customFormat="1">
      <c r="B4913" s="189"/>
      <c r="D4913" s="190" t="s">
        <v>532</v>
      </c>
      <c r="E4913" s="191" t="s">
        <v>1</v>
      </c>
      <c r="F4913" s="192" t="s">
        <v>1550</v>
      </c>
      <c r="H4913" s="193">
        <v>5.4219999999999997</v>
      </c>
      <c r="I4913" s="194"/>
      <c r="L4913" s="189"/>
      <c r="M4913" s="195"/>
      <c r="N4913" s="196"/>
      <c r="O4913" s="196"/>
      <c r="P4913" s="196"/>
      <c r="Q4913" s="196"/>
      <c r="R4913" s="196"/>
      <c r="S4913" s="196"/>
      <c r="T4913" s="197"/>
      <c r="AT4913" s="191" t="s">
        <v>532</v>
      </c>
      <c r="AU4913" s="191" t="s">
        <v>89</v>
      </c>
      <c r="AV4913" s="13" t="s">
        <v>89</v>
      </c>
      <c r="AW4913" s="13" t="s">
        <v>30</v>
      </c>
      <c r="AX4913" s="13" t="s">
        <v>76</v>
      </c>
      <c r="AY4913" s="191" t="s">
        <v>524</v>
      </c>
    </row>
    <row r="4914" spans="2:51" s="13" customFormat="1">
      <c r="B4914" s="189"/>
      <c r="D4914" s="190" t="s">
        <v>532</v>
      </c>
      <c r="E4914" s="191" t="s">
        <v>1</v>
      </c>
      <c r="F4914" s="192" t="s">
        <v>4746</v>
      </c>
      <c r="H4914" s="193">
        <v>4.13</v>
      </c>
      <c r="I4914" s="194"/>
      <c r="L4914" s="189"/>
      <c r="M4914" s="195"/>
      <c r="N4914" s="196"/>
      <c r="O4914" s="196"/>
      <c r="P4914" s="196"/>
      <c r="Q4914" s="196"/>
      <c r="R4914" s="196"/>
      <c r="S4914" s="196"/>
      <c r="T4914" s="197"/>
      <c r="AT4914" s="191" t="s">
        <v>532</v>
      </c>
      <c r="AU4914" s="191" t="s">
        <v>89</v>
      </c>
      <c r="AV4914" s="13" t="s">
        <v>89</v>
      </c>
      <c r="AW4914" s="13" t="s">
        <v>30</v>
      </c>
      <c r="AX4914" s="13" t="s">
        <v>76</v>
      </c>
      <c r="AY4914" s="191" t="s">
        <v>524</v>
      </c>
    </row>
    <row r="4915" spans="2:51" s="13" customFormat="1">
      <c r="B4915" s="189"/>
      <c r="D4915" s="190" t="s">
        <v>532</v>
      </c>
      <c r="E4915" s="191" t="s">
        <v>1</v>
      </c>
      <c r="F4915" s="192" t="s">
        <v>1552</v>
      </c>
      <c r="H4915" s="193">
        <v>-0.98</v>
      </c>
      <c r="I4915" s="194"/>
      <c r="L4915" s="189"/>
      <c r="M4915" s="195"/>
      <c r="N4915" s="196"/>
      <c r="O4915" s="196"/>
      <c r="P4915" s="196"/>
      <c r="Q4915" s="196"/>
      <c r="R4915" s="196"/>
      <c r="S4915" s="196"/>
      <c r="T4915" s="197"/>
      <c r="AT4915" s="191" t="s">
        <v>532</v>
      </c>
      <c r="AU4915" s="191" t="s">
        <v>89</v>
      </c>
      <c r="AV4915" s="13" t="s">
        <v>89</v>
      </c>
      <c r="AW4915" s="13" t="s">
        <v>30</v>
      </c>
      <c r="AX4915" s="13" t="s">
        <v>76</v>
      </c>
      <c r="AY4915" s="191" t="s">
        <v>524</v>
      </c>
    </row>
    <row r="4916" spans="2:51" s="14" customFormat="1">
      <c r="B4916" s="198"/>
      <c r="D4916" s="190" t="s">
        <v>532</v>
      </c>
      <c r="E4916" s="199" t="s">
        <v>1</v>
      </c>
      <c r="F4916" s="200" t="s">
        <v>1553</v>
      </c>
      <c r="H4916" s="199" t="s">
        <v>1</v>
      </c>
      <c r="I4916" s="201"/>
      <c r="L4916" s="198"/>
      <c r="M4916" s="202"/>
      <c r="N4916" s="203"/>
      <c r="O4916" s="203"/>
      <c r="P4916" s="203"/>
      <c r="Q4916" s="203"/>
      <c r="R4916" s="203"/>
      <c r="S4916" s="203"/>
      <c r="T4916" s="204"/>
      <c r="AT4916" s="199" t="s">
        <v>532</v>
      </c>
      <c r="AU4916" s="199" t="s">
        <v>89</v>
      </c>
      <c r="AV4916" s="14" t="s">
        <v>83</v>
      </c>
      <c r="AW4916" s="14" t="s">
        <v>30</v>
      </c>
      <c r="AX4916" s="14" t="s">
        <v>76</v>
      </c>
      <c r="AY4916" s="199" t="s">
        <v>524</v>
      </c>
    </row>
    <row r="4917" spans="2:51" s="14" customFormat="1">
      <c r="B4917" s="198"/>
      <c r="D4917" s="190" t="s">
        <v>532</v>
      </c>
      <c r="E4917" s="199" t="s">
        <v>1</v>
      </c>
      <c r="F4917" s="200" t="s">
        <v>1226</v>
      </c>
      <c r="H4917" s="199" t="s">
        <v>1</v>
      </c>
      <c r="I4917" s="201"/>
      <c r="L4917" s="198"/>
      <c r="M4917" s="202"/>
      <c r="N4917" s="203"/>
      <c r="O4917" s="203"/>
      <c r="P4917" s="203"/>
      <c r="Q4917" s="203"/>
      <c r="R4917" s="203"/>
      <c r="S4917" s="203"/>
      <c r="T4917" s="204"/>
      <c r="AT4917" s="199" t="s">
        <v>532</v>
      </c>
      <c r="AU4917" s="199" t="s">
        <v>89</v>
      </c>
      <c r="AV4917" s="14" t="s">
        <v>83</v>
      </c>
      <c r="AW4917" s="14" t="s">
        <v>30</v>
      </c>
      <c r="AX4917" s="14" t="s">
        <v>76</v>
      </c>
      <c r="AY4917" s="199" t="s">
        <v>524</v>
      </c>
    </row>
    <row r="4918" spans="2:51" s="13" customFormat="1">
      <c r="B4918" s="189"/>
      <c r="D4918" s="190" t="s">
        <v>532</v>
      </c>
      <c r="E4918" s="191" t="s">
        <v>1</v>
      </c>
      <c r="F4918" s="192" t="s">
        <v>4747</v>
      </c>
      <c r="H4918" s="193">
        <v>8.3740000000000006</v>
      </c>
      <c r="I4918" s="194"/>
      <c r="L4918" s="189"/>
      <c r="M4918" s="195"/>
      <c r="N4918" s="196"/>
      <c r="O4918" s="196"/>
      <c r="P4918" s="196"/>
      <c r="Q4918" s="196"/>
      <c r="R4918" s="196"/>
      <c r="S4918" s="196"/>
      <c r="T4918" s="197"/>
      <c r="AT4918" s="191" t="s">
        <v>532</v>
      </c>
      <c r="AU4918" s="191" t="s">
        <v>89</v>
      </c>
      <c r="AV4918" s="13" t="s">
        <v>89</v>
      </c>
      <c r="AW4918" s="13" t="s">
        <v>30</v>
      </c>
      <c r="AX4918" s="13" t="s">
        <v>76</v>
      </c>
      <c r="AY4918" s="191" t="s">
        <v>524</v>
      </c>
    </row>
    <row r="4919" spans="2:51" s="13" customFormat="1">
      <c r="B4919" s="189"/>
      <c r="D4919" s="190" t="s">
        <v>532</v>
      </c>
      <c r="E4919" s="191" t="s">
        <v>1</v>
      </c>
      <c r="F4919" s="192" t="s">
        <v>4748</v>
      </c>
      <c r="H4919" s="193">
        <v>30.204999999999998</v>
      </c>
      <c r="I4919" s="194"/>
      <c r="L4919" s="189"/>
      <c r="M4919" s="195"/>
      <c r="N4919" s="196"/>
      <c r="O4919" s="196"/>
      <c r="P4919" s="196"/>
      <c r="Q4919" s="196"/>
      <c r="R4919" s="196"/>
      <c r="S4919" s="196"/>
      <c r="T4919" s="197"/>
      <c r="AT4919" s="191" t="s">
        <v>532</v>
      </c>
      <c r="AU4919" s="191" t="s">
        <v>89</v>
      </c>
      <c r="AV4919" s="13" t="s">
        <v>89</v>
      </c>
      <c r="AW4919" s="13" t="s">
        <v>30</v>
      </c>
      <c r="AX4919" s="13" t="s">
        <v>76</v>
      </c>
      <c r="AY4919" s="191" t="s">
        <v>524</v>
      </c>
    </row>
    <row r="4920" spans="2:51" s="13" customFormat="1">
      <c r="B4920" s="189"/>
      <c r="D4920" s="190" t="s">
        <v>532</v>
      </c>
      <c r="E4920" s="191" t="s">
        <v>1</v>
      </c>
      <c r="F4920" s="192" t="s">
        <v>1556</v>
      </c>
      <c r="H4920" s="193">
        <v>8.8160000000000007</v>
      </c>
      <c r="I4920" s="194"/>
      <c r="L4920" s="189"/>
      <c r="M4920" s="195"/>
      <c r="N4920" s="196"/>
      <c r="O4920" s="196"/>
      <c r="P4920" s="196"/>
      <c r="Q4920" s="196"/>
      <c r="R4920" s="196"/>
      <c r="S4920" s="196"/>
      <c r="T4920" s="197"/>
      <c r="AT4920" s="191" t="s">
        <v>532</v>
      </c>
      <c r="AU4920" s="191" t="s">
        <v>89</v>
      </c>
      <c r="AV4920" s="13" t="s">
        <v>89</v>
      </c>
      <c r="AW4920" s="13" t="s">
        <v>30</v>
      </c>
      <c r="AX4920" s="13" t="s">
        <v>76</v>
      </c>
      <c r="AY4920" s="191" t="s">
        <v>524</v>
      </c>
    </row>
    <row r="4921" spans="2:51" s="13" customFormat="1">
      <c r="B4921" s="189"/>
      <c r="D4921" s="190" t="s">
        <v>532</v>
      </c>
      <c r="E4921" s="191" t="s">
        <v>1</v>
      </c>
      <c r="F4921" s="192" t="s">
        <v>4749</v>
      </c>
      <c r="H4921" s="193">
        <v>6.1310000000000002</v>
      </c>
      <c r="I4921" s="194"/>
      <c r="L4921" s="189"/>
      <c r="M4921" s="195"/>
      <c r="N4921" s="196"/>
      <c r="O4921" s="196"/>
      <c r="P4921" s="196"/>
      <c r="Q4921" s="196"/>
      <c r="R4921" s="196"/>
      <c r="S4921" s="196"/>
      <c r="T4921" s="197"/>
      <c r="AT4921" s="191" t="s">
        <v>532</v>
      </c>
      <c r="AU4921" s="191" t="s">
        <v>89</v>
      </c>
      <c r="AV4921" s="13" t="s">
        <v>89</v>
      </c>
      <c r="AW4921" s="13" t="s">
        <v>30</v>
      </c>
      <c r="AX4921" s="13" t="s">
        <v>76</v>
      </c>
      <c r="AY4921" s="191" t="s">
        <v>524</v>
      </c>
    </row>
    <row r="4922" spans="2:51" s="13" customFormat="1">
      <c r="B4922" s="189"/>
      <c r="D4922" s="190" t="s">
        <v>532</v>
      </c>
      <c r="E4922" s="191" t="s">
        <v>1</v>
      </c>
      <c r="F4922" s="192" t="s">
        <v>1558</v>
      </c>
      <c r="H4922" s="193">
        <v>1.256</v>
      </c>
      <c r="I4922" s="194"/>
      <c r="L4922" s="189"/>
      <c r="M4922" s="195"/>
      <c r="N4922" s="196"/>
      <c r="O4922" s="196"/>
      <c r="P4922" s="196"/>
      <c r="Q4922" s="196"/>
      <c r="R4922" s="196"/>
      <c r="S4922" s="196"/>
      <c r="T4922" s="197"/>
      <c r="AT4922" s="191" t="s">
        <v>532</v>
      </c>
      <c r="AU4922" s="191" t="s">
        <v>89</v>
      </c>
      <c r="AV4922" s="13" t="s">
        <v>89</v>
      </c>
      <c r="AW4922" s="13" t="s">
        <v>30</v>
      </c>
      <c r="AX4922" s="13" t="s">
        <v>76</v>
      </c>
      <c r="AY4922" s="191" t="s">
        <v>524</v>
      </c>
    </row>
    <row r="4923" spans="2:51" s="14" customFormat="1">
      <c r="B4923" s="198"/>
      <c r="D4923" s="190" t="s">
        <v>532</v>
      </c>
      <c r="E4923" s="199" t="s">
        <v>1</v>
      </c>
      <c r="F4923" s="200" t="s">
        <v>1212</v>
      </c>
      <c r="H4923" s="199" t="s">
        <v>1</v>
      </c>
      <c r="I4923" s="201"/>
      <c r="L4923" s="198"/>
      <c r="M4923" s="202"/>
      <c r="N4923" s="203"/>
      <c r="O4923" s="203"/>
      <c r="P4923" s="203"/>
      <c r="Q4923" s="203"/>
      <c r="R4923" s="203"/>
      <c r="S4923" s="203"/>
      <c r="T4923" s="204"/>
      <c r="AT4923" s="199" t="s">
        <v>532</v>
      </c>
      <c r="AU4923" s="199" t="s">
        <v>89</v>
      </c>
      <c r="AV4923" s="14" t="s">
        <v>83</v>
      </c>
      <c r="AW4923" s="14" t="s">
        <v>30</v>
      </c>
      <c r="AX4923" s="14" t="s">
        <v>76</v>
      </c>
      <c r="AY4923" s="199" t="s">
        <v>524</v>
      </c>
    </row>
    <row r="4924" spans="2:51" s="13" customFormat="1">
      <c r="B4924" s="189"/>
      <c r="D4924" s="190" t="s">
        <v>532</v>
      </c>
      <c r="E4924" s="191" t="s">
        <v>1</v>
      </c>
      <c r="F4924" s="192" t="s">
        <v>1559</v>
      </c>
      <c r="H4924" s="193">
        <v>15.433999999999999</v>
      </c>
      <c r="I4924" s="194"/>
      <c r="L4924" s="189"/>
      <c r="M4924" s="195"/>
      <c r="N4924" s="196"/>
      <c r="O4924" s="196"/>
      <c r="P4924" s="196"/>
      <c r="Q4924" s="196"/>
      <c r="R4924" s="196"/>
      <c r="S4924" s="196"/>
      <c r="T4924" s="197"/>
      <c r="AT4924" s="191" t="s">
        <v>532</v>
      </c>
      <c r="AU4924" s="191" t="s">
        <v>89</v>
      </c>
      <c r="AV4924" s="13" t="s">
        <v>89</v>
      </c>
      <c r="AW4924" s="13" t="s">
        <v>30</v>
      </c>
      <c r="AX4924" s="13" t="s">
        <v>76</v>
      </c>
      <c r="AY4924" s="191" t="s">
        <v>524</v>
      </c>
    </row>
    <row r="4925" spans="2:51" s="14" customFormat="1">
      <c r="B4925" s="198"/>
      <c r="D4925" s="190" t="s">
        <v>532</v>
      </c>
      <c r="E4925" s="199" t="s">
        <v>1</v>
      </c>
      <c r="F4925" s="200" t="s">
        <v>1560</v>
      </c>
      <c r="H4925" s="199" t="s">
        <v>1</v>
      </c>
      <c r="I4925" s="201"/>
      <c r="L4925" s="198"/>
      <c r="M4925" s="202"/>
      <c r="N4925" s="203"/>
      <c r="O4925" s="203"/>
      <c r="P4925" s="203"/>
      <c r="Q4925" s="203"/>
      <c r="R4925" s="203"/>
      <c r="S4925" s="203"/>
      <c r="T4925" s="204"/>
      <c r="AT4925" s="199" t="s">
        <v>532</v>
      </c>
      <c r="AU4925" s="199" t="s">
        <v>89</v>
      </c>
      <c r="AV4925" s="14" t="s">
        <v>83</v>
      </c>
      <c r="AW4925" s="14" t="s">
        <v>30</v>
      </c>
      <c r="AX4925" s="14" t="s">
        <v>76</v>
      </c>
      <c r="AY4925" s="199" t="s">
        <v>524</v>
      </c>
    </row>
    <row r="4926" spans="2:51" s="14" customFormat="1">
      <c r="B4926" s="198"/>
      <c r="D4926" s="190" t="s">
        <v>532</v>
      </c>
      <c r="E4926" s="199" t="s">
        <v>1</v>
      </c>
      <c r="F4926" s="200" t="s">
        <v>1177</v>
      </c>
      <c r="H4926" s="199" t="s">
        <v>1</v>
      </c>
      <c r="I4926" s="201"/>
      <c r="L4926" s="198"/>
      <c r="M4926" s="202"/>
      <c r="N4926" s="203"/>
      <c r="O4926" s="203"/>
      <c r="P4926" s="203"/>
      <c r="Q4926" s="203"/>
      <c r="R4926" s="203"/>
      <c r="S4926" s="203"/>
      <c r="T4926" s="204"/>
      <c r="AT4926" s="199" t="s">
        <v>532</v>
      </c>
      <c r="AU4926" s="199" t="s">
        <v>89</v>
      </c>
      <c r="AV4926" s="14" t="s">
        <v>83</v>
      </c>
      <c r="AW4926" s="14" t="s">
        <v>30</v>
      </c>
      <c r="AX4926" s="14" t="s">
        <v>76</v>
      </c>
      <c r="AY4926" s="199" t="s">
        <v>524</v>
      </c>
    </row>
    <row r="4927" spans="2:51" s="13" customFormat="1">
      <c r="B4927" s="189"/>
      <c r="D4927" s="190" t="s">
        <v>532</v>
      </c>
      <c r="E4927" s="191" t="s">
        <v>1</v>
      </c>
      <c r="F4927" s="192" t="s">
        <v>4750</v>
      </c>
      <c r="H4927" s="193">
        <v>3.2970000000000002</v>
      </c>
      <c r="I4927" s="194"/>
      <c r="L4927" s="189"/>
      <c r="M4927" s="195"/>
      <c r="N4927" s="196"/>
      <c r="O4927" s="196"/>
      <c r="P4927" s="196"/>
      <c r="Q4927" s="196"/>
      <c r="R4927" s="196"/>
      <c r="S4927" s="196"/>
      <c r="T4927" s="197"/>
      <c r="AT4927" s="191" t="s">
        <v>532</v>
      </c>
      <c r="AU4927" s="191" t="s">
        <v>89</v>
      </c>
      <c r="AV4927" s="13" t="s">
        <v>89</v>
      </c>
      <c r="AW4927" s="13" t="s">
        <v>30</v>
      </c>
      <c r="AX4927" s="13" t="s">
        <v>76</v>
      </c>
      <c r="AY4927" s="191" t="s">
        <v>524</v>
      </c>
    </row>
    <row r="4928" spans="2:51" s="14" customFormat="1">
      <c r="B4928" s="198"/>
      <c r="D4928" s="190" t="s">
        <v>532</v>
      </c>
      <c r="E4928" s="199" t="s">
        <v>1</v>
      </c>
      <c r="F4928" s="200" t="s">
        <v>1212</v>
      </c>
      <c r="H4928" s="199" t="s">
        <v>1</v>
      </c>
      <c r="I4928" s="201"/>
      <c r="L4928" s="198"/>
      <c r="M4928" s="202"/>
      <c r="N4928" s="203"/>
      <c r="O4928" s="203"/>
      <c r="P4928" s="203"/>
      <c r="Q4928" s="203"/>
      <c r="R4928" s="203"/>
      <c r="S4928" s="203"/>
      <c r="T4928" s="204"/>
      <c r="AT4928" s="199" t="s">
        <v>532</v>
      </c>
      <c r="AU4928" s="199" t="s">
        <v>89</v>
      </c>
      <c r="AV4928" s="14" t="s">
        <v>83</v>
      </c>
      <c r="AW4928" s="14" t="s">
        <v>30</v>
      </c>
      <c r="AX4928" s="14" t="s">
        <v>76</v>
      </c>
      <c r="AY4928" s="199" t="s">
        <v>524</v>
      </c>
    </row>
    <row r="4929" spans="2:51" s="13" customFormat="1">
      <c r="B4929" s="189"/>
      <c r="D4929" s="190" t="s">
        <v>532</v>
      </c>
      <c r="E4929" s="191" t="s">
        <v>1</v>
      </c>
      <c r="F4929" s="192" t="s">
        <v>4751</v>
      </c>
      <c r="H4929" s="193">
        <v>25.082999999999998</v>
      </c>
      <c r="I4929" s="194"/>
      <c r="L4929" s="189"/>
      <c r="M4929" s="195"/>
      <c r="N4929" s="196"/>
      <c r="O4929" s="196"/>
      <c r="P4929" s="196"/>
      <c r="Q4929" s="196"/>
      <c r="R4929" s="196"/>
      <c r="S4929" s="196"/>
      <c r="T4929" s="197"/>
      <c r="AT4929" s="191" t="s">
        <v>532</v>
      </c>
      <c r="AU4929" s="191" t="s">
        <v>89</v>
      </c>
      <c r="AV4929" s="13" t="s">
        <v>89</v>
      </c>
      <c r="AW4929" s="13" t="s">
        <v>30</v>
      </c>
      <c r="AX4929" s="13" t="s">
        <v>76</v>
      </c>
      <c r="AY4929" s="191" t="s">
        <v>524</v>
      </c>
    </row>
    <row r="4930" spans="2:51" s="15" customFormat="1">
      <c r="B4930" s="205"/>
      <c r="D4930" s="190" t="s">
        <v>532</v>
      </c>
      <c r="E4930" s="206" t="s">
        <v>1</v>
      </c>
      <c r="F4930" s="207" t="s">
        <v>589</v>
      </c>
      <c r="H4930" s="208">
        <v>1066.184</v>
      </c>
      <c r="I4930" s="209"/>
      <c r="L4930" s="205"/>
      <c r="M4930" s="210"/>
      <c r="N4930" s="211"/>
      <c r="O4930" s="211"/>
      <c r="P4930" s="211"/>
      <c r="Q4930" s="211"/>
      <c r="R4930" s="211"/>
      <c r="S4930" s="211"/>
      <c r="T4930" s="212"/>
      <c r="AT4930" s="206" t="s">
        <v>532</v>
      </c>
      <c r="AU4930" s="206" t="s">
        <v>89</v>
      </c>
      <c r="AV4930" s="15" t="s">
        <v>537</v>
      </c>
      <c r="AW4930" s="15" t="s">
        <v>30</v>
      </c>
      <c r="AX4930" s="15" t="s">
        <v>76</v>
      </c>
      <c r="AY4930" s="206" t="s">
        <v>524</v>
      </c>
    </row>
    <row r="4931" spans="2:51" s="14" customFormat="1">
      <c r="B4931" s="198"/>
      <c r="D4931" s="190" t="s">
        <v>532</v>
      </c>
      <c r="E4931" s="199" t="s">
        <v>1</v>
      </c>
      <c r="F4931" s="200" t="s">
        <v>1149</v>
      </c>
      <c r="H4931" s="199" t="s">
        <v>1</v>
      </c>
      <c r="I4931" s="201"/>
      <c r="L4931" s="198"/>
      <c r="M4931" s="202"/>
      <c r="N4931" s="203"/>
      <c r="O4931" s="203"/>
      <c r="P4931" s="203"/>
      <c r="Q4931" s="203"/>
      <c r="R4931" s="203"/>
      <c r="S4931" s="203"/>
      <c r="T4931" s="204"/>
      <c r="AT4931" s="199" t="s">
        <v>532</v>
      </c>
      <c r="AU4931" s="199" t="s">
        <v>89</v>
      </c>
      <c r="AV4931" s="14" t="s">
        <v>83</v>
      </c>
      <c r="AW4931" s="14" t="s">
        <v>30</v>
      </c>
      <c r="AX4931" s="14" t="s">
        <v>76</v>
      </c>
      <c r="AY4931" s="199" t="s">
        <v>524</v>
      </c>
    </row>
    <row r="4932" spans="2:51" s="14" customFormat="1">
      <c r="B4932" s="198"/>
      <c r="D4932" s="190" t="s">
        <v>532</v>
      </c>
      <c r="E4932" s="199" t="s">
        <v>1</v>
      </c>
      <c r="F4932" s="200" t="s">
        <v>1150</v>
      </c>
      <c r="H4932" s="199" t="s">
        <v>1</v>
      </c>
      <c r="I4932" s="201"/>
      <c r="L4932" s="198"/>
      <c r="M4932" s="202"/>
      <c r="N4932" s="203"/>
      <c r="O4932" s="203"/>
      <c r="P4932" s="203"/>
      <c r="Q4932" s="203"/>
      <c r="R4932" s="203"/>
      <c r="S4932" s="203"/>
      <c r="T4932" s="204"/>
      <c r="AT4932" s="199" t="s">
        <v>532</v>
      </c>
      <c r="AU4932" s="199" t="s">
        <v>89</v>
      </c>
      <c r="AV4932" s="14" t="s">
        <v>83</v>
      </c>
      <c r="AW4932" s="14" t="s">
        <v>30</v>
      </c>
      <c r="AX4932" s="14" t="s">
        <v>76</v>
      </c>
      <c r="AY4932" s="199" t="s">
        <v>524</v>
      </c>
    </row>
    <row r="4933" spans="2:51" s="14" customFormat="1">
      <c r="B4933" s="198"/>
      <c r="D4933" s="190" t="s">
        <v>532</v>
      </c>
      <c r="E4933" s="199" t="s">
        <v>1</v>
      </c>
      <c r="F4933" s="200" t="s">
        <v>1177</v>
      </c>
      <c r="H4933" s="199" t="s">
        <v>1</v>
      </c>
      <c r="I4933" s="201"/>
      <c r="L4933" s="198"/>
      <c r="M4933" s="202"/>
      <c r="N4933" s="203"/>
      <c r="O4933" s="203"/>
      <c r="P4933" s="203"/>
      <c r="Q4933" s="203"/>
      <c r="R4933" s="203"/>
      <c r="S4933" s="203"/>
      <c r="T4933" s="204"/>
      <c r="AT4933" s="199" t="s">
        <v>532</v>
      </c>
      <c r="AU4933" s="199" t="s">
        <v>89</v>
      </c>
      <c r="AV4933" s="14" t="s">
        <v>83</v>
      </c>
      <c r="AW4933" s="14" t="s">
        <v>30</v>
      </c>
      <c r="AX4933" s="14" t="s">
        <v>76</v>
      </c>
      <c r="AY4933" s="199" t="s">
        <v>524</v>
      </c>
    </row>
    <row r="4934" spans="2:51" s="13" customFormat="1">
      <c r="B4934" s="189"/>
      <c r="D4934" s="190" t="s">
        <v>532</v>
      </c>
      <c r="E4934" s="191" t="s">
        <v>1</v>
      </c>
      <c r="F4934" s="192" t="s">
        <v>4752</v>
      </c>
      <c r="H4934" s="193">
        <v>1.4550000000000001</v>
      </c>
      <c r="I4934" s="194"/>
      <c r="L4934" s="189"/>
      <c r="M4934" s="195"/>
      <c r="N4934" s="196"/>
      <c r="O4934" s="196"/>
      <c r="P4934" s="196"/>
      <c r="Q4934" s="196"/>
      <c r="R4934" s="196"/>
      <c r="S4934" s="196"/>
      <c r="T4934" s="197"/>
      <c r="AT4934" s="191" t="s">
        <v>532</v>
      </c>
      <c r="AU4934" s="191" t="s">
        <v>89</v>
      </c>
      <c r="AV4934" s="13" t="s">
        <v>89</v>
      </c>
      <c r="AW4934" s="13" t="s">
        <v>30</v>
      </c>
      <c r="AX4934" s="13" t="s">
        <v>76</v>
      </c>
      <c r="AY4934" s="191" t="s">
        <v>524</v>
      </c>
    </row>
    <row r="4935" spans="2:51" s="14" customFormat="1">
      <c r="B4935" s="198"/>
      <c r="D4935" s="190" t="s">
        <v>532</v>
      </c>
      <c r="E4935" s="199" t="s">
        <v>1</v>
      </c>
      <c r="F4935" s="200" t="s">
        <v>1226</v>
      </c>
      <c r="H4935" s="199" t="s">
        <v>1</v>
      </c>
      <c r="I4935" s="201"/>
      <c r="L4935" s="198"/>
      <c r="M4935" s="202"/>
      <c r="N4935" s="203"/>
      <c r="O4935" s="203"/>
      <c r="P4935" s="203"/>
      <c r="Q4935" s="203"/>
      <c r="R4935" s="203"/>
      <c r="S4935" s="203"/>
      <c r="T4935" s="204"/>
      <c r="AT4935" s="199" t="s">
        <v>532</v>
      </c>
      <c r="AU4935" s="199" t="s">
        <v>89</v>
      </c>
      <c r="AV4935" s="14" t="s">
        <v>83</v>
      </c>
      <c r="AW4935" s="14" t="s">
        <v>30</v>
      </c>
      <c r="AX4935" s="14" t="s">
        <v>76</v>
      </c>
      <c r="AY4935" s="199" t="s">
        <v>524</v>
      </c>
    </row>
    <row r="4936" spans="2:51" s="13" customFormat="1">
      <c r="B4936" s="189"/>
      <c r="D4936" s="190" t="s">
        <v>532</v>
      </c>
      <c r="E4936" s="191" t="s">
        <v>1</v>
      </c>
      <c r="F4936" s="192" t="s">
        <v>4753</v>
      </c>
      <c r="H4936" s="193">
        <v>20.018999999999998</v>
      </c>
      <c r="I4936" s="194"/>
      <c r="L4936" s="189"/>
      <c r="M4936" s="195"/>
      <c r="N4936" s="196"/>
      <c r="O4936" s="196"/>
      <c r="P4936" s="196"/>
      <c r="Q4936" s="196"/>
      <c r="R4936" s="196"/>
      <c r="S4936" s="196"/>
      <c r="T4936" s="197"/>
      <c r="AT4936" s="191" t="s">
        <v>532</v>
      </c>
      <c r="AU4936" s="191" t="s">
        <v>89</v>
      </c>
      <c r="AV4936" s="13" t="s">
        <v>89</v>
      </c>
      <c r="AW4936" s="13" t="s">
        <v>30</v>
      </c>
      <c r="AX4936" s="13" t="s">
        <v>76</v>
      </c>
      <c r="AY4936" s="191" t="s">
        <v>524</v>
      </c>
    </row>
    <row r="4937" spans="2:51" s="13" customFormat="1">
      <c r="B4937" s="189"/>
      <c r="D4937" s="190" t="s">
        <v>532</v>
      </c>
      <c r="E4937" s="191" t="s">
        <v>1</v>
      </c>
      <c r="F4937" s="192" t="s">
        <v>4754</v>
      </c>
      <c r="H4937" s="193">
        <v>0.251</v>
      </c>
      <c r="I4937" s="194"/>
      <c r="L4937" s="189"/>
      <c r="M4937" s="195"/>
      <c r="N4937" s="196"/>
      <c r="O4937" s="196"/>
      <c r="P4937" s="196"/>
      <c r="Q4937" s="196"/>
      <c r="R4937" s="196"/>
      <c r="S4937" s="196"/>
      <c r="T4937" s="197"/>
      <c r="AT4937" s="191" t="s">
        <v>532</v>
      </c>
      <c r="AU4937" s="191" t="s">
        <v>89</v>
      </c>
      <c r="AV4937" s="13" t="s">
        <v>89</v>
      </c>
      <c r="AW4937" s="13" t="s">
        <v>30</v>
      </c>
      <c r="AX4937" s="13" t="s">
        <v>76</v>
      </c>
      <c r="AY4937" s="191" t="s">
        <v>524</v>
      </c>
    </row>
    <row r="4938" spans="2:51" s="13" customFormat="1">
      <c r="B4938" s="189"/>
      <c r="D4938" s="190" t="s">
        <v>532</v>
      </c>
      <c r="E4938" s="191" t="s">
        <v>1</v>
      </c>
      <c r="F4938" s="192" t="s">
        <v>4755</v>
      </c>
      <c r="H4938" s="193">
        <v>6.9279999999999999</v>
      </c>
      <c r="I4938" s="194"/>
      <c r="L4938" s="189"/>
      <c r="M4938" s="195"/>
      <c r="N4938" s="196"/>
      <c r="O4938" s="196"/>
      <c r="P4938" s="196"/>
      <c r="Q4938" s="196"/>
      <c r="R4938" s="196"/>
      <c r="S4938" s="196"/>
      <c r="T4938" s="197"/>
      <c r="AT4938" s="191" t="s">
        <v>532</v>
      </c>
      <c r="AU4938" s="191" t="s">
        <v>89</v>
      </c>
      <c r="AV4938" s="13" t="s">
        <v>89</v>
      </c>
      <c r="AW4938" s="13" t="s">
        <v>30</v>
      </c>
      <c r="AX4938" s="13" t="s">
        <v>76</v>
      </c>
      <c r="AY4938" s="191" t="s">
        <v>524</v>
      </c>
    </row>
    <row r="4939" spans="2:51" s="13" customFormat="1">
      <c r="B4939" s="189"/>
      <c r="D4939" s="190" t="s">
        <v>532</v>
      </c>
      <c r="E4939" s="191" t="s">
        <v>1</v>
      </c>
      <c r="F4939" s="192" t="s">
        <v>1567</v>
      </c>
      <c r="H4939" s="193">
        <v>1.5109999999999999</v>
      </c>
      <c r="I4939" s="194"/>
      <c r="L4939" s="189"/>
      <c r="M4939" s="195"/>
      <c r="N4939" s="196"/>
      <c r="O4939" s="196"/>
      <c r="P4939" s="196"/>
      <c r="Q4939" s="196"/>
      <c r="R4939" s="196"/>
      <c r="S4939" s="196"/>
      <c r="T4939" s="197"/>
      <c r="AT4939" s="191" t="s">
        <v>532</v>
      </c>
      <c r="AU4939" s="191" t="s">
        <v>89</v>
      </c>
      <c r="AV4939" s="13" t="s">
        <v>89</v>
      </c>
      <c r="AW4939" s="13" t="s">
        <v>30</v>
      </c>
      <c r="AX4939" s="13" t="s">
        <v>76</v>
      </c>
      <c r="AY4939" s="191" t="s">
        <v>524</v>
      </c>
    </row>
    <row r="4940" spans="2:51" s="14" customFormat="1">
      <c r="B4940" s="198"/>
      <c r="D4940" s="190" t="s">
        <v>532</v>
      </c>
      <c r="E4940" s="199" t="s">
        <v>1</v>
      </c>
      <c r="F4940" s="200" t="s">
        <v>1212</v>
      </c>
      <c r="H4940" s="199" t="s">
        <v>1</v>
      </c>
      <c r="I4940" s="201"/>
      <c r="L4940" s="198"/>
      <c r="M4940" s="202"/>
      <c r="N4940" s="203"/>
      <c r="O4940" s="203"/>
      <c r="P4940" s="203"/>
      <c r="Q4940" s="203"/>
      <c r="R4940" s="203"/>
      <c r="S4940" s="203"/>
      <c r="T4940" s="204"/>
      <c r="AT4940" s="199" t="s">
        <v>532</v>
      </c>
      <c r="AU4940" s="199" t="s">
        <v>89</v>
      </c>
      <c r="AV4940" s="14" t="s">
        <v>83</v>
      </c>
      <c r="AW4940" s="14" t="s">
        <v>30</v>
      </c>
      <c r="AX4940" s="14" t="s">
        <v>76</v>
      </c>
      <c r="AY4940" s="199" t="s">
        <v>524</v>
      </c>
    </row>
    <row r="4941" spans="2:51" s="13" customFormat="1">
      <c r="B4941" s="189"/>
      <c r="D4941" s="190" t="s">
        <v>532</v>
      </c>
      <c r="E4941" s="191" t="s">
        <v>1</v>
      </c>
      <c r="F4941" s="192" t="s">
        <v>1568</v>
      </c>
      <c r="H4941" s="193">
        <v>1.1379999999999999</v>
      </c>
      <c r="I4941" s="194"/>
      <c r="L4941" s="189"/>
      <c r="M4941" s="195"/>
      <c r="N4941" s="196"/>
      <c r="O4941" s="196"/>
      <c r="P4941" s="196"/>
      <c r="Q4941" s="196"/>
      <c r="R4941" s="196"/>
      <c r="S4941" s="196"/>
      <c r="T4941" s="197"/>
      <c r="AT4941" s="191" t="s">
        <v>532</v>
      </c>
      <c r="AU4941" s="191" t="s">
        <v>89</v>
      </c>
      <c r="AV4941" s="13" t="s">
        <v>89</v>
      </c>
      <c r="AW4941" s="13" t="s">
        <v>30</v>
      </c>
      <c r="AX4941" s="13" t="s">
        <v>76</v>
      </c>
      <c r="AY4941" s="191" t="s">
        <v>524</v>
      </c>
    </row>
    <row r="4942" spans="2:51" s="14" customFormat="1">
      <c r="B4942" s="198"/>
      <c r="D4942" s="190" t="s">
        <v>532</v>
      </c>
      <c r="E4942" s="199" t="s">
        <v>1</v>
      </c>
      <c r="F4942" s="200" t="s">
        <v>1152</v>
      </c>
      <c r="H4942" s="199" t="s">
        <v>1</v>
      </c>
      <c r="I4942" s="201"/>
      <c r="L4942" s="198"/>
      <c r="M4942" s="202"/>
      <c r="N4942" s="203"/>
      <c r="O4942" s="203"/>
      <c r="P4942" s="203"/>
      <c r="Q4942" s="203"/>
      <c r="R4942" s="203"/>
      <c r="S4942" s="203"/>
      <c r="T4942" s="204"/>
      <c r="AT4942" s="199" t="s">
        <v>532</v>
      </c>
      <c r="AU4942" s="199" t="s">
        <v>89</v>
      </c>
      <c r="AV4942" s="14" t="s">
        <v>83</v>
      </c>
      <c r="AW4942" s="14" t="s">
        <v>30</v>
      </c>
      <c r="AX4942" s="14" t="s">
        <v>76</v>
      </c>
      <c r="AY4942" s="199" t="s">
        <v>524</v>
      </c>
    </row>
    <row r="4943" spans="2:51" s="14" customFormat="1">
      <c r="B4943" s="198"/>
      <c r="D4943" s="190" t="s">
        <v>532</v>
      </c>
      <c r="E4943" s="199" t="s">
        <v>1</v>
      </c>
      <c r="F4943" s="200" t="s">
        <v>1226</v>
      </c>
      <c r="H4943" s="199" t="s">
        <v>1</v>
      </c>
      <c r="I4943" s="201"/>
      <c r="L4943" s="198"/>
      <c r="M4943" s="202"/>
      <c r="N4943" s="203"/>
      <c r="O4943" s="203"/>
      <c r="P4943" s="203"/>
      <c r="Q4943" s="203"/>
      <c r="R4943" s="203"/>
      <c r="S4943" s="203"/>
      <c r="T4943" s="204"/>
      <c r="AT4943" s="199" t="s">
        <v>532</v>
      </c>
      <c r="AU4943" s="199" t="s">
        <v>89</v>
      </c>
      <c r="AV4943" s="14" t="s">
        <v>83</v>
      </c>
      <c r="AW4943" s="14" t="s">
        <v>30</v>
      </c>
      <c r="AX4943" s="14" t="s">
        <v>76</v>
      </c>
      <c r="AY4943" s="199" t="s">
        <v>524</v>
      </c>
    </row>
    <row r="4944" spans="2:51" s="13" customFormat="1">
      <c r="B4944" s="189"/>
      <c r="D4944" s="190" t="s">
        <v>532</v>
      </c>
      <c r="E4944" s="191" t="s">
        <v>1</v>
      </c>
      <c r="F4944" s="192" t="s">
        <v>4756</v>
      </c>
      <c r="H4944" s="193">
        <v>2.1459999999999999</v>
      </c>
      <c r="I4944" s="194"/>
      <c r="L4944" s="189"/>
      <c r="M4944" s="195"/>
      <c r="N4944" s="196"/>
      <c r="O4944" s="196"/>
      <c r="P4944" s="196"/>
      <c r="Q4944" s="196"/>
      <c r="R4944" s="196"/>
      <c r="S4944" s="196"/>
      <c r="T4944" s="197"/>
      <c r="AT4944" s="191" t="s">
        <v>532</v>
      </c>
      <c r="AU4944" s="191" t="s">
        <v>89</v>
      </c>
      <c r="AV4944" s="13" t="s">
        <v>89</v>
      </c>
      <c r="AW4944" s="13" t="s">
        <v>30</v>
      </c>
      <c r="AX4944" s="13" t="s">
        <v>76</v>
      </c>
      <c r="AY4944" s="191" t="s">
        <v>524</v>
      </c>
    </row>
    <row r="4945" spans="2:51" s="13" customFormat="1">
      <c r="B4945" s="189"/>
      <c r="D4945" s="190" t="s">
        <v>532</v>
      </c>
      <c r="E4945" s="191" t="s">
        <v>1</v>
      </c>
      <c r="F4945" s="192" t="s">
        <v>1570</v>
      </c>
      <c r="H4945" s="193">
        <v>0.505</v>
      </c>
      <c r="I4945" s="194"/>
      <c r="L4945" s="189"/>
      <c r="M4945" s="195"/>
      <c r="N4945" s="196"/>
      <c r="O4945" s="196"/>
      <c r="P4945" s="196"/>
      <c r="Q4945" s="196"/>
      <c r="R4945" s="196"/>
      <c r="S4945" s="196"/>
      <c r="T4945" s="197"/>
      <c r="AT4945" s="191" t="s">
        <v>532</v>
      </c>
      <c r="AU4945" s="191" t="s">
        <v>89</v>
      </c>
      <c r="AV4945" s="13" t="s">
        <v>89</v>
      </c>
      <c r="AW4945" s="13" t="s">
        <v>30</v>
      </c>
      <c r="AX4945" s="13" t="s">
        <v>76</v>
      </c>
      <c r="AY4945" s="191" t="s">
        <v>524</v>
      </c>
    </row>
    <row r="4946" spans="2:51" s="14" customFormat="1">
      <c r="B4946" s="198"/>
      <c r="D4946" s="190" t="s">
        <v>532</v>
      </c>
      <c r="E4946" s="199" t="s">
        <v>1</v>
      </c>
      <c r="F4946" s="200" t="s">
        <v>1154</v>
      </c>
      <c r="H4946" s="199" t="s">
        <v>1</v>
      </c>
      <c r="I4946" s="201"/>
      <c r="L4946" s="198"/>
      <c r="M4946" s="202"/>
      <c r="N4946" s="203"/>
      <c r="O4946" s="203"/>
      <c r="P4946" s="203"/>
      <c r="Q4946" s="203"/>
      <c r="R4946" s="203"/>
      <c r="S4946" s="203"/>
      <c r="T4946" s="204"/>
      <c r="AT4946" s="199" t="s">
        <v>532</v>
      </c>
      <c r="AU4946" s="199" t="s">
        <v>89</v>
      </c>
      <c r="AV4946" s="14" t="s">
        <v>83</v>
      </c>
      <c r="AW4946" s="14" t="s">
        <v>30</v>
      </c>
      <c r="AX4946" s="14" t="s">
        <v>76</v>
      </c>
      <c r="AY4946" s="199" t="s">
        <v>524</v>
      </c>
    </row>
    <row r="4947" spans="2:51" s="14" customFormat="1">
      <c r="B4947" s="198"/>
      <c r="D4947" s="190" t="s">
        <v>532</v>
      </c>
      <c r="E4947" s="199" t="s">
        <v>1</v>
      </c>
      <c r="F4947" s="200" t="s">
        <v>1177</v>
      </c>
      <c r="H4947" s="199" t="s">
        <v>1</v>
      </c>
      <c r="I4947" s="201"/>
      <c r="L4947" s="198"/>
      <c r="M4947" s="202"/>
      <c r="N4947" s="203"/>
      <c r="O4947" s="203"/>
      <c r="P4947" s="203"/>
      <c r="Q4947" s="203"/>
      <c r="R4947" s="203"/>
      <c r="S4947" s="203"/>
      <c r="T4947" s="204"/>
      <c r="AT4947" s="199" t="s">
        <v>532</v>
      </c>
      <c r="AU4947" s="199" t="s">
        <v>89</v>
      </c>
      <c r="AV4947" s="14" t="s">
        <v>83</v>
      </c>
      <c r="AW4947" s="14" t="s">
        <v>30</v>
      </c>
      <c r="AX4947" s="14" t="s">
        <v>76</v>
      </c>
      <c r="AY4947" s="199" t="s">
        <v>524</v>
      </c>
    </row>
    <row r="4948" spans="2:51" s="13" customFormat="1">
      <c r="B4948" s="189"/>
      <c r="D4948" s="190" t="s">
        <v>532</v>
      </c>
      <c r="E4948" s="191" t="s">
        <v>1</v>
      </c>
      <c r="F4948" s="192" t="s">
        <v>4757</v>
      </c>
      <c r="H4948" s="193">
        <v>3.008</v>
      </c>
      <c r="I4948" s="194"/>
      <c r="L4948" s="189"/>
      <c r="M4948" s="195"/>
      <c r="N4948" s="196"/>
      <c r="O4948" s="196"/>
      <c r="P4948" s="196"/>
      <c r="Q4948" s="196"/>
      <c r="R4948" s="196"/>
      <c r="S4948" s="196"/>
      <c r="T4948" s="197"/>
      <c r="AT4948" s="191" t="s">
        <v>532</v>
      </c>
      <c r="AU4948" s="191" t="s">
        <v>89</v>
      </c>
      <c r="AV4948" s="13" t="s">
        <v>89</v>
      </c>
      <c r="AW4948" s="13" t="s">
        <v>30</v>
      </c>
      <c r="AX4948" s="13" t="s">
        <v>76</v>
      </c>
      <c r="AY4948" s="191" t="s">
        <v>524</v>
      </c>
    </row>
    <row r="4949" spans="2:51" s="14" customFormat="1">
      <c r="B4949" s="198"/>
      <c r="D4949" s="190" t="s">
        <v>532</v>
      </c>
      <c r="E4949" s="199" t="s">
        <v>1</v>
      </c>
      <c r="F4949" s="200" t="s">
        <v>1226</v>
      </c>
      <c r="H4949" s="199" t="s">
        <v>1</v>
      </c>
      <c r="I4949" s="201"/>
      <c r="L4949" s="198"/>
      <c r="M4949" s="202"/>
      <c r="N4949" s="203"/>
      <c r="O4949" s="203"/>
      <c r="P4949" s="203"/>
      <c r="Q4949" s="203"/>
      <c r="R4949" s="203"/>
      <c r="S4949" s="203"/>
      <c r="T4949" s="204"/>
      <c r="AT4949" s="199" t="s">
        <v>532</v>
      </c>
      <c r="AU4949" s="199" t="s">
        <v>89</v>
      </c>
      <c r="AV4949" s="14" t="s">
        <v>83</v>
      </c>
      <c r="AW4949" s="14" t="s">
        <v>30</v>
      </c>
      <c r="AX4949" s="14" t="s">
        <v>76</v>
      </c>
      <c r="AY4949" s="199" t="s">
        <v>524</v>
      </c>
    </row>
    <row r="4950" spans="2:51" s="13" customFormat="1">
      <c r="B4950" s="189"/>
      <c r="D4950" s="190" t="s">
        <v>532</v>
      </c>
      <c r="E4950" s="191" t="s">
        <v>1</v>
      </c>
      <c r="F4950" s="192" t="s">
        <v>4758</v>
      </c>
      <c r="H4950" s="193">
        <v>6.97</v>
      </c>
      <c r="I4950" s="194"/>
      <c r="L4950" s="189"/>
      <c r="M4950" s="195"/>
      <c r="N4950" s="196"/>
      <c r="O4950" s="196"/>
      <c r="P4950" s="196"/>
      <c r="Q4950" s="196"/>
      <c r="R4950" s="196"/>
      <c r="S4950" s="196"/>
      <c r="T4950" s="197"/>
      <c r="AT4950" s="191" t="s">
        <v>532</v>
      </c>
      <c r="AU4950" s="191" t="s">
        <v>89</v>
      </c>
      <c r="AV4950" s="13" t="s">
        <v>89</v>
      </c>
      <c r="AW4950" s="13" t="s">
        <v>30</v>
      </c>
      <c r="AX4950" s="13" t="s">
        <v>76</v>
      </c>
      <c r="AY4950" s="191" t="s">
        <v>524</v>
      </c>
    </row>
    <row r="4951" spans="2:51" s="13" customFormat="1">
      <c r="B4951" s="189"/>
      <c r="D4951" s="190" t="s">
        <v>532</v>
      </c>
      <c r="E4951" s="191" t="s">
        <v>1</v>
      </c>
      <c r="F4951" s="192" t="s">
        <v>1573</v>
      </c>
      <c r="H4951" s="193">
        <v>1.6419999999999999</v>
      </c>
      <c r="I4951" s="194"/>
      <c r="L4951" s="189"/>
      <c r="M4951" s="195"/>
      <c r="N4951" s="196"/>
      <c r="O4951" s="196"/>
      <c r="P4951" s="196"/>
      <c r="Q4951" s="196"/>
      <c r="R4951" s="196"/>
      <c r="S4951" s="196"/>
      <c r="T4951" s="197"/>
      <c r="AT4951" s="191" t="s">
        <v>532</v>
      </c>
      <c r="AU4951" s="191" t="s">
        <v>89</v>
      </c>
      <c r="AV4951" s="13" t="s">
        <v>89</v>
      </c>
      <c r="AW4951" s="13" t="s">
        <v>30</v>
      </c>
      <c r="AX4951" s="13" t="s">
        <v>76</v>
      </c>
      <c r="AY4951" s="191" t="s">
        <v>524</v>
      </c>
    </row>
    <row r="4952" spans="2:51" s="14" customFormat="1">
      <c r="B4952" s="198"/>
      <c r="D4952" s="190" t="s">
        <v>532</v>
      </c>
      <c r="E4952" s="199" t="s">
        <v>1</v>
      </c>
      <c r="F4952" s="200" t="s">
        <v>1574</v>
      </c>
      <c r="H4952" s="199" t="s">
        <v>1</v>
      </c>
      <c r="I4952" s="201"/>
      <c r="L4952" s="198"/>
      <c r="M4952" s="202"/>
      <c r="N4952" s="203"/>
      <c r="O4952" s="203"/>
      <c r="P4952" s="203"/>
      <c r="Q4952" s="203"/>
      <c r="R4952" s="203"/>
      <c r="S4952" s="203"/>
      <c r="T4952" s="204"/>
      <c r="AT4952" s="199" t="s">
        <v>532</v>
      </c>
      <c r="AU4952" s="199" t="s">
        <v>89</v>
      </c>
      <c r="AV4952" s="14" t="s">
        <v>83</v>
      </c>
      <c r="AW4952" s="14" t="s">
        <v>30</v>
      </c>
      <c r="AX4952" s="14" t="s">
        <v>76</v>
      </c>
      <c r="AY4952" s="199" t="s">
        <v>524</v>
      </c>
    </row>
    <row r="4953" spans="2:51" s="14" customFormat="1">
      <c r="B4953" s="198"/>
      <c r="D4953" s="190" t="s">
        <v>532</v>
      </c>
      <c r="E4953" s="199" t="s">
        <v>1</v>
      </c>
      <c r="F4953" s="200" t="s">
        <v>1226</v>
      </c>
      <c r="H4953" s="199" t="s">
        <v>1</v>
      </c>
      <c r="I4953" s="201"/>
      <c r="L4953" s="198"/>
      <c r="M4953" s="202"/>
      <c r="N4953" s="203"/>
      <c r="O4953" s="203"/>
      <c r="P4953" s="203"/>
      <c r="Q4953" s="203"/>
      <c r="R4953" s="203"/>
      <c r="S4953" s="203"/>
      <c r="T4953" s="204"/>
      <c r="AT4953" s="199" t="s">
        <v>532</v>
      </c>
      <c r="AU4953" s="199" t="s">
        <v>89</v>
      </c>
      <c r="AV4953" s="14" t="s">
        <v>83</v>
      </c>
      <c r="AW4953" s="14" t="s">
        <v>30</v>
      </c>
      <c r="AX4953" s="14" t="s">
        <v>76</v>
      </c>
      <c r="AY4953" s="199" t="s">
        <v>524</v>
      </c>
    </row>
    <row r="4954" spans="2:51" s="13" customFormat="1">
      <c r="B4954" s="189"/>
      <c r="D4954" s="190" t="s">
        <v>532</v>
      </c>
      <c r="E4954" s="191" t="s">
        <v>1</v>
      </c>
      <c r="F4954" s="192" t="s">
        <v>4759</v>
      </c>
      <c r="H4954" s="193">
        <v>0.85</v>
      </c>
      <c r="I4954" s="194"/>
      <c r="L4954" s="189"/>
      <c r="M4954" s="195"/>
      <c r="N4954" s="196"/>
      <c r="O4954" s="196"/>
      <c r="P4954" s="196"/>
      <c r="Q4954" s="196"/>
      <c r="R4954" s="196"/>
      <c r="S4954" s="196"/>
      <c r="T4954" s="197"/>
      <c r="AT4954" s="191" t="s">
        <v>532</v>
      </c>
      <c r="AU4954" s="191" t="s">
        <v>89</v>
      </c>
      <c r="AV4954" s="13" t="s">
        <v>89</v>
      </c>
      <c r="AW4954" s="13" t="s">
        <v>30</v>
      </c>
      <c r="AX4954" s="13" t="s">
        <v>76</v>
      </c>
      <c r="AY4954" s="191" t="s">
        <v>524</v>
      </c>
    </row>
    <row r="4955" spans="2:51" s="13" customFormat="1">
      <c r="B4955" s="189"/>
      <c r="D4955" s="190" t="s">
        <v>532</v>
      </c>
      <c r="E4955" s="191" t="s">
        <v>1</v>
      </c>
      <c r="F4955" s="192" t="s">
        <v>1576</v>
      </c>
      <c r="H4955" s="193">
        <v>0.20399999999999999</v>
      </c>
      <c r="I4955" s="194"/>
      <c r="L4955" s="189"/>
      <c r="M4955" s="195"/>
      <c r="N4955" s="196"/>
      <c r="O4955" s="196"/>
      <c r="P4955" s="196"/>
      <c r="Q4955" s="196"/>
      <c r="R4955" s="196"/>
      <c r="S4955" s="196"/>
      <c r="T4955" s="197"/>
      <c r="AT4955" s="191" t="s">
        <v>532</v>
      </c>
      <c r="AU4955" s="191" t="s">
        <v>89</v>
      </c>
      <c r="AV4955" s="13" t="s">
        <v>89</v>
      </c>
      <c r="AW4955" s="13" t="s">
        <v>30</v>
      </c>
      <c r="AX4955" s="13" t="s">
        <v>76</v>
      </c>
      <c r="AY4955" s="191" t="s">
        <v>524</v>
      </c>
    </row>
    <row r="4956" spans="2:51" s="14" customFormat="1">
      <c r="B4956" s="198"/>
      <c r="D4956" s="190" t="s">
        <v>532</v>
      </c>
      <c r="E4956" s="199" t="s">
        <v>1</v>
      </c>
      <c r="F4956" s="200" t="s">
        <v>1577</v>
      </c>
      <c r="H4956" s="199" t="s">
        <v>1</v>
      </c>
      <c r="I4956" s="201"/>
      <c r="L4956" s="198"/>
      <c r="M4956" s="202"/>
      <c r="N4956" s="203"/>
      <c r="O4956" s="203"/>
      <c r="P4956" s="203"/>
      <c r="Q4956" s="203"/>
      <c r="R4956" s="203"/>
      <c r="S4956" s="203"/>
      <c r="T4956" s="204"/>
      <c r="AT4956" s="199" t="s">
        <v>532</v>
      </c>
      <c r="AU4956" s="199" t="s">
        <v>89</v>
      </c>
      <c r="AV4956" s="14" t="s">
        <v>83</v>
      </c>
      <c r="AW4956" s="14" t="s">
        <v>30</v>
      </c>
      <c r="AX4956" s="14" t="s">
        <v>76</v>
      </c>
      <c r="AY4956" s="199" t="s">
        <v>524</v>
      </c>
    </row>
    <row r="4957" spans="2:51" s="14" customFormat="1">
      <c r="B4957" s="198"/>
      <c r="D4957" s="190" t="s">
        <v>532</v>
      </c>
      <c r="E4957" s="199" t="s">
        <v>1</v>
      </c>
      <c r="F4957" s="200" t="s">
        <v>1226</v>
      </c>
      <c r="H4957" s="199" t="s">
        <v>1</v>
      </c>
      <c r="I4957" s="201"/>
      <c r="L4957" s="198"/>
      <c r="M4957" s="202"/>
      <c r="N4957" s="203"/>
      <c r="O4957" s="203"/>
      <c r="P4957" s="203"/>
      <c r="Q4957" s="203"/>
      <c r="R4957" s="203"/>
      <c r="S4957" s="203"/>
      <c r="T4957" s="204"/>
      <c r="AT4957" s="199" t="s">
        <v>532</v>
      </c>
      <c r="AU4957" s="199" t="s">
        <v>89</v>
      </c>
      <c r="AV4957" s="14" t="s">
        <v>83</v>
      </c>
      <c r="AW4957" s="14" t="s">
        <v>30</v>
      </c>
      <c r="AX4957" s="14" t="s">
        <v>76</v>
      </c>
      <c r="AY4957" s="199" t="s">
        <v>524</v>
      </c>
    </row>
    <row r="4958" spans="2:51" s="13" customFormat="1">
      <c r="B4958" s="189"/>
      <c r="D4958" s="190" t="s">
        <v>532</v>
      </c>
      <c r="E4958" s="191" t="s">
        <v>1</v>
      </c>
      <c r="F4958" s="192" t="s">
        <v>4760</v>
      </c>
      <c r="H4958" s="193">
        <v>2.6</v>
      </c>
      <c r="I4958" s="194"/>
      <c r="L4958" s="189"/>
      <c r="M4958" s="195"/>
      <c r="N4958" s="196"/>
      <c r="O4958" s="196"/>
      <c r="P4958" s="196"/>
      <c r="Q4958" s="196"/>
      <c r="R4958" s="196"/>
      <c r="S4958" s="196"/>
      <c r="T4958" s="197"/>
      <c r="AT4958" s="191" t="s">
        <v>532</v>
      </c>
      <c r="AU4958" s="191" t="s">
        <v>89</v>
      </c>
      <c r="AV4958" s="13" t="s">
        <v>89</v>
      </c>
      <c r="AW4958" s="13" t="s">
        <v>30</v>
      </c>
      <c r="AX4958" s="13" t="s">
        <v>76</v>
      </c>
      <c r="AY4958" s="191" t="s">
        <v>524</v>
      </c>
    </row>
    <row r="4959" spans="2:51" s="13" customFormat="1">
      <c r="B4959" s="189"/>
      <c r="D4959" s="190" t="s">
        <v>532</v>
      </c>
      <c r="E4959" s="191" t="s">
        <v>1</v>
      </c>
      <c r="F4959" s="192" t="s">
        <v>1579</v>
      </c>
      <c r="H4959" s="193">
        <v>-1.2</v>
      </c>
      <c r="I4959" s="194"/>
      <c r="L4959" s="189"/>
      <c r="M4959" s="195"/>
      <c r="N4959" s="196"/>
      <c r="O4959" s="196"/>
      <c r="P4959" s="196"/>
      <c r="Q4959" s="196"/>
      <c r="R4959" s="196"/>
      <c r="S4959" s="196"/>
      <c r="T4959" s="197"/>
      <c r="AT4959" s="191" t="s">
        <v>532</v>
      </c>
      <c r="AU4959" s="191" t="s">
        <v>89</v>
      </c>
      <c r="AV4959" s="13" t="s">
        <v>89</v>
      </c>
      <c r="AW4959" s="13" t="s">
        <v>30</v>
      </c>
      <c r="AX4959" s="13" t="s">
        <v>76</v>
      </c>
      <c r="AY4959" s="191" t="s">
        <v>524</v>
      </c>
    </row>
    <row r="4960" spans="2:51" s="14" customFormat="1">
      <c r="B4960" s="198"/>
      <c r="D4960" s="190" t="s">
        <v>532</v>
      </c>
      <c r="E4960" s="199" t="s">
        <v>1</v>
      </c>
      <c r="F4960" s="200" t="s">
        <v>1580</v>
      </c>
      <c r="H4960" s="199" t="s">
        <v>1</v>
      </c>
      <c r="I4960" s="201"/>
      <c r="L4960" s="198"/>
      <c r="M4960" s="202"/>
      <c r="N4960" s="203"/>
      <c r="O4960" s="203"/>
      <c r="P4960" s="203"/>
      <c r="Q4960" s="203"/>
      <c r="R4960" s="203"/>
      <c r="S4960" s="203"/>
      <c r="T4960" s="204"/>
      <c r="AT4960" s="199" t="s">
        <v>532</v>
      </c>
      <c r="AU4960" s="199" t="s">
        <v>89</v>
      </c>
      <c r="AV4960" s="14" t="s">
        <v>83</v>
      </c>
      <c r="AW4960" s="14" t="s">
        <v>30</v>
      </c>
      <c r="AX4960" s="14" t="s">
        <v>76</v>
      </c>
      <c r="AY4960" s="199" t="s">
        <v>524</v>
      </c>
    </row>
    <row r="4961" spans="2:51" s="14" customFormat="1">
      <c r="B4961" s="198"/>
      <c r="D4961" s="190" t="s">
        <v>532</v>
      </c>
      <c r="E4961" s="199" t="s">
        <v>1</v>
      </c>
      <c r="F4961" s="200" t="s">
        <v>1226</v>
      </c>
      <c r="H4961" s="199" t="s">
        <v>1</v>
      </c>
      <c r="I4961" s="201"/>
      <c r="L4961" s="198"/>
      <c r="M4961" s="202"/>
      <c r="N4961" s="203"/>
      <c r="O4961" s="203"/>
      <c r="P4961" s="203"/>
      <c r="Q4961" s="203"/>
      <c r="R4961" s="203"/>
      <c r="S4961" s="203"/>
      <c r="T4961" s="204"/>
      <c r="AT4961" s="199" t="s">
        <v>532</v>
      </c>
      <c r="AU4961" s="199" t="s">
        <v>89</v>
      </c>
      <c r="AV4961" s="14" t="s">
        <v>83</v>
      </c>
      <c r="AW4961" s="14" t="s">
        <v>30</v>
      </c>
      <c r="AX4961" s="14" t="s">
        <v>76</v>
      </c>
      <c r="AY4961" s="199" t="s">
        <v>524</v>
      </c>
    </row>
    <row r="4962" spans="2:51" s="13" customFormat="1">
      <c r="B4962" s="189"/>
      <c r="D4962" s="190" t="s">
        <v>532</v>
      </c>
      <c r="E4962" s="191" t="s">
        <v>1</v>
      </c>
      <c r="F4962" s="192" t="s">
        <v>4761</v>
      </c>
      <c r="H4962" s="193">
        <v>6.0449999999999999</v>
      </c>
      <c r="I4962" s="194"/>
      <c r="L4962" s="189"/>
      <c r="M4962" s="195"/>
      <c r="N4962" s="196"/>
      <c r="O4962" s="196"/>
      <c r="P4962" s="196"/>
      <c r="Q4962" s="196"/>
      <c r="R4962" s="196"/>
      <c r="S4962" s="196"/>
      <c r="T4962" s="197"/>
      <c r="AT4962" s="191" t="s">
        <v>532</v>
      </c>
      <c r="AU4962" s="191" t="s">
        <v>89</v>
      </c>
      <c r="AV4962" s="13" t="s">
        <v>89</v>
      </c>
      <c r="AW4962" s="13" t="s">
        <v>30</v>
      </c>
      <c r="AX4962" s="13" t="s">
        <v>76</v>
      </c>
      <c r="AY4962" s="191" t="s">
        <v>524</v>
      </c>
    </row>
    <row r="4963" spans="2:51" s="14" customFormat="1">
      <c r="B4963" s="198"/>
      <c r="D4963" s="190" t="s">
        <v>532</v>
      </c>
      <c r="E4963" s="199" t="s">
        <v>1</v>
      </c>
      <c r="F4963" s="200" t="s">
        <v>1582</v>
      </c>
      <c r="H4963" s="199" t="s">
        <v>1</v>
      </c>
      <c r="I4963" s="201"/>
      <c r="L4963" s="198"/>
      <c r="M4963" s="202"/>
      <c r="N4963" s="203"/>
      <c r="O4963" s="203"/>
      <c r="P4963" s="203"/>
      <c r="Q4963" s="203"/>
      <c r="R4963" s="203"/>
      <c r="S4963" s="203"/>
      <c r="T4963" s="204"/>
      <c r="AT4963" s="199" t="s">
        <v>532</v>
      </c>
      <c r="AU4963" s="199" t="s">
        <v>89</v>
      </c>
      <c r="AV4963" s="14" t="s">
        <v>83</v>
      </c>
      <c r="AW4963" s="14" t="s">
        <v>30</v>
      </c>
      <c r="AX4963" s="14" t="s">
        <v>76</v>
      </c>
      <c r="AY4963" s="199" t="s">
        <v>524</v>
      </c>
    </row>
    <row r="4964" spans="2:51" s="14" customFormat="1">
      <c r="B4964" s="198"/>
      <c r="D4964" s="190" t="s">
        <v>532</v>
      </c>
      <c r="E4964" s="199" t="s">
        <v>1</v>
      </c>
      <c r="F4964" s="200" t="s">
        <v>1226</v>
      </c>
      <c r="H4964" s="199" t="s">
        <v>1</v>
      </c>
      <c r="I4964" s="201"/>
      <c r="L4964" s="198"/>
      <c r="M4964" s="202"/>
      <c r="N4964" s="203"/>
      <c r="O4964" s="203"/>
      <c r="P4964" s="203"/>
      <c r="Q4964" s="203"/>
      <c r="R4964" s="203"/>
      <c r="S4964" s="203"/>
      <c r="T4964" s="204"/>
      <c r="AT4964" s="199" t="s">
        <v>532</v>
      </c>
      <c r="AU4964" s="199" t="s">
        <v>89</v>
      </c>
      <c r="AV4964" s="14" t="s">
        <v>83</v>
      </c>
      <c r="AW4964" s="14" t="s">
        <v>30</v>
      </c>
      <c r="AX4964" s="14" t="s">
        <v>76</v>
      </c>
      <c r="AY4964" s="199" t="s">
        <v>524</v>
      </c>
    </row>
    <row r="4965" spans="2:51" s="13" customFormat="1">
      <c r="B4965" s="189"/>
      <c r="D4965" s="190" t="s">
        <v>532</v>
      </c>
      <c r="E4965" s="191" t="s">
        <v>1</v>
      </c>
      <c r="F4965" s="192" t="s">
        <v>4762</v>
      </c>
      <c r="H4965" s="193">
        <v>5.98</v>
      </c>
      <c r="I4965" s="194"/>
      <c r="L4965" s="189"/>
      <c r="M4965" s="195"/>
      <c r="N4965" s="196"/>
      <c r="O4965" s="196"/>
      <c r="P4965" s="196"/>
      <c r="Q4965" s="196"/>
      <c r="R4965" s="196"/>
      <c r="S4965" s="196"/>
      <c r="T4965" s="197"/>
      <c r="AT4965" s="191" t="s">
        <v>532</v>
      </c>
      <c r="AU4965" s="191" t="s">
        <v>89</v>
      </c>
      <c r="AV4965" s="13" t="s">
        <v>89</v>
      </c>
      <c r="AW4965" s="13" t="s">
        <v>30</v>
      </c>
      <c r="AX4965" s="13" t="s">
        <v>76</v>
      </c>
      <c r="AY4965" s="191" t="s">
        <v>524</v>
      </c>
    </row>
    <row r="4966" spans="2:51" s="13" customFormat="1">
      <c r="B4966" s="189"/>
      <c r="D4966" s="190" t="s">
        <v>532</v>
      </c>
      <c r="E4966" s="191" t="s">
        <v>1</v>
      </c>
      <c r="F4966" s="192" t="s">
        <v>1584</v>
      </c>
      <c r="H4966" s="193">
        <v>0.13700000000000001</v>
      </c>
      <c r="I4966" s="194"/>
      <c r="L4966" s="189"/>
      <c r="M4966" s="195"/>
      <c r="N4966" s="196"/>
      <c r="O4966" s="196"/>
      <c r="P4966" s="196"/>
      <c r="Q4966" s="196"/>
      <c r="R4966" s="196"/>
      <c r="S4966" s="196"/>
      <c r="T4966" s="197"/>
      <c r="AT4966" s="191" t="s">
        <v>532</v>
      </c>
      <c r="AU4966" s="191" t="s">
        <v>89</v>
      </c>
      <c r="AV4966" s="13" t="s">
        <v>89</v>
      </c>
      <c r="AW4966" s="13" t="s">
        <v>30</v>
      </c>
      <c r="AX4966" s="13" t="s">
        <v>76</v>
      </c>
      <c r="AY4966" s="191" t="s">
        <v>524</v>
      </c>
    </row>
    <row r="4967" spans="2:51" s="14" customFormat="1">
      <c r="B4967" s="198"/>
      <c r="D4967" s="190" t="s">
        <v>532</v>
      </c>
      <c r="E4967" s="199" t="s">
        <v>1</v>
      </c>
      <c r="F4967" s="200" t="s">
        <v>1212</v>
      </c>
      <c r="H4967" s="199" t="s">
        <v>1</v>
      </c>
      <c r="I4967" s="201"/>
      <c r="L4967" s="198"/>
      <c r="M4967" s="202"/>
      <c r="N4967" s="203"/>
      <c r="O4967" s="203"/>
      <c r="P4967" s="203"/>
      <c r="Q4967" s="203"/>
      <c r="R4967" s="203"/>
      <c r="S4967" s="203"/>
      <c r="T4967" s="204"/>
      <c r="AT4967" s="199" t="s">
        <v>532</v>
      </c>
      <c r="AU4967" s="199" t="s">
        <v>89</v>
      </c>
      <c r="AV4967" s="14" t="s">
        <v>83</v>
      </c>
      <c r="AW4967" s="14" t="s">
        <v>30</v>
      </c>
      <c r="AX4967" s="14" t="s">
        <v>76</v>
      </c>
      <c r="AY4967" s="199" t="s">
        <v>524</v>
      </c>
    </row>
    <row r="4968" spans="2:51" s="13" customFormat="1">
      <c r="B4968" s="189"/>
      <c r="D4968" s="190" t="s">
        <v>532</v>
      </c>
      <c r="E4968" s="191" t="s">
        <v>1</v>
      </c>
      <c r="F4968" s="192" t="s">
        <v>1585</v>
      </c>
      <c r="H4968" s="193">
        <v>1.1279999999999999</v>
      </c>
      <c r="I4968" s="194"/>
      <c r="L4968" s="189"/>
      <c r="M4968" s="195"/>
      <c r="N4968" s="196"/>
      <c r="O4968" s="196"/>
      <c r="P4968" s="196"/>
      <c r="Q4968" s="196"/>
      <c r="R4968" s="196"/>
      <c r="S4968" s="196"/>
      <c r="T4968" s="197"/>
      <c r="AT4968" s="191" t="s">
        <v>532</v>
      </c>
      <c r="AU4968" s="191" t="s">
        <v>89</v>
      </c>
      <c r="AV4968" s="13" t="s">
        <v>89</v>
      </c>
      <c r="AW4968" s="13" t="s">
        <v>30</v>
      </c>
      <c r="AX4968" s="13" t="s">
        <v>76</v>
      </c>
      <c r="AY4968" s="191" t="s">
        <v>524</v>
      </c>
    </row>
    <row r="4969" spans="2:51" s="14" customFormat="1">
      <c r="B4969" s="198"/>
      <c r="D4969" s="190" t="s">
        <v>532</v>
      </c>
      <c r="E4969" s="199" t="s">
        <v>1</v>
      </c>
      <c r="F4969" s="200" t="s">
        <v>1156</v>
      </c>
      <c r="H4969" s="199" t="s">
        <v>1</v>
      </c>
      <c r="I4969" s="201"/>
      <c r="L4969" s="198"/>
      <c r="M4969" s="202"/>
      <c r="N4969" s="203"/>
      <c r="O4969" s="203"/>
      <c r="P4969" s="203"/>
      <c r="Q4969" s="203"/>
      <c r="R4969" s="203"/>
      <c r="S4969" s="203"/>
      <c r="T4969" s="204"/>
      <c r="AT4969" s="199" t="s">
        <v>532</v>
      </c>
      <c r="AU4969" s="199" t="s">
        <v>89</v>
      </c>
      <c r="AV4969" s="14" t="s">
        <v>83</v>
      </c>
      <c r="AW4969" s="14" t="s">
        <v>30</v>
      </c>
      <c r="AX4969" s="14" t="s">
        <v>76</v>
      </c>
      <c r="AY4969" s="199" t="s">
        <v>524</v>
      </c>
    </row>
    <row r="4970" spans="2:51" s="14" customFormat="1">
      <c r="B4970" s="198"/>
      <c r="D4970" s="190" t="s">
        <v>532</v>
      </c>
      <c r="E4970" s="199" t="s">
        <v>1</v>
      </c>
      <c r="F4970" s="200" t="s">
        <v>1212</v>
      </c>
      <c r="H4970" s="199" t="s">
        <v>1</v>
      </c>
      <c r="I4970" s="201"/>
      <c r="L4970" s="198"/>
      <c r="M4970" s="202"/>
      <c r="N4970" s="203"/>
      <c r="O4970" s="203"/>
      <c r="P4970" s="203"/>
      <c r="Q4970" s="203"/>
      <c r="R4970" s="203"/>
      <c r="S4970" s="203"/>
      <c r="T4970" s="204"/>
      <c r="AT4970" s="199" t="s">
        <v>532</v>
      </c>
      <c r="AU4970" s="199" t="s">
        <v>89</v>
      </c>
      <c r="AV4970" s="14" t="s">
        <v>83</v>
      </c>
      <c r="AW4970" s="14" t="s">
        <v>30</v>
      </c>
      <c r="AX4970" s="14" t="s">
        <v>76</v>
      </c>
      <c r="AY4970" s="199" t="s">
        <v>524</v>
      </c>
    </row>
    <row r="4971" spans="2:51" s="13" customFormat="1">
      <c r="B4971" s="189"/>
      <c r="D4971" s="190" t="s">
        <v>532</v>
      </c>
      <c r="E4971" s="191" t="s">
        <v>1</v>
      </c>
      <c r="F4971" s="192" t="s">
        <v>1586</v>
      </c>
      <c r="H4971" s="193">
        <v>1.18</v>
      </c>
      <c r="I4971" s="194"/>
      <c r="L4971" s="189"/>
      <c r="M4971" s="195"/>
      <c r="N4971" s="196"/>
      <c r="O4971" s="196"/>
      <c r="P4971" s="196"/>
      <c r="Q4971" s="196"/>
      <c r="R4971" s="196"/>
      <c r="S4971" s="196"/>
      <c r="T4971" s="197"/>
      <c r="AT4971" s="191" t="s">
        <v>532</v>
      </c>
      <c r="AU4971" s="191" t="s">
        <v>89</v>
      </c>
      <c r="AV4971" s="13" t="s">
        <v>89</v>
      </c>
      <c r="AW4971" s="13" t="s">
        <v>30</v>
      </c>
      <c r="AX4971" s="13" t="s">
        <v>76</v>
      </c>
      <c r="AY4971" s="191" t="s">
        <v>524</v>
      </c>
    </row>
    <row r="4972" spans="2:51" s="14" customFormat="1">
      <c r="B4972" s="198"/>
      <c r="D4972" s="190" t="s">
        <v>532</v>
      </c>
      <c r="E4972" s="199" t="s">
        <v>1</v>
      </c>
      <c r="F4972" s="200" t="s">
        <v>1226</v>
      </c>
      <c r="H4972" s="199" t="s">
        <v>1</v>
      </c>
      <c r="I4972" s="201"/>
      <c r="L4972" s="198"/>
      <c r="M4972" s="202"/>
      <c r="N4972" s="203"/>
      <c r="O4972" s="203"/>
      <c r="P4972" s="203"/>
      <c r="Q4972" s="203"/>
      <c r="R4972" s="203"/>
      <c r="S4972" s="203"/>
      <c r="T4972" s="204"/>
      <c r="AT4972" s="199" t="s">
        <v>532</v>
      </c>
      <c r="AU4972" s="199" t="s">
        <v>89</v>
      </c>
      <c r="AV4972" s="14" t="s">
        <v>83</v>
      </c>
      <c r="AW4972" s="14" t="s">
        <v>30</v>
      </c>
      <c r="AX4972" s="14" t="s">
        <v>76</v>
      </c>
      <c r="AY4972" s="199" t="s">
        <v>524</v>
      </c>
    </row>
    <row r="4973" spans="2:51" s="13" customFormat="1">
      <c r="B4973" s="189"/>
      <c r="D4973" s="190" t="s">
        <v>532</v>
      </c>
      <c r="E4973" s="191" t="s">
        <v>1</v>
      </c>
      <c r="F4973" s="192" t="s">
        <v>4763</v>
      </c>
      <c r="H4973" s="193">
        <v>2.89</v>
      </c>
      <c r="I4973" s="194"/>
      <c r="L4973" s="189"/>
      <c r="M4973" s="195"/>
      <c r="N4973" s="196"/>
      <c r="O4973" s="196"/>
      <c r="P4973" s="196"/>
      <c r="Q4973" s="196"/>
      <c r="R4973" s="196"/>
      <c r="S4973" s="196"/>
      <c r="T4973" s="197"/>
      <c r="AT4973" s="191" t="s">
        <v>532</v>
      </c>
      <c r="AU4973" s="191" t="s">
        <v>89</v>
      </c>
      <c r="AV4973" s="13" t="s">
        <v>89</v>
      </c>
      <c r="AW4973" s="13" t="s">
        <v>30</v>
      </c>
      <c r="AX4973" s="13" t="s">
        <v>76</v>
      </c>
      <c r="AY4973" s="191" t="s">
        <v>524</v>
      </c>
    </row>
    <row r="4974" spans="2:51" s="13" customFormat="1">
      <c r="B4974" s="189"/>
      <c r="D4974" s="190" t="s">
        <v>532</v>
      </c>
      <c r="E4974" s="191" t="s">
        <v>1</v>
      </c>
      <c r="F4974" s="192" t="s">
        <v>1588</v>
      </c>
      <c r="H4974" s="193">
        <v>0.6</v>
      </c>
      <c r="I4974" s="194"/>
      <c r="L4974" s="189"/>
      <c r="M4974" s="195"/>
      <c r="N4974" s="196"/>
      <c r="O4974" s="196"/>
      <c r="P4974" s="196"/>
      <c r="Q4974" s="196"/>
      <c r="R4974" s="196"/>
      <c r="S4974" s="196"/>
      <c r="T4974" s="197"/>
      <c r="AT4974" s="191" t="s">
        <v>532</v>
      </c>
      <c r="AU4974" s="191" t="s">
        <v>89</v>
      </c>
      <c r="AV4974" s="13" t="s">
        <v>89</v>
      </c>
      <c r="AW4974" s="13" t="s">
        <v>30</v>
      </c>
      <c r="AX4974" s="13" t="s">
        <v>76</v>
      </c>
      <c r="AY4974" s="191" t="s">
        <v>524</v>
      </c>
    </row>
    <row r="4975" spans="2:51" s="14" customFormat="1">
      <c r="B4975" s="198"/>
      <c r="D4975" s="190" t="s">
        <v>532</v>
      </c>
      <c r="E4975" s="199" t="s">
        <v>1</v>
      </c>
      <c r="F4975" s="200" t="s">
        <v>1158</v>
      </c>
      <c r="H4975" s="199" t="s">
        <v>1</v>
      </c>
      <c r="I4975" s="201"/>
      <c r="L4975" s="198"/>
      <c r="M4975" s="202"/>
      <c r="N4975" s="203"/>
      <c r="O4975" s="203"/>
      <c r="P4975" s="203"/>
      <c r="Q4975" s="203"/>
      <c r="R4975" s="203"/>
      <c r="S4975" s="203"/>
      <c r="T4975" s="204"/>
      <c r="AT4975" s="199" t="s">
        <v>532</v>
      </c>
      <c r="AU4975" s="199" t="s">
        <v>89</v>
      </c>
      <c r="AV4975" s="14" t="s">
        <v>83</v>
      </c>
      <c r="AW4975" s="14" t="s">
        <v>30</v>
      </c>
      <c r="AX4975" s="14" t="s">
        <v>76</v>
      </c>
      <c r="AY4975" s="199" t="s">
        <v>524</v>
      </c>
    </row>
    <row r="4976" spans="2:51" s="14" customFormat="1">
      <c r="B4976" s="198"/>
      <c r="D4976" s="190" t="s">
        <v>532</v>
      </c>
      <c r="E4976" s="199" t="s">
        <v>1</v>
      </c>
      <c r="F4976" s="200" t="s">
        <v>1226</v>
      </c>
      <c r="H4976" s="199" t="s">
        <v>1</v>
      </c>
      <c r="I4976" s="201"/>
      <c r="L4976" s="198"/>
      <c r="M4976" s="202"/>
      <c r="N4976" s="203"/>
      <c r="O4976" s="203"/>
      <c r="P4976" s="203"/>
      <c r="Q4976" s="203"/>
      <c r="R4976" s="203"/>
      <c r="S4976" s="203"/>
      <c r="T4976" s="204"/>
      <c r="AT4976" s="199" t="s">
        <v>532</v>
      </c>
      <c r="AU4976" s="199" t="s">
        <v>89</v>
      </c>
      <c r="AV4976" s="14" t="s">
        <v>83</v>
      </c>
      <c r="AW4976" s="14" t="s">
        <v>30</v>
      </c>
      <c r="AX4976" s="14" t="s">
        <v>76</v>
      </c>
      <c r="AY4976" s="199" t="s">
        <v>524</v>
      </c>
    </row>
    <row r="4977" spans="2:51" s="13" customFormat="1">
      <c r="B4977" s="189"/>
      <c r="D4977" s="190" t="s">
        <v>532</v>
      </c>
      <c r="E4977" s="191" t="s">
        <v>1</v>
      </c>
      <c r="F4977" s="192" t="s">
        <v>4764</v>
      </c>
      <c r="H4977" s="193">
        <v>3.3149999999999999</v>
      </c>
      <c r="I4977" s="194"/>
      <c r="L4977" s="189"/>
      <c r="M4977" s="195"/>
      <c r="N4977" s="196"/>
      <c r="O4977" s="196"/>
      <c r="P4977" s="196"/>
      <c r="Q4977" s="196"/>
      <c r="R4977" s="196"/>
      <c r="S4977" s="196"/>
      <c r="T4977" s="197"/>
      <c r="AT4977" s="191" t="s">
        <v>532</v>
      </c>
      <c r="AU4977" s="191" t="s">
        <v>89</v>
      </c>
      <c r="AV4977" s="13" t="s">
        <v>89</v>
      </c>
      <c r="AW4977" s="13" t="s">
        <v>30</v>
      </c>
      <c r="AX4977" s="13" t="s">
        <v>76</v>
      </c>
      <c r="AY4977" s="191" t="s">
        <v>524</v>
      </c>
    </row>
    <row r="4978" spans="2:51" s="13" customFormat="1">
      <c r="B4978" s="189"/>
      <c r="D4978" s="190" t="s">
        <v>532</v>
      </c>
      <c r="E4978" s="191" t="s">
        <v>1</v>
      </c>
      <c r="F4978" s="192" t="s">
        <v>1590</v>
      </c>
      <c r="H4978" s="193">
        <v>0.84299999999999997</v>
      </c>
      <c r="I4978" s="194"/>
      <c r="L4978" s="189"/>
      <c r="M4978" s="195"/>
      <c r="N4978" s="196"/>
      <c r="O4978" s="196"/>
      <c r="P4978" s="196"/>
      <c r="Q4978" s="196"/>
      <c r="R4978" s="196"/>
      <c r="S4978" s="196"/>
      <c r="T4978" s="197"/>
      <c r="AT4978" s="191" t="s">
        <v>532</v>
      </c>
      <c r="AU4978" s="191" t="s">
        <v>89</v>
      </c>
      <c r="AV4978" s="13" t="s">
        <v>89</v>
      </c>
      <c r="AW4978" s="13" t="s">
        <v>30</v>
      </c>
      <c r="AX4978" s="13" t="s">
        <v>76</v>
      </c>
      <c r="AY4978" s="191" t="s">
        <v>524</v>
      </c>
    </row>
    <row r="4979" spans="2:51" s="14" customFormat="1">
      <c r="B4979" s="198"/>
      <c r="D4979" s="190" t="s">
        <v>532</v>
      </c>
      <c r="E4979" s="199" t="s">
        <v>1</v>
      </c>
      <c r="F4979" s="200" t="s">
        <v>1160</v>
      </c>
      <c r="H4979" s="199" t="s">
        <v>1</v>
      </c>
      <c r="I4979" s="201"/>
      <c r="L4979" s="198"/>
      <c r="M4979" s="202"/>
      <c r="N4979" s="203"/>
      <c r="O4979" s="203"/>
      <c r="P4979" s="203"/>
      <c r="Q4979" s="203"/>
      <c r="R4979" s="203"/>
      <c r="S4979" s="203"/>
      <c r="T4979" s="204"/>
      <c r="AT4979" s="199" t="s">
        <v>532</v>
      </c>
      <c r="AU4979" s="199" t="s">
        <v>89</v>
      </c>
      <c r="AV4979" s="14" t="s">
        <v>83</v>
      </c>
      <c r="AW4979" s="14" t="s">
        <v>30</v>
      </c>
      <c r="AX4979" s="14" t="s">
        <v>76</v>
      </c>
      <c r="AY4979" s="199" t="s">
        <v>524</v>
      </c>
    </row>
    <row r="4980" spans="2:51" s="14" customFormat="1">
      <c r="B4980" s="198"/>
      <c r="D4980" s="190" t="s">
        <v>532</v>
      </c>
      <c r="E4980" s="199" t="s">
        <v>1</v>
      </c>
      <c r="F4980" s="200" t="s">
        <v>1177</v>
      </c>
      <c r="H4980" s="199" t="s">
        <v>1</v>
      </c>
      <c r="I4980" s="201"/>
      <c r="L4980" s="198"/>
      <c r="M4980" s="202"/>
      <c r="N4980" s="203"/>
      <c r="O4980" s="203"/>
      <c r="P4980" s="203"/>
      <c r="Q4980" s="203"/>
      <c r="R4980" s="203"/>
      <c r="S4980" s="203"/>
      <c r="T4980" s="204"/>
      <c r="AT4980" s="199" t="s">
        <v>532</v>
      </c>
      <c r="AU4980" s="199" t="s">
        <v>89</v>
      </c>
      <c r="AV4980" s="14" t="s">
        <v>83</v>
      </c>
      <c r="AW4980" s="14" t="s">
        <v>30</v>
      </c>
      <c r="AX4980" s="14" t="s">
        <v>76</v>
      </c>
      <c r="AY4980" s="199" t="s">
        <v>524</v>
      </c>
    </row>
    <row r="4981" spans="2:51" s="13" customFormat="1">
      <c r="B4981" s="189"/>
      <c r="D4981" s="190" t="s">
        <v>532</v>
      </c>
      <c r="E4981" s="191" t="s">
        <v>1</v>
      </c>
      <c r="F4981" s="192" t="s">
        <v>4765</v>
      </c>
      <c r="H4981" s="193">
        <v>3.21</v>
      </c>
      <c r="I4981" s="194"/>
      <c r="L4981" s="189"/>
      <c r="M4981" s="195"/>
      <c r="N4981" s="196"/>
      <c r="O4981" s="196"/>
      <c r="P4981" s="196"/>
      <c r="Q4981" s="196"/>
      <c r="R4981" s="196"/>
      <c r="S4981" s="196"/>
      <c r="T4981" s="197"/>
      <c r="AT4981" s="191" t="s">
        <v>532</v>
      </c>
      <c r="AU4981" s="191" t="s">
        <v>89</v>
      </c>
      <c r="AV4981" s="13" t="s">
        <v>89</v>
      </c>
      <c r="AW4981" s="13" t="s">
        <v>30</v>
      </c>
      <c r="AX4981" s="13" t="s">
        <v>76</v>
      </c>
      <c r="AY4981" s="191" t="s">
        <v>524</v>
      </c>
    </row>
    <row r="4982" spans="2:51" s="14" customFormat="1">
      <c r="B4982" s="198"/>
      <c r="D4982" s="190" t="s">
        <v>532</v>
      </c>
      <c r="E4982" s="199" t="s">
        <v>1</v>
      </c>
      <c r="F4982" s="200" t="s">
        <v>1226</v>
      </c>
      <c r="H4982" s="199" t="s">
        <v>1</v>
      </c>
      <c r="I4982" s="201"/>
      <c r="L4982" s="198"/>
      <c r="M4982" s="202"/>
      <c r="N4982" s="203"/>
      <c r="O4982" s="203"/>
      <c r="P4982" s="203"/>
      <c r="Q4982" s="203"/>
      <c r="R4982" s="203"/>
      <c r="S4982" s="203"/>
      <c r="T4982" s="204"/>
      <c r="AT4982" s="199" t="s">
        <v>532</v>
      </c>
      <c r="AU4982" s="199" t="s">
        <v>89</v>
      </c>
      <c r="AV4982" s="14" t="s">
        <v>83</v>
      </c>
      <c r="AW4982" s="14" t="s">
        <v>30</v>
      </c>
      <c r="AX4982" s="14" t="s">
        <v>76</v>
      </c>
      <c r="AY4982" s="199" t="s">
        <v>524</v>
      </c>
    </row>
    <row r="4983" spans="2:51" s="13" customFormat="1">
      <c r="B4983" s="189"/>
      <c r="D4983" s="190" t="s">
        <v>532</v>
      </c>
      <c r="E4983" s="191" t="s">
        <v>1</v>
      </c>
      <c r="F4983" s="192" t="s">
        <v>4766</v>
      </c>
      <c r="H4983" s="193">
        <v>4.5049999999999999</v>
      </c>
      <c r="I4983" s="194"/>
      <c r="L4983" s="189"/>
      <c r="M4983" s="195"/>
      <c r="N4983" s="196"/>
      <c r="O4983" s="196"/>
      <c r="P4983" s="196"/>
      <c r="Q4983" s="196"/>
      <c r="R4983" s="196"/>
      <c r="S4983" s="196"/>
      <c r="T4983" s="197"/>
      <c r="AT4983" s="191" t="s">
        <v>532</v>
      </c>
      <c r="AU4983" s="191" t="s">
        <v>89</v>
      </c>
      <c r="AV4983" s="13" t="s">
        <v>89</v>
      </c>
      <c r="AW4983" s="13" t="s">
        <v>30</v>
      </c>
      <c r="AX4983" s="13" t="s">
        <v>76</v>
      </c>
      <c r="AY4983" s="191" t="s">
        <v>524</v>
      </c>
    </row>
    <row r="4984" spans="2:51" s="13" customFormat="1">
      <c r="B4984" s="189"/>
      <c r="D4984" s="190" t="s">
        <v>532</v>
      </c>
      <c r="E4984" s="191" t="s">
        <v>1</v>
      </c>
      <c r="F4984" s="192" t="s">
        <v>1593</v>
      </c>
      <c r="H4984" s="193">
        <v>1.139</v>
      </c>
      <c r="I4984" s="194"/>
      <c r="L4984" s="189"/>
      <c r="M4984" s="195"/>
      <c r="N4984" s="196"/>
      <c r="O4984" s="196"/>
      <c r="P4984" s="196"/>
      <c r="Q4984" s="196"/>
      <c r="R4984" s="196"/>
      <c r="S4984" s="196"/>
      <c r="T4984" s="197"/>
      <c r="AT4984" s="191" t="s">
        <v>532</v>
      </c>
      <c r="AU4984" s="191" t="s">
        <v>89</v>
      </c>
      <c r="AV4984" s="13" t="s">
        <v>89</v>
      </c>
      <c r="AW4984" s="13" t="s">
        <v>30</v>
      </c>
      <c r="AX4984" s="13" t="s">
        <v>76</v>
      </c>
      <c r="AY4984" s="191" t="s">
        <v>524</v>
      </c>
    </row>
    <row r="4985" spans="2:51" s="14" customFormat="1">
      <c r="B4985" s="198"/>
      <c r="D4985" s="190" t="s">
        <v>532</v>
      </c>
      <c r="E4985" s="199" t="s">
        <v>1</v>
      </c>
      <c r="F4985" s="200" t="s">
        <v>1162</v>
      </c>
      <c r="H4985" s="199" t="s">
        <v>1</v>
      </c>
      <c r="I4985" s="201"/>
      <c r="L4985" s="198"/>
      <c r="M4985" s="202"/>
      <c r="N4985" s="203"/>
      <c r="O4985" s="203"/>
      <c r="P4985" s="203"/>
      <c r="Q4985" s="203"/>
      <c r="R4985" s="203"/>
      <c r="S4985" s="203"/>
      <c r="T4985" s="204"/>
      <c r="AT4985" s="199" t="s">
        <v>532</v>
      </c>
      <c r="AU4985" s="199" t="s">
        <v>89</v>
      </c>
      <c r="AV4985" s="14" t="s">
        <v>83</v>
      </c>
      <c r="AW4985" s="14" t="s">
        <v>30</v>
      </c>
      <c r="AX4985" s="14" t="s">
        <v>76</v>
      </c>
      <c r="AY4985" s="199" t="s">
        <v>524</v>
      </c>
    </row>
    <row r="4986" spans="2:51" s="14" customFormat="1">
      <c r="B4986" s="198"/>
      <c r="D4986" s="190" t="s">
        <v>532</v>
      </c>
      <c r="E4986" s="199" t="s">
        <v>1</v>
      </c>
      <c r="F4986" s="200" t="s">
        <v>1177</v>
      </c>
      <c r="H4986" s="199" t="s">
        <v>1</v>
      </c>
      <c r="I4986" s="201"/>
      <c r="L4986" s="198"/>
      <c r="M4986" s="202"/>
      <c r="N4986" s="203"/>
      <c r="O4986" s="203"/>
      <c r="P4986" s="203"/>
      <c r="Q4986" s="203"/>
      <c r="R4986" s="203"/>
      <c r="S4986" s="203"/>
      <c r="T4986" s="204"/>
      <c r="AT4986" s="199" t="s">
        <v>532</v>
      </c>
      <c r="AU4986" s="199" t="s">
        <v>89</v>
      </c>
      <c r="AV4986" s="14" t="s">
        <v>83</v>
      </c>
      <c r="AW4986" s="14" t="s">
        <v>30</v>
      </c>
      <c r="AX4986" s="14" t="s">
        <v>76</v>
      </c>
      <c r="AY4986" s="199" t="s">
        <v>524</v>
      </c>
    </row>
    <row r="4987" spans="2:51" s="13" customFormat="1">
      <c r="B4987" s="189"/>
      <c r="D4987" s="190" t="s">
        <v>532</v>
      </c>
      <c r="E4987" s="191" t="s">
        <v>1</v>
      </c>
      <c r="F4987" s="192" t="s">
        <v>4767</v>
      </c>
      <c r="H4987" s="193">
        <v>5.23</v>
      </c>
      <c r="I4987" s="194"/>
      <c r="L4987" s="189"/>
      <c r="M4987" s="195"/>
      <c r="N4987" s="196"/>
      <c r="O4987" s="196"/>
      <c r="P4987" s="196"/>
      <c r="Q4987" s="196"/>
      <c r="R4987" s="196"/>
      <c r="S4987" s="196"/>
      <c r="T4987" s="197"/>
      <c r="AT4987" s="191" t="s">
        <v>532</v>
      </c>
      <c r="AU4987" s="191" t="s">
        <v>89</v>
      </c>
      <c r="AV4987" s="13" t="s">
        <v>89</v>
      </c>
      <c r="AW4987" s="13" t="s">
        <v>30</v>
      </c>
      <c r="AX4987" s="13" t="s">
        <v>76</v>
      </c>
      <c r="AY4987" s="191" t="s">
        <v>524</v>
      </c>
    </row>
    <row r="4988" spans="2:51" s="14" customFormat="1">
      <c r="B4988" s="198"/>
      <c r="D4988" s="190" t="s">
        <v>532</v>
      </c>
      <c r="E4988" s="199" t="s">
        <v>1</v>
      </c>
      <c r="F4988" s="200" t="s">
        <v>1226</v>
      </c>
      <c r="H4988" s="199" t="s">
        <v>1</v>
      </c>
      <c r="I4988" s="201"/>
      <c r="L4988" s="198"/>
      <c r="M4988" s="202"/>
      <c r="N4988" s="203"/>
      <c r="O4988" s="203"/>
      <c r="P4988" s="203"/>
      <c r="Q4988" s="203"/>
      <c r="R4988" s="203"/>
      <c r="S4988" s="203"/>
      <c r="T4988" s="204"/>
      <c r="AT4988" s="199" t="s">
        <v>532</v>
      </c>
      <c r="AU4988" s="199" t="s">
        <v>89</v>
      </c>
      <c r="AV4988" s="14" t="s">
        <v>83</v>
      </c>
      <c r="AW4988" s="14" t="s">
        <v>30</v>
      </c>
      <c r="AX4988" s="14" t="s">
        <v>76</v>
      </c>
      <c r="AY4988" s="199" t="s">
        <v>524</v>
      </c>
    </row>
    <row r="4989" spans="2:51" s="13" customFormat="1">
      <c r="B4989" s="189"/>
      <c r="D4989" s="190" t="s">
        <v>532</v>
      </c>
      <c r="E4989" s="191" t="s">
        <v>1</v>
      </c>
      <c r="F4989" s="192" t="s">
        <v>4768</v>
      </c>
      <c r="H4989" s="193">
        <v>19.681999999999999</v>
      </c>
      <c r="I4989" s="194"/>
      <c r="L4989" s="189"/>
      <c r="M4989" s="195"/>
      <c r="N4989" s="196"/>
      <c r="O4989" s="196"/>
      <c r="P4989" s="196"/>
      <c r="Q4989" s="196"/>
      <c r="R4989" s="196"/>
      <c r="S4989" s="196"/>
      <c r="T4989" s="197"/>
      <c r="AT4989" s="191" t="s">
        <v>532</v>
      </c>
      <c r="AU4989" s="191" t="s">
        <v>89</v>
      </c>
      <c r="AV4989" s="13" t="s">
        <v>89</v>
      </c>
      <c r="AW4989" s="13" t="s">
        <v>30</v>
      </c>
      <c r="AX4989" s="13" t="s">
        <v>76</v>
      </c>
      <c r="AY4989" s="191" t="s">
        <v>524</v>
      </c>
    </row>
    <row r="4990" spans="2:51" s="13" customFormat="1">
      <c r="B4990" s="189"/>
      <c r="D4990" s="190" t="s">
        <v>532</v>
      </c>
      <c r="E4990" s="191" t="s">
        <v>1</v>
      </c>
      <c r="F4990" s="192" t="s">
        <v>4769</v>
      </c>
      <c r="H4990" s="193">
        <v>5.7380000000000004</v>
      </c>
      <c r="I4990" s="194"/>
      <c r="L4990" s="189"/>
      <c r="M4990" s="195"/>
      <c r="N4990" s="196"/>
      <c r="O4990" s="196"/>
      <c r="P4990" s="196"/>
      <c r="Q4990" s="196"/>
      <c r="R4990" s="196"/>
      <c r="S4990" s="196"/>
      <c r="T4990" s="197"/>
      <c r="AT4990" s="191" t="s">
        <v>532</v>
      </c>
      <c r="AU4990" s="191" t="s">
        <v>89</v>
      </c>
      <c r="AV4990" s="13" t="s">
        <v>89</v>
      </c>
      <c r="AW4990" s="13" t="s">
        <v>30</v>
      </c>
      <c r="AX4990" s="13" t="s">
        <v>76</v>
      </c>
      <c r="AY4990" s="191" t="s">
        <v>524</v>
      </c>
    </row>
    <row r="4991" spans="2:51" s="13" customFormat="1">
      <c r="B4991" s="189"/>
      <c r="D4991" s="190" t="s">
        <v>532</v>
      </c>
      <c r="E4991" s="191" t="s">
        <v>1</v>
      </c>
      <c r="F4991" s="192" t="s">
        <v>1597</v>
      </c>
      <c r="H4991" s="193">
        <v>1.39</v>
      </c>
      <c r="I4991" s="194"/>
      <c r="L4991" s="189"/>
      <c r="M4991" s="195"/>
      <c r="N4991" s="196"/>
      <c r="O4991" s="196"/>
      <c r="P4991" s="196"/>
      <c r="Q4991" s="196"/>
      <c r="R4991" s="196"/>
      <c r="S4991" s="196"/>
      <c r="T4991" s="197"/>
      <c r="AT4991" s="191" t="s">
        <v>532</v>
      </c>
      <c r="AU4991" s="191" t="s">
        <v>89</v>
      </c>
      <c r="AV4991" s="13" t="s">
        <v>89</v>
      </c>
      <c r="AW4991" s="13" t="s">
        <v>30</v>
      </c>
      <c r="AX4991" s="13" t="s">
        <v>76</v>
      </c>
      <c r="AY4991" s="191" t="s">
        <v>524</v>
      </c>
    </row>
    <row r="4992" spans="2:51" s="14" customFormat="1">
      <c r="B4992" s="198"/>
      <c r="D4992" s="190" t="s">
        <v>532</v>
      </c>
      <c r="E4992" s="199" t="s">
        <v>1</v>
      </c>
      <c r="F4992" s="200" t="s">
        <v>1212</v>
      </c>
      <c r="H4992" s="199" t="s">
        <v>1</v>
      </c>
      <c r="I4992" s="201"/>
      <c r="L4992" s="198"/>
      <c r="M4992" s="202"/>
      <c r="N4992" s="203"/>
      <c r="O4992" s="203"/>
      <c r="P4992" s="203"/>
      <c r="Q4992" s="203"/>
      <c r="R4992" s="203"/>
      <c r="S4992" s="203"/>
      <c r="T4992" s="204"/>
      <c r="AT4992" s="199" t="s">
        <v>532</v>
      </c>
      <c r="AU4992" s="199" t="s">
        <v>89</v>
      </c>
      <c r="AV4992" s="14" t="s">
        <v>83</v>
      </c>
      <c r="AW4992" s="14" t="s">
        <v>30</v>
      </c>
      <c r="AX4992" s="14" t="s">
        <v>76</v>
      </c>
      <c r="AY4992" s="199" t="s">
        <v>524</v>
      </c>
    </row>
    <row r="4993" spans="2:51" s="13" customFormat="1">
      <c r="B4993" s="189"/>
      <c r="D4993" s="190" t="s">
        <v>532</v>
      </c>
      <c r="E4993" s="191" t="s">
        <v>1</v>
      </c>
      <c r="F4993" s="192" t="s">
        <v>1568</v>
      </c>
      <c r="H4993" s="193">
        <v>1.1379999999999999</v>
      </c>
      <c r="I4993" s="194"/>
      <c r="L4993" s="189"/>
      <c r="M4993" s="195"/>
      <c r="N4993" s="196"/>
      <c r="O4993" s="196"/>
      <c r="P4993" s="196"/>
      <c r="Q4993" s="196"/>
      <c r="R4993" s="196"/>
      <c r="S4993" s="196"/>
      <c r="T4993" s="197"/>
      <c r="AT4993" s="191" t="s">
        <v>532</v>
      </c>
      <c r="AU4993" s="191" t="s">
        <v>89</v>
      </c>
      <c r="AV4993" s="13" t="s">
        <v>89</v>
      </c>
      <c r="AW4993" s="13" t="s">
        <v>30</v>
      </c>
      <c r="AX4993" s="13" t="s">
        <v>76</v>
      </c>
      <c r="AY4993" s="191" t="s">
        <v>524</v>
      </c>
    </row>
    <row r="4994" spans="2:51" s="14" customFormat="1">
      <c r="B4994" s="198"/>
      <c r="D4994" s="190" t="s">
        <v>532</v>
      </c>
      <c r="E4994" s="199" t="s">
        <v>1</v>
      </c>
      <c r="F4994" s="200" t="s">
        <v>1164</v>
      </c>
      <c r="H4994" s="199" t="s">
        <v>1</v>
      </c>
      <c r="I4994" s="201"/>
      <c r="L4994" s="198"/>
      <c r="M4994" s="202"/>
      <c r="N4994" s="203"/>
      <c r="O4994" s="203"/>
      <c r="P4994" s="203"/>
      <c r="Q4994" s="203"/>
      <c r="R4994" s="203"/>
      <c r="S4994" s="203"/>
      <c r="T4994" s="204"/>
      <c r="AT4994" s="199" t="s">
        <v>532</v>
      </c>
      <c r="AU4994" s="199" t="s">
        <v>89</v>
      </c>
      <c r="AV4994" s="14" t="s">
        <v>83</v>
      </c>
      <c r="AW4994" s="14" t="s">
        <v>30</v>
      </c>
      <c r="AX4994" s="14" t="s">
        <v>76</v>
      </c>
      <c r="AY4994" s="199" t="s">
        <v>524</v>
      </c>
    </row>
    <row r="4995" spans="2:51" s="14" customFormat="1">
      <c r="B4995" s="198"/>
      <c r="D4995" s="190" t="s">
        <v>532</v>
      </c>
      <c r="E4995" s="199" t="s">
        <v>1</v>
      </c>
      <c r="F4995" s="200" t="s">
        <v>1226</v>
      </c>
      <c r="H4995" s="199" t="s">
        <v>1</v>
      </c>
      <c r="I4995" s="201"/>
      <c r="L4995" s="198"/>
      <c r="M4995" s="202"/>
      <c r="N4995" s="203"/>
      <c r="O4995" s="203"/>
      <c r="P4995" s="203"/>
      <c r="Q4995" s="203"/>
      <c r="R4995" s="203"/>
      <c r="S4995" s="203"/>
      <c r="T4995" s="204"/>
      <c r="AT4995" s="199" t="s">
        <v>532</v>
      </c>
      <c r="AU4995" s="199" t="s">
        <v>89</v>
      </c>
      <c r="AV4995" s="14" t="s">
        <v>83</v>
      </c>
      <c r="AW4995" s="14" t="s">
        <v>30</v>
      </c>
      <c r="AX4995" s="14" t="s">
        <v>76</v>
      </c>
      <c r="AY4995" s="199" t="s">
        <v>524</v>
      </c>
    </row>
    <row r="4996" spans="2:51" s="13" customFormat="1">
      <c r="B4996" s="189"/>
      <c r="D4996" s="190" t="s">
        <v>532</v>
      </c>
      <c r="E4996" s="191" t="s">
        <v>1</v>
      </c>
      <c r="F4996" s="192" t="s">
        <v>4770</v>
      </c>
      <c r="H4996" s="193">
        <v>39.35</v>
      </c>
      <c r="I4996" s="194"/>
      <c r="L4996" s="189"/>
      <c r="M4996" s="195"/>
      <c r="N4996" s="196"/>
      <c r="O4996" s="196"/>
      <c r="P4996" s="196"/>
      <c r="Q4996" s="196"/>
      <c r="R4996" s="196"/>
      <c r="S4996" s="196"/>
      <c r="T4996" s="197"/>
      <c r="AT4996" s="191" t="s">
        <v>532</v>
      </c>
      <c r="AU4996" s="191" t="s">
        <v>89</v>
      </c>
      <c r="AV4996" s="13" t="s">
        <v>89</v>
      </c>
      <c r="AW4996" s="13" t="s">
        <v>30</v>
      </c>
      <c r="AX4996" s="13" t="s">
        <v>76</v>
      </c>
      <c r="AY4996" s="191" t="s">
        <v>524</v>
      </c>
    </row>
    <row r="4997" spans="2:51" s="13" customFormat="1">
      <c r="B4997" s="189"/>
      <c r="D4997" s="190" t="s">
        <v>532</v>
      </c>
      <c r="E4997" s="191" t="s">
        <v>1</v>
      </c>
      <c r="F4997" s="192" t="s">
        <v>1599</v>
      </c>
      <c r="H4997" s="193">
        <v>-11.914</v>
      </c>
      <c r="I4997" s="194"/>
      <c r="L4997" s="189"/>
      <c r="M4997" s="195"/>
      <c r="N4997" s="196"/>
      <c r="O4997" s="196"/>
      <c r="P4997" s="196"/>
      <c r="Q4997" s="196"/>
      <c r="R4997" s="196"/>
      <c r="S4997" s="196"/>
      <c r="T4997" s="197"/>
      <c r="AT4997" s="191" t="s">
        <v>532</v>
      </c>
      <c r="AU4997" s="191" t="s">
        <v>89</v>
      </c>
      <c r="AV4997" s="13" t="s">
        <v>89</v>
      </c>
      <c r="AW4997" s="13" t="s">
        <v>30</v>
      </c>
      <c r="AX4997" s="13" t="s">
        <v>76</v>
      </c>
      <c r="AY4997" s="191" t="s">
        <v>524</v>
      </c>
    </row>
    <row r="4998" spans="2:51" s="14" customFormat="1">
      <c r="B4998" s="198"/>
      <c r="D4998" s="190" t="s">
        <v>532</v>
      </c>
      <c r="E4998" s="199" t="s">
        <v>1</v>
      </c>
      <c r="F4998" s="200" t="s">
        <v>1177</v>
      </c>
      <c r="H4998" s="199" t="s">
        <v>1</v>
      </c>
      <c r="I4998" s="201"/>
      <c r="L4998" s="198"/>
      <c r="M4998" s="202"/>
      <c r="N4998" s="203"/>
      <c r="O4998" s="203"/>
      <c r="P4998" s="203"/>
      <c r="Q4998" s="203"/>
      <c r="R4998" s="203"/>
      <c r="S4998" s="203"/>
      <c r="T4998" s="204"/>
      <c r="AT4998" s="199" t="s">
        <v>532</v>
      </c>
      <c r="AU4998" s="199" t="s">
        <v>89</v>
      </c>
      <c r="AV4998" s="14" t="s">
        <v>83</v>
      </c>
      <c r="AW4998" s="14" t="s">
        <v>30</v>
      </c>
      <c r="AX4998" s="14" t="s">
        <v>76</v>
      </c>
      <c r="AY4998" s="199" t="s">
        <v>524</v>
      </c>
    </row>
    <row r="4999" spans="2:51" s="13" customFormat="1">
      <c r="B4999" s="189"/>
      <c r="D4999" s="190" t="s">
        <v>532</v>
      </c>
      <c r="E4999" s="191" t="s">
        <v>1</v>
      </c>
      <c r="F4999" s="192" t="s">
        <v>4771</v>
      </c>
      <c r="H4999" s="193">
        <v>2.3519999999999999</v>
      </c>
      <c r="I4999" s="194"/>
      <c r="L4999" s="189"/>
      <c r="M4999" s="195"/>
      <c r="N4999" s="196"/>
      <c r="O4999" s="196"/>
      <c r="P4999" s="196"/>
      <c r="Q4999" s="196"/>
      <c r="R4999" s="196"/>
      <c r="S4999" s="196"/>
      <c r="T4999" s="197"/>
      <c r="AT4999" s="191" t="s">
        <v>532</v>
      </c>
      <c r="AU4999" s="191" t="s">
        <v>89</v>
      </c>
      <c r="AV4999" s="13" t="s">
        <v>89</v>
      </c>
      <c r="AW4999" s="13" t="s">
        <v>30</v>
      </c>
      <c r="AX4999" s="13" t="s">
        <v>76</v>
      </c>
      <c r="AY4999" s="191" t="s">
        <v>524</v>
      </c>
    </row>
    <row r="5000" spans="2:51" s="14" customFormat="1">
      <c r="B5000" s="198"/>
      <c r="D5000" s="190" t="s">
        <v>532</v>
      </c>
      <c r="E5000" s="199" t="s">
        <v>1</v>
      </c>
      <c r="F5000" s="200" t="s">
        <v>1226</v>
      </c>
      <c r="H5000" s="199" t="s">
        <v>1</v>
      </c>
      <c r="I5000" s="201"/>
      <c r="L5000" s="198"/>
      <c r="M5000" s="202"/>
      <c r="N5000" s="203"/>
      <c r="O5000" s="203"/>
      <c r="P5000" s="203"/>
      <c r="Q5000" s="203"/>
      <c r="R5000" s="203"/>
      <c r="S5000" s="203"/>
      <c r="T5000" s="204"/>
      <c r="AT5000" s="199" t="s">
        <v>532</v>
      </c>
      <c r="AU5000" s="199" t="s">
        <v>89</v>
      </c>
      <c r="AV5000" s="14" t="s">
        <v>83</v>
      </c>
      <c r="AW5000" s="14" t="s">
        <v>30</v>
      </c>
      <c r="AX5000" s="14" t="s">
        <v>76</v>
      </c>
      <c r="AY5000" s="199" t="s">
        <v>524</v>
      </c>
    </row>
    <row r="5001" spans="2:51" s="13" customFormat="1">
      <c r="B5001" s="189"/>
      <c r="D5001" s="190" t="s">
        <v>532</v>
      </c>
      <c r="E5001" s="191" t="s">
        <v>1</v>
      </c>
      <c r="F5001" s="192" t="s">
        <v>4772</v>
      </c>
      <c r="H5001" s="193">
        <v>19.013000000000002</v>
      </c>
      <c r="I5001" s="194"/>
      <c r="L5001" s="189"/>
      <c r="M5001" s="195"/>
      <c r="N5001" s="196"/>
      <c r="O5001" s="196"/>
      <c r="P5001" s="196"/>
      <c r="Q5001" s="196"/>
      <c r="R5001" s="196"/>
      <c r="S5001" s="196"/>
      <c r="T5001" s="197"/>
      <c r="AT5001" s="191" t="s">
        <v>532</v>
      </c>
      <c r="AU5001" s="191" t="s">
        <v>89</v>
      </c>
      <c r="AV5001" s="13" t="s">
        <v>89</v>
      </c>
      <c r="AW5001" s="13" t="s">
        <v>30</v>
      </c>
      <c r="AX5001" s="13" t="s">
        <v>76</v>
      </c>
      <c r="AY5001" s="191" t="s">
        <v>524</v>
      </c>
    </row>
    <row r="5002" spans="2:51" s="13" customFormat="1">
      <c r="B5002" s="189"/>
      <c r="D5002" s="190" t="s">
        <v>532</v>
      </c>
      <c r="E5002" s="191" t="s">
        <v>1</v>
      </c>
      <c r="F5002" s="192" t="s">
        <v>1602</v>
      </c>
      <c r="H5002" s="193">
        <v>-7.83</v>
      </c>
      <c r="I5002" s="194"/>
      <c r="L5002" s="189"/>
      <c r="M5002" s="195"/>
      <c r="N5002" s="196"/>
      <c r="O5002" s="196"/>
      <c r="P5002" s="196"/>
      <c r="Q5002" s="196"/>
      <c r="R5002" s="196"/>
      <c r="S5002" s="196"/>
      <c r="T5002" s="197"/>
      <c r="AT5002" s="191" t="s">
        <v>532</v>
      </c>
      <c r="AU5002" s="191" t="s">
        <v>89</v>
      </c>
      <c r="AV5002" s="13" t="s">
        <v>89</v>
      </c>
      <c r="AW5002" s="13" t="s">
        <v>30</v>
      </c>
      <c r="AX5002" s="13" t="s">
        <v>76</v>
      </c>
      <c r="AY5002" s="191" t="s">
        <v>524</v>
      </c>
    </row>
    <row r="5003" spans="2:51" s="15" customFormat="1">
      <c r="B5003" s="205"/>
      <c r="D5003" s="190" t="s">
        <v>532</v>
      </c>
      <c r="E5003" s="206" t="s">
        <v>1</v>
      </c>
      <c r="F5003" s="207" t="s">
        <v>589</v>
      </c>
      <c r="H5003" s="208">
        <v>153.148</v>
      </c>
      <c r="I5003" s="209"/>
      <c r="L5003" s="205"/>
      <c r="M5003" s="210"/>
      <c r="N5003" s="211"/>
      <c r="O5003" s="211"/>
      <c r="P5003" s="211"/>
      <c r="Q5003" s="211"/>
      <c r="R5003" s="211"/>
      <c r="S5003" s="211"/>
      <c r="T5003" s="212"/>
      <c r="AT5003" s="206" t="s">
        <v>532</v>
      </c>
      <c r="AU5003" s="206" t="s">
        <v>89</v>
      </c>
      <c r="AV5003" s="15" t="s">
        <v>537</v>
      </c>
      <c r="AW5003" s="15" t="s">
        <v>30</v>
      </c>
      <c r="AX5003" s="15" t="s">
        <v>76</v>
      </c>
      <c r="AY5003" s="206" t="s">
        <v>524</v>
      </c>
    </row>
    <row r="5004" spans="2:51" s="14" customFormat="1">
      <c r="B5004" s="198"/>
      <c r="D5004" s="190" t="s">
        <v>532</v>
      </c>
      <c r="E5004" s="199" t="s">
        <v>1</v>
      </c>
      <c r="F5004" s="200" t="s">
        <v>4773</v>
      </c>
      <c r="H5004" s="199" t="s">
        <v>1</v>
      </c>
      <c r="I5004" s="201"/>
      <c r="L5004" s="198"/>
      <c r="M5004" s="202"/>
      <c r="N5004" s="203"/>
      <c r="O5004" s="203"/>
      <c r="P5004" s="203"/>
      <c r="Q5004" s="203"/>
      <c r="R5004" s="203"/>
      <c r="S5004" s="203"/>
      <c r="T5004" s="204"/>
      <c r="AT5004" s="199" t="s">
        <v>532</v>
      </c>
      <c r="AU5004" s="199" t="s">
        <v>89</v>
      </c>
      <c r="AV5004" s="14" t="s">
        <v>83</v>
      </c>
      <c r="AW5004" s="14" t="s">
        <v>30</v>
      </c>
      <c r="AX5004" s="14" t="s">
        <v>76</v>
      </c>
      <c r="AY5004" s="199" t="s">
        <v>524</v>
      </c>
    </row>
    <row r="5005" spans="2:51" s="14" customFormat="1">
      <c r="B5005" s="198"/>
      <c r="D5005" s="190" t="s">
        <v>532</v>
      </c>
      <c r="E5005" s="199" t="s">
        <v>1</v>
      </c>
      <c r="F5005" s="200" t="s">
        <v>1034</v>
      </c>
      <c r="H5005" s="199" t="s">
        <v>1</v>
      </c>
      <c r="I5005" s="201"/>
      <c r="L5005" s="198"/>
      <c r="M5005" s="202"/>
      <c r="N5005" s="203"/>
      <c r="O5005" s="203"/>
      <c r="P5005" s="203"/>
      <c r="Q5005" s="203"/>
      <c r="R5005" s="203"/>
      <c r="S5005" s="203"/>
      <c r="T5005" s="204"/>
      <c r="AT5005" s="199" t="s">
        <v>532</v>
      </c>
      <c r="AU5005" s="199" t="s">
        <v>89</v>
      </c>
      <c r="AV5005" s="14" t="s">
        <v>83</v>
      </c>
      <c r="AW5005" s="14" t="s">
        <v>30</v>
      </c>
      <c r="AX5005" s="14" t="s">
        <v>76</v>
      </c>
      <c r="AY5005" s="199" t="s">
        <v>524</v>
      </c>
    </row>
    <row r="5006" spans="2:51" s="14" customFormat="1">
      <c r="B5006" s="198"/>
      <c r="D5006" s="190" t="s">
        <v>532</v>
      </c>
      <c r="E5006" s="199" t="s">
        <v>1</v>
      </c>
      <c r="F5006" s="200" t="s">
        <v>1035</v>
      </c>
      <c r="H5006" s="199" t="s">
        <v>1</v>
      </c>
      <c r="I5006" s="201"/>
      <c r="L5006" s="198"/>
      <c r="M5006" s="202"/>
      <c r="N5006" s="203"/>
      <c r="O5006" s="203"/>
      <c r="P5006" s="203"/>
      <c r="Q5006" s="203"/>
      <c r="R5006" s="203"/>
      <c r="S5006" s="203"/>
      <c r="T5006" s="204"/>
      <c r="AT5006" s="199" t="s">
        <v>532</v>
      </c>
      <c r="AU5006" s="199" t="s">
        <v>89</v>
      </c>
      <c r="AV5006" s="14" t="s">
        <v>83</v>
      </c>
      <c r="AW5006" s="14" t="s">
        <v>30</v>
      </c>
      <c r="AX5006" s="14" t="s">
        <v>76</v>
      </c>
      <c r="AY5006" s="199" t="s">
        <v>524</v>
      </c>
    </row>
    <row r="5007" spans="2:51" s="14" customFormat="1">
      <c r="B5007" s="198"/>
      <c r="D5007" s="190" t="s">
        <v>532</v>
      </c>
      <c r="E5007" s="199" t="s">
        <v>1</v>
      </c>
      <c r="F5007" s="200" t="s">
        <v>1216</v>
      </c>
      <c r="H5007" s="199" t="s">
        <v>1</v>
      </c>
      <c r="I5007" s="201"/>
      <c r="L5007" s="198"/>
      <c r="M5007" s="202"/>
      <c r="N5007" s="203"/>
      <c r="O5007" s="203"/>
      <c r="P5007" s="203"/>
      <c r="Q5007" s="203"/>
      <c r="R5007" s="203"/>
      <c r="S5007" s="203"/>
      <c r="T5007" s="204"/>
      <c r="AT5007" s="199" t="s">
        <v>532</v>
      </c>
      <c r="AU5007" s="199" t="s">
        <v>89</v>
      </c>
      <c r="AV5007" s="14" t="s">
        <v>83</v>
      </c>
      <c r="AW5007" s="14" t="s">
        <v>30</v>
      </c>
      <c r="AX5007" s="14" t="s">
        <v>76</v>
      </c>
      <c r="AY5007" s="199" t="s">
        <v>524</v>
      </c>
    </row>
    <row r="5008" spans="2:51" s="13" customFormat="1">
      <c r="B5008" s="189"/>
      <c r="D5008" s="190" t="s">
        <v>532</v>
      </c>
      <c r="E5008" s="191" t="s">
        <v>1</v>
      </c>
      <c r="F5008" s="192" t="s">
        <v>4774</v>
      </c>
      <c r="H5008" s="193">
        <v>19.484999999999999</v>
      </c>
      <c r="I5008" s="194"/>
      <c r="L5008" s="189"/>
      <c r="M5008" s="195"/>
      <c r="N5008" s="196"/>
      <c r="O5008" s="196"/>
      <c r="P5008" s="196"/>
      <c r="Q5008" s="196"/>
      <c r="R5008" s="196"/>
      <c r="S5008" s="196"/>
      <c r="T5008" s="197"/>
      <c r="AT5008" s="191" t="s">
        <v>532</v>
      </c>
      <c r="AU5008" s="191" t="s">
        <v>89</v>
      </c>
      <c r="AV5008" s="13" t="s">
        <v>89</v>
      </c>
      <c r="AW5008" s="13" t="s">
        <v>30</v>
      </c>
      <c r="AX5008" s="13" t="s">
        <v>76</v>
      </c>
      <c r="AY5008" s="191" t="s">
        <v>524</v>
      </c>
    </row>
    <row r="5009" spans="2:51" s="13" customFormat="1">
      <c r="B5009" s="189"/>
      <c r="D5009" s="190" t="s">
        <v>532</v>
      </c>
      <c r="E5009" s="191" t="s">
        <v>1</v>
      </c>
      <c r="F5009" s="192" t="s">
        <v>1605</v>
      </c>
      <c r="H5009" s="193">
        <v>-6.93</v>
      </c>
      <c r="I5009" s="194"/>
      <c r="L5009" s="189"/>
      <c r="M5009" s="195"/>
      <c r="N5009" s="196"/>
      <c r="O5009" s="196"/>
      <c r="P5009" s="196"/>
      <c r="Q5009" s="196"/>
      <c r="R5009" s="196"/>
      <c r="S5009" s="196"/>
      <c r="T5009" s="197"/>
      <c r="AT5009" s="191" t="s">
        <v>532</v>
      </c>
      <c r="AU5009" s="191" t="s">
        <v>89</v>
      </c>
      <c r="AV5009" s="13" t="s">
        <v>89</v>
      </c>
      <c r="AW5009" s="13" t="s">
        <v>30</v>
      </c>
      <c r="AX5009" s="13" t="s">
        <v>76</v>
      </c>
      <c r="AY5009" s="191" t="s">
        <v>524</v>
      </c>
    </row>
    <row r="5010" spans="2:51" s="13" customFormat="1">
      <c r="B5010" s="189"/>
      <c r="D5010" s="190" t="s">
        <v>532</v>
      </c>
      <c r="E5010" s="191" t="s">
        <v>1</v>
      </c>
      <c r="F5010" s="192" t="s">
        <v>1606</v>
      </c>
      <c r="H5010" s="193">
        <v>0.72799999999999998</v>
      </c>
      <c r="I5010" s="194"/>
      <c r="L5010" s="189"/>
      <c r="M5010" s="195"/>
      <c r="N5010" s="196"/>
      <c r="O5010" s="196"/>
      <c r="P5010" s="196"/>
      <c r="Q5010" s="196"/>
      <c r="R5010" s="196"/>
      <c r="S5010" s="196"/>
      <c r="T5010" s="197"/>
      <c r="AT5010" s="191" t="s">
        <v>532</v>
      </c>
      <c r="AU5010" s="191" t="s">
        <v>89</v>
      </c>
      <c r="AV5010" s="13" t="s">
        <v>89</v>
      </c>
      <c r="AW5010" s="13" t="s">
        <v>30</v>
      </c>
      <c r="AX5010" s="13" t="s">
        <v>76</v>
      </c>
      <c r="AY5010" s="191" t="s">
        <v>524</v>
      </c>
    </row>
    <row r="5011" spans="2:51" s="14" customFormat="1">
      <c r="B5011" s="198"/>
      <c r="D5011" s="190" t="s">
        <v>532</v>
      </c>
      <c r="E5011" s="199" t="s">
        <v>1</v>
      </c>
      <c r="F5011" s="200" t="s">
        <v>1037</v>
      </c>
      <c r="H5011" s="199" t="s">
        <v>1</v>
      </c>
      <c r="I5011" s="201"/>
      <c r="L5011" s="198"/>
      <c r="M5011" s="202"/>
      <c r="N5011" s="203"/>
      <c r="O5011" s="203"/>
      <c r="P5011" s="203"/>
      <c r="Q5011" s="203"/>
      <c r="R5011" s="203"/>
      <c r="S5011" s="203"/>
      <c r="T5011" s="204"/>
      <c r="AT5011" s="199" t="s">
        <v>532</v>
      </c>
      <c r="AU5011" s="199" t="s">
        <v>89</v>
      </c>
      <c r="AV5011" s="14" t="s">
        <v>83</v>
      </c>
      <c r="AW5011" s="14" t="s">
        <v>30</v>
      </c>
      <c r="AX5011" s="14" t="s">
        <v>76</v>
      </c>
      <c r="AY5011" s="199" t="s">
        <v>524</v>
      </c>
    </row>
    <row r="5012" spans="2:51" s="14" customFormat="1">
      <c r="B5012" s="198"/>
      <c r="D5012" s="190" t="s">
        <v>532</v>
      </c>
      <c r="E5012" s="199" t="s">
        <v>1</v>
      </c>
      <c r="F5012" s="200" t="s">
        <v>1216</v>
      </c>
      <c r="H5012" s="199" t="s">
        <v>1</v>
      </c>
      <c r="I5012" s="201"/>
      <c r="L5012" s="198"/>
      <c r="M5012" s="202"/>
      <c r="N5012" s="203"/>
      <c r="O5012" s="203"/>
      <c r="P5012" s="203"/>
      <c r="Q5012" s="203"/>
      <c r="R5012" s="203"/>
      <c r="S5012" s="203"/>
      <c r="T5012" s="204"/>
      <c r="AT5012" s="199" t="s">
        <v>532</v>
      </c>
      <c r="AU5012" s="199" t="s">
        <v>89</v>
      </c>
      <c r="AV5012" s="14" t="s">
        <v>83</v>
      </c>
      <c r="AW5012" s="14" t="s">
        <v>30</v>
      </c>
      <c r="AX5012" s="14" t="s">
        <v>76</v>
      </c>
      <c r="AY5012" s="199" t="s">
        <v>524</v>
      </c>
    </row>
    <row r="5013" spans="2:51" s="13" customFormat="1">
      <c r="B5013" s="189"/>
      <c r="D5013" s="190" t="s">
        <v>532</v>
      </c>
      <c r="E5013" s="191" t="s">
        <v>1</v>
      </c>
      <c r="F5013" s="192" t="s">
        <v>4775</v>
      </c>
      <c r="H5013" s="193">
        <v>20.614999999999998</v>
      </c>
      <c r="I5013" s="194"/>
      <c r="L5013" s="189"/>
      <c r="M5013" s="195"/>
      <c r="N5013" s="196"/>
      <c r="O5013" s="196"/>
      <c r="P5013" s="196"/>
      <c r="Q5013" s="196"/>
      <c r="R5013" s="196"/>
      <c r="S5013" s="196"/>
      <c r="T5013" s="197"/>
      <c r="AT5013" s="191" t="s">
        <v>532</v>
      </c>
      <c r="AU5013" s="191" t="s">
        <v>89</v>
      </c>
      <c r="AV5013" s="13" t="s">
        <v>89</v>
      </c>
      <c r="AW5013" s="13" t="s">
        <v>30</v>
      </c>
      <c r="AX5013" s="13" t="s">
        <v>76</v>
      </c>
      <c r="AY5013" s="191" t="s">
        <v>524</v>
      </c>
    </row>
    <row r="5014" spans="2:51" s="13" customFormat="1">
      <c r="B5014" s="189"/>
      <c r="D5014" s="190" t="s">
        <v>532</v>
      </c>
      <c r="E5014" s="191" t="s">
        <v>1</v>
      </c>
      <c r="F5014" s="192" t="s">
        <v>1608</v>
      </c>
      <c r="H5014" s="193">
        <v>-6.359</v>
      </c>
      <c r="I5014" s="194"/>
      <c r="L5014" s="189"/>
      <c r="M5014" s="195"/>
      <c r="N5014" s="196"/>
      <c r="O5014" s="196"/>
      <c r="P5014" s="196"/>
      <c r="Q5014" s="196"/>
      <c r="R5014" s="196"/>
      <c r="S5014" s="196"/>
      <c r="T5014" s="197"/>
      <c r="AT5014" s="191" t="s">
        <v>532</v>
      </c>
      <c r="AU5014" s="191" t="s">
        <v>89</v>
      </c>
      <c r="AV5014" s="13" t="s">
        <v>89</v>
      </c>
      <c r="AW5014" s="13" t="s">
        <v>30</v>
      </c>
      <c r="AX5014" s="13" t="s">
        <v>76</v>
      </c>
      <c r="AY5014" s="191" t="s">
        <v>524</v>
      </c>
    </row>
    <row r="5015" spans="2:51" s="13" customFormat="1">
      <c r="B5015" s="189"/>
      <c r="D5015" s="190" t="s">
        <v>532</v>
      </c>
      <c r="E5015" s="191" t="s">
        <v>1</v>
      </c>
      <c r="F5015" s="192" t="s">
        <v>1609</v>
      </c>
      <c r="H5015" s="193">
        <v>0.67800000000000005</v>
      </c>
      <c r="I5015" s="194"/>
      <c r="L5015" s="189"/>
      <c r="M5015" s="195"/>
      <c r="N5015" s="196"/>
      <c r="O5015" s="196"/>
      <c r="P5015" s="196"/>
      <c r="Q5015" s="196"/>
      <c r="R5015" s="196"/>
      <c r="S5015" s="196"/>
      <c r="T5015" s="197"/>
      <c r="AT5015" s="191" t="s">
        <v>532</v>
      </c>
      <c r="AU5015" s="191" t="s">
        <v>89</v>
      </c>
      <c r="AV5015" s="13" t="s">
        <v>89</v>
      </c>
      <c r="AW5015" s="13" t="s">
        <v>30</v>
      </c>
      <c r="AX5015" s="13" t="s">
        <v>76</v>
      </c>
      <c r="AY5015" s="191" t="s">
        <v>524</v>
      </c>
    </row>
    <row r="5016" spans="2:51" s="14" customFormat="1">
      <c r="B5016" s="198"/>
      <c r="D5016" s="190" t="s">
        <v>532</v>
      </c>
      <c r="E5016" s="199" t="s">
        <v>1</v>
      </c>
      <c r="F5016" s="200" t="s">
        <v>1039</v>
      </c>
      <c r="H5016" s="199" t="s">
        <v>1</v>
      </c>
      <c r="I5016" s="201"/>
      <c r="L5016" s="198"/>
      <c r="M5016" s="202"/>
      <c r="N5016" s="203"/>
      <c r="O5016" s="203"/>
      <c r="P5016" s="203"/>
      <c r="Q5016" s="203"/>
      <c r="R5016" s="203"/>
      <c r="S5016" s="203"/>
      <c r="T5016" s="204"/>
      <c r="AT5016" s="199" t="s">
        <v>532</v>
      </c>
      <c r="AU5016" s="199" t="s">
        <v>89</v>
      </c>
      <c r="AV5016" s="14" t="s">
        <v>83</v>
      </c>
      <c r="AW5016" s="14" t="s">
        <v>30</v>
      </c>
      <c r="AX5016" s="14" t="s">
        <v>76</v>
      </c>
      <c r="AY5016" s="199" t="s">
        <v>524</v>
      </c>
    </row>
    <row r="5017" spans="2:51" s="14" customFormat="1">
      <c r="B5017" s="198"/>
      <c r="D5017" s="190" t="s">
        <v>532</v>
      </c>
      <c r="E5017" s="199" t="s">
        <v>1</v>
      </c>
      <c r="F5017" s="200" t="s">
        <v>1216</v>
      </c>
      <c r="H5017" s="199" t="s">
        <v>1</v>
      </c>
      <c r="I5017" s="201"/>
      <c r="L5017" s="198"/>
      <c r="M5017" s="202"/>
      <c r="N5017" s="203"/>
      <c r="O5017" s="203"/>
      <c r="P5017" s="203"/>
      <c r="Q5017" s="203"/>
      <c r="R5017" s="203"/>
      <c r="S5017" s="203"/>
      <c r="T5017" s="204"/>
      <c r="AT5017" s="199" t="s">
        <v>532</v>
      </c>
      <c r="AU5017" s="199" t="s">
        <v>89</v>
      </c>
      <c r="AV5017" s="14" t="s">
        <v>83</v>
      </c>
      <c r="AW5017" s="14" t="s">
        <v>30</v>
      </c>
      <c r="AX5017" s="14" t="s">
        <v>76</v>
      </c>
      <c r="AY5017" s="199" t="s">
        <v>524</v>
      </c>
    </row>
    <row r="5018" spans="2:51" s="13" customFormat="1">
      <c r="B5018" s="189"/>
      <c r="D5018" s="190" t="s">
        <v>532</v>
      </c>
      <c r="E5018" s="191" t="s">
        <v>1</v>
      </c>
      <c r="F5018" s="192" t="s">
        <v>4776</v>
      </c>
      <c r="H5018" s="193">
        <v>47.209000000000003</v>
      </c>
      <c r="I5018" s="194"/>
      <c r="L5018" s="189"/>
      <c r="M5018" s="195"/>
      <c r="N5018" s="196"/>
      <c r="O5018" s="196"/>
      <c r="P5018" s="196"/>
      <c r="Q5018" s="196"/>
      <c r="R5018" s="196"/>
      <c r="S5018" s="196"/>
      <c r="T5018" s="197"/>
      <c r="AT5018" s="191" t="s">
        <v>532</v>
      </c>
      <c r="AU5018" s="191" t="s">
        <v>89</v>
      </c>
      <c r="AV5018" s="13" t="s">
        <v>89</v>
      </c>
      <c r="AW5018" s="13" t="s">
        <v>30</v>
      </c>
      <c r="AX5018" s="13" t="s">
        <v>76</v>
      </c>
      <c r="AY5018" s="191" t="s">
        <v>524</v>
      </c>
    </row>
    <row r="5019" spans="2:51" s="13" customFormat="1">
      <c r="B5019" s="189"/>
      <c r="D5019" s="190" t="s">
        <v>532</v>
      </c>
      <c r="E5019" s="191" t="s">
        <v>1</v>
      </c>
      <c r="F5019" s="192" t="s">
        <v>1611</v>
      </c>
      <c r="H5019" s="193">
        <v>-8.5299999999999994</v>
      </c>
      <c r="I5019" s="194"/>
      <c r="L5019" s="189"/>
      <c r="M5019" s="195"/>
      <c r="N5019" s="196"/>
      <c r="O5019" s="196"/>
      <c r="P5019" s="196"/>
      <c r="Q5019" s="196"/>
      <c r="R5019" s="196"/>
      <c r="S5019" s="196"/>
      <c r="T5019" s="197"/>
      <c r="AT5019" s="191" t="s">
        <v>532</v>
      </c>
      <c r="AU5019" s="191" t="s">
        <v>89</v>
      </c>
      <c r="AV5019" s="13" t="s">
        <v>89</v>
      </c>
      <c r="AW5019" s="13" t="s">
        <v>30</v>
      </c>
      <c r="AX5019" s="13" t="s">
        <v>76</v>
      </c>
      <c r="AY5019" s="191" t="s">
        <v>524</v>
      </c>
    </row>
    <row r="5020" spans="2:51" s="13" customFormat="1">
      <c r="B5020" s="189"/>
      <c r="D5020" s="190" t="s">
        <v>532</v>
      </c>
      <c r="E5020" s="191" t="s">
        <v>1</v>
      </c>
      <c r="F5020" s="192" t="s">
        <v>1612</v>
      </c>
      <c r="H5020" s="193">
        <v>1.1739999999999999</v>
      </c>
      <c r="I5020" s="194"/>
      <c r="L5020" s="189"/>
      <c r="M5020" s="195"/>
      <c r="N5020" s="196"/>
      <c r="O5020" s="196"/>
      <c r="P5020" s="196"/>
      <c r="Q5020" s="196"/>
      <c r="R5020" s="196"/>
      <c r="S5020" s="196"/>
      <c r="T5020" s="197"/>
      <c r="AT5020" s="191" t="s">
        <v>532</v>
      </c>
      <c r="AU5020" s="191" t="s">
        <v>89</v>
      </c>
      <c r="AV5020" s="13" t="s">
        <v>89</v>
      </c>
      <c r="AW5020" s="13" t="s">
        <v>30</v>
      </c>
      <c r="AX5020" s="13" t="s">
        <v>76</v>
      </c>
      <c r="AY5020" s="191" t="s">
        <v>524</v>
      </c>
    </row>
    <row r="5021" spans="2:51" s="14" customFormat="1">
      <c r="B5021" s="198"/>
      <c r="D5021" s="190" t="s">
        <v>532</v>
      </c>
      <c r="E5021" s="199" t="s">
        <v>1</v>
      </c>
      <c r="F5021" s="200" t="s">
        <v>1041</v>
      </c>
      <c r="H5021" s="199" t="s">
        <v>1</v>
      </c>
      <c r="I5021" s="201"/>
      <c r="L5021" s="198"/>
      <c r="M5021" s="202"/>
      <c r="N5021" s="203"/>
      <c r="O5021" s="203"/>
      <c r="P5021" s="203"/>
      <c r="Q5021" s="203"/>
      <c r="R5021" s="203"/>
      <c r="S5021" s="203"/>
      <c r="T5021" s="204"/>
      <c r="AT5021" s="199" t="s">
        <v>532</v>
      </c>
      <c r="AU5021" s="199" t="s">
        <v>89</v>
      </c>
      <c r="AV5021" s="14" t="s">
        <v>83</v>
      </c>
      <c r="AW5021" s="14" t="s">
        <v>30</v>
      </c>
      <c r="AX5021" s="14" t="s">
        <v>76</v>
      </c>
      <c r="AY5021" s="199" t="s">
        <v>524</v>
      </c>
    </row>
    <row r="5022" spans="2:51" s="14" customFormat="1">
      <c r="B5022" s="198"/>
      <c r="D5022" s="190" t="s">
        <v>532</v>
      </c>
      <c r="E5022" s="199" t="s">
        <v>1</v>
      </c>
      <c r="F5022" s="200" t="s">
        <v>1177</v>
      </c>
      <c r="H5022" s="199" t="s">
        <v>1</v>
      </c>
      <c r="I5022" s="201"/>
      <c r="L5022" s="198"/>
      <c r="M5022" s="202"/>
      <c r="N5022" s="203"/>
      <c r="O5022" s="203"/>
      <c r="P5022" s="203"/>
      <c r="Q5022" s="203"/>
      <c r="R5022" s="203"/>
      <c r="S5022" s="203"/>
      <c r="T5022" s="204"/>
      <c r="AT5022" s="199" t="s">
        <v>532</v>
      </c>
      <c r="AU5022" s="199" t="s">
        <v>89</v>
      </c>
      <c r="AV5022" s="14" t="s">
        <v>83</v>
      </c>
      <c r="AW5022" s="14" t="s">
        <v>30</v>
      </c>
      <c r="AX5022" s="14" t="s">
        <v>76</v>
      </c>
      <c r="AY5022" s="199" t="s">
        <v>524</v>
      </c>
    </row>
    <row r="5023" spans="2:51" s="13" customFormat="1">
      <c r="B5023" s="189"/>
      <c r="D5023" s="190" t="s">
        <v>532</v>
      </c>
      <c r="E5023" s="191" t="s">
        <v>1</v>
      </c>
      <c r="F5023" s="192" t="s">
        <v>4777</v>
      </c>
      <c r="H5023" s="193">
        <v>8.9410000000000007</v>
      </c>
      <c r="I5023" s="194"/>
      <c r="L5023" s="189"/>
      <c r="M5023" s="195"/>
      <c r="N5023" s="196"/>
      <c r="O5023" s="196"/>
      <c r="P5023" s="196"/>
      <c r="Q5023" s="196"/>
      <c r="R5023" s="196"/>
      <c r="S5023" s="196"/>
      <c r="T5023" s="197"/>
      <c r="AT5023" s="191" t="s">
        <v>532</v>
      </c>
      <c r="AU5023" s="191" t="s">
        <v>89</v>
      </c>
      <c r="AV5023" s="13" t="s">
        <v>89</v>
      </c>
      <c r="AW5023" s="13" t="s">
        <v>30</v>
      </c>
      <c r="AX5023" s="13" t="s">
        <v>76</v>
      </c>
      <c r="AY5023" s="191" t="s">
        <v>524</v>
      </c>
    </row>
    <row r="5024" spans="2:51" s="14" customFormat="1">
      <c r="B5024" s="198"/>
      <c r="D5024" s="190" t="s">
        <v>532</v>
      </c>
      <c r="E5024" s="199" t="s">
        <v>1</v>
      </c>
      <c r="F5024" s="200" t="s">
        <v>1216</v>
      </c>
      <c r="H5024" s="199" t="s">
        <v>1</v>
      </c>
      <c r="I5024" s="201"/>
      <c r="L5024" s="198"/>
      <c r="M5024" s="202"/>
      <c r="N5024" s="203"/>
      <c r="O5024" s="203"/>
      <c r="P5024" s="203"/>
      <c r="Q5024" s="203"/>
      <c r="R5024" s="203"/>
      <c r="S5024" s="203"/>
      <c r="T5024" s="204"/>
      <c r="AT5024" s="199" t="s">
        <v>532</v>
      </c>
      <c r="AU5024" s="199" t="s">
        <v>89</v>
      </c>
      <c r="AV5024" s="14" t="s">
        <v>83</v>
      </c>
      <c r="AW5024" s="14" t="s">
        <v>30</v>
      </c>
      <c r="AX5024" s="14" t="s">
        <v>76</v>
      </c>
      <c r="AY5024" s="199" t="s">
        <v>524</v>
      </c>
    </row>
    <row r="5025" spans="2:51" s="13" customFormat="1">
      <c r="B5025" s="189"/>
      <c r="D5025" s="190" t="s">
        <v>532</v>
      </c>
      <c r="E5025" s="191" t="s">
        <v>1</v>
      </c>
      <c r="F5025" s="192" t="s">
        <v>4778</v>
      </c>
      <c r="H5025" s="193">
        <v>36.116999999999997</v>
      </c>
      <c r="I5025" s="194"/>
      <c r="L5025" s="189"/>
      <c r="M5025" s="195"/>
      <c r="N5025" s="196"/>
      <c r="O5025" s="196"/>
      <c r="P5025" s="196"/>
      <c r="Q5025" s="196"/>
      <c r="R5025" s="196"/>
      <c r="S5025" s="196"/>
      <c r="T5025" s="197"/>
      <c r="AT5025" s="191" t="s">
        <v>532</v>
      </c>
      <c r="AU5025" s="191" t="s">
        <v>89</v>
      </c>
      <c r="AV5025" s="13" t="s">
        <v>89</v>
      </c>
      <c r="AW5025" s="13" t="s">
        <v>30</v>
      </c>
      <c r="AX5025" s="13" t="s">
        <v>76</v>
      </c>
      <c r="AY5025" s="191" t="s">
        <v>524</v>
      </c>
    </row>
    <row r="5026" spans="2:51" s="13" customFormat="1">
      <c r="B5026" s="189"/>
      <c r="D5026" s="190" t="s">
        <v>532</v>
      </c>
      <c r="E5026" s="191" t="s">
        <v>1</v>
      </c>
      <c r="F5026" s="192" t="s">
        <v>1615</v>
      </c>
      <c r="H5026" s="193">
        <v>-8.6929999999999996</v>
      </c>
      <c r="I5026" s="194"/>
      <c r="L5026" s="189"/>
      <c r="M5026" s="195"/>
      <c r="N5026" s="196"/>
      <c r="O5026" s="196"/>
      <c r="P5026" s="196"/>
      <c r="Q5026" s="196"/>
      <c r="R5026" s="196"/>
      <c r="S5026" s="196"/>
      <c r="T5026" s="197"/>
      <c r="AT5026" s="191" t="s">
        <v>532</v>
      </c>
      <c r="AU5026" s="191" t="s">
        <v>89</v>
      </c>
      <c r="AV5026" s="13" t="s">
        <v>89</v>
      </c>
      <c r="AW5026" s="13" t="s">
        <v>30</v>
      </c>
      <c r="AX5026" s="13" t="s">
        <v>76</v>
      </c>
      <c r="AY5026" s="191" t="s">
        <v>524</v>
      </c>
    </row>
    <row r="5027" spans="2:51" s="13" customFormat="1">
      <c r="B5027" s="189"/>
      <c r="D5027" s="190" t="s">
        <v>532</v>
      </c>
      <c r="E5027" s="191" t="s">
        <v>1</v>
      </c>
      <c r="F5027" s="192" t="s">
        <v>1616</v>
      </c>
      <c r="H5027" s="193">
        <v>1.17</v>
      </c>
      <c r="I5027" s="194"/>
      <c r="L5027" s="189"/>
      <c r="M5027" s="195"/>
      <c r="N5027" s="196"/>
      <c r="O5027" s="196"/>
      <c r="P5027" s="196"/>
      <c r="Q5027" s="196"/>
      <c r="R5027" s="196"/>
      <c r="S5027" s="196"/>
      <c r="T5027" s="197"/>
      <c r="AT5027" s="191" t="s">
        <v>532</v>
      </c>
      <c r="AU5027" s="191" t="s">
        <v>89</v>
      </c>
      <c r="AV5027" s="13" t="s">
        <v>89</v>
      </c>
      <c r="AW5027" s="13" t="s">
        <v>30</v>
      </c>
      <c r="AX5027" s="13" t="s">
        <v>76</v>
      </c>
      <c r="AY5027" s="191" t="s">
        <v>524</v>
      </c>
    </row>
    <row r="5028" spans="2:51" s="14" customFormat="1">
      <c r="B5028" s="198"/>
      <c r="D5028" s="190" t="s">
        <v>532</v>
      </c>
      <c r="E5028" s="199" t="s">
        <v>1</v>
      </c>
      <c r="F5028" s="200" t="s">
        <v>1617</v>
      </c>
      <c r="H5028" s="199" t="s">
        <v>1</v>
      </c>
      <c r="I5028" s="201"/>
      <c r="L5028" s="198"/>
      <c r="M5028" s="202"/>
      <c r="N5028" s="203"/>
      <c r="O5028" s="203"/>
      <c r="P5028" s="203"/>
      <c r="Q5028" s="203"/>
      <c r="R5028" s="203"/>
      <c r="S5028" s="203"/>
      <c r="T5028" s="204"/>
      <c r="AT5028" s="199" t="s">
        <v>532</v>
      </c>
      <c r="AU5028" s="199" t="s">
        <v>89</v>
      </c>
      <c r="AV5028" s="14" t="s">
        <v>83</v>
      </c>
      <c r="AW5028" s="14" t="s">
        <v>30</v>
      </c>
      <c r="AX5028" s="14" t="s">
        <v>76</v>
      </c>
      <c r="AY5028" s="199" t="s">
        <v>524</v>
      </c>
    </row>
    <row r="5029" spans="2:51" s="14" customFormat="1">
      <c r="B5029" s="198"/>
      <c r="D5029" s="190" t="s">
        <v>532</v>
      </c>
      <c r="E5029" s="199" t="s">
        <v>1</v>
      </c>
      <c r="F5029" s="200" t="s">
        <v>1216</v>
      </c>
      <c r="H5029" s="199" t="s">
        <v>1</v>
      </c>
      <c r="I5029" s="201"/>
      <c r="L5029" s="198"/>
      <c r="M5029" s="202"/>
      <c r="N5029" s="203"/>
      <c r="O5029" s="203"/>
      <c r="P5029" s="203"/>
      <c r="Q5029" s="203"/>
      <c r="R5029" s="203"/>
      <c r="S5029" s="203"/>
      <c r="T5029" s="204"/>
      <c r="AT5029" s="199" t="s">
        <v>532</v>
      </c>
      <c r="AU5029" s="199" t="s">
        <v>89</v>
      </c>
      <c r="AV5029" s="14" t="s">
        <v>83</v>
      </c>
      <c r="AW5029" s="14" t="s">
        <v>30</v>
      </c>
      <c r="AX5029" s="14" t="s">
        <v>76</v>
      </c>
      <c r="AY5029" s="199" t="s">
        <v>524</v>
      </c>
    </row>
    <row r="5030" spans="2:51" s="13" customFormat="1">
      <c r="B5030" s="189"/>
      <c r="D5030" s="190" t="s">
        <v>532</v>
      </c>
      <c r="E5030" s="191" t="s">
        <v>1</v>
      </c>
      <c r="F5030" s="192" t="s">
        <v>1618</v>
      </c>
      <c r="H5030" s="193">
        <v>2.738</v>
      </c>
      <c r="I5030" s="194"/>
      <c r="L5030" s="189"/>
      <c r="M5030" s="195"/>
      <c r="N5030" s="196"/>
      <c r="O5030" s="196"/>
      <c r="P5030" s="196"/>
      <c r="Q5030" s="196"/>
      <c r="R5030" s="196"/>
      <c r="S5030" s="196"/>
      <c r="T5030" s="197"/>
      <c r="AT5030" s="191" t="s">
        <v>532</v>
      </c>
      <c r="AU5030" s="191" t="s">
        <v>89</v>
      </c>
      <c r="AV5030" s="13" t="s">
        <v>89</v>
      </c>
      <c r="AW5030" s="13" t="s">
        <v>30</v>
      </c>
      <c r="AX5030" s="13" t="s">
        <v>76</v>
      </c>
      <c r="AY5030" s="191" t="s">
        <v>524</v>
      </c>
    </row>
    <row r="5031" spans="2:51" s="14" customFormat="1">
      <c r="B5031" s="198"/>
      <c r="D5031" s="190" t="s">
        <v>532</v>
      </c>
      <c r="E5031" s="199" t="s">
        <v>1</v>
      </c>
      <c r="F5031" s="200" t="s">
        <v>1619</v>
      </c>
      <c r="H5031" s="199" t="s">
        <v>1</v>
      </c>
      <c r="I5031" s="201"/>
      <c r="L5031" s="198"/>
      <c r="M5031" s="202"/>
      <c r="N5031" s="203"/>
      <c r="O5031" s="203"/>
      <c r="P5031" s="203"/>
      <c r="Q5031" s="203"/>
      <c r="R5031" s="203"/>
      <c r="S5031" s="203"/>
      <c r="T5031" s="204"/>
      <c r="AT5031" s="199" t="s">
        <v>532</v>
      </c>
      <c r="AU5031" s="199" t="s">
        <v>89</v>
      </c>
      <c r="AV5031" s="14" t="s">
        <v>83</v>
      </c>
      <c r="AW5031" s="14" t="s">
        <v>30</v>
      </c>
      <c r="AX5031" s="14" t="s">
        <v>76</v>
      </c>
      <c r="AY5031" s="199" t="s">
        <v>524</v>
      </c>
    </row>
    <row r="5032" spans="2:51" s="14" customFormat="1">
      <c r="B5032" s="198"/>
      <c r="D5032" s="190" t="s">
        <v>532</v>
      </c>
      <c r="E5032" s="199" t="s">
        <v>1</v>
      </c>
      <c r="F5032" s="200" t="s">
        <v>1216</v>
      </c>
      <c r="H5032" s="199" t="s">
        <v>1</v>
      </c>
      <c r="I5032" s="201"/>
      <c r="L5032" s="198"/>
      <c r="M5032" s="202"/>
      <c r="N5032" s="203"/>
      <c r="O5032" s="203"/>
      <c r="P5032" s="203"/>
      <c r="Q5032" s="203"/>
      <c r="R5032" s="203"/>
      <c r="S5032" s="203"/>
      <c r="T5032" s="204"/>
      <c r="AT5032" s="199" t="s">
        <v>532</v>
      </c>
      <c r="AU5032" s="199" t="s">
        <v>89</v>
      </c>
      <c r="AV5032" s="14" t="s">
        <v>83</v>
      </c>
      <c r="AW5032" s="14" t="s">
        <v>30</v>
      </c>
      <c r="AX5032" s="14" t="s">
        <v>76</v>
      </c>
      <c r="AY5032" s="199" t="s">
        <v>524</v>
      </c>
    </row>
    <row r="5033" spans="2:51" s="13" customFormat="1">
      <c r="B5033" s="189"/>
      <c r="D5033" s="190" t="s">
        <v>532</v>
      </c>
      <c r="E5033" s="191" t="s">
        <v>1</v>
      </c>
      <c r="F5033" s="192" t="s">
        <v>4779</v>
      </c>
      <c r="H5033" s="193">
        <v>4.5190000000000001</v>
      </c>
      <c r="I5033" s="194"/>
      <c r="L5033" s="189"/>
      <c r="M5033" s="195"/>
      <c r="N5033" s="196"/>
      <c r="O5033" s="196"/>
      <c r="P5033" s="196"/>
      <c r="Q5033" s="196"/>
      <c r="R5033" s="196"/>
      <c r="S5033" s="196"/>
      <c r="T5033" s="197"/>
      <c r="AT5033" s="191" t="s">
        <v>532</v>
      </c>
      <c r="AU5033" s="191" t="s">
        <v>89</v>
      </c>
      <c r="AV5033" s="13" t="s">
        <v>89</v>
      </c>
      <c r="AW5033" s="13" t="s">
        <v>30</v>
      </c>
      <c r="AX5033" s="13" t="s">
        <v>76</v>
      </c>
      <c r="AY5033" s="191" t="s">
        <v>524</v>
      </c>
    </row>
    <row r="5034" spans="2:51" s="13" customFormat="1">
      <c r="B5034" s="189"/>
      <c r="D5034" s="190" t="s">
        <v>532</v>
      </c>
      <c r="E5034" s="191" t="s">
        <v>1</v>
      </c>
      <c r="F5034" s="192" t="s">
        <v>1621</v>
      </c>
      <c r="H5034" s="193">
        <v>-2.3650000000000002</v>
      </c>
      <c r="I5034" s="194"/>
      <c r="L5034" s="189"/>
      <c r="M5034" s="195"/>
      <c r="N5034" s="196"/>
      <c r="O5034" s="196"/>
      <c r="P5034" s="196"/>
      <c r="Q5034" s="196"/>
      <c r="R5034" s="196"/>
      <c r="S5034" s="196"/>
      <c r="T5034" s="197"/>
      <c r="AT5034" s="191" t="s">
        <v>532</v>
      </c>
      <c r="AU5034" s="191" t="s">
        <v>89</v>
      </c>
      <c r="AV5034" s="13" t="s">
        <v>89</v>
      </c>
      <c r="AW5034" s="13" t="s">
        <v>30</v>
      </c>
      <c r="AX5034" s="13" t="s">
        <v>76</v>
      </c>
      <c r="AY5034" s="191" t="s">
        <v>524</v>
      </c>
    </row>
    <row r="5035" spans="2:51" s="13" customFormat="1">
      <c r="B5035" s="189"/>
      <c r="D5035" s="190" t="s">
        <v>532</v>
      </c>
      <c r="E5035" s="191" t="s">
        <v>1</v>
      </c>
      <c r="F5035" s="192" t="s">
        <v>1622</v>
      </c>
      <c r="H5035" s="193">
        <v>0.88</v>
      </c>
      <c r="I5035" s="194"/>
      <c r="L5035" s="189"/>
      <c r="M5035" s="195"/>
      <c r="N5035" s="196"/>
      <c r="O5035" s="196"/>
      <c r="P5035" s="196"/>
      <c r="Q5035" s="196"/>
      <c r="R5035" s="196"/>
      <c r="S5035" s="196"/>
      <c r="T5035" s="197"/>
      <c r="AT5035" s="191" t="s">
        <v>532</v>
      </c>
      <c r="AU5035" s="191" t="s">
        <v>89</v>
      </c>
      <c r="AV5035" s="13" t="s">
        <v>89</v>
      </c>
      <c r="AW5035" s="13" t="s">
        <v>30</v>
      </c>
      <c r="AX5035" s="13" t="s">
        <v>76</v>
      </c>
      <c r="AY5035" s="191" t="s">
        <v>524</v>
      </c>
    </row>
    <row r="5036" spans="2:51" s="14" customFormat="1">
      <c r="B5036" s="198"/>
      <c r="D5036" s="190" t="s">
        <v>532</v>
      </c>
      <c r="E5036" s="199" t="s">
        <v>1</v>
      </c>
      <c r="F5036" s="200" t="s">
        <v>1177</v>
      </c>
      <c r="H5036" s="199" t="s">
        <v>1</v>
      </c>
      <c r="I5036" s="201"/>
      <c r="L5036" s="198"/>
      <c r="M5036" s="202"/>
      <c r="N5036" s="203"/>
      <c r="O5036" s="203"/>
      <c r="P5036" s="203"/>
      <c r="Q5036" s="203"/>
      <c r="R5036" s="203"/>
      <c r="S5036" s="203"/>
      <c r="T5036" s="204"/>
      <c r="AT5036" s="199" t="s">
        <v>532</v>
      </c>
      <c r="AU5036" s="199" t="s">
        <v>89</v>
      </c>
      <c r="AV5036" s="14" t="s">
        <v>83</v>
      </c>
      <c r="AW5036" s="14" t="s">
        <v>30</v>
      </c>
      <c r="AX5036" s="14" t="s">
        <v>76</v>
      </c>
      <c r="AY5036" s="199" t="s">
        <v>524</v>
      </c>
    </row>
    <row r="5037" spans="2:51" s="13" customFormat="1">
      <c r="B5037" s="189"/>
      <c r="D5037" s="190" t="s">
        <v>532</v>
      </c>
      <c r="E5037" s="191" t="s">
        <v>1</v>
      </c>
      <c r="F5037" s="192" t="s">
        <v>4780</v>
      </c>
      <c r="H5037" s="193">
        <v>1.04</v>
      </c>
      <c r="I5037" s="194"/>
      <c r="L5037" s="189"/>
      <c r="M5037" s="195"/>
      <c r="N5037" s="196"/>
      <c r="O5037" s="196"/>
      <c r="P5037" s="196"/>
      <c r="Q5037" s="196"/>
      <c r="R5037" s="196"/>
      <c r="S5037" s="196"/>
      <c r="T5037" s="197"/>
      <c r="AT5037" s="191" t="s">
        <v>532</v>
      </c>
      <c r="AU5037" s="191" t="s">
        <v>89</v>
      </c>
      <c r="AV5037" s="13" t="s">
        <v>89</v>
      </c>
      <c r="AW5037" s="13" t="s">
        <v>30</v>
      </c>
      <c r="AX5037" s="13" t="s">
        <v>76</v>
      </c>
      <c r="AY5037" s="191" t="s">
        <v>524</v>
      </c>
    </row>
    <row r="5038" spans="2:51" s="14" customFormat="1">
      <c r="B5038" s="198"/>
      <c r="D5038" s="190" t="s">
        <v>532</v>
      </c>
      <c r="E5038" s="199" t="s">
        <v>1</v>
      </c>
      <c r="F5038" s="200" t="s">
        <v>1624</v>
      </c>
      <c r="H5038" s="199" t="s">
        <v>1</v>
      </c>
      <c r="I5038" s="201"/>
      <c r="L5038" s="198"/>
      <c r="M5038" s="202"/>
      <c r="N5038" s="203"/>
      <c r="O5038" s="203"/>
      <c r="P5038" s="203"/>
      <c r="Q5038" s="203"/>
      <c r="R5038" s="203"/>
      <c r="S5038" s="203"/>
      <c r="T5038" s="204"/>
      <c r="AT5038" s="199" t="s">
        <v>532</v>
      </c>
      <c r="AU5038" s="199" t="s">
        <v>89</v>
      </c>
      <c r="AV5038" s="14" t="s">
        <v>83</v>
      </c>
      <c r="AW5038" s="14" t="s">
        <v>30</v>
      </c>
      <c r="AX5038" s="14" t="s">
        <v>76</v>
      </c>
      <c r="AY5038" s="199" t="s">
        <v>524</v>
      </c>
    </row>
    <row r="5039" spans="2:51" s="14" customFormat="1">
      <c r="B5039" s="198"/>
      <c r="D5039" s="190" t="s">
        <v>532</v>
      </c>
      <c r="E5039" s="199" t="s">
        <v>1</v>
      </c>
      <c r="F5039" s="200" t="s">
        <v>1216</v>
      </c>
      <c r="H5039" s="199" t="s">
        <v>1</v>
      </c>
      <c r="I5039" s="201"/>
      <c r="L5039" s="198"/>
      <c r="M5039" s="202"/>
      <c r="N5039" s="203"/>
      <c r="O5039" s="203"/>
      <c r="P5039" s="203"/>
      <c r="Q5039" s="203"/>
      <c r="R5039" s="203"/>
      <c r="S5039" s="203"/>
      <c r="T5039" s="204"/>
      <c r="AT5039" s="199" t="s">
        <v>532</v>
      </c>
      <c r="AU5039" s="199" t="s">
        <v>89</v>
      </c>
      <c r="AV5039" s="14" t="s">
        <v>83</v>
      </c>
      <c r="AW5039" s="14" t="s">
        <v>30</v>
      </c>
      <c r="AX5039" s="14" t="s">
        <v>76</v>
      </c>
      <c r="AY5039" s="199" t="s">
        <v>524</v>
      </c>
    </row>
    <row r="5040" spans="2:51" s="13" customFormat="1">
      <c r="B5040" s="189"/>
      <c r="D5040" s="190" t="s">
        <v>532</v>
      </c>
      <c r="E5040" s="191" t="s">
        <v>1</v>
      </c>
      <c r="F5040" s="192" t="s">
        <v>4781</v>
      </c>
      <c r="H5040" s="193">
        <v>32.704999999999998</v>
      </c>
      <c r="I5040" s="194"/>
      <c r="L5040" s="189"/>
      <c r="M5040" s="195"/>
      <c r="N5040" s="196"/>
      <c r="O5040" s="196"/>
      <c r="P5040" s="196"/>
      <c r="Q5040" s="196"/>
      <c r="R5040" s="196"/>
      <c r="S5040" s="196"/>
      <c r="T5040" s="197"/>
      <c r="AT5040" s="191" t="s">
        <v>532</v>
      </c>
      <c r="AU5040" s="191" t="s">
        <v>89</v>
      </c>
      <c r="AV5040" s="13" t="s">
        <v>89</v>
      </c>
      <c r="AW5040" s="13" t="s">
        <v>30</v>
      </c>
      <c r="AX5040" s="13" t="s">
        <v>76</v>
      </c>
      <c r="AY5040" s="191" t="s">
        <v>524</v>
      </c>
    </row>
    <row r="5041" spans="2:51" s="13" customFormat="1">
      <c r="B5041" s="189"/>
      <c r="D5041" s="190" t="s">
        <v>532</v>
      </c>
      <c r="E5041" s="191" t="s">
        <v>1</v>
      </c>
      <c r="F5041" s="192" t="s">
        <v>1626</v>
      </c>
      <c r="H5041" s="193">
        <v>-14.039</v>
      </c>
      <c r="I5041" s="194"/>
      <c r="L5041" s="189"/>
      <c r="M5041" s="195"/>
      <c r="N5041" s="196"/>
      <c r="O5041" s="196"/>
      <c r="P5041" s="196"/>
      <c r="Q5041" s="196"/>
      <c r="R5041" s="196"/>
      <c r="S5041" s="196"/>
      <c r="T5041" s="197"/>
      <c r="AT5041" s="191" t="s">
        <v>532</v>
      </c>
      <c r="AU5041" s="191" t="s">
        <v>89</v>
      </c>
      <c r="AV5041" s="13" t="s">
        <v>89</v>
      </c>
      <c r="AW5041" s="13" t="s">
        <v>30</v>
      </c>
      <c r="AX5041" s="13" t="s">
        <v>76</v>
      </c>
      <c r="AY5041" s="191" t="s">
        <v>524</v>
      </c>
    </row>
    <row r="5042" spans="2:51" s="13" customFormat="1">
      <c r="B5042" s="189"/>
      <c r="D5042" s="190" t="s">
        <v>532</v>
      </c>
      <c r="E5042" s="191" t="s">
        <v>1</v>
      </c>
      <c r="F5042" s="192" t="s">
        <v>1627</v>
      </c>
      <c r="H5042" s="193">
        <v>1.379</v>
      </c>
      <c r="I5042" s="194"/>
      <c r="L5042" s="189"/>
      <c r="M5042" s="195"/>
      <c r="N5042" s="196"/>
      <c r="O5042" s="196"/>
      <c r="P5042" s="196"/>
      <c r="Q5042" s="196"/>
      <c r="R5042" s="196"/>
      <c r="S5042" s="196"/>
      <c r="T5042" s="197"/>
      <c r="AT5042" s="191" t="s">
        <v>532</v>
      </c>
      <c r="AU5042" s="191" t="s">
        <v>89</v>
      </c>
      <c r="AV5042" s="13" t="s">
        <v>89</v>
      </c>
      <c r="AW5042" s="13" t="s">
        <v>30</v>
      </c>
      <c r="AX5042" s="13" t="s">
        <v>76</v>
      </c>
      <c r="AY5042" s="191" t="s">
        <v>524</v>
      </c>
    </row>
    <row r="5043" spans="2:51" s="14" customFormat="1">
      <c r="B5043" s="198"/>
      <c r="D5043" s="190" t="s">
        <v>532</v>
      </c>
      <c r="E5043" s="199" t="s">
        <v>1</v>
      </c>
      <c r="F5043" s="200" t="s">
        <v>1212</v>
      </c>
      <c r="H5043" s="199" t="s">
        <v>1</v>
      </c>
      <c r="I5043" s="201"/>
      <c r="L5043" s="198"/>
      <c r="M5043" s="202"/>
      <c r="N5043" s="203"/>
      <c r="O5043" s="203"/>
      <c r="P5043" s="203"/>
      <c r="Q5043" s="203"/>
      <c r="R5043" s="203"/>
      <c r="S5043" s="203"/>
      <c r="T5043" s="204"/>
      <c r="AT5043" s="199" t="s">
        <v>532</v>
      </c>
      <c r="AU5043" s="199" t="s">
        <v>89</v>
      </c>
      <c r="AV5043" s="14" t="s">
        <v>83</v>
      </c>
      <c r="AW5043" s="14" t="s">
        <v>30</v>
      </c>
      <c r="AX5043" s="14" t="s">
        <v>76</v>
      </c>
      <c r="AY5043" s="199" t="s">
        <v>524</v>
      </c>
    </row>
    <row r="5044" spans="2:51" s="13" customFormat="1">
      <c r="B5044" s="189"/>
      <c r="D5044" s="190" t="s">
        <v>532</v>
      </c>
      <c r="E5044" s="191" t="s">
        <v>1</v>
      </c>
      <c r="F5044" s="192" t="s">
        <v>1628</v>
      </c>
      <c r="H5044" s="193">
        <v>0.90100000000000002</v>
      </c>
      <c r="I5044" s="194"/>
      <c r="L5044" s="189"/>
      <c r="M5044" s="195"/>
      <c r="N5044" s="196"/>
      <c r="O5044" s="196"/>
      <c r="P5044" s="196"/>
      <c r="Q5044" s="196"/>
      <c r="R5044" s="196"/>
      <c r="S5044" s="196"/>
      <c r="T5044" s="197"/>
      <c r="AT5044" s="191" t="s">
        <v>532</v>
      </c>
      <c r="AU5044" s="191" t="s">
        <v>89</v>
      </c>
      <c r="AV5044" s="13" t="s">
        <v>89</v>
      </c>
      <c r="AW5044" s="13" t="s">
        <v>30</v>
      </c>
      <c r="AX5044" s="13" t="s">
        <v>76</v>
      </c>
      <c r="AY5044" s="191" t="s">
        <v>524</v>
      </c>
    </row>
    <row r="5045" spans="2:51" s="14" customFormat="1">
      <c r="B5045" s="198"/>
      <c r="D5045" s="190" t="s">
        <v>532</v>
      </c>
      <c r="E5045" s="199" t="s">
        <v>1</v>
      </c>
      <c r="F5045" s="200" t="s">
        <v>1177</v>
      </c>
      <c r="H5045" s="199" t="s">
        <v>1</v>
      </c>
      <c r="I5045" s="201"/>
      <c r="L5045" s="198"/>
      <c r="M5045" s="202"/>
      <c r="N5045" s="203"/>
      <c r="O5045" s="203"/>
      <c r="P5045" s="203"/>
      <c r="Q5045" s="203"/>
      <c r="R5045" s="203"/>
      <c r="S5045" s="203"/>
      <c r="T5045" s="204"/>
      <c r="AT5045" s="199" t="s">
        <v>532</v>
      </c>
      <c r="AU5045" s="199" t="s">
        <v>89</v>
      </c>
      <c r="AV5045" s="14" t="s">
        <v>83</v>
      </c>
      <c r="AW5045" s="14" t="s">
        <v>30</v>
      </c>
      <c r="AX5045" s="14" t="s">
        <v>76</v>
      </c>
      <c r="AY5045" s="199" t="s">
        <v>524</v>
      </c>
    </row>
    <row r="5046" spans="2:51" s="13" customFormat="1">
      <c r="B5046" s="189"/>
      <c r="D5046" s="190" t="s">
        <v>532</v>
      </c>
      <c r="E5046" s="191" t="s">
        <v>1</v>
      </c>
      <c r="F5046" s="192" t="s">
        <v>4782</v>
      </c>
      <c r="H5046" s="193">
        <v>2.08</v>
      </c>
      <c r="I5046" s="194"/>
      <c r="L5046" s="189"/>
      <c r="M5046" s="195"/>
      <c r="N5046" s="196"/>
      <c r="O5046" s="196"/>
      <c r="P5046" s="196"/>
      <c r="Q5046" s="196"/>
      <c r="R5046" s="196"/>
      <c r="S5046" s="196"/>
      <c r="T5046" s="197"/>
      <c r="AT5046" s="191" t="s">
        <v>532</v>
      </c>
      <c r="AU5046" s="191" t="s">
        <v>89</v>
      </c>
      <c r="AV5046" s="13" t="s">
        <v>89</v>
      </c>
      <c r="AW5046" s="13" t="s">
        <v>30</v>
      </c>
      <c r="AX5046" s="13" t="s">
        <v>76</v>
      </c>
      <c r="AY5046" s="191" t="s">
        <v>524</v>
      </c>
    </row>
    <row r="5047" spans="2:51" s="14" customFormat="1">
      <c r="B5047" s="198"/>
      <c r="D5047" s="190" t="s">
        <v>532</v>
      </c>
      <c r="E5047" s="199" t="s">
        <v>1</v>
      </c>
      <c r="F5047" s="200" t="s">
        <v>1045</v>
      </c>
      <c r="H5047" s="199" t="s">
        <v>1</v>
      </c>
      <c r="I5047" s="201"/>
      <c r="L5047" s="198"/>
      <c r="M5047" s="202"/>
      <c r="N5047" s="203"/>
      <c r="O5047" s="203"/>
      <c r="P5047" s="203"/>
      <c r="Q5047" s="203"/>
      <c r="R5047" s="203"/>
      <c r="S5047" s="203"/>
      <c r="T5047" s="204"/>
      <c r="AT5047" s="199" t="s">
        <v>532</v>
      </c>
      <c r="AU5047" s="199" t="s">
        <v>89</v>
      </c>
      <c r="AV5047" s="14" t="s">
        <v>83</v>
      </c>
      <c r="AW5047" s="14" t="s">
        <v>30</v>
      </c>
      <c r="AX5047" s="14" t="s">
        <v>76</v>
      </c>
      <c r="AY5047" s="199" t="s">
        <v>524</v>
      </c>
    </row>
    <row r="5048" spans="2:51" s="14" customFormat="1">
      <c r="B5048" s="198"/>
      <c r="D5048" s="190" t="s">
        <v>532</v>
      </c>
      <c r="E5048" s="199" t="s">
        <v>1</v>
      </c>
      <c r="F5048" s="200" t="s">
        <v>1205</v>
      </c>
      <c r="H5048" s="199" t="s">
        <v>1</v>
      </c>
      <c r="I5048" s="201"/>
      <c r="L5048" s="198"/>
      <c r="M5048" s="202"/>
      <c r="N5048" s="203"/>
      <c r="O5048" s="203"/>
      <c r="P5048" s="203"/>
      <c r="Q5048" s="203"/>
      <c r="R5048" s="203"/>
      <c r="S5048" s="203"/>
      <c r="T5048" s="204"/>
      <c r="AT5048" s="199" t="s">
        <v>532</v>
      </c>
      <c r="AU5048" s="199" t="s">
        <v>89</v>
      </c>
      <c r="AV5048" s="14" t="s">
        <v>83</v>
      </c>
      <c r="AW5048" s="14" t="s">
        <v>30</v>
      </c>
      <c r="AX5048" s="14" t="s">
        <v>76</v>
      </c>
      <c r="AY5048" s="199" t="s">
        <v>524</v>
      </c>
    </row>
    <row r="5049" spans="2:51" s="13" customFormat="1">
      <c r="B5049" s="189"/>
      <c r="D5049" s="190" t="s">
        <v>532</v>
      </c>
      <c r="E5049" s="191" t="s">
        <v>1</v>
      </c>
      <c r="F5049" s="192" t="s">
        <v>4783</v>
      </c>
      <c r="H5049" s="193">
        <v>14.843999999999999</v>
      </c>
      <c r="I5049" s="194"/>
      <c r="L5049" s="189"/>
      <c r="M5049" s="195"/>
      <c r="N5049" s="196"/>
      <c r="O5049" s="196"/>
      <c r="P5049" s="196"/>
      <c r="Q5049" s="196"/>
      <c r="R5049" s="196"/>
      <c r="S5049" s="196"/>
      <c r="T5049" s="197"/>
      <c r="AT5049" s="191" t="s">
        <v>532</v>
      </c>
      <c r="AU5049" s="191" t="s">
        <v>89</v>
      </c>
      <c r="AV5049" s="13" t="s">
        <v>89</v>
      </c>
      <c r="AW5049" s="13" t="s">
        <v>30</v>
      </c>
      <c r="AX5049" s="13" t="s">
        <v>76</v>
      </c>
      <c r="AY5049" s="191" t="s">
        <v>524</v>
      </c>
    </row>
    <row r="5050" spans="2:51" s="13" customFormat="1">
      <c r="B5050" s="189"/>
      <c r="D5050" s="190" t="s">
        <v>532</v>
      </c>
      <c r="E5050" s="191" t="s">
        <v>1</v>
      </c>
      <c r="F5050" s="192" t="s">
        <v>1631</v>
      </c>
      <c r="H5050" s="193">
        <v>-8.52</v>
      </c>
      <c r="I5050" s="194"/>
      <c r="L5050" s="189"/>
      <c r="M5050" s="195"/>
      <c r="N5050" s="196"/>
      <c r="O5050" s="196"/>
      <c r="P5050" s="196"/>
      <c r="Q5050" s="196"/>
      <c r="R5050" s="196"/>
      <c r="S5050" s="196"/>
      <c r="T5050" s="197"/>
      <c r="AT5050" s="191" t="s">
        <v>532</v>
      </c>
      <c r="AU5050" s="191" t="s">
        <v>89</v>
      </c>
      <c r="AV5050" s="13" t="s">
        <v>89</v>
      </c>
      <c r="AW5050" s="13" t="s">
        <v>30</v>
      </c>
      <c r="AX5050" s="13" t="s">
        <v>76</v>
      </c>
      <c r="AY5050" s="191" t="s">
        <v>524</v>
      </c>
    </row>
    <row r="5051" spans="2:51" s="13" customFormat="1">
      <c r="B5051" s="189"/>
      <c r="D5051" s="190" t="s">
        <v>532</v>
      </c>
      <c r="E5051" s="191" t="s">
        <v>1</v>
      </c>
      <c r="F5051" s="192" t="s">
        <v>1632</v>
      </c>
      <c r="H5051" s="193">
        <v>1.173</v>
      </c>
      <c r="I5051" s="194"/>
      <c r="L5051" s="189"/>
      <c r="M5051" s="195"/>
      <c r="N5051" s="196"/>
      <c r="O5051" s="196"/>
      <c r="P5051" s="196"/>
      <c r="Q5051" s="196"/>
      <c r="R5051" s="196"/>
      <c r="S5051" s="196"/>
      <c r="T5051" s="197"/>
      <c r="AT5051" s="191" t="s">
        <v>532</v>
      </c>
      <c r="AU5051" s="191" t="s">
        <v>89</v>
      </c>
      <c r="AV5051" s="13" t="s">
        <v>89</v>
      </c>
      <c r="AW5051" s="13" t="s">
        <v>30</v>
      </c>
      <c r="AX5051" s="13" t="s">
        <v>76</v>
      </c>
      <c r="AY5051" s="191" t="s">
        <v>524</v>
      </c>
    </row>
    <row r="5052" spans="2:51" s="14" customFormat="1">
      <c r="B5052" s="198"/>
      <c r="D5052" s="190" t="s">
        <v>532</v>
      </c>
      <c r="E5052" s="199" t="s">
        <v>1</v>
      </c>
      <c r="F5052" s="200" t="s">
        <v>1177</v>
      </c>
      <c r="H5052" s="199" t="s">
        <v>1</v>
      </c>
      <c r="I5052" s="201"/>
      <c r="L5052" s="198"/>
      <c r="M5052" s="202"/>
      <c r="N5052" s="203"/>
      <c r="O5052" s="203"/>
      <c r="P5052" s="203"/>
      <c r="Q5052" s="203"/>
      <c r="R5052" s="203"/>
      <c r="S5052" s="203"/>
      <c r="T5052" s="204"/>
      <c r="AT5052" s="199" t="s">
        <v>532</v>
      </c>
      <c r="AU5052" s="199" t="s">
        <v>89</v>
      </c>
      <c r="AV5052" s="14" t="s">
        <v>83</v>
      </c>
      <c r="AW5052" s="14" t="s">
        <v>30</v>
      </c>
      <c r="AX5052" s="14" t="s">
        <v>76</v>
      </c>
      <c r="AY5052" s="199" t="s">
        <v>524</v>
      </c>
    </row>
    <row r="5053" spans="2:51" s="13" customFormat="1">
      <c r="B5053" s="189"/>
      <c r="D5053" s="190" t="s">
        <v>532</v>
      </c>
      <c r="E5053" s="191" t="s">
        <v>1</v>
      </c>
      <c r="F5053" s="192" t="s">
        <v>4784</v>
      </c>
      <c r="H5053" s="193">
        <v>0.29499999999999998</v>
      </c>
      <c r="I5053" s="194"/>
      <c r="L5053" s="189"/>
      <c r="M5053" s="195"/>
      <c r="N5053" s="196"/>
      <c r="O5053" s="196"/>
      <c r="P5053" s="196"/>
      <c r="Q5053" s="196"/>
      <c r="R5053" s="196"/>
      <c r="S5053" s="196"/>
      <c r="T5053" s="197"/>
      <c r="AT5053" s="191" t="s">
        <v>532</v>
      </c>
      <c r="AU5053" s="191" t="s">
        <v>89</v>
      </c>
      <c r="AV5053" s="13" t="s">
        <v>89</v>
      </c>
      <c r="AW5053" s="13" t="s">
        <v>30</v>
      </c>
      <c r="AX5053" s="13" t="s">
        <v>76</v>
      </c>
      <c r="AY5053" s="191" t="s">
        <v>524</v>
      </c>
    </row>
    <row r="5054" spans="2:51" s="14" customFormat="1">
      <c r="B5054" s="198"/>
      <c r="D5054" s="190" t="s">
        <v>532</v>
      </c>
      <c r="E5054" s="199" t="s">
        <v>1</v>
      </c>
      <c r="F5054" s="200" t="s">
        <v>1043</v>
      </c>
      <c r="H5054" s="199" t="s">
        <v>1</v>
      </c>
      <c r="I5054" s="201"/>
      <c r="L5054" s="198"/>
      <c r="M5054" s="202"/>
      <c r="N5054" s="203"/>
      <c r="O5054" s="203"/>
      <c r="P5054" s="203"/>
      <c r="Q5054" s="203"/>
      <c r="R5054" s="203"/>
      <c r="S5054" s="203"/>
      <c r="T5054" s="204"/>
      <c r="AT5054" s="199" t="s">
        <v>532</v>
      </c>
      <c r="AU5054" s="199" t="s">
        <v>89</v>
      </c>
      <c r="AV5054" s="14" t="s">
        <v>83</v>
      </c>
      <c r="AW5054" s="14" t="s">
        <v>30</v>
      </c>
      <c r="AX5054" s="14" t="s">
        <v>76</v>
      </c>
      <c r="AY5054" s="199" t="s">
        <v>524</v>
      </c>
    </row>
    <row r="5055" spans="2:51" s="14" customFormat="1">
      <c r="B5055" s="198"/>
      <c r="D5055" s="190" t="s">
        <v>532</v>
      </c>
      <c r="E5055" s="199" t="s">
        <v>1</v>
      </c>
      <c r="F5055" s="200" t="s">
        <v>1216</v>
      </c>
      <c r="H5055" s="199" t="s">
        <v>1</v>
      </c>
      <c r="I5055" s="201"/>
      <c r="L5055" s="198"/>
      <c r="M5055" s="202"/>
      <c r="N5055" s="203"/>
      <c r="O5055" s="203"/>
      <c r="P5055" s="203"/>
      <c r="Q5055" s="203"/>
      <c r="R5055" s="203"/>
      <c r="S5055" s="203"/>
      <c r="T5055" s="204"/>
      <c r="AT5055" s="199" t="s">
        <v>532</v>
      </c>
      <c r="AU5055" s="199" t="s">
        <v>89</v>
      </c>
      <c r="AV5055" s="14" t="s">
        <v>83</v>
      </c>
      <c r="AW5055" s="14" t="s">
        <v>30</v>
      </c>
      <c r="AX5055" s="14" t="s">
        <v>76</v>
      </c>
      <c r="AY5055" s="199" t="s">
        <v>524</v>
      </c>
    </row>
    <row r="5056" spans="2:51" s="13" customFormat="1">
      <c r="B5056" s="189"/>
      <c r="D5056" s="190" t="s">
        <v>532</v>
      </c>
      <c r="E5056" s="191" t="s">
        <v>1</v>
      </c>
      <c r="F5056" s="192" t="s">
        <v>4785</v>
      </c>
      <c r="H5056" s="193">
        <v>45.113999999999997</v>
      </c>
      <c r="I5056" s="194"/>
      <c r="L5056" s="189"/>
      <c r="M5056" s="195"/>
      <c r="N5056" s="196"/>
      <c r="O5056" s="196"/>
      <c r="P5056" s="196"/>
      <c r="Q5056" s="196"/>
      <c r="R5056" s="196"/>
      <c r="S5056" s="196"/>
      <c r="T5056" s="197"/>
      <c r="AT5056" s="191" t="s">
        <v>532</v>
      </c>
      <c r="AU5056" s="191" t="s">
        <v>89</v>
      </c>
      <c r="AV5056" s="13" t="s">
        <v>89</v>
      </c>
      <c r="AW5056" s="13" t="s">
        <v>30</v>
      </c>
      <c r="AX5056" s="13" t="s">
        <v>76</v>
      </c>
      <c r="AY5056" s="191" t="s">
        <v>524</v>
      </c>
    </row>
    <row r="5057" spans="2:51" s="13" customFormat="1">
      <c r="B5057" s="189"/>
      <c r="D5057" s="190" t="s">
        <v>532</v>
      </c>
      <c r="E5057" s="191" t="s">
        <v>1</v>
      </c>
      <c r="F5057" s="192" t="s">
        <v>1635</v>
      </c>
      <c r="H5057" s="193">
        <v>-6.899</v>
      </c>
      <c r="I5057" s="194"/>
      <c r="L5057" s="189"/>
      <c r="M5057" s="195"/>
      <c r="N5057" s="196"/>
      <c r="O5057" s="196"/>
      <c r="P5057" s="196"/>
      <c r="Q5057" s="196"/>
      <c r="R5057" s="196"/>
      <c r="S5057" s="196"/>
      <c r="T5057" s="197"/>
      <c r="AT5057" s="191" t="s">
        <v>532</v>
      </c>
      <c r="AU5057" s="191" t="s">
        <v>89</v>
      </c>
      <c r="AV5057" s="13" t="s">
        <v>89</v>
      </c>
      <c r="AW5057" s="13" t="s">
        <v>30</v>
      </c>
      <c r="AX5057" s="13" t="s">
        <v>76</v>
      </c>
      <c r="AY5057" s="191" t="s">
        <v>524</v>
      </c>
    </row>
    <row r="5058" spans="2:51" s="13" customFormat="1">
      <c r="B5058" s="189"/>
      <c r="D5058" s="190" t="s">
        <v>532</v>
      </c>
      <c r="E5058" s="191" t="s">
        <v>1</v>
      </c>
      <c r="F5058" s="192" t="s">
        <v>1636</v>
      </c>
      <c r="H5058" s="193">
        <v>1.1950000000000001</v>
      </c>
      <c r="I5058" s="194"/>
      <c r="L5058" s="189"/>
      <c r="M5058" s="195"/>
      <c r="N5058" s="196"/>
      <c r="O5058" s="196"/>
      <c r="P5058" s="196"/>
      <c r="Q5058" s="196"/>
      <c r="R5058" s="196"/>
      <c r="S5058" s="196"/>
      <c r="T5058" s="197"/>
      <c r="AT5058" s="191" t="s">
        <v>532</v>
      </c>
      <c r="AU5058" s="191" t="s">
        <v>89</v>
      </c>
      <c r="AV5058" s="13" t="s">
        <v>89</v>
      </c>
      <c r="AW5058" s="13" t="s">
        <v>30</v>
      </c>
      <c r="AX5058" s="13" t="s">
        <v>76</v>
      </c>
      <c r="AY5058" s="191" t="s">
        <v>524</v>
      </c>
    </row>
    <row r="5059" spans="2:51" s="14" customFormat="1">
      <c r="B5059" s="198"/>
      <c r="D5059" s="190" t="s">
        <v>532</v>
      </c>
      <c r="E5059" s="199" t="s">
        <v>1</v>
      </c>
      <c r="F5059" s="200" t="s">
        <v>1637</v>
      </c>
      <c r="H5059" s="199" t="s">
        <v>1</v>
      </c>
      <c r="I5059" s="201"/>
      <c r="L5059" s="198"/>
      <c r="M5059" s="202"/>
      <c r="N5059" s="203"/>
      <c r="O5059" s="203"/>
      <c r="P5059" s="203"/>
      <c r="Q5059" s="203"/>
      <c r="R5059" s="203"/>
      <c r="S5059" s="203"/>
      <c r="T5059" s="204"/>
      <c r="AT5059" s="199" t="s">
        <v>532</v>
      </c>
      <c r="AU5059" s="199" t="s">
        <v>89</v>
      </c>
      <c r="AV5059" s="14" t="s">
        <v>83</v>
      </c>
      <c r="AW5059" s="14" t="s">
        <v>30</v>
      </c>
      <c r="AX5059" s="14" t="s">
        <v>76</v>
      </c>
      <c r="AY5059" s="199" t="s">
        <v>524</v>
      </c>
    </row>
    <row r="5060" spans="2:51" s="13" customFormat="1">
      <c r="B5060" s="189"/>
      <c r="D5060" s="190" t="s">
        <v>532</v>
      </c>
      <c r="E5060" s="191" t="s">
        <v>1</v>
      </c>
      <c r="F5060" s="192" t="s">
        <v>4786</v>
      </c>
      <c r="H5060" s="193">
        <v>13.028</v>
      </c>
      <c r="I5060" s="194"/>
      <c r="L5060" s="189"/>
      <c r="M5060" s="195"/>
      <c r="N5060" s="196"/>
      <c r="O5060" s="196"/>
      <c r="P5060" s="196"/>
      <c r="Q5060" s="196"/>
      <c r="R5060" s="196"/>
      <c r="S5060" s="196"/>
      <c r="T5060" s="197"/>
      <c r="AT5060" s="191" t="s">
        <v>532</v>
      </c>
      <c r="AU5060" s="191" t="s">
        <v>89</v>
      </c>
      <c r="AV5060" s="13" t="s">
        <v>89</v>
      </c>
      <c r="AW5060" s="13" t="s">
        <v>30</v>
      </c>
      <c r="AX5060" s="13" t="s">
        <v>76</v>
      </c>
      <c r="AY5060" s="191" t="s">
        <v>524</v>
      </c>
    </row>
    <row r="5061" spans="2:51" s="13" customFormat="1">
      <c r="B5061" s="189"/>
      <c r="D5061" s="190" t="s">
        <v>532</v>
      </c>
      <c r="E5061" s="191" t="s">
        <v>1</v>
      </c>
      <c r="F5061" s="192" t="s">
        <v>1639</v>
      </c>
      <c r="H5061" s="193">
        <v>-1.827</v>
      </c>
      <c r="I5061" s="194"/>
      <c r="L5061" s="189"/>
      <c r="M5061" s="195"/>
      <c r="N5061" s="196"/>
      <c r="O5061" s="196"/>
      <c r="P5061" s="196"/>
      <c r="Q5061" s="196"/>
      <c r="R5061" s="196"/>
      <c r="S5061" s="196"/>
      <c r="T5061" s="197"/>
      <c r="AT5061" s="191" t="s">
        <v>532</v>
      </c>
      <c r="AU5061" s="191" t="s">
        <v>89</v>
      </c>
      <c r="AV5061" s="13" t="s">
        <v>89</v>
      </c>
      <c r="AW5061" s="13" t="s">
        <v>30</v>
      </c>
      <c r="AX5061" s="13" t="s">
        <v>76</v>
      </c>
      <c r="AY5061" s="191" t="s">
        <v>524</v>
      </c>
    </row>
    <row r="5062" spans="2:51" s="14" customFormat="1">
      <c r="B5062" s="198"/>
      <c r="D5062" s="190" t="s">
        <v>532</v>
      </c>
      <c r="E5062" s="199" t="s">
        <v>1</v>
      </c>
      <c r="F5062" s="200" t="s">
        <v>1176</v>
      </c>
      <c r="H5062" s="199" t="s">
        <v>1</v>
      </c>
      <c r="I5062" s="201"/>
      <c r="L5062" s="198"/>
      <c r="M5062" s="202"/>
      <c r="N5062" s="203"/>
      <c r="O5062" s="203"/>
      <c r="P5062" s="203"/>
      <c r="Q5062" s="203"/>
      <c r="R5062" s="203"/>
      <c r="S5062" s="203"/>
      <c r="T5062" s="204"/>
      <c r="AT5062" s="199" t="s">
        <v>532</v>
      </c>
      <c r="AU5062" s="199" t="s">
        <v>89</v>
      </c>
      <c r="AV5062" s="14" t="s">
        <v>83</v>
      </c>
      <c r="AW5062" s="14" t="s">
        <v>30</v>
      </c>
      <c r="AX5062" s="14" t="s">
        <v>76</v>
      </c>
      <c r="AY5062" s="199" t="s">
        <v>524</v>
      </c>
    </row>
    <row r="5063" spans="2:51" s="14" customFormat="1">
      <c r="B5063" s="198"/>
      <c r="D5063" s="190" t="s">
        <v>532</v>
      </c>
      <c r="E5063" s="199" t="s">
        <v>1</v>
      </c>
      <c r="F5063" s="200" t="s">
        <v>1216</v>
      </c>
      <c r="H5063" s="199" t="s">
        <v>1</v>
      </c>
      <c r="I5063" s="201"/>
      <c r="L5063" s="198"/>
      <c r="M5063" s="202"/>
      <c r="N5063" s="203"/>
      <c r="O5063" s="203"/>
      <c r="P5063" s="203"/>
      <c r="Q5063" s="203"/>
      <c r="R5063" s="203"/>
      <c r="S5063" s="203"/>
      <c r="T5063" s="204"/>
      <c r="AT5063" s="199" t="s">
        <v>532</v>
      </c>
      <c r="AU5063" s="199" t="s">
        <v>89</v>
      </c>
      <c r="AV5063" s="14" t="s">
        <v>83</v>
      </c>
      <c r="AW5063" s="14" t="s">
        <v>30</v>
      </c>
      <c r="AX5063" s="14" t="s">
        <v>76</v>
      </c>
      <c r="AY5063" s="199" t="s">
        <v>524</v>
      </c>
    </row>
    <row r="5064" spans="2:51" s="13" customFormat="1">
      <c r="B5064" s="189"/>
      <c r="D5064" s="190" t="s">
        <v>532</v>
      </c>
      <c r="E5064" s="191" t="s">
        <v>1</v>
      </c>
      <c r="F5064" s="192" t="s">
        <v>4787</v>
      </c>
      <c r="H5064" s="193">
        <v>3.4369999999999998</v>
      </c>
      <c r="I5064" s="194"/>
      <c r="L5064" s="189"/>
      <c r="M5064" s="195"/>
      <c r="N5064" s="196"/>
      <c r="O5064" s="196"/>
      <c r="P5064" s="196"/>
      <c r="Q5064" s="196"/>
      <c r="R5064" s="196"/>
      <c r="S5064" s="196"/>
      <c r="T5064" s="197"/>
      <c r="AT5064" s="191" t="s">
        <v>532</v>
      </c>
      <c r="AU5064" s="191" t="s">
        <v>89</v>
      </c>
      <c r="AV5064" s="13" t="s">
        <v>89</v>
      </c>
      <c r="AW5064" s="13" t="s">
        <v>30</v>
      </c>
      <c r="AX5064" s="13" t="s">
        <v>76</v>
      </c>
      <c r="AY5064" s="191" t="s">
        <v>524</v>
      </c>
    </row>
    <row r="5065" spans="2:51" s="13" customFormat="1">
      <c r="B5065" s="189"/>
      <c r="D5065" s="190" t="s">
        <v>532</v>
      </c>
      <c r="E5065" s="191" t="s">
        <v>1</v>
      </c>
      <c r="F5065" s="192" t="s">
        <v>1641</v>
      </c>
      <c r="H5065" s="193">
        <v>-3.2450000000000001</v>
      </c>
      <c r="I5065" s="194"/>
      <c r="L5065" s="189"/>
      <c r="M5065" s="195"/>
      <c r="N5065" s="196"/>
      <c r="O5065" s="196"/>
      <c r="P5065" s="196"/>
      <c r="Q5065" s="196"/>
      <c r="R5065" s="196"/>
      <c r="S5065" s="196"/>
      <c r="T5065" s="197"/>
      <c r="AT5065" s="191" t="s">
        <v>532</v>
      </c>
      <c r="AU5065" s="191" t="s">
        <v>89</v>
      </c>
      <c r="AV5065" s="13" t="s">
        <v>89</v>
      </c>
      <c r="AW5065" s="13" t="s">
        <v>30</v>
      </c>
      <c r="AX5065" s="13" t="s">
        <v>76</v>
      </c>
      <c r="AY5065" s="191" t="s">
        <v>524</v>
      </c>
    </row>
    <row r="5066" spans="2:51" s="13" customFormat="1">
      <c r="B5066" s="189"/>
      <c r="D5066" s="190" t="s">
        <v>532</v>
      </c>
      <c r="E5066" s="191" t="s">
        <v>1</v>
      </c>
      <c r="F5066" s="192" t="s">
        <v>1642</v>
      </c>
      <c r="H5066" s="193">
        <v>1.0129999999999999</v>
      </c>
      <c r="I5066" s="194"/>
      <c r="L5066" s="189"/>
      <c r="M5066" s="195"/>
      <c r="N5066" s="196"/>
      <c r="O5066" s="196"/>
      <c r="P5066" s="196"/>
      <c r="Q5066" s="196"/>
      <c r="R5066" s="196"/>
      <c r="S5066" s="196"/>
      <c r="T5066" s="197"/>
      <c r="AT5066" s="191" t="s">
        <v>532</v>
      </c>
      <c r="AU5066" s="191" t="s">
        <v>89</v>
      </c>
      <c r="AV5066" s="13" t="s">
        <v>89</v>
      </c>
      <c r="AW5066" s="13" t="s">
        <v>30</v>
      </c>
      <c r="AX5066" s="13" t="s">
        <v>76</v>
      </c>
      <c r="AY5066" s="191" t="s">
        <v>524</v>
      </c>
    </row>
    <row r="5067" spans="2:51" s="15" customFormat="1">
      <c r="B5067" s="205"/>
      <c r="D5067" s="190" t="s">
        <v>532</v>
      </c>
      <c r="E5067" s="206" t="s">
        <v>1</v>
      </c>
      <c r="F5067" s="207" t="s">
        <v>589</v>
      </c>
      <c r="H5067" s="208">
        <v>195.05099999999999</v>
      </c>
      <c r="I5067" s="209"/>
      <c r="L5067" s="205"/>
      <c r="M5067" s="210"/>
      <c r="N5067" s="211"/>
      <c r="O5067" s="211"/>
      <c r="P5067" s="211"/>
      <c r="Q5067" s="211"/>
      <c r="R5067" s="211"/>
      <c r="S5067" s="211"/>
      <c r="T5067" s="212"/>
      <c r="AT5067" s="206" t="s">
        <v>532</v>
      </c>
      <c r="AU5067" s="206" t="s">
        <v>89</v>
      </c>
      <c r="AV5067" s="15" t="s">
        <v>537</v>
      </c>
      <c r="AW5067" s="15" t="s">
        <v>30</v>
      </c>
      <c r="AX5067" s="15" t="s">
        <v>76</v>
      </c>
      <c r="AY5067" s="206" t="s">
        <v>524</v>
      </c>
    </row>
    <row r="5068" spans="2:51" s="13" customFormat="1">
      <c r="B5068" s="189"/>
      <c r="D5068" s="190" t="s">
        <v>532</v>
      </c>
      <c r="E5068" s="191" t="s">
        <v>1</v>
      </c>
      <c r="F5068" s="192" t="s">
        <v>4788</v>
      </c>
      <c r="H5068" s="193">
        <v>4311.72</v>
      </c>
      <c r="I5068" s="194"/>
      <c r="L5068" s="189"/>
      <c r="M5068" s="195"/>
      <c r="N5068" s="196"/>
      <c r="O5068" s="196"/>
      <c r="P5068" s="196"/>
      <c r="Q5068" s="196"/>
      <c r="R5068" s="196"/>
      <c r="S5068" s="196"/>
      <c r="T5068" s="197"/>
      <c r="AT5068" s="191" t="s">
        <v>532</v>
      </c>
      <c r="AU5068" s="191" t="s">
        <v>89</v>
      </c>
      <c r="AV5068" s="13" t="s">
        <v>89</v>
      </c>
      <c r="AW5068" s="13" t="s">
        <v>30</v>
      </c>
      <c r="AX5068" s="13" t="s">
        <v>76</v>
      </c>
      <c r="AY5068" s="191" t="s">
        <v>524</v>
      </c>
    </row>
    <row r="5069" spans="2:51" s="13" customFormat="1">
      <c r="B5069" s="189"/>
      <c r="D5069" s="190" t="s">
        <v>532</v>
      </c>
      <c r="E5069" s="191" t="s">
        <v>1</v>
      </c>
      <c r="F5069" s="192" t="s">
        <v>4789</v>
      </c>
      <c r="H5069" s="193">
        <v>947.63199999999995</v>
      </c>
      <c r="I5069" s="194"/>
      <c r="L5069" s="189"/>
      <c r="M5069" s="195"/>
      <c r="N5069" s="196"/>
      <c r="O5069" s="196"/>
      <c r="P5069" s="196"/>
      <c r="Q5069" s="196"/>
      <c r="R5069" s="196"/>
      <c r="S5069" s="196"/>
      <c r="T5069" s="197"/>
      <c r="AT5069" s="191" t="s">
        <v>532</v>
      </c>
      <c r="AU5069" s="191" t="s">
        <v>89</v>
      </c>
      <c r="AV5069" s="13" t="s">
        <v>89</v>
      </c>
      <c r="AW5069" s="13" t="s">
        <v>30</v>
      </c>
      <c r="AX5069" s="13" t="s">
        <v>76</v>
      </c>
      <c r="AY5069" s="191" t="s">
        <v>524</v>
      </c>
    </row>
    <row r="5070" spans="2:51" s="15" customFormat="1">
      <c r="B5070" s="205"/>
      <c r="D5070" s="190" t="s">
        <v>532</v>
      </c>
      <c r="E5070" s="206" t="s">
        <v>1</v>
      </c>
      <c r="F5070" s="207" t="s">
        <v>589</v>
      </c>
      <c r="H5070" s="208">
        <v>5259.3519999999999</v>
      </c>
      <c r="I5070" s="209"/>
      <c r="L5070" s="205"/>
      <c r="M5070" s="210"/>
      <c r="N5070" s="211"/>
      <c r="O5070" s="211"/>
      <c r="P5070" s="211"/>
      <c r="Q5070" s="211"/>
      <c r="R5070" s="211"/>
      <c r="S5070" s="211"/>
      <c r="T5070" s="212"/>
      <c r="AT5070" s="206" t="s">
        <v>532</v>
      </c>
      <c r="AU5070" s="206" t="s">
        <v>89</v>
      </c>
      <c r="AV5070" s="15" t="s">
        <v>537</v>
      </c>
      <c r="AW5070" s="15" t="s">
        <v>30</v>
      </c>
      <c r="AX5070" s="15" t="s">
        <v>76</v>
      </c>
      <c r="AY5070" s="206" t="s">
        <v>524</v>
      </c>
    </row>
    <row r="5071" spans="2:51" s="14" customFormat="1" ht="20.399999999999999">
      <c r="B5071" s="198"/>
      <c r="D5071" s="190" t="s">
        <v>532</v>
      </c>
      <c r="E5071" s="199" t="s">
        <v>1</v>
      </c>
      <c r="F5071" s="200" t="s">
        <v>4790</v>
      </c>
      <c r="H5071" s="199" t="s">
        <v>1</v>
      </c>
      <c r="I5071" s="201"/>
      <c r="L5071" s="198"/>
      <c r="M5071" s="202"/>
      <c r="N5071" s="203"/>
      <c r="O5071" s="203"/>
      <c r="P5071" s="203"/>
      <c r="Q5071" s="203"/>
      <c r="R5071" s="203"/>
      <c r="S5071" s="203"/>
      <c r="T5071" s="204"/>
      <c r="AT5071" s="199" t="s">
        <v>532</v>
      </c>
      <c r="AU5071" s="199" t="s">
        <v>89</v>
      </c>
      <c r="AV5071" s="14" t="s">
        <v>83</v>
      </c>
      <c r="AW5071" s="14" t="s">
        <v>30</v>
      </c>
      <c r="AX5071" s="14" t="s">
        <v>76</v>
      </c>
      <c r="AY5071" s="199" t="s">
        <v>524</v>
      </c>
    </row>
    <row r="5072" spans="2:51" s="14" customFormat="1">
      <c r="B5072" s="198"/>
      <c r="D5072" s="190" t="s">
        <v>532</v>
      </c>
      <c r="E5072" s="199" t="s">
        <v>1</v>
      </c>
      <c r="F5072" s="200" t="s">
        <v>577</v>
      </c>
      <c r="H5072" s="199" t="s">
        <v>1</v>
      </c>
      <c r="I5072" s="201"/>
      <c r="L5072" s="198"/>
      <c r="M5072" s="202"/>
      <c r="N5072" s="203"/>
      <c r="O5072" s="203"/>
      <c r="P5072" s="203"/>
      <c r="Q5072" s="203"/>
      <c r="R5072" s="203"/>
      <c r="S5072" s="203"/>
      <c r="T5072" s="204"/>
      <c r="AT5072" s="199" t="s">
        <v>532</v>
      </c>
      <c r="AU5072" s="199" t="s">
        <v>89</v>
      </c>
      <c r="AV5072" s="14" t="s">
        <v>83</v>
      </c>
      <c r="AW5072" s="14" t="s">
        <v>30</v>
      </c>
      <c r="AX5072" s="14" t="s">
        <v>76</v>
      </c>
      <c r="AY5072" s="199" t="s">
        <v>524</v>
      </c>
    </row>
    <row r="5073" spans="1:65" s="13" customFormat="1" ht="20.399999999999999">
      <c r="B5073" s="189"/>
      <c r="D5073" s="190" t="s">
        <v>532</v>
      </c>
      <c r="E5073" s="191" t="s">
        <v>1</v>
      </c>
      <c r="F5073" s="192" t="s">
        <v>4462</v>
      </c>
      <c r="H5073" s="193">
        <v>648.29</v>
      </c>
      <c r="I5073" s="194"/>
      <c r="L5073" s="189"/>
      <c r="M5073" s="195"/>
      <c r="N5073" s="196"/>
      <c r="O5073" s="196"/>
      <c r="P5073" s="196"/>
      <c r="Q5073" s="196"/>
      <c r="R5073" s="196"/>
      <c r="S5073" s="196"/>
      <c r="T5073" s="197"/>
      <c r="AT5073" s="191" t="s">
        <v>532</v>
      </c>
      <c r="AU5073" s="191" t="s">
        <v>89</v>
      </c>
      <c r="AV5073" s="13" t="s">
        <v>89</v>
      </c>
      <c r="AW5073" s="13" t="s">
        <v>30</v>
      </c>
      <c r="AX5073" s="13" t="s">
        <v>76</v>
      </c>
      <c r="AY5073" s="191" t="s">
        <v>524</v>
      </c>
    </row>
    <row r="5074" spans="1:65" s="13" customFormat="1">
      <c r="B5074" s="189"/>
      <c r="D5074" s="190" t="s">
        <v>532</v>
      </c>
      <c r="E5074" s="191" t="s">
        <v>1</v>
      </c>
      <c r="F5074" s="192" t="s">
        <v>4791</v>
      </c>
      <c r="H5074" s="193">
        <v>-13.29</v>
      </c>
      <c r="I5074" s="194"/>
      <c r="L5074" s="189"/>
      <c r="M5074" s="195"/>
      <c r="N5074" s="196"/>
      <c r="O5074" s="196"/>
      <c r="P5074" s="196"/>
      <c r="Q5074" s="196"/>
      <c r="R5074" s="196"/>
      <c r="S5074" s="196"/>
      <c r="T5074" s="197"/>
      <c r="AT5074" s="191" t="s">
        <v>532</v>
      </c>
      <c r="AU5074" s="191" t="s">
        <v>89</v>
      </c>
      <c r="AV5074" s="13" t="s">
        <v>89</v>
      </c>
      <c r="AW5074" s="13" t="s">
        <v>30</v>
      </c>
      <c r="AX5074" s="13" t="s">
        <v>76</v>
      </c>
      <c r="AY5074" s="191" t="s">
        <v>524</v>
      </c>
    </row>
    <row r="5075" spans="1:65" s="13" customFormat="1">
      <c r="B5075" s="189"/>
      <c r="D5075" s="190" t="s">
        <v>532</v>
      </c>
      <c r="E5075" s="191" t="s">
        <v>1</v>
      </c>
      <c r="F5075" s="192" t="s">
        <v>4792</v>
      </c>
      <c r="H5075" s="193">
        <v>-107.28</v>
      </c>
      <c r="I5075" s="194"/>
      <c r="L5075" s="189"/>
      <c r="M5075" s="195"/>
      <c r="N5075" s="196"/>
      <c r="O5075" s="196"/>
      <c r="P5075" s="196"/>
      <c r="Q5075" s="196"/>
      <c r="R5075" s="196"/>
      <c r="S5075" s="196"/>
      <c r="T5075" s="197"/>
      <c r="AT5075" s="191" t="s">
        <v>532</v>
      </c>
      <c r="AU5075" s="191" t="s">
        <v>89</v>
      </c>
      <c r="AV5075" s="13" t="s">
        <v>89</v>
      </c>
      <c r="AW5075" s="13" t="s">
        <v>30</v>
      </c>
      <c r="AX5075" s="13" t="s">
        <v>76</v>
      </c>
      <c r="AY5075" s="191" t="s">
        <v>524</v>
      </c>
    </row>
    <row r="5076" spans="1:65" s="15" customFormat="1">
      <c r="B5076" s="205"/>
      <c r="D5076" s="190" t="s">
        <v>532</v>
      </c>
      <c r="E5076" s="206" t="s">
        <v>1</v>
      </c>
      <c r="F5076" s="207" t="s">
        <v>589</v>
      </c>
      <c r="H5076" s="208">
        <v>527.72</v>
      </c>
      <c r="I5076" s="209"/>
      <c r="L5076" s="205"/>
      <c r="M5076" s="210"/>
      <c r="N5076" s="211"/>
      <c r="O5076" s="211"/>
      <c r="P5076" s="211"/>
      <c r="Q5076" s="211"/>
      <c r="R5076" s="211"/>
      <c r="S5076" s="211"/>
      <c r="T5076" s="212"/>
      <c r="AT5076" s="206" t="s">
        <v>532</v>
      </c>
      <c r="AU5076" s="206" t="s">
        <v>89</v>
      </c>
      <c r="AV5076" s="15" t="s">
        <v>537</v>
      </c>
      <c r="AW5076" s="15" t="s">
        <v>30</v>
      </c>
      <c r="AX5076" s="15" t="s">
        <v>76</v>
      </c>
      <c r="AY5076" s="206" t="s">
        <v>524</v>
      </c>
    </row>
    <row r="5077" spans="1:65" s="16" customFormat="1">
      <c r="B5077" s="213"/>
      <c r="D5077" s="190" t="s">
        <v>532</v>
      </c>
      <c r="E5077" s="214" t="s">
        <v>322</v>
      </c>
      <c r="F5077" s="215" t="s">
        <v>590</v>
      </c>
      <c r="H5077" s="216">
        <v>11658.385</v>
      </c>
      <c r="I5077" s="217"/>
      <c r="L5077" s="213"/>
      <c r="M5077" s="218"/>
      <c r="N5077" s="219"/>
      <c r="O5077" s="219"/>
      <c r="P5077" s="219"/>
      <c r="Q5077" s="219"/>
      <c r="R5077" s="219"/>
      <c r="S5077" s="219"/>
      <c r="T5077" s="220"/>
      <c r="AT5077" s="214" t="s">
        <v>532</v>
      </c>
      <c r="AU5077" s="214" t="s">
        <v>89</v>
      </c>
      <c r="AV5077" s="16" t="s">
        <v>530</v>
      </c>
      <c r="AW5077" s="16" t="s">
        <v>30</v>
      </c>
      <c r="AX5077" s="16" t="s">
        <v>83</v>
      </c>
      <c r="AY5077" s="214" t="s">
        <v>524</v>
      </c>
    </row>
    <row r="5078" spans="1:65" s="12" customFormat="1" ht="25.95" customHeight="1">
      <c r="B5078" s="163"/>
      <c r="D5078" s="164" t="s">
        <v>75</v>
      </c>
      <c r="E5078" s="165" t="s">
        <v>697</v>
      </c>
      <c r="F5078" s="165" t="s">
        <v>4793</v>
      </c>
      <c r="I5078" s="166"/>
      <c r="J5078" s="167">
        <f>BK5078</f>
        <v>0</v>
      </c>
      <c r="L5078" s="163"/>
      <c r="M5078" s="168"/>
      <c r="N5078" s="169"/>
      <c r="O5078" s="169"/>
      <c r="P5078" s="170">
        <f>P5079</f>
        <v>0</v>
      </c>
      <c r="Q5078" s="169"/>
      <c r="R5078" s="170">
        <f>R5079</f>
        <v>0</v>
      </c>
      <c r="S5078" s="169"/>
      <c r="T5078" s="171">
        <f>T5079</f>
        <v>0</v>
      </c>
      <c r="AR5078" s="164" t="s">
        <v>537</v>
      </c>
      <c r="AT5078" s="172" t="s">
        <v>75</v>
      </c>
      <c r="AU5078" s="172" t="s">
        <v>76</v>
      </c>
      <c r="AY5078" s="164" t="s">
        <v>524</v>
      </c>
      <c r="BK5078" s="173">
        <f>BK5079</f>
        <v>0</v>
      </c>
    </row>
    <row r="5079" spans="1:65" s="12" customFormat="1" ht="22.95" customHeight="1">
      <c r="B5079" s="163"/>
      <c r="D5079" s="164" t="s">
        <v>75</v>
      </c>
      <c r="E5079" s="174" t="s">
        <v>4794</v>
      </c>
      <c r="F5079" s="174" t="s">
        <v>4795</v>
      </c>
      <c r="I5079" s="166"/>
      <c r="J5079" s="175">
        <f>BK5079</f>
        <v>0</v>
      </c>
      <c r="L5079" s="163"/>
      <c r="M5079" s="168"/>
      <c r="N5079" s="169"/>
      <c r="O5079" s="169"/>
      <c r="P5079" s="170">
        <f>SUM(P5080:P5081)</f>
        <v>0</v>
      </c>
      <c r="Q5079" s="169"/>
      <c r="R5079" s="170">
        <f>SUM(R5080:R5081)</f>
        <v>0</v>
      </c>
      <c r="S5079" s="169"/>
      <c r="T5079" s="171">
        <f>SUM(T5080:T5081)</f>
        <v>0</v>
      </c>
      <c r="AR5079" s="164" t="s">
        <v>537</v>
      </c>
      <c r="AT5079" s="172" t="s">
        <v>75</v>
      </c>
      <c r="AU5079" s="172" t="s">
        <v>83</v>
      </c>
      <c r="AY5079" s="164" t="s">
        <v>524</v>
      </c>
      <c r="BK5079" s="173">
        <f>SUM(BK5080:BK5081)</f>
        <v>0</v>
      </c>
    </row>
    <row r="5080" spans="1:65" s="2" customFormat="1" ht="55.5" customHeight="1">
      <c r="A5080" s="35"/>
      <c r="B5080" s="144"/>
      <c r="C5080" s="259" t="s">
        <v>4796</v>
      </c>
      <c r="D5080" s="259" t="s">
        <v>526</v>
      </c>
      <c r="E5080" s="260" t="s">
        <v>4797</v>
      </c>
      <c r="F5080" s="261" t="s">
        <v>4798</v>
      </c>
      <c r="G5080" s="262" t="s">
        <v>879</v>
      </c>
      <c r="H5080" s="263">
        <v>1</v>
      </c>
      <c r="I5080" s="263"/>
      <c r="J5080" s="263">
        <f>ROUND(I5080*H5080,3)</f>
        <v>0</v>
      </c>
      <c r="K5080" s="182"/>
      <c r="L5080" s="36"/>
      <c r="M5080" s="183" t="s">
        <v>1</v>
      </c>
      <c r="N5080" s="184" t="s">
        <v>42</v>
      </c>
      <c r="O5080" s="61"/>
      <c r="P5080" s="185">
        <f>O5080*H5080</f>
        <v>0</v>
      </c>
      <c r="Q5080" s="185">
        <v>0</v>
      </c>
      <c r="R5080" s="185">
        <f>Q5080*H5080</f>
        <v>0</v>
      </c>
      <c r="S5080" s="185">
        <v>0</v>
      </c>
      <c r="T5080" s="186">
        <f>S5080*H5080</f>
        <v>0</v>
      </c>
      <c r="U5080" s="35"/>
      <c r="V5080" s="35"/>
      <c r="W5080" s="35"/>
      <c r="X5080" s="35"/>
      <c r="Y5080" s="35"/>
      <c r="Z5080" s="35"/>
      <c r="AA5080" s="35"/>
      <c r="AB5080" s="35"/>
      <c r="AC5080" s="35"/>
      <c r="AD5080" s="35"/>
      <c r="AE5080" s="35"/>
      <c r="AR5080" s="187" t="s">
        <v>958</v>
      </c>
      <c r="AT5080" s="187" t="s">
        <v>526</v>
      </c>
      <c r="AU5080" s="187" t="s">
        <v>89</v>
      </c>
      <c r="AY5080" s="18" t="s">
        <v>524</v>
      </c>
      <c r="BE5080" s="105">
        <f>IF(N5080="základná",J5080,0)</f>
        <v>0</v>
      </c>
      <c r="BF5080" s="105">
        <f>IF(N5080="znížená",J5080,0)</f>
        <v>0</v>
      </c>
      <c r="BG5080" s="105">
        <f>IF(N5080="zákl. prenesená",J5080,0)</f>
        <v>0</v>
      </c>
      <c r="BH5080" s="105">
        <f>IF(N5080="zníž. prenesená",J5080,0)</f>
        <v>0</v>
      </c>
      <c r="BI5080" s="105">
        <f>IF(N5080="nulová",J5080,0)</f>
        <v>0</v>
      </c>
      <c r="BJ5080" s="18" t="s">
        <v>89</v>
      </c>
      <c r="BK5080" s="188">
        <f>ROUND(I5080*H5080,3)</f>
        <v>0</v>
      </c>
      <c r="BL5080" s="18" t="s">
        <v>958</v>
      </c>
      <c r="BM5080" s="187" t="s">
        <v>4799</v>
      </c>
    </row>
    <row r="5081" spans="1:65" s="2" customFormat="1" ht="66.75" customHeight="1">
      <c r="A5081" s="35"/>
      <c r="B5081" s="144"/>
      <c r="C5081" s="259" t="s">
        <v>4800</v>
      </c>
      <c r="D5081" s="259" t="s">
        <v>526</v>
      </c>
      <c r="E5081" s="260" t="s">
        <v>4801</v>
      </c>
      <c r="F5081" s="261" t="s">
        <v>4802</v>
      </c>
      <c r="G5081" s="262" t="s">
        <v>879</v>
      </c>
      <c r="H5081" s="263">
        <v>4</v>
      </c>
      <c r="I5081" s="263"/>
      <c r="J5081" s="263">
        <f>ROUND(I5081*H5081,3)</f>
        <v>0</v>
      </c>
      <c r="K5081" s="182"/>
      <c r="L5081" s="36"/>
      <c r="M5081" s="183" t="s">
        <v>1</v>
      </c>
      <c r="N5081" s="184" t="s">
        <v>42</v>
      </c>
      <c r="O5081" s="61"/>
      <c r="P5081" s="185">
        <f>O5081*H5081</f>
        <v>0</v>
      </c>
      <c r="Q5081" s="185">
        <v>0</v>
      </c>
      <c r="R5081" s="185">
        <f>Q5081*H5081</f>
        <v>0</v>
      </c>
      <c r="S5081" s="185">
        <v>0</v>
      </c>
      <c r="T5081" s="186">
        <f>S5081*H5081</f>
        <v>0</v>
      </c>
      <c r="U5081" s="35"/>
      <c r="V5081" s="35"/>
      <c r="W5081" s="35"/>
      <c r="X5081" s="35"/>
      <c r="Y5081" s="35"/>
      <c r="Z5081" s="35"/>
      <c r="AA5081" s="35"/>
      <c r="AB5081" s="35"/>
      <c r="AC5081" s="35"/>
      <c r="AD5081" s="35"/>
      <c r="AE5081" s="35"/>
      <c r="AR5081" s="187" t="s">
        <v>958</v>
      </c>
      <c r="AT5081" s="187" t="s">
        <v>526</v>
      </c>
      <c r="AU5081" s="187" t="s">
        <v>89</v>
      </c>
      <c r="AY5081" s="18" t="s">
        <v>524</v>
      </c>
      <c r="BE5081" s="105">
        <f>IF(N5081="základná",J5081,0)</f>
        <v>0</v>
      </c>
      <c r="BF5081" s="105">
        <f>IF(N5081="znížená",J5081,0)</f>
        <v>0</v>
      </c>
      <c r="BG5081" s="105">
        <f>IF(N5081="zákl. prenesená",J5081,0)</f>
        <v>0</v>
      </c>
      <c r="BH5081" s="105">
        <f>IF(N5081="zníž. prenesená",J5081,0)</f>
        <v>0</v>
      </c>
      <c r="BI5081" s="105">
        <f>IF(N5081="nulová",J5081,0)</f>
        <v>0</v>
      </c>
      <c r="BJ5081" s="18" t="s">
        <v>89</v>
      </c>
      <c r="BK5081" s="188">
        <f>ROUND(I5081*H5081,3)</f>
        <v>0</v>
      </c>
      <c r="BL5081" s="18" t="s">
        <v>958</v>
      </c>
      <c r="BM5081" s="187" t="s">
        <v>4803</v>
      </c>
    </row>
    <row r="5082" spans="1:65" s="12" customFormat="1" ht="25.95" customHeight="1">
      <c r="B5082" s="163"/>
      <c r="D5082" s="164" t="s">
        <v>75</v>
      </c>
      <c r="E5082" s="165" t="s">
        <v>4804</v>
      </c>
      <c r="F5082" s="165" t="s">
        <v>4805</v>
      </c>
      <c r="I5082" s="166"/>
      <c r="J5082" s="167">
        <f>BK5082</f>
        <v>0</v>
      </c>
      <c r="L5082" s="163"/>
      <c r="M5082" s="168"/>
      <c r="N5082" s="169"/>
      <c r="O5082" s="169"/>
      <c r="P5082" s="170">
        <f>SUM(P5083:P5096)</f>
        <v>0</v>
      </c>
      <c r="Q5082" s="169"/>
      <c r="R5082" s="170">
        <f>SUM(R5083:R5096)</f>
        <v>0</v>
      </c>
      <c r="S5082" s="169"/>
      <c r="T5082" s="171">
        <f>SUM(T5083:T5096)</f>
        <v>0</v>
      </c>
      <c r="AR5082" s="164" t="s">
        <v>530</v>
      </c>
      <c r="AT5082" s="172" t="s">
        <v>75</v>
      </c>
      <c r="AU5082" s="172" t="s">
        <v>76</v>
      </c>
      <c r="AY5082" s="164" t="s">
        <v>524</v>
      </c>
      <c r="BK5082" s="173">
        <f>SUM(BK5083:BK5096)</f>
        <v>0</v>
      </c>
    </row>
    <row r="5083" spans="1:65" s="2" customFormat="1" ht="55.5" customHeight="1">
      <c r="A5083" s="35"/>
      <c r="B5083" s="144"/>
      <c r="C5083" s="176" t="s">
        <v>4806</v>
      </c>
      <c r="D5083" s="176" t="s">
        <v>526</v>
      </c>
      <c r="E5083" s="177" t="s">
        <v>4807</v>
      </c>
      <c r="F5083" s="178" t="s">
        <v>4808</v>
      </c>
      <c r="G5083" s="179" t="s">
        <v>4809</v>
      </c>
      <c r="H5083" s="180">
        <v>8.5</v>
      </c>
      <c r="I5083" s="181"/>
      <c r="J5083" s="180">
        <f>ROUND(I5083*H5083,3)</f>
        <v>0</v>
      </c>
      <c r="K5083" s="182"/>
      <c r="L5083" s="36"/>
      <c r="M5083" s="183" t="s">
        <v>1</v>
      </c>
      <c r="N5083" s="184" t="s">
        <v>42</v>
      </c>
      <c r="O5083" s="61"/>
      <c r="P5083" s="185">
        <f>O5083*H5083</f>
        <v>0</v>
      </c>
      <c r="Q5083" s="185">
        <v>0</v>
      </c>
      <c r="R5083" s="185">
        <f>Q5083*H5083</f>
        <v>0</v>
      </c>
      <c r="S5083" s="185">
        <v>0</v>
      </c>
      <c r="T5083" s="186">
        <f>S5083*H5083</f>
        <v>0</v>
      </c>
      <c r="U5083" s="35"/>
      <c r="V5083" s="35"/>
      <c r="W5083" s="35"/>
      <c r="X5083" s="35"/>
      <c r="Y5083" s="35"/>
      <c r="Z5083" s="35"/>
      <c r="AA5083" s="35"/>
      <c r="AB5083" s="35"/>
      <c r="AC5083" s="35"/>
      <c r="AD5083" s="35"/>
      <c r="AE5083" s="35"/>
      <c r="AR5083" s="187" t="s">
        <v>4504</v>
      </c>
      <c r="AT5083" s="187" t="s">
        <v>526</v>
      </c>
      <c r="AU5083" s="187" t="s">
        <v>83</v>
      </c>
      <c r="AY5083" s="18" t="s">
        <v>524</v>
      </c>
      <c r="BE5083" s="105">
        <f>IF(N5083="základná",J5083,0)</f>
        <v>0</v>
      </c>
      <c r="BF5083" s="105">
        <f>IF(N5083="znížená",J5083,0)</f>
        <v>0</v>
      </c>
      <c r="BG5083" s="105">
        <f>IF(N5083="zákl. prenesená",J5083,0)</f>
        <v>0</v>
      </c>
      <c r="BH5083" s="105">
        <f>IF(N5083="zníž. prenesená",J5083,0)</f>
        <v>0</v>
      </c>
      <c r="BI5083" s="105">
        <f>IF(N5083="nulová",J5083,0)</f>
        <v>0</v>
      </c>
      <c r="BJ5083" s="18" t="s">
        <v>89</v>
      </c>
      <c r="BK5083" s="188">
        <f>ROUND(I5083*H5083,3)</f>
        <v>0</v>
      </c>
      <c r="BL5083" s="18" t="s">
        <v>4504</v>
      </c>
      <c r="BM5083" s="187" t="s">
        <v>4810</v>
      </c>
    </row>
    <row r="5084" spans="1:65" s="14" customFormat="1">
      <c r="B5084" s="198"/>
      <c r="D5084" s="190" t="s">
        <v>532</v>
      </c>
      <c r="E5084" s="199" t="s">
        <v>1</v>
      </c>
      <c r="F5084" s="200" t="s">
        <v>4811</v>
      </c>
      <c r="H5084" s="199" t="s">
        <v>1</v>
      </c>
      <c r="I5084" s="201"/>
      <c r="L5084" s="198"/>
      <c r="M5084" s="202"/>
      <c r="N5084" s="203"/>
      <c r="O5084" s="203"/>
      <c r="P5084" s="203"/>
      <c r="Q5084" s="203"/>
      <c r="R5084" s="203"/>
      <c r="S5084" s="203"/>
      <c r="T5084" s="204"/>
      <c r="AT5084" s="199" t="s">
        <v>532</v>
      </c>
      <c r="AU5084" s="199" t="s">
        <v>83</v>
      </c>
      <c r="AV5084" s="14" t="s">
        <v>83</v>
      </c>
      <c r="AW5084" s="14" t="s">
        <v>30</v>
      </c>
      <c r="AX5084" s="14" t="s">
        <v>76</v>
      </c>
      <c r="AY5084" s="199" t="s">
        <v>524</v>
      </c>
    </row>
    <row r="5085" spans="1:65" s="14" customFormat="1">
      <c r="B5085" s="198"/>
      <c r="D5085" s="190" t="s">
        <v>532</v>
      </c>
      <c r="E5085" s="199" t="s">
        <v>1</v>
      </c>
      <c r="F5085" s="200" t="s">
        <v>577</v>
      </c>
      <c r="H5085" s="199" t="s">
        <v>1</v>
      </c>
      <c r="I5085" s="201"/>
      <c r="L5085" s="198"/>
      <c r="M5085" s="202"/>
      <c r="N5085" s="203"/>
      <c r="O5085" s="203"/>
      <c r="P5085" s="203"/>
      <c r="Q5085" s="203"/>
      <c r="R5085" s="203"/>
      <c r="S5085" s="203"/>
      <c r="T5085" s="204"/>
      <c r="AT5085" s="199" t="s">
        <v>532</v>
      </c>
      <c r="AU5085" s="199" t="s">
        <v>83</v>
      </c>
      <c r="AV5085" s="14" t="s">
        <v>83</v>
      </c>
      <c r="AW5085" s="14" t="s">
        <v>30</v>
      </c>
      <c r="AX5085" s="14" t="s">
        <v>76</v>
      </c>
      <c r="AY5085" s="199" t="s">
        <v>524</v>
      </c>
    </row>
    <row r="5086" spans="1:65" s="13" customFormat="1">
      <c r="B5086" s="189"/>
      <c r="D5086" s="190" t="s">
        <v>532</v>
      </c>
      <c r="E5086" s="191" t="s">
        <v>1</v>
      </c>
      <c r="F5086" s="192" t="s">
        <v>4812</v>
      </c>
      <c r="H5086" s="193">
        <v>8.5</v>
      </c>
      <c r="I5086" s="194"/>
      <c r="L5086" s="189"/>
      <c r="M5086" s="195"/>
      <c r="N5086" s="196"/>
      <c r="O5086" s="196"/>
      <c r="P5086" s="196"/>
      <c r="Q5086" s="196"/>
      <c r="R5086" s="196"/>
      <c r="S5086" s="196"/>
      <c r="T5086" s="197"/>
      <c r="AT5086" s="191" t="s">
        <v>532</v>
      </c>
      <c r="AU5086" s="191" t="s">
        <v>83</v>
      </c>
      <c r="AV5086" s="13" t="s">
        <v>89</v>
      </c>
      <c r="AW5086" s="13" t="s">
        <v>30</v>
      </c>
      <c r="AX5086" s="13" t="s">
        <v>76</v>
      </c>
      <c r="AY5086" s="191" t="s">
        <v>524</v>
      </c>
    </row>
    <row r="5087" spans="1:65" s="16" customFormat="1">
      <c r="B5087" s="213"/>
      <c r="D5087" s="190" t="s">
        <v>532</v>
      </c>
      <c r="E5087" s="214" t="s">
        <v>1</v>
      </c>
      <c r="F5087" s="215" t="s">
        <v>590</v>
      </c>
      <c r="H5087" s="216">
        <v>8.5</v>
      </c>
      <c r="I5087" s="217"/>
      <c r="L5087" s="213"/>
      <c r="M5087" s="218"/>
      <c r="N5087" s="219"/>
      <c r="O5087" s="219"/>
      <c r="P5087" s="219"/>
      <c r="Q5087" s="219"/>
      <c r="R5087" s="219"/>
      <c r="S5087" s="219"/>
      <c r="T5087" s="220"/>
      <c r="AT5087" s="214" t="s">
        <v>532</v>
      </c>
      <c r="AU5087" s="214" t="s">
        <v>83</v>
      </c>
      <c r="AV5087" s="16" t="s">
        <v>530</v>
      </c>
      <c r="AW5087" s="16" t="s">
        <v>30</v>
      </c>
      <c r="AX5087" s="16" t="s">
        <v>83</v>
      </c>
      <c r="AY5087" s="214" t="s">
        <v>524</v>
      </c>
    </row>
    <row r="5088" spans="1:65" s="2" customFormat="1" ht="55.5" customHeight="1">
      <c r="A5088" s="35"/>
      <c r="B5088" s="144"/>
      <c r="C5088" s="176" t="s">
        <v>4813</v>
      </c>
      <c r="D5088" s="176" t="s">
        <v>526</v>
      </c>
      <c r="E5088" s="177" t="s">
        <v>4814</v>
      </c>
      <c r="F5088" s="178" t="s">
        <v>4815</v>
      </c>
      <c r="G5088" s="179" t="s">
        <v>4809</v>
      </c>
      <c r="H5088" s="180">
        <v>59.5</v>
      </c>
      <c r="I5088" s="181"/>
      <c r="J5088" s="180">
        <f>ROUND(I5088*H5088,3)</f>
        <v>0</v>
      </c>
      <c r="K5088" s="182"/>
      <c r="L5088" s="36"/>
      <c r="M5088" s="183" t="s">
        <v>1</v>
      </c>
      <c r="N5088" s="184" t="s">
        <v>42</v>
      </c>
      <c r="O5088" s="61"/>
      <c r="P5088" s="185">
        <f>O5088*H5088</f>
        <v>0</v>
      </c>
      <c r="Q5088" s="185">
        <v>0</v>
      </c>
      <c r="R5088" s="185">
        <f>Q5088*H5088</f>
        <v>0</v>
      </c>
      <c r="S5088" s="185">
        <v>0</v>
      </c>
      <c r="T5088" s="186">
        <f>S5088*H5088</f>
        <v>0</v>
      </c>
      <c r="U5088" s="35"/>
      <c r="V5088" s="35"/>
      <c r="W5088" s="35"/>
      <c r="X5088" s="35"/>
      <c r="Y5088" s="35"/>
      <c r="Z5088" s="35"/>
      <c r="AA5088" s="35"/>
      <c r="AB5088" s="35"/>
      <c r="AC5088" s="35"/>
      <c r="AD5088" s="35"/>
      <c r="AE5088" s="35"/>
      <c r="AR5088" s="187" t="s">
        <v>4504</v>
      </c>
      <c r="AT5088" s="187" t="s">
        <v>526</v>
      </c>
      <c r="AU5088" s="187" t="s">
        <v>83</v>
      </c>
      <c r="AY5088" s="18" t="s">
        <v>524</v>
      </c>
      <c r="BE5088" s="105">
        <f>IF(N5088="základná",J5088,0)</f>
        <v>0</v>
      </c>
      <c r="BF5088" s="105">
        <f>IF(N5088="znížená",J5088,0)</f>
        <v>0</v>
      </c>
      <c r="BG5088" s="105">
        <f>IF(N5088="zákl. prenesená",J5088,0)</f>
        <v>0</v>
      </c>
      <c r="BH5088" s="105">
        <f>IF(N5088="zníž. prenesená",J5088,0)</f>
        <v>0</v>
      </c>
      <c r="BI5088" s="105">
        <f>IF(N5088="nulová",J5088,0)</f>
        <v>0</v>
      </c>
      <c r="BJ5088" s="18" t="s">
        <v>89</v>
      </c>
      <c r="BK5088" s="188">
        <f>ROUND(I5088*H5088,3)</f>
        <v>0</v>
      </c>
      <c r="BL5088" s="18" t="s">
        <v>4504</v>
      </c>
      <c r="BM5088" s="187" t="s">
        <v>4816</v>
      </c>
    </row>
    <row r="5089" spans="1:65" s="14" customFormat="1">
      <c r="B5089" s="198"/>
      <c r="D5089" s="190" t="s">
        <v>532</v>
      </c>
      <c r="E5089" s="199" t="s">
        <v>1</v>
      </c>
      <c r="F5089" s="200" t="s">
        <v>577</v>
      </c>
      <c r="H5089" s="199" t="s">
        <v>1</v>
      </c>
      <c r="I5089" s="201"/>
      <c r="L5089" s="198"/>
      <c r="M5089" s="202"/>
      <c r="N5089" s="203"/>
      <c r="O5089" s="203"/>
      <c r="P5089" s="203"/>
      <c r="Q5089" s="203"/>
      <c r="R5089" s="203"/>
      <c r="S5089" s="203"/>
      <c r="T5089" s="204"/>
      <c r="AT5089" s="199" t="s">
        <v>532</v>
      </c>
      <c r="AU5089" s="199" t="s">
        <v>83</v>
      </c>
      <c r="AV5089" s="14" t="s">
        <v>83</v>
      </c>
      <c r="AW5089" s="14" t="s">
        <v>30</v>
      </c>
      <c r="AX5089" s="14" t="s">
        <v>76</v>
      </c>
      <c r="AY5089" s="199" t="s">
        <v>524</v>
      </c>
    </row>
    <row r="5090" spans="1:65" s="13" customFormat="1">
      <c r="B5090" s="189"/>
      <c r="D5090" s="190" t="s">
        <v>532</v>
      </c>
      <c r="E5090" s="191" t="s">
        <v>1</v>
      </c>
      <c r="F5090" s="192" t="s">
        <v>4817</v>
      </c>
      <c r="H5090" s="193">
        <v>59.5</v>
      </c>
      <c r="I5090" s="194"/>
      <c r="L5090" s="189"/>
      <c r="M5090" s="195"/>
      <c r="N5090" s="196"/>
      <c r="O5090" s="196"/>
      <c r="P5090" s="196"/>
      <c r="Q5090" s="196"/>
      <c r="R5090" s="196"/>
      <c r="S5090" s="196"/>
      <c r="T5090" s="197"/>
      <c r="AT5090" s="191" t="s">
        <v>532</v>
      </c>
      <c r="AU5090" s="191" t="s">
        <v>83</v>
      </c>
      <c r="AV5090" s="13" t="s">
        <v>89</v>
      </c>
      <c r="AW5090" s="13" t="s">
        <v>30</v>
      </c>
      <c r="AX5090" s="13" t="s">
        <v>76</v>
      </c>
      <c r="AY5090" s="191" t="s">
        <v>524</v>
      </c>
    </row>
    <row r="5091" spans="1:65" s="16" customFormat="1">
      <c r="B5091" s="213"/>
      <c r="D5091" s="190" t="s">
        <v>532</v>
      </c>
      <c r="E5091" s="214" t="s">
        <v>1</v>
      </c>
      <c r="F5091" s="215" t="s">
        <v>590</v>
      </c>
      <c r="H5091" s="216">
        <v>59.5</v>
      </c>
      <c r="I5091" s="217"/>
      <c r="L5091" s="213"/>
      <c r="M5091" s="218"/>
      <c r="N5091" s="219"/>
      <c r="O5091" s="219"/>
      <c r="P5091" s="219"/>
      <c r="Q5091" s="219"/>
      <c r="R5091" s="219"/>
      <c r="S5091" s="219"/>
      <c r="T5091" s="220"/>
      <c r="AT5091" s="214" t="s">
        <v>532</v>
      </c>
      <c r="AU5091" s="214" t="s">
        <v>83</v>
      </c>
      <c r="AV5091" s="16" t="s">
        <v>530</v>
      </c>
      <c r="AW5091" s="16" t="s">
        <v>30</v>
      </c>
      <c r="AX5091" s="16" t="s">
        <v>83</v>
      </c>
      <c r="AY5091" s="214" t="s">
        <v>524</v>
      </c>
    </row>
    <row r="5092" spans="1:65" s="14" customFormat="1" ht="20.399999999999999">
      <c r="B5092" s="198"/>
      <c r="D5092" s="190" t="s">
        <v>532</v>
      </c>
      <c r="E5092" s="199" t="s">
        <v>1</v>
      </c>
      <c r="F5092" s="200" t="s">
        <v>4818</v>
      </c>
      <c r="H5092" s="199" t="s">
        <v>1</v>
      </c>
      <c r="I5092" s="201"/>
      <c r="L5092" s="198"/>
      <c r="M5092" s="202"/>
      <c r="N5092" s="203"/>
      <c r="O5092" s="203"/>
      <c r="P5092" s="203"/>
      <c r="Q5092" s="203"/>
      <c r="R5092" s="203"/>
      <c r="S5092" s="203"/>
      <c r="T5092" s="204"/>
      <c r="AT5092" s="199" t="s">
        <v>532</v>
      </c>
      <c r="AU5092" s="199" t="s">
        <v>83</v>
      </c>
      <c r="AV5092" s="14" t="s">
        <v>83</v>
      </c>
      <c r="AW5092" s="14" t="s">
        <v>30</v>
      </c>
      <c r="AX5092" s="14" t="s">
        <v>76</v>
      </c>
      <c r="AY5092" s="199" t="s">
        <v>524</v>
      </c>
    </row>
    <row r="5093" spans="1:65" s="2" customFormat="1" ht="33" customHeight="1">
      <c r="A5093" s="35"/>
      <c r="B5093" s="144"/>
      <c r="C5093" s="176" t="s">
        <v>4819</v>
      </c>
      <c r="D5093" s="176" t="s">
        <v>526</v>
      </c>
      <c r="E5093" s="177" t="s">
        <v>4820</v>
      </c>
      <c r="F5093" s="178" t="s">
        <v>4821</v>
      </c>
      <c r="G5093" s="179" t="s">
        <v>4809</v>
      </c>
      <c r="H5093" s="180">
        <v>51</v>
      </c>
      <c r="I5093" s="181"/>
      <c r="J5093" s="180">
        <f>ROUND(I5093*H5093,3)</f>
        <v>0</v>
      </c>
      <c r="K5093" s="182"/>
      <c r="L5093" s="36"/>
      <c r="M5093" s="183" t="s">
        <v>1</v>
      </c>
      <c r="N5093" s="184" t="s">
        <v>42</v>
      </c>
      <c r="O5093" s="61"/>
      <c r="P5093" s="185">
        <f>O5093*H5093</f>
        <v>0</v>
      </c>
      <c r="Q5093" s="185">
        <v>0</v>
      </c>
      <c r="R5093" s="185">
        <f>Q5093*H5093</f>
        <v>0</v>
      </c>
      <c r="S5093" s="185">
        <v>0</v>
      </c>
      <c r="T5093" s="186">
        <f>S5093*H5093</f>
        <v>0</v>
      </c>
      <c r="U5093" s="35"/>
      <c r="V5093" s="35"/>
      <c r="W5093" s="35"/>
      <c r="X5093" s="35"/>
      <c r="Y5093" s="35"/>
      <c r="Z5093" s="35"/>
      <c r="AA5093" s="35"/>
      <c r="AB5093" s="35"/>
      <c r="AC5093" s="35"/>
      <c r="AD5093" s="35"/>
      <c r="AE5093" s="35"/>
      <c r="AR5093" s="187" t="s">
        <v>4504</v>
      </c>
      <c r="AT5093" s="187" t="s">
        <v>526</v>
      </c>
      <c r="AU5093" s="187" t="s">
        <v>83</v>
      </c>
      <c r="AY5093" s="18" t="s">
        <v>524</v>
      </c>
      <c r="BE5093" s="105">
        <f>IF(N5093="základná",J5093,0)</f>
        <v>0</v>
      </c>
      <c r="BF5093" s="105">
        <f>IF(N5093="znížená",J5093,0)</f>
        <v>0</v>
      </c>
      <c r="BG5093" s="105">
        <f>IF(N5093="zákl. prenesená",J5093,0)</f>
        <v>0</v>
      </c>
      <c r="BH5093" s="105">
        <f>IF(N5093="zníž. prenesená",J5093,0)</f>
        <v>0</v>
      </c>
      <c r="BI5093" s="105">
        <f>IF(N5093="nulová",J5093,0)</f>
        <v>0</v>
      </c>
      <c r="BJ5093" s="18" t="s">
        <v>89</v>
      </c>
      <c r="BK5093" s="188">
        <f>ROUND(I5093*H5093,3)</f>
        <v>0</v>
      </c>
      <c r="BL5093" s="18" t="s">
        <v>4504</v>
      </c>
      <c r="BM5093" s="187" t="s">
        <v>4822</v>
      </c>
    </row>
    <row r="5094" spans="1:65" s="14" customFormat="1">
      <c r="B5094" s="198"/>
      <c r="D5094" s="190" t="s">
        <v>532</v>
      </c>
      <c r="E5094" s="199" t="s">
        <v>1</v>
      </c>
      <c r="F5094" s="200" t="s">
        <v>577</v>
      </c>
      <c r="H5094" s="199" t="s">
        <v>1</v>
      </c>
      <c r="I5094" s="201"/>
      <c r="L5094" s="198"/>
      <c r="M5094" s="202"/>
      <c r="N5094" s="203"/>
      <c r="O5094" s="203"/>
      <c r="P5094" s="203"/>
      <c r="Q5094" s="203"/>
      <c r="R5094" s="203"/>
      <c r="S5094" s="203"/>
      <c r="T5094" s="204"/>
      <c r="AT5094" s="199" t="s">
        <v>532</v>
      </c>
      <c r="AU5094" s="199" t="s">
        <v>83</v>
      </c>
      <c r="AV5094" s="14" t="s">
        <v>83</v>
      </c>
      <c r="AW5094" s="14" t="s">
        <v>30</v>
      </c>
      <c r="AX5094" s="14" t="s">
        <v>76</v>
      </c>
      <c r="AY5094" s="199" t="s">
        <v>524</v>
      </c>
    </row>
    <row r="5095" spans="1:65" s="13" customFormat="1">
      <c r="B5095" s="189"/>
      <c r="D5095" s="190" t="s">
        <v>532</v>
      </c>
      <c r="E5095" s="191" t="s">
        <v>1</v>
      </c>
      <c r="F5095" s="192" t="s">
        <v>4823</v>
      </c>
      <c r="H5095" s="193">
        <v>51</v>
      </c>
      <c r="I5095" s="194"/>
      <c r="L5095" s="189"/>
      <c r="M5095" s="195"/>
      <c r="N5095" s="196"/>
      <c r="O5095" s="196"/>
      <c r="P5095" s="196"/>
      <c r="Q5095" s="196"/>
      <c r="R5095" s="196"/>
      <c r="S5095" s="196"/>
      <c r="T5095" s="197"/>
      <c r="AT5095" s="191" t="s">
        <v>532</v>
      </c>
      <c r="AU5095" s="191" t="s">
        <v>83</v>
      </c>
      <c r="AV5095" s="13" t="s">
        <v>89</v>
      </c>
      <c r="AW5095" s="13" t="s">
        <v>30</v>
      </c>
      <c r="AX5095" s="13" t="s">
        <v>76</v>
      </c>
      <c r="AY5095" s="191" t="s">
        <v>524</v>
      </c>
    </row>
    <row r="5096" spans="1:65" s="16" customFormat="1">
      <c r="B5096" s="213"/>
      <c r="D5096" s="190" t="s">
        <v>532</v>
      </c>
      <c r="E5096" s="214" t="s">
        <v>1</v>
      </c>
      <c r="F5096" s="215" t="s">
        <v>590</v>
      </c>
      <c r="H5096" s="216">
        <v>51</v>
      </c>
      <c r="I5096" s="217"/>
      <c r="L5096" s="213"/>
      <c r="M5096" s="218"/>
      <c r="N5096" s="219"/>
      <c r="O5096" s="219"/>
      <c r="P5096" s="219"/>
      <c r="Q5096" s="219"/>
      <c r="R5096" s="219"/>
      <c r="S5096" s="219"/>
      <c r="T5096" s="220"/>
      <c r="AT5096" s="214" t="s">
        <v>532</v>
      </c>
      <c r="AU5096" s="214" t="s">
        <v>83</v>
      </c>
      <c r="AV5096" s="16" t="s">
        <v>530</v>
      </c>
      <c r="AW5096" s="16" t="s">
        <v>30</v>
      </c>
      <c r="AX5096" s="16" t="s">
        <v>83</v>
      </c>
      <c r="AY5096" s="214" t="s">
        <v>524</v>
      </c>
    </row>
    <row r="5097" spans="1:65" s="12" customFormat="1" ht="25.95" customHeight="1">
      <c r="B5097" s="163"/>
      <c r="D5097" s="164" t="s">
        <v>75</v>
      </c>
      <c r="E5097" s="165" t="s">
        <v>4824</v>
      </c>
      <c r="F5097" s="165" t="s">
        <v>4824</v>
      </c>
      <c r="I5097" s="166"/>
      <c r="J5097" s="167">
        <f>BK5097</f>
        <v>0</v>
      </c>
      <c r="L5097" s="163"/>
      <c r="M5097" s="168"/>
      <c r="N5097" s="169"/>
      <c r="O5097" s="169"/>
      <c r="P5097" s="170">
        <f>SUM(P5098:P5099)</f>
        <v>0</v>
      </c>
      <c r="Q5097" s="169"/>
      <c r="R5097" s="170">
        <f>SUM(R5098:R5099)</f>
        <v>0</v>
      </c>
      <c r="S5097" s="169"/>
      <c r="T5097" s="171">
        <f>SUM(T5098:T5099)</f>
        <v>0</v>
      </c>
      <c r="AR5097" s="164" t="s">
        <v>530</v>
      </c>
      <c r="AT5097" s="172" t="s">
        <v>75</v>
      </c>
      <c r="AU5097" s="172" t="s">
        <v>76</v>
      </c>
      <c r="AY5097" s="164" t="s">
        <v>524</v>
      </c>
      <c r="BK5097" s="173">
        <f>SUM(BK5098:BK5099)</f>
        <v>0</v>
      </c>
    </row>
    <row r="5098" spans="1:65" s="2" customFormat="1" ht="55.5" customHeight="1">
      <c r="A5098" s="35"/>
      <c r="B5098" s="144"/>
      <c r="C5098" s="176" t="s">
        <v>4825</v>
      </c>
      <c r="D5098" s="176" t="s">
        <v>526</v>
      </c>
      <c r="E5098" s="177" t="s">
        <v>4826</v>
      </c>
      <c r="F5098" s="178" t="s">
        <v>4827</v>
      </c>
      <c r="G5098" s="179" t="s">
        <v>879</v>
      </c>
      <c r="H5098" s="180">
        <v>1</v>
      </c>
      <c r="I5098" s="181"/>
      <c r="J5098" s="180">
        <f>ROUND(I5098*H5098,3)</f>
        <v>0</v>
      </c>
      <c r="K5098" s="182"/>
      <c r="L5098" s="36"/>
      <c r="M5098" s="183" t="s">
        <v>1</v>
      </c>
      <c r="N5098" s="184" t="s">
        <v>42</v>
      </c>
      <c r="O5098" s="61"/>
      <c r="P5098" s="185">
        <f>O5098*H5098</f>
        <v>0</v>
      </c>
      <c r="Q5098" s="185">
        <v>0</v>
      </c>
      <c r="R5098" s="185">
        <f>Q5098*H5098</f>
        <v>0</v>
      </c>
      <c r="S5098" s="185">
        <v>0</v>
      </c>
      <c r="T5098" s="186">
        <f>S5098*H5098</f>
        <v>0</v>
      </c>
      <c r="U5098" s="35"/>
      <c r="V5098" s="35"/>
      <c r="W5098" s="35"/>
      <c r="X5098" s="35"/>
      <c r="Y5098" s="35"/>
      <c r="Z5098" s="35"/>
      <c r="AA5098" s="35"/>
      <c r="AB5098" s="35"/>
      <c r="AC5098" s="35"/>
      <c r="AD5098" s="35"/>
      <c r="AE5098" s="35"/>
      <c r="AR5098" s="187" t="s">
        <v>644</v>
      </c>
      <c r="AT5098" s="187" t="s">
        <v>526</v>
      </c>
      <c r="AU5098" s="187" t="s">
        <v>83</v>
      </c>
      <c r="AY5098" s="18" t="s">
        <v>524</v>
      </c>
      <c r="BE5098" s="105">
        <f>IF(N5098="základná",J5098,0)</f>
        <v>0</v>
      </c>
      <c r="BF5098" s="105">
        <f>IF(N5098="znížená",J5098,0)</f>
        <v>0</v>
      </c>
      <c r="BG5098" s="105">
        <f>IF(N5098="zákl. prenesená",J5098,0)</f>
        <v>0</v>
      </c>
      <c r="BH5098" s="105">
        <f>IF(N5098="zníž. prenesená",J5098,0)</f>
        <v>0</v>
      </c>
      <c r="BI5098" s="105">
        <f>IF(N5098="nulová",J5098,0)</f>
        <v>0</v>
      </c>
      <c r="BJ5098" s="18" t="s">
        <v>89</v>
      </c>
      <c r="BK5098" s="188">
        <f>ROUND(I5098*H5098,3)</f>
        <v>0</v>
      </c>
      <c r="BL5098" s="18" t="s">
        <v>644</v>
      </c>
      <c r="BM5098" s="187" t="s">
        <v>4828</v>
      </c>
    </row>
    <row r="5099" spans="1:65" s="13" customFormat="1">
      <c r="B5099" s="189"/>
      <c r="D5099" s="190" t="s">
        <v>532</v>
      </c>
      <c r="E5099" s="191" t="s">
        <v>1</v>
      </c>
      <c r="F5099" s="192" t="s">
        <v>3901</v>
      </c>
      <c r="H5099" s="193">
        <v>1</v>
      </c>
      <c r="I5099" s="194"/>
      <c r="L5099" s="189"/>
      <c r="M5099" s="195"/>
      <c r="N5099" s="196"/>
      <c r="O5099" s="196"/>
      <c r="P5099" s="196"/>
      <c r="Q5099" s="196"/>
      <c r="R5099" s="196"/>
      <c r="S5099" s="196"/>
      <c r="T5099" s="197"/>
      <c r="AT5099" s="191" t="s">
        <v>532</v>
      </c>
      <c r="AU5099" s="191" t="s">
        <v>83</v>
      </c>
      <c r="AV5099" s="13" t="s">
        <v>89</v>
      </c>
      <c r="AW5099" s="13" t="s">
        <v>30</v>
      </c>
      <c r="AX5099" s="13" t="s">
        <v>83</v>
      </c>
      <c r="AY5099" s="191" t="s">
        <v>524</v>
      </c>
    </row>
    <row r="5100" spans="1:65" s="12" customFormat="1" ht="25.95" customHeight="1">
      <c r="B5100" s="163"/>
      <c r="D5100" s="164" t="s">
        <v>75</v>
      </c>
      <c r="E5100" s="165" t="s">
        <v>4829</v>
      </c>
      <c r="F5100" s="165" t="s">
        <v>4830</v>
      </c>
      <c r="I5100" s="166"/>
      <c r="J5100" s="167">
        <f>BK5100</f>
        <v>0</v>
      </c>
      <c r="L5100" s="163"/>
      <c r="M5100" s="168"/>
      <c r="N5100" s="169"/>
      <c r="O5100" s="169"/>
      <c r="P5100" s="170">
        <f>P5101</f>
        <v>0</v>
      </c>
      <c r="Q5100" s="169"/>
      <c r="R5100" s="170">
        <f>R5101</f>
        <v>0</v>
      </c>
      <c r="S5100" s="169"/>
      <c r="T5100" s="171">
        <f>T5101</f>
        <v>0</v>
      </c>
      <c r="AR5100" s="164" t="s">
        <v>530</v>
      </c>
      <c r="AT5100" s="172" t="s">
        <v>75</v>
      </c>
      <c r="AU5100" s="172" t="s">
        <v>76</v>
      </c>
      <c r="AY5100" s="164" t="s">
        <v>524</v>
      </c>
      <c r="BK5100" s="173">
        <f>BK5101</f>
        <v>0</v>
      </c>
    </row>
    <row r="5101" spans="1:65" s="12" customFormat="1" ht="22.95" customHeight="1">
      <c r="B5101" s="163"/>
      <c r="D5101" s="164" t="s">
        <v>75</v>
      </c>
      <c r="E5101" s="174" t="s">
        <v>86</v>
      </c>
      <c r="F5101" s="174" t="s">
        <v>4831</v>
      </c>
      <c r="I5101" s="166"/>
      <c r="J5101" s="175">
        <f>BK5101</f>
        <v>0</v>
      </c>
      <c r="L5101" s="163"/>
      <c r="M5101" s="168"/>
      <c r="N5101" s="169"/>
      <c r="O5101" s="169"/>
      <c r="P5101" s="170">
        <f>SUM(P5102:P5309)</f>
        <v>0</v>
      </c>
      <c r="Q5101" s="169"/>
      <c r="R5101" s="170">
        <f>SUM(R5102:R5309)</f>
        <v>0</v>
      </c>
      <c r="S5101" s="169"/>
      <c r="T5101" s="171">
        <f>SUM(T5102:T5309)</f>
        <v>0</v>
      </c>
      <c r="AR5101" s="164" t="s">
        <v>530</v>
      </c>
      <c r="AT5101" s="172" t="s">
        <v>75</v>
      </c>
      <c r="AU5101" s="172" t="s">
        <v>83</v>
      </c>
      <c r="AY5101" s="164" t="s">
        <v>524</v>
      </c>
      <c r="BK5101" s="173">
        <f>SUM(BK5102:BK5309)</f>
        <v>0</v>
      </c>
    </row>
    <row r="5102" spans="1:65" s="2" customFormat="1" ht="16.5" customHeight="1">
      <c r="A5102" s="35"/>
      <c r="B5102" s="144"/>
      <c r="C5102" s="176" t="s">
        <v>4832</v>
      </c>
      <c r="D5102" s="176" t="s">
        <v>526</v>
      </c>
      <c r="E5102" s="177" t="s">
        <v>4833</v>
      </c>
      <c r="F5102" s="178" t="s">
        <v>4834</v>
      </c>
      <c r="G5102" s="179" t="s">
        <v>529</v>
      </c>
      <c r="H5102" s="180">
        <v>419.55</v>
      </c>
      <c r="I5102" s="181"/>
      <c r="J5102" s="180">
        <f>ROUND(I5102*H5102,3)</f>
        <v>0</v>
      </c>
      <c r="K5102" s="182"/>
      <c r="L5102" s="36"/>
      <c r="M5102" s="183" t="s">
        <v>1</v>
      </c>
      <c r="N5102" s="184" t="s">
        <v>42</v>
      </c>
      <c r="O5102" s="61"/>
      <c r="P5102" s="185">
        <f>O5102*H5102</f>
        <v>0</v>
      </c>
      <c r="Q5102" s="185">
        <v>0</v>
      </c>
      <c r="R5102" s="185">
        <f>Q5102*H5102</f>
        <v>0</v>
      </c>
      <c r="S5102" s="185">
        <v>0</v>
      </c>
      <c r="T5102" s="186">
        <f>S5102*H5102</f>
        <v>0</v>
      </c>
      <c r="U5102" s="35"/>
      <c r="V5102" s="35"/>
      <c r="W5102" s="35"/>
      <c r="X5102" s="35"/>
      <c r="Y5102" s="35"/>
      <c r="Z5102" s="35"/>
      <c r="AA5102" s="35"/>
      <c r="AB5102" s="35"/>
      <c r="AC5102" s="35"/>
      <c r="AD5102" s="35"/>
      <c r="AE5102" s="35"/>
      <c r="AR5102" s="187" t="s">
        <v>644</v>
      </c>
      <c r="AT5102" s="187" t="s">
        <v>526</v>
      </c>
      <c r="AU5102" s="187" t="s">
        <v>89</v>
      </c>
      <c r="AY5102" s="18" t="s">
        <v>524</v>
      </c>
      <c r="BE5102" s="105">
        <f>IF(N5102="základná",J5102,0)</f>
        <v>0</v>
      </c>
      <c r="BF5102" s="105">
        <f>IF(N5102="znížená",J5102,0)</f>
        <v>0</v>
      </c>
      <c r="BG5102" s="105">
        <f>IF(N5102="zákl. prenesená",J5102,0)</f>
        <v>0</v>
      </c>
      <c r="BH5102" s="105">
        <f>IF(N5102="zníž. prenesená",J5102,0)</f>
        <v>0</v>
      </c>
      <c r="BI5102" s="105">
        <f>IF(N5102="nulová",J5102,0)</f>
        <v>0</v>
      </c>
      <c r="BJ5102" s="18" t="s">
        <v>89</v>
      </c>
      <c r="BK5102" s="188">
        <f>ROUND(I5102*H5102,3)</f>
        <v>0</v>
      </c>
      <c r="BL5102" s="18" t="s">
        <v>644</v>
      </c>
      <c r="BM5102" s="187" t="s">
        <v>4835</v>
      </c>
    </row>
    <row r="5103" spans="1:65" s="14" customFormat="1">
      <c r="B5103" s="198"/>
      <c r="D5103" s="190" t="s">
        <v>532</v>
      </c>
      <c r="E5103" s="199" t="s">
        <v>1</v>
      </c>
      <c r="F5103" s="200" t="s">
        <v>4836</v>
      </c>
      <c r="H5103" s="199" t="s">
        <v>1</v>
      </c>
      <c r="I5103" s="201"/>
      <c r="L5103" s="198"/>
      <c r="M5103" s="202"/>
      <c r="N5103" s="203"/>
      <c r="O5103" s="203"/>
      <c r="P5103" s="203"/>
      <c r="Q5103" s="203"/>
      <c r="R5103" s="203"/>
      <c r="S5103" s="203"/>
      <c r="T5103" s="204"/>
      <c r="AT5103" s="199" t="s">
        <v>532</v>
      </c>
      <c r="AU5103" s="199" t="s">
        <v>89</v>
      </c>
      <c r="AV5103" s="14" t="s">
        <v>83</v>
      </c>
      <c r="AW5103" s="14" t="s">
        <v>30</v>
      </c>
      <c r="AX5103" s="14" t="s">
        <v>76</v>
      </c>
      <c r="AY5103" s="199" t="s">
        <v>524</v>
      </c>
    </row>
    <row r="5104" spans="1:65" s="13" customFormat="1">
      <c r="B5104" s="189"/>
      <c r="D5104" s="190" t="s">
        <v>532</v>
      </c>
      <c r="E5104" s="191" t="s">
        <v>1</v>
      </c>
      <c r="F5104" s="192" t="s">
        <v>4837</v>
      </c>
      <c r="H5104" s="193">
        <v>419.55</v>
      </c>
      <c r="I5104" s="194"/>
      <c r="L5104" s="189"/>
      <c r="M5104" s="195"/>
      <c r="N5104" s="196"/>
      <c r="O5104" s="196"/>
      <c r="P5104" s="196"/>
      <c r="Q5104" s="196"/>
      <c r="R5104" s="196"/>
      <c r="S5104" s="196"/>
      <c r="T5104" s="197"/>
      <c r="AT5104" s="191" t="s">
        <v>532</v>
      </c>
      <c r="AU5104" s="191" t="s">
        <v>89</v>
      </c>
      <c r="AV5104" s="13" t="s">
        <v>89</v>
      </c>
      <c r="AW5104" s="13" t="s">
        <v>30</v>
      </c>
      <c r="AX5104" s="13" t="s">
        <v>76</v>
      </c>
      <c r="AY5104" s="191" t="s">
        <v>524</v>
      </c>
    </row>
    <row r="5105" spans="1:65" s="16" customFormat="1">
      <c r="B5105" s="213"/>
      <c r="D5105" s="190" t="s">
        <v>532</v>
      </c>
      <c r="E5105" s="214" t="s">
        <v>4838</v>
      </c>
      <c r="F5105" s="215" t="s">
        <v>590</v>
      </c>
      <c r="H5105" s="216">
        <v>419.55</v>
      </c>
      <c r="I5105" s="217"/>
      <c r="L5105" s="213"/>
      <c r="M5105" s="218"/>
      <c r="N5105" s="219"/>
      <c r="O5105" s="219"/>
      <c r="P5105" s="219"/>
      <c r="Q5105" s="219"/>
      <c r="R5105" s="219"/>
      <c r="S5105" s="219"/>
      <c r="T5105" s="220"/>
      <c r="AT5105" s="214" t="s">
        <v>532</v>
      </c>
      <c r="AU5105" s="214" t="s">
        <v>89</v>
      </c>
      <c r="AV5105" s="16" t="s">
        <v>530</v>
      </c>
      <c r="AW5105" s="16" t="s">
        <v>30</v>
      </c>
      <c r="AX5105" s="16" t="s">
        <v>83</v>
      </c>
      <c r="AY5105" s="214" t="s">
        <v>524</v>
      </c>
    </row>
    <row r="5106" spans="1:65" s="2" customFormat="1" ht="21.75" customHeight="1">
      <c r="A5106" s="35"/>
      <c r="B5106" s="144"/>
      <c r="C5106" s="176" t="s">
        <v>4839</v>
      </c>
      <c r="D5106" s="176" t="s">
        <v>526</v>
      </c>
      <c r="E5106" s="177" t="s">
        <v>4840</v>
      </c>
      <c r="F5106" s="178" t="s">
        <v>4841</v>
      </c>
      <c r="G5106" s="179" t="s">
        <v>529</v>
      </c>
      <c r="H5106" s="180">
        <v>66.13</v>
      </c>
      <c r="I5106" s="181"/>
      <c r="J5106" s="180">
        <f>ROUND(I5106*H5106,3)</f>
        <v>0</v>
      </c>
      <c r="K5106" s="182"/>
      <c r="L5106" s="36"/>
      <c r="M5106" s="183" t="s">
        <v>1</v>
      </c>
      <c r="N5106" s="184" t="s">
        <v>42</v>
      </c>
      <c r="O5106" s="61"/>
      <c r="P5106" s="185">
        <f>O5106*H5106</f>
        <v>0</v>
      </c>
      <c r="Q5106" s="185">
        <v>0</v>
      </c>
      <c r="R5106" s="185">
        <f>Q5106*H5106</f>
        <v>0</v>
      </c>
      <c r="S5106" s="185">
        <v>0</v>
      </c>
      <c r="T5106" s="186">
        <f>S5106*H5106</f>
        <v>0</v>
      </c>
      <c r="U5106" s="35"/>
      <c r="V5106" s="35"/>
      <c r="W5106" s="35"/>
      <c r="X5106" s="35"/>
      <c r="Y5106" s="35"/>
      <c r="Z5106" s="35"/>
      <c r="AA5106" s="35"/>
      <c r="AB5106" s="35"/>
      <c r="AC5106" s="35"/>
      <c r="AD5106" s="35"/>
      <c r="AE5106" s="35"/>
      <c r="AR5106" s="187" t="s">
        <v>644</v>
      </c>
      <c r="AT5106" s="187" t="s">
        <v>526</v>
      </c>
      <c r="AU5106" s="187" t="s">
        <v>89</v>
      </c>
      <c r="AY5106" s="18" t="s">
        <v>524</v>
      </c>
      <c r="BE5106" s="105">
        <f>IF(N5106="základná",J5106,0)</f>
        <v>0</v>
      </c>
      <c r="BF5106" s="105">
        <f>IF(N5106="znížená",J5106,0)</f>
        <v>0</v>
      </c>
      <c r="BG5106" s="105">
        <f>IF(N5106="zákl. prenesená",J5106,0)</f>
        <v>0</v>
      </c>
      <c r="BH5106" s="105">
        <f>IF(N5106="zníž. prenesená",J5106,0)</f>
        <v>0</v>
      </c>
      <c r="BI5106" s="105">
        <f>IF(N5106="nulová",J5106,0)</f>
        <v>0</v>
      </c>
      <c r="BJ5106" s="18" t="s">
        <v>89</v>
      </c>
      <c r="BK5106" s="188">
        <f>ROUND(I5106*H5106,3)</f>
        <v>0</v>
      </c>
      <c r="BL5106" s="18" t="s">
        <v>644</v>
      </c>
      <c r="BM5106" s="187" t="s">
        <v>4842</v>
      </c>
    </row>
    <row r="5107" spans="1:65" s="14" customFormat="1">
      <c r="B5107" s="198"/>
      <c r="D5107" s="190" t="s">
        <v>532</v>
      </c>
      <c r="E5107" s="199" t="s">
        <v>1</v>
      </c>
      <c r="F5107" s="200" t="s">
        <v>4836</v>
      </c>
      <c r="H5107" s="199" t="s">
        <v>1</v>
      </c>
      <c r="I5107" s="201"/>
      <c r="L5107" s="198"/>
      <c r="M5107" s="202"/>
      <c r="N5107" s="203"/>
      <c r="O5107" s="203"/>
      <c r="P5107" s="203"/>
      <c r="Q5107" s="203"/>
      <c r="R5107" s="203"/>
      <c r="S5107" s="203"/>
      <c r="T5107" s="204"/>
      <c r="AT5107" s="199" t="s">
        <v>532</v>
      </c>
      <c r="AU5107" s="199" t="s">
        <v>89</v>
      </c>
      <c r="AV5107" s="14" t="s">
        <v>83</v>
      </c>
      <c r="AW5107" s="14" t="s">
        <v>30</v>
      </c>
      <c r="AX5107" s="14" t="s">
        <v>76</v>
      </c>
      <c r="AY5107" s="199" t="s">
        <v>524</v>
      </c>
    </row>
    <row r="5108" spans="1:65" s="13" customFormat="1">
      <c r="B5108" s="189"/>
      <c r="D5108" s="190" t="s">
        <v>532</v>
      </c>
      <c r="E5108" s="191" t="s">
        <v>1</v>
      </c>
      <c r="F5108" s="192" t="s">
        <v>4843</v>
      </c>
      <c r="H5108" s="193">
        <v>66.13</v>
      </c>
      <c r="I5108" s="194"/>
      <c r="L5108" s="189"/>
      <c r="M5108" s="195"/>
      <c r="N5108" s="196"/>
      <c r="O5108" s="196"/>
      <c r="P5108" s="196"/>
      <c r="Q5108" s="196"/>
      <c r="R5108" s="196"/>
      <c r="S5108" s="196"/>
      <c r="T5108" s="197"/>
      <c r="AT5108" s="191" t="s">
        <v>532</v>
      </c>
      <c r="AU5108" s="191" t="s">
        <v>89</v>
      </c>
      <c r="AV5108" s="13" t="s">
        <v>89</v>
      </c>
      <c r="AW5108" s="13" t="s">
        <v>30</v>
      </c>
      <c r="AX5108" s="13" t="s">
        <v>76</v>
      </c>
      <c r="AY5108" s="191" t="s">
        <v>524</v>
      </c>
    </row>
    <row r="5109" spans="1:65" s="16" customFormat="1">
      <c r="B5109" s="213"/>
      <c r="D5109" s="190" t="s">
        <v>532</v>
      </c>
      <c r="E5109" s="214" t="s">
        <v>340</v>
      </c>
      <c r="F5109" s="215" t="s">
        <v>590</v>
      </c>
      <c r="H5109" s="216">
        <v>66.13</v>
      </c>
      <c r="I5109" s="217"/>
      <c r="L5109" s="213"/>
      <c r="M5109" s="218"/>
      <c r="N5109" s="219"/>
      <c r="O5109" s="219"/>
      <c r="P5109" s="219"/>
      <c r="Q5109" s="219"/>
      <c r="R5109" s="219"/>
      <c r="S5109" s="219"/>
      <c r="T5109" s="220"/>
      <c r="AT5109" s="214" t="s">
        <v>532</v>
      </c>
      <c r="AU5109" s="214" t="s">
        <v>89</v>
      </c>
      <c r="AV5109" s="16" t="s">
        <v>530</v>
      </c>
      <c r="AW5109" s="16" t="s">
        <v>30</v>
      </c>
      <c r="AX5109" s="16" t="s">
        <v>83</v>
      </c>
      <c r="AY5109" s="214" t="s">
        <v>524</v>
      </c>
    </row>
    <row r="5110" spans="1:65" s="2" customFormat="1" ht="21.75" customHeight="1">
      <c r="A5110" s="35"/>
      <c r="B5110" s="144"/>
      <c r="C5110" s="176" t="s">
        <v>4844</v>
      </c>
      <c r="D5110" s="176" t="s">
        <v>526</v>
      </c>
      <c r="E5110" s="177" t="s">
        <v>4845</v>
      </c>
      <c r="F5110" s="178" t="s">
        <v>4846</v>
      </c>
      <c r="G5110" s="179" t="s">
        <v>529</v>
      </c>
      <c r="H5110" s="180">
        <v>99.77</v>
      </c>
      <c r="I5110" s="181"/>
      <c r="J5110" s="180">
        <f>ROUND(I5110*H5110,3)</f>
        <v>0</v>
      </c>
      <c r="K5110" s="182"/>
      <c r="L5110" s="36"/>
      <c r="M5110" s="183" t="s">
        <v>1</v>
      </c>
      <c r="N5110" s="184" t="s">
        <v>42</v>
      </c>
      <c r="O5110" s="61"/>
      <c r="P5110" s="185">
        <f>O5110*H5110</f>
        <v>0</v>
      </c>
      <c r="Q5110" s="185">
        <v>0</v>
      </c>
      <c r="R5110" s="185">
        <f>Q5110*H5110</f>
        <v>0</v>
      </c>
      <c r="S5110" s="185">
        <v>0</v>
      </c>
      <c r="T5110" s="186">
        <f>S5110*H5110</f>
        <v>0</v>
      </c>
      <c r="U5110" s="35"/>
      <c r="V5110" s="35"/>
      <c r="W5110" s="35"/>
      <c r="X5110" s="35"/>
      <c r="Y5110" s="35"/>
      <c r="Z5110" s="35"/>
      <c r="AA5110" s="35"/>
      <c r="AB5110" s="35"/>
      <c r="AC5110" s="35"/>
      <c r="AD5110" s="35"/>
      <c r="AE5110" s="35"/>
      <c r="AR5110" s="187" t="s">
        <v>644</v>
      </c>
      <c r="AT5110" s="187" t="s">
        <v>526</v>
      </c>
      <c r="AU5110" s="187" t="s">
        <v>89</v>
      </c>
      <c r="AY5110" s="18" t="s">
        <v>524</v>
      </c>
      <c r="BE5110" s="105">
        <f>IF(N5110="základná",J5110,0)</f>
        <v>0</v>
      </c>
      <c r="BF5110" s="105">
        <f>IF(N5110="znížená",J5110,0)</f>
        <v>0</v>
      </c>
      <c r="BG5110" s="105">
        <f>IF(N5110="zákl. prenesená",J5110,0)</f>
        <v>0</v>
      </c>
      <c r="BH5110" s="105">
        <f>IF(N5110="zníž. prenesená",J5110,0)</f>
        <v>0</v>
      </c>
      <c r="BI5110" s="105">
        <f>IF(N5110="nulová",J5110,0)</f>
        <v>0</v>
      </c>
      <c r="BJ5110" s="18" t="s">
        <v>89</v>
      </c>
      <c r="BK5110" s="188">
        <f>ROUND(I5110*H5110,3)</f>
        <v>0</v>
      </c>
      <c r="BL5110" s="18" t="s">
        <v>644</v>
      </c>
      <c r="BM5110" s="187" t="s">
        <v>4847</v>
      </c>
    </row>
    <row r="5111" spans="1:65" s="14" customFormat="1">
      <c r="B5111" s="198"/>
      <c r="D5111" s="190" t="s">
        <v>532</v>
      </c>
      <c r="E5111" s="199" t="s">
        <v>1</v>
      </c>
      <c r="F5111" s="200" t="s">
        <v>4836</v>
      </c>
      <c r="H5111" s="199" t="s">
        <v>1</v>
      </c>
      <c r="I5111" s="201"/>
      <c r="L5111" s="198"/>
      <c r="M5111" s="202"/>
      <c r="N5111" s="203"/>
      <c r="O5111" s="203"/>
      <c r="P5111" s="203"/>
      <c r="Q5111" s="203"/>
      <c r="R5111" s="203"/>
      <c r="S5111" s="203"/>
      <c r="T5111" s="204"/>
      <c r="AT5111" s="199" t="s">
        <v>532</v>
      </c>
      <c r="AU5111" s="199" t="s">
        <v>89</v>
      </c>
      <c r="AV5111" s="14" t="s">
        <v>83</v>
      </c>
      <c r="AW5111" s="14" t="s">
        <v>30</v>
      </c>
      <c r="AX5111" s="14" t="s">
        <v>76</v>
      </c>
      <c r="AY5111" s="199" t="s">
        <v>524</v>
      </c>
    </row>
    <row r="5112" spans="1:65" s="13" customFormat="1">
      <c r="B5112" s="189"/>
      <c r="D5112" s="190" t="s">
        <v>532</v>
      </c>
      <c r="E5112" s="191" t="s">
        <v>1</v>
      </c>
      <c r="F5112" s="192" t="s">
        <v>4848</v>
      </c>
      <c r="H5112" s="193">
        <v>99.77</v>
      </c>
      <c r="I5112" s="194"/>
      <c r="L5112" s="189"/>
      <c r="M5112" s="195"/>
      <c r="N5112" s="196"/>
      <c r="O5112" s="196"/>
      <c r="P5112" s="196"/>
      <c r="Q5112" s="196"/>
      <c r="R5112" s="196"/>
      <c r="S5112" s="196"/>
      <c r="T5112" s="197"/>
      <c r="AT5112" s="191" t="s">
        <v>532</v>
      </c>
      <c r="AU5112" s="191" t="s">
        <v>89</v>
      </c>
      <c r="AV5112" s="13" t="s">
        <v>89</v>
      </c>
      <c r="AW5112" s="13" t="s">
        <v>30</v>
      </c>
      <c r="AX5112" s="13" t="s">
        <v>76</v>
      </c>
      <c r="AY5112" s="191" t="s">
        <v>524</v>
      </c>
    </row>
    <row r="5113" spans="1:65" s="16" customFormat="1">
      <c r="B5113" s="213"/>
      <c r="D5113" s="190" t="s">
        <v>532</v>
      </c>
      <c r="E5113" s="214" t="s">
        <v>4849</v>
      </c>
      <c r="F5113" s="215" t="s">
        <v>590</v>
      </c>
      <c r="H5113" s="216">
        <v>99.77</v>
      </c>
      <c r="I5113" s="217"/>
      <c r="L5113" s="213"/>
      <c r="M5113" s="218"/>
      <c r="N5113" s="219"/>
      <c r="O5113" s="219"/>
      <c r="P5113" s="219"/>
      <c r="Q5113" s="219"/>
      <c r="R5113" s="219"/>
      <c r="S5113" s="219"/>
      <c r="T5113" s="220"/>
      <c r="AT5113" s="214" t="s">
        <v>532</v>
      </c>
      <c r="AU5113" s="214" t="s">
        <v>89</v>
      </c>
      <c r="AV5113" s="16" t="s">
        <v>530</v>
      </c>
      <c r="AW5113" s="16" t="s">
        <v>30</v>
      </c>
      <c r="AX5113" s="16" t="s">
        <v>83</v>
      </c>
      <c r="AY5113" s="214" t="s">
        <v>524</v>
      </c>
    </row>
    <row r="5114" spans="1:65" s="2" customFormat="1" ht="21.75" customHeight="1">
      <c r="A5114" s="35"/>
      <c r="B5114" s="144"/>
      <c r="C5114" s="176" t="s">
        <v>4850</v>
      </c>
      <c r="D5114" s="176" t="s">
        <v>526</v>
      </c>
      <c r="E5114" s="177" t="s">
        <v>4851</v>
      </c>
      <c r="F5114" s="178" t="s">
        <v>4852</v>
      </c>
      <c r="G5114" s="179" t="s">
        <v>529</v>
      </c>
      <c r="H5114" s="180">
        <v>89.62</v>
      </c>
      <c r="I5114" s="181"/>
      <c r="J5114" s="180">
        <f>ROUND(I5114*H5114,3)</f>
        <v>0</v>
      </c>
      <c r="K5114" s="182"/>
      <c r="L5114" s="36"/>
      <c r="M5114" s="183" t="s">
        <v>1</v>
      </c>
      <c r="N5114" s="184" t="s">
        <v>42</v>
      </c>
      <c r="O5114" s="61"/>
      <c r="P5114" s="185">
        <f>O5114*H5114</f>
        <v>0</v>
      </c>
      <c r="Q5114" s="185">
        <v>0</v>
      </c>
      <c r="R5114" s="185">
        <f>Q5114*H5114</f>
        <v>0</v>
      </c>
      <c r="S5114" s="185">
        <v>0</v>
      </c>
      <c r="T5114" s="186">
        <f>S5114*H5114</f>
        <v>0</v>
      </c>
      <c r="U5114" s="35"/>
      <c r="V5114" s="35"/>
      <c r="W5114" s="35"/>
      <c r="X5114" s="35"/>
      <c r="Y5114" s="35"/>
      <c r="Z5114" s="35"/>
      <c r="AA5114" s="35"/>
      <c r="AB5114" s="35"/>
      <c r="AC5114" s="35"/>
      <c r="AD5114" s="35"/>
      <c r="AE5114" s="35"/>
      <c r="AR5114" s="187" t="s">
        <v>644</v>
      </c>
      <c r="AT5114" s="187" t="s">
        <v>526</v>
      </c>
      <c r="AU5114" s="187" t="s">
        <v>89</v>
      </c>
      <c r="AY5114" s="18" t="s">
        <v>524</v>
      </c>
      <c r="BE5114" s="105">
        <f>IF(N5114="základná",J5114,0)</f>
        <v>0</v>
      </c>
      <c r="BF5114" s="105">
        <f>IF(N5114="znížená",J5114,0)</f>
        <v>0</v>
      </c>
      <c r="BG5114" s="105">
        <f>IF(N5114="zákl. prenesená",J5114,0)</f>
        <v>0</v>
      </c>
      <c r="BH5114" s="105">
        <f>IF(N5114="zníž. prenesená",J5114,0)</f>
        <v>0</v>
      </c>
      <c r="BI5114" s="105">
        <f>IF(N5114="nulová",J5114,0)</f>
        <v>0</v>
      </c>
      <c r="BJ5114" s="18" t="s">
        <v>89</v>
      </c>
      <c r="BK5114" s="188">
        <f>ROUND(I5114*H5114,3)</f>
        <v>0</v>
      </c>
      <c r="BL5114" s="18" t="s">
        <v>644</v>
      </c>
      <c r="BM5114" s="187" t="s">
        <v>4853</v>
      </c>
    </row>
    <row r="5115" spans="1:65" s="14" customFormat="1">
      <c r="B5115" s="198"/>
      <c r="D5115" s="190" t="s">
        <v>532</v>
      </c>
      <c r="E5115" s="199" t="s">
        <v>1</v>
      </c>
      <c r="F5115" s="200" t="s">
        <v>4836</v>
      </c>
      <c r="H5115" s="199" t="s">
        <v>1</v>
      </c>
      <c r="I5115" s="201"/>
      <c r="L5115" s="198"/>
      <c r="M5115" s="202"/>
      <c r="N5115" s="203"/>
      <c r="O5115" s="203"/>
      <c r="P5115" s="203"/>
      <c r="Q5115" s="203"/>
      <c r="R5115" s="203"/>
      <c r="S5115" s="203"/>
      <c r="T5115" s="204"/>
      <c r="AT5115" s="199" t="s">
        <v>532</v>
      </c>
      <c r="AU5115" s="199" t="s">
        <v>89</v>
      </c>
      <c r="AV5115" s="14" t="s">
        <v>83</v>
      </c>
      <c r="AW5115" s="14" t="s">
        <v>30</v>
      </c>
      <c r="AX5115" s="14" t="s">
        <v>76</v>
      </c>
      <c r="AY5115" s="199" t="s">
        <v>524</v>
      </c>
    </row>
    <row r="5116" spans="1:65" s="13" customFormat="1" ht="20.399999999999999">
      <c r="B5116" s="189"/>
      <c r="D5116" s="190" t="s">
        <v>532</v>
      </c>
      <c r="E5116" s="191" t="s">
        <v>1</v>
      </c>
      <c r="F5116" s="192" t="s">
        <v>4854</v>
      </c>
      <c r="H5116" s="193">
        <v>89.62</v>
      </c>
      <c r="I5116" s="194"/>
      <c r="L5116" s="189"/>
      <c r="M5116" s="195"/>
      <c r="N5116" s="196"/>
      <c r="O5116" s="196"/>
      <c r="P5116" s="196"/>
      <c r="Q5116" s="196"/>
      <c r="R5116" s="196"/>
      <c r="S5116" s="196"/>
      <c r="T5116" s="197"/>
      <c r="AT5116" s="191" t="s">
        <v>532</v>
      </c>
      <c r="AU5116" s="191" t="s">
        <v>89</v>
      </c>
      <c r="AV5116" s="13" t="s">
        <v>89</v>
      </c>
      <c r="AW5116" s="13" t="s">
        <v>30</v>
      </c>
      <c r="AX5116" s="13" t="s">
        <v>76</v>
      </c>
      <c r="AY5116" s="191" t="s">
        <v>524</v>
      </c>
    </row>
    <row r="5117" spans="1:65" s="16" customFormat="1">
      <c r="B5117" s="213"/>
      <c r="D5117" s="190" t="s">
        <v>532</v>
      </c>
      <c r="E5117" s="214" t="s">
        <v>343</v>
      </c>
      <c r="F5117" s="215" t="s">
        <v>590</v>
      </c>
      <c r="H5117" s="216">
        <v>89.62</v>
      </c>
      <c r="I5117" s="217"/>
      <c r="L5117" s="213"/>
      <c r="M5117" s="218"/>
      <c r="N5117" s="219"/>
      <c r="O5117" s="219"/>
      <c r="P5117" s="219"/>
      <c r="Q5117" s="219"/>
      <c r="R5117" s="219"/>
      <c r="S5117" s="219"/>
      <c r="T5117" s="220"/>
      <c r="AT5117" s="214" t="s">
        <v>532</v>
      </c>
      <c r="AU5117" s="214" t="s">
        <v>89</v>
      </c>
      <c r="AV5117" s="16" t="s">
        <v>530</v>
      </c>
      <c r="AW5117" s="16" t="s">
        <v>30</v>
      </c>
      <c r="AX5117" s="16" t="s">
        <v>83</v>
      </c>
      <c r="AY5117" s="214" t="s">
        <v>524</v>
      </c>
    </row>
    <row r="5118" spans="1:65" s="2" customFormat="1" ht="16.5" customHeight="1">
      <c r="A5118" s="35"/>
      <c r="B5118" s="144"/>
      <c r="C5118" s="176" t="s">
        <v>4855</v>
      </c>
      <c r="D5118" s="176" t="s">
        <v>526</v>
      </c>
      <c r="E5118" s="177" t="s">
        <v>4856</v>
      </c>
      <c r="F5118" s="178" t="s">
        <v>4857</v>
      </c>
      <c r="G5118" s="179" t="s">
        <v>529</v>
      </c>
      <c r="H5118" s="180">
        <v>38.6</v>
      </c>
      <c r="I5118" s="181"/>
      <c r="J5118" s="180">
        <f>ROUND(I5118*H5118,3)</f>
        <v>0</v>
      </c>
      <c r="K5118" s="182"/>
      <c r="L5118" s="36"/>
      <c r="M5118" s="183" t="s">
        <v>1</v>
      </c>
      <c r="N5118" s="184" t="s">
        <v>42</v>
      </c>
      <c r="O5118" s="61"/>
      <c r="P5118" s="185">
        <f>O5118*H5118</f>
        <v>0</v>
      </c>
      <c r="Q5118" s="185">
        <v>0</v>
      </c>
      <c r="R5118" s="185">
        <f>Q5118*H5118</f>
        <v>0</v>
      </c>
      <c r="S5118" s="185">
        <v>0</v>
      </c>
      <c r="T5118" s="186">
        <f>S5118*H5118</f>
        <v>0</v>
      </c>
      <c r="U5118" s="35"/>
      <c r="V5118" s="35"/>
      <c r="W5118" s="35"/>
      <c r="X5118" s="35"/>
      <c r="Y5118" s="35"/>
      <c r="Z5118" s="35"/>
      <c r="AA5118" s="35"/>
      <c r="AB5118" s="35"/>
      <c r="AC5118" s="35"/>
      <c r="AD5118" s="35"/>
      <c r="AE5118" s="35"/>
      <c r="AR5118" s="187" t="s">
        <v>644</v>
      </c>
      <c r="AT5118" s="187" t="s">
        <v>526</v>
      </c>
      <c r="AU5118" s="187" t="s">
        <v>89</v>
      </c>
      <c r="AY5118" s="18" t="s">
        <v>524</v>
      </c>
      <c r="BE5118" s="105">
        <f>IF(N5118="základná",J5118,0)</f>
        <v>0</v>
      </c>
      <c r="BF5118" s="105">
        <f>IF(N5118="znížená",J5118,0)</f>
        <v>0</v>
      </c>
      <c r="BG5118" s="105">
        <f>IF(N5118="zákl. prenesená",J5118,0)</f>
        <v>0</v>
      </c>
      <c r="BH5118" s="105">
        <f>IF(N5118="zníž. prenesená",J5118,0)</f>
        <v>0</v>
      </c>
      <c r="BI5118" s="105">
        <f>IF(N5118="nulová",J5118,0)</f>
        <v>0</v>
      </c>
      <c r="BJ5118" s="18" t="s">
        <v>89</v>
      </c>
      <c r="BK5118" s="188">
        <f>ROUND(I5118*H5118,3)</f>
        <v>0</v>
      </c>
      <c r="BL5118" s="18" t="s">
        <v>644</v>
      </c>
      <c r="BM5118" s="187" t="s">
        <v>4858</v>
      </c>
    </row>
    <row r="5119" spans="1:65" s="14" customFormat="1">
      <c r="B5119" s="198"/>
      <c r="D5119" s="190" t="s">
        <v>532</v>
      </c>
      <c r="E5119" s="199" t="s">
        <v>1</v>
      </c>
      <c r="F5119" s="200" t="s">
        <v>4836</v>
      </c>
      <c r="H5119" s="199" t="s">
        <v>1</v>
      </c>
      <c r="I5119" s="201"/>
      <c r="L5119" s="198"/>
      <c r="M5119" s="202"/>
      <c r="N5119" s="203"/>
      <c r="O5119" s="203"/>
      <c r="P5119" s="203"/>
      <c r="Q5119" s="203"/>
      <c r="R5119" s="203"/>
      <c r="S5119" s="203"/>
      <c r="T5119" s="204"/>
      <c r="AT5119" s="199" t="s">
        <v>532</v>
      </c>
      <c r="AU5119" s="199" t="s">
        <v>89</v>
      </c>
      <c r="AV5119" s="14" t="s">
        <v>83</v>
      </c>
      <c r="AW5119" s="14" t="s">
        <v>30</v>
      </c>
      <c r="AX5119" s="14" t="s">
        <v>76</v>
      </c>
      <c r="AY5119" s="199" t="s">
        <v>524</v>
      </c>
    </row>
    <row r="5120" spans="1:65" s="13" customFormat="1">
      <c r="B5120" s="189"/>
      <c r="D5120" s="190" t="s">
        <v>532</v>
      </c>
      <c r="E5120" s="191" t="s">
        <v>1</v>
      </c>
      <c r="F5120" s="192" t="s">
        <v>4859</v>
      </c>
      <c r="H5120" s="193">
        <v>38.6</v>
      </c>
      <c r="I5120" s="194"/>
      <c r="L5120" s="189"/>
      <c r="M5120" s="195"/>
      <c r="N5120" s="196"/>
      <c r="O5120" s="196"/>
      <c r="P5120" s="196"/>
      <c r="Q5120" s="196"/>
      <c r="R5120" s="196"/>
      <c r="S5120" s="196"/>
      <c r="T5120" s="197"/>
      <c r="AT5120" s="191" t="s">
        <v>532</v>
      </c>
      <c r="AU5120" s="191" t="s">
        <v>89</v>
      </c>
      <c r="AV5120" s="13" t="s">
        <v>89</v>
      </c>
      <c r="AW5120" s="13" t="s">
        <v>30</v>
      </c>
      <c r="AX5120" s="13" t="s">
        <v>76</v>
      </c>
      <c r="AY5120" s="191" t="s">
        <v>524</v>
      </c>
    </row>
    <row r="5121" spans="1:65" s="16" customFormat="1">
      <c r="B5121" s="213"/>
      <c r="D5121" s="190" t="s">
        <v>532</v>
      </c>
      <c r="E5121" s="214" t="s">
        <v>346</v>
      </c>
      <c r="F5121" s="215" t="s">
        <v>590</v>
      </c>
      <c r="H5121" s="216">
        <v>38.6</v>
      </c>
      <c r="I5121" s="217"/>
      <c r="L5121" s="213"/>
      <c r="M5121" s="218"/>
      <c r="N5121" s="219"/>
      <c r="O5121" s="219"/>
      <c r="P5121" s="219"/>
      <c r="Q5121" s="219"/>
      <c r="R5121" s="219"/>
      <c r="S5121" s="219"/>
      <c r="T5121" s="220"/>
      <c r="AT5121" s="214" t="s">
        <v>532</v>
      </c>
      <c r="AU5121" s="214" t="s">
        <v>89</v>
      </c>
      <c r="AV5121" s="16" t="s">
        <v>530</v>
      </c>
      <c r="AW5121" s="16" t="s">
        <v>30</v>
      </c>
      <c r="AX5121" s="16" t="s">
        <v>83</v>
      </c>
      <c r="AY5121" s="214" t="s">
        <v>524</v>
      </c>
    </row>
    <row r="5122" spans="1:65" s="2" customFormat="1" ht="21.75" customHeight="1">
      <c r="A5122" s="35"/>
      <c r="B5122" s="144"/>
      <c r="C5122" s="176" t="s">
        <v>4860</v>
      </c>
      <c r="D5122" s="176" t="s">
        <v>526</v>
      </c>
      <c r="E5122" s="177" t="s">
        <v>4861</v>
      </c>
      <c r="F5122" s="178" t="s">
        <v>4862</v>
      </c>
      <c r="G5122" s="179" t="s">
        <v>529</v>
      </c>
      <c r="H5122" s="180">
        <v>2638.83</v>
      </c>
      <c r="I5122" s="181"/>
      <c r="J5122" s="180">
        <f>ROUND(I5122*H5122,3)</f>
        <v>0</v>
      </c>
      <c r="K5122" s="182"/>
      <c r="L5122" s="36"/>
      <c r="M5122" s="183" t="s">
        <v>1</v>
      </c>
      <c r="N5122" s="184" t="s">
        <v>42</v>
      </c>
      <c r="O5122" s="61"/>
      <c r="P5122" s="185">
        <f>O5122*H5122</f>
        <v>0</v>
      </c>
      <c r="Q5122" s="185">
        <v>0</v>
      </c>
      <c r="R5122" s="185">
        <f>Q5122*H5122</f>
        <v>0</v>
      </c>
      <c r="S5122" s="185">
        <v>0</v>
      </c>
      <c r="T5122" s="186">
        <f>S5122*H5122</f>
        <v>0</v>
      </c>
      <c r="U5122" s="35"/>
      <c r="V5122" s="35"/>
      <c r="W5122" s="35"/>
      <c r="X5122" s="35"/>
      <c r="Y5122" s="35"/>
      <c r="Z5122" s="35"/>
      <c r="AA5122" s="35"/>
      <c r="AB5122" s="35"/>
      <c r="AC5122" s="35"/>
      <c r="AD5122" s="35"/>
      <c r="AE5122" s="35"/>
      <c r="AR5122" s="187" t="s">
        <v>644</v>
      </c>
      <c r="AT5122" s="187" t="s">
        <v>526</v>
      </c>
      <c r="AU5122" s="187" t="s">
        <v>89</v>
      </c>
      <c r="AY5122" s="18" t="s">
        <v>524</v>
      </c>
      <c r="BE5122" s="105">
        <f>IF(N5122="základná",J5122,0)</f>
        <v>0</v>
      </c>
      <c r="BF5122" s="105">
        <f>IF(N5122="znížená",J5122,0)</f>
        <v>0</v>
      </c>
      <c r="BG5122" s="105">
        <f>IF(N5122="zákl. prenesená",J5122,0)</f>
        <v>0</v>
      </c>
      <c r="BH5122" s="105">
        <f>IF(N5122="zníž. prenesená",J5122,0)</f>
        <v>0</v>
      </c>
      <c r="BI5122" s="105">
        <f>IF(N5122="nulová",J5122,0)</f>
        <v>0</v>
      </c>
      <c r="BJ5122" s="18" t="s">
        <v>89</v>
      </c>
      <c r="BK5122" s="188">
        <f>ROUND(I5122*H5122,3)</f>
        <v>0</v>
      </c>
      <c r="BL5122" s="18" t="s">
        <v>644</v>
      </c>
      <c r="BM5122" s="187" t="s">
        <v>4863</v>
      </c>
    </row>
    <row r="5123" spans="1:65" s="14" customFormat="1">
      <c r="B5123" s="198"/>
      <c r="D5123" s="190" t="s">
        <v>532</v>
      </c>
      <c r="E5123" s="199" t="s">
        <v>1</v>
      </c>
      <c r="F5123" s="200" t="s">
        <v>577</v>
      </c>
      <c r="H5123" s="199" t="s">
        <v>1</v>
      </c>
      <c r="I5123" s="201"/>
      <c r="L5123" s="198"/>
      <c r="M5123" s="202"/>
      <c r="N5123" s="203"/>
      <c r="O5123" s="203"/>
      <c r="P5123" s="203"/>
      <c r="Q5123" s="203"/>
      <c r="R5123" s="203"/>
      <c r="S5123" s="203"/>
      <c r="T5123" s="204"/>
      <c r="AT5123" s="199" t="s">
        <v>532</v>
      </c>
      <c r="AU5123" s="199" t="s">
        <v>89</v>
      </c>
      <c r="AV5123" s="14" t="s">
        <v>83</v>
      </c>
      <c r="AW5123" s="14" t="s">
        <v>30</v>
      </c>
      <c r="AX5123" s="14" t="s">
        <v>76</v>
      </c>
      <c r="AY5123" s="199" t="s">
        <v>524</v>
      </c>
    </row>
    <row r="5124" spans="1:65" s="14" customFormat="1">
      <c r="B5124" s="198"/>
      <c r="D5124" s="190" t="s">
        <v>532</v>
      </c>
      <c r="E5124" s="199" t="s">
        <v>1</v>
      </c>
      <c r="F5124" s="200" t="s">
        <v>840</v>
      </c>
      <c r="H5124" s="199" t="s">
        <v>1</v>
      </c>
      <c r="I5124" s="201"/>
      <c r="L5124" s="198"/>
      <c r="M5124" s="202"/>
      <c r="N5124" s="203"/>
      <c r="O5124" s="203"/>
      <c r="P5124" s="203"/>
      <c r="Q5124" s="203"/>
      <c r="R5124" s="203"/>
      <c r="S5124" s="203"/>
      <c r="T5124" s="204"/>
      <c r="AT5124" s="199" t="s">
        <v>532</v>
      </c>
      <c r="AU5124" s="199" t="s">
        <v>89</v>
      </c>
      <c r="AV5124" s="14" t="s">
        <v>83</v>
      </c>
      <c r="AW5124" s="14" t="s">
        <v>30</v>
      </c>
      <c r="AX5124" s="14" t="s">
        <v>76</v>
      </c>
      <c r="AY5124" s="199" t="s">
        <v>524</v>
      </c>
    </row>
    <row r="5125" spans="1:65" s="13" customFormat="1">
      <c r="B5125" s="189"/>
      <c r="D5125" s="190" t="s">
        <v>532</v>
      </c>
      <c r="E5125" s="191" t="s">
        <v>1</v>
      </c>
      <c r="F5125" s="192" t="s">
        <v>4864</v>
      </c>
      <c r="H5125" s="193">
        <v>2783.53</v>
      </c>
      <c r="I5125" s="194"/>
      <c r="L5125" s="189"/>
      <c r="M5125" s="195"/>
      <c r="N5125" s="196"/>
      <c r="O5125" s="196"/>
      <c r="P5125" s="196"/>
      <c r="Q5125" s="196"/>
      <c r="R5125" s="196"/>
      <c r="S5125" s="196"/>
      <c r="T5125" s="197"/>
      <c r="AT5125" s="191" t="s">
        <v>532</v>
      </c>
      <c r="AU5125" s="191" t="s">
        <v>89</v>
      </c>
      <c r="AV5125" s="13" t="s">
        <v>89</v>
      </c>
      <c r="AW5125" s="13" t="s">
        <v>30</v>
      </c>
      <c r="AX5125" s="13" t="s">
        <v>76</v>
      </c>
      <c r="AY5125" s="191" t="s">
        <v>524</v>
      </c>
    </row>
    <row r="5126" spans="1:65" s="13" customFormat="1">
      <c r="B5126" s="189"/>
      <c r="D5126" s="190" t="s">
        <v>532</v>
      </c>
      <c r="E5126" s="191" t="s">
        <v>1</v>
      </c>
      <c r="F5126" s="192" t="s">
        <v>4865</v>
      </c>
      <c r="H5126" s="193">
        <v>-71.680000000000007</v>
      </c>
      <c r="I5126" s="194"/>
      <c r="L5126" s="189"/>
      <c r="M5126" s="195"/>
      <c r="N5126" s="196"/>
      <c r="O5126" s="196"/>
      <c r="P5126" s="196"/>
      <c r="Q5126" s="196"/>
      <c r="R5126" s="196"/>
      <c r="S5126" s="196"/>
      <c r="T5126" s="197"/>
      <c r="AT5126" s="191" t="s">
        <v>532</v>
      </c>
      <c r="AU5126" s="191" t="s">
        <v>89</v>
      </c>
      <c r="AV5126" s="13" t="s">
        <v>89</v>
      </c>
      <c r="AW5126" s="13" t="s">
        <v>30</v>
      </c>
      <c r="AX5126" s="13" t="s">
        <v>76</v>
      </c>
      <c r="AY5126" s="191" t="s">
        <v>524</v>
      </c>
    </row>
    <row r="5127" spans="1:65" s="13" customFormat="1">
      <c r="B5127" s="189"/>
      <c r="D5127" s="190" t="s">
        <v>532</v>
      </c>
      <c r="E5127" s="191" t="s">
        <v>1</v>
      </c>
      <c r="F5127" s="192" t="s">
        <v>4866</v>
      </c>
      <c r="H5127" s="193">
        <v>-73.02</v>
      </c>
      <c r="I5127" s="194"/>
      <c r="L5127" s="189"/>
      <c r="M5127" s="195"/>
      <c r="N5127" s="196"/>
      <c r="O5127" s="196"/>
      <c r="P5127" s="196"/>
      <c r="Q5127" s="196"/>
      <c r="R5127" s="196"/>
      <c r="S5127" s="196"/>
      <c r="T5127" s="197"/>
      <c r="AT5127" s="191" t="s">
        <v>532</v>
      </c>
      <c r="AU5127" s="191" t="s">
        <v>89</v>
      </c>
      <c r="AV5127" s="13" t="s">
        <v>89</v>
      </c>
      <c r="AW5127" s="13" t="s">
        <v>30</v>
      </c>
      <c r="AX5127" s="13" t="s">
        <v>76</v>
      </c>
      <c r="AY5127" s="191" t="s">
        <v>524</v>
      </c>
    </row>
    <row r="5128" spans="1:65" s="16" customFormat="1">
      <c r="B5128" s="213"/>
      <c r="D5128" s="190" t="s">
        <v>532</v>
      </c>
      <c r="E5128" s="214" t="s">
        <v>348</v>
      </c>
      <c r="F5128" s="215" t="s">
        <v>590</v>
      </c>
      <c r="H5128" s="216">
        <v>2638.83</v>
      </c>
      <c r="I5128" s="217"/>
      <c r="L5128" s="213"/>
      <c r="M5128" s="218"/>
      <c r="N5128" s="219"/>
      <c r="O5128" s="219"/>
      <c r="P5128" s="219"/>
      <c r="Q5128" s="219"/>
      <c r="R5128" s="219"/>
      <c r="S5128" s="219"/>
      <c r="T5128" s="220"/>
      <c r="AT5128" s="214" t="s">
        <v>532</v>
      </c>
      <c r="AU5128" s="214" t="s">
        <v>89</v>
      </c>
      <c r="AV5128" s="16" t="s">
        <v>530</v>
      </c>
      <c r="AW5128" s="16" t="s">
        <v>30</v>
      </c>
      <c r="AX5128" s="16" t="s">
        <v>83</v>
      </c>
      <c r="AY5128" s="214" t="s">
        <v>524</v>
      </c>
    </row>
    <row r="5129" spans="1:65" s="2" customFormat="1" ht="21.75" customHeight="1">
      <c r="A5129" s="35"/>
      <c r="B5129" s="144"/>
      <c r="C5129" s="176" t="s">
        <v>4867</v>
      </c>
      <c r="D5129" s="176" t="s">
        <v>526</v>
      </c>
      <c r="E5129" s="177" t="s">
        <v>4868</v>
      </c>
      <c r="F5129" s="178" t="s">
        <v>4869</v>
      </c>
      <c r="G5129" s="179" t="s">
        <v>529</v>
      </c>
      <c r="H5129" s="180">
        <v>54.19</v>
      </c>
      <c r="I5129" s="181"/>
      <c r="J5129" s="180">
        <f>ROUND(I5129*H5129,3)</f>
        <v>0</v>
      </c>
      <c r="K5129" s="182"/>
      <c r="L5129" s="36"/>
      <c r="M5129" s="183" t="s">
        <v>1</v>
      </c>
      <c r="N5129" s="184" t="s">
        <v>42</v>
      </c>
      <c r="O5129" s="61"/>
      <c r="P5129" s="185">
        <f>O5129*H5129</f>
        <v>0</v>
      </c>
      <c r="Q5129" s="185">
        <v>0</v>
      </c>
      <c r="R5129" s="185">
        <f>Q5129*H5129</f>
        <v>0</v>
      </c>
      <c r="S5129" s="185">
        <v>0</v>
      </c>
      <c r="T5129" s="186">
        <f>S5129*H5129</f>
        <v>0</v>
      </c>
      <c r="U5129" s="35"/>
      <c r="V5129" s="35"/>
      <c r="W5129" s="35"/>
      <c r="X5129" s="35"/>
      <c r="Y5129" s="35"/>
      <c r="Z5129" s="35"/>
      <c r="AA5129" s="35"/>
      <c r="AB5129" s="35"/>
      <c r="AC5129" s="35"/>
      <c r="AD5129" s="35"/>
      <c r="AE5129" s="35"/>
      <c r="AR5129" s="187" t="s">
        <v>644</v>
      </c>
      <c r="AT5129" s="187" t="s">
        <v>526</v>
      </c>
      <c r="AU5129" s="187" t="s">
        <v>89</v>
      </c>
      <c r="AY5129" s="18" t="s">
        <v>524</v>
      </c>
      <c r="BE5129" s="105">
        <f>IF(N5129="základná",J5129,0)</f>
        <v>0</v>
      </c>
      <c r="BF5129" s="105">
        <f>IF(N5129="znížená",J5129,0)</f>
        <v>0</v>
      </c>
      <c r="BG5129" s="105">
        <f>IF(N5129="zákl. prenesená",J5129,0)</f>
        <v>0</v>
      </c>
      <c r="BH5129" s="105">
        <f>IF(N5129="zníž. prenesená",J5129,0)</f>
        <v>0</v>
      </c>
      <c r="BI5129" s="105">
        <f>IF(N5129="nulová",J5129,0)</f>
        <v>0</v>
      </c>
      <c r="BJ5129" s="18" t="s">
        <v>89</v>
      </c>
      <c r="BK5129" s="188">
        <f>ROUND(I5129*H5129,3)</f>
        <v>0</v>
      </c>
      <c r="BL5129" s="18" t="s">
        <v>644</v>
      </c>
      <c r="BM5129" s="187" t="s">
        <v>4870</v>
      </c>
    </row>
    <row r="5130" spans="1:65" s="14" customFormat="1">
      <c r="B5130" s="198"/>
      <c r="D5130" s="190" t="s">
        <v>532</v>
      </c>
      <c r="E5130" s="199" t="s">
        <v>1</v>
      </c>
      <c r="F5130" s="200" t="s">
        <v>577</v>
      </c>
      <c r="H5130" s="199" t="s">
        <v>1</v>
      </c>
      <c r="I5130" s="201"/>
      <c r="L5130" s="198"/>
      <c r="M5130" s="202"/>
      <c r="N5130" s="203"/>
      <c r="O5130" s="203"/>
      <c r="P5130" s="203"/>
      <c r="Q5130" s="203"/>
      <c r="R5130" s="203"/>
      <c r="S5130" s="203"/>
      <c r="T5130" s="204"/>
      <c r="AT5130" s="199" t="s">
        <v>532</v>
      </c>
      <c r="AU5130" s="199" t="s">
        <v>89</v>
      </c>
      <c r="AV5130" s="14" t="s">
        <v>83</v>
      </c>
      <c r="AW5130" s="14" t="s">
        <v>30</v>
      </c>
      <c r="AX5130" s="14" t="s">
        <v>76</v>
      </c>
      <c r="AY5130" s="199" t="s">
        <v>524</v>
      </c>
    </row>
    <row r="5131" spans="1:65" s="14" customFormat="1">
      <c r="B5131" s="198"/>
      <c r="D5131" s="190" t="s">
        <v>532</v>
      </c>
      <c r="E5131" s="199" t="s">
        <v>1</v>
      </c>
      <c r="F5131" s="200" t="s">
        <v>840</v>
      </c>
      <c r="H5131" s="199" t="s">
        <v>1</v>
      </c>
      <c r="I5131" s="201"/>
      <c r="L5131" s="198"/>
      <c r="M5131" s="202"/>
      <c r="N5131" s="203"/>
      <c r="O5131" s="203"/>
      <c r="P5131" s="203"/>
      <c r="Q5131" s="203"/>
      <c r="R5131" s="203"/>
      <c r="S5131" s="203"/>
      <c r="T5131" s="204"/>
      <c r="AT5131" s="199" t="s">
        <v>532</v>
      </c>
      <c r="AU5131" s="199" t="s">
        <v>89</v>
      </c>
      <c r="AV5131" s="14" t="s">
        <v>83</v>
      </c>
      <c r="AW5131" s="14" t="s">
        <v>30</v>
      </c>
      <c r="AX5131" s="14" t="s">
        <v>76</v>
      </c>
      <c r="AY5131" s="199" t="s">
        <v>524</v>
      </c>
    </row>
    <row r="5132" spans="1:65" s="13" customFormat="1">
      <c r="B5132" s="189"/>
      <c r="D5132" s="190" t="s">
        <v>532</v>
      </c>
      <c r="E5132" s="191" t="s">
        <v>1</v>
      </c>
      <c r="F5132" s="192" t="s">
        <v>4871</v>
      </c>
      <c r="H5132" s="193">
        <v>41.19</v>
      </c>
      <c r="I5132" s="194"/>
      <c r="L5132" s="189"/>
      <c r="M5132" s="195"/>
      <c r="N5132" s="196"/>
      <c r="O5132" s="196"/>
      <c r="P5132" s="196"/>
      <c r="Q5132" s="196"/>
      <c r="R5132" s="196"/>
      <c r="S5132" s="196"/>
      <c r="T5132" s="197"/>
      <c r="AT5132" s="191" t="s">
        <v>532</v>
      </c>
      <c r="AU5132" s="191" t="s">
        <v>89</v>
      </c>
      <c r="AV5132" s="13" t="s">
        <v>89</v>
      </c>
      <c r="AW5132" s="13" t="s">
        <v>30</v>
      </c>
      <c r="AX5132" s="13" t="s">
        <v>76</v>
      </c>
      <c r="AY5132" s="191" t="s">
        <v>524</v>
      </c>
    </row>
    <row r="5133" spans="1:65" s="13" customFormat="1">
      <c r="B5133" s="189"/>
      <c r="D5133" s="190" t="s">
        <v>532</v>
      </c>
      <c r="E5133" s="191" t="s">
        <v>1</v>
      </c>
      <c r="F5133" s="192" t="s">
        <v>4872</v>
      </c>
      <c r="H5133" s="193">
        <v>13</v>
      </c>
      <c r="I5133" s="194"/>
      <c r="L5133" s="189"/>
      <c r="M5133" s="195"/>
      <c r="N5133" s="196"/>
      <c r="O5133" s="196"/>
      <c r="P5133" s="196"/>
      <c r="Q5133" s="196"/>
      <c r="R5133" s="196"/>
      <c r="S5133" s="196"/>
      <c r="T5133" s="197"/>
      <c r="AT5133" s="191" t="s">
        <v>532</v>
      </c>
      <c r="AU5133" s="191" t="s">
        <v>89</v>
      </c>
      <c r="AV5133" s="13" t="s">
        <v>89</v>
      </c>
      <c r="AW5133" s="13" t="s">
        <v>30</v>
      </c>
      <c r="AX5133" s="13" t="s">
        <v>76</v>
      </c>
      <c r="AY5133" s="191" t="s">
        <v>524</v>
      </c>
    </row>
    <row r="5134" spans="1:65" s="16" customFormat="1">
      <c r="B5134" s="213"/>
      <c r="D5134" s="190" t="s">
        <v>532</v>
      </c>
      <c r="E5134" s="214" t="s">
        <v>351</v>
      </c>
      <c r="F5134" s="215" t="s">
        <v>590</v>
      </c>
      <c r="H5134" s="216">
        <v>54.19</v>
      </c>
      <c r="I5134" s="217"/>
      <c r="L5134" s="213"/>
      <c r="M5134" s="218"/>
      <c r="N5134" s="219"/>
      <c r="O5134" s="219"/>
      <c r="P5134" s="219"/>
      <c r="Q5134" s="219"/>
      <c r="R5134" s="219"/>
      <c r="S5134" s="219"/>
      <c r="T5134" s="220"/>
      <c r="AT5134" s="214" t="s">
        <v>532</v>
      </c>
      <c r="AU5134" s="214" t="s">
        <v>89</v>
      </c>
      <c r="AV5134" s="16" t="s">
        <v>530</v>
      </c>
      <c r="AW5134" s="16" t="s">
        <v>30</v>
      </c>
      <c r="AX5134" s="16" t="s">
        <v>83</v>
      </c>
      <c r="AY5134" s="214" t="s">
        <v>524</v>
      </c>
    </row>
    <row r="5135" spans="1:65" s="2" customFormat="1" ht="21.75" customHeight="1">
      <c r="A5135" s="35"/>
      <c r="B5135" s="144"/>
      <c r="C5135" s="176" t="s">
        <v>4873</v>
      </c>
      <c r="D5135" s="176" t="s">
        <v>526</v>
      </c>
      <c r="E5135" s="177" t="s">
        <v>4874</v>
      </c>
      <c r="F5135" s="178" t="s">
        <v>4875</v>
      </c>
      <c r="G5135" s="179" t="s">
        <v>529</v>
      </c>
      <c r="H5135" s="180">
        <v>89.8</v>
      </c>
      <c r="I5135" s="181"/>
      <c r="J5135" s="180">
        <f>ROUND(I5135*H5135,3)</f>
        <v>0</v>
      </c>
      <c r="K5135" s="182"/>
      <c r="L5135" s="36"/>
      <c r="M5135" s="183" t="s">
        <v>1</v>
      </c>
      <c r="N5135" s="184" t="s">
        <v>42</v>
      </c>
      <c r="O5135" s="61"/>
      <c r="P5135" s="185">
        <f>O5135*H5135</f>
        <v>0</v>
      </c>
      <c r="Q5135" s="185">
        <v>0</v>
      </c>
      <c r="R5135" s="185">
        <f>Q5135*H5135</f>
        <v>0</v>
      </c>
      <c r="S5135" s="185">
        <v>0</v>
      </c>
      <c r="T5135" s="186">
        <f>S5135*H5135</f>
        <v>0</v>
      </c>
      <c r="U5135" s="35"/>
      <c r="V5135" s="35"/>
      <c r="W5135" s="35"/>
      <c r="X5135" s="35"/>
      <c r="Y5135" s="35"/>
      <c r="Z5135" s="35"/>
      <c r="AA5135" s="35"/>
      <c r="AB5135" s="35"/>
      <c r="AC5135" s="35"/>
      <c r="AD5135" s="35"/>
      <c r="AE5135" s="35"/>
      <c r="AR5135" s="187" t="s">
        <v>644</v>
      </c>
      <c r="AT5135" s="187" t="s">
        <v>526</v>
      </c>
      <c r="AU5135" s="187" t="s">
        <v>89</v>
      </c>
      <c r="AY5135" s="18" t="s">
        <v>524</v>
      </c>
      <c r="BE5135" s="105">
        <f>IF(N5135="základná",J5135,0)</f>
        <v>0</v>
      </c>
      <c r="BF5135" s="105">
        <f>IF(N5135="znížená",J5135,0)</f>
        <v>0</v>
      </c>
      <c r="BG5135" s="105">
        <f>IF(N5135="zákl. prenesená",J5135,0)</f>
        <v>0</v>
      </c>
      <c r="BH5135" s="105">
        <f>IF(N5135="zníž. prenesená",J5135,0)</f>
        <v>0</v>
      </c>
      <c r="BI5135" s="105">
        <f>IF(N5135="nulová",J5135,0)</f>
        <v>0</v>
      </c>
      <c r="BJ5135" s="18" t="s">
        <v>89</v>
      </c>
      <c r="BK5135" s="188">
        <f>ROUND(I5135*H5135,3)</f>
        <v>0</v>
      </c>
      <c r="BL5135" s="18" t="s">
        <v>644</v>
      </c>
      <c r="BM5135" s="187" t="s">
        <v>4876</v>
      </c>
    </row>
    <row r="5136" spans="1:65" s="14" customFormat="1">
      <c r="B5136" s="198"/>
      <c r="D5136" s="190" t="s">
        <v>532</v>
      </c>
      <c r="E5136" s="199" t="s">
        <v>1</v>
      </c>
      <c r="F5136" s="200" t="s">
        <v>577</v>
      </c>
      <c r="H5136" s="199" t="s">
        <v>1</v>
      </c>
      <c r="I5136" s="201"/>
      <c r="L5136" s="198"/>
      <c r="M5136" s="202"/>
      <c r="N5136" s="203"/>
      <c r="O5136" s="203"/>
      <c r="P5136" s="203"/>
      <c r="Q5136" s="203"/>
      <c r="R5136" s="203"/>
      <c r="S5136" s="203"/>
      <c r="T5136" s="204"/>
      <c r="AT5136" s="199" t="s">
        <v>532</v>
      </c>
      <c r="AU5136" s="199" t="s">
        <v>89</v>
      </c>
      <c r="AV5136" s="14" t="s">
        <v>83</v>
      </c>
      <c r="AW5136" s="14" t="s">
        <v>30</v>
      </c>
      <c r="AX5136" s="14" t="s">
        <v>76</v>
      </c>
      <c r="AY5136" s="199" t="s">
        <v>524</v>
      </c>
    </row>
    <row r="5137" spans="1:65" s="14" customFormat="1">
      <c r="B5137" s="198"/>
      <c r="D5137" s="190" t="s">
        <v>532</v>
      </c>
      <c r="E5137" s="199" t="s">
        <v>1</v>
      </c>
      <c r="F5137" s="200" t="s">
        <v>840</v>
      </c>
      <c r="H5137" s="199" t="s">
        <v>1</v>
      </c>
      <c r="I5137" s="201"/>
      <c r="L5137" s="198"/>
      <c r="M5137" s="202"/>
      <c r="N5137" s="203"/>
      <c r="O5137" s="203"/>
      <c r="P5137" s="203"/>
      <c r="Q5137" s="203"/>
      <c r="R5137" s="203"/>
      <c r="S5137" s="203"/>
      <c r="T5137" s="204"/>
      <c r="AT5137" s="199" t="s">
        <v>532</v>
      </c>
      <c r="AU5137" s="199" t="s">
        <v>89</v>
      </c>
      <c r="AV5137" s="14" t="s">
        <v>83</v>
      </c>
      <c r="AW5137" s="14" t="s">
        <v>30</v>
      </c>
      <c r="AX5137" s="14" t="s">
        <v>76</v>
      </c>
      <c r="AY5137" s="199" t="s">
        <v>524</v>
      </c>
    </row>
    <row r="5138" spans="1:65" s="13" customFormat="1">
      <c r="B5138" s="189"/>
      <c r="D5138" s="190" t="s">
        <v>532</v>
      </c>
      <c r="E5138" s="191" t="s">
        <v>1</v>
      </c>
      <c r="F5138" s="192" t="s">
        <v>4877</v>
      </c>
      <c r="H5138" s="193">
        <v>89.8</v>
      </c>
      <c r="I5138" s="194"/>
      <c r="L5138" s="189"/>
      <c r="M5138" s="195"/>
      <c r="N5138" s="196"/>
      <c r="O5138" s="196"/>
      <c r="P5138" s="196"/>
      <c r="Q5138" s="196"/>
      <c r="R5138" s="196"/>
      <c r="S5138" s="196"/>
      <c r="T5138" s="197"/>
      <c r="AT5138" s="191" t="s">
        <v>532</v>
      </c>
      <c r="AU5138" s="191" t="s">
        <v>89</v>
      </c>
      <c r="AV5138" s="13" t="s">
        <v>89</v>
      </c>
      <c r="AW5138" s="13" t="s">
        <v>30</v>
      </c>
      <c r="AX5138" s="13" t="s">
        <v>76</v>
      </c>
      <c r="AY5138" s="191" t="s">
        <v>524</v>
      </c>
    </row>
    <row r="5139" spans="1:65" s="16" customFormat="1">
      <c r="B5139" s="213"/>
      <c r="D5139" s="190" t="s">
        <v>532</v>
      </c>
      <c r="E5139" s="214" t="s">
        <v>4878</v>
      </c>
      <c r="F5139" s="215" t="s">
        <v>590</v>
      </c>
      <c r="H5139" s="216">
        <v>89.8</v>
      </c>
      <c r="I5139" s="217"/>
      <c r="L5139" s="213"/>
      <c r="M5139" s="218"/>
      <c r="N5139" s="219"/>
      <c r="O5139" s="219"/>
      <c r="P5139" s="219"/>
      <c r="Q5139" s="219"/>
      <c r="R5139" s="219"/>
      <c r="S5139" s="219"/>
      <c r="T5139" s="220"/>
      <c r="AT5139" s="214" t="s">
        <v>532</v>
      </c>
      <c r="AU5139" s="214" t="s">
        <v>89</v>
      </c>
      <c r="AV5139" s="16" t="s">
        <v>530</v>
      </c>
      <c r="AW5139" s="16" t="s">
        <v>30</v>
      </c>
      <c r="AX5139" s="16" t="s">
        <v>83</v>
      </c>
      <c r="AY5139" s="214" t="s">
        <v>524</v>
      </c>
    </row>
    <row r="5140" spans="1:65" s="2" customFormat="1" ht="21.75" customHeight="1">
      <c r="A5140" s="35"/>
      <c r="B5140" s="144"/>
      <c r="C5140" s="176" t="s">
        <v>4879</v>
      </c>
      <c r="D5140" s="176" t="s">
        <v>526</v>
      </c>
      <c r="E5140" s="177" t="s">
        <v>4880</v>
      </c>
      <c r="F5140" s="178" t="s">
        <v>4881</v>
      </c>
      <c r="G5140" s="179" t="s">
        <v>529</v>
      </c>
      <c r="H5140" s="180">
        <v>144.69999999999999</v>
      </c>
      <c r="I5140" s="181"/>
      <c r="J5140" s="180">
        <f>ROUND(I5140*H5140,3)</f>
        <v>0</v>
      </c>
      <c r="K5140" s="182"/>
      <c r="L5140" s="36"/>
      <c r="M5140" s="183" t="s">
        <v>1</v>
      </c>
      <c r="N5140" s="184" t="s">
        <v>42</v>
      </c>
      <c r="O5140" s="61"/>
      <c r="P5140" s="185">
        <f>O5140*H5140</f>
        <v>0</v>
      </c>
      <c r="Q5140" s="185">
        <v>0</v>
      </c>
      <c r="R5140" s="185">
        <f>Q5140*H5140</f>
        <v>0</v>
      </c>
      <c r="S5140" s="185">
        <v>0</v>
      </c>
      <c r="T5140" s="186">
        <f>S5140*H5140</f>
        <v>0</v>
      </c>
      <c r="U5140" s="35"/>
      <c r="V5140" s="35"/>
      <c r="W5140" s="35"/>
      <c r="X5140" s="35"/>
      <c r="Y5140" s="35"/>
      <c r="Z5140" s="35"/>
      <c r="AA5140" s="35"/>
      <c r="AB5140" s="35"/>
      <c r="AC5140" s="35"/>
      <c r="AD5140" s="35"/>
      <c r="AE5140" s="35"/>
      <c r="AR5140" s="187" t="s">
        <v>644</v>
      </c>
      <c r="AT5140" s="187" t="s">
        <v>526</v>
      </c>
      <c r="AU5140" s="187" t="s">
        <v>89</v>
      </c>
      <c r="AY5140" s="18" t="s">
        <v>524</v>
      </c>
      <c r="BE5140" s="105">
        <f>IF(N5140="základná",J5140,0)</f>
        <v>0</v>
      </c>
      <c r="BF5140" s="105">
        <f>IF(N5140="znížená",J5140,0)</f>
        <v>0</v>
      </c>
      <c r="BG5140" s="105">
        <f>IF(N5140="zákl. prenesená",J5140,0)</f>
        <v>0</v>
      </c>
      <c r="BH5140" s="105">
        <f>IF(N5140="zníž. prenesená",J5140,0)</f>
        <v>0</v>
      </c>
      <c r="BI5140" s="105">
        <f>IF(N5140="nulová",J5140,0)</f>
        <v>0</v>
      </c>
      <c r="BJ5140" s="18" t="s">
        <v>89</v>
      </c>
      <c r="BK5140" s="188">
        <f>ROUND(I5140*H5140,3)</f>
        <v>0</v>
      </c>
      <c r="BL5140" s="18" t="s">
        <v>644</v>
      </c>
      <c r="BM5140" s="187" t="s">
        <v>4882</v>
      </c>
    </row>
    <row r="5141" spans="1:65" s="14" customFormat="1">
      <c r="B5141" s="198"/>
      <c r="D5141" s="190" t="s">
        <v>532</v>
      </c>
      <c r="E5141" s="199" t="s">
        <v>1</v>
      </c>
      <c r="F5141" s="200" t="s">
        <v>577</v>
      </c>
      <c r="H5141" s="199" t="s">
        <v>1</v>
      </c>
      <c r="I5141" s="201"/>
      <c r="L5141" s="198"/>
      <c r="M5141" s="202"/>
      <c r="N5141" s="203"/>
      <c r="O5141" s="203"/>
      <c r="P5141" s="203"/>
      <c r="Q5141" s="203"/>
      <c r="R5141" s="203"/>
      <c r="S5141" s="203"/>
      <c r="T5141" s="204"/>
      <c r="AT5141" s="199" t="s">
        <v>532</v>
      </c>
      <c r="AU5141" s="199" t="s">
        <v>89</v>
      </c>
      <c r="AV5141" s="14" t="s">
        <v>83</v>
      </c>
      <c r="AW5141" s="14" t="s">
        <v>30</v>
      </c>
      <c r="AX5141" s="14" t="s">
        <v>76</v>
      </c>
      <c r="AY5141" s="199" t="s">
        <v>524</v>
      </c>
    </row>
    <row r="5142" spans="1:65" s="14" customFormat="1">
      <c r="B5142" s="198"/>
      <c r="D5142" s="190" t="s">
        <v>532</v>
      </c>
      <c r="E5142" s="199" t="s">
        <v>1</v>
      </c>
      <c r="F5142" s="200" t="s">
        <v>840</v>
      </c>
      <c r="H5142" s="199" t="s">
        <v>1</v>
      </c>
      <c r="I5142" s="201"/>
      <c r="L5142" s="198"/>
      <c r="M5142" s="202"/>
      <c r="N5142" s="203"/>
      <c r="O5142" s="203"/>
      <c r="P5142" s="203"/>
      <c r="Q5142" s="203"/>
      <c r="R5142" s="203"/>
      <c r="S5142" s="203"/>
      <c r="T5142" s="204"/>
      <c r="AT5142" s="199" t="s">
        <v>532</v>
      </c>
      <c r="AU5142" s="199" t="s">
        <v>89</v>
      </c>
      <c r="AV5142" s="14" t="s">
        <v>83</v>
      </c>
      <c r="AW5142" s="14" t="s">
        <v>30</v>
      </c>
      <c r="AX5142" s="14" t="s">
        <v>76</v>
      </c>
      <c r="AY5142" s="199" t="s">
        <v>524</v>
      </c>
    </row>
    <row r="5143" spans="1:65" s="13" customFormat="1">
      <c r="B5143" s="189"/>
      <c r="D5143" s="190" t="s">
        <v>532</v>
      </c>
      <c r="E5143" s="191" t="s">
        <v>1</v>
      </c>
      <c r="F5143" s="192" t="s">
        <v>4883</v>
      </c>
      <c r="H5143" s="193">
        <v>71.680000000000007</v>
      </c>
      <c r="I5143" s="194"/>
      <c r="L5143" s="189"/>
      <c r="M5143" s="195"/>
      <c r="N5143" s="196"/>
      <c r="O5143" s="196"/>
      <c r="P5143" s="196"/>
      <c r="Q5143" s="196"/>
      <c r="R5143" s="196"/>
      <c r="S5143" s="196"/>
      <c r="T5143" s="197"/>
      <c r="AT5143" s="191" t="s">
        <v>532</v>
      </c>
      <c r="AU5143" s="191" t="s">
        <v>89</v>
      </c>
      <c r="AV5143" s="13" t="s">
        <v>89</v>
      </c>
      <c r="AW5143" s="13" t="s">
        <v>30</v>
      </c>
      <c r="AX5143" s="13" t="s">
        <v>76</v>
      </c>
      <c r="AY5143" s="191" t="s">
        <v>524</v>
      </c>
    </row>
    <row r="5144" spans="1:65" s="13" customFormat="1">
      <c r="B5144" s="189"/>
      <c r="D5144" s="190" t="s">
        <v>532</v>
      </c>
      <c r="E5144" s="191" t="s">
        <v>1</v>
      </c>
      <c r="F5144" s="192" t="s">
        <v>4884</v>
      </c>
      <c r="H5144" s="193">
        <v>73.02</v>
      </c>
      <c r="I5144" s="194"/>
      <c r="L5144" s="189"/>
      <c r="M5144" s="195"/>
      <c r="N5144" s="196"/>
      <c r="O5144" s="196"/>
      <c r="P5144" s="196"/>
      <c r="Q5144" s="196"/>
      <c r="R5144" s="196"/>
      <c r="S5144" s="196"/>
      <c r="T5144" s="197"/>
      <c r="AT5144" s="191" t="s">
        <v>532</v>
      </c>
      <c r="AU5144" s="191" t="s">
        <v>89</v>
      </c>
      <c r="AV5144" s="13" t="s">
        <v>89</v>
      </c>
      <c r="AW5144" s="13" t="s">
        <v>30</v>
      </c>
      <c r="AX5144" s="13" t="s">
        <v>76</v>
      </c>
      <c r="AY5144" s="191" t="s">
        <v>524</v>
      </c>
    </row>
    <row r="5145" spans="1:65" s="16" customFormat="1">
      <c r="B5145" s="213"/>
      <c r="D5145" s="190" t="s">
        <v>532</v>
      </c>
      <c r="E5145" s="214" t="s">
        <v>354</v>
      </c>
      <c r="F5145" s="215" t="s">
        <v>590</v>
      </c>
      <c r="H5145" s="216">
        <v>144.69999999999999</v>
      </c>
      <c r="I5145" s="217"/>
      <c r="L5145" s="213"/>
      <c r="M5145" s="218"/>
      <c r="N5145" s="219"/>
      <c r="O5145" s="219"/>
      <c r="P5145" s="219"/>
      <c r="Q5145" s="219"/>
      <c r="R5145" s="219"/>
      <c r="S5145" s="219"/>
      <c r="T5145" s="220"/>
      <c r="AT5145" s="214" t="s">
        <v>532</v>
      </c>
      <c r="AU5145" s="214" t="s">
        <v>89</v>
      </c>
      <c r="AV5145" s="16" t="s">
        <v>530</v>
      </c>
      <c r="AW5145" s="16" t="s">
        <v>30</v>
      </c>
      <c r="AX5145" s="16" t="s">
        <v>83</v>
      </c>
      <c r="AY5145" s="214" t="s">
        <v>524</v>
      </c>
    </row>
    <row r="5146" spans="1:65" s="2" customFormat="1" ht="16.5" customHeight="1">
      <c r="A5146" s="35"/>
      <c r="B5146" s="144"/>
      <c r="C5146" s="176" t="s">
        <v>4885</v>
      </c>
      <c r="D5146" s="176" t="s">
        <v>526</v>
      </c>
      <c r="E5146" s="177" t="s">
        <v>4886</v>
      </c>
      <c r="F5146" s="178" t="s">
        <v>4887</v>
      </c>
      <c r="G5146" s="179" t="s">
        <v>529</v>
      </c>
      <c r="H5146" s="180">
        <v>548.39</v>
      </c>
      <c r="I5146" s="181"/>
      <c r="J5146" s="180">
        <f>ROUND(I5146*H5146,3)</f>
        <v>0</v>
      </c>
      <c r="K5146" s="182"/>
      <c r="L5146" s="36"/>
      <c r="M5146" s="183" t="s">
        <v>1</v>
      </c>
      <c r="N5146" s="184" t="s">
        <v>42</v>
      </c>
      <c r="O5146" s="61"/>
      <c r="P5146" s="185">
        <f>O5146*H5146</f>
        <v>0</v>
      </c>
      <c r="Q5146" s="185">
        <v>0</v>
      </c>
      <c r="R5146" s="185">
        <f>Q5146*H5146</f>
        <v>0</v>
      </c>
      <c r="S5146" s="185">
        <v>0</v>
      </c>
      <c r="T5146" s="186">
        <f>S5146*H5146</f>
        <v>0</v>
      </c>
      <c r="U5146" s="35"/>
      <c r="V5146" s="35"/>
      <c r="W5146" s="35"/>
      <c r="X5146" s="35"/>
      <c r="Y5146" s="35"/>
      <c r="Z5146" s="35"/>
      <c r="AA5146" s="35"/>
      <c r="AB5146" s="35"/>
      <c r="AC5146" s="35"/>
      <c r="AD5146" s="35"/>
      <c r="AE5146" s="35"/>
      <c r="AR5146" s="187" t="s">
        <v>644</v>
      </c>
      <c r="AT5146" s="187" t="s">
        <v>526</v>
      </c>
      <c r="AU5146" s="187" t="s">
        <v>89</v>
      </c>
      <c r="AY5146" s="18" t="s">
        <v>524</v>
      </c>
      <c r="BE5146" s="105">
        <f>IF(N5146="základná",J5146,0)</f>
        <v>0</v>
      </c>
      <c r="BF5146" s="105">
        <f>IF(N5146="znížená",J5146,0)</f>
        <v>0</v>
      </c>
      <c r="BG5146" s="105">
        <f>IF(N5146="zákl. prenesená",J5146,0)</f>
        <v>0</v>
      </c>
      <c r="BH5146" s="105">
        <f>IF(N5146="zníž. prenesená",J5146,0)</f>
        <v>0</v>
      </c>
      <c r="BI5146" s="105">
        <f>IF(N5146="nulová",J5146,0)</f>
        <v>0</v>
      </c>
      <c r="BJ5146" s="18" t="s">
        <v>89</v>
      </c>
      <c r="BK5146" s="188">
        <f>ROUND(I5146*H5146,3)</f>
        <v>0</v>
      </c>
      <c r="BL5146" s="18" t="s">
        <v>644</v>
      </c>
      <c r="BM5146" s="187" t="s">
        <v>4888</v>
      </c>
    </row>
    <row r="5147" spans="1:65" s="14" customFormat="1">
      <c r="B5147" s="198"/>
      <c r="D5147" s="190" t="s">
        <v>532</v>
      </c>
      <c r="E5147" s="199" t="s">
        <v>1</v>
      </c>
      <c r="F5147" s="200" t="s">
        <v>4889</v>
      </c>
      <c r="H5147" s="199" t="s">
        <v>1</v>
      </c>
      <c r="I5147" s="201"/>
      <c r="L5147" s="198"/>
      <c r="M5147" s="202"/>
      <c r="N5147" s="203"/>
      <c r="O5147" s="203"/>
      <c r="P5147" s="203"/>
      <c r="Q5147" s="203"/>
      <c r="R5147" s="203"/>
      <c r="S5147" s="203"/>
      <c r="T5147" s="204"/>
      <c r="AT5147" s="199" t="s">
        <v>532</v>
      </c>
      <c r="AU5147" s="199" t="s">
        <v>89</v>
      </c>
      <c r="AV5147" s="14" t="s">
        <v>83</v>
      </c>
      <c r="AW5147" s="14" t="s">
        <v>30</v>
      </c>
      <c r="AX5147" s="14" t="s">
        <v>76</v>
      </c>
      <c r="AY5147" s="199" t="s">
        <v>524</v>
      </c>
    </row>
    <row r="5148" spans="1:65" s="13" customFormat="1">
      <c r="B5148" s="189"/>
      <c r="D5148" s="190" t="s">
        <v>532</v>
      </c>
      <c r="E5148" s="191" t="s">
        <v>1</v>
      </c>
      <c r="F5148" s="192" t="s">
        <v>4890</v>
      </c>
      <c r="H5148" s="193">
        <v>387.42</v>
      </c>
      <c r="I5148" s="194"/>
      <c r="L5148" s="189"/>
      <c r="M5148" s="195"/>
      <c r="N5148" s="196"/>
      <c r="O5148" s="196"/>
      <c r="P5148" s="196"/>
      <c r="Q5148" s="196"/>
      <c r="R5148" s="196"/>
      <c r="S5148" s="196"/>
      <c r="T5148" s="197"/>
      <c r="AT5148" s="191" t="s">
        <v>532</v>
      </c>
      <c r="AU5148" s="191" t="s">
        <v>89</v>
      </c>
      <c r="AV5148" s="13" t="s">
        <v>89</v>
      </c>
      <c r="AW5148" s="13" t="s">
        <v>30</v>
      </c>
      <c r="AX5148" s="13" t="s">
        <v>76</v>
      </c>
      <c r="AY5148" s="191" t="s">
        <v>524</v>
      </c>
    </row>
    <row r="5149" spans="1:65" s="15" customFormat="1">
      <c r="B5149" s="205"/>
      <c r="D5149" s="190" t="s">
        <v>532</v>
      </c>
      <c r="E5149" s="206" t="s">
        <v>357</v>
      </c>
      <c r="F5149" s="207" t="s">
        <v>589</v>
      </c>
      <c r="H5149" s="208">
        <v>387.42</v>
      </c>
      <c r="I5149" s="209"/>
      <c r="L5149" s="205"/>
      <c r="M5149" s="210"/>
      <c r="N5149" s="211"/>
      <c r="O5149" s="211"/>
      <c r="P5149" s="211"/>
      <c r="Q5149" s="211"/>
      <c r="R5149" s="211"/>
      <c r="S5149" s="211"/>
      <c r="T5149" s="212"/>
      <c r="AT5149" s="206" t="s">
        <v>532</v>
      </c>
      <c r="AU5149" s="206" t="s">
        <v>89</v>
      </c>
      <c r="AV5149" s="15" t="s">
        <v>537</v>
      </c>
      <c r="AW5149" s="15" t="s">
        <v>30</v>
      </c>
      <c r="AX5149" s="15" t="s">
        <v>76</v>
      </c>
      <c r="AY5149" s="206" t="s">
        <v>524</v>
      </c>
    </row>
    <row r="5150" spans="1:65" s="13" customFormat="1">
      <c r="B5150" s="189"/>
      <c r="D5150" s="190" t="s">
        <v>532</v>
      </c>
      <c r="E5150" s="191" t="s">
        <v>1</v>
      </c>
      <c r="F5150" s="192" t="s">
        <v>362</v>
      </c>
      <c r="H5150" s="193">
        <v>79.25</v>
      </c>
      <c r="I5150" s="194"/>
      <c r="L5150" s="189"/>
      <c r="M5150" s="195"/>
      <c r="N5150" s="196"/>
      <c r="O5150" s="196"/>
      <c r="P5150" s="196"/>
      <c r="Q5150" s="196"/>
      <c r="R5150" s="196"/>
      <c r="S5150" s="196"/>
      <c r="T5150" s="197"/>
      <c r="AT5150" s="191" t="s">
        <v>532</v>
      </c>
      <c r="AU5150" s="191" t="s">
        <v>89</v>
      </c>
      <c r="AV5150" s="13" t="s">
        <v>89</v>
      </c>
      <c r="AW5150" s="13" t="s">
        <v>30</v>
      </c>
      <c r="AX5150" s="13" t="s">
        <v>76</v>
      </c>
      <c r="AY5150" s="191" t="s">
        <v>524</v>
      </c>
    </row>
    <row r="5151" spans="1:65" s="15" customFormat="1">
      <c r="B5151" s="205"/>
      <c r="D5151" s="190" t="s">
        <v>532</v>
      </c>
      <c r="E5151" s="206" t="s">
        <v>360</v>
      </c>
      <c r="F5151" s="207" t="s">
        <v>589</v>
      </c>
      <c r="H5151" s="208">
        <v>79.25</v>
      </c>
      <c r="I5151" s="209"/>
      <c r="L5151" s="205"/>
      <c r="M5151" s="210"/>
      <c r="N5151" s="211"/>
      <c r="O5151" s="211"/>
      <c r="P5151" s="211"/>
      <c r="Q5151" s="211"/>
      <c r="R5151" s="211"/>
      <c r="S5151" s="211"/>
      <c r="T5151" s="212"/>
      <c r="AT5151" s="206" t="s">
        <v>532</v>
      </c>
      <c r="AU5151" s="206" t="s">
        <v>89</v>
      </c>
      <c r="AV5151" s="15" t="s">
        <v>537</v>
      </c>
      <c r="AW5151" s="15" t="s">
        <v>30</v>
      </c>
      <c r="AX5151" s="15" t="s">
        <v>76</v>
      </c>
      <c r="AY5151" s="206" t="s">
        <v>524</v>
      </c>
    </row>
    <row r="5152" spans="1:65" s="13" customFormat="1">
      <c r="B5152" s="189"/>
      <c r="D5152" s="190" t="s">
        <v>532</v>
      </c>
      <c r="E5152" s="191" t="s">
        <v>1</v>
      </c>
      <c r="F5152" s="192" t="s">
        <v>365</v>
      </c>
      <c r="H5152" s="193">
        <v>39.18</v>
      </c>
      <c r="I5152" s="194"/>
      <c r="L5152" s="189"/>
      <c r="M5152" s="195"/>
      <c r="N5152" s="196"/>
      <c r="O5152" s="196"/>
      <c r="P5152" s="196"/>
      <c r="Q5152" s="196"/>
      <c r="R5152" s="196"/>
      <c r="S5152" s="196"/>
      <c r="T5152" s="197"/>
      <c r="AT5152" s="191" t="s">
        <v>532</v>
      </c>
      <c r="AU5152" s="191" t="s">
        <v>89</v>
      </c>
      <c r="AV5152" s="13" t="s">
        <v>89</v>
      </c>
      <c r="AW5152" s="13" t="s">
        <v>30</v>
      </c>
      <c r="AX5152" s="13" t="s">
        <v>76</v>
      </c>
      <c r="AY5152" s="191" t="s">
        <v>524</v>
      </c>
    </row>
    <row r="5153" spans="1:65" s="15" customFormat="1">
      <c r="B5153" s="205"/>
      <c r="D5153" s="190" t="s">
        <v>532</v>
      </c>
      <c r="E5153" s="206" t="s">
        <v>363</v>
      </c>
      <c r="F5153" s="207" t="s">
        <v>589</v>
      </c>
      <c r="H5153" s="208">
        <v>39.18</v>
      </c>
      <c r="I5153" s="209"/>
      <c r="L5153" s="205"/>
      <c r="M5153" s="210"/>
      <c r="N5153" s="211"/>
      <c r="O5153" s="211"/>
      <c r="P5153" s="211"/>
      <c r="Q5153" s="211"/>
      <c r="R5153" s="211"/>
      <c r="S5153" s="211"/>
      <c r="T5153" s="212"/>
      <c r="AT5153" s="206" t="s">
        <v>532</v>
      </c>
      <c r="AU5153" s="206" t="s">
        <v>89</v>
      </c>
      <c r="AV5153" s="15" t="s">
        <v>537</v>
      </c>
      <c r="AW5153" s="15" t="s">
        <v>30</v>
      </c>
      <c r="AX5153" s="15" t="s">
        <v>76</v>
      </c>
      <c r="AY5153" s="206" t="s">
        <v>524</v>
      </c>
    </row>
    <row r="5154" spans="1:65" s="13" customFormat="1">
      <c r="B5154" s="189"/>
      <c r="D5154" s="190" t="s">
        <v>532</v>
      </c>
      <c r="E5154" s="191" t="s">
        <v>1</v>
      </c>
      <c r="F5154" s="192" t="s">
        <v>368</v>
      </c>
      <c r="H5154" s="193">
        <v>42.54</v>
      </c>
      <c r="I5154" s="194"/>
      <c r="L5154" s="189"/>
      <c r="M5154" s="195"/>
      <c r="N5154" s="196"/>
      <c r="O5154" s="196"/>
      <c r="P5154" s="196"/>
      <c r="Q5154" s="196"/>
      <c r="R5154" s="196"/>
      <c r="S5154" s="196"/>
      <c r="T5154" s="197"/>
      <c r="AT5154" s="191" t="s">
        <v>532</v>
      </c>
      <c r="AU5154" s="191" t="s">
        <v>89</v>
      </c>
      <c r="AV5154" s="13" t="s">
        <v>89</v>
      </c>
      <c r="AW5154" s="13" t="s">
        <v>30</v>
      </c>
      <c r="AX5154" s="13" t="s">
        <v>76</v>
      </c>
      <c r="AY5154" s="191" t="s">
        <v>524</v>
      </c>
    </row>
    <row r="5155" spans="1:65" s="15" customFormat="1">
      <c r="B5155" s="205"/>
      <c r="D5155" s="190" t="s">
        <v>532</v>
      </c>
      <c r="E5155" s="206" t="s">
        <v>366</v>
      </c>
      <c r="F5155" s="207" t="s">
        <v>589</v>
      </c>
      <c r="H5155" s="208">
        <v>42.54</v>
      </c>
      <c r="I5155" s="209"/>
      <c r="L5155" s="205"/>
      <c r="M5155" s="210"/>
      <c r="N5155" s="211"/>
      <c r="O5155" s="211"/>
      <c r="P5155" s="211"/>
      <c r="Q5155" s="211"/>
      <c r="R5155" s="211"/>
      <c r="S5155" s="211"/>
      <c r="T5155" s="212"/>
      <c r="AT5155" s="206" t="s">
        <v>532</v>
      </c>
      <c r="AU5155" s="206" t="s">
        <v>89</v>
      </c>
      <c r="AV5155" s="15" t="s">
        <v>537</v>
      </c>
      <c r="AW5155" s="15" t="s">
        <v>30</v>
      </c>
      <c r="AX5155" s="15" t="s">
        <v>76</v>
      </c>
      <c r="AY5155" s="206" t="s">
        <v>524</v>
      </c>
    </row>
    <row r="5156" spans="1:65" s="16" customFormat="1">
      <c r="B5156" s="213"/>
      <c r="D5156" s="190" t="s">
        <v>532</v>
      </c>
      <c r="E5156" s="214" t="s">
        <v>1</v>
      </c>
      <c r="F5156" s="215" t="s">
        <v>590</v>
      </c>
      <c r="H5156" s="216">
        <v>548.39</v>
      </c>
      <c r="I5156" s="217"/>
      <c r="L5156" s="213"/>
      <c r="M5156" s="218"/>
      <c r="N5156" s="219"/>
      <c r="O5156" s="219"/>
      <c r="P5156" s="219"/>
      <c r="Q5156" s="219"/>
      <c r="R5156" s="219"/>
      <c r="S5156" s="219"/>
      <c r="T5156" s="220"/>
      <c r="AT5156" s="214" t="s">
        <v>532</v>
      </c>
      <c r="AU5156" s="214" t="s">
        <v>89</v>
      </c>
      <c r="AV5156" s="16" t="s">
        <v>530</v>
      </c>
      <c r="AW5156" s="16" t="s">
        <v>30</v>
      </c>
      <c r="AX5156" s="16" t="s">
        <v>83</v>
      </c>
      <c r="AY5156" s="214" t="s">
        <v>524</v>
      </c>
    </row>
    <row r="5157" spans="1:65" s="2" customFormat="1" ht="16.5" customHeight="1">
      <c r="A5157" s="35"/>
      <c r="B5157" s="144"/>
      <c r="C5157" s="176" t="s">
        <v>4891</v>
      </c>
      <c r="D5157" s="176" t="s">
        <v>526</v>
      </c>
      <c r="E5157" s="177" t="s">
        <v>4892</v>
      </c>
      <c r="F5157" s="178" t="s">
        <v>4893</v>
      </c>
      <c r="G5157" s="179" t="s">
        <v>529</v>
      </c>
      <c r="H5157" s="180">
        <v>1079.252</v>
      </c>
      <c r="I5157" s="181"/>
      <c r="J5157" s="180">
        <f>ROUND(I5157*H5157,3)</f>
        <v>0</v>
      </c>
      <c r="K5157" s="182"/>
      <c r="L5157" s="36"/>
      <c r="M5157" s="183" t="s">
        <v>1</v>
      </c>
      <c r="N5157" s="184" t="s">
        <v>42</v>
      </c>
      <c r="O5157" s="61"/>
      <c r="P5157" s="185">
        <f>O5157*H5157</f>
        <v>0</v>
      </c>
      <c r="Q5157" s="185">
        <v>0</v>
      </c>
      <c r="R5157" s="185">
        <f>Q5157*H5157</f>
        <v>0</v>
      </c>
      <c r="S5157" s="185">
        <v>0</v>
      </c>
      <c r="T5157" s="186">
        <f>S5157*H5157</f>
        <v>0</v>
      </c>
      <c r="U5157" s="35"/>
      <c r="V5157" s="35"/>
      <c r="W5157" s="35"/>
      <c r="X5157" s="35"/>
      <c r="Y5157" s="35"/>
      <c r="Z5157" s="35"/>
      <c r="AA5157" s="35"/>
      <c r="AB5157" s="35"/>
      <c r="AC5157" s="35"/>
      <c r="AD5157" s="35"/>
      <c r="AE5157" s="35"/>
      <c r="AR5157" s="187" t="s">
        <v>644</v>
      </c>
      <c r="AT5157" s="187" t="s">
        <v>526</v>
      </c>
      <c r="AU5157" s="187" t="s">
        <v>89</v>
      </c>
      <c r="AY5157" s="18" t="s">
        <v>524</v>
      </c>
      <c r="BE5157" s="105">
        <f>IF(N5157="základná",J5157,0)</f>
        <v>0</v>
      </c>
      <c r="BF5157" s="105">
        <f>IF(N5157="znížená",J5157,0)</f>
        <v>0</v>
      </c>
      <c r="BG5157" s="105">
        <f>IF(N5157="zákl. prenesená",J5157,0)</f>
        <v>0</v>
      </c>
      <c r="BH5157" s="105">
        <f>IF(N5157="zníž. prenesená",J5157,0)</f>
        <v>0</v>
      </c>
      <c r="BI5157" s="105">
        <f>IF(N5157="nulová",J5157,0)</f>
        <v>0</v>
      </c>
      <c r="BJ5157" s="18" t="s">
        <v>89</v>
      </c>
      <c r="BK5157" s="188">
        <f>ROUND(I5157*H5157,3)</f>
        <v>0</v>
      </c>
      <c r="BL5157" s="18" t="s">
        <v>644</v>
      </c>
      <c r="BM5157" s="187" t="s">
        <v>4894</v>
      </c>
    </row>
    <row r="5158" spans="1:65" s="13" customFormat="1">
      <c r="B5158" s="189"/>
      <c r="D5158" s="190" t="s">
        <v>532</v>
      </c>
      <c r="E5158" s="191" t="s">
        <v>1</v>
      </c>
      <c r="F5158" s="192" t="s">
        <v>414</v>
      </c>
      <c r="H5158" s="193">
        <v>117.068</v>
      </c>
      <c r="I5158" s="194"/>
      <c r="L5158" s="189"/>
      <c r="M5158" s="195"/>
      <c r="N5158" s="196"/>
      <c r="O5158" s="196"/>
      <c r="P5158" s="196"/>
      <c r="Q5158" s="196"/>
      <c r="R5158" s="196"/>
      <c r="S5158" s="196"/>
      <c r="T5158" s="197"/>
      <c r="AT5158" s="191" t="s">
        <v>532</v>
      </c>
      <c r="AU5158" s="191" t="s">
        <v>89</v>
      </c>
      <c r="AV5158" s="13" t="s">
        <v>89</v>
      </c>
      <c r="AW5158" s="13" t="s">
        <v>30</v>
      </c>
      <c r="AX5158" s="13" t="s">
        <v>76</v>
      </c>
      <c r="AY5158" s="191" t="s">
        <v>524</v>
      </c>
    </row>
    <row r="5159" spans="1:65" s="15" customFormat="1">
      <c r="B5159" s="205"/>
      <c r="D5159" s="190" t="s">
        <v>532</v>
      </c>
      <c r="E5159" s="206" t="s">
        <v>412</v>
      </c>
      <c r="F5159" s="207" t="s">
        <v>589</v>
      </c>
      <c r="H5159" s="208">
        <v>117.068</v>
      </c>
      <c r="I5159" s="209"/>
      <c r="L5159" s="205"/>
      <c r="M5159" s="210"/>
      <c r="N5159" s="211"/>
      <c r="O5159" s="211"/>
      <c r="P5159" s="211"/>
      <c r="Q5159" s="211"/>
      <c r="R5159" s="211"/>
      <c r="S5159" s="211"/>
      <c r="T5159" s="212"/>
      <c r="AT5159" s="206" t="s">
        <v>532</v>
      </c>
      <c r="AU5159" s="206" t="s">
        <v>89</v>
      </c>
      <c r="AV5159" s="15" t="s">
        <v>537</v>
      </c>
      <c r="AW5159" s="15" t="s">
        <v>30</v>
      </c>
      <c r="AX5159" s="15" t="s">
        <v>76</v>
      </c>
      <c r="AY5159" s="206" t="s">
        <v>524</v>
      </c>
    </row>
    <row r="5160" spans="1:65" s="13" customFormat="1">
      <c r="B5160" s="189"/>
      <c r="D5160" s="190" t="s">
        <v>532</v>
      </c>
      <c r="E5160" s="191" t="s">
        <v>1</v>
      </c>
      <c r="F5160" s="192" t="s">
        <v>417</v>
      </c>
      <c r="H5160" s="193">
        <v>201.41</v>
      </c>
      <c r="I5160" s="194"/>
      <c r="L5160" s="189"/>
      <c r="M5160" s="195"/>
      <c r="N5160" s="196"/>
      <c r="O5160" s="196"/>
      <c r="P5160" s="196"/>
      <c r="Q5160" s="196"/>
      <c r="R5160" s="196"/>
      <c r="S5160" s="196"/>
      <c r="T5160" s="197"/>
      <c r="AT5160" s="191" t="s">
        <v>532</v>
      </c>
      <c r="AU5160" s="191" t="s">
        <v>89</v>
      </c>
      <c r="AV5160" s="13" t="s">
        <v>89</v>
      </c>
      <c r="AW5160" s="13" t="s">
        <v>30</v>
      </c>
      <c r="AX5160" s="13" t="s">
        <v>76</v>
      </c>
      <c r="AY5160" s="191" t="s">
        <v>524</v>
      </c>
    </row>
    <row r="5161" spans="1:65" s="15" customFormat="1">
      <c r="B5161" s="205"/>
      <c r="D5161" s="190" t="s">
        <v>532</v>
      </c>
      <c r="E5161" s="206" t="s">
        <v>415</v>
      </c>
      <c r="F5161" s="207" t="s">
        <v>589</v>
      </c>
      <c r="H5161" s="208">
        <v>201.41</v>
      </c>
      <c r="I5161" s="209"/>
      <c r="L5161" s="205"/>
      <c r="M5161" s="210"/>
      <c r="N5161" s="211"/>
      <c r="O5161" s="211"/>
      <c r="P5161" s="211"/>
      <c r="Q5161" s="211"/>
      <c r="R5161" s="211"/>
      <c r="S5161" s="211"/>
      <c r="T5161" s="212"/>
      <c r="AT5161" s="206" t="s">
        <v>532</v>
      </c>
      <c r="AU5161" s="206" t="s">
        <v>89</v>
      </c>
      <c r="AV5161" s="15" t="s">
        <v>537</v>
      </c>
      <c r="AW5161" s="15" t="s">
        <v>30</v>
      </c>
      <c r="AX5161" s="15" t="s">
        <v>76</v>
      </c>
      <c r="AY5161" s="206" t="s">
        <v>524</v>
      </c>
    </row>
    <row r="5162" spans="1:65" s="13" customFormat="1">
      <c r="B5162" s="189"/>
      <c r="D5162" s="190" t="s">
        <v>532</v>
      </c>
      <c r="E5162" s="191" t="s">
        <v>1</v>
      </c>
      <c r="F5162" s="192" t="s">
        <v>420</v>
      </c>
      <c r="H5162" s="193">
        <v>75.040000000000006</v>
      </c>
      <c r="I5162" s="194"/>
      <c r="L5162" s="189"/>
      <c r="M5162" s="195"/>
      <c r="N5162" s="196"/>
      <c r="O5162" s="196"/>
      <c r="P5162" s="196"/>
      <c r="Q5162" s="196"/>
      <c r="R5162" s="196"/>
      <c r="S5162" s="196"/>
      <c r="T5162" s="197"/>
      <c r="AT5162" s="191" t="s">
        <v>532</v>
      </c>
      <c r="AU5162" s="191" t="s">
        <v>89</v>
      </c>
      <c r="AV5162" s="13" t="s">
        <v>89</v>
      </c>
      <c r="AW5162" s="13" t="s">
        <v>30</v>
      </c>
      <c r="AX5162" s="13" t="s">
        <v>76</v>
      </c>
      <c r="AY5162" s="191" t="s">
        <v>524</v>
      </c>
    </row>
    <row r="5163" spans="1:65" s="15" customFormat="1">
      <c r="B5163" s="205"/>
      <c r="D5163" s="190" t="s">
        <v>532</v>
      </c>
      <c r="E5163" s="206" t="s">
        <v>418</v>
      </c>
      <c r="F5163" s="207" t="s">
        <v>589</v>
      </c>
      <c r="H5163" s="208">
        <v>75.040000000000006</v>
      </c>
      <c r="I5163" s="209"/>
      <c r="L5163" s="205"/>
      <c r="M5163" s="210"/>
      <c r="N5163" s="211"/>
      <c r="O5163" s="211"/>
      <c r="P5163" s="211"/>
      <c r="Q5163" s="211"/>
      <c r="R5163" s="211"/>
      <c r="S5163" s="211"/>
      <c r="T5163" s="212"/>
      <c r="AT5163" s="206" t="s">
        <v>532</v>
      </c>
      <c r="AU5163" s="206" t="s">
        <v>89</v>
      </c>
      <c r="AV5163" s="15" t="s">
        <v>537</v>
      </c>
      <c r="AW5163" s="15" t="s">
        <v>30</v>
      </c>
      <c r="AX5163" s="15" t="s">
        <v>76</v>
      </c>
      <c r="AY5163" s="206" t="s">
        <v>524</v>
      </c>
    </row>
    <row r="5164" spans="1:65" s="13" customFormat="1">
      <c r="B5164" s="189"/>
      <c r="D5164" s="190" t="s">
        <v>532</v>
      </c>
      <c r="E5164" s="191" t="s">
        <v>1</v>
      </c>
      <c r="F5164" s="192" t="s">
        <v>423</v>
      </c>
      <c r="H5164" s="193">
        <v>394.92099999999999</v>
      </c>
      <c r="I5164" s="194"/>
      <c r="L5164" s="189"/>
      <c r="M5164" s="195"/>
      <c r="N5164" s="196"/>
      <c r="O5164" s="196"/>
      <c r="P5164" s="196"/>
      <c r="Q5164" s="196"/>
      <c r="R5164" s="196"/>
      <c r="S5164" s="196"/>
      <c r="T5164" s="197"/>
      <c r="AT5164" s="191" t="s">
        <v>532</v>
      </c>
      <c r="AU5164" s="191" t="s">
        <v>89</v>
      </c>
      <c r="AV5164" s="13" t="s">
        <v>89</v>
      </c>
      <c r="AW5164" s="13" t="s">
        <v>30</v>
      </c>
      <c r="AX5164" s="13" t="s">
        <v>76</v>
      </c>
      <c r="AY5164" s="191" t="s">
        <v>524</v>
      </c>
    </row>
    <row r="5165" spans="1:65" s="15" customFormat="1">
      <c r="B5165" s="205"/>
      <c r="D5165" s="190" t="s">
        <v>532</v>
      </c>
      <c r="E5165" s="206" t="s">
        <v>421</v>
      </c>
      <c r="F5165" s="207" t="s">
        <v>589</v>
      </c>
      <c r="H5165" s="208">
        <v>394.92099999999999</v>
      </c>
      <c r="I5165" s="209"/>
      <c r="L5165" s="205"/>
      <c r="M5165" s="210"/>
      <c r="N5165" s="211"/>
      <c r="O5165" s="211"/>
      <c r="P5165" s="211"/>
      <c r="Q5165" s="211"/>
      <c r="R5165" s="211"/>
      <c r="S5165" s="211"/>
      <c r="T5165" s="212"/>
      <c r="AT5165" s="206" t="s">
        <v>532</v>
      </c>
      <c r="AU5165" s="206" t="s">
        <v>89</v>
      </c>
      <c r="AV5165" s="15" t="s">
        <v>537</v>
      </c>
      <c r="AW5165" s="15" t="s">
        <v>30</v>
      </c>
      <c r="AX5165" s="15" t="s">
        <v>76</v>
      </c>
      <c r="AY5165" s="206" t="s">
        <v>524</v>
      </c>
    </row>
    <row r="5166" spans="1:65" s="13" customFormat="1">
      <c r="B5166" s="189"/>
      <c r="D5166" s="190" t="s">
        <v>532</v>
      </c>
      <c r="E5166" s="191" t="s">
        <v>1</v>
      </c>
      <c r="F5166" s="192" t="s">
        <v>426</v>
      </c>
      <c r="H5166" s="193">
        <v>269.803</v>
      </c>
      <c r="I5166" s="194"/>
      <c r="L5166" s="189"/>
      <c r="M5166" s="195"/>
      <c r="N5166" s="196"/>
      <c r="O5166" s="196"/>
      <c r="P5166" s="196"/>
      <c r="Q5166" s="196"/>
      <c r="R5166" s="196"/>
      <c r="S5166" s="196"/>
      <c r="T5166" s="197"/>
      <c r="AT5166" s="191" t="s">
        <v>532</v>
      </c>
      <c r="AU5166" s="191" t="s">
        <v>89</v>
      </c>
      <c r="AV5166" s="13" t="s">
        <v>89</v>
      </c>
      <c r="AW5166" s="13" t="s">
        <v>30</v>
      </c>
      <c r="AX5166" s="13" t="s">
        <v>76</v>
      </c>
      <c r="AY5166" s="191" t="s">
        <v>524</v>
      </c>
    </row>
    <row r="5167" spans="1:65" s="15" customFormat="1">
      <c r="B5167" s="205"/>
      <c r="D5167" s="190" t="s">
        <v>532</v>
      </c>
      <c r="E5167" s="206" t="s">
        <v>424</v>
      </c>
      <c r="F5167" s="207" t="s">
        <v>589</v>
      </c>
      <c r="H5167" s="208">
        <v>269.803</v>
      </c>
      <c r="I5167" s="209"/>
      <c r="L5167" s="205"/>
      <c r="M5167" s="210"/>
      <c r="N5167" s="211"/>
      <c r="O5167" s="211"/>
      <c r="P5167" s="211"/>
      <c r="Q5167" s="211"/>
      <c r="R5167" s="211"/>
      <c r="S5167" s="211"/>
      <c r="T5167" s="212"/>
      <c r="AT5167" s="206" t="s">
        <v>532</v>
      </c>
      <c r="AU5167" s="206" t="s">
        <v>89</v>
      </c>
      <c r="AV5167" s="15" t="s">
        <v>537</v>
      </c>
      <c r="AW5167" s="15" t="s">
        <v>30</v>
      </c>
      <c r="AX5167" s="15" t="s">
        <v>76</v>
      </c>
      <c r="AY5167" s="206" t="s">
        <v>524</v>
      </c>
    </row>
    <row r="5168" spans="1:65" s="13" customFormat="1">
      <c r="B5168" s="189"/>
      <c r="D5168" s="190" t="s">
        <v>532</v>
      </c>
      <c r="E5168" s="191" t="s">
        <v>1</v>
      </c>
      <c r="F5168" s="192" t="s">
        <v>429</v>
      </c>
      <c r="H5168" s="193">
        <v>21.01</v>
      </c>
      <c r="I5168" s="194"/>
      <c r="L5168" s="189"/>
      <c r="M5168" s="195"/>
      <c r="N5168" s="196"/>
      <c r="O5168" s="196"/>
      <c r="P5168" s="196"/>
      <c r="Q5168" s="196"/>
      <c r="R5168" s="196"/>
      <c r="S5168" s="196"/>
      <c r="T5168" s="197"/>
      <c r="AT5168" s="191" t="s">
        <v>532</v>
      </c>
      <c r="AU5168" s="191" t="s">
        <v>89</v>
      </c>
      <c r="AV5168" s="13" t="s">
        <v>89</v>
      </c>
      <c r="AW5168" s="13" t="s">
        <v>30</v>
      </c>
      <c r="AX5168" s="13" t="s">
        <v>76</v>
      </c>
      <c r="AY5168" s="191" t="s">
        <v>524</v>
      </c>
    </row>
    <row r="5169" spans="1:65" s="15" customFormat="1">
      <c r="B5169" s="205"/>
      <c r="D5169" s="190" t="s">
        <v>532</v>
      </c>
      <c r="E5169" s="206" t="s">
        <v>427</v>
      </c>
      <c r="F5169" s="207" t="s">
        <v>589</v>
      </c>
      <c r="H5169" s="208">
        <v>21.01</v>
      </c>
      <c r="I5169" s="209"/>
      <c r="L5169" s="205"/>
      <c r="M5169" s="210"/>
      <c r="N5169" s="211"/>
      <c r="O5169" s="211"/>
      <c r="P5169" s="211"/>
      <c r="Q5169" s="211"/>
      <c r="R5169" s="211"/>
      <c r="S5169" s="211"/>
      <c r="T5169" s="212"/>
      <c r="AT5169" s="206" t="s">
        <v>532</v>
      </c>
      <c r="AU5169" s="206" t="s">
        <v>89</v>
      </c>
      <c r="AV5169" s="15" t="s">
        <v>537</v>
      </c>
      <c r="AW5169" s="15" t="s">
        <v>30</v>
      </c>
      <c r="AX5169" s="15" t="s">
        <v>76</v>
      </c>
      <c r="AY5169" s="206" t="s">
        <v>524</v>
      </c>
    </row>
    <row r="5170" spans="1:65" s="16" customFormat="1">
      <c r="B5170" s="213"/>
      <c r="D5170" s="190" t="s">
        <v>532</v>
      </c>
      <c r="E5170" s="214" t="s">
        <v>1</v>
      </c>
      <c r="F5170" s="215" t="s">
        <v>590</v>
      </c>
      <c r="H5170" s="216">
        <v>1079.252</v>
      </c>
      <c r="I5170" s="217"/>
      <c r="L5170" s="213"/>
      <c r="M5170" s="218"/>
      <c r="N5170" s="219"/>
      <c r="O5170" s="219"/>
      <c r="P5170" s="219"/>
      <c r="Q5170" s="219"/>
      <c r="R5170" s="219"/>
      <c r="S5170" s="219"/>
      <c r="T5170" s="220"/>
      <c r="AT5170" s="214" t="s">
        <v>532</v>
      </c>
      <c r="AU5170" s="214" t="s">
        <v>89</v>
      </c>
      <c r="AV5170" s="16" t="s">
        <v>530</v>
      </c>
      <c r="AW5170" s="16" t="s">
        <v>30</v>
      </c>
      <c r="AX5170" s="16" t="s">
        <v>83</v>
      </c>
      <c r="AY5170" s="214" t="s">
        <v>524</v>
      </c>
    </row>
    <row r="5171" spans="1:65" s="2" customFormat="1" ht="21.75" customHeight="1">
      <c r="A5171" s="35"/>
      <c r="B5171" s="144"/>
      <c r="C5171" s="176" t="s">
        <v>4895</v>
      </c>
      <c r="D5171" s="176" t="s">
        <v>526</v>
      </c>
      <c r="E5171" s="177" t="s">
        <v>4896</v>
      </c>
      <c r="F5171" s="178" t="s">
        <v>4897</v>
      </c>
      <c r="G5171" s="179" t="s">
        <v>529</v>
      </c>
      <c r="H5171" s="180">
        <v>157.49</v>
      </c>
      <c r="I5171" s="181"/>
      <c r="J5171" s="180">
        <f>ROUND(I5171*H5171,3)</f>
        <v>0</v>
      </c>
      <c r="K5171" s="182"/>
      <c r="L5171" s="36"/>
      <c r="M5171" s="183" t="s">
        <v>1</v>
      </c>
      <c r="N5171" s="184" t="s">
        <v>42</v>
      </c>
      <c r="O5171" s="61"/>
      <c r="P5171" s="185">
        <f>O5171*H5171</f>
        <v>0</v>
      </c>
      <c r="Q5171" s="185">
        <v>0</v>
      </c>
      <c r="R5171" s="185">
        <f>Q5171*H5171</f>
        <v>0</v>
      </c>
      <c r="S5171" s="185">
        <v>0</v>
      </c>
      <c r="T5171" s="186">
        <f>S5171*H5171</f>
        <v>0</v>
      </c>
      <c r="U5171" s="35"/>
      <c r="V5171" s="35"/>
      <c r="W5171" s="35"/>
      <c r="X5171" s="35"/>
      <c r="Y5171" s="35"/>
      <c r="Z5171" s="35"/>
      <c r="AA5171" s="35"/>
      <c r="AB5171" s="35"/>
      <c r="AC5171" s="35"/>
      <c r="AD5171" s="35"/>
      <c r="AE5171" s="35"/>
      <c r="AR5171" s="187" t="s">
        <v>644</v>
      </c>
      <c r="AT5171" s="187" t="s">
        <v>526</v>
      </c>
      <c r="AU5171" s="187" t="s">
        <v>89</v>
      </c>
      <c r="AY5171" s="18" t="s">
        <v>524</v>
      </c>
      <c r="BE5171" s="105">
        <f>IF(N5171="základná",J5171,0)</f>
        <v>0</v>
      </c>
      <c r="BF5171" s="105">
        <f>IF(N5171="znížená",J5171,0)</f>
        <v>0</v>
      </c>
      <c r="BG5171" s="105">
        <f>IF(N5171="zákl. prenesená",J5171,0)</f>
        <v>0</v>
      </c>
      <c r="BH5171" s="105">
        <f>IF(N5171="zníž. prenesená",J5171,0)</f>
        <v>0</v>
      </c>
      <c r="BI5171" s="105">
        <f>IF(N5171="nulová",J5171,0)</f>
        <v>0</v>
      </c>
      <c r="BJ5171" s="18" t="s">
        <v>89</v>
      </c>
      <c r="BK5171" s="188">
        <f>ROUND(I5171*H5171,3)</f>
        <v>0</v>
      </c>
      <c r="BL5171" s="18" t="s">
        <v>644</v>
      </c>
      <c r="BM5171" s="187" t="s">
        <v>4898</v>
      </c>
    </row>
    <row r="5172" spans="1:65" s="14" customFormat="1">
      <c r="B5172" s="198"/>
      <c r="D5172" s="190" t="s">
        <v>532</v>
      </c>
      <c r="E5172" s="199" t="s">
        <v>1</v>
      </c>
      <c r="F5172" s="200" t="s">
        <v>1024</v>
      </c>
      <c r="H5172" s="199" t="s">
        <v>1</v>
      </c>
      <c r="I5172" s="201"/>
      <c r="L5172" s="198"/>
      <c r="M5172" s="202"/>
      <c r="N5172" s="203"/>
      <c r="O5172" s="203"/>
      <c r="P5172" s="203"/>
      <c r="Q5172" s="203"/>
      <c r="R5172" s="203"/>
      <c r="S5172" s="203"/>
      <c r="T5172" s="204"/>
      <c r="AT5172" s="199" t="s">
        <v>532</v>
      </c>
      <c r="AU5172" s="199" t="s">
        <v>89</v>
      </c>
      <c r="AV5172" s="14" t="s">
        <v>83</v>
      </c>
      <c r="AW5172" s="14" t="s">
        <v>30</v>
      </c>
      <c r="AX5172" s="14" t="s">
        <v>76</v>
      </c>
      <c r="AY5172" s="199" t="s">
        <v>524</v>
      </c>
    </row>
    <row r="5173" spans="1:65" s="14" customFormat="1">
      <c r="B5173" s="198"/>
      <c r="D5173" s="190" t="s">
        <v>532</v>
      </c>
      <c r="E5173" s="199" t="s">
        <v>1</v>
      </c>
      <c r="F5173" s="200" t="s">
        <v>4899</v>
      </c>
      <c r="H5173" s="199" t="s">
        <v>1</v>
      </c>
      <c r="I5173" s="201"/>
      <c r="L5173" s="198"/>
      <c r="M5173" s="202"/>
      <c r="N5173" s="203"/>
      <c r="O5173" s="203"/>
      <c r="P5173" s="203"/>
      <c r="Q5173" s="203"/>
      <c r="R5173" s="203"/>
      <c r="S5173" s="203"/>
      <c r="T5173" s="204"/>
      <c r="AT5173" s="199" t="s">
        <v>532</v>
      </c>
      <c r="AU5173" s="199" t="s">
        <v>89</v>
      </c>
      <c r="AV5173" s="14" t="s">
        <v>83</v>
      </c>
      <c r="AW5173" s="14" t="s">
        <v>30</v>
      </c>
      <c r="AX5173" s="14" t="s">
        <v>76</v>
      </c>
      <c r="AY5173" s="199" t="s">
        <v>524</v>
      </c>
    </row>
    <row r="5174" spans="1:65" s="13" customFormat="1">
      <c r="B5174" s="189"/>
      <c r="D5174" s="190" t="s">
        <v>532</v>
      </c>
      <c r="E5174" s="191" t="s">
        <v>1</v>
      </c>
      <c r="F5174" s="192" t="s">
        <v>4900</v>
      </c>
      <c r="H5174" s="193">
        <v>152.13999999999999</v>
      </c>
      <c r="I5174" s="194"/>
      <c r="L5174" s="189"/>
      <c r="M5174" s="195"/>
      <c r="N5174" s="196"/>
      <c r="O5174" s="196"/>
      <c r="P5174" s="196"/>
      <c r="Q5174" s="196"/>
      <c r="R5174" s="196"/>
      <c r="S5174" s="196"/>
      <c r="T5174" s="197"/>
      <c r="AT5174" s="191" t="s">
        <v>532</v>
      </c>
      <c r="AU5174" s="191" t="s">
        <v>89</v>
      </c>
      <c r="AV5174" s="13" t="s">
        <v>89</v>
      </c>
      <c r="AW5174" s="13" t="s">
        <v>30</v>
      </c>
      <c r="AX5174" s="13" t="s">
        <v>76</v>
      </c>
      <c r="AY5174" s="191" t="s">
        <v>524</v>
      </c>
    </row>
    <row r="5175" spans="1:65" s="14" customFormat="1">
      <c r="B5175" s="198"/>
      <c r="D5175" s="190" t="s">
        <v>532</v>
      </c>
      <c r="E5175" s="199" t="s">
        <v>1</v>
      </c>
      <c r="F5175" s="200" t="s">
        <v>4901</v>
      </c>
      <c r="H5175" s="199" t="s">
        <v>1</v>
      </c>
      <c r="I5175" s="201"/>
      <c r="L5175" s="198"/>
      <c r="M5175" s="202"/>
      <c r="N5175" s="203"/>
      <c r="O5175" s="203"/>
      <c r="P5175" s="203"/>
      <c r="Q5175" s="203"/>
      <c r="R5175" s="203"/>
      <c r="S5175" s="203"/>
      <c r="T5175" s="204"/>
      <c r="AT5175" s="199" t="s">
        <v>532</v>
      </c>
      <c r="AU5175" s="199" t="s">
        <v>89</v>
      </c>
      <c r="AV5175" s="14" t="s">
        <v>83</v>
      </c>
      <c r="AW5175" s="14" t="s">
        <v>30</v>
      </c>
      <c r="AX5175" s="14" t="s">
        <v>76</v>
      </c>
      <c r="AY5175" s="199" t="s">
        <v>524</v>
      </c>
    </row>
    <row r="5176" spans="1:65" s="13" customFormat="1">
      <c r="B5176" s="189"/>
      <c r="D5176" s="190" t="s">
        <v>532</v>
      </c>
      <c r="E5176" s="191" t="s">
        <v>1</v>
      </c>
      <c r="F5176" s="192" t="s">
        <v>4902</v>
      </c>
      <c r="H5176" s="193">
        <v>5.35</v>
      </c>
      <c r="I5176" s="194"/>
      <c r="L5176" s="189"/>
      <c r="M5176" s="195"/>
      <c r="N5176" s="196"/>
      <c r="O5176" s="196"/>
      <c r="P5176" s="196"/>
      <c r="Q5176" s="196"/>
      <c r="R5176" s="196"/>
      <c r="S5176" s="196"/>
      <c r="T5176" s="197"/>
      <c r="AT5176" s="191" t="s">
        <v>532</v>
      </c>
      <c r="AU5176" s="191" t="s">
        <v>89</v>
      </c>
      <c r="AV5176" s="13" t="s">
        <v>89</v>
      </c>
      <c r="AW5176" s="13" t="s">
        <v>30</v>
      </c>
      <c r="AX5176" s="13" t="s">
        <v>76</v>
      </c>
      <c r="AY5176" s="191" t="s">
        <v>524</v>
      </c>
    </row>
    <row r="5177" spans="1:65" s="15" customFormat="1">
      <c r="B5177" s="205"/>
      <c r="D5177" s="190" t="s">
        <v>532</v>
      </c>
      <c r="E5177" s="206" t="s">
        <v>1</v>
      </c>
      <c r="F5177" s="207" t="s">
        <v>589</v>
      </c>
      <c r="H5177" s="208">
        <v>157.49</v>
      </c>
      <c r="I5177" s="209"/>
      <c r="L5177" s="205"/>
      <c r="M5177" s="210"/>
      <c r="N5177" s="211"/>
      <c r="O5177" s="211"/>
      <c r="P5177" s="211"/>
      <c r="Q5177" s="211"/>
      <c r="R5177" s="211"/>
      <c r="S5177" s="211"/>
      <c r="T5177" s="212"/>
      <c r="AT5177" s="206" t="s">
        <v>532</v>
      </c>
      <c r="AU5177" s="206" t="s">
        <v>89</v>
      </c>
      <c r="AV5177" s="15" t="s">
        <v>537</v>
      </c>
      <c r="AW5177" s="15" t="s">
        <v>30</v>
      </c>
      <c r="AX5177" s="15" t="s">
        <v>76</v>
      </c>
      <c r="AY5177" s="206" t="s">
        <v>524</v>
      </c>
    </row>
    <row r="5178" spans="1:65" s="16" customFormat="1">
      <c r="B5178" s="213"/>
      <c r="D5178" s="190" t="s">
        <v>532</v>
      </c>
      <c r="E5178" s="214" t="s">
        <v>396</v>
      </c>
      <c r="F5178" s="215" t="s">
        <v>590</v>
      </c>
      <c r="H5178" s="216">
        <v>157.49</v>
      </c>
      <c r="I5178" s="217"/>
      <c r="L5178" s="213"/>
      <c r="M5178" s="218"/>
      <c r="N5178" s="219"/>
      <c r="O5178" s="219"/>
      <c r="P5178" s="219"/>
      <c r="Q5178" s="219"/>
      <c r="R5178" s="219"/>
      <c r="S5178" s="219"/>
      <c r="T5178" s="220"/>
      <c r="AT5178" s="214" t="s">
        <v>532</v>
      </c>
      <c r="AU5178" s="214" t="s">
        <v>89</v>
      </c>
      <c r="AV5178" s="16" t="s">
        <v>530</v>
      </c>
      <c r="AW5178" s="16" t="s">
        <v>30</v>
      </c>
      <c r="AX5178" s="16" t="s">
        <v>83</v>
      </c>
      <c r="AY5178" s="214" t="s">
        <v>524</v>
      </c>
    </row>
    <row r="5179" spans="1:65" s="2" customFormat="1" ht="21.75" customHeight="1">
      <c r="A5179" s="35"/>
      <c r="B5179" s="144"/>
      <c r="C5179" s="176" t="s">
        <v>4903</v>
      </c>
      <c r="D5179" s="176" t="s">
        <v>526</v>
      </c>
      <c r="E5179" s="177" t="s">
        <v>4904</v>
      </c>
      <c r="F5179" s="178" t="s">
        <v>4905</v>
      </c>
      <c r="G5179" s="179" t="s">
        <v>529</v>
      </c>
      <c r="H5179" s="180">
        <v>10.7</v>
      </c>
      <c r="I5179" s="181"/>
      <c r="J5179" s="180">
        <f>ROUND(I5179*H5179,3)</f>
        <v>0</v>
      </c>
      <c r="K5179" s="182"/>
      <c r="L5179" s="36"/>
      <c r="M5179" s="183" t="s">
        <v>1</v>
      </c>
      <c r="N5179" s="184" t="s">
        <v>42</v>
      </c>
      <c r="O5179" s="61"/>
      <c r="P5179" s="185">
        <f>O5179*H5179</f>
        <v>0</v>
      </c>
      <c r="Q5179" s="185">
        <v>0</v>
      </c>
      <c r="R5179" s="185">
        <f>Q5179*H5179</f>
        <v>0</v>
      </c>
      <c r="S5179" s="185">
        <v>0</v>
      </c>
      <c r="T5179" s="186">
        <f>S5179*H5179</f>
        <v>0</v>
      </c>
      <c r="U5179" s="35"/>
      <c r="V5179" s="35"/>
      <c r="W5179" s="35"/>
      <c r="X5179" s="35"/>
      <c r="Y5179" s="35"/>
      <c r="Z5179" s="35"/>
      <c r="AA5179" s="35"/>
      <c r="AB5179" s="35"/>
      <c r="AC5179" s="35"/>
      <c r="AD5179" s="35"/>
      <c r="AE5179" s="35"/>
      <c r="AR5179" s="187" t="s">
        <v>644</v>
      </c>
      <c r="AT5179" s="187" t="s">
        <v>526</v>
      </c>
      <c r="AU5179" s="187" t="s">
        <v>89</v>
      </c>
      <c r="AY5179" s="18" t="s">
        <v>524</v>
      </c>
      <c r="BE5179" s="105">
        <f>IF(N5179="základná",J5179,0)</f>
        <v>0</v>
      </c>
      <c r="BF5179" s="105">
        <f>IF(N5179="znížená",J5179,0)</f>
        <v>0</v>
      </c>
      <c r="BG5179" s="105">
        <f>IF(N5179="zákl. prenesená",J5179,0)</f>
        <v>0</v>
      </c>
      <c r="BH5179" s="105">
        <f>IF(N5179="zníž. prenesená",J5179,0)</f>
        <v>0</v>
      </c>
      <c r="BI5179" s="105">
        <f>IF(N5179="nulová",J5179,0)</f>
        <v>0</v>
      </c>
      <c r="BJ5179" s="18" t="s">
        <v>89</v>
      </c>
      <c r="BK5179" s="188">
        <f>ROUND(I5179*H5179,3)</f>
        <v>0</v>
      </c>
      <c r="BL5179" s="18" t="s">
        <v>644</v>
      </c>
      <c r="BM5179" s="187" t="s">
        <v>4906</v>
      </c>
    </row>
    <row r="5180" spans="1:65" s="14" customFormat="1">
      <c r="B5180" s="198"/>
      <c r="D5180" s="190" t="s">
        <v>532</v>
      </c>
      <c r="E5180" s="199" t="s">
        <v>1</v>
      </c>
      <c r="F5180" s="200" t="s">
        <v>1024</v>
      </c>
      <c r="H5180" s="199" t="s">
        <v>1</v>
      </c>
      <c r="I5180" s="201"/>
      <c r="L5180" s="198"/>
      <c r="M5180" s="202"/>
      <c r="N5180" s="203"/>
      <c r="O5180" s="203"/>
      <c r="P5180" s="203"/>
      <c r="Q5180" s="203"/>
      <c r="R5180" s="203"/>
      <c r="S5180" s="203"/>
      <c r="T5180" s="204"/>
      <c r="AT5180" s="199" t="s">
        <v>532</v>
      </c>
      <c r="AU5180" s="199" t="s">
        <v>89</v>
      </c>
      <c r="AV5180" s="14" t="s">
        <v>83</v>
      </c>
      <c r="AW5180" s="14" t="s">
        <v>30</v>
      </c>
      <c r="AX5180" s="14" t="s">
        <v>76</v>
      </c>
      <c r="AY5180" s="199" t="s">
        <v>524</v>
      </c>
    </row>
    <row r="5181" spans="1:65" s="13" customFormat="1">
      <c r="B5181" s="189"/>
      <c r="D5181" s="190" t="s">
        <v>532</v>
      </c>
      <c r="E5181" s="191" t="s">
        <v>1</v>
      </c>
      <c r="F5181" s="192" t="s">
        <v>4907</v>
      </c>
      <c r="H5181" s="193">
        <v>10.7</v>
      </c>
      <c r="I5181" s="194"/>
      <c r="L5181" s="189"/>
      <c r="M5181" s="195"/>
      <c r="N5181" s="196"/>
      <c r="O5181" s="196"/>
      <c r="P5181" s="196"/>
      <c r="Q5181" s="196"/>
      <c r="R5181" s="196"/>
      <c r="S5181" s="196"/>
      <c r="T5181" s="197"/>
      <c r="AT5181" s="191" t="s">
        <v>532</v>
      </c>
      <c r="AU5181" s="191" t="s">
        <v>89</v>
      </c>
      <c r="AV5181" s="13" t="s">
        <v>89</v>
      </c>
      <c r="AW5181" s="13" t="s">
        <v>30</v>
      </c>
      <c r="AX5181" s="13" t="s">
        <v>76</v>
      </c>
      <c r="AY5181" s="191" t="s">
        <v>524</v>
      </c>
    </row>
    <row r="5182" spans="1:65" s="15" customFormat="1">
      <c r="B5182" s="205"/>
      <c r="D5182" s="190" t="s">
        <v>532</v>
      </c>
      <c r="E5182" s="206" t="s">
        <v>1</v>
      </c>
      <c r="F5182" s="207" t="s">
        <v>589</v>
      </c>
      <c r="H5182" s="208">
        <v>10.7</v>
      </c>
      <c r="I5182" s="209"/>
      <c r="L5182" s="205"/>
      <c r="M5182" s="210"/>
      <c r="N5182" s="211"/>
      <c r="O5182" s="211"/>
      <c r="P5182" s="211"/>
      <c r="Q5182" s="211"/>
      <c r="R5182" s="211"/>
      <c r="S5182" s="211"/>
      <c r="T5182" s="212"/>
      <c r="AT5182" s="206" t="s">
        <v>532</v>
      </c>
      <c r="AU5182" s="206" t="s">
        <v>89</v>
      </c>
      <c r="AV5182" s="15" t="s">
        <v>537</v>
      </c>
      <c r="AW5182" s="15" t="s">
        <v>30</v>
      </c>
      <c r="AX5182" s="15" t="s">
        <v>76</v>
      </c>
      <c r="AY5182" s="206" t="s">
        <v>524</v>
      </c>
    </row>
    <row r="5183" spans="1:65" s="16" customFormat="1">
      <c r="B5183" s="213"/>
      <c r="D5183" s="190" t="s">
        <v>532</v>
      </c>
      <c r="E5183" s="214" t="s">
        <v>399</v>
      </c>
      <c r="F5183" s="215" t="s">
        <v>590</v>
      </c>
      <c r="H5183" s="216">
        <v>10.7</v>
      </c>
      <c r="I5183" s="217"/>
      <c r="L5183" s="213"/>
      <c r="M5183" s="218"/>
      <c r="N5183" s="219"/>
      <c r="O5183" s="219"/>
      <c r="P5183" s="219"/>
      <c r="Q5183" s="219"/>
      <c r="R5183" s="219"/>
      <c r="S5183" s="219"/>
      <c r="T5183" s="220"/>
      <c r="AT5183" s="214" t="s">
        <v>532</v>
      </c>
      <c r="AU5183" s="214" t="s">
        <v>89</v>
      </c>
      <c r="AV5183" s="16" t="s">
        <v>530</v>
      </c>
      <c r="AW5183" s="16" t="s">
        <v>30</v>
      </c>
      <c r="AX5183" s="16" t="s">
        <v>83</v>
      </c>
      <c r="AY5183" s="214" t="s">
        <v>524</v>
      </c>
    </row>
    <row r="5184" spans="1:65" s="2" customFormat="1" ht="21.75" customHeight="1">
      <c r="A5184" s="35"/>
      <c r="B5184" s="144"/>
      <c r="C5184" s="176" t="s">
        <v>4908</v>
      </c>
      <c r="D5184" s="176" t="s">
        <v>526</v>
      </c>
      <c r="E5184" s="177" t="s">
        <v>4909</v>
      </c>
      <c r="F5184" s="178" t="s">
        <v>4910</v>
      </c>
      <c r="G5184" s="179" t="s">
        <v>529</v>
      </c>
      <c r="H5184" s="180">
        <v>131.80000000000001</v>
      </c>
      <c r="I5184" s="181"/>
      <c r="J5184" s="180">
        <f>ROUND(I5184*H5184,3)</f>
        <v>0</v>
      </c>
      <c r="K5184" s="182"/>
      <c r="L5184" s="36"/>
      <c r="M5184" s="183" t="s">
        <v>1</v>
      </c>
      <c r="N5184" s="184" t="s">
        <v>42</v>
      </c>
      <c r="O5184" s="61"/>
      <c r="P5184" s="185">
        <f>O5184*H5184</f>
        <v>0</v>
      </c>
      <c r="Q5184" s="185">
        <v>0</v>
      </c>
      <c r="R5184" s="185">
        <f>Q5184*H5184</f>
        <v>0</v>
      </c>
      <c r="S5184" s="185">
        <v>0</v>
      </c>
      <c r="T5184" s="186">
        <f>S5184*H5184</f>
        <v>0</v>
      </c>
      <c r="U5184" s="35"/>
      <c r="V5184" s="35"/>
      <c r="W5184" s="35"/>
      <c r="X5184" s="35"/>
      <c r="Y5184" s="35"/>
      <c r="Z5184" s="35"/>
      <c r="AA5184" s="35"/>
      <c r="AB5184" s="35"/>
      <c r="AC5184" s="35"/>
      <c r="AD5184" s="35"/>
      <c r="AE5184" s="35"/>
      <c r="AR5184" s="187" t="s">
        <v>644</v>
      </c>
      <c r="AT5184" s="187" t="s">
        <v>526</v>
      </c>
      <c r="AU5184" s="187" t="s">
        <v>89</v>
      </c>
      <c r="AY5184" s="18" t="s">
        <v>524</v>
      </c>
      <c r="BE5184" s="105">
        <f>IF(N5184="základná",J5184,0)</f>
        <v>0</v>
      </c>
      <c r="BF5184" s="105">
        <f>IF(N5184="znížená",J5184,0)</f>
        <v>0</v>
      </c>
      <c r="BG5184" s="105">
        <f>IF(N5184="zákl. prenesená",J5184,0)</f>
        <v>0</v>
      </c>
      <c r="BH5184" s="105">
        <f>IF(N5184="zníž. prenesená",J5184,0)</f>
        <v>0</v>
      </c>
      <c r="BI5184" s="105">
        <f>IF(N5184="nulová",J5184,0)</f>
        <v>0</v>
      </c>
      <c r="BJ5184" s="18" t="s">
        <v>89</v>
      </c>
      <c r="BK5184" s="188">
        <f>ROUND(I5184*H5184,3)</f>
        <v>0</v>
      </c>
      <c r="BL5184" s="18" t="s">
        <v>644</v>
      </c>
      <c r="BM5184" s="187" t="s">
        <v>4911</v>
      </c>
    </row>
    <row r="5185" spans="1:65" s="14" customFormat="1">
      <c r="B5185" s="198"/>
      <c r="D5185" s="190" t="s">
        <v>532</v>
      </c>
      <c r="E5185" s="199" t="s">
        <v>1</v>
      </c>
      <c r="F5185" s="200" t="s">
        <v>4369</v>
      </c>
      <c r="H5185" s="199" t="s">
        <v>1</v>
      </c>
      <c r="I5185" s="201"/>
      <c r="L5185" s="198"/>
      <c r="M5185" s="202"/>
      <c r="N5185" s="203"/>
      <c r="O5185" s="203"/>
      <c r="P5185" s="203"/>
      <c r="Q5185" s="203"/>
      <c r="R5185" s="203"/>
      <c r="S5185" s="203"/>
      <c r="T5185" s="204"/>
      <c r="AT5185" s="199" t="s">
        <v>532</v>
      </c>
      <c r="AU5185" s="199" t="s">
        <v>89</v>
      </c>
      <c r="AV5185" s="14" t="s">
        <v>83</v>
      </c>
      <c r="AW5185" s="14" t="s">
        <v>30</v>
      </c>
      <c r="AX5185" s="14" t="s">
        <v>76</v>
      </c>
      <c r="AY5185" s="199" t="s">
        <v>524</v>
      </c>
    </row>
    <row r="5186" spans="1:65" s="13" customFormat="1">
      <c r="B5186" s="189"/>
      <c r="D5186" s="190" t="s">
        <v>532</v>
      </c>
      <c r="E5186" s="191" t="s">
        <v>1</v>
      </c>
      <c r="F5186" s="192" t="s">
        <v>4912</v>
      </c>
      <c r="H5186" s="193">
        <v>131.80000000000001</v>
      </c>
      <c r="I5186" s="194"/>
      <c r="L5186" s="189"/>
      <c r="M5186" s="195"/>
      <c r="N5186" s="196"/>
      <c r="O5186" s="196"/>
      <c r="P5186" s="196"/>
      <c r="Q5186" s="196"/>
      <c r="R5186" s="196"/>
      <c r="S5186" s="196"/>
      <c r="T5186" s="197"/>
      <c r="AT5186" s="191" t="s">
        <v>532</v>
      </c>
      <c r="AU5186" s="191" t="s">
        <v>89</v>
      </c>
      <c r="AV5186" s="13" t="s">
        <v>89</v>
      </c>
      <c r="AW5186" s="13" t="s">
        <v>30</v>
      </c>
      <c r="AX5186" s="13" t="s">
        <v>76</v>
      </c>
      <c r="AY5186" s="191" t="s">
        <v>524</v>
      </c>
    </row>
    <row r="5187" spans="1:65" s="16" customFormat="1">
      <c r="B5187" s="213"/>
      <c r="D5187" s="190" t="s">
        <v>532</v>
      </c>
      <c r="E5187" s="214" t="s">
        <v>381</v>
      </c>
      <c r="F5187" s="215" t="s">
        <v>590</v>
      </c>
      <c r="H5187" s="216">
        <v>131.80000000000001</v>
      </c>
      <c r="I5187" s="217"/>
      <c r="L5187" s="213"/>
      <c r="M5187" s="218"/>
      <c r="N5187" s="219"/>
      <c r="O5187" s="219"/>
      <c r="P5187" s="219"/>
      <c r="Q5187" s="219"/>
      <c r="R5187" s="219"/>
      <c r="S5187" s="219"/>
      <c r="T5187" s="220"/>
      <c r="AT5187" s="214" t="s">
        <v>532</v>
      </c>
      <c r="AU5187" s="214" t="s">
        <v>89</v>
      </c>
      <c r="AV5187" s="16" t="s">
        <v>530</v>
      </c>
      <c r="AW5187" s="16" t="s">
        <v>30</v>
      </c>
      <c r="AX5187" s="16" t="s">
        <v>83</v>
      </c>
      <c r="AY5187" s="214" t="s">
        <v>524</v>
      </c>
    </row>
    <row r="5188" spans="1:65" s="2" customFormat="1" ht="21.75" customHeight="1">
      <c r="A5188" s="35"/>
      <c r="B5188" s="144"/>
      <c r="C5188" s="176" t="s">
        <v>4913</v>
      </c>
      <c r="D5188" s="176" t="s">
        <v>526</v>
      </c>
      <c r="E5188" s="177" t="s">
        <v>4914</v>
      </c>
      <c r="F5188" s="178" t="s">
        <v>4915</v>
      </c>
      <c r="G5188" s="179" t="s">
        <v>529</v>
      </c>
      <c r="H5188" s="180">
        <v>10.5</v>
      </c>
      <c r="I5188" s="181"/>
      <c r="J5188" s="180">
        <f>ROUND(I5188*H5188,3)</f>
        <v>0</v>
      </c>
      <c r="K5188" s="182"/>
      <c r="L5188" s="36"/>
      <c r="M5188" s="183" t="s">
        <v>1</v>
      </c>
      <c r="N5188" s="184" t="s">
        <v>42</v>
      </c>
      <c r="O5188" s="61"/>
      <c r="P5188" s="185">
        <f>O5188*H5188</f>
        <v>0</v>
      </c>
      <c r="Q5188" s="185">
        <v>0</v>
      </c>
      <c r="R5188" s="185">
        <f>Q5188*H5188</f>
        <v>0</v>
      </c>
      <c r="S5188" s="185">
        <v>0</v>
      </c>
      <c r="T5188" s="186">
        <f>S5188*H5188</f>
        <v>0</v>
      </c>
      <c r="U5188" s="35"/>
      <c r="V5188" s="35"/>
      <c r="W5188" s="35"/>
      <c r="X5188" s="35"/>
      <c r="Y5188" s="35"/>
      <c r="Z5188" s="35"/>
      <c r="AA5188" s="35"/>
      <c r="AB5188" s="35"/>
      <c r="AC5188" s="35"/>
      <c r="AD5188" s="35"/>
      <c r="AE5188" s="35"/>
      <c r="AR5188" s="187" t="s">
        <v>644</v>
      </c>
      <c r="AT5188" s="187" t="s">
        <v>526</v>
      </c>
      <c r="AU5188" s="187" t="s">
        <v>89</v>
      </c>
      <c r="AY5188" s="18" t="s">
        <v>524</v>
      </c>
      <c r="BE5188" s="105">
        <f>IF(N5188="základná",J5188,0)</f>
        <v>0</v>
      </c>
      <c r="BF5188" s="105">
        <f>IF(N5188="znížená",J5188,0)</f>
        <v>0</v>
      </c>
      <c r="BG5188" s="105">
        <f>IF(N5188="zákl. prenesená",J5188,0)</f>
        <v>0</v>
      </c>
      <c r="BH5188" s="105">
        <f>IF(N5188="zníž. prenesená",J5188,0)</f>
        <v>0</v>
      </c>
      <c r="BI5188" s="105">
        <f>IF(N5188="nulová",J5188,0)</f>
        <v>0</v>
      </c>
      <c r="BJ5188" s="18" t="s">
        <v>89</v>
      </c>
      <c r="BK5188" s="188">
        <f>ROUND(I5188*H5188,3)</f>
        <v>0</v>
      </c>
      <c r="BL5188" s="18" t="s">
        <v>644</v>
      </c>
      <c r="BM5188" s="187" t="s">
        <v>4916</v>
      </c>
    </row>
    <row r="5189" spans="1:65" s="14" customFormat="1">
      <c r="B5189" s="198"/>
      <c r="D5189" s="190" t="s">
        <v>532</v>
      </c>
      <c r="E5189" s="199" t="s">
        <v>1</v>
      </c>
      <c r="F5189" s="200" t="s">
        <v>4369</v>
      </c>
      <c r="H5189" s="199" t="s">
        <v>1</v>
      </c>
      <c r="I5189" s="201"/>
      <c r="L5189" s="198"/>
      <c r="M5189" s="202"/>
      <c r="N5189" s="203"/>
      <c r="O5189" s="203"/>
      <c r="P5189" s="203"/>
      <c r="Q5189" s="203"/>
      <c r="R5189" s="203"/>
      <c r="S5189" s="203"/>
      <c r="T5189" s="204"/>
      <c r="AT5189" s="199" t="s">
        <v>532</v>
      </c>
      <c r="AU5189" s="199" t="s">
        <v>89</v>
      </c>
      <c r="AV5189" s="14" t="s">
        <v>83</v>
      </c>
      <c r="AW5189" s="14" t="s">
        <v>30</v>
      </c>
      <c r="AX5189" s="14" t="s">
        <v>76</v>
      </c>
      <c r="AY5189" s="199" t="s">
        <v>524</v>
      </c>
    </row>
    <row r="5190" spans="1:65" s="13" customFormat="1">
      <c r="B5190" s="189"/>
      <c r="D5190" s="190" t="s">
        <v>532</v>
      </c>
      <c r="E5190" s="191" t="s">
        <v>1</v>
      </c>
      <c r="F5190" s="192" t="s">
        <v>4917</v>
      </c>
      <c r="H5190" s="193">
        <v>10.5</v>
      </c>
      <c r="I5190" s="194"/>
      <c r="L5190" s="189"/>
      <c r="M5190" s="195"/>
      <c r="N5190" s="196"/>
      <c r="O5190" s="196"/>
      <c r="P5190" s="196"/>
      <c r="Q5190" s="196"/>
      <c r="R5190" s="196"/>
      <c r="S5190" s="196"/>
      <c r="T5190" s="197"/>
      <c r="AT5190" s="191" t="s">
        <v>532</v>
      </c>
      <c r="AU5190" s="191" t="s">
        <v>89</v>
      </c>
      <c r="AV5190" s="13" t="s">
        <v>89</v>
      </c>
      <c r="AW5190" s="13" t="s">
        <v>30</v>
      </c>
      <c r="AX5190" s="13" t="s">
        <v>76</v>
      </c>
      <c r="AY5190" s="191" t="s">
        <v>524</v>
      </c>
    </row>
    <row r="5191" spans="1:65" s="16" customFormat="1">
      <c r="B5191" s="213"/>
      <c r="D5191" s="190" t="s">
        <v>532</v>
      </c>
      <c r="E5191" s="214" t="s">
        <v>378</v>
      </c>
      <c r="F5191" s="215" t="s">
        <v>590</v>
      </c>
      <c r="H5191" s="216">
        <v>10.5</v>
      </c>
      <c r="I5191" s="217"/>
      <c r="L5191" s="213"/>
      <c r="M5191" s="218"/>
      <c r="N5191" s="219"/>
      <c r="O5191" s="219"/>
      <c r="P5191" s="219"/>
      <c r="Q5191" s="219"/>
      <c r="R5191" s="219"/>
      <c r="S5191" s="219"/>
      <c r="T5191" s="220"/>
      <c r="AT5191" s="214" t="s">
        <v>532</v>
      </c>
      <c r="AU5191" s="214" t="s">
        <v>89</v>
      </c>
      <c r="AV5191" s="16" t="s">
        <v>530</v>
      </c>
      <c r="AW5191" s="16" t="s">
        <v>30</v>
      </c>
      <c r="AX5191" s="16" t="s">
        <v>83</v>
      </c>
      <c r="AY5191" s="214" t="s">
        <v>524</v>
      </c>
    </row>
    <row r="5192" spans="1:65" s="2" customFormat="1" ht="21.75" customHeight="1">
      <c r="A5192" s="35"/>
      <c r="B5192" s="144"/>
      <c r="C5192" s="176" t="s">
        <v>4918</v>
      </c>
      <c r="D5192" s="176" t="s">
        <v>526</v>
      </c>
      <c r="E5192" s="177" t="s">
        <v>4919</v>
      </c>
      <c r="F5192" s="178" t="s">
        <v>4920</v>
      </c>
      <c r="G5192" s="179" t="s">
        <v>529</v>
      </c>
      <c r="H5192" s="180">
        <v>2072.91</v>
      </c>
      <c r="I5192" s="181"/>
      <c r="J5192" s="180">
        <f>ROUND(I5192*H5192,3)</f>
        <v>0</v>
      </c>
      <c r="K5192" s="182"/>
      <c r="L5192" s="36"/>
      <c r="M5192" s="183" t="s">
        <v>1</v>
      </c>
      <c r="N5192" s="184" t="s">
        <v>42</v>
      </c>
      <c r="O5192" s="61"/>
      <c r="P5192" s="185">
        <f>O5192*H5192</f>
        <v>0</v>
      </c>
      <c r="Q5192" s="185">
        <v>0</v>
      </c>
      <c r="R5192" s="185">
        <f>Q5192*H5192</f>
        <v>0</v>
      </c>
      <c r="S5192" s="185">
        <v>0</v>
      </c>
      <c r="T5192" s="186">
        <f>S5192*H5192</f>
        <v>0</v>
      </c>
      <c r="U5192" s="35"/>
      <c r="V5192" s="35"/>
      <c r="W5192" s="35"/>
      <c r="X5192" s="35"/>
      <c r="Y5192" s="35"/>
      <c r="Z5192" s="35"/>
      <c r="AA5192" s="35"/>
      <c r="AB5192" s="35"/>
      <c r="AC5192" s="35"/>
      <c r="AD5192" s="35"/>
      <c r="AE5192" s="35"/>
      <c r="AR5192" s="187" t="s">
        <v>644</v>
      </c>
      <c r="AT5192" s="187" t="s">
        <v>526</v>
      </c>
      <c r="AU5192" s="187" t="s">
        <v>89</v>
      </c>
      <c r="AY5192" s="18" t="s">
        <v>524</v>
      </c>
      <c r="BE5192" s="105">
        <f>IF(N5192="základná",J5192,0)</f>
        <v>0</v>
      </c>
      <c r="BF5192" s="105">
        <f>IF(N5192="znížená",J5192,0)</f>
        <v>0</v>
      </c>
      <c r="BG5192" s="105">
        <f>IF(N5192="zákl. prenesená",J5192,0)</f>
        <v>0</v>
      </c>
      <c r="BH5192" s="105">
        <f>IF(N5192="zníž. prenesená",J5192,0)</f>
        <v>0</v>
      </c>
      <c r="BI5192" s="105">
        <f>IF(N5192="nulová",J5192,0)</f>
        <v>0</v>
      </c>
      <c r="BJ5192" s="18" t="s">
        <v>89</v>
      </c>
      <c r="BK5192" s="188">
        <f>ROUND(I5192*H5192,3)</f>
        <v>0</v>
      </c>
      <c r="BL5192" s="18" t="s">
        <v>644</v>
      </c>
      <c r="BM5192" s="187" t="s">
        <v>4921</v>
      </c>
    </row>
    <row r="5193" spans="1:65" s="14" customFormat="1">
      <c r="B5193" s="198"/>
      <c r="D5193" s="190" t="s">
        <v>532</v>
      </c>
      <c r="E5193" s="199" t="s">
        <v>1</v>
      </c>
      <c r="F5193" s="200" t="s">
        <v>4369</v>
      </c>
      <c r="H5193" s="199" t="s">
        <v>1</v>
      </c>
      <c r="I5193" s="201"/>
      <c r="L5193" s="198"/>
      <c r="M5193" s="202"/>
      <c r="N5193" s="203"/>
      <c r="O5193" s="203"/>
      <c r="P5193" s="203"/>
      <c r="Q5193" s="203"/>
      <c r="R5193" s="203"/>
      <c r="S5193" s="203"/>
      <c r="T5193" s="204"/>
      <c r="AT5193" s="199" t="s">
        <v>532</v>
      </c>
      <c r="AU5193" s="199" t="s">
        <v>89</v>
      </c>
      <c r="AV5193" s="14" t="s">
        <v>83</v>
      </c>
      <c r="AW5193" s="14" t="s">
        <v>30</v>
      </c>
      <c r="AX5193" s="14" t="s">
        <v>76</v>
      </c>
      <c r="AY5193" s="199" t="s">
        <v>524</v>
      </c>
    </row>
    <row r="5194" spans="1:65" s="13" customFormat="1">
      <c r="B5194" s="189"/>
      <c r="D5194" s="190" t="s">
        <v>532</v>
      </c>
      <c r="E5194" s="191" t="s">
        <v>1</v>
      </c>
      <c r="F5194" s="192" t="s">
        <v>4922</v>
      </c>
      <c r="H5194" s="193">
        <v>248.5</v>
      </c>
      <c r="I5194" s="194"/>
      <c r="L5194" s="189"/>
      <c r="M5194" s="195"/>
      <c r="N5194" s="196"/>
      <c r="O5194" s="196"/>
      <c r="P5194" s="196"/>
      <c r="Q5194" s="196"/>
      <c r="R5194" s="196"/>
      <c r="S5194" s="196"/>
      <c r="T5194" s="197"/>
      <c r="AT5194" s="191" t="s">
        <v>532</v>
      </c>
      <c r="AU5194" s="191" t="s">
        <v>89</v>
      </c>
      <c r="AV5194" s="13" t="s">
        <v>89</v>
      </c>
      <c r="AW5194" s="13" t="s">
        <v>30</v>
      </c>
      <c r="AX5194" s="13" t="s">
        <v>76</v>
      </c>
      <c r="AY5194" s="191" t="s">
        <v>524</v>
      </c>
    </row>
    <row r="5195" spans="1:65" s="13" customFormat="1" ht="20.399999999999999">
      <c r="B5195" s="189"/>
      <c r="D5195" s="190" t="s">
        <v>532</v>
      </c>
      <c r="E5195" s="191" t="s">
        <v>1</v>
      </c>
      <c r="F5195" s="192" t="s">
        <v>4923</v>
      </c>
      <c r="H5195" s="193">
        <v>437.2</v>
      </c>
      <c r="I5195" s="194"/>
      <c r="L5195" s="189"/>
      <c r="M5195" s="195"/>
      <c r="N5195" s="196"/>
      <c r="O5195" s="196"/>
      <c r="P5195" s="196"/>
      <c r="Q5195" s="196"/>
      <c r="R5195" s="196"/>
      <c r="S5195" s="196"/>
      <c r="T5195" s="197"/>
      <c r="AT5195" s="191" t="s">
        <v>532</v>
      </c>
      <c r="AU5195" s="191" t="s">
        <v>89</v>
      </c>
      <c r="AV5195" s="13" t="s">
        <v>89</v>
      </c>
      <c r="AW5195" s="13" t="s">
        <v>30</v>
      </c>
      <c r="AX5195" s="13" t="s">
        <v>76</v>
      </c>
      <c r="AY5195" s="191" t="s">
        <v>524</v>
      </c>
    </row>
    <row r="5196" spans="1:65" s="13" customFormat="1" ht="20.399999999999999">
      <c r="B5196" s="189"/>
      <c r="D5196" s="190" t="s">
        <v>532</v>
      </c>
      <c r="E5196" s="191" t="s">
        <v>1</v>
      </c>
      <c r="F5196" s="192" t="s">
        <v>4924</v>
      </c>
      <c r="H5196" s="193">
        <v>1169.8</v>
      </c>
      <c r="I5196" s="194"/>
      <c r="L5196" s="189"/>
      <c r="M5196" s="195"/>
      <c r="N5196" s="196"/>
      <c r="O5196" s="196"/>
      <c r="P5196" s="196"/>
      <c r="Q5196" s="196"/>
      <c r="R5196" s="196"/>
      <c r="S5196" s="196"/>
      <c r="T5196" s="197"/>
      <c r="AT5196" s="191" t="s">
        <v>532</v>
      </c>
      <c r="AU5196" s="191" t="s">
        <v>89</v>
      </c>
      <c r="AV5196" s="13" t="s">
        <v>89</v>
      </c>
      <c r="AW5196" s="13" t="s">
        <v>30</v>
      </c>
      <c r="AX5196" s="13" t="s">
        <v>76</v>
      </c>
      <c r="AY5196" s="191" t="s">
        <v>524</v>
      </c>
    </row>
    <row r="5197" spans="1:65" s="13" customFormat="1">
      <c r="B5197" s="189"/>
      <c r="D5197" s="190" t="s">
        <v>532</v>
      </c>
      <c r="E5197" s="191" t="s">
        <v>1</v>
      </c>
      <c r="F5197" s="192" t="s">
        <v>4925</v>
      </c>
      <c r="H5197" s="193">
        <v>257.60000000000002</v>
      </c>
      <c r="I5197" s="194"/>
      <c r="L5197" s="189"/>
      <c r="M5197" s="195"/>
      <c r="N5197" s="196"/>
      <c r="O5197" s="196"/>
      <c r="P5197" s="196"/>
      <c r="Q5197" s="196"/>
      <c r="R5197" s="196"/>
      <c r="S5197" s="196"/>
      <c r="T5197" s="197"/>
      <c r="AT5197" s="191" t="s">
        <v>532</v>
      </c>
      <c r="AU5197" s="191" t="s">
        <v>89</v>
      </c>
      <c r="AV5197" s="13" t="s">
        <v>89</v>
      </c>
      <c r="AW5197" s="13" t="s">
        <v>30</v>
      </c>
      <c r="AX5197" s="13" t="s">
        <v>76</v>
      </c>
      <c r="AY5197" s="191" t="s">
        <v>524</v>
      </c>
    </row>
    <row r="5198" spans="1:65" s="13" customFormat="1" ht="20.399999999999999">
      <c r="B5198" s="189"/>
      <c r="D5198" s="190" t="s">
        <v>532</v>
      </c>
      <c r="E5198" s="191" t="s">
        <v>1</v>
      </c>
      <c r="F5198" s="192" t="s">
        <v>4926</v>
      </c>
      <c r="H5198" s="193">
        <v>-40.19</v>
      </c>
      <c r="I5198" s="194"/>
      <c r="L5198" s="189"/>
      <c r="M5198" s="195"/>
      <c r="N5198" s="196"/>
      <c r="O5198" s="196"/>
      <c r="P5198" s="196"/>
      <c r="Q5198" s="196"/>
      <c r="R5198" s="196"/>
      <c r="S5198" s="196"/>
      <c r="T5198" s="197"/>
      <c r="AT5198" s="191" t="s">
        <v>532</v>
      </c>
      <c r="AU5198" s="191" t="s">
        <v>89</v>
      </c>
      <c r="AV5198" s="13" t="s">
        <v>89</v>
      </c>
      <c r="AW5198" s="13" t="s">
        <v>30</v>
      </c>
      <c r="AX5198" s="13" t="s">
        <v>76</v>
      </c>
      <c r="AY5198" s="191" t="s">
        <v>524</v>
      </c>
    </row>
    <row r="5199" spans="1:65" s="15" customFormat="1">
      <c r="B5199" s="205"/>
      <c r="D5199" s="190" t="s">
        <v>532</v>
      </c>
      <c r="E5199" s="206" t="s">
        <v>1</v>
      </c>
      <c r="F5199" s="207" t="s">
        <v>589</v>
      </c>
      <c r="H5199" s="208">
        <v>2072.91</v>
      </c>
      <c r="I5199" s="209"/>
      <c r="L5199" s="205"/>
      <c r="M5199" s="210"/>
      <c r="N5199" s="211"/>
      <c r="O5199" s="211"/>
      <c r="P5199" s="211"/>
      <c r="Q5199" s="211"/>
      <c r="R5199" s="211"/>
      <c r="S5199" s="211"/>
      <c r="T5199" s="212"/>
      <c r="AT5199" s="206" t="s">
        <v>532</v>
      </c>
      <c r="AU5199" s="206" t="s">
        <v>89</v>
      </c>
      <c r="AV5199" s="15" t="s">
        <v>537</v>
      </c>
      <c r="AW5199" s="15" t="s">
        <v>30</v>
      </c>
      <c r="AX5199" s="15" t="s">
        <v>76</v>
      </c>
      <c r="AY5199" s="206" t="s">
        <v>524</v>
      </c>
    </row>
    <row r="5200" spans="1:65" s="16" customFormat="1">
      <c r="B5200" s="213"/>
      <c r="D5200" s="190" t="s">
        <v>532</v>
      </c>
      <c r="E5200" s="214" t="s">
        <v>369</v>
      </c>
      <c r="F5200" s="215" t="s">
        <v>590</v>
      </c>
      <c r="H5200" s="216">
        <v>2072.91</v>
      </c>
      <c r="I5200" s="217"/>
      <c r="L5200" s="213"/>
      <c r="M5200" s="218"/>
      <c r="N5200" s="219"/>
      <c r="O5200" s="219"/>
      <c r="P5200" s="219"/>
      <c r="Q5200" s="219"/>
      <c r="R5200" s="219"/>
      <c r="S5200" s="219"/>
      <c r="T5200" s="220"/>
      <c r="AT5200" s="214" t="s">
        <v>532</v>
      </c>
      <c r="AU5200" s="214" t="s">
        <v>89</v>
      </c>
      <c r="AV5200" s="16" t="s">
        <v>530</v>
      </c>
      <c r="AW5200" s="16" t="s">
        <v>30</v>
      </c>
      <c r="AX5200" s="16" t="s">
        <v>83</v>
      </c>
      <c r="AY5200" s="214" t="s">
        <v>524</v>
      </c>
    </row>
    <row r="5201" spans="1:65" s="2" customFormat="1" ht="21.75" customHeight="1">
      <c r="A5201" s="35"/>
      <c r="B5201" s="144"/>
      <c r="C5201" s="176" t="s">
        <v>4927</v>
      </c>
      <c r="D5201" s="176" t="s">
        <v>526</v>
      </c>
      <c r="E5201" s="177" t="s">
        <v>4928</v>
      </c>
      <c r="F5201" s="178" t="s">
        <v>4929</v>
      </c>
      <c r="G5201" s="179" t="s">
        <v>529</v>
      </c>
      <c r="H5201" s="180">
        <v>55.408999999999999</v>
      </c>
      <c r="I5201" s="181"/>
      <c r="J5201" s="180">
        <f>ROUND(I5201*H5201,3)</f>
        <v>0</v>
      </c>
      <c r="K5201" s="182"/>
      <c r="L5201" s="36"/>
      <c r="M5201" s="183" t="s">
        <v>1</v>
      </c>
      <c r="N5201" s="184" t="s">
        <v>42</v>
      </c>
      <c r="O5201" s="61"/>
      <c r="P5201" s="185">
        <f>O5201*H5201</f>
        <v>0</v>
      </c>
      <c r="Q5201" s="185">
        <v>0</v>
      </c>
      <c r="R5201" s="185">
        <f>Q5201*H5201</f>
        <v>0</v>
      </c>
      <c r="S5201" s="185">
        <v>0</v>
      </c>
      <c r="T5201" s="186">
        <f>S5201*H5201</f>
        <v>0</v>
      </c>
      <c r="U5201" s="35"/>
      <c r="V5201" s="35"/>
      <c r="W5201" s="35"/>
      <c r="X5201" s="35"/>
      <c r="Y5201" s="35"/>
      <c r="Z5201" s="35"/>
      <c r="AA5201" s="35"/>
      <c r="AB5201" s="35"/>
      <c r="AC5201" s="35"/>
      <c r="AD5201" s="35"/>
      <c r="AE5201" s="35"/>
      <c r="AR5201" s="187" t="s">
        <v>644</v>
      </c>
      <c r="AT5201" s="187" t="s">
        <v>526</v>
      </c>
      <c r="AU5201" s="187" t="s">
        <v>89</v>
      </c>
      <c r="AY5201" s="18" t="s">
        <v>524</v>
      </c>
      <c r="BE5201" s="105">
        <f>IF(N5201="základná",J5201,0)</f>
        <v>0</v>
      </c>
      <c r="BF5201" s="105">
        <f>IF(N5201="znížená",J5201,0)</f>
        <v>0</v>
      </c>
      <c r="BG5201" s="105">
        <f>IF(N5201="zákl. prenesená",J5201,0)</f>
        <v>0</v>
      </c>
      <c r="BH5201" s="105">
        <f>IF(N5201="zníž. prenesená",J5201,0)</f>
        <v>0</v>
      </c>
      <c r="BI5201" s="105">
        <f>IF(N5201="nulová",J5201,0)</f>
        <v>0</v>
      </c>
      <c r="BJ5201" s="18" t="s">
        <v>89</v>
      </c>
      <c r="BK5201" s="188">
        <f>ROUND(I5201*H5201,3)</f>
        <v>0</v>
      </c>
      <c r="BL5201" s="18" t="s">
        <v>644</v>
      </c>
      <c r="BM5201" s="187" t="s">
        <v>4930</v>
      </c>
    </row>
    <row r="5202" spans="1:65" s="14" customFormat="1">
      <c r="B5202" s="198"/>
      <c r="D5202" s="190" t="s">
        <v>532</v>
      </c>
      <c r="E5202" s="199" t="s">
        <v>1</v>
      </c>
      <c r="F5202" s="200" t="s">
        <v>4369</v>
      </c>
      <c r="H5202" s="199" t="s">
        <v>1</v>
      </c>
      <c r="I5202" s="201"/>
      <c r="L5202" s="198"/>
      <c r="M5202" s="202"/>
      <c r="N5202" s="203"/>
      <c r="O5202" s="203"/>
      <c r="P5202" s="203"/>
      <c r="Q5202" s="203"/>
      <c r="R5202" s="203"/>
      <c r="S5202" s="203"/>
      <c r="T5202" s="204"/>
      <c r="AT5202" s="199" t="s">
        <v>532</v>
      </c>
      <c r="AU5202" s="199" t="s">
        <v>89</v>
      </c>
      <c r="AV5202" s="14" t="s">
        <v>83</v>
      </c>
      <c r="AW5202" s="14" t="s">
        <v>30</v>
      </c>
      <c r="AX5202" s="14" t="s">
        <v>76</v>
      </c>
      <c r="AY5202" s="199" t="s">
        <v>524</v>
      </c>
    </row>
    <row r="5203" spans="1:65" s="14" customFormat="1">
      <c r="B5203" s="198"/>
      <c r="D5203" s="190" t="s">
        <v>532</v>
      </c>
      <c r="E5203" s="199" t="s">
        <v>1</v>
      </c>
      <c r="F5203" s="200" t="s">
        <v>1406</v>
      </c>
      <c r="H5203" s="199" t="s">
        <v>1</v>
      </c>
      <c r="I5203" s="201"/>
      <c r="L5203" s="198"/>
      <c r="M5203" s="202"/>
      <c r="N5203" s="203"/>
      <c r="O5203" s="203"/>
      <c r="P5203" s="203"/>
      <c r="Q5203" s="203"/>
      <c r="R5203" s="203"/>
      <c r="S5203" s="203"/>
      <c r="T5203" s="204"/>
      <c r="AT5203" s="199" t="s">
        <v>532</v>
      </c>
      <c r="AU5203" s="199" t="s">
        <v>89</v>
      </c>
      <c r="AV5203" s="14" t="s">
        <v>83</v>
      </c>
      <c r="AW5203" s="14" t="s">
        <v>30</v>
      </c>
      <c r="AX5203" s="14" t="s">
        <v>76</v>
      </c>
      <c r="AY5203" s="199" t="s">
        <v>524</v>
      </c>
    </row>
    <row r="5204" spans="1:65" s="13" customFormat="1">
      <c r="B5204" s="189"/>
      <c r="D5204" s="190" t="s">
        <v>532</v>
      </c>
      <c r="E5204" s="191" t="s">
        <v>1</v>
      </c>
      <c r="F5204" s="192" t="s">
        <v>4931</v>
      </c>
      <c r="H5204" s="193">
        <v>5.1230000000000002</v>
      </c>
      <c r="I5204" s="194"/>
      <c r="L5204" s="189"/>
      <c r="M5204" s="195"/>
      <c r="N5204" s="196"/>
      <c r="O5204" s="196"/>
      <c r="P5204" s="196"/>
      <c r="Q5204" s="196"/>
      <c r="R5204" s="196"/>
      <c r="S5204" s="196"/>
      <c r="T5204" s="197"/>
      <c r="AT5204" s="191" t="s">
        <v>532</v>
      </c>
      <c r="AU5204" s="191" t="s">
        <v>89</v>
      </c>
      <c r="AV5204" s="13" t="s">
        <v>89</v>
      </c>
      <c r="AW5204" s="13" t="s">
        <v>30</v>
      </c>
      <c r="AX5204" s="13" t="s">
        <v>76</v>
      </c>
      <c r="AY5204" s="191" t="s">
        <v>524</v>
      </c>
    </row>
    <row r="5205" spans="1:65" s="13" customFormat="1">
      <c r="B5205" s="189"/>
      <c r="D5205" s="190" t="s">
        <v>532</v>
      </c>
      <c r="E5205" s="191" t="s">
        <v>1</v>
      </c>
      <c r="F5205" s="192" t="s">
        <v>4932</v>
      </c>
      <c r="H5205" s="193">
        <v>17.82</v>
      </c>
      <c r="I5205" s="194"/>
      <c r="L5205" s="189"/>
      <c r="M5205" s="195"/>
      <c r="N5205" s="196"/>
      <c r="O5205" s="196"/>
      <c r="P5205" s="196"/>
      <c r="Q5205" s="196"/>
      <c r="R5205" s="196"/>
      <c r="S5205" s="196"/>
      <c r="T5205" s="197"/>
      <c r="AT5205" s="191" t="s">
        <v>532</v>
      </c>
      <c r="AU5205" s="191" t="s">
        <v>89</v>
      </c>
      <c r="AV5205" s="13" t="s">
        <v>89</v>
      </c>
      <c r="AW5205" s="13" t="s">
        <v>30</v>
      </c>
      <c r="AX5205" s="13" t="s">
        <v>76</v>
      </c>
      <c r="AY5205" s="191" t="s">
        <v>524</v>
      </c>
    </row>
    <row r="5206" spans="1:65" s="14" customFormat="1">
      <c r="B5206" s="198"/>
      <c r="D5206" s="190" t="s">
        <v>532</v>
      </c>
      <c r="E5206" s="199" t="s">
        <v>1</v>
      </c>
      <c r="F5206" s="200" t="s">
        <v>1176</v>
      </c>
      <c r="H5206" s="199" t="s">
        <v>1</v>
      </c>
      <c r="I5206" s="201"/>
      <c r="L5206" s="198"/>
      <c r="M5206" s="202"/>
      <c r="N5206" s="203"/>
      <c r="O5206" s="203"/>
      <c r="P5206" s="203"/>
      <c r="Q5206" s="203"/>
      <c r="R5206" s="203"/>
      <c r="S5206" s="203"/>
      <c r="T5206" s="204"/>
      <c r="AT5206" s="199" t="s">
        <v>532</v>
      </c>
      <c r="AU5206" s="199" t="s">
        <v>89</v>
      </c>
      <c r="AV5206" s="14" t="s">
        <v>83</v>
      </c>
      <c r="AW5206" s="14" t="s">
        <v>30</v>
      </c>
      <c r="AX5206" s="14" t="s">
        <v>76</v>
      </c>
      <c r="AY5206" s="199" t="s">
        <v>524</v>
      </c>
    </row>
    <row r="5207" spans="1:65" s="13" customFormat="1">
      <c r="B5207" s="189"/>
      <c r="D5207" s="190" t="s">
        <v>532</v>
      </c>
      <c r="E5207" s="191" t="s">
        <v>1</v>
      </c>
      <c r="F5207" s="192" t="s">
        <v>4933</v>
      </c>
      <c r="H5207" s="193">
        <v>5.2969999999999997</v>
      </c>
      <c r="I5207" s="194"/>
      <c r="L5207" s="189"/>
      <c r="M5207" s="195"/>
      <c r="N5207" s="196"/>
      <c r="O5207" s="196"/>
      <c r="P5207" s="196"/>
      <c r="Q5207" s="196"/>
      <c r="R5207" s="196"/>
      <c r="S5207" s="196"/>
      <c r="T5207" s="197"/>
      <c r="AT5207" s="191" t="s">
        <v>532</v>
      </c>
      <c r="AU5207" s="191" t="s">
        <v>89</v>
      </c>
      <c r="AV5207" s="13" t="s">
        <v>89</v>
      </c>
      <c r="AW5207" s="13" t="s">
        <v>30</v>
      </c>
      <c r="AX5207" s="13" t="s">
        <v>76</v>
      </c>
      <c r="AY5207" s="191" t="s">
        <v>524</v>
      </c>
    </row>
    <row r="5208" spans="1:65" s="14" customFormat="1">
      <c r="B5208" s="198"/>
      <c r="D5208" s="190" t="s">
        <v>532</v>
      </c>
      <c r="E5208" s="199" t="s">
        <v>1</v>
      </c>
      <c r="F5208" s="200" t="s">
        <v>3141</v>
      </c>
      <c r="H5208" s="199" t="s">
        <v>1</v>
      </c>
      <c r="I5208" s="201"/>
      <c r="L5208" s="198"/>
      <c r="M5208" s="202"/>
      <c r="N5208" s="203"/>
      <c r="O5208" s="203"/>
      <c r="P5208" s="203"/>
      <c r="Q5208" s="203"/>
      <c r="R5208" s="203"/>
      <c r="S5208" s="203"/>
      <c r="T5208" s="204"/>
      <c r="AT5208" s="199" t="s">
        <v>532</v>
      </c>
      <c r="AU5208" s="199" t="s">
        <v>89</v>
      </c>
      <c r="AV5208" s="14" t="s">
        <v>83</v>
      </c>
      <c r="AW5208" s="14" t="s">
        <v>30</v>
      </c>
      <c r="AX5208" s="14" t="s">
        <v>76</v>
      </c>
      <c r="AY5208" s="199" t="s">
        <v>524</v>
      </c>
    </row>
    <row r="5209" spans="1:65" s="13" customFormat="1">
      <c r="B5209" s="189"/>
      <c r="D5209" s="190" t="s">
        <v>532</v>
      </c>
      <c r="E5209" s="191" t="s">
        <v>1</v>
      </c>
      <c r="F5209" s="192" t="s">
        <v>4934</v>
      </c>
      <c r="H5209" s="193">
        <v>5.109</v>
      </c>
      <c r="I5209" s="194"/>
      <c r="L5209" s="189"/>
      <c r="M5209" s="195"/>
      <c r="N5209" s="196"/>
      <c r="O5209" s="196"/>
      <c r="P5209" s="196"/>
      <c r="Q5209" s="196"/>
      <c r="R5209" s="196"/>
      <c r="S5209" s="196"/>
      <c r="T5209" s="197"/>
      <c r="AT5209" s="191" t="s">
        <v>532</v>
      </c>
      <c r="AU5209" s="191" t="s">
        <v>89</v>
      </c>
      <c r="AV5209" s="13" t="s">
        <v>89</v>
      </c>
      <c r="AW5209" s="13" t="s">
        <v>30</v>
      </c>
      <c r="AX5209" s="13" t="s">
        <v>76</v>
      </c>
      <c r="AY5209" s="191" t="s">
        <v>524</v>
      </c>
    </row>
    <row r="5210" spans="1:65" s="14" customFormat="1">
      <c r="B5210" s="198"/>
      <c r="D5210" s="190" t="s">
        <v>532</v>
      </c>
      <c r="E5210" s="199" t="s">
        <v>1</v>
      </c>
      <c r="F5210" s="200" t="s">
        <v>1414</v>
      </c>
      <c r="H5210" s="199" t="s">
        <v>1</v>
      </c>
      <c r="I5210" s="201"/>
      <c r="L5210" s="198"/>
      <c r="M5210" s="202"/>
      <c r="N5210" s="203"/>
      <c r="O5210" s="203"/>
      <c r="P5210" s="203"/>
      <c r="Q5210" s="203"/>
      <c r="R5210" s="203"/>
      <c r="S5210" s="203"/>
      <c r="T5210" s="204"/>
      <c r="AT5210" s="199" t="s">
        <v>532</v>
      </c>
      <c r="AU5210" s="199" t="s">
        <v>89</v>
      </c>
      <c r="AV5210" s="14" t="s">
        <v>83</v>
      </c>
      <c r="AW5210" s="14" t="s">
        <v>30</v>
      </c>
      <c r="AX5210" s="14" t="s">
        <v>76</v>
      </c>
      <c r="AY5210" s="199" t="s">
        <v>524</v>
      </c>
    </row>
    <row r="5211" spans="1:65" s="13" customFormat="1">
      <c r="B5211" s="189"/>
      <c r="D5211" s="190" t="s">
        <v>532</v>
      </c>
      <c r="E5211" s="191" t="s">
        <v>1</v>
      </c>
      <c r="F5211" s="192" t="s">
        <v>4935</v>
      </c>
      <c r="H5211" s="193">
        <v>22.06</v>
      </c>
      <c r="I5211" s="194"/>
      <c r="L5211" s="189"/>
      <c r="M5211" s="195"/>
      <c r="N5211" s="196"/>
      <c r="O5211" s="196"/>
      <c r="P5211" s="196"/>
      <c r="Q5211" s="196"/>
      <c r="R5211" s="196"/>
      <c r="S5211" s="196"/>
      <c r="T5211" s="197"/>
      <c r="AT5211" s="191" t="s">
        <v>532</v>
      </c>
      <c r="AU5211" s="191" t="s">
        <v>89</v>
      </c>
      <c r="AV5211" s="13" t="s">
        <v>89</v>
      </c>
      <c r="AW5211" s="13" t="s">
        <v>30</v>
      </c>
      <c r="AX5211" s="13" t="s">
        <v>76</v>
      </c>
      <c r="AY5211" s="191" t="s">
        <v>524</v>
      </c>
    </row>
    <row r="5212" spans="1:65" s="15" customFormat="1">
      <c r="B5212" s="205"/>
      <c r="D5212" s="190" t="s">
        <v>532</v>
      </c>
      <c r="E5212" s="206" t="s">
        <v>1</v>
      </c>
      <c r="F5212" s="207" t="s">
        <v>589</v>
      </c>
      <c r="H5212" s="208">
        <v>55.408999999999999</v>
      </c>
      <c r="I5212" s="209"/>
      <c r="L5212" s="205"/>
      <c r="M5212" s="210"/>
      <c r="N5212" s="211"/>
      <c r="O5212" s="211"/>
      <c r="P5212" s="211"/>
      <c r="Q5212" s="211"/>
      <c r="R5212" s="211"/>
      <c r="S5212" s="211"/>
      <c r="T5212" s="212"/>
      <c r="AT5212" s="206" t="s">
        <v>532</v>
      </c>
      <c r="AU5212" s="206" t="s">
        <v>89</v>
      </c>
      <c r="AV5212" s="15" t="s">
        <v>537</v>
      </c>
      <c r="AW5212" s="15" t="s">
        <v>30</v>
      </c>
      <c r="AX5212" s="15" t="s">
        <v>76</v>
      </c>
      <c r="AY5212" s="206" t="s">
        <v>524</v>
      </c>
    </row>
    <row r="5213" spans="1:65" s="16" customFormat="1">
      <c r="B5213" s="213"/>
      <c r="D5213" s="190" t="s">
        <v>532</v>
      </c>
      <c r="E5213" s="214" t="s">
        <v>372</v>
      </c>
      <c r="F5213" s="215" t="s">
        <v>590</v>
      </c>
      <c r="H5213" s="216">
        <v>55.408999999999999</v>
      </c>
      <c r="I5213" s="217"/>
      <c r="L5213" s="213"/>
      <c r="M5213" s="218"/>
      <c r="N5213" s="219"/>
      <c r="O5213" s="219"/>
      <c r="P5213" s="219"/>
      <c r="Q5213" s="219"/>
      <c r="R5213" s="219"/>
      <c r="S5213" s="219"/>
      <c r="T5213" s="220"/>
      <c r="AT5213" s="214" t="s">
        <v>532</v>
      </c>
      <c r="AU5213" s="214" t="s">
        <v>89</v>
      </c>
      <c r="AV5213" s="16" t="s">
        <v>530</v>
      </c>
      <c r="AW5213" s="16" t="s">
        <v>30</v>
      </c>
      <c r="AX5213" s="16" t="s">
        <v>83</v>
      </c>
      <c r="AY5213" s="214" t="s">
        <v>524</v>
      </c>
    </row>
    <row r="5214" spans="1:65" s="2" customFormat="1" ht="21.75" customHeight="1">
      <c r="A5214" s="35"/>
      <c r="B5214" s="144"/>
      <c r="C5214" s="176" t="s">
        <v>4936</v>
      </c>
      <c r="D5214" s="176" t="s">
        <v>526</v>
      </c>
      <c r="E5214" s="177" t="s">
        <v>4937</v>
      </c>
      <c r="F5214" s="178" t="s">
        <v>4938</v>
      </c>
      <c r="G5214" s="179" t="s">
        <v>529</v>
      </c>
      <c r="H5214" s="180">
        <v>156.69999999999999</v>
      </c>
      <c r="I5214" s="181"/>
      <c r="J5214" s="180">
        <f>ROUND(I5214*H5214,3)</f>
        <v>0</v>
      </c>
      <c r="K5214" s="182"/>
      <c r="L5214" s="36"/>
      <c r="M5214" s="183" t="s">
        <v>1</v>
      </c>
      <c r="N5214" s="184" t="s">
        <v>42</v>
      </c>
      <c r="O5214" s="61"/>
      <c r="P5214" s="185">
        <f>O5214*H5214</f>
        <v>0</v>
      </c>
      <c r="Q5214" s="185">
        <v>0</v>
      </c>
      <c r="R5214" s="185">
        <f>Q5214*H5214</f>
        <v>0</v>
      </c>
      <c r="S5214" s="185">
        <v>0</v>
      </c>
      <c r="T5214" s="186">
        <f>S5214*H5214</f>
        <v>0</v>
      </c>
      <c r="U5214" s="35"/>
      <c r="V5214" s="35"/>
      <c r="W5214" s="35"/>
      <c r="X5214" s="35"/>
      <c r="Y5214" s="35"/>
      <c r="Z5214" s="35"/>
      <c r="AA5214" s="35"/>
      <c r="AB5214" s="35"/>
      <c r="AC5214" s="35"/>
      <c r="AD5214" s="35"/>
      <c r="AE5214" s="35"/>
      <c r="AR5214" s="187" t="s">
        <v>644</v>
      </c>
      <c r="AT5214" s="187" t="s">
        <v>526</v>
      </c>
      <c r="AU5214" s="187" t="s">
        <v>89</v>
      </c>
      <c r="AY5214" s="18" t="s">
        <v>524</v>
      </c>
      <c r="BE5214" s="105">
        <f>IF(N5214="základná",J5214,0)</f>
        <v>0</v>
      </c>
      <c r="BF5214" s="105">
        <f>IF(N5214="znížená",J5214,0)</f>
        <v>0</v>
      </c>
      <c r="BG5214" s="105">
        <f>IF(N5214="zákl. prenesená",J5214,0)</f>
        <v>0</v>
      </c>
      <c r="BH5214" s="105">
        <f>IF(N5214="zníž. prenesená",J5214,0)</f>
        <v>0</v>
      </c>
      <c r="BI5214" s="105">
        <f>IF(N5214="nulová",J5214,0)</f>
        <v>0</v>
      </c>
      <c r="BJ5214" s="18" t="s">
        <v>89</v>
      </c>
      <c r="BK5214" s="188">
        <f>ROUND(I5214*H5214,3)</f>
        <v>0</v>
      </c>
      <c r="BL5214" s="18" t="s">
        <v>644</v>
      </c>
      <c r="BM5214" s="187" t="s">
        <v>4939</v>
      </c>
    </row>
    <row r="5215" spans="1:65" s="14" customFormat="1">
      <c r="B5215" s="198"/>
      <c r="D5215" s="190" t="s">
        <v>532</v>
      </c>
      <c r="E5215" s="199" t="s">
        <v>1</v>
      </c>
      <c r="F5215" s="200" t="s">
        <v>4369</v>
      </c>
      <c r="H5215" s="199" t="s">
        <v>1</v>
      </c>
      <c r="I5215" s="201"/>
      <c r="L5215" s="198"/>
      <c r="M5215" s="202"/>
      <c r="N5215" s="203"/>
      <c r="O5215" s="203"/>
      <c r="P5215" s="203"/>
      <c r="Q5215" s="203"/>
      <c r="R5215" s="203"/>
      <c r="S5215" s="203"/>
      <c r="T5215" s="204"/>
      <c r="AT5215" s="199" t="s">
        <v>532</v>
      </c>
      <c r="AU5215" s="199" t="s">
        <v>89</v>
      </c>
      <c r="AV5215" s="14" t="s">
        <v>83</v>
      </c>
      <c r="AW5215" s="14" t="s">
        <v>30</v>
      </c>
      <c r="AX5215" s="14" t="s">
        <v>76</v>
      </c>
      <c r="AY5215" s="199" t="s">
        <v>524</v>
      </c>
    </row>
    <row r="5216" spans="1:65" s="13" customFormat="1">
      <c r="B5216" s="189"/>
      <c r="D5216" s="190" t="s">
        <v>532</v>
      </c>
      <c r="E5216" s="191" t="s">
        <v>1</v>
      </c>
      <c r="F5216" s="192" t="s">
        <v>4940</v>
      </c>
      <c r="H5216" s="193">
        <v>156.69999999999999</v>
      </c>
      <c r="I5216" s="194"/>
      <c r="L5216" s="189"/>
      <c r="M5216" s="195"/>
      <c r="N5216" s="196"/>
      <c r="O5216" s="196"/>
      <c r="P5216" s="196"/>
      <c r="Q5216" s="196"/>
      <c r="R5216" s="196"/>
      <c r="S5216" s="196"/>
      <c r="T5216" s="197"/>
      <c r="AT5216" s="191" t="s">
        <v>532</v>
      </c>
      <c r="AU5216" s="191" t="s">
        <v>89</v>
      </c>
      <c r="AV5216" s="13" t="s">
        <v>89</v>
      </c>
      <c r="AW5216" s="13" t="s">
        <v>30</v>
      </c>
      <c r="AX5216" s="13" t="s">
        <v>76</v>
      </c>
      <c r="AY5216" s="191" t="s">
        <v>524</v>
      </c>
    </row>
    <row r="5217" spans="1:65" s="16" customFormat="1">
      <c r="B5217" s="213"/>
      <c r="D5217" s="190" t="s">
        <v>532</v>
      </c>
      <c r="E5217" s="214" t="s">
        <v>387</v>
      </c>
      <c r="F5217" s="215" t="s">
        <v>590</v>
      </c>
      <c r="H5217" s="216">
        <v>156.69999999999999</v>
      </c>
      <c r="I5217" s="217"/>
      <c r="L5217" s="213"/>
      <c r="M5217" s="218"/>
      <c r="N5217" s="219"/>
      <c r="O5217" s="219"/>
      <c r="P5217" s="219"/>
      <c r="Q5217" s="219"/>
      <c r="R5217" s="219"/>
      <c r="S5217" s="219"/>
      <c r="T5217" s="220"/>
      <c r="AT5217" s="214" t="s">
        <v>532</v>
      </c>
      <c r="AU5217" s="214" t="s">
        <v>89</v>
      </c>
      <c r="AV5217" s="16" t="s">
        <v>530</v>
      </c>
      <c r="AW5217" s="16" t="s">
        <v>30</v>
      </c>
      <c r="AX5217" s="16" t="s">
        <v>83</v>
      </c>
      <c r="AY5217" s="214" t="s">
        <v>524</v>
      </c>
    </row>
    <row r="5218" spans="1:65" s="2" customFormat="1" ht="21.75" customHeight="1">
      <c r="A5218" s="35"/>
      <c r="B5218" s="144"/>
      <c r="C5218" s="176" t="s">
        <v>4941</v>
      </c>
      <c r="D5218" s="176" t="s">
        <v>526</v>
      </c>
      <c r="E5218" s="177" t="s">
        <v>4942</v>
      </c>
      <c r="F5218" s="178" t="s">
        <v>4943</v>
      </c>
      <c r="G5218" s="179" t="s">
        <v>529</v>
      </c>
      <c r="H5218" s="180">
        <v>101.2</v>
      </c>
      <c r="I5218" s="181"/>
      <c r="J5218" s="180">
        <f>ROUND(I5218*H5218,3)</f>
        <v>0</v>
      </c>
      <c r="K5218" s="182"/>
      <c r="L5218" s="36"/>
      <c r="M5218" s="183" t="s">
        <v>1</v>
      </c>
      <c r="N5218" s="184" t="s">
        <v>42</v>
      </c>
      <c r="O5218" s="61"/>
      <c r="P5218" s="185">
        <f>O5218*H5218</f>
        <v>0</v>
      </c>
      <c r="Q5218" s="185">
        <v>0</v>
      </c>
      <c r="R5218" s="185">
        <f>Q5218*H5218</f>
        <v>0</v>
      </c>
      <c r="S5218" s="185">
        <v>0</v>
      </c>
      <c r="T5218" s="186">
        <f>S5218*H5218</f>
        <v>0</v>
      </c>
      <c r="U5218" s="35"/>
      <c r="V5218" s="35"/>
      <c r="W5218" s="35"/>
      <c r="X5218" s="35"/>
      <c r="Y5218" s="35"/>
      <c r="Z5218" s="35"/>
      <c r="AA5218" s="35"/>
      <c r="AB5218" s="35"/>
      <c r="AC5218" s="35"/>
      <c r="AD5218" s="35"/>
      <c r="AE5218" s="35"/>
      <c r="AR5218" s="187" t="s">
        <v>644</v>
      </c>
      <c r="AT5218" s="187" t="s">
        <v>526</v>
      </c>
      <c r="AU5218" s="187" t="s">
        <v>89</v>
      </c>
      <c r="AY5218" s="18" t="s">
        <v>524</v>
      </c>
      <c r="BE5218" s="105">
        <f>IF(N5218="základná",J5218,0)</f>
        <v>0</v>
      </c>
      <c r="BF5218" s="105">
        <f>IF(N5218="znížená",J5218,0)</f>
        <v>0</v>
      </c>
      <c r="BG5218" s="105">
        <f>IF(N5218="zákl. prenesená",J5218,0)</f>
        <v>0</v>
      </c>
      <c r="BH5218" s="105">
        <f>IF(N5218="zníž. prenesená",J5218,0)</f>
        <v>0</v>
      </c>
      <c r="BI5218" s="105">
        <f>IF(N5218="nulová",J5218,0)</f>
        <v>0</v>
      </c>
      <c r="BJ5218" s="18" t="s">
        <v>89</v>
      </c>
      <c r="BK5218" s="188">
        <f>ROUND(I5218*H5218,3)</f>
        <v>0</v>
      </c>
      <c r="BL5218" s="18" t="s">
        <v>644</v>
      </c>
      <c r="BM5218" s="187" t="s">
        <v>4944</v>
      </c>
    </row>
    <row r="5219" spans="1:65" s="14" customFormat="1">
      <c r="B5219" s="198"/>
      <c r="D5219" s="190" t="s">
        <v>532</v>
      </c>
      <c r="E5219" s="199" t="s">
        <v>1</v>
      </c>
      <c r="F5219" s="200" t="s">
        <v>4369</v>
      </c>
      <c r="H5219" s="199" t="s">
        <v>1</v>
      </c>
      <c r="I5219" s="201"/>
      <c r="L5219" s="198"/>
      <c r="M5219" s="202"/>
      <c r="N5219" s="203"/>
      <c r="O5219" s="203"/>
      <c r="P5219" s="203"/>
      <c r="Q5219" s="203"/>
      <c r="R5219" s="203"/>
      <c r="S5219" s="203"/>
      <c r="T5219" s="204"/>
      <c r="AT5219" s="199" t="s">
        <v>532</v>
      </c>
      <c r="AU5219" s="199" t="s">
        <v>89</v>
      </c>
      <c r="AV5219" s="14" t="s">
        <v>83</v>
      </c>
      <c r="AW5219" s="14" t="s">
        <v>30</v>
      </c>
      <c r="AX5219" s="14" t="s">
        <v>76</v>
      </c>
      <c r="AY5219" s="199" t="s">
        <v>524</v>
      </c>
    </row>
    <row r="5220" spans="1:65" s="13" customFormat="1" ht="20.399999999999999">
      <c r="B5220" s="189"/>
      <c r="D5220" s="190" t="s">
        <v>532</v>
      </c>
      <c r="E5220" s="191" t="s">
        <v>1</v>
      </c>
      <c r="F5220" s="192" t="s">
        <v>4945</v>
      </c>
      <c r="H5220" s="193">
        <v>101.2</v>
      </c>
      <c r="I5220" s="194"/>
      <c r="L5220" s="189"/>
      <c r="M5220" s="195"/>
      <c r="N5220" s="196"/>
      <c r="O5220" s="196"/>
      <c r="P5220" s="196"/>
      <c r="Q5220" s="196"/>
      <c r="R5220" s="196"/>
      <c r="S5220" s="196"/>
      <c r="T5220" s="197"/>
      <c r="AT5220" s="191" t="s">
        <v>532</v>
      </c>
      <c r="AU5220" s="191" t="s">
        <v>89</v>
      </c>
      <c r="AV5220" s="13" t="s">
        <v>89</v>
      </c>
      <c r="AW5220" s="13" t="s">
        <v>30</v>
      </c>
      <c r="AX5220" s="13" t="s">
        <v>76</v>
      </c>
      <c r="AY5220" s="191" t="s">
        <v>524</v>
      </c>
    </row>
    <row r="5221" spans="1:65" s="16" customFormat="1">
      <c r="B5221" s="213"/>
      <c r="D5221" s="190" t="s">
        <v>532</v>
      </c>
      <c r="E5221" s="214" t="s">
        <v>384</v>
      </c>
      <c r="F5221" s="215" t="s">
        <v>590</v>
      </c>
      <c r="H5221" s="216">
        <v>101.2</v>
      </c>
      <c r="I5221" s="217"/>
      <c r="L5221" s="213"/>
      <c r="M5221" s="218"/>
      <c r="N5221" s="219"/>
      <c r="O5221" s="219"/>
      <c r="P5221" s="219"/>
      <c r="Q5221" s="219"/>
      <c r="R5221" s="219"/>
      <c r="S5221" s="219"/>
      <c r="T5221" s="220"/>
      <c r="AT5221" s="214" t="s">
        <v>532</v>
      </c>
      <c r="AU5221" s="214" t="s">
        <v>89</v>
      </c>
      <c r="AV5221" s="16" t="s">
        <v>530</v>
      </c>
      <c r="AW5221" s="16" t="s">
        <v>30</v>
      </c>
      <c r="AX5221" s="16" t="s">
        <v>83</v>
      </c>
      <c r="AY5221" s="214" t="s">
        <v>524</v>
      </c>
    </row>
    <row r="5222" spans="1:65" s="2" customFormat="1" ht="21.75" customHeight="1">
      <c r="A5222" s="35"/>
      <c r="B5222" s="144"/>
      <c r="C5222" s="176" t="s">
        <v>4946</v>
      </c>
      <c r="D5222" s="176" t="s">
        <v>526</v>
      </c>
      <c r="E5222" s="177" t="s">
        <v>4947</v>
      </c>
      <c r="F5222" s="178" t="s">
        <v>4948</v>
      </c>
      <c r="G5222" s="179" t="s">
        <v>529</v>
      </c>
      <c r="H5222" s="180">
        <v>2760.0630000000001</v>
      </c>
      <c r="I5222" s="181"/>
      <c r="J5222" s="180">
        <f>ROUND(I5222*H5222,3)</f>
        <v>0</v>
      </c>
      <c r="K5222" s="182"/>
      <c r="L5222" s="36"/>
      <c r="M5222" s="183" t="s">
        <v>1</v>
      </c>
      <c r="N5222" s="184" t="s">
        <v>42</v>
      </c>
      <c r="O5222" s="61"/>
      <c r="P5222" s="185">
        <f>O5222*H5222</f>
        <v>0</v>
      </c>
      <c r="Q5222" s="185">
        <v>0</v>
      </c>
      <c r="R5222" s="185">
        <f>Q5222*H5222</f>
        <v>0</v>
      </c>
      <c r="S5222" s="185">
        <v>0</v>
      </c>
      <c r="T5222" s="186">
        <f>S5222*H5222</f>
        <v>0</v>
      </c>
      <c r="U5222" s="35"/>
      <c r="V5222" s="35"/>
      <c r="W5222" s="35"/>
      <c r="X5222" s="35"/>
      <c r="Y5222" s="35"/>
      <c r="Z5222" s="35"/>
      <c r="AA5222" s="35"/>
      <c r="AB5222" s="35"/>
      <c r="AC5222" s="35"/>
      <c r="AD5222" s="35"/>
      <c r="AE5222" s="35"/>
      <c r="AR5222" s="187" t="s">
        <v>644</v>
      </c>
      <c r="AT5222" s="187" t="s">
        <v>526</v>
      </c>
      <c r="AU5222" s="187" t="s">
        <v>89</v>
      </c>
      <c r="AY5222" s="18" t="s">
        <v>524</v>
      </c>
      <c r="BE5222" s="105">
        <f>IF(N5222="základná",J5222,0)</f>
        <v>0</v>
      </c>
      <c r="BF5222" s="105">
        <f>IF(N5222="znížená",J5222,0)</f>
        <v>0</v>
      </c>
      <c r="BG5222" s="105">
        <f>IF(N5222="zákl. prenesená",J5222,0)</f>
        <v>0</v>
      </c>
      <c r="BH5222" s="105">
        <f>IF(N5222="zníž. prenesená",J5222,0)</f>
        <v>0</v>
      </c>
      <c r="BI5222" s="105">
        <f>IF(N5222="nulová",J5222,0)</f>
        <v>0</v>
      </c>
      <c r="BJ5222" s="18" t="s">
        <v>89</v>
      </c>
      <c r="BK5222" s="188">
        <f>ROUND(I5222*H5222,3)</f>
        <v>0</v>
      </c>
      <c r="BL5222" s="18" t="s">
        <v>644</v>
      </c>
      <c r="BM5222" s="187" t="s">
        <v>4949</v>
      </c>
    </row>
    <row r="5223" spans="1:65" s="14" customFormat="1">
      <c r="B5223" s="198"/>
      <c r="D5223" s="190" t="s">
        <v>532</v>
      </c>
      <c r="E5223" s="199" t="s">
        <v>1</v>
      </c>
      <c r="F5223" s="200" t="s">
        <v>2238</v>
      </c>
      <c r="H5223" s="199" t="s">
        <v>1</v>
      </c>
      <c r="I5223" s="201"/>
      <c r="L5223" s="198"/>
      <c r="M5223" s="202"/>
      <c r="N5223" s="203"/>
      <c r="O5223" s="203"/>
      <c r="P5223" s="203"/>
      <c r="Q5223" s="203"/>
      <c r="R5223" s="203"/>
      <c r="S5223" s="203"/>
      <c r="T5223" s="204"/>
      <c r="AT5223" s="199" t="s">
        <v>532</v>
      </c>
      <c r="AU5223" s="199" t="s">
        <v>89</v>
      </c>
      <c r="AV5223" s="14" t="s">
        <v>83</v>
      </c>
      <c r="AW5223" s="14" t="s">
        <v>30</v>
      </c>
      <c r="AX5223" s="14" t="s">
        <v>76</v>
      </c>
      <c r="AY5223" s="199" t="s">
        <v>524</v>
      </c>
    </row>
    <row r="5224" spans="1:65" s="13" customFormat="1">
      <c r="B5224" s="189"/>
      <c r="D5224" s="190" t="s">
        <v>532</v>
      </c>
      <c r="E5224" s="191" t="s">
        <v>1</v>
      </c>
      <c r="F5224" s="192" t="s">
        <v>4950</v>
      </c>
      <c r="H5224" s="193">
        <v>2337.5</v>
      </c>
      <c r="I5224" s="194"/>
      <c r="L5224" s="189"/>
      <c r="M5224" s="195"/>
      <c r="N5224" s="196"/>
      <c r="O5224" s="196"/>
      <c r="P5224" s="196"/>
      <c r="Q5224" s="196"/>
      <c r="R5224" s="196"/>
      <c r="S5224" s="196"/>
      <c r="T5224" s="197"/>
      <c r="AT5224" s="191" t="s">
        <v>532</v>
      </c>
      <c r="AU5224" s="191" t="s">
        <v>89</v>
      </c>
      <c r="AV5224" s="13" t="s">
        <v>89</v>
      </c>
      <c r="AW5224" s="13" t="s">
        <v>30</v>
      </c>
      <c r="AX5224" s="13" t="s">
        <v>76</v>
      </c>
      <c r="AY5224" s="191" t="s">
        <v>524</v>
      </c>
    </row>
    <row r="5225" spans="1:65" s="13" customFormat="1" ht="20.399999999999999">
      <c r="B5225" s="189"/>
      <c r="D5225" s="190" t="s">
        <v>532</v>
      </c>
      <c r="E5225" s="191" t="s">
        <v>1</v>
      </c>
      <c r="F5225" s="192" t="s">
        <v>4951</v>
      </c>
      <c r="H5225" s="193">
        <v>-38.036999999999999</v>
      </c>
      <c r="I5225" s="194"/>
      <c r="L5225" s="189"/>
      <c r="M5225" s="195"/>
      <c r="N5225" s="196"/>
      <c r="O5225" s="196"/>
      <c r="P5225" s="196"/>
      <c r="Q5225" s="196"/>
      <c r="R5225" s="196"/>
      <c r="S5225" s="196"/>
      <c r="T5225" s="197"/>
      <c r="AT5225" s="191" t="s">
        <v>532</v>
      </c>
      <c r="AU5225" s="191" t="s">
        <v>89</v>
      </c>
      <c r="AV5225" s="13" t="s">
        <v>89</v>
      </c>
      <c r="AW5225" s="13" t="s">
        <v>30</v>
      </c>
      <c r="AX5225" s="13" t="s">
        <v>76</v>
      </c>
      <c r="AY5225" s="191" t="s">
        <v>524</v>
      </c>
    </row>
    <row r="5226" spans="1:65" s="15" customFormat="1">
      <c r="B5226" s="205"/>
      <c r="D5226" s="190" t="s">
        <v>532</v>
      </c>
      <c r="E5226" s="206" t="s">
        <v>1</v>
      </c>
      <c r="F5226" s="207" t="s">
        <v>589</v>
      </c>
      <c r="H5226" s="208">
        <v>2299.4630000000002</v>
      </c>
      <c r="I5226" s="209"/>
      <c r="L5226" s="205"/>
      <c r="M5226" s="210"/>
      <c r="N5226" s="211"/>
      <c r="O5226" s="211"/>
      <c r="P5226" s="211"/>
      <c r="Q5226" s="211"/>
      <c r="R5226" s="211"/>
      <c r="S5226" s="211"/>
      <c r="T5226" s="212"/>
      <c r="AT5226" s="206" t="s">
        <v>532</v>
      </c>
      <c r="AU5226" s="206" t="s">
        <v>89</v>
      </c>
      <c r="AV5226" s="15" t="s">
        <v>537</v>
      </c>
      <c r="AW5226" s="15" t="s">
        <v>30</v>
      </c>
      <c r="AX5226" s="15" t="s">
        <v>76</v>
      </c>
      <c r="AY5226" s="206" t="s">
        <v>524</v>
      </c>
    </row>
    <row r="5227" spans="1:65" s="14" customFormat="1">
      <c r="B5227" s="198"/>
      <c r="D5227" s="190" t="s">
        <v>532</v>
      </c>
      <c r="E5227" s="199" t="s">
        <v>1</v>
      </c>
      <c r="F5227" s="200" t="s">
        <v>2240</v>
      </c>
      <c r="H5227" s="199" t="s">
        <v>1</v>
      </c>
      <c r="I5227" s="201"/>
      <c r="L5227" s="198"/>
      <c r="M5227" s="202"/>
      <c r="N5227" s="203"/>
      <c r="O5227" s="203"/>
      <c r="P5227" s="203"/>
      <c r="Q5227" s="203"/>
      <c r="R5227" s="203"/>
      <c r="S5227" s="203"/>
      <c r="T5227" s="204"/>
      <c r="AT5227" s="199" t="s">
        <v>532</v>
      </c>
      <c r="AU5227" s="199" t="s">
        <v>89</v>
      </c>
      <c r="AV5227" s="14" t="s">
        <v>83</v>
      </c>
      <c r="AW5227" s="14" t="s">
        <v>30</v>
      </c>
      <c r="AX5227" s="14" t="s">
        <v>76</v>
      </c>
      <c r="AY5227" s="199" t="s">
        <v>524</v>
      </c>
    </row>
    <row r="5228" spans="1:65" s="13" customFormat="1">
      <c r="B5228" s="189"/>
      <c r="D5228" s="190" t="s">
        <v>532</v>
      </c>
      <c r="E5228" s="191" t="s">
        <v>1</v>
      </c>
      <c r="F5228" s="192" t="s">
        <v>4952</v>
      </c>
      <c r="H5228" s="193">
        <v>460.6</v>
      </c>
      <c r="I5228" s="194"/>
      <c r="L5228" s="189"/>
      <c r="M5228" s="195"/>
      <c r="N5228" s="196"/>
      <c r="O5228" s="196"/>
      <c r="P5228" s="196"/>
      <c r="Q5228" s="196"/>
      <c r="R5228" s="196"/>
      <c r="S5228" s="196"/>
      <c r="T5228" s="197"/>
      <c r="AT5228" s="191" t="s">
        <v>532</v>
      </c>
      <c r="AU5228" s="191" t="s">
        <v>89</v>
      </c>
      <c r="AV5228" s="13" t="s">
        <v>89</v>
      </c>
      <c r="AW5228" s="13" t="s">
        <v>30</v>
      </c>
      <c r="AX5228" s="13" t="s">
        <v>76</v>
      </c>
      <c r="AY5228" s="191" t="s">
        <v>524</v>
      </c>
    </row>
    <row r="5229" spans="1:65" s="15" customFormat="1">
      <c r="B5229" s="205"/>
      <c r="D5229" s="190" t="s">
        <v>532</v>
      </c>
      <c r="E5229" s="206" t="s">
        <v>1</v>
      </c>
      <c r="F5229" s="207" t="s">
        <v>589</v>
      </c>
      <c r="H5229" s="208">
        <v>460.6</v>
      </c>
      <c r="I5229" s="209"/>
      <c r="L5229" s="205"/>
      <c r="M5229" s="210"/>
      <c r="N5229" s="211"/>
      <c r="O5229" s="211"/>
      <c r="P5229" s="211"/>
      <c r="Q5229" s="211"/>
      <c r="R5229" s="211"/>
      <c r="S5229" s="211"/>
      <c r="T5229" s="212"/>
      <c r="AT5229" s="206" t="s">
        <v>532</v>
      </c>
      <c r="AU5229" s="206" t="s">
        <v>89</v>
      </c>
      <c r="AV5229" s="15" t="s">
        <v>537</v>
      </c>
      <c r="AW5229" s="15" t="s">
        <v>30</v>
      </c>
      <c r="AX5229" s="15" t="s">
        <v>76</v>
      </c>
      <c r="AY5229" s="206" t="s">
        <v>524</v>
      </c>
    </row>
    <row r="5230" spans="1:65" s="16" customFormat="1">
      <c r="B5230" s="213"/>
      <c r="D5230" s="190" t="s">
        <v>532</v>
      </c>
      <c r="E5230" s="214" t="s">
        <v>390</v>
      </c>
      <c r="F5230" s="215" t="s">
        <v>590</v>
      </c>
      <c r="H5230" s="216">
        <v>2760.0630000000001</v>
      </c>
      <c r="I5230" s="217"/>
      <c r="L5230" s="213"/>
      <c r="M5230" s="218"/>
      <c r="N5230" s="219"/>
      <c r="O5230" s="219"/>
      <c r="P5230" s="219"/>
      <c r="Q5230" s="219"/>
      <c r="R5230" s="219"/>
      <c r="S5230" s="219"/>
      <c r="T5230" s="220"/>
      <c r="AT5230" s="214" t="s">
        <v>532</v>
      </c>
      <c r="AU5230" s="214" t="s">
        <v>89</v>
      </c>
      <c r="AV5230" s="16" t="s">
        <v>530</v>
      </c>
      <c r="AW5230" s="16" t="s">
        <v>30</v>
      </c>
      <c r="AX5230" s="16" t="s">
        <v>83</v>
      </c>
      <c r="AY5230" s="214" t="s">
        <v>524</v>
      </c>
    </row>
    <row r="5231" spans="1:65" s="2" customFormat="1" ht="21.75" customHeight="1">
      <c r="A5231" s="35"/>
      <c r="B5231" s="144"/>
      <c r="C5231" s="176" t="s">
        <v>4953</v>
      </c>
      <c r="D5231" s="176" t="s">
        <v>526</v>
      </c>
      <c r="E5231" s="177" t="s">
        <v>4954</v>
      </c>
      <c r="F5231" s="178" t="s">
        <v>4955</v>
      </c>
      <c r="G5231" s="179" t="s">
        <v>529</v>
      </c>
      <c r="H5231" s="180">
        <v>56.039000000000001</v>
      </c>
      <c r="I5231" s="181"/>
      <c r="J5231" s="180">
        <f>ROUND(I5231*H5231,3)</f>
        <v>0</v>
      </c>
      <c r="K5231" s="182"/>
      <c r="L5231" s="36"/>
      <c r="M5231" s="183" t="s">
        <v>1</v>
      </c>
      <c r="N5231" s="184" t="s">
        <v>42</v>
      </c>
      <c r="O5231" s="61"/>
      <c r="P5231" s="185">
        <f>O5231*H5231</f>
        <v>0</v>
      </c>
      <c r="Q5231" s="185">
        <v>0</v>
      </c>
      <c r="R5231" s="185">
        <f>Q5231*H5231</f>
        <v>0</v>
      </c>
      <c r="S5231" s="185">
        <v>0</v>
      </c>
      <c r="T5231" s="186">
        <f>S5231*H5231</f>
        <v>0</v>
      </c>
      <c r="U5231" s="35"/>
      <c r="V5231" s="35"/>
      <c r="W5231" s="35"/>
      <c r="X5231" s="35"/>
      <c r="Y5231" s="35"/>
      <c r="Z5231" s="35"/>
      <c r="AA5231" s="35"/>
      <c r="AB5231" s="35"/>
      <c r="AC5231" s="35"/>
      <c r="AD5231" s="35"/>
      <c r="AE5231" s="35"/>
      <c r="AR5231" s="187" t="s">
        <v>644</v>
      </c>
      <c r="AT5231" s="187" t="s">
        <v>526</v>
      </c>
      <c r="AU5231" s="187" t="s">
        <v>89</v>
      </c>
      <c r="AY5231" s="18" t="s">
        <v>524</v>
      </c>
      <c r="BE5231" s="105">
        <f>IF(N5231="základná",J5231,0)</f>
        <v>0</v>
      </c>
      <c r="BF5231" s="105">
        <f>IF(N5231="znížená",J5231,0)</f>
        <v>0</v>
      </c>
      <c r="BG5231" s="105">
        <f>IF(N5231="zákl. prenesená",J5231,0)</f>
        <v>0</v>
      </c>
      <c r="BH5231" s="105">
        <f>IF(N5231="zníž. prenesená",J5231,0)</f>
        <v>0</v>
      </c>
      <c r="BI5231" s="105">
        <f>IF(N5231="nulová",J5231,0)</f>
        <v>0</v>
      </c>
      <c r="BJ5231" s="18" t="s">
        <v>89</v>
      </c>
      <c r="BK5231" s="188">
        <f>ROUND(I5231*H5231,3)</f>
        <v>0</v>
      </c>
      <c r="BL5231" s="18" t="s">
        <v>644</v>
      </c>
      <c r="BM5231" s="187" t="s">
        <v>4956</v>
      </c>
    </row>
    <row r="5232" spans="1:65" s="14" customFormat="1">
      <c r="B5232" s="198"/>
      <c r="D5232" s="190" t="s">
        <v>532</v>
      </c>
      <c r="E5232" s="199" t="s">
        <v>1</v>
      </c>
      <c r="F5232" s="200" t="s">
        <v>2238</v>
      </c>
      <c r="H5232" s="199" t="s">
        <v>1</v>
      </c>
      <c r="I5232" s="201"/>
      <c r="L5232" s="198"/>
      <c r="M5232" s="202"/>
      <c r="N5232" s="203"/>
      <c r="O5232" s="203"/>
      <c r="P5232" s="203"/>
      <c r="Q5232" s="203"/>
      <c r="R5232" s="203"/>
      <c r="S5232" s="203"/>
      <c r="T5232" s="204"/>
      <c r="AT5232" s="199" t="s">
        <v>532</v>
      </c>
      <c r="AU5232" s="199" t="s">
        <v>89</v>
      </c>
      <c r="AV5232" s="14" t="s">
        <v>83</v>
      </c>
      <c r="AW5232" s="14" t="s">
        <v>30</v>
      </c>
      <c r="AX5232" s="14" t="s">
        <v>76</v>
      </c>
      <c r="AY5232" s="199" t="s">
        <v>524</v>
      </c>
    </row>
    <row r="5233" spans="1:65" s="14" customFormat="1">
      <c r="B5233" s="198"/>
      <c r="D5233" s="190" t="s">
        <v>532</v>
      </c>
      <c r="E5233" s="199" t="s">
        <v>1</v>
      </c>
      <c r="F5233" s="200" t="s">
        <v>1534</v>
      </c>
      <c r="H5233" s="199" t="s">
        <v>1</v>
      </c>
      <c r="I5233" s="201"/>
      <c r="L5233" s="198"/>
      <c r="M5233" s="202"/>
      <c r="N5233" s="203"/>
      <c r="O5233" s="203"/>
      <c r="P5233" s="203"/>
      <c r="Q5233" s="203"/>
      <c r="R5233" s="203"/>
      <c r="S5233" s="203"/>
      <c r="T5233" s="204"/>
      <c r="AT5233" s="199" t="s">
        <v>532</v>
      </c>
      <c r="AU5233" s="199" t="s">
        <v>89</v>
      </c>
      <c r="AV5233" s="14" t="s">
        <v>83</v>
      </c>
      <c r="AW5233" s="14" t="s">
        <v>30</v>
      </c>
      <c r="AX5233" s="14" t="s">
        <v>76</v>
      </c>
      <c r="AY5233" s="199" t="s">
        <v>524</v>
      </c>
    </row>
    <row r="5234" spans="1:65" s="13" customFormat="1">
      <c r="B5234" s="189"/>
      <c r="D5234" s="190" t="s">
        <v>532</v>
      </c>
      <c r="E5234" s="191" t="s">
        <v>1</v>
      </c>
      <c r="F5234" s="192" t="s">
        <v>4957</v>
      </c>
      <c r="H5234" s="193">
        <v>5.0720000000000001</v>
      </c>
      <c r="I5234" s="194"/>
      <c r="L5234" s="189"/>
      <c r="M5234" s="195"/>
      <c r="N5234" s="196"/>
      <c r="O5234" s="196"/>
      <c r="P5234" s="196"/>
      <c r="Q5234" s="196"/>
      <c r="R5234" s="196"/>
      <c r="S5234" s="196"/>
      <c r="T5234" s="197"/>
      <c r="AT5234" s="191" t="s">
        <v>532</v>
      </c>
      <c r="AU5234" s="191" t="s">
        <v>89</v>
      </c>
      <c r="AV5234" s="13" t="s">
        <v>89</v>
      </c>
      <c r="AW5234" s="13" t="s">
        <v>30</v>
      </c>
      <c r="AX5234" s="13" t="s">
        <v>76</v>
      </c>
      <c r="AY5234" s="191" t="s">
        <v>524</v>
      </c>
    </row>
    <row r="5235" spans="1:65" s="13" customFormat="1">
      <c r="B5235" s="189"/>
      <c r="D5235" s="190" t="s">
        <v>532</v>
      </c>
      <c r="E5235" s="191" t="s">
        <v>1</v>
      </c>
      <c r="F5235" s="192" t="s">
        <v>4932</v>
      </c>
      <c r="H5235" s="193">
        <v>17.82</v>
      </c>
      <c r="I5235" s="194"/>
      <c r="L5235" s="189"/>
      <c r="M5235" s="195"/>
      <c r="N5235" s="196"/>
      <c r="O5235" s="196"/>
      <c r="P5235" s="196"/>
      <c r="Q5235" s="196"/>
      <c r="R5235" s="196"/>
      <c r="S5235" s="196"/>
      <c r="T5235" s="197"/>
      <c r="AT5235" s="191" t="s">
        <v>532</v>
      </c>
      <c r="AU5235" s="191" t="s">
        <v>89</v>
      </c>
      <c r="AV5235" s="13" t="s">
        <v>89</v>
      </c>
      <c r="AW5235" s="13" t="s">
        <v>30</v>
      </c>
      <c r="AX5235" s="13" t="s">
        <v>76</v>
      </c>
      <c r="AY5235" s="191" t="s">
        <v>524</v>
      </c>
    </row>
    <row r="5236" spans="1:65" s="14" customFormat="1">
      <c r="B5236" s="198"/>
      <c r="D5236" s="190" t="s">
        <v>532</v>
      </c>
      <c r="E5236" s="199" t="s">
        <v>1</v>
      </c>
      <c r="F5236" s="200" t="s">
        <v>1536</v>
      </c>
      <c r="H5236" s="199" t="s">
        <v>1</v>
      </c>
      <c r="I5236" s="201"/>
      <c r="L5236" s="198"/>
      <c r="M5236" s="202"/>
      <c r="N5236" s="203"/>
      <c r="O5236" s="203"/>
      <c r="P5236" s="203"/>
      <c r="Q5236" s="203"/>
      <c r="R5236" s="203"/>
      <c r="S5236" s="203"/>
      <c r="T5236" s="204"/>
      <c r="AT5236" s="199" t="s">
        <v>532</v>
      </c>
      <c r="AU5236" s="199" t="s">
        <v>89</v>
      </c>
      <c r="AV5236" s="14" t="s">
        <v>83</v>
      </c>
      <c r="AW5236" s="14" t="s">
        <v>30</v>
      </c>
      <c r="AX5236" s="14" t="s">
        <v>76</v>
      </c>
      <c r="AY5236" s="199" t="s">
        <v>524</v>
      </c>
    </row>
    <row r="5237" spans="1:65" s="13" customFormat="1">
      <c r="B5237" s="189"/>
      <c r="D5237" s="190" t="s">
        <v>532</v>
      </c>
      <c r="E5237" s="191" t="s">
        <v>1</v>
      </c>
      <c r="F5237" s="192" t="s">
        <v>4958</v>
      </c>
      <c r="H5237" s="193">
        <v>5.1029999999999998</v>
      </c>
      <c r="I5237" s="194"/>
      <c r="L5237" s="189"/>
      <c r="M5237" s="195"/>
      <c r="N5237" s="196"/>
      <c r="O5237" s="196"/>
      <c r="P5237" s="196"/>
      <c r="Q5237" s="196"/>
      <c r="R5237" s="196"/>
      <c r="S5237" s="196"/>
      <c r="T5237" s="197"/>
      <c r="AT5237" s="191" t="s">
        <v>532</v>
      </c>
      <c r="AU5237" s="191" t="s">
        <v>89</v>
      </c>
      <c r="AV5237" s="13" t="s">
        <v>89</v>
      </c>
      <c r="AW5237" s="13" t="s">
        <v>30</v>
      </c>
      <c r="AX5237" s="13" t="s">
        <v>76</v>
      </c>
      <c r="AY5237" s="191" t="s">
        <v>524</v>
      </c>
    </row>
    <row r="5238" spans="1:65" s="14" customFormat="1">
      <c r="B5238" s="198"/>
      <c r="D5238" s="190" t="s">
        <v>532</v>
      </c>
      <c r="E5238" s="199" t="s">
        <v>1</v>
      </c>
      <c r="F5238" s="200" t="s">
        <v>1553</v>
      </c>
      <c r="H5238" s="199" t="s">
        <v>1</v>
      </c>
      <c r="I5238" s="201"/>
      <c r="L5238" s="198"/>
      <c r="M5238" s="202"/>
      <c r="N5238" s="203"/>
      <c r="O5238" s="203"/>
      <c r="P5238" s="203"/>
      <c r="Q5238" s="203"/>
      <c r="R5238" s="203"/>
      <c r="S5238" s="203"/>
      <c r="T5238" s="204"/>
      <c r="AT5238" s="199" t="s">
        <v>532</v>
      </c>
      <c r="AU5238" s="199" t="s">
        <v>89</v>
      </c>
      <c r="AV5238" s="14" t="s">
        <v>83</v>
      </c>
      <c r="AW5238" s="14" t="s">
        <v>30</v>
      </c>
      <c r="AX5238" s="14" t="s">
        <v>76</v>
      </c>
      <c r="AY5238" s="199" t="s">
        <v>524</v>
      </c>
    </row>
    <row r="5239" spans="1:65" s="13" customFormat="1">
      <c r="B5239" s="189"/>
      <c r="D5239" s="190" t="s">
        <v>532</v>
      </c>
      <c r="E5239" s="191" t="s">
        <v>1</v>
      </c>
      <c r="F5239" s="192" t="s">
        <v>4959</v>
      </c>
      <c r="H5239" s="193">
        <v>4.9690000000000003</v>
      </c>
      <c r="I5239" s="194"/>
      <c r="L5239" s="189"/>
      <c r="M5239" s="195"/>
      <c r="N5239" s="196"/>
      <c r="O5239" s="196"/>
      <c r="P5239" s="196"/>
      <c r="Q5239" s="196"/>
      <c r="R5239" s="196"/>
      <c r="S5239" s="196"/>
      <c r="T5239" s="197"/>
      <c r="AT5239" s="191" t="s">
        <v>532</v>
      </c>
      <c r="AU5239" s="191" t="s">
        <v>89</v>
      </c>
      <c r="AV5239" s="13" t="s">
        <v>89</v>
      </c>
      <c r="AW5239" s="13" t="s">
        <v>30</v>
      </c>
      <c r="AX5239" s="13" t="s">
        <v>76</v>
      </c>
      <c r="AY5239" s="191" t="s">
        <v>524</v>
      </c>
    </row>
    <row r="5240" spans="1:65" s="13" customFormat="1">
      <c r="B5240" s="189"/>
      <c r="D5240" s="190" t="s">
        <v>532</v>
      </c>
      <c r="E5240" s="191" t="s">
        <v>1</v>
      </c>
      <c r="F5240" s="192" t="s">
        <v>4932</v>
      </c>
      <c r="H5240" s="193">
        <v>17.82</v>
      </c>
      <c r="I5240" s="194"/>
      <c r="L5240" s="189"/>
      <c r="M5240" s="195"/>
      <c r="N5240" s="196"/>
      <c r="O5240" s="196"/>
      <c r="P5240" s="196"/>
      <c r="Q5240" s="196"/>
      <c r="R5240" s="196"/>
      <c r="S5240" s="196"/>
      <c r="T5240" s="197"/>
      <c r="AT5240" s="191" t="s">
        <v>532</v>
      </c>
      <c r="AU5240" s="191" t="s">
        <v>89</v>
      </c>
      <c r="AV5240" s="13" t="s">
        <v>89</v>
      </c>
      <c r="AW5240" s="13" t="s">
        <v>30</v>
      </c>
      <c r="AX5240" s="13" t="s">
        <v>76</v>
      </c>
      <c r="AY5240" s="191" t="s">
        <v>524</v>
      </c>
    </row>
    <row r="5241" spans="1:65" s="13" customFormat="1">
      <c r="B5241" s="189"/>
      <c r="D5241" s="190" t="s">
        <v>532</v>
      </c>
      <c r="E5241" s="191" t="s">
        <v>1</v>
      </c>
      <c r="F5241" s="192" t="s">
        <v>4960</v>
      </c>
      <c r="H5241" s="193">
        <v>5.2549999999999999</v>
      </c>
      <c r="I5241" s="194"/>
      <c r="L5241" s="189"/>
      <c r="M5241" s="195"/>
      <c r="N5241" s="196"/>
      <c r="O5241" s="196"/>
      <c r="P5241" s="196"/>
      <c r="Q5241" s="196"/>
      <c r="R5241" s="196"/>
      <c r="S5241" s="196"/>
      <c r="T5241" s="197"/>
      <c r="AT5241" s="191" t="s">
        <v>532</v>
      </c>
      <c r="AU5241" s="191" t="s">
        <v>89</v>
      </c>
      <c r="AV5241" s="13" t="s">
        <v>89</v>
      </c>
      <c r="AW5241" s="13" t="s">
        <v>30</v>
      </c>
      <c r="AX5241" s="13" t="s">
        <v>76</v>
      </c>
      <c r="AY5241" s="191" t="s">
        <v>524</v>
      </c>
    </row>
    <row r="5242" spans="1:65" s="15" customFormat="1">
      <c r="B5242" s="205"/>
      <c r="D5242" s="190" t="s">
        <v>532</v>
      </c>
      <c r="E5242" s="206" t="s">
        <v>1</v>
      </c>
      <c r="F5242" s="207" t="s">
        <v>589</v>
      </c>
      <c r="H5242" s="208">
        <v>56.039000000000001</v>
      </c>
      <c r="I5242" s="209"/>
      <c r="L5242" s="205"/>
      <c r="M5242" s="210"/>
      <c r="N5242" s="211"/>
      <c r="O5242" s="211"/>
      <c r="P5242" s="211"/>
      <c r="Q5242" s="211"/>
      <c r="R5242" s="211"/>
      <c r="S5242" s="211"/>
      <c r="T5242" s="212"/>
      <c r="AT5242" s="206" t="s">
        <v>532</v>
      </c>
      <c r="AU5242" s="206" t="s">
        <v>89</v>
      </c>
      <c r="AV5242" s="15" t="s">
        <v>537</v>
      </c>
      <c r="AW5242" s="15" t="s">
        <v>30</v>
      </c>
      <c r="AX5242" s="15" t="s">
        <v>76</v>
      </c>
      <c r="AY5242" s="206" t="s">
        <v>524</v>
      </c>
    </row>
    <row r="5243" spans="1:65" s="16" customFormat="1">
      <c r="B5243" s="213"/>
      <c r="D5243" s="190" t="s">
        <v>532</v>
      </c>
      <c r="E5243" s="214" t="s">
        <v>393</v>
      </c>
      <c r="F5243" s="215" t="s">
        <v>590</v>
      </c>
      <c r="H5243" s="216">
        <v>56.039000000000001</v>
      </c>
      <c r="I5243" s="217"/>
      <c r="L5243" s="213"/>
      <c r="M5243" s="218"/>
      <c r="N5243" s="219"/>
      <c r="O5243" s="219"/>
      <c r="P5243" s="219"/>
      <c r="Q5243" s="219"/>
      <c r="R5243" s="219"/>
      <c r="S5243" s="219"/>
      <c r="T5243" s="220"/>
      <c r="AT5243" s="214" t="s">
        <v>532</v>
      </c>
      <c r="AU5243" s="214" t="s">
        <v>89</v>
      </c>
      <c r="AV5243" s="16" t="s">
        <v>530</v>
      </c>
      <c r="AW5243" s="16" t="s">
        <v>30</v>
      </c>
      <c r="AX5243" s="16" t="s">
        <v>83</v>
      </c>
      <c r="AY5243" s="214" t="s">
        <v>524</v>
      </c>
    </row>
    <row r="5244" spans="1:65" s="2" customFormat="1" ht="21.75" customHeight="1">
      <c r="A5244" s="35"/>
      <c r="B5244" s="144"/>
      <c r="C5244" s="176" t="s">
        <v>4961</v>
      </c>
      <c r="D5244" s="176" t="s">
        <v>526</v>
      </c>
      <c r="E5244" s="177" t="s">
        <v>4962</v>
      </c>
      <c r="F5244" s="178" t="s">
        <v>4963</v>
      </c>
      <c r="G5244" s="179" t="s">
        <v>529</v>
      </c>
      <c r="H5244" s="180">
        <v>18.399999999999999</v>
      </c>
      <c r="I5244" s="181"/>
      <c r="J5244" s="180">
        <f>ROUND(I5244*H5244,3)</f>
        <v>0</v>
      </c>
      <c r="K5244" s="182"/>
      <c r="L5244" s="36"/>
      <c r="M5244" s="183" t="s">
        <v>1</v>
      </c>
      <c r="N5244" s="184" t="s">
        <v>42</v>
      </c>
      <c r="O5244" s="61"/>
      <c r="P5244" s="185">
        <f>O5244*H5244</f>
        <v>0</v>
      </c>
      <c r="Q5244" s="185">
        <v>0</v>
      </c>
      <c r="R5244" s="185">
        <f>Q5244*H5244</f>
        <v>0</v>
      </c>
      <c r="S5244" s="185">
        <v>0</v>
      </c>
      <c r="T5244" s="186">
        <f>S5244*H5244</f>
        <v>0</v>
      </c>
      <c r="U5244" s="35"/>
      <c r="V5244" s="35"/>
      <c r="W5244" s="35"/>
      <c r="X5244" s="35"/>
      <c r="Y5244" s="35"/>
      <c r="Z5244" s="35"/>
      <c r="AA5244" s="35"/>
      <c r="AB5244" s="35"/>
      <c r="AC5244" s="35"/>
      <c r="AD5244" s="35"/>
      <c r="AE5244" s="35"/>
      <c r="AR5244" s="187" t="s">
        <v>644</v>
      </c>
      <c r="AT5244" s="187" t="s">
        <v>526</v>
      </c>
      <c r="AU5244" s="187" t="s">
        <v>89</v>
      </c>
      <c r="AY5244" s="18" t="s">
        <v>524</v>
      </c>
      <c r="BE5244" s="105">
        <f>IF(N5244="základná",J5244,0)</f>
        <v>0</v>
      </c>
      <c r="BF5244" s="105">
        <f>IF(N5244="znížená",J5244,0)</f>
        <v>0</v>
      </c>
      <c r="BG5244" s="105">
        <f>IF(N5244="zákl. prenesená",J5244,0)</f>
        <v>0</v>
      </c>
      <c r="BH5244" s="105">
        <f>IF(N5244="zníž. prenesená",J5244,0)</f>
        <v>0</v>
      </c>
      <c r="BI5244" s="105">
        <f>IF(N5244="nulová",J5244,0)</f>
        <v>0</v>
      </c>
      <c r="BJ5244" s="18" t="s">
        <v>89</v>
      </c>
      <c r="BK5244" s="188">
        <f>ROUND(I5244*H5244,3)</f>
        <v>0</v>
      </c>
      <c r="BL5244" s="18" t="s">
        <v>644</v>
      </c>
      <c r="BM5244" s="187" t="s">
        <v>4964</v>
      </c>
    </row>
    <row r="5245" spans="1:65" s="14" customFormat="1">
      <c r="B5245" s="198"/>
      <c r="D5245" s="190" t="s">
        <v>532</v>
      </c>
      <c r="E5245" s="199" t="s">
        <v>1</v>
      </c>
      <c r="F5245" s="200" t="s">
        <v>2238</v>
      </c>
      <c r="H5245" s="199" t="s">
        <v>1</v>
      </c>
      <c r="I5245" s="201"/>
      <c r="L5245" s="198"/>
      <c r="M5245" s="202"/>
      <c r="N5245" s="203"/>
      <c r="O5245" s="203"/>
      <c r="P5245" s="203"/>
      <c r="Q5245" s="203"/>
      <c r="R5245" s="203"/>
      <c r="S5245" s="203"/>
      <c r="T5245" s="204"/>
      <c r="AT5245" s="199" t="s">
        <v>532</v>
      </c>
      <c r="AU5245" s="199" t="s">
        <v>89</v>
      </c>
      <c r="AV5245" s="14" t="s">
        <v>83</v>
      </c>
      <c r="AW5245" s="14" t="s">
        <v>30</v>
      </c>
      <c r="AX5245" s="14" t="s">
        <v>76</v>
      </c>
      <c r="AY5245" s="199" t="s">
        <v>524</v>
      </c>
    </row>
    <row r="5246" spans="1:65" s="13" customFormat="1">
      <c r="B5246" s="189"/>
      <c r="D5246" s="190" t="s">
        <v>532</v>
      </c>
      <c r="E5246" s="191" t="s">
        <v>1</v>
      </c>
      <c r="F5246" s="192" t="s">
        <v>404</v>
      </c>
      <c r="H5246" s="193">
        <v>18.399999999999999</v>
      </c>
      <c r="I5246" s="194"/>
      <c r="L5246" s="189"/>
      <c r="M5246" s="195"/>
      <c r="N5246" s="196"/>
      <c r="O5246" s="196"/>
      <c r="P5246" s="196"/>
      <c r="Q5246" s="196"/>
      <c r="R5246" s="196"/>
      <c r="S5246" s="196"/>
      <c r="T5246" s="197"/>
      <c r="AT5246" s="191" t="s">
        <v>532</v>
      </c>
      <c r="AU5246" s="191" t="s">
        <v>89</v>
      </c>
      <c r="AV5246" s="13" t="s">
        <v>89</v>
      </c>
      <c r="AW5246" s="13" t="s">
        <v>30</v>
      </c>
      <c r="AX5246" s="13" t="s">
        <v>76</v>
      </c>
      <c r="AY5246" s="191" t="s">
        <v>524</v>
      </c>
    </row>
    <row r="5247" spans="1:65" s="15" customFormat="1">
      <c r="B5247" s="205"/>
      <c r="D5247" s="190" t="s">
        <v>532</v>
      </c>
      <c r="E5247" s="206" t="s">
        <v>1</v>
      </c>
      <c r="F5247" s="207" t="s">
        <v>589</v>
      </c>
      <c r="H5247" s="208">
        <v>18.399999999999999</v>
      </c>
      <c r="I5247" s="209"/>
      <c r="L5247" s="205"/>
      <c r="M5247" s="210"/>
      <c r="N5247" s="211"/>
      <c r="O5247" s="211"/>
      <c r="P5247" s="211"/>
      <c r="Q5247" s="211"/>
      <c r="R5247" s="211"/>
      <c r="S5247" s="211"/>
      <c r="T5247" s="212"/>
      <c r="AT5247" s="206" t="s">
        <v>532</v>
      </c>
      <c r="AU5247" s="206" t="s">
        <v>89</v>
      </c>
      <c r="AV5247" s="15" t="s">
        <v>537</v>
      </c>
      <c r="AW5247" s="15" t="s">
        <v>30</v>
      </c>
      <c r="AX5247" s="15" t="s">
        <v>76</v>
      </c>
      <c r="AY5247" s="206" t="s">
        <v>524</v>
      </c>
    </row>
    <row r="5248" spans="1:65" s="16" customFormat="1">
      <c r="B5248" s="213"/>
      <c r="D5248" s="190" t="s">
        <v>532</v>
      </c>
      <c r="E5248" s="214" t="s">
        <v>402</v>
      </c>
      <c r="F5248" s="215" t="s">
        <v>590</v>
      </c>
      <c r="H5248" s="216">
        <v>18.399999999999999</v>
      </c>
      <c r="I5248" s="217"/>
      <c r="L5248" s="213"/>
      <c r="M5248" s="218"/>
      <c r="N5248" s="219"/>
      <c r="O5248" s="219"/>
      <c r="P5248" s="219"/>
      <c r="Q5248" s="219"/>
      <c r="R5248" s="219"/>
      <c r="S5248" s="219"/>
      <c r="T5248" s="220"/>
      <c r="AT5248" s="214" t="s">
        <v>532</v>
      </c>
      <c r="AU5248" s="214" t="s">
        <v>89</v>
      </c>
      <c r="AV5248" s="16" t="s">
        <v>530</v>
      </c>
      <c r="AW5248" s="16" t="s">
        <v>30</v>
      </c>
      <c r="AX5248" s="16" t="s">
        <v>83</v>
      </c>
      <c r="AY5248" s="214" t="s">
        <v>524</v>
      </c>
    </row>
    <row r="5249" spans="1:65" s="2" customFormat="1" ht="21.75" customHeight="1">
      <c r="A5249" s="35"/>
      <c r="B5249" s="144"/>
      <c r="C5249" s="176" t="s">
        <v>4965</v>
      </c>
      <c r="D5249" s="176" t="s">
        <v>526</v>
      </c>
      <c r="E5249" s="177" t="s">
        <v>4966</v>
      </c>
      <c r="F5249" s="178" t="s">
        <v>4967</v>
      </c>
      <c r="G5249" s="179" t="s">
        <v>529</v>
      </c>
      <c r="H5249" s="180">
        <v>24</v>
      </c>
      <c r="I5249" s="181"/>
      <c r="J5249" s="180">
        <f>ROUND(I5249*H5249,3)</f>
        <v>0</v>
      </c>
      <c r="K5249" s="182"/>
      <c r="L5249" s="36"/>
      <c r="M5249" s="183" t="s">
        <v>1</v>
      </c>
      <c r="N5249" s="184" t="s">
        <v>42</v>
      </c>
      <c r="O5249" s="61"/>
      <c r="P5249" s="185">
        <f>O5249*H5249</f>
        <v>0</v>
      </c>
      <c r="Q5249" s="185">
        <v>0</v>
      </c>
      <c r="R5249" s="185">
        <f>Q5249*H5249</f>
        <v>0</v>
      </c>
      <c r="S5249" s="185">
        <v>0</v>
      </c>
      <c r="T5249" s="186">
        <f>S5249*H5249</f>
        <v>0</v>
      </c>
      <c r="U5249" s="35"/>
      <c r="V5249" s="35"/>
      <c r="W5249" s="35"/>
      <c r="X5249" s="35"/>
      <c r="Y5249" s="35"/>
      <c r="Z5249" s="35"/>
      <c r="AA5249" s="35"/>
      <c r="AB5249" s="35"/>
      <c r="AC5249" s="35"/>
      <c r="AD5249" s="35"/>
      <c r="AE5249" s="35"/>
      <c r="AR5249" s="187" t="s">
        <v>644</v>
      </c>
      <c r="AT5249" s="187" t="s">
        <v>526</v>
      </c>
      <c r="AU5249" s="187" t="s">
        <v>89</v>
      </c>
      <c r="AY5249" s="18" t="s">
        <v>524</v>
      </c>
      <c r="BE5249" s="105">
        <f>IF(N5249="základná",J5249,0)</f>
        <v>0</v>
      </c>
      <c r="BF5249" s="105">
        <f>IF(N5249="znížená",J5249,0)</f>
        <v>0</v>
      </c>
      <c r="BG5249" s="105">
        <f>IF(N5249="zákl. prenesená",J5249,0)</f>
        <v>0</v>
      </c>
      <c r="BH5249" s="105">
        <f>IF(N5249="zníž. prenesená",J5249,0)</f>
        <v>0</v>
      </c>
      <c r="BI5249" s="105">
        <f>IF(N5249="nulová",J5249,0)</f>
        <v>0</v>
      </c>
      <c r="BJ5249" s="18" t="s">
        <v>89</v>
      </c>
      <c r="BK5249" s="188">
        <f>ROUND(I5249*H5249,3)</f>
        <v>0</v>
      </c>
      <c r="BL5249" s="18" t="s">
        <v>644</v>
      </c>
      <c r="BM5249" s="187" t="s">
        <v>4968</v>
      </c>
    </row>
    <row r="5250" spans="1:65" s="14" customFormat="1">
      <c r="B5250" s="198"/>
      <c r="D5250" s="190" t="s">
        <v>532</v>
      </c>
      <c r="E5250" s="199" t="s">
        <v>1</v>
      </c>
      <c r="F5250" s="200" t="s">
        <v>2240</v>
      </c>
      <c r="H5250" s="199" t="s">
        <v>1</v>
      </c>
      <c r="I5250" s="201"/>
      <c r="L5250" s="198"/>
      <c r="M5250" s="202"/>
      <c r="N5250" s="203"/>
      <c r="O5250" s="203"/>
      <c r="P5250" s="203"/>
      <c r="Q5250" s="203"/>
      <c r="R5250" s="203"/>
      <c r="S5250" s="203"/>
      <c r="T5250" s="204"/>
      <c r="AT5250" s="199" t="s">
        <v>532</v>
      </c>
      <c r="AU5250" s="199" t="s">
        <v>89</v>
      </c>
      <c r="AV5250" s="14" t="s">
        <v>83</v>
      </c>
      <c r="AW5250" s="14" t="s">
        <v>30</v>
      </c>
      <c r="AX5250" s="14" t="s">
        <v>76</v>
      </c>
      <c r="AY5250" s="199" t="s">
        <v>524</v>
      </c>
    </row>
    <row r="5251" spans="1:65" s="14" customFormat="1">
      <c r="B5251" s="198"/>
      <c r="D5251" s="190" t="s">
        <v>532</v>
      </c>
      <c r="E5251" s="199" t="s">
        <v>1</v>
      </c>
      <c r="F5251" s="200" t="s">
        <v>1162</v>
      </c>
      <c r="H5251" s="199" t="s">
        <v>1</v>
      </c>
      <c r="I5251" s="201"/>
      <c r="L5251" s="198"/>
      <c r="M5251" s="202"/>
      <c r="N5251" s="203"/>
      <c r="O5251" s="203"/>
      <c r="P5251" s="203"/>
      <c r="Q5251" s="203"/>
      <c r="R5251" s="203"/>
      <c r="S5251" s="203"/>
      <c r="T5251" s="204"/>
      <c r="AT5251" s="199" t="s">
        <v>532</v>
      </c>
      <c r="AU5251" s="199" t="s">
        <v>89</v>
      </c>
      <c r="AV5251" s="14" t="s">
        <v>83</v>
      </c>
      <c r="AW5251" s="14" t="s">
        <v>30</v>
      </c>
      <c r="AX5251" s="14" t="s">
        <v>76</v>
      </c>
      <c r="AY5251" s="199" t="s">
        <v>524</v>
      </c>
    </row>
    <row r="5252" spans="1:65" s="13" customFormat="1">
      <c r="B5252" s="189"/>
      <c r="D5252" s="190" t="s">
        <v>532</v>
      </c>
      <c r="E5252" s="191" t="s">
        <v>1</v>
      </c>
      <c r="F5252" s="192" t="s">
        <v>4969</v>
      </c>
      <c r="H5252" s="193">
        <v>24</v>
      </c>
      <c r="I5252" s="194"/>
      <c r="L5252" s="189"/>
      <c r="M5252" s="195"/>
      <c r="N5252" s="196"/>
      <c r="O5252" s="196"/>
      <c r="P5252" s="196"/>
      <c r="Q5252" s="196"/>
      <c r="R5252" s="196"/>
      <c r="S5252" s="196"/>
      <c r="T5252" s="197"/>
      <c r="AT5252" s="191" t="s">
        <v>532</v>
      </c>
      <c r="AU5252" s="191" t="s">
        <v>89</v>
      </c>
      <c r="AV5252" s="13" t="s">
        <v>89</v>
      </c>
      <c r="AW5252" s="13" t="s">
        <v>30</v>
      </c>
      <c r="AX5252" s="13" t="s">
        <v>76</v>
      </c>
      <c r="AY5252" s="191" t="s">
        <v>524</v>
      </c>
    </row>
    <row r="5253" spans="1:65" s="15" customFormat="1">
      <c r="B5253" s="205"/>
      <c r="D5253" s="190" t="s">
        <v>532</v>
      </c>
      <c r="E5253" s="206" t="s">
        <v>1</v>
      </c>
      <c r="F5253" s="207" t="s">
        <v>589</v>
      </c>
      <c r="H5253" s="208">
        <v>24</v>
      </c>
      <c r="I5253" s="209"/>
      <c r="L5253" s="205"/>
      <c r="M5253" s="210"/>
      <c r="N5253" s="211"/>
      <c r="O5253" s="211"/>
      <c r="P5253" s="211"/>
      <c r="Q5253" s="211"/>
      <c r="R5253" s="211"/>
      <c r="S5253" s="211"/>
      <c r="T5253" s="212"/>
      <c r="AT5253" s="206" t="s">
        <v>532</v>
      </c>
      <c r="AU5253" s="206" t="s">
        <v>89</v>
      </c>
      <c r="AV5253" s="15" t="s">
        <v>537</v>
      </c>
      <c r="AW5253" s="15" t="s">
        <v>30</v>
      </c>
      <c r="AX5253" s="15" t="s">
        <v>76</v>
      </c>
      <c r="AY5253" s="206" t="s">
        <v>524</v>
      </c>
    </row>
    <row r="5254" spans="1:65" s="16" customFormat="1">
      <c r="B5254" s="213"/>
      <c r="D5254" s="190" t="s">
        <v>532</v>
      </c>
      <c r="E5254" s="214" t="s">
        <v>406</v>
      </c>
      <c r="F5254" s="215" t="s">
        <v>590</v>
      </c>
      <c r="H5254" s="216">
        <v>24</v>
      </c>
      <c r="I5254" s="217"/>
      <c r="L5254" s="213"/>
      <c r="M5254" s="218"/>
      <c r="N5254" s="219"/>
      <c r="O5254" s="219"/>
      <c r="P5254" s="219"/>
      <c r="Q5254" s="219"/>
      <c r="R5254" s="219"/>
      <c r="S5254" s="219"/>
      <c r="T5254" s="220"/>
      <c r="AT5254" s="214" t="s">
        <v>532</v>
      </c>
      <c r="AU5254" s="214" t="s">
        <v>89</v>
      </c>
      <c r="AV5254" s="16" t="s">
        <v>530</v>
      </c>
      <c r="AW5254" s="16" t="s">
        <v>30</v>
      </c>
      <c r="AX5254" s="16" t="s">
        <v>83</v>
      </c>
      <c r="AY5254" s="214" t="s">
        <v>524</v>
      </c>
    </row>
    <row r="5255" spans="1:65" s="2" customFormat="1" ht="21.75" customHeight="1">
      <c r="A5255" s="35"/>
      <c r="B5255" s="144"/>
      <c r="C5255" s="176" t="s">
        <v>4970</v>
      </c>
      <c r="D5255" s="176" t="s">
        <v>526</v>
      </c>
      <c r="E5255" s="177" t="s">
        <v>4971</v>
      </c>
      <c r="F5255" s="178" t="s">
        <v>376</v>
      </c>
      <c r="G5255" s="179" t="s">
        <v>529</v>
      </c>
      <c r="H5255" s="180">
        <v>39.9</v>
      </c>
      <c r="I5255" s="181"/>
      <c r="J5255" s="180">
        <f>ROUND(I5255*H5255,3)</f>
        <v>0</v>
      </c>
      <c r="K5255" s="182"/>
      <c r="L5255" s="36"/>
      <c r="M5255" s="183" t="s">
        <v>1</v>
      </c>
      <c r="N5255" s="184" t="s">
        <v>42</v>
      </c>
      <c r="O5255" s="61"/>
      <c r="P5255" s="185">
        <f>O5255*H5255</f>
        <v>0</v>
      </c>
      <c r="Q5255" s="185">
        <v>0</v>
      </c>
      <c r="R5255" s="185">
        <f>Q5255*H5255</f>
        <v>0</v>
      </c>
      <c r="S5255" s="185">
        <v>0</v>
      </c>
      <c r="T5255" s="186">
        <f>S5255*H5255</f>
        <v>0</v>
      </c>
      <c r="U5255" s="35"/>
      <c r="V5255" s="35"/>
      <c r="W5255" s="35"/>
      <c r="X5255" s="35"/>
      <c r="Y5255" s="35"/>
      <c r="Z5255" s="35"/>
      <c r="AA5255" s="35"/>
      <c r="AB5255" s="35"/>
      <c r="AC5255" s="35"/>
      <c r="AD5255" s="35"/>
      <c r="AE5255" s="35"/>
      <c r="AR5255" s="187" t="s">
        <v>644</v>
      </c>
      <c r="AT5255" s="187" t="s">
        <v>526</v>
      </c>
      <c r="AU5255" s="187" t="s">
        <v>89</v>
      </c>
      <c r="AY5255" s="18" t="s">
        <v>524</v>
      </c>
      <c r="BE5255" s="105">
        <f>IF(N5255="základná",J5255,0)</f>
        <v>0</v>
      </c>
      <c r="BF5255" s="105">
        <f>IF(N5255="znížená",J5255,0)</f>
        <v>0</v>
      </c>
      <c r="BG5255" s="105">
        <f>IF(N5255="zákl. prenesená",J5255,0)</f>
        <v>0</v>
      </c>
      <c r="BH5255" s="105">
        <f>IF(N5255="zníž. prenesená",J5255,0)</f>
        <v>0</v>
      </c>
      <c r="BI5255" s="105">
        <f>IF(N5255="nulová",J5255,0)</f>
        <v>0</v>
      </c>
      <c r="BJ5255" s="18" t="s">
        <v>89</v>
      </c>
      <c r="BK5255" s="188">
        <f>ROUND(I5255*H5255,3)</f>
        <v>0</v>
      </c>
      <c r="BL5255" s="18" t="s">
        <v>644</v>
      </c>
      <c r="BM5255" s="187" t="s">
        <v>4972</v>
      </c>
    </row>
    <row r="5256" spans="1:65" s="14" customFormat="1">
      <c r="B5256" s="198"/>
      <c r="D5256" s="190" t="s">
        <v>532</v>
      </c>
      <c r="E5256" s="199" t="s">
        <v>1</v>
      </c>
      <c r="F5256" s="200" t="s">
        <v>577</v>
      </c>
      <c r="H5256" s="199" t="s">
        <v>1</v>
      </c>
      <c r="I5256" s="201"/>
      <c r="L5256" s="198"/>
      <c r="M5256" s="202"/>
      <c r="N5256" s="203"/>
      <c r="O5256" s="203"/>
      <c r="P5256" s="203"/>
      <c r="Q5256" s="203"/>
      <c r="R5256" s="203"/>
      <c r="S5256" s="203"/>
      <c r="T5256" s="204"/>
      <c r="AT5256" s="199" t="s">
        <v>532</v>
      </c>
      <c r="AU5256" s="199" t="s">
        <v>89</v>
      </c>
      <c r="AV5256" s="14" t="s">
        <v>83</v>
      </c>
      <c r="AW5256" s="14" t="s">
        <v>30</v>
      </c>
      <c r="AX5256" s="14" t="s">
        <v>76</v>
      </c>
      <c r="AY5256" s="199" t="s">
        <v>524</v>
      </c>
    </row>
    <row r="5257" spans="1:65" s="14" customFormat="1">
      <c r="B5257" s="198"/>
      <c r="D5257" s="190" t="s">
        <v>532</v>
      </c>
      <c r="E5257" s="199" t="s">
        <v>1</v>
      </c>
      <c r="F5257" s="200" t="s">
        <v>4973</v>
      </c>
      <c r="H5257" s="199" t="s">
        <v>1</v>
      </c>
      <c r="I5257" s="201"/>
      <c r="L5257" s="198"/>
      <c r="M5257" s="202"/>
      <c r="N5257" s="203"/>
      <c r="O5257" s="203"/>
      <c r="P5257" s="203"/>
      <c r="Q5257" s="203"/>
      <c r="R5257" s="203"/>
      <c r="S5257" s="203"/>
      <c r="T5257" s="204"/>
      <c r="AT5257" s="199" t="s">
        <v>532</v>
      </c>
      <c r="AU5257" s="199" t="s">
        <v>89</v>
      </c>
      <c r="AV5257" s="14" t="s">
        <v>83</v>
      </c>
      <c r="AW5257" s="14" t="s">
        <v>30</v>
      </c>
      <c r="AX5257" s="14" t="s">
        <v>76</v>
      </c>
      <c r="AY5257" s="199" t="s">
        <v>524</v>
      </c>
    </row>
    <row r="5258" spans="1:65" s="13" customFormat="1">
      <c r="B5258" s="189"/>
      <c r="D5258" s="190" t="s">
        <v>532</v>
      </c>
      <c r="E5258" s="191" t="s">
        <v>1</v>
      </c>
      <c r="F5258" s="192" t="s">
        <v>4974</v>
      </c>
      <c r="H5258" s="193">
        <v>39.9</v>
      </c>
      <c r="I5258" s="194"/>
      <c r="L5258" s="189"/>
      <c r="M5258" s="195"/>
      <c r="N5258" s="196"/>
      <c r="O5258" s="196"/>
      <c r="P5258" s="196"/>
      <c r="Q5258" s="196"/>
      <c r="R5258" s="196"/>
      <c r="S5258" s="196"/>
      <c r="T5258" s="197"/>
      <c r="AT5258" s="191" t="s">
        <v>532</v>
      </c>
      <c r="AU5258" s="191" t="s">
        <v>89</v>
      </c>
      <c r="AV5258" s="13" t="s">
        <v>89</v>
      </c>
      <c r="AW5258" s="13" t="s">
        <v>30</v>
      </c>
      <c r="AX5258" s="13" t="s">
        <v>76</v>
      </c>
      <c r="AY5258" s="191" t="s">
        <v>524</v>
      </c>
    </row>
    <row r="5259" spans="1:65" s="16" customFormat="1">
      <c r="B5259" s="213"/>
      <c r="D5259" s="190" t="s">
        <v>532</v>
      </c>
      <c r="E5259" s="214" t="s">
        <v>375</v>
      </c>
      <c r="F5259" s="215" t="s">
        <v>590</v>
      </c>
      <c r="H5259" s="216">
        <v>39.9</v>
      </c>
      <c r="I5259" s="217"/>
      <c r="L5259" s="213"/>
      <c r="M5259" s="218"/>
      <c r="N5259" s="219"/>
      <c r="O5259" s="219"/>
      <c r="P5259" s="219"/>
      <c r="Q5259" s="219"/>
      <c r="R5259" s="219"/>
      <c r="S5259" s="219"/>
      <c r="T5259" s="220"/>
      <c r="AT5259" s="214" t="s">
        <v>532</v>
      </c>
      <c r="AU5259" s="214" t="s">
        <v>89</v>
      </c>
      <c r="AV5259" s="16" t="s">
        <v>530</v>
      </c>
      <c r="AW5259" s="16" t="s">
        <v>30</v>
      </c>
      <c r="AX5259" s="16" t="s">
        <v>83</v>
      </c>
      <c r="AY5259" s="214" t="s">
        <v>524</v>
      </c>
    </row>
    <row r="5260" spans="1:65" s="2" customFormat="1" ht="21.75" customHeight="1">
      <c r="A5260" s="35"/>
      <c r="B5260" s="144"/>
      <c r="C5260" s="176" t="s">
        <v>4975</v>
      </c>
      <c r="D5260" s="176" t="s">
        <v>526</v>
      </c>
      <c r="E5260" s="177" t="s">
        <v>4976</v>
      </c>
      <c r="F5260" s="178" t="s">
        <v>4977</v>
      </c>
      <c r="G5260" s="179" t="s">
        <v>529</v>
      </c>
      <c r="H5260" s="180">
        <v>56.6</v>
      </c>
      <c r="I5260" s="181"/>
      <c r="J5260" s="180">
        <f>ROUND(I5260*H5260,3)</f>
        <v>0</v>
      </c>
      <c r="K5260" s="182"/>
      <c r="L5260" s="36"/>
      <c r="M5260" s="183" t="s">
        <v>1</v>
      </c>
      <c r="N5260" s="184" t="s">
        <v>42</v>
      </c>
      <c r="O5260" s="61"/>
      <c r="P5260" s="185">
        <f>O5260*H5260</f>
        <v>0</v>
      </c>
      <c r="Q5260" s="185">
        <v>0</v>
      </c>
      <c r="R5260" s="185">
        <f>Q5260*H5260</f>
        <v>0</v>
      </c>
      <c r="S5260" s="185">
        <v>0</v>
      </c>
      <c r="T5260" s="186">
        <f>S5260*H5260</f>
        <v>0</v>
      </c>
      <c r="U5260" s="35"/>
      <c r="V5260" s="35"/>
      <c r="W5260" s="35"/>
      <c r="X5260" s="35"/>
      <c r="Y5260" s="35"/>
      <c r="Z5260" s="35"/>
      <c r="AA5260" s="35"/>
      <c r="AB5260" s="35"/>
      <c r="AC5260" s="35"/>
      <c r="AD5260" s="35"/>
      <c r="AE5260" s="35"/>
      <c r="AR5260" s="187" t="s">
        <v>530</v>
      </c>
      <c r="AT5260" s="187" t="s">
        <v>526</v>
      </c>
      <c r="AU5260" s="187" t="s">
        <v>89</v>
      </c>
      <c r="AY5260" s="18" t="s">
        <v>524</v>
      </c>
      <c r="BE5260" s="105">
        <f>IF(N5260="základná",J5260,0)</f>
        <v>0</v>
      </c>
      <c r="BF5260" s="105">
        <f>IF(N5260="znížená",J5260,0)</f>
        <v>0</v>
      </c>
      <c r="BG5260" s="105">
        <f>IF(N5260="zákl. prenesená",J5260,0)</f>
        <v>0</v>
      </c>
      <c r="BH5260" s="105">
        <f>IF(N5260="zníž. prenesená",J5260,0)</f>
        <v>0</v>
      </c>
      <c r="BI5260" s="105">
        <f>IF(N5260="nulová",J5260,0)</f>
        <v>0</v>
      </c>
      <c r="BJ5260" s="18" t="s">
        <v>89</v>
      </c>
      <c r="BK5260" s="188">
        <f>ROUND(I5260*H5260,3)</f>
        <v>0</v>
      </c>
      <c r="BL5260" s="18" t="s">
        <v>530</v>
      </c>
      <c r="BM5260" s="187" t="s">
        <v>4978</v>
      </c>
    </row>
    <row r="5261" spans="1:65" s="14" customFormat="1">
      <c r="B5261" s="198"/>
      <c r="D5261" s="190" t="s">
        <v>532</v>
      </c>
      <c r="E5261" s="199" t="s">
        <v>1</v>
      </c>
      <c r="F5261" s="200" t="s">
        <v>1024</v>
      </c>
      <c r="H5261" s="199" t="s">
        <v>1</v>
      </c>
      <c r="I5261" s="201"/>
      <c r="L5261" s="198"/>
      <c r="M5261" s="202"/>
      <c r="N5261" s="203"/>
      <c r="O5261" s="203"/>
      <c r="P5261" s="203"/>
      <c r="Q5261" s="203"/>
      <c r="R5261" s="203"/>
      <c r="S5261" s="203"/>
      <c r="T5261" s="204"/>
      <c r="AT5261" s="199" t="s">
        <v>532</v>
      </c>
      <c r="AU5261" s="199" t="s">
        <v>89</v>
      </c>
      <c r="AV5261" s="14" t="s">
        <v>83</v>
      </c>
      <c r="AW5261" s="14" t="s">
        <v>30</v>
      </c>
      <c r="AX5261" s="14" t="s">
        <v>76</v>
      </c>
      <c r="AY5261" s="199" t="s">
        <v>524</v>
      </c>
    </row>
    <row r="5262" spans="1:65" s="13" customFormat="1">
      <c r="B5262" s="189"/>
      <c r="D5262" s="190" t="s">
        <v>532</v>
      </c>
      <c r="E5262" s="191" t="s">
        <v>1</v>
      </c>
      <c r="F5262" s="192" t="s">
        <v>4979</v>
      </c>
      <c r="H5262" s="193">
        <v>56.6</v>
      </c>
      <c r="I5262" s="194"/>
      <c r="L5262" s="189"/>
      <c r="M5262" s="195"/>
      <c r="N5262" s="196"/>
      <c r="O5262" s="196"/>
      <c r="P5262" s="196"/>
      <c r="Q5262" s="196"/>
      <c r="R5262" s="196"/>
      <c r="S5262" s="196"/>
      <c r="T5262" s="197"/>
      <c r="AT5262" s="191" t="s">
        <v>532</v>
      </c>
      <c r="AU5262" s="191" t="s">
        <v>89</v>
      </c>
      <c r="AV5262" s="13" t="s">
        <v>89</v>
      </c>
      <c r="AW5262" s="13" t="s">
        <v>30</v>
      </c>
      <c r="AX5262" s="13" t="s">
        <v>76</v>
      </c>
      <c r="AY5262" s="191" t="s">
        <v>524</v>
      </c>
    </row>
    <row r="5263" spans="1:65" s="15" customFormat="1">
      <c r="B5263" s="205"/>
      <c r="D5263" s="190" t="s">
        <v>532</v>
      </c>
      <c r="E5263" s="206" t="s">
        <v>1</v>
      </c>
      <c r="F5263" s="207" t="s">
        <v>589</v>
      </c>
      <c r="H5263" s="208">
        <v>56.6</v>
      </c>
      <c r="I5263" s="209"/>
      <c r="L5263" s="205"/>
      <c r="M5263" s="210"/>
      <c r="N5263" s="211"/>
      <c r="O5263" s="211"/>
      <c r="P5263" s="211"/>
      <c r="Q5263" s="211"/>
      <c r="R5263" s="211"/>
      <c r="S5263" s="211"/>
      <c r="T5263" s="212"/>
      <c r="AT5263" s="206" t="s">
        <v>532</v>
      </c>
      <c r="AU5263" s="206" t="s">
        <v>89</v>
      </c>
      <c r="AV5263" s="15" t="s">
        <v>537</v>
      </c>
      <c r="AW5263" s="15" t="s">
        <v>30</v>
      </c>
      <c r="AX5263" s="15" t="s">
        <v>76</v>
      </c>
      <c r="AY5263" s="206" t="s">
        <v>524</v>
      </c>
    </row>
    <row r="5264" spans="1:65" s="16" customFormat="1">
      <c r="B5264" s="213"/>
      <c r="D5264" s="190" t="s">
        <v>532</v>
      </c>
      <c r="E5264" s="214" t="s">
        <v>4980</v>
      </c>
      <c r="F5264" s="215" t="s">
        <v>590</v>
      </c>
      <c r="H5264" s="216">
        <v>56.6</v>
      </c>
      <c r="I5264" s="217"/>
      <c r="L5264" s="213"/>
      <c r="M5264" s="218"/>
      <c r="N5264" s="219"/>
      <c r="O5264" s="219"/>
      <c r="P5264" s="219"/>
      <c r="Q5264" s="219"/>
      <c r="R5264" s="219"/>
      <c r="S5264" s="219"/>
      <c r="T5264" s="220"/>
      <c r="AT5264" s="214" t="s">
        <v>532</v>
      </c>
      <c r="AU5264" s="214" t="s">
        <v>89</v>
      </c>
      <c r="AV5264" s="16" t="s">
        <v>530</v>
      </c>
      <c r="AW5264" s="16" t="s">
        <v>30</v>
      </c>
      <c r="AX5264" s="16" t="s">
        <v>83</v>
      </c>
      <c r="AY5264" s="214" t="s">
        <v>524</v>
      </c>
    </row>
    <row r="5265" spans="1:65" s="2" customFormat="1" ht="21.75" customHeight="1">
      <c r="A5265" s="35"/>
      <c r="B5265" s="144"/>
      <c r="C5265" s="176" t="s">
        <v>4981</v>
      </c>
      <c r="D5265" s="176" t="s">
        <v>526</v>
      </c>
      <c r="E5265" s="177" t="s">
        <v>4982</v>
      </c>
      <c r="F5265" s="178" t="s">
        <v>4983</v>
      </c>
      <c r="G5265" s="179" t="s">
        <v>529</v>
      </c>
      <c r="H5265" s="180">
        <v>22.9</v>
      </c>
      <c r="I5265" s="181"/>
      <c r="J5265" s="180">
        <f>ROUND(I5265*H5265,3)</f>
        <v>0</v>
      </c>
      <c r="K5265" s="182"/>
      <c r="L5265" s="36"/>
      <c r="M5265" s="183" t="s">
        <v>1</v>
      </c>
      <c r="N5265" s="184" t="s">
        <v>42</v>
      </c>
      <c r="O5265" s="61"/>
      <c r="P5265" s="185">
        <f>O5265*H5265</f>
        <v>0</v>
      </c>
      <c r="Q5265" s="185">
        <v>0</v>
      </c>
      <c r="R5265" s="185">
        <f>Q5265*H5265</f>
        <v>0</v>
      </c>
      <c r="S5265" s="185">
        <v>0</v>
      </c>
      <c r="T5265" s="186">
        <f>S5265*H5265</f>
        <v>0</v>
      </c>
      <c r="U5265" s="35"/>
      <c r="V5265" s="35"/>
      <c r="W5265" s="35"/>
      <c r="X5265" s="35"/>
      <c r="Y5265" s="35"/>
      <c r="Z5265" s="35"/>
      <c r="AA5265" s="35"/>
      <c r="AB5265" s="35"/>
      <c r="AC5265" s="35"/>
      <c r="AD5265" s="35"/>
      <c r="AE5265" s="35"/>
      <c r="AR5265" s="187" t="s">
        <v>530</v>
      </c>
      <c r="AT5265" s="187" t="s">
        <v>526</v>
      </c>
      <c r="AU5265" s="187" t="s">
        <v>89</v>
      </c>
      <c r="AY5265" s="18" t="s">
        <v>524</v>
      </c>
      <c r="BE5265" s="105">
        <f>IF(N5265="základná",J5265,0)</f>
        <v>0</v>
      </c>
      <c r="BF5265" s="105">
        <f>IF(N5265="znížená",J5265,0)</f>
        <v>0</v>
      </c>
      <c r="BG5265" s="105">
        <f>IF(N5265="zákl. prenesená",J5265,0)</f>
        <v>0</v>
      </c>
      <c r="BH5265" s="105">
        <f>IF(N5265="zníž. prenesená",J5265,0)</f>
        <v>0</v>
      </c>
      <c r="BI5265" s="105">
        <f>IF(N5265="nulová",J5265,0)</f>
        <v>0</v>
      </c>
      <c r="BJ5265" s="18" t="s">
        <v>89</v>
      </c>
      <c r="BK5265" s="188">
        <f>ROUND(I5265*H5265,3)</f>
        <v>0</v>
      </c>
      <c r="BL5265" s="18" t="s">
        <v>530</v>
      </c>
      <c r="BM5265" s="187" t="s">
        <v>4984</v>
      </c>
    </row>
    <row r="5266" spans="1:65" s="14" customFormat="1">
      <c r="B5266" s="198"/>
      <c r="D5266" s="190" t="s">
        <v>532</v>
      </c>
      <c r="E5266" s="199" t="s">
        <v>1</v>
      </c>
      <c r="F5266" s="200" t="s">
        <v>4369</v>
      </c>
      <c r="H5266" s="199" t="s">
        <v>1</v>
      </c>
      <c r="I5266" s="201"/>
      <c r="L5266" s="198"/>
      <c r="M5266" s="202"/>
      <c r="N5266" s="203"/>
      <c r="O5266" s="203"/>
      <c r="P5266" s="203"/>
      <c r="Q5266" s="203"/>
      <c r="R5266" s="203"/>
      <c r="S5266" s="203"/>
      <c r="T5266" s="204"/>
      <c r="AT5266" s="199" t="s">
        <v>532</v>
      </c>
      <c r="AU5266" s="199" t="s">
        <v>89</v>
      </c>
      <c r="AV5266" s="14" t="s">
        <v>83</v>
      </c>
      <c r="AW5266" s="14" t="s">
        <v>30</v>
      </c>
      <c r="AX5266" s="14" t="s">
        <v>76</v>
      </c>
      <c r="AY5266" s="199" t="s">
        <v>524</v>
      </c>
    </row>
    <row r="5267" spans="1:65" s="13" customFormat="1">
      <c r="B5267" s="189"/>
      <c r="D5267" s="190" t="s">
        <v>532</v>
      </c>
      <c r="E5267" s="191" t="s">
        <v>1</v>
      </c>
      <c r="F5267" s="192" t="s">
        <v>4985</v>
      </c>
      <c r="H5267" s="193">
        <v>22.9</v>
      </c>
      <c r="I5267" s="194"/>
      <c r="L5267" s="189"/>
      <c r="M5267" s="195"/>
      <c r="N5267" s="196"/>
      <c r="O5267" s="196"/>
      <c r="P5267" s="196"/>
      <c r="Q5267" s="196"/>
      <c r="R5267" s="196"/>
      <c r="S5267" s="196"/>
      <c r="T5267" s="197"/>
      <c r="AT5267" s="191" t="s">
        <v>532</v>
      </c>
      <c r="AU5267" s="191" t="s">
        <v>89</v>
      </c>
      <c r="AV5267" s="13" t="s">
        <v>89</v>
      </c>
      <c r="AW5267" s="13" t="s">
        <v>30</v>
      </c>
      <c r="AX5267" s="13" t="s">
        <v>76</v>
      </c>
      <c r="AY5267" s="191" t="s">
        <v>524</v>
      </c>
    </row>
    <row r="5268" spans="1:65" s="15" customFormat="1">
      <c r="B5268" s="205"/>
      <c r="D5268" s="190" t="s">
        <v>532</v>
      </c>
      <c r="E5268" s="206" t="s">
        <v>1</v>
      </c>
      <c r="F5268" s="207" t="s">
        <v>589</v>
      </c>
      <c r="H5268" s="208">
        <v>22.9</v>
      </c>
      <c r="I5268" s="209"/>
      <c r="L5268" s="205"/>
      <c r="M5268" s="210"/>
      <c r="N5268" s="211"/>
      <c r="O5268" s="211"/>
      <c r="P5268" s="211"/>
      <c r="Q5268" s="211"/>
      <c r="R5268" s="211"/>
      <c r="S5268" s="211"/>
      <c r="T5268" s="212"/>
      <c r="AT5268" s="206" t="s">
        <v>532</v>
      </c>
      <c r="AU5268" s="206" t="s">
        <v>89</v>
      </c>
      <c r="AV5268" s="15" t="s">
        <v>537</v>
      </c>
      <c r="AW5268" s="15" t="s">
        <v>30</v>
      </c>
      <c r="AX5268" s="15" t="s">
        <v>76</v>
      </c>
      <c r="AY5268" s="206" t="s">
        <v>524</v>
      </c>
    </row>
    <row r="5269" spans="1:65" s="16" customFormat="1">
      <c r="B5269" s="213"/>
      <c r="D5269" s="190" t="s">
        <v>532</v>
      </c>
      <c r="E5269" s="214" t="s">
        <v>4986</v>
      </c>
      <c r="F5269" s="215" t="s">
        <v>590</v>
      </c>
      <c r="H5269" s="216">
        <v>22.9</v>
      </c>
      <c r="I5269" s="217"/>
      <c r="L5269" s="213"/>
      <c r="M5269" s="218"/>
      <c r="N5269" s="219"/>
      <c r="O5269" s="219"/>
      <c r="P5269" s="219"/>
      <c r="Q5269" s="219"/>
      <c r="R5269" s="219"/>
      <c r="S5269" s="219"/>
      <c r="T5269" s="220"/>
      <c r="AT5269" s="214" t="s">
        <v>532</v>
      </c>
      <c r="AU5269" s="214" t="s">
        <v>89</v>
      </c>
      <c r="AV5269" s="16" t="s">
        <v>530</v>
      </c>
      <c r="AW5269" s="16" t="s">
        <v>30</v>
      </c>
      <c r="AX5269" s="16" t="s">
        <v>83</v>
      </c>
      <c r="AY5269" s="214" t="s">
        <v>524</v>
      </c>
    </row>
    <row r="5270" spans="1:65" s="2" customFormat="1" ht="21.75" customHeight="1">
      <c r="A5270" s="35"/>
      <c r="B5270" s="144"/>
      <c r="C5270" s="176" t="s">
        <v>4987</v>
      </c>
      <c r="D5270" s="176" t="s">
        <v>526</v>
      </c>
      <c r="E5270" s="177" t="s">
        <v>4988</v>
      </c>
      <c r="F5270" s="178" t="s">
        <v>4989</v>
      </c>
      <c r="G5270" s="179" t="s">
        <v>529</v>
      </c>
      <c r="H5270" s="180">
        <v>88.9</v>
      </c>
      <c r="I5270" s="181"/>
      <c r="J5270" s="180">
        <f>ROUND(I5270*H5270,3)</f>
        <v>0</v>
      </c>
      <c r="K5270" s="182"/>
      <c r="L5270" s="36"/>
      <c r="M5270" s="183" t="s">
        <v>1</v>
      </c>
      <c r="N5270" s="184" t="s">
        <v>42</v>
      </c>
      <c r="O5270" s="61"/>
      <c r="P5270" s="185">
        <f>O5270*H5270</f>
        <v>0</v>
      </c>
      <c r="Q5270" s="185">
        <v>0</v>
      </c>
      <c r="R5270" s="185">
        <f>Q5270*H5270</f>
        <v>0</v>
      </c>
      <c r="S5270" s="185">
        <v>0</v>
      </c>
      <c r="T5270" s="186">
        <f>S5270*H5270</f>
        <v>0</v>
      </c>
      <c r="U5270" s="35"/>
      <c r="V5270" s="35"/>
      <c r="W5270" s="35"/>
      <c r="X5270" s="35"/>
      <c r="Y5270" s="35"/>
      <c r="Z5270" s="35"/>
      <c r="AA5270" s="35"/>
      <c r="AB5270" s="35"/>
      <c r="AC5270" s="35"/>
      <c r="AD5270" s="35"/>
      <c r="AE5270" s="35"/>
      <c r="AR5270" s="187" t="s">
        <v>530</v>
      </c>
      <c r="AT5270" s="187" t="s">
        <v>526</v>
      </c>
      <c r="AU5270" s="187" t="s">
        <v>89</v>
      </c>
      <c r="AY5270" s="18" t="s">
        <v>524</v>
      </c>
      <c r="BE5270" s="105">
        <f>IF(N5270="základná",J5270,0)</f>
        <v>0</v>
      </c>
      <c r="BF5270" s="105">
        <f>IF(N5270="znížená",J5270,0)</f>
        <v>0</v>
      </c>
      <c r="BG5270" s="105">
        <f>IF(N5270="zákl. prenesená",J5270,0)</f>
        <v>0</v>
      </c>
      <c r="BH5270" s="105">
        <f>IF(N5270="zníž. prenesená",J5270,0)</f>
        <v>0</v>
      </c>
      <c r="BI5270" s="105">
        <f>IF(N5270="nulová",J5270,0)</f>
        <v>0</v>
      </c>
      <c r="BJ5270" s="18" t="s">
        <v>89</v>
      </c>
      <c r="BK5270" s="188">
        <f>ROUND(I5270*H5270,3)</f>
        <v>0</v>
      </c>
      <c r="BL5270" s="18" t="s">
        <v>530</v>
      </c>
      <c r="BM5270" s="187" t="s">
        <v>4990</v>
      </c>
    </row>
    <row r="5271" spans="1:65" s="14" customFormat="1">
      <c r="B5271" s="198"/>
      <c r="D5271" s="190" t="s">
        <v>532</v>
      </c>
      <c r="E5271" s="199" t="s">
        <v>1</v>
      </c>
      <c r="F5271" s="200" t="s">
        <v>4369</v>
      </c>
      <c r="H5271" s="199" t="s">
        <v>1</v>
      </c>
      <c r="I5271" s="201"/>
      <c r="L5271" s="198"/>
      <c r="M5271" s="202"/>
      <c r="N5271" s="203"/>
      <c r="O5271" s="203"/>
      <c r="P5271" s="203"/>
      <c r="Q5271" s="203"/>
      <c r="R5271" s="203"/>
      <c r="S5271" s="203"/>
      <c r="T5271" s="204"/>
      <c r="AT5271" s="199" t="s">
        <v>532</v>
      </c>
      <c r="AU5271" s="199" t="s">
        <v>89</v>
      </c>
      <c r="AV5271" s="14" t="s">
        <v>83</v>
      </c>
      <c r="AW5271" s="14" t="s">
        <v>30</v>
      </c>
      <c r="AX5271" s="14" t="s">
        <v>76</v>
      </c>
      <c r="AY5271" s="199" t="s">
        <v>524</v>
      </c>
    </row>
    <row r="5272" spans="1:65" s="13" customFormat="1">
      <c r="B5272" s="189"/>
      <c r="D5272" s="190" t="s">
        <v>532</v>
      </c>
      <c r="E5272" s="191" t="s">
        <v>1</v>
      </c>
      <c r="F5272" s="192" t="s">
        <v>4991</v>
      </c>
      <c r="H5272" s="193">
        <v>88.9</v>
      </c>
      <c r="I5272" s="194"/>
      <c r="L5272" s="189"/>
      <c r="M5272" s="195"/>
      <c r="N5272" s="196"/>
      <c r="O5272" s="196"/>
      <c r="P5272" s="196"/>
      <c r="Q5272" s="196"/>
      <c r="R5272" s="196"/>
      <c r="S5272" s="196"/>
      <c r="T5272" s="197"/>
      <c r="AT5272" s="191" t="s">
        <v>532</v>
      </c>
      <c r="AU5272" s="191" t="s">
        <v>89</v>
      </c>
      <c r="AV5272" s="13" t="s">
        <v>89</v>
      </c>
      <c r="AW5272" s="13" t="s">
        <v>30</v>
      </c>
      <c r="AX5272" s="13" t="s">
        <v>76</v>
      </c>
      <c r="AY5272" s="191" t="s">
        <v>524</v>
      </c>
    </row>
    <row r="5273" spans="1:65" s="15" customFormat="1">
      <c r="B5273" s="205"/>
      <c r="D5273" s="190" t="s">
        <v>532</v>
      </c>
      <c r="E5273" s="206" t="s">
        <v>1</v>
      </c>
      <c r="F5273" s="207" t="s">
        <v>589</v>
      </c>
      <c r="H5273" s="208">
        <v>88.9</v>
      </c>
      <c r="I5273" s="209"/>
      <c r="L5273" s="205"/>
      <c r="M5273" s="210"/>
      <c r="N5273" s="211"/>
      <c r="O5273" s="211"/>
      <c r="P5273" s="211"/>
      <c r="Q5273" s="211"/>
      <c r="R5273" s="211"/>
      <c r="S5273" s="211"/>
      <c r="T5273" s="212"/>
      <c r="AT5273" s="206" t="s">
        <v>532</v>
      </c>
      <c r="AU5273" s="206" t="s">
        <v>89</v>
      </c>
      <c r="AV5273" s="15" t="s">
        <v>537</v>
      </c>
      <c r="AW5273" s="15" t="s">
        <v>30</v>
      </c>
      <c r="AX5273" s="15" t="s">
        <v>76</v>
      </c>
      <c r="AY5273" s="206" t="s">
        <v>524</v>
      </c>
    </row>
    <row r="5274" spans="1:65" s="16" customFormat="1">
      <c r="B5274" s="213"/>
      <c r="D5274" s="190" t="s">
        <v>532</v>
      </c>
      <c r="E5274" s="214" t="s">
        <v>4992</v>
      </c>
      <c r="F5274" s="215" t="s">
        <v>590</v>
      </c>
      <c r="H5274" s="216">
        <v>88.9</v>
      </c>
      <c r="I5274" s="217"/>
      <c r="L5274" s="213"/>
      <c r="M5274" s="218"/>
      <c r="N5274" s="219"/>
      <c r="O5274" s="219"/>
      <c r="P5274" s="219"/>
      <c r="Q5274" s="219"/>
      <c r="R5274" s="219"/>
      <c r="S5274" s="219"/>
      <c r="T5274" s="220"/>
      <c r="AT5274" s="214" t="s">
        <v>532</v>
      </c>
      <c r="AU5274" s="214" t="s">
        <v>89</v>
      </c>
      <c r="AV5274" s="16" t="s">
        <v>530</v>
      </c>
      <c r="AW5274" s="16" t="s">
        <v>30</v>
      </c>
      <c r="AX5274" s="16" t="s">
        <v>83</v>
      </c>
      <c r="AY5274" s="214" t="s">
        <v>524</v>
      </c>
    </row>
    <row r="5275" spans="1:65" s="2" customFormat="1" ht="21.75" customHeight="1">
      <c r="A5275" s="35"/>
      <c r="B5275" s="144"/>
      <c r="C5275" s="176" t="s">
        <v>4993</v>
      </c>
      <c r="D5275" s="176" t="s">
        <v>526</v>
      </c>
      <c r="E5275" s="177" t="s">
        <v>4994</v>
      </c>
      <c r="F5275" s="178" t="s">
        <v>4995</v>
      </c>
      <c r="G5275" s="179" t="s">
        <v>529</v>
      </c>
      <c r="H5275" s="180">
        <v>85.8</v>
      </c>
      <c r="I5275" s="181"/>
      <c r="J5275" s="180">
        <f>ROUND(I5275*H5275,3)</f>
        <v>0</v>
      </c>
      <c r="K5275" s="182"/>
      <c r="L5275" s="36"/>
      <c r="M5275" s="183" t="s">
        <v>1</v>
      </c>
      <c r="N5275" s="184" t="s">
        <v>42</v>
      </c>
      <c r="O5275" s="61"/>
      <c r="P5275" s="185">
        <f>O5275*H5275</f>
        <v>0</v>
      </c>
      <c r="Q5275" s="185">
        <v>0</v>
      </c>
      <c r="R5275" s="185">
        <f>Q5275*H5275</f>
        <v>0</v>
      </c>
      <c r="S5275" s="185">
        <v>0</v>
      </c>
      <c r="T5275" s="186">
        <f>S5275*H5275</f>
        <v>0</v>
      </c>
      <c r="U5275" s="35"/>
      <c r="V5275" s="35"/>
      <c r="W5275" s="35"/>
      <c r="X5275" s="35"/>
      <c r="Y5275" s="35"/>
      <c r="Z5275" s="35"/>
      <c r="AA5275" s="35"/>
      <c r="AB5275" s="35"/>
      <c r="AC5275" s="35"/>
      <c r="AD5275" s="35"/>
      <c r="AE5275" s="35"/>
      <c r="AR5275" s="187" t="s">
        <v>530</v>
      </c>
      <c r="AT5275" s="187" t="s">
        <v>526</v>
      </c>
      <c r="AU5275" s="187" t="s">
        <v>89</v>
      </c>
      <c r="AY5275" s="18" t="s">
        <v>524</v>
      </c>
      <c r="BE5275" s="105">
        <f>IF(N5275="základná",J5275,0)</f>
        <v>0</v>
      </c>
      <c r="BF5275" s="105">
        <f>IF(N5275="znížená",J5275,0)</f>
        <v>0</v>
      </c>
      <c r="BG5275" s="105">
        <f>IF(N5275="zákl. prenesená",J5275,0)</f>
        <v>0</v>
      </c>
      <c r="BH5275" s="105">
        <f>IF(N5275="zníž. prenesená",J5275,0)</f>
        <v>0</v>
      </c>
      <c r="BI5275" s="105">
        <f>IF(N5275="nulová",J5275,0)</f>
        <v>0</v>
      </c>
      <c r="BJ5275" s="18" t="s">
        <v>89</v>
      </c>
      <c r="BK5275" s="188">
        <f>ROUND(I5275*H5275,3)</f>
        <v>0</v>
      </c>
      <c r="BL5275" s="18" t="s">
        <v>530</v>
      </c>
      <c r="BM5275" s="187" t="s">
        <v>4996</v>
      </c>
    </row>
    <row r="5276" spans="1:65" s="14" customFormat="1">
      <c r="B5276" s="198"/>
      <c r="D5276" s="190" t="s">
        <v>532</v>
      </c>
      <c r="E5276" s="199" t="s">
        <v>1</v>
      </c>
      <c r="F5276" s="200" t="s">
        <v>4369</v>
      </c>
      <c r="H5276" s="199" t="s">
        <v>1</v>
      </c>
      <c r="I5276" s="201"/>
      <c r="L5276" s="198"/>
      <c r="M5276" s="202"/>
      <c r="N5276" s="203"/>
      <c r="O5276" s="203"/>
      <c r="P5276" s="203"/>
      <c r="Q5276" s="203"/>
      <c r="R5276" s="203"/>
      <c r="S5276" s="203"/>
      <c r="T5276" s="204"/>
      <c r="AT5276" s="199" t="s">
        <v>532</v>
      </c>
      <c r="AU5276" s="199" t="s">
        <v>89</v>
      </c>
      <c r="AV5276" s="14" t="s">
        <v>83</v>
      </c>
      <c r="AW5276" s="14" t="s">
        <v>30</v>
      </c>
      <c r="AX5276" s="14" t="s">
        <v>76</v>
      </c>
      <c r="AY5276" s="199" t="s">
        <v>524</v>
      </c>
    </row>
    <row r="5277" spans="1:65" s="13" customFormat="1">
      <c r="B5277" s="189"/>
      <c r="D5277" s="190" t="s">
        <v>532</v>
      </c>
      <c r="E5277" s="191" t="s">
        <v>1</v>
      </c>
      <c r="F5277" s="192" t="s">
        <v>4997</v>
      </c>
      <c r="H5277" s="193">
        <v>85.8</v>
      </c>
      <c r="I5277" s="194"/>
      <c r="L5277" s="189"/>
      <c r="M5277" s="195"/>
      <c r="N5277" s="196"/>
      <c r="O5277" s="196"/>
      <c r="P5277" s="196"/>
      <c r="Q5277" s="196"/>
      <c r="R5277" s="196"/>
      <c r="S5277" s="196"/>
      <c r="T5277" s="197"/>
      <c r="AT5277" s="191" t="s">
        <v>532</v>
      </c>
      <c r="AU5277" s="191" t="s">
        <v>89</v>
      </c>
      <c r="AV5277" s="13" t="s">
        <v>89</v>
      </c>
      <c r="AW5277" s="13" t="s">
        <v>30</v>
      </c>
      <c r="AX5277" s="13" t="s">
        <v>76</v>
      </c>
      <c r="AY5277" s="191" t="s">
        <v>524</v>
      </c>
    </row>
    <row r="5278" spans="1:65" s="15" customFormat="1">
      <c r="B5278" s="205"/>
      <c r="D5278" s="190" t="s">
        <v>532</v>
      </c>
      <c r="E5278" s="206" t="s">
        <v>1</v>
      </c>
      <c r="F5278" s="207" t="s">
        <v>589</v>
      </c>
      <c r="H5278" s="208">
        <v>85.8</v>
      </c>
      <c r="I5278" s="209"/>
      <c r="L5278" s="205"/>
      <c r="M5278" s="210"/>
      <c r="N5278" s="211"/>
      <c r="O5278" s="211"/>
      <c r="P5278" s="211"/>
      <c r="Q5278" s="211"/>
      <c r="R5278" s="211"/>
      <c r="S5278" s="211"/>
      <c r="T5278" s="212"/>
      <c r="AT5278" s="206" t="s">
        <v>532</v>
      </c>
      <c r="AU5278" s="206" t="s">
        <v>89</v>
      </c>
      <c r="AV5278" s="15" t="s">
        <v>537</v>
      </c>
      <c r="AW5278" s="15" t="s">
        <v>30</v>
      </c>
      <c r="AX5278" s="15" t="s">
        <v>76</v>
      </c>
      <c r="AY5278" s="206" t="s">
        <v>524</v>
      </c>
    </row>
    <row r="5279" spans="1:65" s="16" customFormat="1">
      <c r="B5279" s="213"/>
      <c r="D5279" s="190" t="s">
        <v>532</v>
      </c>
      <c r="E5279" s="214" t="s">
        <v>4998</v>
      </c>
      <c r="F5279" s="215" t="s">
        <v>590</v>
      </c>
      <c r="H5279" s="216">
        <v>85.8</v>
      </c>
      <c r="I5279" s="217"/>
      <c r="L5279" s="213"/>
      <c r="M5279" s="218"/>
      <c r="N5279" s="219"/>
      <c r="O5279" s="219"/>
      <c r="P5279" s="219"/>
      <c r="Q5279" s="219"/>
      <c r="R5279" s="219"/>
      <c r="S5279" s="219"/>
      <c r="T5279" s="220"/>
      <c r="AT5279" s="214" t="s">
        <v>532</v>
      </c>
      <c r="AU5279" s="214" t="s">
        <v>89</v>
      </c>
      <c r="AV5279" s="16" t="s">
        <v>530</v>
      </c>
      <c r="AW5279" s="16" t="s">
        <v>30</v>
      </c>
      <c r="AX5279" s="16" t="s">
        <v>83</v>
      </c>
      <c r="AY5279" s="214" t="s">
        <v>524</v>
      </c>
    </row>
    <row r="5280" spans="1:65" s="2" customFormat="1" ht="21.75" customHeight="1">
      <c r="A5280" s="35"/>
      <c r="B5280" s="144"/>
      <c r="C5280" s="176" t="s">
        <v>4999</v>
      </c>
      <c r="D5280" s="176" t="s">
        <v>526</v>
      </c>
      <c r="E5280" s="177" t="s">
        <v>5000</v>
      </c>
      <c r="F5280" s="178" t="s">
        <v>5001</v>
      </c>
      <c r="G5280" s="179" t="s">
        <v>529</v>
      </c>
      <c r="H5280" s="180">
        <v>419.7</v>
      </c>
      <c r="I5280" s="181"/>
      <c r="J5280" s="180">
        <f>ROUND(I5280*H5280,3)</f>
        <v>0</v>
      </c>
      <c r="K5280" s="182"/>
      <c r="L5280" s="36"/>
      <c r="M5280" s="183" t="s">
        <v>1</v>
      </c>
      <c r="N5280" s="184" t="s">
        <v>42</v>
      </c>
      <c r="O5280" s="61"/>
      <c r="P5280" s="185">
        <f>O5280*H5280</f>
        <v>0</v>
      </c>
      <c r="Q5280" s="185">
        <v>0</v>
      </c>
      <c r="R5280" s="185">
        <f>Q5280*H5280</f>
        <v>0</v>
      </c>
      <c r="S5280" s="185">
        <v>0</v>
      </c>
      <c r="T5280" s="186">
        <f>S5280*H5280</f>
        <v>0</v>
      </c>
      <c r="U5280" s="35"/>
      <c r="V5280" s="35"/>
      <c r="W5280" s="35"/>
      <c r="X5280" s="35"/>
      <c r="Y5280" s="35"/>
      <c r="Z5280" s="35"/>
      <c r="AA5280" s="35"/>
      <c r="AB5280" s="35"/>
      <c r="AC5280" s="35"/>
      <c r="AD5280" s="35"/>
      <c r="AE5280" s="35"/>
      <c r="AR5280" s="187" t="s">
        <v>530</v>
      </c>
      <c r="AT5280" s="187" t="s">
        <v>526</v>
      </c>
      <c r="AU5280" s="187" t="s">
        <v>89</v>
      </c>
      <c r="AY5280" s="18" t="s">
        <v>524</v>
      </c>
      <c r="BE5280" s="105">
        <f>IF(N5280="základná",J5280,0)</f>
        <v>0</v>
      </c>
      <c r="BF5280" s="105">
        <f>IF(N5280="znížená",J5280,0)</f>
        <v>0</v>
      </c>
      <c r="BG5280" s="105">
        <f>IF(N5280="zákl. prenesená",J5280,0)</f>
        <v>0</v>
      </c>
      <c r="BH5280" s="105">
        <f>IF(N5280="zníž. prenesená",J5280,0)</f>
        <v>0</v>
      </c>
      <c r="BI5280" s="105">
        <f>IF(N5280="nulová",J5280,0)</f>
        <v>0</v>
      </c>
      <c r="BJ5280" s="18" t="s">
        <v>89</v>
      </c>
      <c r="BK5280" s="188">
        <f>ROUND(I5280*H5280,3)</f>
        <v>0</v>
      </c>
      <c r="BL5280" s="18" t="s">
        <v>530</v>
      </c>
      <c r="BM5280" s="187" t="s">
        <v>5002</v>
      </c>
    </row>
    <row r="5281" spans="1:65" s="14" customFormat="1">
      <c r="B5281" s="198"/>
      <c r="D5281" s="190" t="s">
        <v>532</v>
      </c>
      <c r="E5281" s="199" t="s">
        <v>1</v>
      </c>
      <c r="F5281" s="200" t="s">
        <v>4369</v>
      </c>
      <c r="H5281" s="199" t="s">
        <v>1</v>
      </c>
      <c r="I5281" s="201"/>
      <c r="L5281" s="198"/>
      <c r="M5281" s="202"/>
      <c r="N5281" s="203"/>
      <c r="O5281" s="203"/>
      <c r="P5281" s="203"/>
      <c r="Q5281" s="203"/>
      <c r="R5281" s="203"/>
      <c r="S5281" s="203"/>
      <c r="T5281" s="204"/>
      <c r="AT5281" s="199" t="s">
        <v>532</v>
      </c>
      <c r="AU5281" s="199" t="s">
        <v>89</v>
      </c>
      <c r="AV5281" s="14" t="s">
        <v>83</v>
      </c>
      <c r="AW5281" s="14" t="s">
        <v>30</v>
      </c>
      <c r="AX5281" s="14" t="s">
        <v>76</v>
      </c>
      <c r="AY5281" s="199" t="s">
        <v>524</v>
      </c>
    </row>
    <row r="5282" spans="1:65" s="13" customFormat="1">
      <c r="B5282" s="189"/>
      <c r="D5282" s="190" t="s">
        <v>532</v>
      </c>
      <c r="E5282" s="191" t="s">
        <v>1</v>
      </c>
      <c r="F5282" s="192" t="s">
        <v>5003</v>
      </c>
      <c r="H5282" s="193">
        <v>419.7</v>
      </c>
      <c r="I5282" s="194"/>
      <c r="L5282" s="189"/>
      <c r="M5282" s="195"/>
      <c r="N5282" s="196"/>
      <c r="O5282" s="196"/>
      <c r="P5282" s="196"/>
      <c r="Q5282" s="196"/>
      <c r="R5282" s="196"/>
      <c r="S5282" s="196"/>
      <c r="T5282" s="197"/>
      <c r="AT5282" s="191" t="s">
        <v>532</v>
      </c>
      <c r="AU5282" s="191" t="s">
        <v>89</v>
      </c>
      <c r="AV5282" s="13" t="s">
        <v>89</v>
      </c>
      <c r="AW5282" s="13" t="s">
        <v>30</v>
      </c>
      <c r="AX5282" s="13" t="s">
        <v>76</v>
      </c>
      <c r="AY5282" s="191" t="s">
        <v>524</v>
      </c>
    </row>
    <row r="5283" spans="1:65" s="15" customFormat="1">
      <c r="B5283" s="205"/>
      <c r="D5283" s="190" t="s">
        <v>532</v>
      </c>
      <c r="E5283" s="206" t="s">
        <v>1</v>
      </c>
      <c r="F5283" s="207" t="s">
        <v>589</v>
      </c>
      <c r="H5283" s="208">
        <v>419.7</v>
      </c>
      <c r="I5283" s="209"/>
      <c r="L5283" s="205"/>
      <c r="M5283" s="210"/>
      <c r="N5283" s="211"/>
      <c r="O5283" s="211"/>
      <c r="P5283" s="211"/>
      <c r="Q5283" s="211"/>
      <c r="R5283" s="211"/>
      <c r="S5283" s="211"/>
      <c r="T5283" s="212"/>
      <c r="AT5283" s="206" t="s">
        <v>532</v>
      </c>
      <c r="AU5283" s="206" t="s">
        <v>89</v>
      </c>
      <c r="AV5283" s="15" t="s">
        <v>537</v>
      </c>
      <c r="AW5283" s="15" t="s">
        <v>30</v>
      </c>
      <c r="AX5283" s="15" t="s">
        <v>76</v>
      </c>
      <c r="AY5283" s="206" t="s">
        <v>524</v>
      </c>
    </row>
    <row r="5284" spans="1:65" s="16" customFormat="1">
      <c r="B5284" s="213"/>
      <c r="D5284" s="190" t="s">
        <v>532</v>
      </c>
      <c r="E5284" s="214" t="s">
        <v>5004</v>
      </c>
      <c r="F5284" s="215" t="s">
        <v>590</v>
      </c>
      <c r="H5284" s="216">
        <v>419.7</v>
      </c>
      <c r="I5284" s="217"/>
      <c r="L5284" s="213"/>
      <c r="M5284" s="218"/>
      <c r="N5284" s="219"/>
      <c r="O5284" s="219"/>
      <c r="P5284" s="219"/>
      <c r="Q5284" s="219"/>
      <c r="R5284" s="219"/>
      <c r="S5284" s="219"/>
      <c r="T5284" s="220"/>
      <c r="AT5284" s="214" t="s">
        <v>532</v>
      </c>
      <c r="AU5284" s="214" t="s">
        <v>89</v>
      </c>
      <c r="AV5284" s="16" t="s">
        <v>530</v>
      </c>
      <c r="AW5284" s="16" t="s">
        <v>30</v>
      </c>
      <c r="AX5284" s="16" t="s">
        <v>83</v>
      </c>
      <c r="AY5284" s="214" t="s">
        <v>524</v>
      </c>
    </row>
    <row r="5285" spans="1:65" s="2" customFormat="1" ht="21.75" customHeight="1">
      <c r="A5285" s="35"/>
      <c r="B5285" s="144"/>
      <c r="C5285" s="176" t="s">
        <v>5005</v>
      </c>
      <c r="D5285" s="176" t="s">
        <v>526</v>
      </c>
      <c r="E5285" s="177" t="s">
        <v>5006</v>
      </c>
      <c r="F5285" s="178" t="s">
        <v>5007</v>
      </c>
      <c r="G5285" s="179" t="s">
        <v>529</v>
      </c>
      <c r="H5285" s="180">
        <v>59.3</v>
      </c>
      <c r="I5285" s="181"/>
      <c r="J5285" s="180">
        <f>ROUND(I5285*H5285,3)</f>
        <v>0</v>
      </c>
      <c r="K5285" s="182"/>
      <c r="L5285" s="36"/>
      <c r="M5285" s="183" t="s">
        <v>1</v>
      </c>
      <c r="N5285" s="184" t="s">
        <v>42</v>
      </c>
      <c r="O5285" s="61"/>
      <c r="P5285" s="185">
        <f>O5285*H5285</f>
        <v>0</v>
      </c>
      <c r="Q5285" s="185">
        <v>0</v>
      </c>
      <c r="R5285" s="185">
        <f>Q5285*H5285</f>
        <v>0</v>
      </c>
      <c r="S5285" s="185">
        <v>0</v>
      </c>
      <c r="T5285" s="186">
        <f>S5285*H5285</f>
        <v>0</v>
      </c>
      <c r="U5285" s="35"/>
      <c r="V5285" s="35"/>
      <c r="W5285" s="35"/>
      <c r="X5285" s="35"/>
      <c r="Y5285" s="35"/>
      <c r="Z5285" s="35"/>
      <c r="AA5285" s="35"/>
      <c r="AB5285" s="35"/>
      <c r="AC5285" s="35"/>
      <c r="AD5285" s="35"/>
      <c r="AE5285" s="35"/>
      <c r="AR5285" s="187" t="s">
        <v>530</v>
      </c>
      <c r="AT5285" s="187" t="s">
        <v>526</v>
      </c>
      <c r="AU5285" s="187" t="s">
        <v>89</v>
      </c>
      <c r="AY5285" s="18" t="s">
        <v>524</v>
      </c>
      <c r="BE5285" s="105">
        <f>IF(N5285="základná",J5285,0)</f>
        <v>0</v>
      </c>
      <c r="BF5285" s="105">
        <f>IF(N5285="znížená",J5285,0)</f>
        <v>0</v>
      </c>
      <c r="BG5285" s="105">
        <f>IF(N5285="zákl. prenesená",J5285,0)</f>
        <v>0</v>
      </c>
      <c r="BH5285" s="105">
        <f>IF(N5285="zníž. prenesená",J5285,0)</f>
        <v>0</v>
      </c>
      <c r="BI5285" s="105">
        <f>IF(N5285="nulová",J5285,0)</f>
        <v>0</v>
      </c>
      <c r="BJ5285" s="18" t="s">
        <v>89</v>
      </c>
      <c r="BK5285" s="188">
        <f>ROUND(I5285*H5285,3)</f>
        <v>0</v>
      </c>
      <c r="BL5285" s="18" t="s">
        <v>530</v>
      </c>
      <c r="BM5285" s="187" t="s">
        <v>5008</v>
      </c>
    </row>
    <row r="5286" spans="1:65" s="14" customFormat="1">
      <c r="B5286" s="198"/>
      <c r="D5286" s="190" t="s">
        <v>532</v>
      </c>
      <c r="E5286" s="199" t="s">
        <v>1</v>
      </c>
      <c r="F5286" s="200" t="s">
        <v>4369</v>
      </c>
      <c r="H5286" s="199" t="s">
        <v>1</v>
      </c>
      <c r="I5286" s="201"/>
      <c r="L5286" s="198"/>
      <c r="M5286" s="202"/>
      <c r="N5286" s="203"/>
      <c r="O5286" s="203"/>
      <c r="P5286" s="203"/>
      <c r="Q5286" s="203"/>
      <c r="R5286" s="203"/>
      <c r="S5286" s="203"/>
      <c r="T5286" s="204"/>
      <c r="AT5286" s="199" t="s">
        <v>532</v>
      </c>
      <c r="AU5286" s="199" t="s">
        <v>89</v>
      </c>
      <c r="AV5286" s="14" t="s">
        <v>83</v>
      </c>
      <c r="AW5286" s="14" t="s">
        <v>30</v>
      </c>
      <c r="AX5286" s="14" t="s">
        <v>76</v>
      </c>
      <c r="AY5286" s="199" t="s">
        <v>524</v>
      </c>
    </row>
    <row r="5287" spans="1:65" s="13" customFormat="1">
      <c r="B5287" s="189"/>
      <c r="D5287" s="190" t="s">
        <v>532</v>
      </c>
      <c r="E5287" s="191" t="s">
        <v>1</v>
      </c>
      <c r="F5287" s="192" t="s">
        <v>5009</v>
      </c>
      <c r="H5287" s="193">
        <v>59.3</v>
      </c>
      <c r="I5287" s="194"/>
      <c r="L5287" s="189"/>
      <c r="M5287" s="195"/>
      <c r="N5287" s="196"/>
      <c r="O5287" s="196"/>
      <c r="P5287" s="196"/>
      <c r="Q5287" s="196"/>
      <c r="R5287" s="196"/>
      <c r="S5287" s="196"/>
      <c r="T5287" s="197"/>
      <c r="AT5287" s="191" t="s">
        <v>532</v>
      </c>
      <c r="AU5287" s="191" t="s">
        <v>89</v>
      </c>
      <c r="AV5287" s="13" t="s">
        <v>89</v>
      </c>
      <c r="AW5287" s="13" t="s">
        <v>30</v>
      </c>
      <c r="AX5287" s="13" t="s">
        <v>76</v>
      </c>
      <c r="AY5287" s="191" t="s">
        <v>524</v>
      </c>
    </row>
    <row r="5288" spans="1:65" s="15" customFormat="1">
      <c r="B5288" s="205"/>
      <c r="D5288" s="190" t="s">
        <v>532</v>
      </c>
      <c r="E5288" s="206" t="s">
        <v>1</v>
      </c>
      <c r="F5288" s="207" t="s">
        <v>589</v>
      </c>
      <c r="H5288" s="208">
        <v>59.3</v>
      </c>
      <c r="I5288" s="209"/>
      <c r="L5288" s="205"/>
      <c r="M5288" s="210"/>
      <c r="N5288" s="211"/>
      <c r="O5288" s="211"/>
      <c r="P5288" s="211"/>
      <c r="Q5288" s="211"/>
      <c r="R5288" s="211"/>
      <c r="S5288" s="211"/>
      <c r="T5288" s="212"/>
      <c r="AT5288" s="206" t="s">
        <v>532</v>
      </c>
      <c r="AU5288" s="206" t="s">
        <v>89</v>
      </c>
      <c r="AV5288" s="15" t="s">
        <v>537</v>
      </c>
      <c r="AW5288" s="15" t="s">
        <v>30</v>
      </c>
      <c r="AX5288" s="15" t="s">
        <v>76</v>
      </c>
      <c r="AY5288" s="206" t="s">
        <v>524</v>
      </c>
    </row>
    <row r="5289" spans="1:65" s="16" customFormat="1">
      <c r="B5289" s="213"/>
      <c r="D5289" s="190" t="s">
        <v>532</v>
      </c>
      <c r="E5289" s="214" t="s">
        <v>5010</v>
      </c>
      <c r="F5289" s="215" t="s">
        <v>590</v>
      </c>
      <c r="H5289" s="216">
        <v>59.3</v>
      </c>
      <c r="I5289" s="217"/>
      <c r="L5289" s="213"/>
      <c r="M5289" s="218"/>
      <c r="N5289" s="219"/>
      <c r="O5289" s="219"/>
      <c r="P5289" s="219"/>
      <c r="Q5289" s="219"/>
      <c r="R5289" s="219"/>
      <c r="S5289" s="219"/>
      <c r="T5289" s="220"/>
      <c r="AT5289" s="214" t="s">
        <v>532</v>
      </c>
      <c r="AU5289" s="214" t="s">
        <v>89</v>
      </c>
      <c r="AV5289" s="16" t="s">
        <v>530</v>
      </c>
      <c r="AW5289" s="16" t="s">
        <v>30</v>
      </c>
      <c r="AX5289" s="16" t="s">
        <v>83</v>
      </c>
      <c r="AY5289" s="214" t="s">
        <v>524</v>
      </c>
    </row>
    <row r="5290" spans="1:65" s="2" customFormat="1" ht="21.75" customHeight="1">
      <c r="A5290" s="35"/>
      <c r="B5290" s="144"/>
      <c r="C5290" s="176" t="s">
        <v>5011</v>
      </c>
      <c r="D5290" s="176" t="s">
        <v>526</v>
      </c>
      <c r="E5290" s="177" t="s">
        <v>5012</v>
      </c>
      <c r="F5290" s="178" t="s">
        <v>5013</v>
      </c>
      <c r="G5290" s="179" t="s">
        <v>529</v>
      </c>
      <c r="H5290" s="180">
        <v>64</v>
      </c>
      <c r="I5290" s="181"/>
      <c r="J5290" s="180">
        <f>ROUND(I5290*H5290,3)</f>
        <v>0</v>
      </c>
      <c r="K5290" s="182"/>
      <c r="L5290" s="36"/>
      <c r="M5290" s="183" t="s">
        <v>1</v>
      </c>
      <c r="N5290" s="184" t="s">
        <v>42</v>
      </c>
      <c r="O5290" s="61"/>
      <c r="P5290" s="185">
        <f>O5290*H5290</f>
        <v>0</v>
      </c>
      <c r="Q5290" s="185">
        <v>0</v>
      </c>
      <c r="R5290" s="185">
        <f>Q5290*H5290</f>
        <v>0</v>
      </c>
      <c r="S5290" s="185">
        <v>0</v>
      </c>
      <c r="T5290" s="186">
        <f>S5290*H5290</f>
        <v>0</v>
      </c>
      <c r="U5290" s="35"/>
      <c r="V5290" s="35"/>
      <c r="W5290" s="35"/>
      <c r="X5290" s="35"/>
      <c r="Y5290" s="35"/>
      <c r="Z5290" s="35"/>
      <c r="AA5290" s="35"/>
      <c r="AB5290" s="35"/>
      <c r="AC5290" s="35"/>
      <c r="AD5290" s="35"/>
      <c r="AE5290" s="35"/>
      <c r="AR5290" s="187" t="s">
        <v>530</v>
      </c>
      <c r="AT5290" s="187" t="s">
        <v>526</v>
      </c>
      <c r="AU5290" s="187" t="s">
        <v>89</v>
      </c>
      <c r="AY5290" s="18" t="s">
        <v>524</v>
      </c>
      <c r="BE5290" s="105">
        <f>IF(N5290="základná",J5290,0)</f>
        <v>0</v>
      </c>
      <c r="BF5290" s="105">
        <f>IF(N5290="znížená",J5290,0)</f>
        <v>0</v>
      </c>
      <c r="BG5290" s="105">
        <f>IF(N5290="zákl. prenesená",J5290,0)</f>
        <v>0</v>
      </c>
      <c r="BH5290" s="105">
        <f>IF(N5290="zníž. prenesená",J5290,0)</f>
        <v>0</v>
      </c>
      <c r="BI5290" s="105">
        <f>IF(N5290="nulová",J5290,0)</f>
        <v>0</v>
      </c>
      <c r="BJ5290" s="18" t="s">
        <v>89</v>
      </c>
      <c r="BK5290" s="188">
        <f>ROUND(I5290*H5290,3)</f>
        <v>0</v>
      </c>
      <c r="BL5290" s="18" t="s">
        <v>530</v>
      </c>
      <c r="BM5290" s="187" t="s">
        <v>5014</v>
      </c>
    </row>
    <row r="5291" spans="1:65" s="14" customFormat="1">
      <c r="B5291" s="198"/>
      <c r="D5291" s="190" t="s">
        <v>532</v>
      </c>
      <c r="E5291" s="199" t="s">
        <v>1</v>
      </c>
      <c r="F5291" s="200" t="s">
        <v>4369</v>
      </c>
      <c r="H5291" s="199" t="s">
        <v>1</v>
      </c>
      <c r="I5291" s="201"/>
      <c r="L5291" s="198"/>
      <c r="M5291" s="202"/>
      <c r="N5291" s="203"/>
      <c r="O5291" s="203"/>
      <c r="P5291" s="203"/>
      <c r="Q5291" s="203"/>
      <c r="R5291" s="203"/>
      <c r="S5291" s="203"/>
      <c r="T5291" s="204"/>
      <c r="AT5291" s="199" t="s">
        <v>532</v>
      </c>
      <c r="AU5291" s="199" t="s">
        <v>89</v>
      </c>
      <c r="AV5291" s="14" t="s">
        <v>83</v>
      </c>
      <c r="AW5291" s="14" t="s">
        <v>30</v>
      </c>
      <c r="AX5291" s="14" t="s">
        <v>76</v>
      </c>
      <c r="AY5291" s="199" t="s">
        <v>524</v>
      </c>
    </row>
    <row r="5292" spans="1:65" s="13" customFormat="1">
      <c r="B5292" s="189"/>
      <c r="D5292" s="190" t="s">
        <v>532</v>
      </c>
      <c r="E5292" s="191" t="s">
        <v>1</v>
      </c>
      <c r="F5292" s="192" t="s">
        <v>958</v>
      </c>
      <c r="H5292" s="193">
        <v>64</v>
      </c>
      <c r="I5292" s="194"/>
      <c r="L5292" s="189"/>
      <c r="M5292" s="195"/>
      <c r="N5292" s="196"/>
      <c r="O5292" s="196"/>
      <c r="P5292" s="196"/>
      <c r="Q5292" s="196"/>
      <c r="R5292" s="196"/>
      <c r="S5292" s="196"/>
      <c r="T5292" s="197"/>
      <c r="AT5292" s="191" t="s">
        <v>532</v>
      </c>
      <c r="AU5292" s="191" t="s">
        <v>89</v>
      </c>
      <c r="AV5292" s="13" t="s">
        <v>89</v>
      </c>
      <c r="AW5292" s="13" t="s">
        <v>30</v>
      </c>
      <c r="AX5292" s="13" t="s">
        <v>76</v>
      </c>
      <c r="AY5292" s="191" t="s">
        <v>524</v>
      </c>
    </row>
    <row r="5293" spans="1:65" s="15" customFormat="1">
      <c r="B5293" s="205"/>
      <c r="D5293" s="190" t="s">
        <v>532</v>
      </c>
      <c r="E5293" s="206" t="s">
        <v>1</v>
      </c>
      <c r="F5293" s="207" t="s">
        <v>589</v>
      </c>
      <c r="H5293" s="208">
        <v>64</v>
      </c>
      <c r="I5293" s="209"/>
      <c r="L5293" s="205"/>
      <c r="M5293" s="210"/>
      <c r="N5293" s="211"/>
      <c r="O5293" s="211"/>
      <c r="P5293" s="211"/>
      <c r="Q5293" s="211"/>
      <c r="R5293" s="211"/>
      <c r="S5293" s="211"/>
      <c r="T5293" s="212"/>
      <c r="AT5293" s="206" t="s">
        <v>532</v>
      </c>
      <c r="AU5293" s="206" t="s">
        <v>89</v>
      </c>
      <c r="AV5293" s="15" t="s">
        <v>537</v>
      </c>
      <c r="AW5293" s="15" t="s">
        <v>30</v>
      </c>
      <c r="AX5293" s="15" t="s">
        <v>76</v>
      </c>
      <c r="AY5293" s="206" t="s">
        <v>524</v>
      </c>
    </row>
    <row r="5294" spans="1:65" s="16" customFormat="1">
      <c r="B5294" s="213"/>
      <c r="D5294" s="190" t="s">
        <v>532</v>
      </c>
      <c r="E5294" s="214" t="s">
        <v>5015</v>
      </c>
      <c r="F5294" s="215" t="s">
        <v>590</v>
      </c>
      <c r="H5294" s="216">
        <v>64</v>
      </c>
      <c r="I5294" s="217"/>
      <c r="L5294" s="213"/>
      <c r="M5294" s="218"/>
      <c r="N5294" s="219"/>
      <c r="O5294" s="219"/>
      <c r="P5294" s="219"/>
      <c r="Q5294" s="219"/>
      <c r="R5294" s="219"/>
      <c r="S5294" s="219"/>
      <c r="T5294" s="220"/>
      <c r="AT5294" s="214" t="s">
        <v>532</v>
      </c>
      <c r="AU5294" s="214" t="s">
        <v>89</v>
      </c>
      <c r="AV5294" s="16" t="s">
        <v>530</v>
      </c>
      <c r="AW5294" s="16" t="s">
        <v>30</v>
      </c>
      <c r="AX5294" s="16" t="s">
        <v>83</v>
      </c>
      <c r="AY5294" s="214" t="s">
        <v>524</v>
      </c>
    </row>
    <row r="5295" spans="1:65" s="2" customFormat="1" ht="21.75" customHeight="1">
      <c r="A5295" s="35"/>
      <c r="B5295" s="144"/>
      <c r="C5295" s="176" t="s">
        <v>5016</v>
      </c>
      <c r="D5295" s="176" t="s">
        <v>526</v>
      </c>
      <c r="E5295" s="177" t="s">
        <v>5017</v>
      </c>
      <c r="F5295" s="178" t="s">
        <v>5018</v>
      </c>
      <c r="G5295" s="179" t="s">
        <v>529</v>
      </c>
      <c r="H5295" s="180">
        <v>47.5</v>
      </c>
      <c r="I5295" s="181"/>
      <c r="J5295" s="180">
        <f>ROUND(I5295*H5295,3)</f>
        <v>0</v>
      </c>
      <c r="K5295" s="182"/>
      <c r="L5295" s="36"/>
      <c r="M5295" s="183" t="s">
        <v>1</v>
      </c>
      <c r="N5295" s="184" t="s">
        <v>42</v>
      </c>
      <c r="O5295" s="61"/>
      <c r="P5295" s="185">
        <f>O5295*H5295</f>
        <v>0</v>
      </c>
      <c r="Q5295" s="185">
        <v>0</v>
      </c>
      <c r="R5295" s="185">
        <f>Q5295*H5295</f>
        <v>0</v>
      </c>
      <c r="S5295" s="185">
        <v>0</v>
      </c>
      <c r="T5295" s="186">
        <f>S5295*H5295</f>
        <v>0</v>
      </c>
      <c r="U5295" s="35"/>
      <c r="V5295" s="35"/>
      <c r="W5295" s="35"/>
      <c r="X5295" s="35"/>
      <c r="Y5295" s="35"/>
      <c r="Z5295" s="35"/>
      <c r="AA5295" s="35"/>
      <c r="AB5295" s="35"/>
      <c r="AC5295" s="35"/>
      <c r="AD5295" s="35"/>
      <c r="AE5295" s="35"/>
      <c r="AR5295" s="187" t="s">
        <v>530</v>
      </c>
      <c r="AT5295" s="187" t="s">
        <v>526</v>
      </c>
      <c r="AU5295" s="187" t="s">
        <v>89</v>
      </c>
      <c r="AY5295" s="18" t="s">
        <v>524</v>
      </c>
      <c r="BE5295" s="105">
        <f>IF(N5295="základná",J5295,0)</f>
        <v>0</v>
      </c>
      <c r="BF5295" s="105">
        <f>IF(N5295="znížená",J5295,0)</f>
        <v>0</v>
      </c>
      <c r="BG5295" s="105">
        <f>IF(N5295="zákl. prenesená",J5295,0)</f>
        <v>0</v>
      </c>
      <c r="BH5295" s="105">
        <f>IF(N5295="zníž. prenesená",J5295,0)</f>
        <v>0</v>
      </c>
      <c r="BI5295" s="105">
        <f>IF(N5295="nulová",J5295,0)</f>
        <v>0</v>
      </c>
      <c r="BJ5295" s="18" t="s">
        <v>89</v>
      </c>
      <c r="BK5295" s="188">
        <f>ROUND(I5295*H5295,3)</f>
        <v>0</v>
      </c>
      <c r="BL5295" s="18" t="s">
        <v>530</v>
      </c>
      <c r="BM5295" s="187" t="s">
        <v>5019</v>
      </c>
    </row>
    <row r="5296" spans="1:65" s="14" customFormat="1">
      <c r="B5296" s="198"/>
      <c r="D5296" s="190" t="s">
        <v>532</v>
      </c>
      <c r="E5296" s="199" t="s">
        <v>1</v>
      </c>
      <c r="F5296" s="200" t="s">
        <v>4369</v>
      </c>
      <c r="H5296" s="199" t="s">
        <v>1</v>
      </c>
      <c r="I5296" s="201"/>
      <c r="L5296" s="198"/>
      <c r="M5296" s="202"/>
      <c r="N5296" s="203"/>
      <c r="O5296" s="203"/>
      <c r="P5296" s="203"/>
      <c r="Q5296" s="203"/>
      <c r="R5296" s="203"/>
      <c r="S5296" s="203"/>
      <c r="T5296" s="204"/>
      <c r="AT5296" s="199" t="s">
        <v>532</v>
      </c>
      <c r="AU5296" s="199" t="s">
        <v>89</v>
      </c>
      <c r="AV5296" s="14" t="s">
        <v>83</v>
      </c>
      <c r="AW5296" s="14" t="s">
        <v>30</v>
      </c>
      <c r="AX5296" s="14" t="s">
        <v>76</v>
      </c>
      <c r="AY5296" s="199" t="s">
        <v>524</v>
      </c>
    </row>
    <row r="5297" spans="1:65" s="13" customFormat="1">
      <c r="B5297" s="189"/>
      <c r="D5297" s="190" t="s">
        <v>532</v>
      </c>
      <c r="E5297" s="191" t="s">
        <v>1</v>
      </c>
      <c r="F5297" s="192" t="s">
        <v>5020</v>
      </c>
      <c r="H5297" s="193">
        <v>47.5</v>
      </c>
      <c r="I5297" s="194"/>
      <c r="L5297" s="189"/>
      <c r="M5297" s="195"/>
      <c r="N5297" s="196"/>
      <c r="O5297" s="196"/>
      <c r="P5297" s="196"/>
      <c r="Q5297" s="196"/>
      <c r="R5297" s="196"/>
      <c r="S5297" s="196"/>
      <c r="T5297" s="197"/>
      <c r="AT5297" s="191" t="s">
        <v>532</v>
      </c>
      <c r="AU5297" s="191" t="s">
        <v>89</v>
      </c>
      <c r="AV5297" s="13" t="s">
        <v>89</v>
      </c>
      <c r="AW5297" s="13" t="s">
        <v>30</v>
      </c>
      <c r="AX5297" s="13" t="s">
        <v>76</v>
      </c>
      <c r="AY5297" s="191" t="s">
        <v>524</v>
      </c>
    </row>
    <row r="5298" spans="1:65" s="15" customFormat="1">
      <c r="B5298" s="205"/>
      <c r="D5298" s="190" t="s">
        <v>532</v>
      </c>
      <c r="E5298" s="206" t="s">
        <v>1</v>
      </c>
      <c r="F5298" s="207" t="s">
        <v>589</v>
      </c>
      <c r="H5298" s="208">
        <v>47.5</v>
      </c>
      <c r="I5298" s="209"/>
      <c r="L5298" s="205"/>
      <c r="M5298" s="210"/>
      <c r="N5298" s="211"/>
      <c r="O5298" s="211"/>
      <c r="P5298" s="211"/>
      <c r="Q5298" s="211"/>
      <c r="R5298" s="211"/>
      <c r="S5298" s="211"/>
      <c r="T5298" s="212"/>
      <c r="AT5298" s="206" t="s">
        <v>532</v>
      </c>
      <c r="AU5298" s="206" t="s">
        <v>89</v>
      </c>
      <c r="AV5298" s="15" t="s">
        <v>537</v>
      </c>
      <c r="AW5298" s="15" t="s">
        <v>30</v>
      </c>
      <c r="AX5298" s="15" t="s">
        <v>76</v>
      </c>
      <c r="AY5298" s="206" t="s">
        <v>524</v>
      </c>
    </row>
    <row r="5299" spans="1:65" s="16" customFormat="1">
      <c r="B5299" s="213"/>
      <c r="D5299" s="190" t="s">
        <v>532</v>
      </c>
      <c r="E5299" s="214" t="s">
        <v>5021</v>
      </c>
      <c r="F5299" s="215" t="s">
        <v>590</v>
      </c>
      <c r="H5299" s="216">
        <v>47.5</v>
      </c>
      <c r="I5299" s="217"/>
      <c r="L5299" s="213"/>
      <c r="M5299" s="218"/>
      <c r="N5299" s="219"/>
      <c r="O5299" s="219"/>
      <c r="P5299" s="219"/>
      <c r="Q5299" s="219"/>
      <c r="R5299" s="219"/>
      <c r="S5299" s="219"/>
      <c r="T5299" s="220"/>
      <c r="AT5299" s="214" t="s">
        <v>532</v>
      </c>
      <c r="AU5299" s="214" t="s">
        <v>89</v>
      </c>
      <c r="AV5299" s="16" t="s">
        <v>530</v>
      </c>
      <c r="AW5299" s="16" t="s">
        <v>30</v>
      </c>
      <c r="AX5299" s="16" t="s">
        <v>83</v>
      </c>
      <c r="AY5299" s="214" t="s">
        <v>524</v>
      </c>
    </row>
    <row r="5300" spans="1:65" s="2" customFormat="1" ht="21.75" customHeight="1">
      <c r="A5300" s="35"/>
      <c r="B5300" s="144"/>
      <c r="C5300" s="176" t="s">
        <v>5022</v>
      </c>
      <c r="D5300" s="176" t="s">
        <v>526</v>
      </c>
      <c r="E5300" s="177" t="s">
        <v>5023</v>
      </c>
      <c r="F5300" s="178" t="s">
        <v>5024</v>
      </c>
      <c r="G5300" s="179" t="s">
        <v>529</v>
      </c>
      <c r="H5300" s="180">
        <v>60</v>
      </c>
      <c r="I5300" s="181"/>
      <c r="J5300" s="180">
        <f>ROUND(I5300*H5300,3)</f>
        <v>0</v>
      </c>
      <c r="K5300" s="182"/>
      <c r="L5300" s="36"/>
      <c r="M5300" s="183" t="s">
        <v>1</v>
      </c>
      <c r="N5300" s="184" t="s">
        <v>42</v>
      </c>
      <c r="O5300" s="61"/>
      <c r="P5300" s="185">
        <f>O5300*H5300</f>
        <v>0</v>
      </c>
      <c r="Q5300" s="185">
        <v>0</v>
      </c>
      <c r="R5300" s="185">
        <f>Q5300*H5300</f>
        <v>0</v>
      </c>
      <c r="S5300" s="185">
        <v>0</v>
      </c>
      <c r="T5300" s="186">
        <f>S5300*H5300</f>
        <v>0</v>
      </c>
      <c r="U5300" s="35"/>
      <c r="V5300" s="35"/>
      <c r="W5300" s="35"/>
      <c r="X5300" s="35"/>
      <c r="Y5300" s="35"/>
      <c r="Z5300" s="35"/>
      <c r="AA5300" s="35"/>
      <c r="AB5300" s="35"/>
      <c r="AC5300" s="35"/>
      <c r="AD5300" s="35"/>
      <c r="AE5300" s="35"/>
      <c r="AR5300" s="187" t="s">
        <v>530</v>
      </c>
      <c r="AT5300" s="187" t="s">
        <v>526</v>
      </c>
      <c r="AU5300" s="187" t="s">
        <v>89</v>
      </c>
      <c r="AY5300" s="18" t="s">
        <v>524</v>
      </c>
      <c r="BE5300" s="105">
        <f>IF(N5300="základná",J5300,0)</f>
        <v>0</v>
      </c>
      <c r="BF5300" s="105">
        <f>IF(N5300="znížená",J5300,0)</f>
        <v>0</v>
      </c>
      <c r="BG5300" s="105">
        <f>IF(N5300="zákl. prenesená",J5300,0)</f>
        <v>0</v>
      </c>
      <c r="BH5300" s="105">
        <f>IF(N5300="zníž. prenesená",J5300,0)</f>
        <v>0</v>
      </c>
      <c r="BI5300" s="105">
        <f>IF(N5300="nulová",J5300,0)</f>
        <v>0</v>
      </c>
      <c r="BJ5300" s="18" t="s">
        <v>89</v>
      </c>
      <c r="BK5300" s="188">
        <f>ROUND(I5300*H5300,3)</f>
        <v>0</v>
      </c>
      <c r="BL5300" s="18" t="s">
        <v>530</v>
      </c>
      <c r="BM5300" s="187" t="s">
        <v>5025</v>
      </c>
    </row>
    <row r="5301" spans="1:65" s="14" customFormat="1">
      <c r="B5301" s="198"/>
      <c r="D5301" s="190" t="s">
        <v>532</v>
      </c>
      <c r="E5301" s="199" t="s">
        <v>1</v>
      </c>
      <c r="F5301" s="200" t="s">
        <v>4369</v>
      </c>
      <c r="H5301" s="199" t="s">
        <v>1</v>
      </c>
      <c r="I5301" s="201"/>
      <c r="L5301" s="198"/>
      <c r="M5301" s="202"/>
      <c r="N5301" s="203"/>
      <c r="O5301" s="203"/>
      <c r="P5301" s="203"/>
      <c r="Q5301" s="203"/>
      <c r="R5301" s="203"/>
      <c r="S5301" s="203"/>
      <c r="T5301" s="204"/>
      <c r="AT5301" s="199" t="s">
        <v>532</v>
      </c>
      <c r="AU5301" s="199" t="s">
        <v>89</v>
      </c>
      <c r="AV5301" s="14" t="s">
        <v>83</v>
      </c>
      <c r="AW5301" s="14" t="s">
        <v>30</v>
      </c>
      <c r="AX5301" s="14" t="s">
        <v>76</v>
      </c>
      <c r="AY5301" s="199" t="s">
        <v>524</v>
      </c>
    </row>
    <row r="5302" spans="1:65" s="13" customFormat="1">
      <c r="B5302" s="189"/>
      <c r="D5302" s="190" t="s">
        <v>532</v>
      </c>
      <c r="E5302" s="191" t="s">
        <v>1</v>
      </c>
      <c r="F5302" s="192" t="s">
        <v>940</v>
      </c>
      <c r="H5302" s="193">
        <v>60</v>
      </c>
      <c r="I5302" s="194"/>
      <c r="L5302" s="189"/>
      <c r="M5302" s="195"/>
      <c r="N5302" s="196"/>
      <c r="O5302" s="196"/>
      <c r="P5302" s="196"/>
      <c r="Q5302" s="196"/>
      <c r="R5302" s="196"/>
      <c r="S5302" s="196"/>
      <c r="T5302" s="197"/>
      <c r="AT5302" s="191" t="s">
        <v>532</v>
      </c>
      <c r="AU5302" s="191" t="s">
        <v>89</v>
      </c>
      <c r="AV5302" s="13" t="s">
        <v>89</v>
      </c>
      <c r="AW5302" s="13" t="s">
        <v>30</v>
      </c>
      <c r="AX5302" s="13" t="s">
        <v>76</v>
      </c>
      <c r="AY5302" s="191" t="s">
        <v>524</v>
      </c>
    </row>
    <row r="5303" spans="1:65" s="15" customFormat="1">
      <c r="B5303" s="205"/>
      <c r="D5303" s="190" t="s">
        <v>532</v>
      </c>
      <c r="E5303" s="206" t="s">
        <v>1</v>
      </c>
      <c r="F5303" s="207" t="s">
        <v>589</v>
      </c>
      <c r="H5303" s="208">
        <v>60</v>
      </c>
      <c r="I5303" s="209"/>
      <c r="L5303" s="205"/>
      <c r="M5303" s="210"/>
      <c r="N5303" s="211"/>
      <c r="O5303" s="211"/>
      <c r="P5303" s="211"/>
      <c r="Q5303" s="211"/>
      <c r="R5303" s="211"/>
      <c r="S5303" s="211"/>
      <c r="T5303" s="212"/>
      <c r="AT5303" s="206" t="s">
        <v>532</v>
      </c>
      <c r="AU5303" s="206" t="s">
        <v>89</v>
      </c>
      <c r="AV5303" s="15" t="s">
        <v>537</v>
      </c>
      <c r="AW5303" s="15" t="s">
        <v>30</v>
      </c>
      <c r="AX5303" s="15" t="s">
        <v>76</v>
      </c>
      <c r="AY5303" s="206" t="s">
        <v>524</v>
      </c>
    </row>
    <row r="5304" spans="1:65" s="16" customFormat="1">
      <c r="B5304" s="213"/>
      <c r="D5304" s="190" t="s">
        <v>532</v>
      </c>
      <c r="E5304" s="214" t="s">
        <v>5026</v>
      </c>
      <c r="F5304" s="215" t="s">
        <v>590</v>
      </c>
      <c r="H5304" s="216">
        <v>60</v>
      </c>
      <c r="I5304" s="217"/>
      <c r="L5304" s="213"/>
      <c r="M5304" s="218"/>
      <c r="N5304" s="219"/>
      <c r="O5304" s="219"/>
      <c r="P5304" s="219"/>
      <c r="Q5304" s="219"/>
      <c r="R5304" s="219"/>
      <c r="S5304" s="219"/>
      <c r="T5304" s="220"/>
      <c r="AT5304" s="214" t="s">
        <v>532</v>
      </c>
      <c r="AU5304" s="214" t="s">
        <v>89</v>
      </c>
      <c r="AV5304" s="16" t="s">
        <v>530</v>
      </c>
      <c r="AW5304" s="16" t="s">
        <v>30</v>
      </c>
      <c r="AX5304" s="16" t="s">
        <v>83</v>
      </c>
      <c r="AY5304" s="214" t="s">
        <v>524</v>
      </c>
    </row>
    <row r="5305" spans="1:65" s="2" customFormat="1" ht="21.75" customHeight="1">
      <c r="A5305" s="35"/>
      <c r="B5305" s="144"/>
      <c r="C5305" s="176" t="s">
        <v>5027</v>
      </c>
      <c r="D5305" s="176" t="s">
        <v>526</v>
      </c>
      <c r="E5305" s="177" t="s">
        <v>5028</v>
      </c>
      <c r="F5305" s="178" t="s">
        <v>5029</v>
      </c>
      <c r="G5305" s="179" t="s">
        <v>529</v>
      </c>
      <c r="H5305" s="180">
        <v>5.3</v>
      </c>
      <c r="I5305" s="181"/>
      <c r="J5305" s="180">
        <f>ROUND(I5305*H5305,3)</f>
        <v>0</v>
      </c>
      <c r="K5305" s="182"/>
      <c r="L5305" s="36"/>
      <c r="M5305" s="183" t="s">
        <v>1</v>
      </c>
      <c r="N5305" s="184" t="s">
        <v>42</v>
      </c>
      <c r="O5305" s="61"/>
      <c r="P5305" s="185">
        <f>O5305*H5305</f>
        <v>0</v>
      </c>
      <c r="Q5305" s="185">
        <v>0</v>
      </c>
      <c r="R5305" s="185">
        <f>Q5305*H5305</f>
        <v>0</v>
      </c>
      <c r="S5305" s="185">
        <v>0</v>
      </c>
      <c r="T5305" s="186">
        <f>S5305*H5305</f>
        <v>0</v>
      </c>
      <c r="U5305" s="35"/>
      <c r="V5305" s="35"/>
      <c r="W5305" s="35"/>
      <c r="X5305" s="35"/>
      <c r="Y5305" s="35"/>
      <c r="Z5305" s="35"/>
      <c r="AA5305" s="35"/>
      <c r="AB5305" s="35"/>
      <c r="AC5305" s="35"/>
      <c r="AD5305" s="35"/>
      <c r="AE5305" s="35"/>
      <c r="AR5305" s="187" t="s">
        <v>530</v>
      </c>
      <c r="AT5305" s="187" t="s">
        <v>526</v>
      </c>
      <c r="AU5305" s="187" t="s">
        <v>89</v>
      </c>
      <c r="AY5305" s="18" t="s">
        <v>524</v>
      </c>
      <c r="BE5305" s="105">
        <f>IF(N5305="základná",J5305,0)</f>
        <v>0</v>
      </c>
      <c r="BF5305" s="105">
        <f>IF(N5305="znížená",J5305,0)</f>
        <v>0</v>
      </c>
      <c r="BG5305" s="105">
        <f>IF(N5305="zákl. prenesená",J5305,0)</f>
        <v>0</v>
      </c>
      <c r="BH5305" s="105">
        <f>IF(N5305="zníž. prenesená",J5305,0)</f>
        <v>0</v>
      </c>
      <c r="BI5305" s="105">
        <f>IF(N5305="nulová",J5305,0)</f>
        <v>0</v>
      </c>
      <c r="BJ5305" s="18" t="s">
        <v>89</v>
      </c>
      <c r="BK5305" s="188">
        <f>ROUND(I5305*H5305,3)</f>
        <v>0</v>
      </c>
      <c r="BL5305" s="18" t="s">
        <v>530</v>
      </c>
      <c r="BM5305" s="187" t="s">
        <v>5030</v>
      </c>
    </row>
    <row r="5306" spans="1:65" s="14" customFormat="1">
      <c r="B5306" s="198"/>
      <c r="D5306" s="190" t="s">
        <v>532</v>
      </c>
      <c r="E5306" s="199" t="s">
        <v>1</v>
      </c>
      <c r="F5306" s="200" t="s">
        <v>4369</v>
      </c>
      <c r="H5306" s="199" t="s">
        <v>1</v>
      </c>
      <c r="I5306" s="201"/>
      <c r="L5306" s="198"/>
      <c r="M5306" s="202"/>
      <c r="N5306" s="203"/>
      <c r="O5306" s="203"/>
      <c r="P5306" s="203"/>
      <c r="Q5306" s="203"/>
      <c r="R5306" s="203"/>
      <c r="S5306" s="203"/>
      <c r="T5306" s="204"/>
      <c r="AT5306" s="199" t="s">
        <v>532</v>
      </c>
      <c r="AU5306" s="199" t="s">
        <v>89</v>
      </c>
      <c r="AV5306" s="14" t="s">
        <v>83</v>
      </c>
      <c r="AW5306" s="14" t="s">
        <v>30</v>
      </c>
      <c r="AX5306" s="14" t="s">
        <v>76</v>
      </c>
      <c r="AY5306" s="199" t="s">
        <v>524</v>
      </c>
    </row>
    <row r="5307" spans="1:65" s="13" customFormat="1">
      <c r="B5307" s="189"/>
      <c r="D5307" s="190" t="s">
        <v>532</v>
      </c>
      <c r="E5307" s="191" t="s">
        <v>1</v>
      </c>
      <c r="F5307" s="192" t="s">
        <v>5031</v>
      </c>
      <c r="H5307" s="193">
        <v>5.3</v>
      </c>
      <c r="I5307" s="194"/>
      <c r="L5307" s="189"/>
      <c r="M5307" s="195"/>
      <c r="N5307" s="196"/>
      <c r="O5307" s="196"/>
      <c r="P5307" s="196"/>
      <c r="Q5307" s="196"/>
      <c r="R5307" s="196"/>
      <c r="S5307" s="196"/>
      <c r="T5307" s="197"/>
      <c r="AT5307" s="191" t="s">
        <v>532</v>
      </c>
      <c r="AU5307" s="191" t="s">
        <v>89</v>
      </c>
      <c r="AV5307" s="13" t="s">
        <v>89</v>
      </c>
      <c r="AW5307" s="13" t="s">
        <v>30</v>
      </c>
      <c r="AX5307" s="13" t="s">
        <v>76</v>
      </c>
      <c r="AY5307" s="191" t="s">
        <v>524</v>
      </c>
    </row>
    <row r="5308" spans="1:65" s="15" customFormat="1">
      <c r="B5308" s="205"/>
      <c r="D5308" s="190" t="s">
        <v>532</v>
      </c>
      <c r="E5308" s="206" t="s">
        <v>1</v>
      </c>
      <c r="F5308" s="207" t="s">
        <v>589</v>
      </c>
      <c r="H5308" s="208">
        <v>5.3</v>
      </c>
      <c r="I5308" s="209"/>
      <c r="L5308" s="205"/>
      <c r="M5308" s="210"/>
      <c r="N5308" s="211"/>
      <c r="O5308" s="211"/>
      <c r="P5308" s="211"/>
      <c r="Q5308" s="211"/>
      <c r="R5308" s="211"/>
      <c r="S5308" s="211"/>
      <c r="T5308" s="212"/>
      <c r="AT5308" s="206" t="s">
        <v>532</v>
      </c>
      <c r="AU5308" s="206" t="s">
        <v>89</v>
      </c>
      <c r="AV5308" s="15" t="s">
        <v>537</v>
      </c>
      <c r="AW5308" s="15" t="s">
        <v>30</v>
      </c>
      <c r="AX5308" s="15" t="s">
        <v>76</v>
      </c>
      <c r="AY5308" s="206" t="s">
        <v>524</v>
      </c>
    </row>
    <row r="5309" spans="1:65" s="16" customFormat="1">
      <c r="B5309" s="213"/>
      <c r="D5309" s="190" t="s">
        <v>532</v>
      </c>
      <c r="E5309" s="214" t="s">
        <v>5032</v>
      </c>
      <c r="F5309" s="215" t="s">
        <v>590</v>
      </c>
      <c r="H5309" s="216">
        <v>5.3</v>
      </c>
      <c r="I5309" s="217"/>
      <c r="L5309" s="213"/>
      <c r="M5309" s="234"/>
      <c r="N5309" s="235"/>
      <c r="O5309" s="235"/>
      <c r="P5309" s="235"/>
      <c r="Q5309" s="235"/>
      <c r="R5309" s="235"/>
      <c r="S5309" s="235"/>
      <c r="T5309" s="236"/>
      <c r="AT5309" s="214" t="s">
        <v>532</v>
      </c>
      <c r="AU5309" s="214" t="s">
        <v>89</v>
      </c>
      <c r="AV5309" s="16" t="s">
        <v>530</v>
      </c>
      <c r="AW5309" s="16" t="s">
        <v>30</v>
      </c>
      <c r="AX5309" s="16" t="s">
        <v>83</v>
      </c>
      <c r="AY5309" s="214" t="s">
        <v>524</v>
      </c>
    </row>
    <row r="5310" spans="1:65" s="2" customFormat="1" ht="6.9" customHeight="1">
      <c r="A5310" s="35"/>
      <c r="B5310" s="50"/>
      <c r="C5310" s="51"/>
      <c r="D5310" s="51"/>
      <c r="E5310" s="51"/>
      <c r="F5310" s="51"/>
      <c r="G5310" s="51"/>
      <c r="H5310" s="51"/>
      <c r="I5310" s="51"/>
      <c r="J5310" s="51"/>
      <c r="K5310" s="51"/>
      <c r="L5310" s="36"/>
      <c r="M5310" s="35"/>
      <c r="O5310" s="35"/>
      <c r="P5310" s="35"/>
      <c r="Q5310" s="35"/>
      <c r="R5310" s="35"/>
      <c r="S5310" s="35"/>
      <c r="T5310" s="35"/>
      <c r="U5310" s="35"/>
      <c r="V5310" s="35"/>
      <c r="W5310" s="35"/>
      <c r="X5310" s="35"/>
      <c r="Y5310" s="35"/>
      <c r="Z5310" s="35"/>
      <c r="AA5310" s="35"/>
      <c r="AB5310" s="35"/>
      <c r="AC5310" s="35"/>
      <c r="AD5310" s="35"/>
      <c r="AE5310" s="35"/>
    </row>
  </sheetData>
  <autoFilter ref="C160:K5309" xr:uid="{00000000-0009-0000-0000-000001000000}"/>
  <mergeCells count="17">
    <mergeCell ref="E20:H20"/>
    <mergeCell ref="E29:H29"/>
    <mergeCell ref="E153:H153"/>
    <mergeCell ref="L2:V2"/>
    <mergeCell ref="D135:F135"/>
    <mergeCell ref="D136:F136"/>
    <mergeCell ref="D137:F137"/>
    <mergeCell ref="E149:H149"/>
    <mergeCell ref="E151:H151"/>
    <mergeCell ref="E85:H85"/>
    <mergeCell ref="E87:H87"/>
    <mergeCell ref="E89:H89"/>
    <mergeCell ref="D133:F133"/>
    <mergeCell ref="D134:F13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239"/>
  <sheetViews>
    <sheetView showGridLines="0" topLeftCell="A219" workbookViewId="0">
      <selection activeCell="C168" sqref="C168:J16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149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36"/>
      <c r="C9" s="35"/>
      <c r="D9" s="35"/>
      <c r="E9" s="293" t="s">
        <v>8164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27. 1. 2021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33" t="str">
        <f>'Rekapitulácia stavby'!E14</f>
        <v>Vyplň údaj</v>
      </c>
      <c r="F18" s="320"/>
      <c r="G18" s="320"/>
      <c r="H18" s="32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24" t="s">
        <v>1</v>
      </c>
      <c r="F27" s="324"/>
      <c r="G27" s="324"/>
      <c r="H27" s="32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J107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36"/>
      <c r="C35" s="35"/>
      <c r="D35" s="119" t="s">
        <v>40</v>
      </c>
      <c r="E35" s="28" t="s">
        <v>41</v>
      </c>
      <c r="F35" s="120">
        <f>ROUND((SUM(BE107:BE114) + SUM(BE134:BE238)),  2)</f>
        <v>0</v>
      </c>
      <c r="G35" s="35"/>
      <c r="H35" s="35"/>
      <c r="I35" s="121">
        <v>0.2</v>
      </c>
      <c r="J35" s="120">
        <f>ROUND(((SUM(BE107:BE114) + SUM(BE134:BE238))*I35),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28" t="s">
        <v>42</v>
      </c>
      <c r="F36" s="120">
        <f>ROUND((SUM(BF107:BF114) + SUM(BF134:BF238)),  2)</f>
        <v>0</v>
      </c>
      <c r="G36" s="35"/>
      <c r="H36" s="35"/>
      <c r="I36" s="121">
        <v>0.2</v>
      </c>
      <c r="J36" s="120">
        <f>ROUND(((SUM(BF107:BF114) + SUM(BF134:BF238))*I36),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36"/>
      <c r="C37" s="35"/>
      <c r="D37" s="35"/>
      <c r="E37" s="28" t="s">
        <v>43</v>
      </c>
      <c r="F37" s="120">
        <f>ROUND((SUM(BG107:BG114) + SUM(BG134:BG238)),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36"/>
      <c r="C38" s="35"/>
      <c r="D38" s="35"/>
      <c r="E38" s="28" t="s">
        <v>44</v>
      </c>
      <c r="F38" s="120">
        <f>ROUND((SUM(BH107:BH114) + SUM(BH134:BH238)),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45</v>
      </c>
      <c r="F39" s="120">
        <f>ROUND((SUM(BI107:BI114) + SUM(BI134:BI238)),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5"/>
      <c r="D87" s="35"/>
      <c r="E87" s="293" t="str">
        <f>E9</f>
        <v>07 - Zdravotechnika SO 07 - Rekonštrukcia areálových rozvodov VHS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27. 1. 2021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" customHeight="1">
      <c r="B97" s="132"/>
      <c r="D97" s="133" t="s">
        <v>455</v>
      </c>
      <c r="E97" s="134"/>
      <c r="F97" s="134"/>
      <c r="G97" s="134"/>
      <c r="H97" s="134"/>
      <c r="I97" s="134"/>
      <c r="J97" s="135">
        <f>J135</f>
        <v>0</v>
      </c>
      <c r="L97" s="132"/>
    </row>
    <row r="98" spans="1:65" s="10" customFormat="1" ht="19.95" customHeight="1">
      <c r="B98" s="137"/>
      <c r="D98" s="138" t="s">
        <v>459</v>
      </c>
      <c r="E98" s="139"/>
      <c r="F98" s="139"/>
      <c r="G98" s="139"/>
      <c r="H98" s="139"/>
      <c r="I98" s="139"/>
      <c r="J98" s="140">
        <f>J136</f>
        <v>0</v>
      </c>
      <c r="L98" s="137"/>
    </row>
    <row r="99" spans="1:65" s="10" customFormat="1" ht="19.95" customHeight="1">
      <c r="B99" s="137"/>
      <c r="D99" s="138" t="s">
        <v>463</v>
      </c>
      <c r="E99" s="139"/>
      <c r="F99" s="139"/>
      <c r="G99" s="139"/>
      <c r="H99" s="139"/>
      <c r="I99" s="139"/>
      <c r="J99" s="140">
        <f>J156</f>
        <v>0</v>
      </c>
      <c r="L99" s="137"/>
    </row>
    <row r="100" spans="1:65" s="10" customFormat="1" ht="19.95" customHeight="1">
      <c r="B100" s="137"/>
      <c r="D100" s="138" t="s">
        <v>467</v>
      </c>
      <c r="E100" s="139"/>
      <c r="F100" s="139"/>
      <c r="G100" s="139"/>
      <c r="H100" s="139"/>
      <c r="I100" s="139"/>
      <c r="J100" s="140">
        <f>J164</f>
        <v>0</v>
      </c>
      <c r="L100" s="137"/>
    </row>
    <row r="101" spans="1:65" s="10" customFormat="1" ht="19.95" customHeight="1">
      <c r="B101" s="137"/>
      <c r="D101" s="138" t="s">
        <v>471</v>
      </c>
      <c r="E101" s="139"/>
      <c r="F101" s="139"/>
      <c r="G101" s="139"/>
      <c r="H101" s="139"/>
      <c r="I101" s="139"/>
      <c r="J101" s="140">
        <f>J169</f>
        <v>0</v>
      </c>
      <c r="L101" s="137"/>
    </row>
    <row r="102" spans="1:65" s="10" customFormat="1" ht="19.95" customHeight="1">
      <c r="B102" s="137"/>
      <c r="D102" s="138" t="s">
        <v>8054</v>
      </c>
      <c r="E102" s="139"/>
      <c r="F102" s="139"/>
      <c r="G102" s="139"/>
      <c r="H102" s="139"/>
      <c r="I102" s="139"/>
      <c r="J102" s="140">
        <f>J172</f>
        <v>0</v>
      </c>
      <c r="L102" s="137"/>
    </row>
    <row r="103" spans="1:65" s="10" customFormat="1" ht="19.95" customHeight="1">
      <c r="B103" s="137"/>
      <c r="D103" s="138" t="s">
        <v>477</v>
      </c>
      <c r="E103" s="139"/>
      <c r="F103" s="139"/>
      <c r="G103" s="139"/>
      <c r="H103" s="139"/>
      <c r="I103" s="139"/>
      <c r="J103" s="140">
        <f>J234</f>
        <v>0</v>
      </c>
      <c r="L103" s="137"/>
    </row>
    <row r="104" spans="1:65" s="10" customFormat="1" ht="19.95" customHeight="1">
      <c r="B104" s="137"/>
      <c r="D104" s="138" t="s">
        <v>478</v>
      </c>
      <c r="E104" s="139"/>
      <c r="F104" s="139"/>
      <c r="G104" s="139"/>
      <c r="H104" s="139"/>
      <c r="I104" s="139"/>
      <c r="J104" s="140">
        <f>J237</f>
        <v>0</v>
      </c>
      <c r="L104" s="137"/>
    </row>
    <row r="105" spans="1:65" s="2" customFormat="1" ht="21.7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hidden="1" customHeight="1">
      <c r="A107" s="35"/>
      <c r="B107" s="36"/>
      <c r="C107" s="131" t="s">
        <v>501</v>
      </c>
      <c r="D107" s="35"/>
      <c r="E107" s="35"/>
      <c r="F107" s="35"/>
      <c r="G107" s="35"/>
      <c r="H107" s="35"/>
      <c r="I107" s="35"/>
      <c r="J107" s="142">
        <f>ROUND(J108 + J109 + J110 + J111 + J112 + J113,2)</f>
        <v>0</v>
      </c>
      <c r="K107" s="35"/>
      <c r="L107" s="45"/>
      <c r="N107" s="143" t="s">
        <v>40</v>
      </c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18" hidden="1" customHeight="1">
      <c r="A108" s="35"/>
      <c r="B108" s="144"/>
      <c r="C108" s="145"/>
      <c r="D108" s="292" t="s">
        <v>502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ref="BE108:BE113" si="0">IF(N108="základná",J108,0)</f>
        <v>0</v>
      </c>
      <c r="BF108" s="151">
        <f t="shared" ref="BF108:BF113" si="1">IF(N108="znížená",J108,0)</f>
        <v>0</v>
      </c>
      <c r="BG108" s="151">
        <f t="shared" ref="BG108:BG113" si="2">IF(N108="zákl. prenesená",J108,0)</f>
        <v>0</v>
      </c>
      <c r="BH108" s="151">
        <f t="shared" ref="BH108:BH113" si="3">IF(N108="zníž. prenesená",J108,0)</f>
        <v>0</v>
      </c>
      <c r="BI108" s="151">
        <f t="shared" ref="BI108:BI113" si="4">IF(N108="nulová",J108,0)</f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5036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505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292" t="s">
        <v>506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292" t="s">
        <v>5037</v>
      </c>
      <c r="E112" s="330"/>
      <c r="F112" s="330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503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hidden="1" customHeight="1">
      <c r="A113" s="35"/>
      <c r="B113" s="144"/>
      <c r="C113" s="145"/>
      <c r="D113" s="146" t="s">
        <v>508</v>
      </c>
      <c r="E113" s="145"/>
      <c r="F113" s="145"/>
      <c r="G113" s="145"/>
      <c r="H113" s="145"/>
      <c r="I113" s="145"/>
      <c r="J113" s="102">
        <f>ROUND(J30*T113,2)</f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509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164</v>
      </c>
      <c r="D115" s="110"/>
      <c r="E115" s="110"/>
      <c r="F115" s="110"/>
      <c r="G115" s="110"/>
      <c r="H115" s="110"/>
      <c r="I115" s="110"/>
      <c r="J115" s="111">
        <f>ROUND(J96+J107,2)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" customHeight="1">
      <c r="A121" s="35"/>
      <c r="B121" s="36"/>
      <c r="C121" s="22" t="s">
        <v>510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6.25" customHeight="1">
      <c r="A124" s="35"/>
      <c r="B124" s="36"/>
      <c r="C124" s="35"/>
      <c r="D124" s="35"/>
      <c r="E124" s="331" t="str">
        <f>E7</f>
        <v>REKONŠTRUKCIA ZŠ PLICKOVA</v>
      </c>
      <c r="F124" s="332"/>
      <c r="G124" s="332"/>
      <c r="H124" s="332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183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30" customHeight="1">
      <c r="A126" s="35"/>
      <c r="B126" s="36"/>
      <c r="C126" s="35"/>
      <c r="D126" s="35"/>
      <c r="E126" s="293" t="str">
        <f>E9</f>
        <v>07 - Zdravotechnika SO 07 - Rekonštrukcia areálových rozvodov VHS</v>
      </c>
      <c r="F126" s="329"/>
      <c r="G126" s="329"/>
      <c r="H126" s="32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18</v>
      </c>
      <c r="D128" s="35"/>
      <c r="E128" s="35"/>
      <c r="F128" s="26" t="str">
        <f>F12</f>
        <v xml:space="preserve"> </v>
      </c>
      <c r="G128" s="35"/>
      <c r="H128" s="35"/>
      <c r="I128" s="28" t="s">
        <v>20</v>
      </c>
      <c r="J128" s="58" t="str">
        <f>IF(J12="","",J12)</f>
        <v>27. 1. 2021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15" customHeight="1">
      <c r="A130" s="35"/>
      <c r="B130" s="36"/>
      <c r="C130" s="28" t="s">
        <v>22</v>
      </c>
      <c r="D130" s="35"/>
      <c r="E130" s="35"/>
      <c r="F130" s="26" t="str">
        <f>E15</f>
        <v>Mestská časť Bratislava – Rača</v>
      </c>
      <c r="G130" s="35"/>
      <c r="H130" s="35"/>
      <c r="I130" s="28" t="s">
        <v>28</v>
      </c>
      <c r="J130" s="31" t="str">
        <f>E21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28" t="s">
        <v>26</v>
      </c>
      <c r="D131" s="35"/>
      <c r="E131" s="35"/>
      <c r="F131" s="26" t="str">
        <f>IF(E18="","",E18)</f>
        <v>Vyplň údaj</v>
      </c>
      <c r="G131" s="35"/>
      <c r="H131" s="35"/>
      <c r="I131" s="28" t="s">
        <v>32</v>
      </c>
      <c r="J131" s="31" t="str">
        <f>E24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52"/>
      <c r="B133" s="153"/>
      <c r="C133" s="154" t="s">
        <v>511</v>
      </c>
      <c r="D133" s="155" t="s">
        <v>61</v>
      </c>
      <c r="E133" s="155" t="s">
        <v>57</v>
      </c>
      <c r="F133" s="155" t="s">
        <v>58</v>
      </c>
      <c r="G133" s="155" t="s">
        <v>512</v>
      </c>
      <c r="H133" s="155" t="s">
        <v>513</v>
      </c>
      <c r="I133" s="155" t="s">
        <v>514</v>
      </c>
      <c r="J133" s="156" t="s">
        <v>443</v>
      </c>
      <c r="K133" s="157" t="s">
        <v>515</v>
      </c>
      <c r="L133" s="158"/>
      <c r="M133" s="65" t="s">
        <v>1</v>
      </c>
      <c r="N133" s="66" t="s">
        <v>40</v>
      </c>
      <c r="O133" s="66" t="s">
        <v>516</v>
      </c>
      <c r="P133" s="66" t="s">
        <v>517</v>
      </c>
      <c r="Q133" s="66" t="s">
        <v>518</v>
      </c>
      <c r="R133" s="66" t="s">
        <v>519</v>
      </c>
      <c r="S133" s="66" t="s">
        <v>520</v>
      </c>
      <c r="T133" s="67" t="s">
        <v>521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5" customHeight="1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</f>
        <v>0</v>
      </c>
      <c r="Q134" s="69"/>
      <c r="R134" s="160">
        <f>R135</f>
        <v>0</v>
      </c>
      <c r="S134" s="69"/>
      <c r="T134" s="161">
        <f>T135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</f>
        <v>0</v>
      </c>
    </row>
    <row r="135" spans="1:65" s="12" customFormat="1" ht="25.95" customHeight="1">
      <c r="B135" s="163"/>
      <c r="D135" s="164" t="s">
        <v>75</v>
      </c>
      <c r="E135" s="165" t="s">
        <v>522</v>
      </c>
      <c r="F135" s="165" t="s">
        <v>523</v>
      </c>
      <c r="I135" s="166"/>
      <c r="J135" s="167">
        <f>BK135</f>
        <v>0</v>
      </c>
      <c r="L135" s="163"/>
      <c r="M135" s="168"/>
      <c r="N135" s="169"/>
      <c r="O135" s="169"/>
      <c r="P135" s="170">
        <f>P136+P156+P164+P169+P172+P234+P237</f>
        <v>0</v>
      </c>
      <c r="Q135" s="169"/>
      <c r="R135" s="170">
        <f>R136+R156+R164+R169+R172+R234+R237</f>
        <v>0</v>
      </c>
      <c r="S135" s="169"/>
      <c r="T135" s="171">
        <f>T136+T156+T164+T169+T172+T234+T237</f>
        <v>0</v>
      </c>
      <c r="AR135" s="164" t="s">
        <v>83</v>
      </c>
      <c r="AT135" s="172" t="s">
        <v>75</v>
      </c>
      <c r="AU135" s="172" t="s">
        <v>76</v>
      </c>
      <c r="AY135" s="164" t="s">
        <v>524</v>
      </c>
      <c r="BK135" s="173">
        <f>BK136+BK156+BK164+BK169+BK172+BK234+BK237</f>
        <v>0</v>
      </c>
    </row>
    <row r="136" spans="1:65" s="12" customFormat="1" ht="22.95" customHeight="1">
      <c r="B136" s="163"/>
      <c r="D136" s="164" t="s">
        <v>75</v>
      </c>
      <c r="E136" s="174" t="s">
        <v>83</v>
      </c>
      <c r="F136" s="174" t="s">
        <v>525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SUM(P137:P155)</f>
        <v>0</v>
      </c>
      <c r="Q136" s="169"/>
      <c r="R136" s="170">
        <f>SUM(R137:R155)</f>
        <v>0</v>
      </c>
      <c r="S136" s="169"/>
      <c r="T136" s="171">
        <f>SUM(T137:T155)</f>
        <v>0</v>
      </c>
      <c r="AR136" s="164" t="s">
        <v>83</v>
      </c>
      <c r="AT136" s="172" t="s">
        <v>75</v>
      </c>
      <c r="AU136" s="172" t="s">
        <v>83</v>
      </c>
      <c r="AY136" s="164" t="s">
        <v>524</v>
      </c>
      <c r="BK136" s="173">
        <f>SUM(BK137:BK155)</f>
        <v>0</v>
      </c>
    </row>
    <row r="137" spans="1:65" s="2" customFormat="1" ht="21.75" customHeight="1">
      <c r="A137" s="35"/>
      <c r="B137" s="144"/>
      <c r="C137" s="176" t="s">
        <v>83</v>
      </c>
      <c r="D137" s="176" t="s">
        <v>526</v>
      </c>
      <c r="E137" s="177" t="s">
        <v>8165</v>
      </c>
      <c r="F137" s="178" t="s">
        <v>457</v>
      </c>
      <c r="G137" s="179" t="s">
        <v>574</v>
      </c>
      <c r="H137" s="180">
        <v>401.22</v>
      </c>
      <c r="I137" s="181"/>
      <c r="J137" s="180">
        <f t="shared" ref="J137:J155" si="5"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ref="P137:P155" si="6">O137*H137</f>
        <v>0</v>
      </c>
      <c r="Q137" s="185">
        <v>0</v>
      </c>
      <c r="R137" s="185">
        <f t="shared" ref="R137:R155" si="7">Q137*H137</f>
        <v>0</v>
      </c>
      <c r="S137" s="185">
        <v>0</v>
      </c>
      <c r="T137" s="186">
        <f t="shared" ref="T137:T155" si="8"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530</v>
      </c>
      <c r="AT137" s="187" t="s">
        <v>526</v>
      </c>
      <c r="AU137" s="187" t="s">
        <v>89</v>
      </c>
      <c r="AY137" s="18" t="s">
        <v>524</v>
      </c>
      <c r="BE137" s="105">
        <f t="shared" ref="BE137:BE155" si="9">IF(N137="základná",J137,0)</f>
        <v>0</v>
      </c>
      <c r="BF137" s="105">
        <f t="shared" ref="BF137:BF155" si="10">IF(N137="znížená",J137,0)</f>
        <v>0</v>
      </c>
      <c r="BG137" s="105">
        <f t="shared" ref="BG137:BG155" si="11">IF(N137="zákl. prenesená",J137,0)</f>
        <v>0</v>
      </c>
      <c r="BH137" s="105">
        <f t="shared" ref="BH137:BH155" si="12">IF(N137="zníž. prenesená",J137,0)</f>
        <v>0</v>
      </c>
      <c r="BI137" s="105">
        <f t="shared" ref="BI137:BI155" si="13">IF(N137="nulová",J137,0)</f>
        <v>0</v>
      </c>
      <c r="BJ137" s="18" t="s">
        <v>89</v>
      </c>
      <c r="BK137" s="188">
        <f t="shared" ref="BK137:BK155" si="14">ROUND(I137*H137,3)</f>
        <v>0</v>
      </c>
      <c r="BL137" s="18" t="s">
        <v>530</v>
      </c>
      <c r="BM137" s="187" t="s">
        <v>89</v>
      </c>
    </row>
    <row r="138" spans="1:65" s="2" customFormat="1" ht="21.75" customHeight="1">
      <c r="A138" s="35"/>
      <c r="B138" s="144"/>
      <c r="C138" s="176" t="s">
        <v>89</v>
      </c>
      <c r="D138" s="176" t="s">
        <v>526</v>
      </c>
      <c r="E138" s="177" t="s">
        <v>8056</v>
      </c>
      <c r="F138" s="178" t="s">
        <v>604</v>
      </c>
      <c r="G138" s="179" t="s">
        <v>574</v>
      </c>
      <c r="H138" s="180">
        <v>80.244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530</v>
      </c>
      <c r="AT138" s="187" t="s">
        <v>526</v>
      </c>
      <c r="AU138" s="187" t="s">
        <v>89</v>
      </c>
      <c r="AY138" s="18" t="s">
        <v>524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530</v>
      </c>
      <c r="BM138" s="187" t="s">
        <v>530</v>
      </c>
    </row>
    <row r="139" spans="1:65" s="2" customFormat="1" ht="21.75" customHeight="1">
      <c r="A139" s="35"/>
      <c r="B139" s="144"/>
      <c r="C139" s="176" t="s">
        <v>537</v>
      </c>
      <c r="D139" s="176" t="s">
        <v>526</v>
      </c>
      <c r="E139" s="177" t="s">
        <v>8166</v>
      </c>
      <c r="F139" s="178" t="s">
        <v>8167</v>
      </c>
      <c r="G139" s="179" t="s">
        <v>574</v>
      </c>
      <c r="H139" s="180">
        <v>1046.3219999999999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530</v>
      </c>
      <c r="AT139" s="187" t="s">
        <v>526</v>
      </c>
      <c r="AU139" s="187" t="s">
        <v>89</v>
      </c>
      <c r="AY139" s="18" t="s">
        <v>524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530</v>
      </c>
      <c r="BM139" s="187" t="s">
        <v>548</v>
      </c>
    </row>
    <row r="140" spans="1:65" s="2" customFormat="1" ht="33" customHeight="1">
      <c r="A140" s="35"/>
      <c r="B140" s="144"/>
      <c r="C140" s="176" t="s">
        <v>530</v>
      </c>
      <c r="D140" s="176" t="s">
        <v>526</v>
      </c>
      <c r="E140" s="177" t="s">
        <v>640</v>
      </c>
      <c r="F140" s="178" t="s">
        <v>8059</v>
      </c>
      <c r="G140" s="179" t="s">
        <v>574</v>
      </c>
      <c r="H140" s="180">
        <v>209.26400000000001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530</v>
      </c>
      <c r="AT140" s="187" t="s">
        <v>526</v>
      </c>
      <c r="AU140" s="187" t="s">
        <v>89</v>
      </c>
      <c r="AY140" s="18" t="s">
        <v>524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530</v>
      </c>
      <c r="BM140" s="187" t="s">
        <v>556</v>
      </c>
    </row>
    <row r="141" spans="1:65" s="2" customFormat="1" ht="21.75" customHeight="1">
      <c r="A141" s="35"/>
      <c r="B141" s="144"/>
      <c r="C141" s="176" t="s">
        <v>544</v>
      </c>
      <c r="D141" s="176" t="s">
        <v>526</v>
      </c>
      <c r="E141" s="177" t="s">
        <v>8060</v>
      </c>
      <c r="F141" s="178" t="s">
        <v>8061</v>
      </c>
      <c r="G141" s="179" t="s">
        <v>529</v>
      </c>
      <c r="H141" s="180">
        <v>2092.6439999999998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530</v>
      </c>
      <c r="AT141" s="187" t="s">
        <v>526</v>
      </c>
      <c r="AU141" s="187" t="s">
        <v>89</v>
      </c>
      <c r="AY141" s="18" t="s">
        <v>524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530</v>
      </c>
      <c r="BM141" s="187" t="s">
        <v>565</v>
      </c>
    </row>
    <row r="142" spans="1:65" s="2" customFormat="1" ht="21.75" customHeight="1">
      <c r="A142" s="35"/>
      <c r="B142" s="144"/>
      <c r="C142" s="176" t="s">
        <v>548</v>
      </c>
      <c r="D142" s="176" t="s">
        <v>526</v>
      </c>
      <c r="E142" s="177" t="s">
        <v>8062</v>
      </c>
      <c r="F142" s="178" t="s">
        <v>8063</v>
      </c>
      <c r="G142" s="179" t="s">
        <v>529</v>
      </c>
      <c r="H142" s="180">
        <v>2092.6439999999998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530</v>
      </c>
      <c r="AT142" s="187" t="s">
        <v>526</v>
      </c>
      <c r="AU142" s="187" t="s">
        <v>89</v>
      </c>
      <c r="AY142" s="18" t="s">
        <v>524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530</v>
      </c>
      <c r="BM142" s="187" t="s">
        <v>153</v>
      </c>
    </row>
    <row r="143" spans="1:65" s="2" customFormat="1" ht="21.75" customHeight="1">
      <c r="A143" s="35"/>
      <c r="B143" s="144"/>
      <c r="C143" s="176" t="s">
        <v>552</v>
      </c>
      <c r="D143" s="176" t="s">
        <v>526</v>
      </c>
      <c r="E143" s="177" t="s">
        <v>8064</v>
      </c>
      <c r="F143" s="178" t="s">
        <v>8065</v>
      </c>
      <c r="G143" s="179" t="s">
        <v>529</v>
      </c>
      <c r="H143" s="180">
        <v>323.64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530</v>
      </c>
      <c r="AT143" s="187" t="s">
        <v>526</v>
      </c>
      <c r="AU143" s="187" t="s">
        <v>89</v>
      </c>
      <c r="AY143" s="18" t="s">
        <v>524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530</v>
      </c>
      <c r="BM143" s="187" t="s">
        <v>626</v>
      </c>
    </row>
    <row r="144" spans="1:65" s="2" customFormat="1" ht="21.75" customHeight="1">
      <c r="A144" s="35"/>
      <c r="B144" s="144"/>
      <c r="C144" s="176" t="s">
        <v>556</v>
      </c>
      <c r="D144" s="176" t="s">
        <v>526</v>
      </c>
      <c r="E144" s="177" t="s">
        <v>8066</v>
      </c>
      <c r="F144" s="178" t="s">
        <v>8067</v>
      </c>
      <c r="G144" s="179" t="s">
        <v>529</v>
      </c>
      <c r="H144" s="180">
        <v>323.64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530</v>
      </c>
      <c r="AT144" s="187" t="s">
        <v>526</v>
      </c>
      <c r="AU144" s="187" t="s">
        <v>89</v>
      </c>
      <c r="AY144" s="18" t="s">
        <v>524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530</v>
      </c>
      <c r="BM144" s="187" t="s">
        <v>644</v>
      </c>
    </row>
    <row r="145" spans="1:65" s="2" customFormat="1" ht="33" customHeight="1">
      <c r="A145" s="35"/>
      <c r="B145" s="144"/>
      <c r="C145" s="176" t="s">
        <v>560</v>
      </c>
      <c r="D145" s="176" t="s">
        <v>526</v>
      </c>
      <c r="E145" s="177" t="s">
        <v>650</v>
      </c>
      <c r="F145" s="178" t="s">
        <v>651</v>
      </c>
      <c r="G145" s="179" t="s">
        <v>574</v>
      </c>
      <c r="H145" s="180">
        <v>460.72300000000001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530</v>
      </c>
      <c r="AT145" s="187" t="s">
        <v>526</v>
      </c>
      <c r="AU145" s="187" t="s">
        <v>89</v>
      </c>
      <c r="AY145" s="18" t="s">
        <v>524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530</v>
      </c>
      <c r="BM145" s="187" t="s">
        <v>655</v>
      </c>
    </row>
    <row r="146" spans="1:65" s="2" customFormat="1" ht="44.25" customHeight="1">
      <c r="A146" s="35"/>
      <c r="B146" s="144"/>
      <c r="C146" s="176" t="s">
        <v>565</v>
      </c>
      <c r="D146" s="176" t="s">
        <v>526</v>
      </c>
      <c r="E146" s="177" t="s">
        <v>656</v>
      </c>
      <c r="F146" s="178" t="s">
        <v>657</v>
      </c>
      <c r="G146" s="179" t="s">
        <v>574</v>
      </c>
      <c r="H146" s="180">
        <v>3225.0610000000001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530</v>
      </c>
      <c r="AT146" s="187" t="s">
        <v>526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530</v>
      </c>
      <c r="BM146" s="187" t="s">
        <v>7</v>
      </c>
    </row>
    <row r="147" spans="1:65" s="2" customFormat="1" ht="21.75" customHeight="1">
      <c r="A147" s="35"/>
      <c r="B147" s="144"/>
      <c r="C147" s="176" t="s">
        <v>569</v>
      </c>
      <c r="D147" s="176" t="s">
        <v>526</v>
      </c>
      <c r="E147" s="177" t="s">
        <v>6241</v>
      </c>
      <c r="F147" s="178" t="s">
        <v>6242</v>
      </c>
      <c r="G147" s="179" t="s">
        <v>574</v>
      </c>
      <c r="H147" s="180">
        <v>460.72300000000001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530</v>
      </c>
      <c r="AT147" s="187" t="s">
        <v>526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530</v>
      </c>
      <c r="BM147" s="187" t="s">
        <v>674</v>
      </c>
    </row>
    <row r="148" spans="1:65" s="2" customFormat="1" ht="21.75" customHeight="1">
      <c r="A148" s="35"/>
      <c r="B148" s="144"/>
      <c r="C148" s="176" t="s">
        <v>153</v>
      </c>
      <c r="D148" s="176" t="s">
        <v>526</v>
      </c>
      <c r="E148" s="177" t="s">
        <v>8168</v>
      </c>
      <c r="F148" s="178" t="s">
        <v>663</v>
      </c>
      <c r="G148" s="179" t="s">
        <v>574</v>
      </c>
      <c r="H148" s="180">
        <v>460.72300000000001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530</v>
      </c>
      <c r="AT148" s="187" t="s">
        <v>526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530</v>
      </c>
      <c r="BM148" s="187" t="s">
        <v>408</v>
      </c>
    </row>
    <row r="149" spans="1:65" s="2" customFormat="1" ht="21.75" customHeight="1">
      <c r="A149" s="35"/>
      <c r="B149" s="144"/>
      <c r="C149" s="176" t="s">
        <v>602</v>
      </c>
      <c r="D149" s="176" t="s">
        <v>526</v>
      </c>
      <c r="E149" s="177" t="s">
        <v>8169</v>
      </c>
      <c r="F149" s="178" t="s">
        <v>8170</v>
      </c>
      <c r="G149" s="179" t="s">
        <v>574</v>
      </c>
      <c r="H149" s="180">
        <v>19.512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530</v>
      </c>
      <c r="AT149" s="187" t="s">
        <v>526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530</v>
      </c>
      <c r="BM149" s="187" t="s">
        <v>696</v>
      </c>
    </row>
    <row r="150" spans="1:65" s="2" customFormat="1" ht="21.75" customHeight="1">
      <c r="A150" s="35"/>
      <c r="B150" s="144"/>
      <c r="C150" s="221" t="s">
        <v>626</v>
      </c>
      <c r="D150" s="221" t="s">
        <v>697</v>
      </c>
      <c r="E150" s="222" t="s">
        <v>8171</v>
      </c>
      <c r="F150" s="223" t="s">
        <v>8172</v>
      </c>
      <c r="G150" s="224" t="s">
        <v>677</v>
      </c>
      <c r="H150" s="225">
        <v>36.097000000000001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556</v>
      </c>
      <c r="AT150" s="187" t="s">
        <v>697</v>
      </c>
      <c r="AU150" s="187" t="s">
        <v>89</v>
      </c>
      <c r="AY150" s="18" t="s">
        <v>524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530</v>
      </c>
      <c r="BM150" s="187" t="s">
        <v>710</v>
      </c>
    </row>
    <row r="151" spans="1:65" s="2" customFormat="1" ht="21.75" customHeight="1">
      <c r="A151" s="35"/>
      <c r="B151" s="144"/>
      <c r="C151" s="176" t="s">
        <v>639</v>
      </c>
      <c r="D151" s="176" t="s">
        <v>526</v>
      </c>
      <c r="E151" s="177" t="s">
        <v>8173</v>
      </c>
      <c r="F151" s="178" t="s">
        <v>8174</v>
      </c>
      <c r="G151" s="179" t="s">
        <v>574</v>
      </c>
      <c r="H151" s="180">
        <v>460.72300000000001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530</v>
      </c>
      <c r="AT151" s="187" t="s">
        <v>526</v>
      </c>
      <c r="AU151" s="187" t="s">
        <v>89</v>
      </c>
      <c r="AY151" s="18" t="s">
        <v>524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530</v>
      </c>
      <c r="BM151" s="187" t="s">
        <v>721</v>
      </c>
    </row>
    <row r="152" spans="1:65" s="2" customFormat="1" ht="21.75" customHeight="1">
      <c r="A152" s="35"/>
      <c r="B152" s="144"/>
      <c r="C152" s="176" t="s">
        <v>644</v>
      </c>
      <c r="D152" s="176" t="s">
        <v>526</v>
      </c>
      <c r="E152" s="177" t="s">
        <v>6245</v>
      </c>
      <c r="F152" s="178" t="s">
        <v>676</v>
      </c>
      <c r="G152" s="179" t="s">
        <v>677</v>
      </c>
      <c r="H152" s="180">
        <v>990.55399999999997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530</v>
      </c>
      <c r="AT152" s="187" t="s">
        <v>526</v>
      </c>
      <c r="AU152" s="187" t="s">
        <v>89</v>
      </c>
      <c r="AY152" s="18" t="s">
        <v>524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530</v>
      </c>
      <c r="BM152" s="187" t="s">
        <v>732</v>
      </c>
    </row>
    <row r="153" spans="1:65" s="2" customFormat="1" ht="33" customHeight="1">
      <c r="A153" s="35"/>
      <c r="B153" s="144"/>
      <c r="C153" s="176" t="s">
        <v>649</v>
      </c>
      <c r="D153" s="176" t="s">
        <v>526</v>
      </c>
      <c r="E153" s="177" t="s">
        <v>8068</v>
      </c>
      <c r="F153" s="178" t="s">
        <v>683</v>
      </c>
      <c r="G153" s="179" t="s">
        <v>574</v>
      </c>
      <c r="H153" s="180">
        <v>986.81899999999996</v>
      </c>
      <c r="I153" s="181"/>
      <c r="J153" s="180">
        <f t="shared" si="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530</v>
      </c>
      <c r="AT153" s="187" t="s">
        <v>526</v>
      </c>
      <c r="AU153" s="187" t="s">
        <v>89</v>
      </c>
      <c r="AY153" s="18" t="s">
        <v>524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530</v>
      </c>
      <c r="BM153" s="187" t="s">
        <v>747</v>
      </c>
    </row>
    <row r="154" spans="1:65" s="2" customFormat="1" ht="21.75" customHeight="1">
      <c r="A154" s="35"/>
      <c r="B154" s="144"/>
      <c r="C154" s="176" t="s">
        <v>655</v>
      </c>
      <c r="D154" s="176" t="s">
        <v>526</v>
      </c>
      <c r="E154" s="177" t="s">
        <v>6250</v>
      </c>
      <c r="F154" s="178" t="s">
        <v>6251</v>
      </c>
      <c r="G154" s="179" t="s">
        <v>574</v>
      </c>
      <c r="H154" s="180">
        <v>269.17</v>
      </c>
      <c r="I154" s="181"/>
      <c r="J154" s="180">
        <f t="shared" si="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530</v>
      </c>
      <c r="AT154" s="187" t="s">
        <v>526</v>
      </c>
      <c r="AU154" s="187" t="s">
        <v>89</v>
      </c>
      <c r="AY154" s="18" t="s">
        <v>524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530</v>
      </c>
      <c r="BM154" s="187" t="s">
        <v>758</v>
      </c>
    </row>
    <row r="155" spans="1:65" s="2" customFormat="1" ht="16.5" customHeight="1">
      <c r="A155" s="35"/>
      <c r="B155" s="144"/>
      <c r="C155" s="221" t="s">
        <v>661</v>
      </c>
      <c r="D155" s="221" t="s">
        <v>697</v>
      </c>
      <c r="E155" s="222" t="s">
        <v>6252</v>
      </c>
      <c r="F155" s="223" t="s">
        <v>6253</v>
      </c>
      <c r="G155" s="224" t="s">
        <v>677</v>
      </c>
      <c r="H155" s="225">
        <v>497.96499999999997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556</v>
      </c>
      <c r="AT155" s="187" t="s">
        <v>697</v>
      </c>
      <c r="AU155" s="187" t="s">
        <v>89</v>
      </c>
      <c r="AY155" s="18" t="s">
        <v>524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530</v>
      </c>
      <c r="BM155" s="187" t="s">
        <v>778</v>
      </c>
    </row>
    <row r="156" spans="1:65" s="12" customFormat="1" ht="22.95" customHeight="1">
      <c r="B156" s="163"/>
      <c r="D156" s="164" t="s">
        <v>75</v>
      </c>
      <c r="E156" s="174" t="s">
        <v>89</v>
      </c>
      <c r="F156" s="174" t="s">
        <v>709</v>
      </c>
      <c r="I156" s="166"/>
      <c r="J156" s="175">
        <f>BK156</f>
        <v>0</v>
      </c>
      <c r="L156" s="163"/>
      <c r="M156" s="168"/>
      <c r="N156" s="169"/>
      <c r="O156" s="169"/>
      <c r="P156" s="170">
        <f>SUM(P157:P163)</f>
        <v>0</v>
      </c>
      <c r="Q156" s="169"/>
      <c r="R156" s="170">
        <f>SUM(R157:R163)</f>
        <v>0</v>
      </c>
      <c r="S156" s="169"/>
      <c r="T156" s="171">
        <f>SUM(T157:T163)</f>
        <v>0</v>
      </c>
      <c r="AR156" s="164" t="s">
        <v>83</v>
      </c>
      <c r="AT156" s="172" t="s">
        <v>75</v>
      </c>
      <c r="AU156" s="172" t="s">
        <v>83</v>
      </c>
      <c r="AY156" s="164" t="s">
        <v>524</v>
      </c>
      <c r="BK156" s="173">
        <f>SUM(BK157:BK163)</f>
        <v>0</v>
      </c>
    </row>
    <row r="157" spans="1:65" s="2" customFormat="1" ht="33" customHeight="1">
      <c r="A157" s="35"/>
      <c r="B157" s="144"/>
      <c r="C157" s="176" t="s">
        <v>7</v>
      </c>
      <c r="D157" s="176" t="s">
        <v>526</v>
      </c>
      <c r="E157" s="177" t="s">
        <v>8175</v>
      </c>
      <c r="F157" s="178" t="s">
        <v>8176</v>
      </c>
      <c r="G157" s="179" t="s">
        <v>980</v>
      </c>
      <c r="H157" s="180">
        <v>20</v>
      </c>
      <c r="I157" s="181"/>
      <c r="J157" s="180">
        <f t="shared" ref="J157:J163" si="15"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ref="P157:P163" si="16">O157*H157</f>
        <v>0</v>
      </c>
      <c r="Q157" s="185">
        <v>0</v>
      </c>
      <c r="R157" s="185">
        <f t="shared" ref="R157:R163" si="17">Q157*H157</f>
        <v>0</v>
      </c>
      <c r="S157" s="185">
        <v>0</v>
      </c>
      <c r="T157" s="186">
        <f t="shared" ref="T157:T163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530</v>
      </c>
      <c r="AT157" s="187" t="s">
        <v>526</v>
      </c>
      <c r="AU157" s="187" t="s">
        <v>89</v>
      </c>
      <c r="AY157" s="18" t="s">
        <v>524</v>
      </c>
      <c r="BE157" s="105">
        <f t="shared" ref="BE157:BE163" si="19">IF(N157="základná",J157,0)</f>
        <v>0</v>
      </c>
      <c r="BF157" s="105">
        <f t="shared" ref="BF157:BF163" si="20">IF(N157="znížená",J157,0)</f>
        <v>0</v>
      </c>
      <c r="BG157" s="105">
        <f t="shared" ref="BG157:BG163" si="21">IF(N157="zákl. prenesená",J157,0)</f>
        <v>0</v>
      </c>
      <c r="BH157" s="105">
        <f t="shared" ref="BH157:BH163" si="22">IF(N157="zníž. prenesená",J157,0)</f>
        <v>0</v>
      </c>
      <c r="BI157" s="105">
        <f t="shared" ref="BI157:BI163" si="23">IF(N157="nulová",J157,0)</f>
        <v>0</v>
      </c>
      <c r="BJ157" s="18" t="s">
        <v>89</v>
      </c>
      <c r="BK157" s="188">
        <f t="shared" ref="BK157:BK163" si="24">ROUND(I157*H157,3)</f>
        <v>0</v>
      </c>
      <c r="BL157" s="18" t="s">
        <v>530</v>
      </c>
      <c r="BM157" s="187" t="s">
        <v>797</v>
      </c>
    </row>
    <row r="158" spans="1:65" s="2" customFormat="1" ht="21.75" customHeight="1">
      <c r="A158" s="35"/>
      <c r="B158" s="144"/>
      <c r="C158" s="221" t="s">
        <v>670</v>
      </c>
      <c r="D158" s="221" t="s">
        <v>697</v>
      </c>
      <c r="E158" s="222" t="s">
        <v>8177</v>
      </c>
      <c r="F158" s="223" t="s">
        <v>8178</v>
      </c>
      <c r="G158" s="224" t="s">
        <v>980</v>
      </c>
      <c r="H158" s="225">
        <v>20</v>
      </c>
      <c r="I158" s="226"/>
      <c r="J158" s="225">
        <f t="shared" si="1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16"/>
        <v>0</v>
      </c>
      <c r="Q158" s="185">
        <v>0</v>
      </c>
      <c r="R158" s="185">
        <f t="shared" si="17"/>
        <v>0</v>
      </c>
      <c r="S158" s="185">
        <v>0</v>
      </c>
      <c r="T158" s="186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556</v>
      </c>
      <c r="AT158" s="187" t="s">
        <v>697</v>
      </c>
      <c r="AU158" s="187" t="s">
        <v>89</v>
      </c>
      <c r="AY158" s="18" t="s">
        <v>524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89</v>
      </c>
      <c r="BK158" s="188">
        <f t="shared" si="24"/>
        <v>0</v>
      </c>
      <c r="BL158" s="18" t="s">
        <v>530</v>
      </c>
      <c r="BM158" s="187" t="s">
        <v>807</v>
      </c>
    </row>
    <row r="159" spans="1:65" s="2" customFormat="1" ht="16.5" customHeight="1">
      <c r="A159" s="35"/>
      <c r="B159" s="144"/>
      <c r="C159" s="221" t="s">
        <v>674</v>
      </c>
      <c r="D159" s="221" t="s">
        <v>697</v>
      </c>
      <c r="E159" s="222" t="s">
        <v>8179</v>
      </c>
      <c r="F159" s="223" t="s">
        <v>8180</v>
      </c>
      <c r="G159" s="224" t="s">
        <v>529</v>
      </c>
      <c r="H159" s="225">
        <v>15.071999999999999</v>
      </c>
      <c r="I159" s="226"/>
      <c r="J159" s="225">
        <f t="shared" si="15"/>
        <v>0</v>
      </c>
      <c r="K159" s="227"/>
      <c r="L159" s="228"/>
      <c r="M159" s="229" t="s">
        <v>1</v>
      </c>
      <c r="N159" s="230" t="s">
        <v>42</v>
      </c>
      <c r="O159" s="61"/>
      <c r="P159" s="185">
        <f t="shared" si="16"/>
        <v>0</v>
      </c>
      <c r="Q159" s="185">
        <v>0</v>
      </c>
      <c r="R159" s="185">
        <f t="shared" si="17"/>
        <v>0</v>
      </c>
      <c r="S159" s="185">
        <v>0</v>
      </c>
      <c r="T159" s="186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556</v>
      </c>
      <c r="AT159" s="187" t="s">
        <v>697</v>
      </c>
      <c r="AU159" s="187" t="s">
        <v>89</v>
      </c>
      <c r="AY159" s="18" t="s">
        <v>524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89</v>
      </c>
      <c r="BK159" s="188">
        <f t="shared" si="24"/>
        <v>0</v>
      </c>
      <c r="BL159" s="18" t="s">
        <v>530</v>
      </c>
      <c r="BM159" s="187" t="s">
        <v>816</v>
      </c>
    </row>
    <row r="160" spans="1:65" s="2" customFormat="1" ht="16.5" customHeight="1">
      <c r="A160" s="35"/>
      <c r="B160" s="144"/>
      <c r="C160" s="176" t="s">
        <v>681</v>
      </c>
      <c r="D160" s="176" t="s">
        <v>526</v>
      </c>
      <c r="E160" s="177" t="s">
        <v>8069</v>
      </c>
      <c r="F160" s="178" t="s">
        <v>8070</v>
      </c>
      <c r="G160" s="179" t="s">
        <v>574</v>
      </c>
      <c r="H160" s="180">
        <v>1.68</v>
      </c>
      <c r="I160" s="181"/>
      <c r="J160" s="180">
        <f t="shared" si="1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16"/>
        <v>0</v>
      </c>
      <c r="Q160" s="185">
        <v>0</v>
      </c>
      <c r="R160" s="185">
        <f t="shared" si="17"/>
        <v>0</v>
      </c>
      <c r="S160" s="185">
        <v>0</v>
      </c>
      <c r="T160" s="186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530</v>
      </c>
      <c r="AT160" s="187" t="s">
        <v>526</v>
      </c>
      <c r="AU160" s="187" t="s">
        <v>89</v>
      </c>
      <c r="AY160" s="18" t="s">
        <v>524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530</v>
      </c>
      <c r="BM160" s="187" t="s">
        <v>827</v>
      </c>
    </row>
    <row r="161" spans="1:65" s="2" customFormat="1" ht="21.75" customHeight="1">
      <c r="A161" s="35"/>
      <c r="B161" s="144"/>
      <c r="C161" s="176" t="s">
        <v>408</v>
      </c>
      <c r="D161" s="176" t="s">
        <v>526</v>
      </c>
      <c r="E161" s="177" t="s">
        <v>718</v>
      </c>
      <c r="F161" s="178" t="s">
        <v>224</v>
      </c>
      <c r="G161" s="179" t="s">
        <v>529</v>
      </c>
      <c r="H161" s="180">
        <v>2.36</v>
      </c>
      <c r="I161" s="181"/>
      <c r="J161" s="180">
        <f t="shared" si="1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16"/>
        <v>0</v>
      </c>
      <c r="Q161" s="185">
        <v>0</v>
      </c>
      <c r="R161" s="185">
        <f t="shared" si="17"/>
        <v>0</v>
      </c>
      <c r="S161" s="185">
        <v>0</v>
      </c>
      <c r="T161" s="186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530</v>
      </c>
      <c r="AT161" s="187" t="s">
        <v>526</v>
      </c>
      <c r="AU161" s="187" t="s">
        <v>89</v>
      </c>
      <c r="AY161" s="18" t="s">
        <v>524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530</v>
      </c>
      <c r="BM161" s="187" t="s">
        <v>862</v>
      </c>
    </row>
    <row r="162" spans="1:65" s="2" customFormat="1" ht="21.75" customHeight="1">
      <c r="A162" s="35"/>
      <c r="B162" s="144"/>
      <c r="C162" s="176" t="s">
        <v>691</v>
      </c>
      <c r="D162" s="176" t="s">
        <v>526</v>
      </c>
      <c r="E162" s="177" t="s">
        <v>722</v>
      </c>
      <c r="F162" s="178" t="s">
        <v>723</v>
      </c>
      <c r="G162" s="179" t="s">
        <v>529</v>
      </c>
      <c r="H162" s="180">
        <v>2.36</v>
      </c>
      <c r="I162" s="181"/>
      <c r="J162" s="180">
        <f t="shared" si="15"/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530</v>
      </c>
      <c r="AT162" s="187" t="s">
        <v>526</v>
      </c>
      <c r="AU162" s="187" t="s">
        <v>89</v>
      </c>
      <c r="AY162" s="18" t="s">
        <v>524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530</v>
      </c>
      <c r="BM162" s="187" t="s">
        <v>881</v>
      </c>
    </row>
    <row r="163" spans="1:65" s="2" customFormat="1" ht="16.5" customHeight="1">
      <c r="A163" s="35"/>
      <c r="B163" s="144"/>
      <c r="C163" s="176" t="s">
        <v>696</v>
      </c>
      <c r="D163" s="176" t="s">
        <v>526</v>
      </c>
      <c r="E163" s="177" t="s">
        <v>8071</v>
      </c>
      <c r="F163" s="178" t="s">
        <v>8072</v>
      </c>
      <c r="G163" s="179" t="s">
        <v>677</v>
      </c>
      <c r="H163" s="180">
        <v>0.33600000000000002</v>
      </c>
      <c r="I163" s="181"/>
      <c r="J163" s="180">
        <f t="shared" si="1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530</v>
      </c>
      <c r="AT163" s="187" t="s">
        <v>526</v>
      </c>
      <c r="AU163" s="187" t="s">
        <v>89</v>
      </c>
      <c r="AY163" s="18" t="s">
        <v>524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530</v>
      </c>
      <c r="BM163" s="187" t="s">
        <v>889</v>
      </c>
    </row>
    <row r="164" spans="1:65" s="12" customFormat="1" ht="22.95" customHeight="1">
      <c r="B164" s="163"/>
      <c r="D164" s="164" t="s">
        <v>75</v>
      </c>
      <c r="E164" s="174" t="s">
        <v>537</v>
      </c>
      <c r="F164" s="174" t="s">
        <v>821</v>
      </c>
      <c r="I164" s="166"/>
      <c r="J164" s="175">
        <f>BK164</f>
        <v>0</v>
      </c>
      <c r="L164" s="163"/>
      <c r="M164" s="168"/>
      <c r="N164" s="169"/>
      <c r="O164" s="169"/>
      <c r="P164" s="170">
        <f>SUM(P165:P168)</f>
        <v>0</v>
      </c>
      <c r="Q164" s="169"/>
      <c r="R164" s="170">
        <f>SUM(R165:R168)</f>
        <v>0</v>
      </c>
      <c r="S164" s="169"/>
      <c r="T164" s="171">
        <f>SUM(T165:T168)</f>
        <v>0</v>
      </c>
      <c r="AR164" s="164" t="s">
        <v>83</v>
      </c>
      <c r="AT164" s="172" t="s">
        <v>75</v>
      </c>
      <c r="AU164" s="172" t="s">
        <v>83</v>
      </c>
      <c r="AY164" s="164" t="s">
        <v>524</v>
      </c>
      <c r="BK164" s="173">
        <f>SUM(BK165:BK168)</f>
        <v>0</v>
      </c>
    </row>
    <row r="165" spans="1:65" s="2" customFormat="1" ht="16.5" customHeight="1">
      <c r="A165" s="35"/>
      <c r="B165" s="144"/>
      <c r="C165" s="176" t="s">
        <v>704</v>
      </c>
      <c r="D165" s="176" t="s">
        <v>526</v>
      </c>
      <c r="E165" s="177" t="s">
        <v>8181</v>
      </c>
      <c r="F165" s="178" t="s">
        <v>8182</v>
      </c>
      <c r="G165" s="179" t="s">
        <v>879</v>
      </c>
      <c r="H165" s="180">
        <v>2</v>
      </c>
      <c r="I165" s="181"/>
      <c r="J165" s="180">
        <f>ROUND(I165*H165,3)</f>
        <v>0</v>
      </c>
      <c r="K165" s="182"/>
      <c r="L165" s="36"/>
      <c r="M165" s="183" t="s">
        <v>1</v>
      </c>
      <c r="N165" s="184" t="s">
        <v>42</v>
      </c>
      <c r="O165" s="61"/>
      <c r="P165" s="185">
        <f>O165*H165</f>
        <v>0</v>
      </c>
      <c r="Q165" s="185">
        <v>0</v>
      </c>
      <c r="R165" s="185">
        <f>Q165*H165</f>
        <v>0</v>
      </c>
      <c r="S165" s="185">
        <v>0</v>
      </c>
      <c r="T165" s="18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530</v>
      </c>
      <c r="AT165" s="187" t="s">
        <v>526</v>
      </c>
      <c r="AU165" s="187" t="s">
        <v>89</v>
      </c>
      <c r="AY165" s="18" t="s">
        <v>524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89</v>
      </c>
      <c r="BK165" s="188">
        <f>ROUND(I165*H165,3)</f>
        <v>0</v>
      </c>
      <c r="BL165" s="18" t="s">
        <v>530</v>
      </c>
      <c r="BM165" s="187" t="s">
        <v>904</v>
      </c>
    </row>
    <row r="166" spans="1:65" s="2" customFormat="1" ht="21.75" customHeight="1">
      <c r="A166" s="35"/>
      <c r="B166" s="144"/>
      <c r="C166" s="264" t="s">
        <v>710</v>
      </c>
      <c r="D166" s="264" t="s">
        <v>697</v>
      </c>
      <c r="E166" s="265" t="s">
        <v>8183</v>
      </c>
      <c r="F166" s="266" t="s">
        <v>8184</v>
      </c>
      <c r="G166" s="267" t="s">
        <v>879</v>
      </c>
      <c r="H166" s="268">
        <v>2</v>
      </c>
      <c r="I166" s="268"/>
      <c r="J166" s="268">
        <f>ROUND(I166*H166,3)</f>
        <v>0</v>
      </c>
      <c r="K166" s="227"/>
      <c r="L166" s="228"/>
      <c r="M166" s="229" t="s">
        <v>1</v>
      </c>
      <c r="N166" s="230" t="s">
        <v>42</v>
      </c>
      <c r="O166" s="61"/>
      <c r="P166" s="185">
        <f>O166*H166</f>
        <v>0</v>
      </c>
      <c r="Q166" s="185">
        <v>0</v>
      </c>
      <c r="R166" s="185">
        <f>Q166*H166</f>
        <v>0</v>
      </c>
      <c r="S166" s="185">
        <v>0</v>
      </c>
      <c r="T166" s="18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556</v>
      </c>
      <c r="AT166" s="187" t="s">
        <v>697</v>
      </c>
      <c r="AU166" s="187" t="s">
        <v>89</v>
      </c>
      <c r="AY166" s="18" t="s">
        <v>524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89</v>
      </c>
      <c r="BK166" s="188">
        <f>ROUND(I166*H166,3)</f>
        <v>0</v>
      </c>
      <c r="BL166" s="18" t="s">
        <v>530</v>
      </c>
      <c r="BM166" s="187" t="s">
        <v>913</v>
      </c>
    </row>
    <row r="167" spans="1:65" s="2" customFormat="1" ht="16.5" customHeight="1">
      <c r="A167" s="35"/>
      <c r="B167" s="144"/>
      <c r="C167" s="176" t="s">
        <v>717</v>
      </c>
      <c r="D167" s="176" t="s">
        <v>526</v>
      </c>
      <c r="E167" s="177" t="s">
        <v>8185</v>
      </c>
      <c r="F167" s="178" t="s">
        <v>8186</v>
      </c>
      <c r="G167" s="179" t="s">
        <v>879</v>
      </c>
      <c r="H167" s="180">
        <v>1</v>
      </c>
      <c r="I167" s="181"/>
      <c r="J167" s="180">
        <f>ROUND(I167*H167,3)</f>
        <v>0</v>
      </c>
      <c r="K167" s="182"/>
      <c r="L167" s="36"/>
      <c r="M167" s="183" t="s">
        <v>1</v>
      </c>
      <c r="N167" s="184" t="s">
        <v>42</v>
      </c>
      <c r="O167" s="61"/>
      <c r="P167" s="185">
        <f>O167*H167</f>
        <v>0</v>
      </c>
      <c r="Q167" s="185">
        <v>0</v>
      </c>
      <c r="R167" s="185">
        <f>Q167*H167</f>
        <v>0</v>
      </c>
      <c r="S167" s="185">
        <v>0</v>
      </c>
      <c r="T167" s="18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530</v>
      </c>
      <c r="AT167" s="187" t="s">
        <v>526</v>
      </c>
      <c r="AU167" s="187" t="s">
        <v>89</v>
      </c>
      <c r="AY167" s="18" t="s">
        <v>524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89</v>
      </c>
      <c r="BK167" s="188">
        <f>ROUND(I167*H167,3)</f>
        <v>0</v>
      </c>
      <c r="BL167" s="18" t="s">
        <v>530</v>
      </c>
      <c r="BM167" s="187" t="s">
        <v>926</v>
      </c>
    </row>
    <row r="168" spans="1:65" s="2" customFormat="1" ht="21.75" customHeight="1">
      <c r="A168" s="35"/>
      <c r="B168" s="144"/>
      <c r="C168" s="264" t="s">
        <v>721</v>
      </c>
      <c r="D168" s="264" t="s">
        <v>697</v>
      </c>
      <c r="E168" s="265" t="s">
        <v>8187</v>
      </c>
      <c r="F168" s="266" t="s">
        <v>8188</v>
      </c>
      <c r="G168" s="267" t="s">
        <v>879</v>
      </c>
      <c r="H168" s="268">
        <v>1</v>
      </c>
      <c r="I168" s="268"/>
      <c r="J168" s="268">
        <f>ROUND(I168*H168,3)</f>
        <v>0</v>
      </c>
      <c r="K168" s="227"/>
      <c r="L168" s="228"/>
      <c r="M168" s="229" t="s">
        <v>1</v>
      </c>
      <c r="N168" s="230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556</v>
      </c>
      <c r="AT168" s="187" t="s">
        <v>697</v>
      </c>
      <c r="AU168" s="187" t="s">
        <v>89</v>
      </c>
      <c r="AY168" s="18" t="s">
        <v>524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530</v>
      </c>
      <c r="BM168" s="187" t="s">
        <v>940</v>
      </c>
    </row>
    <row r="169" spans="1:65" s="12" customFormat="1" ht="22.95" customHeight="1">
      <c r="B169" s="163"/>
      <c r="D169" s="164" t="s">
        <v>75</v>
      </c>
      <c r="E169" s="174" t="s">
        <v>530</v>
      </c>
      <c r="F169" s="174" t="s">
        <v>933</v>
      </c>
      <c r="I169" s="166"/>
      <c r="J169" s="175">
        <f>BK169</f>
        <v>0</v>
      </c>
      <c r="L169" s="163"/>
      <c r="M169" s="168"/>
      <c r="N169" s="169"/>
      <c r="O169" s="169"/>
      <c r="P169" s="170">
        <f>SUM(P170:P171)</f>
        <v>0</v>
      </c>
      <c r="Q169" s="169"/>
      <c r="R169" s="170">
        <f>SUM(R170:R171)</f>
        <v>0</v>
      </c>
      <c r="S169" s="169"/>
      <c r="T169" s="171">
        <f>SUM(T170:T171)</f>
        <v>0</v>
      </c>
      <c r="AR169" s="164" t="s">
        <v>83</v>
      </c>
      <c r="AT169" s="172" t="s">
        <v>75</v>
      </c>
      <c r="AU169" s="172" t="s">
        <v>83</v>
      </c>
      <c r="AY169" s="164" t="s">
        <v>524</v>
      </c>
      <c r="BK169" s="173">
        <f>SUM(BK170:BK171)</f>
        <v>0</v>
      </c>
    </row>
    <row r="170" spans="1:65" s="2" customFormat="1" ht="33" customHeight="1">
      <c r="A170" s="35"/>
      <c r="B170" s="144"/>
      <c r="C170" s="176" t="s">
        <v>726</v>
      </c>
      <c r="D170" s="176" t="s">
        <v>526</v>
      </c>
      <c r="E170" s="177" t="s">
        <v>6254</v>
      </c>
      <c r="F170" s="178" t="s">
        <v>6255</v>
      </c>
      <c r="G170" s="179" t="s">
        <v>574</v>
      </c>
      <c r="H170" s="180">
        <v>81.614999999999995</v>
      </c>
      <c r="I170" s="181"/>
      <c r="J170" s="180">
        <f>ROUND(I170*H170,3)</f>
        <v>0</v>
      </c>
      <c r="K170" s="182"/>
      <c r="L170" s="36"/>
      <c r="M170" s="183" t="s">
        <v>1</v>
      </c>
      <c r="N170" s="184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</v>
      </c>
      <c r="T170" s="18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530</v>
      </c>
      <c r="AT170" s="187" t="s">
        <v>526</v>
      </c>
      <c r="AU170" s="187" t="s">
        <v>89</v>
      </c>
      <c r="AY170" s="18" t="s">
        <v>524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530</v>
      </c>
      <c r="BM170" s="187" t="s">
        <v>948</v>
      </c>
    </row>
    <row r="171" spans="1:65" s="2" customFormat="1" ht="21.75" customHeight="1">
      <c r="A171" s="35"/>
      <c r="B171" s="144"/>
      <c r="C171" s="176" t="s">
        <v>732</v>
      </c>
      <c r="D171" s="176" t="s">
        <v>526</v>
      </c>
      <c r="E171" s="177" t="s">
        <v>8073</v>
      </c>
      <c r="F171" s="178" t="s">
        <v>8074</v>
      </c>
      <c r="G171" s="179" t="s">
        <v>879</v>
      </c>
      <c r="H171" s="180">
        <v>11</v>
      </c>
      <c r="I171" s="181"/>
      <c r="J171" s="180">
        <f>ROUND(I171*H171,3)</f>
        <v>0</v>
      </c>
      <c r="K171" s="182"/>
      <c r="L171" s="36"/>
      <c r="M171" s="183" t="s">
        <v>1</v>
      </c>
      <c r="N171" s="184" t="s">
        <v>42</v>
      </c>
      <c r="O171" s="61"/>
      <c r="P171" s="185">
        <f>O171*H171</f>
        <v>0</v>
      </c>
      <c r="Q171" s="185">
        <v>0</v>
      </c>
      <c r="R171" s="185">
        <f>Q171*H171</f>
        <v>0</v>
      </c>
      <c r="S171" s="185">
        <v>0</v>
      </c>
      <c r="T171" s="18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530</v>
      </c>
      <c r="AT171" s="187" t="s">
        <v>526</v>
      </c>
      <c r="AU171" s="187" t="s">
        <v>89</v>
      </c>
      <c r="AY171" s="18" t="s">
        <v>524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89</v>
      </c>
      <c r="BK171" s="188">
        <f>ROUND(I171*H171,3)</f>
        <v>0</v>
      </c>
      <c r="BL171" s="18" t="s">
        <v>530</v>
      </c>
      <c r="BM171" s="187" t="s">
        <v>958</v>
      </c>
    </row>
    <row r="172" spans="1:65" s="12" customFormat="1" ht="22.95" customHeight="1">
      <c r="B172" s="163"/>
      <c r="D172" s="164" t="s">
        <v>75</v>
      </c>
      <c r="E172" s="174" t="s">
        <v>556</v>
      </c>
      <c r="F172" s="174" t="s">
        <v>8075</v>
      </c>
      <c r="I172" s="166"/>
      <c r="J172" s="175">
        <f>BK172</f>
        <v>0</v>
      </c>
      <c r="L172" s="163"/>
      <c r="M172" s="168"/>
      <c r="N172" s="169"/>
      <c r="O172" s="169"/>
      <c r="P172" s="170">
        <f>SUM(P173:P233)</f>
        <v>0</v>
      </c>
      <c r="Q172" s="169"/>
      <c r="R172" s="170">
        <f>SUM(R173:R233)</f>
        <v>0</v>
      </c>
      <c r="S172" s="169"/>
      <c r="T172" s="171">
        <f>SUM(T173:T233)</f>
        <v>0</v>
      </c>
      <c r="AR172" s="164" t="s">
        <v>83</v>
      </c>
      <c r="AT172" s="172" t="s">
        <v>75</v>
      </c>
      <c r="AU172" s="172" t="s">
        <v>83</v>
      </c>
      <c r="AY172" s="164" t="s">
        <v>524</v>
      </c>
      <c r="BK172" s="173">
        <f>SUM(BK173:BK233)</f>
        <v>0</v>
      </c>
    </row>
    <row r="173" spans="1:65" s="2" customFormat="1" ht="21.75" customHeight="1">
      <c r="A173" s="35"/>
      <c r="B173" s="144"/>
      <c r="C173" s="176" t="s">
        <v>740</v>
      </c>
      <c r="D173" s="176" t="s">
        <v>526</v>
      </c>
      <c r="E173" s="177" t="s">
        <v>8189</v>
      </c>
      <c r="F173" s="178" t="s">
        <v>8190</v>
      </c>
      <c r="G173" s="179" t="s">
        <v>980</v>
      </c>
      <c r="H173" s="180">
        <v>200</v>
      </c>
      <c r="I173" s="181"/>
      <c r="J173" s="180">
        <f t="shared" ref="J173:J204" si="25">ROUND(I173*H173,3)</f>
        <v>0</v>
      </c>
      <c r="K173" s="182"/>
      <c r="L173" s="36"/>
      <c r="M173" s="183" t="s">
        <v>1</v>
      </c>
      <c r="N173" s="184" t="s">
        <v>42</v>
      </c>
      <c r="O173" s="61"/>
      <c r="P173" s="185">
        <f t="shared" ref="P173:P204" si="26">O173*H173</f>
        <v>0</v>
      </c>
      <c r="Q173" s="185">
        <v>0</v>
      </c>
      <c r="R173" s="185">
        <f t="shared" ref="R173:R204" si="27">Q173*H173</f>
        <v>0</v>
      </c>
      <c r="S173" s="185">
        <v>0</v>
      </c>
      <c r="T173" s="186">
        <f t="shared" ref="T173:T204" si="28"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530</v>
      </c>
      <c r="AT173" s="187" t="s">
        <v>526</v>
      </c>
      <c r="AU173" s="187" t="s">
        <v>89</v>
      </c>
      <c r="AY173" s="18" t="s">
        <v>524</v>
      </c>
      <c r="BE173" s="105">
        <f t="shared" ref="BE173:BE204" si="29">IF(N173="základná",J173,0)</f>
        <v>0</v>
      </c>
      <c r="BF173" s="105">
        <f t="shared" ref="BF173:BF204" si="30">IF(N173="znížená",J173,0)</f>
        <v>0</v>
      </c>
      <c r="BG173" s="105">
        <f t="shared" ref="BG173:BG204" si="31">IF(N173="zákl. prenesená",J173,0)</f>
        <v>0</v>
      </c>
      <c r="BH173" s="105">
        <f t="shared" ref="BH173:BH204" si="32">IF(N173="zníž. prenesená",J173,0)</f>
        <v>0</v>
      </c>
      <c r="BI173" s="105">
        <f t="shared" ref="BI173:BI204" si="33">IF(N173="nulová",J173,0)</f>
        <v>0</v>
      </c>
      <c r="BJ173" s="18" t="s">
        <v>89</v>
      </c>
      <c r="BK173" s="188">
        <f t="shared" ref="BK173:BK204" si="34">ROUND(I173*H173,3)</f>
        <v>0</v>
      </c>
      <c r="BL173" s="18" t="s">
        <v>530</v>
      </c>
      <c r="BM173" s="187" t="s">
        <v>969</v>
      </c>
    </row>
    <row r="174" spans="1:65" s="2" customFormat="1" ht="21.75" customHeight="1">
      <c r="A174" s="35"/>
      <c r="B174" s="144"/>
      <c r="C174" s="176" t="s">
        <v>747</v>
      </c>
      <c r="D174" s="176" t="s">
        <v>526</v>
      </c>
      <c r="E174" s="177" t="s">
        <v>8191</v>
      </c>
      <c r="F174" s="178" t="s">
        <v>8192</v>
      </c>
      <c r="G174" s="179" t="s">
        <v>980</v>
      </c>
      <c r="H174" s="180">
        <v>40</v>
      </c>
      <c r="I174" s="181"/>
      <c r="J174" s="180">
        <f t="shared" si="2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26"/>
        <v>0</v>
      </c>
      <c r="Q174" s="185">
        <v>0</v>
      </c>
      <c r="R174" s="185">
        <f t="shared" si="27"/>
        <v>0</v>
      </c>
      <c r="S174" s="185">
        <v>0</v>
      </c>
      <c r="T174" s="186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530</v>
      </c>
      <c r="AT174" s="187" t="s">
        <v>526</v>
      </c>
      <c r="AU174" s="187" t="s">
        <v>89</v>
      </c>
      <c r="AY174" s="18" t="s">
        <v>524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89</v>
      </c>
      <c r="BK174" s="188">
        <f t="shared" si="34"/>
        <v>0</v>
      </c>
      <c r="BL174" s="18" t="s">
        <v>530</v>
      </c>
      <c r="BM174" s="187" t="s">
        <v>977</v>
      </c>
    </row>
    <row r="175" spans="1:65" s="2" customFormat="1" ht="33" customHeight="1">
      <c r="A175" s="35"/>
      <c r="B175" s="144"/>
      <c r="C175" s="176" t="s">
        <v>754</v>
      </c>
      <c r="D175" s="176" t="s">
        <v>526</v>
      </c>
      <c r="E175" s="177" t="s">
        <v>8082</v>
      </c>
      <c r="F175" s="178" t="s">
        <v>8083</v>
      </c>
      <c r="G175" s="179" t="s">
        <v>879</v>
      </c>
      <c r="H175" s="180">
        <v>2</v>
      </c>
      <c r="I175" s="181"/>
      <c r="J175" s="180">
        <f t="shared" si="25"/>
        <v>0</v>
      </c>
      <c r="K175" s="182"/>
      <c r="L175" s="36"/>
      <c r="M175" s="183" t="s">
        <v>1</v>
      </c>
      <c r="N175" s="184" t="s">
        <v>42</v>
      </c>
      <c r="O175" s="61"/>
      <c r="P175" s="185">
        <f t="shared" si="26"/>
        <v>0</v>
      </c>
      <c r="Q175" s="185">
        <v>0</v>
      </c>
      <c r="R175" s="185">
        <f t="shared" si="27"/>
        <v>0</v>
      </c>
      <c r="S175" s="185">
        <v>0</v>
      </c>
      <c r="T175" s="186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530</v>
      </c>
      <c r="AT175" s="187" t="s">
        <v>526</v>
      </c>
      <c r="AU175" s="187" t="s">
        <v>89</v>
      </c>
      <c r="AY175" s="18" t="s">
        <v>524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89</v>
      </c>
      <c r="BK175" s="188">
        <f t="shared" si="34"/>
        <v>0</v>
      </c>
      <c r="BL175" s="18" t="s">
        <v>530</v>
      </c>
      <c r="BM175" s="187" t="s">
        <v>988</v>
      </c>
    </row>
    <row r="176" spans="1:65" s="2" customFormat="1" ht="33" customHeight="1">
      <c r="A176" s="35"/>
      <c r="B176" s="144"/>
      <c r="C176" s="221" t="s">
        <v>758</v>
      </c>
      <c r="D176" s="221" t="s">
        <v>697</v>
      </c>
      <c r="E176" s="222" t="s">
        <v>8193</v>
      </c>
      <c r="F176" s="223" t="s">
        <v>8194</v>
      </c>
      <c r="G176" s="224" t="s">
        <v>879</v>
      </c>
      <c r="H176" s="225">
        <v>2</v>
      </c>
      <c r="I176" s="226"/>
      <c r="J176" s="225">
        <f t="shared" si="25"/>
        <v>0</v>
      </c>
      <c r="K176" s="227"/>
      <c r="L176" s="228"/>
      <c r="M176" s="229" t="s">
        <v>1</v>
      </c>
      <c r="N176" s="230" t="s">
        <v>42</v>
      </c>
      <c r="O176" s="61"/>
      <c r="P176" s="185">
        <f t="shared" si="26"/>
        <v>0</v>
      </c>
      <c r="Q176" s="185">
        <v>0</v>
      </c>
      <c r="R176" s="185">
        <f t="shared" si="27"/>
        <v>0</v>
      </c>
      <c r="S176" s="185">
        <v>0</v>
      </c>
      <c r="T176" s="186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556</v>
      </c>
      <c r="AT176" s="187" t="s">
        <v>697</v>
      </c>
      <c r="AU176" s="187" t="s">
        <v>89</v>
      </c>
      <c r="AY176" s="18" t="s">
        <v>524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89</v>
      </c>
      <c r="BK176" s="188">
        <f t="shared" si="34"/>
        <v>0</v>
      </c>
      <c r="BL176" s="18" t="s">
        <v>530</v>
      </c>
      <c r="BM176" s="187" t="s">
        <v>998</v>
      </c>
    </row>
    <row r="177" spans="1:65" s="2" customFormat="1" ht="21.75" customHeight="1">
      <c r="A177" s="35"/>
      <c r="B177" s="144"/>
      <c r="C177" s="176" t="s">
        <v>764</v>
      </c>
      <c r="D177" s="176" t="s">
        <v>526</v>
      </c>
      <c r="E177" s="177" t="s">
        <v>8195</v>
      </c>
      <c r="F177" s="178" t="s">
        <v>8196</v>
      </c>
      <c r="G177" s="179" t="s">
        <v>879</v>
      </c>
      <c r="H177" s="180">
        <v>7</v>
      </c>
      <c r="I177" s="181"/>
      <c r="J177" s="180">
        <f t="shared" si="25"/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si="26"/>
        <v>0</v>
      </c>
      <c r="Q177" s="185">
        <v>0</v>
      </c>
      <c r="R177" s="185">
        <f t="shared" si="27"/>
        <v>0</v>
      </c>
      <c r="S177" s="185">
        <v>0</v>
      </c>
      <c r="T177" s="186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530</v>
      </c>
      <c r="AT177" s="187" t="s">
        <v>526</v>
      </c>
      <c r="AU177" s="187" t="s">
        <v>89</v>
      </c>
      <c r="AY177" s="18" t="s">
        <v>524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89</v>
      </c>
      <c r="BK177" s="188">
        <f t="shared" si="34"/>
        <v>0</v>
      </c>
      <c r="BL177" s="18" t="s">
        <v>530</v>
      </c>
      <c r="BM177" s="187" t="s">
        <v>1006</v>
      </c>
    </row>
    <row r="178" spans="1:65" s="2" customFormat="1" ht="33" customHeight="1">
      <c r="A178" s="35"/>
      <c r="B178" s="144"/>
      <c r="C178" s="221" t="s">
        <v>778</v>
      </c>
      <c r="D178" s="221" t="s">
        <v>697</v>
      </c>
      <c r="E178" s="222" t="s">
        <v>8197</v>
      </c>
      <c r="F178" s="223" t="s">
        <v>8198</v>
      </c>
      <c r="G178" s="224" t="s">
        <v>879</v>
      </c>
      <c r="H178" s="225">
        <v>5</v>
      </c>
      <c r="I178" s="226"/>
      <c r="J178" s="225">
        <f t="shared" si="2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26"/>
        <v>0</v>
      </c>
      <c r="Q178" s="185">
        <v>0</v>
      </c>
      <c r="R178" s="185">
        <f t="shared" si="27"/>
        <v>0</v>
      </c>
      <c r="S178" s="185">
        <v>0</v>
      </c>
      <c r="T178" s="186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556</v>
      </c>
      <c r="AT178" s="187" t="s">
        <v>697</v>
      </c>
      <c r="AU178" s="187" t="s">
        <v>89</v>
      </c>
      <c r="AY178" s="18" t="s">
        <v>524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89</v>
      </c>
      <c r="BK178" s="188">
        <f t="shared" si="34"/>
        <v>0</v>
      </c>
      <c r="BL178" s="18" t="s">
        <v>530</v>
      </c>
      <c r="BM178" s="187" t="s">
        <v>1014</v>
      </c>
    </row>
    <row r="179" spans="1:65" s="2" customFormat="1" ht="33" customHeight="1">
      <c r="A179" s="35"/>
      <c r="B179" s="144"/>
      <c r="C179" s="221" t="s">
        <v>784</v>
      </c>
      <c r="D179" s="221" t="s">
        <v>697</v>
      </c>
      <c r="E179" s="222" t="s">
        <v>8199</v>
      </c>
      <c r="F179" s="223" t="s">
        <v>8200</v>
      </c>
      <c r="G179" s="224" t="s">
        <v>879</v>
      </c>
      <c r="H179" s="225">
        <v>2</v>
      </c>
      <c r="I179" s="226"/>
      <c r="J179" s="225">
        <f t="shared" si="2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26"/>
        <v>0</v>
      </c>
      <c r="Q179" s="185">
        <v>0</v>
      </c>
      <c r="R179" s="185">
        <f t="shared" si="27"/>
        <v>0</v>
      </c>
      <c r="S179" s="185">
        <v>0</v>
      </c>
      <c r="T179" s="186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556</v>
      </c>
      <c r="AT179" s="187" t="s">
        <v>697</v>
      </c>
      <c r="AU179" s="187" t="s">
        <v>89</v>
      </c>
      <c r="AY179" s="18" t="s">
        <v>524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89</v>
      </c>
      <c r="BK179" s="188">
        <f t="shared" si="34"/>
        <v>0</v>
      </c>
      <c r="BL179" s="18" t="s">
        <v>530</v>
      </c>
      <c r="BM179" s="187" t="s">
        <v>1166</v>
      </c>
    </row>
    <row r="180" spans="1:65" s="2" customFormat="1" ht="21.75" customHeight="1">
      <c r="A180" s="35"/>
      <c r="B180" s="144"/>
      <c r="C180" s="176" t="s">
        <v>797</v>
      </c>
      <c r="D180" s="176" t="s">
        <v>526</v>
      </c>
      <c r="E180" s="177" t="s">
        <v>8086</v>
      </c>
      <c r="F180" s="178" t="s">
        <v>8087</v>
      </c>
      <c r="G180" s="179" t="s">
        <v>879</v>
      </c>
      <c r="H180" s="180">
        <v>4</v>
      </c>
      <c r="I180" s="181"/>
      <c r="J180" s="180">
        <f t="shared" si="25"/>
        <v>0</v>
      </c>
      <c r="K180" s="182"/>
      <c r="L180" s="36"/>
      <c r="M180" s="183" t="s">
        <v>1</v>
      </c>
      <c r="N180" s="184" t="s">
        <v>42</v>
      </c>
      <c r="O180" s="61"/>
      <c r="P180" s="185">
        <f t="shared" si="26"/>
        <v>0</v>
      </c>
      <c r="Q180" s="185">
        <v>0</v>
      </c>
      <c r="R180" s="185">
        <f t="shared" si="27"/>
        <v>0</v>
      </c>
      <c r="S180" s="185">
        <v>0</v>
      </c>
      <c r="T180" s="186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530</v>
      </c>
      <c r="AT180" s="187" t="s">
        <v>526</v>
      </c>
      <c r="AU180" s="187" t="s">
        <v>89</v>
      </c>
      <c r="AY180" s="18" t="s">
        <v>524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89</v>
      </c>
      <c r="BK180" s="188">
        <f t="shared" si="34"/>
        <v>0</v>
      </c>
      <c r="BL180" s="18" t="s">
        <v>530</v>
      </c>
      <c r="BM180" s="187" t="s">
        <v>1643</v>
      </c>
    </row>
    <row r="181" spans="1:65" s="2" customFormat="1" ht="33" customHeight="1">
      <c r="A181" s="35"/>
      <c r="B181" s="144"/>
      <c r="C181" s="221" t="s">
        <v>801</v>
      </c>
      <c r="D181" s="221" t="s">
        <v>697</v>
      </c>
      <c r="E181" s="222" t="s">
        <v>8088</v>
      </c>
      <c r="F181" s="223" t="s">
        <v>8089</v>
      </c>
      <c r="G181" s="224" t="s">
        <v>879</v>
      </c>
      <c r="H181" s="225">
        <v>3</v>
      </c>
      <c r="I181" s="226"/>
      <c r="J181" s="225">
        <f t="shared" si="2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26"/>
        <v>0</v>
      </c>
      <c r="Q181" s="185">
        <v>0</v>
      </c>
      <c r="R181" s="185">
        <f t="shared" si="27"/>
        <v>0</v>
      </c>
      <c r="S181" s="185">
        <v>0</v>
      </c>
      <c r="T181" s="186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556</v>
      </c>
      <c r="AT181" s="187" t="s">
        <v>697</v>
      </c>
      <c r="AU181" s="187" t="s">
        <v>89</v>
      </c>
      <c r="AY181" s="18" t="s">
        <v>524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89</v>
      </c>
      <c r="BK181" s="188">
        <f t="shared" si="34"/>
        <v>0</v>
      </c>
      <c r="BL181" s="18" t="s">
        <v>530</v>
      </c>
      <c r="BM181" s="187" t="s">
        <v>1699</v>
      </c>
    </row>
    <row r="182" spans="1:65" s="2" customFormat="1" ht="33" customHeight="1">
      <c r="A182" s="35"/>
      <c r="B182" s="144"/>
      <c r="C182" s="221" t="s">
        <v>807</v>
      </c>
      <c r="D182" s="221" t="s">
        <v>697</v>
      </c>
      <c r="E182" s="222" t="s">
        <v>8201</v>
      </c>
      <c r="F182" s="223" t="s">
        <v>8202</v>
      </c>
      <c r="G182" s="224" t="s">
        <v>879</v>
      </c>
      <c r="H182" s="225">
        <v>1</v>
      </c>
      <c r="I182" s="226"/>
      <c r="J182" s="225">
        <f t="shared" si="2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26"/>
        <v>0</v>
      </c>
      <c r="Q182" s="185">
        <v>0</v>
      </c>
      <c r="R182" s="185">
        <f t="shared" si="27"/>
        <v>0</v>
      </c>
      <c r="S182" s="185">
        <v>0</v>
      </c>
      <c r="T182" s="186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556</v>
      </c>
      <c r="AT182" s="187" t="s">
        <v>697</v>
      </c>
      <c r="AU182" s="187" t="s">
        <v>89</v>
      </c>
      <c r="AY182" s="18" t="s">
        <v>524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530</v>
      </c>
      <c r="BM182" s="187" t="s">
        <v>1709</v>
      </c>
    </row>
    <row r="183" spans="1:65" s="2" customFormat="1" ht="21.75" customHeight="1">
      <c r="A183" s="35"/>
      <c r="B183" s="144"/>
      <c r="C183" s="176" t="s">
        <v>811</v>
      </c>
      <c r="D183" s="176" t="s">
        <v>526</v>
      </c>
      <c r="E183" s="177" t="s">
        <v>8203</v>
      </c>
      <c r="F183" s="178" t="s">
        <v>8204</v>
      </c>
      <c r="G183" s="179" t="s">
        <v>879</v>
      </c>
      <c r="H183" s="180">
        <v>1</v>
      </c>
      <c r="I183" s="181"/>
      <c r="J183" s="180">
        <f t="shared" si="2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26"/>
        <v>0</v>
      </c>
      <c r="Q183" s="185">
        <v>0</v>
      </c>
      <c r="R183" s="185">
        <f t="shared" si="27"/>
        <v>0</v>
      </c>
      <c r="S183" s="185">
        <v>0</v>
      </c>
      <c r="T183" s="186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530</v>
      </c>
      <c r="AT183" s="187" t="s">
        <v>526</v>
      </c>
      <c r="AU183" s="187" t="s">
        <v>89</v>
      </c>
      <c r="AY183" s="18" t="s">
        <v>524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530</v>
      </c>
      <c r="BM183" s="187" t="s">
        <v>1776</v>
      </c>
    </row>
    <row r="184" spans="1:65" s="2" customFormat="1" ht="21.75" customHeight="1">
      <c r="A184" s="35"/>
      <c r="B184" s="144"/>
      <c r="C184" s="221" t="s">
        <v>816</v>
      </c>
      <c r="D184" s="221" t="s">
        <v>697</v>
      </c>
      <c r="E184" s="222" t="s">
        <v>8205</v>
      </c>
      <c r="F184" s="223" t="s">
        <v>8206</v>
      </c>
      <c r="G184" s="224" t="s">
        <v>879</v>
      </c>
      <c r="H184" s="225">
        <v>1</v>
      </c>
      <c r="I184" s="226"/>
      <c r="J184" s="225">
        <f t="shared" si="25"/>
        <v>0</v>
      </c>
      <c r="K184" s="227"/>
      <c r="L184" s="228"/>
      <c r="M184" s="229" t="s">
        <v>1</v>
      </c>
      <c r="N184" s="230" t="s">
        <v>42</v>
      </c>
      <c r="O184" s="61"/>
      <c r="P184" s="185">
        <f t="shared" si="26"/>
        <v>0</v>
      </c>
      <c r="Q184" s="185">
        <v>0</v>
      </c>
      <c r="R184" s="185">
        <f t="shared" si="27"/>
        <v>0</v>
      </c>
      <c r="S184" s="185">
        <v>0</v>
      </c>
      <c r="T184" s="186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556</v>
      </c>
      <c r="AT184" s="187" t="s">
        <v>697</v>
      </c>
      <c r="AU184" s="187" t="s">
        <v>89</v>
      </c>
      <c r="AY184" s="18" t="s">
        <v>524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530</v>
      </c>
      <c r="BM184" s="187" t="s">
        <v>1787</v>
      </c>
    </row>
    <row r="185" spans="1:65" s="2" customFormat="1" ht="33" customHeight="1">
      <c r="A185" s="35"/>
      <c r="B185" s="144"/>
      <c r="C185" s="176" t="s">
        <v>822</v>
      </c>
      <c r="D185" s="176" t="s">
        <v>526</v>
      </c>
      <c r="E185" s="177" t="s">
        <v>8098</v>
      </c>
      <c r="F185" s="178" t="s">
        <v>8099</v>
      </c>
      <c r="G185" s="179" t="s">
        <v>980</v>
      </c>
      <c r="H185" s="180">
        <v>28.8</v>
      </c>
      <c r="I185" s="181"/>
      <c r="J185" s="180">
        <f t="shared" si="2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530</v>
      </c>
      <c r="AT185" s="187" t="s">
        <v>526</v>
      </c>
      <c r="AU185" s="187" t="s">
        <v>89</v>
      </c>
      <c r="AY185" s="18" t="s">
        <v>524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530</v>
      </c>
      <c r="BM185" s="187" t="s">
        <v>1870</v>
      </c>
    </row>
    <row r="186" spans="1:65" s="2" customFormat="1" ht="21.75" customHeight="1">
      <c r="A186" s="35"/>
      <c r="B186" s="144"/>
      <c r="C186" s="221" t="s">
        <v>827</v>
      </c>
      <c r="D186" s="221" t="s">
        <v>697</v>
      </c>
      <c r="E186" s="222" t="s">
        <v>8100</v>
      </c>
      <c r="F186" s="223" t="s">
        <v>8101</v>
      </c>
      <c r="G186" s="224" t="s">
        <v>980</v>
      </c>
      <c r="H186" s="225">
        <v>28.8</v>
      </c>
      <c r="I186" s="226"/>
      <c r="J186" s="225">
        <f t="shared" si="2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556</v>
      </c>
      <c r="AT186" s="187" t="s">
        <v>697</v>
      </c>
      <c r="AU186" s="187" t="s">
        <v>89</v>
      </c>
      <c r="AY186" s="18" t="s">
        <v>524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530</v>
      </c>
      <c r="BM186" s="187" t="s">
        <v>1883</v>
      </c>
    </row>
    <row r="187" spans="1:65" s="2" customFormat="1" ht="21.75" customHeight="1">
      <c r="A187" s="35"/>
      <c r="B187" s="144"/>
      <c r="C187" s="176" t="s">
        <v>833</v>
      </c>
      <c r="D187" s="176" t="s">
        <v>526</v>
      </c>
      <c r="E187" s="177" t="s">
        <v>8207</v>
      </c>
      <c r="F187" s="178" t="s">
        <v>8208</v>
      </c>
      <c r="G187" s="179" t="s">
        <v>980</v>
      </c>
      <c r="H187" s="180">
        <v>61.4</v>
      </c>
      <c r="I187" s="181"/>
      <c r="J187" s="180">
        <f t="shared" si="2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530</v>
      </c>
      <c r="AT187" s="187" t="s">
        <v>526</v>
      </c>
      <c r="AU187" s="187" t="s">
        <v>89</v>
      </c>
      <c r="AY187" s="18" t="s">
        <v>524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530</v>
      </c>
      <c r="BM187" s="187" t="s">
        <v>1898</v>
      </c>
    </row>
    <row r="188" spans="1:65" s="2" customFormat="1" ht="33" customHeight="1">
      <c r="A188" s="35"/>
      <c r="B188" s="144"/>
      <c r="C188" s="221" t="s">
        <v>862</v>
      </c>
      <c r="D188" s="221" t="s">
        <v>697</v>
      </c>
      <c r="E188" s="222" t="s">
        <v>8209</v>
      </c>
      <c r="F188" s="223" t="s">
        <v>8210</v>
      </c>
      <c r="G188" s="224" t="s">
        <v>879</v>
      </c>
      <c r="H188" s="225">
        <v>13</v>
      </c>
      <c r="I188" s="226"/>
      <c r="J188" s="225">
        <f t="shared" si="25"/>
        <v>0</v>
      </c>
      <c r="K188" s="227"/>
      <c r="L188" s="228"/>
      <c r="M188" s="229" t="s">
        <v>1</v>
      </c>
      <c r="N188" s="230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556</v>
      </c>
      <c r="AT188" s="187" t="s">
        <v>697</v>
      </c>
      <c r="AU188" s="187" t="s">
        <v>89</v>
      </c>
      <c r="AY188" s="18" t="s">
        <v>524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530</v>
      </c>
      <c r="BM188" s="187" t="s">
        <v>1913</v>
      </c>
    </row>
    <row r="189" spans="1:65" s="2" customFormat="1" ht="21.75" customHeight="1">
      <c r="A189" s="35"/>
      <c r="B189" s="144"/>
      <c r="C189" s="176" t="s">
        <v>876</v>
      </c>
      <c r="D189" s="176" t="s">
        <v>526</v>
      </c>
      <c r="E189" s="177" t="s">
        <v>8211</v>
      </c>
      <c r="F189" s="178" t="s">
        <v>8212</v>
      </c>
      <c r="G189" s="179" t="s">
        <v>980</v>
      </c>
      <c r="H189" s="180">
        <v>146</v>
      </c>
      <c r="I189" s="181"/>
      <c r="J189" s="180">
        <f t="shared" si="2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530</v>
      </c>
      <c r="AT189" s="187" t="s">
        <v>526</v>
      </c>
      <c r="AU189" s="187" t="s">
        <v>89</v>
      </c>
      <c r="AY189" s="18" t="s">
        <v>524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530</v>
      </c>
      <c r="BM189" s="187" t="s">
        <v>1950</v>
      </c>
    </row>
    <row r="190" spans="1:65" s="2" customFormat="1" ht="21.75" customHeight="1">
      <c r="A190" s="35"/>
      <c r="B190" s="144"/>
      <c r="C190" s="221" t="s">
        <v>881</v>
      </c>
      <c r="D190" s="221" t="s">
        <v>697</v>
      </c>
      <c r="E190" s="222" t="s">
        <v>8213</v>
      </c>
      <c r="F190" s="223" t="s">
        <v>8214</v>
      </c>
      <c r="G190" s="224" t="s">
        <v>879</v>
      </c>
      <c r="H190" s="225">
        <v>25</v>
      </c>
      <c r="I190" s="226"/>
      <c r="J190" s="225">
        <f t="shared" si="2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556</v>
      </c>
      <c r="AT190" s="187" t="s">
        <v>697</v>
      </c>
      <c r="AU190" s="187" t="s">
        <v>89</v>
      </c>
      <c r="AY190" s="18" t="s">
        <v>524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530</v>
      </c>
      <c r="BM190" s="187" t="s">
        <v>1973</v>
      </c>
    </row>
    <row r="191" spans="1:65" s="2" customFormat="1" ht="21.75" customHeight="1">
      <c r="A191" s="35"/>
      <c r="B191" s="144"/>
      <c r="C191" s="176" t="s">
        <v>885</v>
      </c>
      <c r="D191" s="176" t="s">
        <v>526</v>
      </c>
      <c r="E191" s="177" t="s">
        <v>8102</v>
      </c>
      <c r="F191" s="178" t="s">
        <v>8103</v>
      </c>
      <c r="G191" s="179" t="s">
        <v>980</v>
      </c>
      <c r="H191" s="180">
        <v>305.3</v>
      </c>
      <c r="I191" s="181"/>
      <c r="J191" s="180">
        <f t="shared" si="2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530</v>
      </c>
      <c r="AT191" s="187" t="s">
        <v>526</v>
      </c>
      <c r="AU191" s="187" t="s">
        <v>89</v>
      </c>
      <c r="AY191" s="18" t="s">
        <v>524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530</v>
      </c>
      <c r="BM191" s="187" t="s">
        <v>1984</v>
      </c>
    </row>
    <row r="192" spans="1:65" s="2" customFormat="1" ht="21.75" customHeight="1">
      <c r="A192" s="35"/>
      <c r="B192" s="144"/>
      <c r="C192" s="221" t="s">
        <v>889</v>
      </c>
      <c r="D192" s="221" t="s">
        <v>697</v>
      </c>
      <c r="E192" s="222" t="s">
        <v>8104</v>
      </c>
      <c r="F192" s="223" t="s">
        <v>8105</v>
      </c>
      <c r="G192" s="224" t="s">
        <v>879</v>
      </c>
      <c r="H192" s="225">
        <v>51</v>
      </c>
      <c r="I192" s="226"/>
      <c r="J192" s="225">
        <f t="shared" si="2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556</v>
      </c>
      <c r="AT192" s="187" t="s">
        <v>697</v>
      </c>
      <c r="AU192" s="187" t="s">
        <v>89</v>
      </c>
      <c r="AY192" s="18" t="s">
        <v>524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530</v>
      </c>
      <c r="BM192" s="187" t="s">
        <v>1994</v>
      </c>
    </row>
    <row r="193" spans="1:65" s="2" customFormat="1" ht="21.75" customHeight="1">
      <c r="A193" s="35"/>
      <c r="B193" s="144"/>
      <c r="C193" s="176" t="s">
        <v>898</v>
      </c>
      <c r="D193" s="176" t="s">
        <v>526</v>
      </c>
      <c r="E193" s="177" t="s">
        <v>8215</v>
      </c>
      <c r="F193" s="178" t="s">
        <v>8216</v>
      </c>
      <c r="G193" s="179" t="s">
        <v>980</v>
      </c>
      <c r="H193" s="180">
        <v>2.6</v>
      </c>
      <c r="I193" s="181"/>
      <c r="J193" s="180">
        <f t="shared" si="2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530</v>
      </c>
      <c r="AT193" s="187" t="s">
        <v>526</v>
      </c>
      <c r="AU193" s="187" t="s">
        <v>89</v>
      </c>
      <c r="AY193" s="18" t="s">
        <v>524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530</v>
      </c>
      <c r="BM193" s="187" t="s">
        <v>2019</v>
      </c>
    </row>
    <row r="194" spans="1:65" s="2" customFormat="1" ht="21.75" customHeight="1">
      <c r="A194" s="35"/>
      <c r="B194" s="144"/>
      <c r="C194" s="221" t="s">
        <v>904</v>
      </c>
      <c r="D194" s="221" t="s">
        <v>697</v>
      </c>
      <c r="E194" s="222" t="s">
        <v>8217</v>
      </c>
      <c r="F194" s="223" t="s">
        <v>8218</v>
      </c>
      <c r="G194" s="224" t="s">
        <v>879</v>
      </c>
      <c r="H194" s="225">
        <v>1</v>
      </c>
      <c r="I194" s="226"/>
      <c r="J194" s="225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556</v>
      </c>
      <c r="AT194" s="187" t="s">
        <v>697</v>
      </c>
      <c r="AU194" s="187" t="s">
        <v>89</v>
      </c>
      <c r="AY194" s="18" t="s">
        <v>524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530</v>
      </c>
      <c r="BM194" s="187" t="s">
        <v>2029</v>
      </c>
    </row>
    <row r="195" spans="1:65" s="2" customFormat="1" ht="21.75" customHeight="1">
      <c r="A195" s="35"/>
      <c r="B195" s="144"/>
      <c r="C195" s="176" t="s">
        <v>908</v>
      </c>
      <c r="D195" s="176" t="s">
        <v>526</v>
      </c>
      <c r="E195" s="177" t="s">
        <v>8118</v>
      </c>
      <c r="F195" s="178" t="s">
        <v>8119</v>
      </c>
      <c r="G195" s="179" t="s">
        <v>879</v>
      </c>
      <c r="H195" s="180">
        <v>1</v>
      </c>
      <c r="I195" s="181"/>
      <c r="J195" s="180">
        <f t="shared" si="2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530</v>
      </c>
      <c r="AT195" s="187" t="s">
        <v>526</v>
      </c>
      <c r="AU195" s="187" t="s">
        <v>89</v>
      </c>
      <c r="AY195" s="18" t="s">
        <v>524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530</v>
      </c>
      <c r="BM195" s="187" t="s">
        <v>2039</v>
      </c>
    </row>
    <row r="196" spans="1:65" s="2" customFormat="1" ht="21.75" customHeight="1">
      <c r="A196" s="35"/>
      <c r="B196" s="144"/>
      <c r="C196" s="221" t="s">
        <v>913</v>
      </c>
      <c r="D196" s="221" t="s">
        <v>697</v>
      </c>
      <c r="E196" s="222" t="s">
        <v>8120</v>
      </c>
      <c r="F196" s="223" t="s">
        <v>8121</v>
      </c>
      <c r="G196" s="224" t="s">
        <v>879</v>
      </c>
      <c r="H196" s="225">
        <v>1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556</v>
      </c>
      <c r="AT196" s="187" t="s">
        <v>697</v>
      </c>
      <c r="AU196" s="187" t="s">
        <v>89</v>
      </c>
      <c r="AY196" s="18" t="s">
        <v>524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530</v>
      </c>
      <c r="BM196" s="187" t="s">
        <v>2049</v>
      </c>
    </row>
    <row r="197" spans="1:65" s="2" customFormat="1" ht="21.75" customHeight="1">
      <c r="A197" s="35"/>
      <c r="B197" s="144"/>
      <c r="C197" s="221" t="s">
        <v>919</v>
      </c>
      <c r="D197" s="221" t="s">
        <v>697</v>
      </c>
      <c r="E197" s="222" t="s">
        <v>8122</v>
      </c>
      <c r="F197" s="223" t="s">
        <v>8123</v>
      </c>
      <c r="G197" s="224" t="s">
        <v>879</v>
      </c>
      <c r="H197" s="225">
        <v>1</v>
      </c>
      <c r="I197" s="226"/>
      <c r="J197" s="225">
        <f t="shared" si="2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556</v>
      </c>
      <c r="AT197" s="187" t="s">
        <v>697</v>
      </c>
      <c r="AU197" s="187" t="s">
        <v>89</v>
      </c>
      <c r="AY197" s="18" t="s">
        <v>524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530</v>
      </c>
      <c r="BM197" s="187" t="s">
        <v>2060</v>
      </c>
    </row>
    <row r="198" spans="1:65" s="2" customFormat="1" ht="21.75" customHeight="1">
      <c r="A198" s="35"/>
      <c r="B198" s="144"/>
      <c r="C198" s="176" t="s">
        <v>926</v>
      </c>
      <c r="D198" s="176" t="s">
        <v>526</v>
      </c>
      <c r="E198" s="177" t="s">
        <v>8219</v>
      </c>
      <c r="F198" s="178" t="s">
        <v>8220</v>
      </c>
      <c r="G198" s="179" t="s">
        <v>879</v>
      </c>
      <c r="H198" s="180">
        <v>1</v>
      </c>
      <c r="I198" s="181"/>
      <c r="J198" s="180">
        <f t="shared" si="2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530</v>
      </c>
      <c r="AT198" s="187" t="s">
        <v>526</v>
      </c>
      <c r="AU198" s="187" t="s">
        <v>89</v>
      </c>
      <c r="AY198" s="18" t="s">
        <v>524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530</v>
      </c>
      <c r="BM198" s="187" t="s">
        <v>2072</v>
      </c>
    </row>
    <row r="199" spans="1:65" s="2" customFormat="1" ht="33" customHeight="1">
      <c r="A199" s="35"/>
      <c r="B199" s="144"/>
      <c r="C199" s="221" t="s">
        <v>934</v>
      </c>
      <c r="D199" s="221" t="s">
        <v>697</v>
      </c>
      <c r="E199" s="222" t="s">
        <v>8221</v>
      </c>
      <c r="F199" s="223" t="s">
        <v>8222</v>
      </c>
      <c r="G199" s="224" t="s">
        <v>879</v>
      </c>
      <c r="H199" s="225">
        <v>1</v>
      </c>
      <c r="I199" s="226"/>
      <c r="J199" s="225">
        <f t="shared" si="25"/>
        <v>0</v>
      </c>
      <c r="K199" s="227"/>
      <c r="L199" s="228"/>
      <c r="M199" s="229" t="s">
        <v>1</v>
      </c>
      <c r="N199" s="230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556</v>
      </c>
      <c r="AT199" s="187" t="s">
        <v>697</v>
      </c>
      <c r="AU199" s="187" t="s">
        <v>89</v>
      </c>
      <c r="AY199" s="18" t="s">
        <v>524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530</v>
      </c>
      <c r="BM199" s="187" t="s">
        <v>2081</v>
      </c>
    </row>
    <row r="200" spans="1:65" s="2" customFormat="1" ht="21.75" customHeight="1">
      <c r="A200" s="35"/>
      <c r="B200" s="144"/>
      <c r="C200" s="176" t="s">
        <v>940</v>
      </c>
      <c r="D200" s="176" t="s">
        <v>526</v>
      </c>
      <c r="E200" s="177" t="s">
        <v>8136</v>
      </c>
      <c r="F200" s="178" t="s">
        <v>8137</v>
      </c>
      <c r="G200" s="179" t="s">
        <v>980</v>
      </c>
      <c r="H200" s="180">
        <v>28.8</v>
      </c>
      <c r="I200" s="181"/>
      <c r="J200" s="180">
        <f t="shared" si="2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530</v>
      </c>
      <c r="AT200" s="187" t="s">
        <v>526</v>
      </c>
      <c r="AU200" s="187" t="s">
        <v>89</v>
      </c>
      <c r="AY200" s="18" t="s">
        <v>524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530</v>
      </c>
      <c r="BM200" s="187" t="s">
        <v>2091</v>
      </c>
    </row>
    <row r="201" spans="1:65" s="2" customFormat="1" ht="21.75" customHeight="1">
      <c r="A201" s="35"/>
      <c r="B201" s="144"/>
      <c r="C201" s="176" t="s">
        <v>944</v>
      </c>
      <c r="D201" s="176" t="s">
        <v>526</v>
      </c>
      <c r="E201" s="177" t="s">
        <v>8138</v>
      </c>
      <c r="F201" s="178" t="s">
        <v>8139</v>
      </c>
      <c r="G201" s="179" t="s">
        <v>980</v>
      </c>
      <c r="H201" s="180">
        <v>28.8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530</v>
      </c>
      <c r="AT201" s="187" t="s">
        <v>526</v>
      </c>
      <c r="AU201" s="187" t="s">
        <v>89</v>
      </c>
      <c r="AY201" s="18" t="s">
        <v>524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530</v>
      </c>
      <c r="BM201" s="187" t="s">
        <v>2112</v>
      </c>
    </row>
    <row r="202" spans="1:65" s="2" customFormat="1" ht="16.5" customHeight="1">
      <c r="A202" s="35"/>
      <c r="B202" s="144"/>
      <c r="C202" s="176" t="s">
        <v>948</v>
      </c>
      <c r="D202" s="176" t="s">
        <v>526</v>
      </c>
      <c r="E202" s="177" t="s">
        <v>8223</v>
      </c>
      <c r="F202" s="178" t="s">
        <v>8224</v>
      </c>
      <c r="G202" s="179" t="s">
        <v>980</v>
      </c>
      <c r="H202" s="180">
        <v>207.4</v>
      </c>
      <c r="I202" s="181"/>
      <c r="J202" s="180">
        <f t="shared" si="2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530</v>
      </c>
      <c r="AT202" s="187" t="s">
        <v>526</v>
      </c>
      <c r="AU202" s="187" t="s">
        <v>89</v>
      </c>
      <c r="AY202" s="18" t="s">
        <v>524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530</v>
      </c>
      <c r="BM202" s="187" t="s">
        <v>2121</v>
      </c>
    </row>
    <row r="203" spans="1:65" s="2" customFormat="1" ht="16.5" customHeight="1">
      <c r="A203" s="35"/>
      <c r="B203" s="144"/>
      <c r="C203" s="176" t="s">
        <v>953</v>
      </c>
      <c r="D203" s="176" t="s">
        <v>526</v>
      </c>
      <c r="E203" s="177" t="s">
        <v>8140</v>
      </c>
      <c r="F203" s="178" t="s">
        <v>8141</v>
      </c>
      <c r="G203" s="179" t="s">
        <v>980</v>
      </c>
      <c r="H203" s="180">
        <v>305.3</v>
      </c>
      <c r="I203" s="181"/>
      <c r="J203" s="180">
        <f t="shared" si="2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530</v>
      </c>
      <c r="AT203" s="187" t="s">
        <v>526</v>
      </c>
      <c r="AU203" s="187" t="s">
        <v>89</v>
      </c>
      <c r="AY203" s="18" t="s">
        <v>524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530</v>
      </c>
      <c r="BM203" s="187" t="s">
        <v>2201</v>
      </c>
    </row>
    <row r="204" spans="1:65" s="2" customFormat="1" ht="16.5" customHeight="1">
      <c r="A204" s="35"/>
      <c r="B204" s="144"/>
      <c r="C204" s="176" t="s">
        <v>958</v>
      </c>
      <c r="D204" s="176" t="s">
        <v>526</v>
      </c>
      <c r="E204" s="177" t="s">
        <v>8225</v>
      </c>
      <c r="F204" s="178" t="s">
        <v>8226</v>
      </c>
      <c r="G204" s="179" t="s">
        <v>980</v>
      </c>
      <c r="H204" s="180">
        <v>2.6</v>
      </c>
      <c r="I204" s="181"/>
      <c r="J204" s="180">
        <f t="shared" si="2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530</v>
      </c>
      <c r="AT204" s="187" t="s">
        <v>526</v>
      </c>
      <c r="AU204" s="187" t="s">
        <v>89</v>
      </c>
      <c r="AY204" s="18" t="s">
        <v>524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530</v>
      </c>
      <c r="BM204" s="187" t="s">
        <v>2221</v>
      </c>
    </row>
    <row r="205" spans="1:65" s="2" customFormat="1" ht="21.75" customHeight="1">
      <c r="A205" s="35"/>
      <c r="B205" s="144"/>
      <c r="C205" s="176" t="s">
        <v>963</v>
      </c>
      <c r="D205" s="176" t="s">
        <v>526</v>
      </c>
      <c r="E205" s="177" t="s">
        <v>8227</v>
      </c>
      <c r="F205" s="178" t="s">
        <v>8228</v>
      </c>
      <c r="G205" s="179" t="s">
        <v>574</v>
      </c>
      <c r="H205" s="180">
        <v>76.751999999999995</v>
      </c>
      <c r="I205" s="181"/>
      <c r="J205" s="180">
        <f t="shared" ref="J205:J233" si="35"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ref="P205:P233" si="36">O205*H205</f>
        <v>0</v>
      </c>
      <c r="Q205" s="185">
        <v>0</v>
      </c>
      <c r="R205" s="185">
        <f t="shared" ref="R205:R233" si="37">Q205*H205</f>
        <v>0</v>
      </c>
      <c r="S205" s="185">
        <v>0</v>
      </c>
      <c r="T205" s="186">
        <f t="shared" ref="T205:T233" si="38"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530</v>
      </c>
      <c r="AT205" s="187" t="s">
        <v>526</v>
      </c>
      <c r="AU205" s="187" t="s">
        <v>89</v>
      </c>
      <c r="AY205" s="18" t="s">
        <v>524</v>
      </c>
      <c r="BE205" s="105">
        <f t="shared" ref="BE205:BE233" si="39">IF(N205="základná",J205,0)</f>
        <v>0</v>
      </c>
      <c r="BF205" s="105">
        <f t="shared" ref="BF205:BF233" si="40">IF(N205="znížená",J205,0)</f>
        <v>0</v>
      </c>
      <c r="BG205" s="105">
        <f t="shared" ref="BG205:BG233" si="41">IF(N205="zákl. prenesená",J205,0)</f>
        <v>0</v>
      </c>
      <c r="BH205" s="105">
        <f t="shared" ref="BH205:BH233" si="42">IF(N205="zníž. prenesená",J205,0)</f>
        <v>0</v>
      </c>
      <c r="BI205" s="105">
        <f t="shared" ref="BI205:BI233" si="43">IF(N205="nulová",J205,0)</f>
        <v>0</v>
      </c>
      <c r="BJ205" s="18" t="s">
        <v>89</v>
      </c>
      <c r="BK205" s="188">
        <f t="shared" ref="BK205:BK233" si="44">ROUND(I205*H205,3)</f>
        <v>0</v>
      </c>
      <c r="BL205" s="18" t="s">
        <v>530</v>
      </c>
      <c r="BM205" s="187" t="s">
        <v>2242</v>
      </c>
    </row>
    <row r="206" spans="1:65" s="2" customFormat="1" ht="16.5" customHeight="1">
      <c r="A206" s="35"/>
      <c r="B206" s="144"/>
      <c r="C206" s="221" t="s">
        <v>969</v>
      </c>
      <c r="D206" s="221" t="s">
        <v>697</v>
      </c>
      <c r="E206" s="222" t="s">
        <v>8229</v>
      </c>
      <c r="F206" s="223" t="s">
        <v>8230</v>
      </c>
      <c r="G206" s="224" t="s">
        <v>879</v>
      </c>
      <c r="H206" s="225">
        <v>126</v>
      </c>
      <c r="I206" s="226"/>
      <c r="J206" s="225">
        <f t="shared" si="3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36"/>
        <v>0</v>
      </c>
      <c r="Q206" s="185">
        <v>0</v>
      </c>
      <c r="R206" s="185">
        <f t="shared" si="37"/>
        <v>0</v>
      </c>
      <c r="S206" s="185">
        <v>0</v>
      </c>
      <c r="T206" s="186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556</v>
      </c>
      <c r="AT206" s="187" t="s">
        <v>697</v>
      </c>
      <c r="AU206" s="187" t="s">
        <v>89</v>
      </c>
      <c r="AY206" s="18" t="s">
        <v>524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89</v>
      </c>
      <c r="BK206" s="188">
        <f t="shared" si="44"/>
        <v>0</v>
      </c>
      <c r="BL206" s="18" t="s">
        <v>530</v>
      </c>
      <c r="BM206" s="187" t="s">
        <v>2259</v>
      </c>
    </row>
    <row r="207" spans="1:65" s="2" customFormat="1" ht="16.5" customHeight="1">
      <c r="A207" s="35"/>
      <c r="B207" s="144"/>
      <c r="C207" s="221" t="s">
        <v>973</v>
      </c>
      <c r="D207" s="221" t="s">
        <v>697</v>
      </c>
      <c r="E207" s="222" t="s">
        <v>8231</v>
      </c>
      <c r="F207" s="223" t="s">
        <v>8232</v>
      </c>
      <c r="G207" s="224" t="s">
        <v>879</v>
      </c>
      <c r="H207" s="225">
        <v>344</v>
      </c>
      <c r="I207" s="226"/>
      <c r="J207" s="225">
        <f t="shared" si="3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36"/>
        <v>0</v>
      </c>
      <c r="Q207" s="185">
        <v>0</v>
      </c>
      <c r="R207" s="185">
        <f t="shared" si="37"/>
        <v>0</v>
      </c>
      <c r="S207" s="185">
        <v>0</v>
      </c>
      <c r="T207" s="186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556</v>
      </c>
      <c r="AT207" s="187" t="s">
        <v>697</v>
      </c>
      <c r="AU207" s="187" t="s">
        <v>89</v>
      </c>
      <c r="AY207" s="18" t="s">
        <v>524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89</v>
      </c>
      <c r="BK207" s="188">
        <f t="shared" si="44"/>
        <v>0</v>
      </c>
      <c r="BL207" s="18" t="s">
        <v>530</v>
      </c>
      <c r="BM207" s="187" t="s">
        <v>2273</v>
      </c>
    </row>
    <row r="208" spans="1:65" s="2" customFormat="1" ht="16.5" customHeight="1">
      <c r="A208" s="35"/>
      <c r="B208" s="144"/>
      <c r="C208" s="221" t="s">
        <v>977</v>
      </c>
      <c r="D208" s="221" t="s">
        <v>697</v>
      </c>
      <c r="E208" s="222" t="s">
        <v>8233</v>
      </c>
      <c r="F208" s="223" t="s">
        <v>8234</v>
      </c>
      <c r="G208" s="224" t="s">
        <v>529</v>
      </c>
      <c r="H208" s="225">
        <v>537.93499999999995</v>
      </c>
      <c r="I208" s="226"/>
      <c r="J208" s="225">
        <f t="shared" si="35"/>
        <v>0</v>
      </c>
      <c r="K208" s="227"/>
      <c r="L208" s="228"/>
      <c r="M208" s="229" t="s">
        <v>1</v>
      </c>
      <c r="N208" s="230" t="s">
        <v>42</v>
      </c>
      <c r="O208" s="61"/>
      <c r="P208" s="185">
        <f t="shared" si="36"/>
        <v>0</v>
      </c>
      <c r="Q208" s="185">
        <v>0</v>
      </c>
      <c r="R208" s="185">
        <f t="shared" si="37"/>
        <v>0</v>
      </c>
      <c r="S208" s="185">
        <v>0</v>
      </c>
      <c r="T208" s="186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556</v>
      </c>
      <c r="AT208" s="187" t="s">
        <v>697</v>
      </c>
      <c r="AU208" s="187" t="s">
        <v>89</v>
      </c>
      <c r="AY208" s="18" t="s">
        <v>524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89</v>
      </c>
      <c r="BK208" s="188">
        <f t="shared" si="44"/>
        <v>0</v>
      </c>
      <c r="BL208" s="18" t="s">
        <v>530</v>
      </c>
      <c r="BM208" s="187" t="s">
        <v>2285</v>
      </c>
    </row>
    <row r="209" spans="1:65" s="2" customFormat="1" ht="33" customHeight="1">
      <c r="A209" s="35"/>
      <c r="B209" s="144"/>
      <c r="C209" s="221" t="s">
        <v>984</v>
      </c>
      <c r="D209" s="221" t="s">
        <v>697</v>
      </c>
      <c r="E209" s="222" t="s">
        <v>8235</v>
      </c>
      <c r="F209" s="223" t="s">
        <v>8236</v>
      </c>
      <c r="G209" s="224" t="s">
        <v>529</v>
      </c>
      <c r="H209" s="225">
        <v>537.93499999999995</v>
      </c>
      <c r="I209" s="226"/>
      <c r="J209" s="225">
        <f t="shared" si="3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36"/>
        <v>0</v>
      </c>
      <c r="Q209" s="185">
        <v>0</v>
      </c>
      <c r="R209" s="185">
        <f t="shared" si="37"/>
        <v>0</v>
      </c>
      <c r="S209" s="185">
        <v>0</v>
      </c>
      <c r="T209" s="186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556</v>
      </c>
      <c r="AT209" s="187" t="s">
        <v>697</v>
      </c>
      <c r="AU209" s="187" t="s">
        <v>89</v>
      </c>
      <c r="AY209" s="18" t="s">
        <v>524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89</v>
      </c>
      <c r="BK209" s="188">
        <f t="shared" si="44"/>
        <v>0</v>
      </c>
      <c r="BL209" s="18" t="s">
        <v>530</v>
      </c>
      <c r="BM209" s="187" t="s">
        <v>2411</v>
      </c>
    </row>
    <row r="210" spans="1:65" s="2" customFormat="1" ht="16.5" customHeight="1">
      <c r="A210" s="35"/>
      <c r="B210" s="144"/>
      <c r="C210" s="176" t="s">
        <v>988</v>
      </c>
      <c r="D210" s="176" t="s">
        <v>526</v>
      </c>
      <c r="E210" s="177" t="s">
        <v>8237</v>
      </c>
      <c r="F210" s="178" t="s">
        <v>8238</v>
      </c>
      <c r="G210" s="179" t="s">
        <v>879</v>
      </c>
      <c r="H210" s="180">
        <v>4</v>
      </c>
      <c r="I210" s="181"/>
      <c r="J210" s="180">
        <f t="shared" si="3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36"/>
        <v>0</v>
      </c>
      <c r="Q210" s="185">
        <v>0</v>
      </c>
      <c r="R210" s="185">
        <f t="shared" si="37"/>
        <v>0</v>
      </c>
      <c r="S210" s="185">
        <v>0</v>
      </c>
      <c r="T210" s="186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530</v>
      </c>
      <c r="AT210" s="187" t="s">
        <v>526</v>
      </c>
      <c r="AU210" s="187" t="s">
        <v>89</v>
      </c>
      <c r="AY210" s="18" t="s">
        <v>524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89</v>
      </c>
      <c r="BK210" s="188">
        <f t="shared" si="44"/>
        <v>0</v>
      </c>
      <c r="BL210" s="18" t="s">
        <v>530</v>
      </c>
      <c r="BM210" s="187" t="s">
        <v>2423</v>
      </c>
    </row>
    <row r="211" spans="1:65" s="2" customFormat="1" ht="21.75" customHeight="1">
      <c r="A211" s="35"/>
      <c r="B211" s="144"/>
      <c r="C211" s="221" t="s">
        <v>993</v>
      </c>
      <c r="D211" s="221" t="s">
        <v>697</v>
      </c>
      <c r="E211" s="222" t="s">
        <v>8239</v>
      </c>
      <c r="F211" s="223" t="s">
        <v>8240</v>
      </c>
      <c r="G211" s="224" t="s">
        <v>879</v>
      </c>
      <c r="H211" s="225">
        <v>4</v>
      </c>
      <c r="I211" s="226"/>
      <c r="J211" s="225">
        <f t="shared" si="35"/>
        <v>0</v>
      </c>
      <c r="K211" s="227"/>
      <c r="L211" s="228"/>
      <c r="M211" s="229" t="s">
        <v>1</v>
      </c>
      <c r="N211" s="230" t="s">
        <v>42</v>
      </c>
      <c r="O211" s="61"/>
      <c r="P211" s="185">
        <f t="shared" si="36"/>
        <v>0</v>
      </c>
      <c r="Q211" s="185">
        <v>0</v>
      </c>
      <c r="R211" s="185">
        <f t="shared" si="37"/>
        <v>0</v>
      </c>
      <c r="S211" s="185">
        <v>0</v>
      </c>
      <c r="T211" s="186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556</v>
      </c>
      <c r="AT211" s="187" t="s">
        <v>697</v>
      </c>
      <c r="AU211" s="187" t="s">
        <v>89</v>
      </c>
      <c r="AY211" s="18" t="s">
        <v>524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89</v>
      </c>
      <c r="BK211" s="188">
        <f t="shared" si="44"/>
        <v>0</v>
      </c>
      <c r="BL211" s="18" t="s">
        <v>530</v>
      </c>
      <c r="BM211" s="187" t="s">
        <v>2436</v>
      </c>
    </row>
    <row r="212" spans="1:65" s="2" customFormat="1" ht="21.75" customHeight="1">
      <c r="A212" s="35"/>
      <c r="B212" s="144"/>
      <c r="C212" s="176" t="s">
        <v>998</v>
      </c>
      <c r="D212" s="176" t="s">
        <v>526</v>
      </c>
      <c r="E212" s="177" t="s">
        <v>8241</v>
      </c>
      <c r="F212" s="178" t="s">
        <v>8242</v>
      </c>
      <c r="G212" s="179" t="s">
        <v>879</v>
      </c>
      <c r="H212" s="180">
        <v>5</v>
      </c>
      <c r="I212" s="181"/>
      <c r="J212" s="180">
        <f t="shared" si="35"/>
        <v>0</v>
      </c>
      <c r="K212" s="182"/>
      <c r="L212" s="36"/>
      <c r="M212" s="183" t="s">
        <v>1</v>
      </c>
      <c r="N212" s="184" t="s">
        <v>42</v>
      </c>
      <c r="O212" s="61"/>
      <c r="P212" s="185">
        <f t="shared" si="36"/>
        <v>0</v>
      </c>
      <c r="Q212" s="185">
        <v>0</v>
      </c>
      <c r="R212" s="185">
        <f t="shared" si="37"/>
        <v>0</v>
      </c>
      <c r="S212" s="185">
        <v>0</v>
      </c>
      <c r="T212" s="186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530</v>
      </c>
      <c r="AT212" s="187" t="s">
        <v>526</v>
      </c>
      <c r="AU212" s="187" t="s">
        <v>89</v>
      </c>
      <c r="AY212" s="18" t="s">
        <v>524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89</v>
      </c>
      <c r="BK212" s="188">
        <f t="shared" si="44"/>
        <v>0</v>
      </c>
      <c r="BL212" s="18" t="s">
        <v>530</v>
      </c>
      <c r="BM212" s="187" t="s">
        <v>2456</v>
      </c>
    </row>
    <row r="213" spans="1:65" s="2" customFormat="1" ht="16.5" customHeight="1">
      <c r="A213" s="35"/>
      <c r="B213" s="144"/>
      <c r="C213" s="221" t="s">
        <v>1002</v>
      </c>
      <c r="D213" s="221" t="s">
        <v>697</v>
      </c>
      <c r="E213" s="222" t="s">
        <v>8243</v>
      </c>
      <c r="F213" s="223" t="s">
        <v>8244</v>
      </c>
      <c r="G213" s="224" t="s">
        <v>879</v>
      </c>
      <c r="H213" s="225">
        <v>5</v>
      </c>
      <c r="I213" s="226"/>
      <c r="J213" s="225">
        <f t="shared" si="35"/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si="36"/>
        <v>0</v>
      </c>
      <c r="Q213" s="185">
        <v>0</v>
      </c>
      <c r="R213" s="185">
        <f t="shared" si="37"/>
        <v>0</v>
      </c>
      <c r="S213" s="185">
        <v>0</v>
      </c>
      <c r="T213" s="186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556</v>
      </c>
      <c r="AT213" s="187" t="s">
        <v>697</v>
      </c>
      <c r="AU213" s="187" t="s">
        <v>89</v>
      </c>
      <c r="AY213" s="18" t="s">
        <v>524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89</v>
      </c>
      <c r="BK213" s="188">
        <f t="shared" si="44"/>
        <v>0</v>
      </c>
      <c r="BL213" s="18" t="s">
        <v>530</v>
      </c>
      <c r="BM213" s="187" t="s">
        <v>2465</v>
      </c>
    </row>
    <row r="214" spans="1:65" s="2" customFormat="1" ht="16.5" customHeight="1">
      <c r="A214" s="35"/>
      <c r="B214" s="144"/>
      <c r="C214" s="176" t="s">
        <v>1006</v>
      </c>
      <c r="D214" s="176" t="s">
        <v>526</v>
      </c>
      <c r="E214" s="177" t="s">
        <v>8245</v>
      </c>
      <c r="F214" s="178" t="s">
        <v>8246</v>
      </c>
      <c r="G214" s="179" t="s">
        <v>879</v>
      </c>
      <c r="H214" s="180">
        <v>5</v>
      </c>
      <c r="I214" s="181"/>
      <c r="J214" s="180">
        <f t="shared" si="3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36"/>
        <v>0</v>
      </c>
      <c r="Q214" s="185">
        <v>0</v>
      </c>
      <c r="R214" s="185">
        <f t="shared" si="37"/>
        <v>0</v>
      </c>
      <c r="S214" s="185">
        <v>0</v>
      </c>
      <c r="T214" s="186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530</v>
      </c>
      <c r="AT214" s="187" t="s">
        <v>526</v>
      </c>
      <c r="AU214" s="187" t="s">
        <v>89</v>
      </c>
      <c r="AY214" s="18" t="s">
        <v>524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530</v>
      </c>
      <c r="BM214" s="187" t="s">
        <v>2476</v>
      </c>
    </row>
    <row r="215" spans="1:65" s="2" customFormat="1" ht="21.75" customHeight="1">
      <c r="A215" s="35"/>
      <c r="B215" s="144"/>
      <c r="C215" s="221" t="s">
        <v>1010</v>
      </c>
      <c r="D215" s="221" t="s">
        <v>697</v>
      </c>
      <c r="E215" s="222" t="s">
        <v>8247</v>
      </c>
      <c r="F215" s="223" t="s">
        <v>8248</v>
      </c>
      <c r="G215" s="224" t="s">
        <v>879</v>
      </c>
      <c r="H215" s="225">
        <v>15</v>
      </c>
      <c r="I215" s="226"/>
      <c r="J215" s="225">
        <f t="shared" si="3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556</v>
      </c>
      <c r="AT215" s="187" t="s">
        <v>697</v>
      </c>
      <c r="AU215" s="187" t="s">
        <v>89</v>
      </c>
      <c r="AY215" s="18" t="s">
        <v>524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530</v>
      </c>
      <c r="BM215" s="187" t="s">
        <v>2489</v>
      </c>
    </row>
    <row r="216" spans="1:65" s="2" customFormat="1" ht="21.75" customHeight="1">
      <c r="A216" s="35"/>
      <c r="B216" s="144"/>
      <c r="C216" s="221" t="s">
        <v>1014</v>
      </c>
      <c r="D216" s="221" t="s">
        <v>697</v>
      </c>
      <c r="E216" s="222" t="s">
        <v>8249</v>
      </c>
      <c r="F216" s="223" t="s">
        <v>8250</v>
      </c>
      <c r="G216" s="224" t="s">
        <v>879</v>
      </c>
      <c r="H216" s="225">
        <v>5</v>
      </c>
      <c r="I216" s="226"/>
      <c r="J216" s="225">
        <f t="shared" si="3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556</v>
      </c>
      <c r="AT216" s="187" t="s">
        <v>697</v>
      </c>
      <c r="AU216" s="187" t="s">
        <v>89</v>
      </c>
      <c r="AY216" s="18" t="s">
        <v>524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530</v>
      </c>
      <c r="BM216" s="187" t="s">
        <v>2502</v>
      </c>
    </row>
    <row r="217" spans="1:65" s="2" customFormat="1" ht="21.75" customHeight="1">
      <c r="A217" s="35"/>
      <c r="B217" s="144"/>
      <c r="C217" s="221" t="s">
        <v>1020</v>
      </c>
      <c r="D217" s="221" t="s">
        <v>697</v>
      </c>
      <c r="E217" s="222" t="s">
        <v>8251</v>
      </c>
      <c r="F217" s="223" t="s">
        <v>8252</v>
      </c>
      <c r="G217" s="224" t="s">
        <v>879</v>
      </c>
      <c r="H217" s="225">
        <v>5</v>
      </c>
      <c r="I217" s="226"/>
      <c r="J217" s="225">
        <f t="shared" si="3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36"/>
        <v>0</v>
      </c>
      <c r="Q217" s="185">
        <v>0</v>
      </c>
      <c r="R217" s="185">
        <f t="shared" si="37"/>
        <v>0</v>
      </c>
      <c r="S217" s="185">
        <v>0</v>
      </c>
      <c r="T217" s="186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556</v>
      </c>
      <c r="AT217" s="187" t="s">
        <v>697</v>
      </c>
      <c r="AU217" s="187" t="s">
        <v>89</v>
      </c>
      <c r="AY217" s="18" t="s">
        <v>524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530</v>
      </c>
      <c r="BM217" s="187" t="s">
        <v>2515</v>
      </c>
    </row>
    <row r="218" spans="1:65" s="2" customFormat="1" ht="33" customHeight="1">
      <c r="A218" s="35"/>
      <c r="B218" s="144"/>
      <c r="C218" s="176" t="s">
        <v>1166</v>
      </c>
      <c r="D218" s="176" t="s">
        <v>526</v>
      </c>
      <c r="E218" s="177" t="s">
        <v>8253</v>
      </c>
      <c r="F218" s="178" t="s">
        <v>8254</v>
      </c>
      <c r="G218" s="179" t="s">
        <v>879</v>
      </c>
      <c r="H218" s="180">
        <v>9</v>
      </c>
      <c r="I218" s="181"/>
      <c r="J218" s="180">
        <f t="shared" si="3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530</v>
      </c>
      <c r="AT218" s="187" t="s">
        <v>526</v>
      </c>
      <c r="AU218" s="187" t="s">
        <v>89</v>
      </c>
      <c r="AY218" s="18" t="s">
        <v>524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530</v>
      </c>
      <c r="BM218" s="187" t="s">
        <v>2530</v>
      </c>
    </row>
    <row r="219" spans="1:65" s="2" customFormat="1" ht="33" customHeight="1">
      <c r="A219" s="35"/>
      <c r="B219" s="144"/>
      <c r="C219" s="221" t="s">
        <v>1171</v>
      </c>
      <c r="D219" s="221" t="s">
        <v>697</v>
      </c>
      <c r="E219" s="222" t="s">
        <v>8255</v>
      </c>
      <c r="F219" s="223" t="s">
        <v>8256</v>
      </c>
      <c r="G219" s="224" t="s">
        <v>879</v>
      </c>
      <c r="H219" s="225">
        <v>9</v>
      </c>
      <c r="I219" s="226"/>
      <c r="J219" s="225">
        <f t="shared" si="3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556</v>
      </c>
      <c r="AT219" s="187" t="s">
        <v>697</v>
      </c>
      <c r="AU219" s="187" t="s">
        <v>89</v>
      </c>
      <c r="AY219" s="18" t="s">
        <v>524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530</v>
      </c>
      <c r="BM219" s="187" t="s">
        <v>2557</v>
      </c>
    </row>
    <row r="220" spans="1:65" s="2" customFormat="1" ht="21.75" customHeight="1">
      <c r="A220" s="35"/>
      <c r="B220" s="144"/>
      <c r="C220" s="221" t="s">
        <v>1643</v>
      </c>
      <c r="D220" s="221" t="s">
        <v>697</v>
      </c>
      <c r="E220" s="222" t="s">
        <v>8257</v>
      </c>
      <c r="F220" s="223" t="s">
        <v>8258</v>
      </c>
      <c r="G220" s="224" t="s">
        <v>879</v>
      </c>
      <c r="H220" s="225">
        <v>9</v>
      </c>
      <c r="I220" s="226"/>
      <c r="J220" s="225">
        <f t="shared" si="35"/>
        <v>0</v>
      </c>
      <c r="K220" s="227"/>
      <c r="L220" s="228"/>
      <c r="M220" s="229" t="s">
        <v>1</v>
      </c>
      <c r="N220" s="230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556</v>
      </c>
      <c r="AT220" s="187" t="s">
        <v>697</v>
      </c>
      <c r="AU220" s="187" t="s">
        <v>89</v>
      </c>
      <c r="AY220" s="18" t="s">
        <v>524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530</v>
      </c>
      <c r="BM220" s="187" t="s">
        <v>2579</v>
      </c>
    </row>
    <row r="221" spans="1:65" s="2" customFormat="1" ht="21.75" customHeight="1">
      <c r="A221" s="35"/>
      <c r="B221" s="144"/>
      <c r="C221" s="221" t="s">
        <v>1648</v>
      </c>
      <c r="D221" s="221" t="s">
        <v>697</v>
      </c>
      <c r="E221" s="222" t="s">
        <v>8259</v>
      </c>
      <c r="F221" s="223" t="s">
        <v>8260</v>
      </c>
      <c r="G221" s="224" t="s">
        <v>879</v>
      </c>
      <c r="H221" s="225">
        <v>9</v>
      </c>
      <c r="I221" s="226"/>
      <c r="J221" s="225">
        <f t="shared" si="3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556</v>
      </c>
      <c r="AT221" s="187" t="s">
        <v>697</v>
      </c>
      <c r="AU221" s="187" t="s">
        <v>89</v>
      </c>
      <c r="AY221" s="18" t="s">
        <v>524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530</v>
      </c>
      <c r="BM221" s="187" t="s">
        <v>2595</v>
      </c>
    </row>
    <row r="222" spans="1:65" s="2" customFormat="1" ht="33" customHeight="1">
      <c r="A222" s="35"/>
      <c r="B222" s="144"/>
      <c r="C222" s="176" t="s">
        <v>1699</v>
      </c>
      <c r="D222" s="176" t="s">
        <v>526</v>
      </c>
      <c r="E222" s="177" t="s">
        <v>8261</v>
      </c>
      <c r="F222" s="178" t="s">
        <v>8262</v>
      </c>
      <c r="G222" s="179" t="s">
        <v>879</v>
      </c>
      <c r="H222" s="180">
        <v>23</v>
      </c>
      <c r="I222" s="181"/>
      <c r="J222" s="180">
        <f t="shared" si="3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530</v>
      </c>
      <c r="AT222" s="187" t="s">
        <v>526</v>
      </c>
      <c r="AU222" s="187" t="s">
        <v>89</v>
      </c>
      <c r="AY222" s="18" t="s">
        <v>524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530</v>
      </c>
      <c r="BM222" s="187" t="s">
        <v>2606</v>
      </c>
    </row>
    <row r="223" spans="1:65" s="2" customFormat="1" ht="21.75" customHeight="1">
      <c r="A223" s="35"/>
      <c r="B223" s="144"/>
      <c r="C223" s="221" t="s">
        <v>1704</v>
      </c>
      <c r="D223" s="221" t="s">
        <v>697</v>
      </c>
      <c r="E223" s="222" t="s">
        <v>8263</v>
      </c>
      <c r="F223" s="223" t="s">
        <v>8264</v>
      </c>
      <c r="G223" s="224" t="s">
        <v>879</v>
      </c>
      <c r="H223" s="225">
        <v>1</v>
      </c>
      <c r="I223" s="226"/>
      <c r="J223" s="225">
        <f t="shared" si="3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556</v>
      </c>
      <c r="AT223" s="187" t="s">
        <v>697</v>
      </c>
      <c r="AU223" s="187" t="s">
        <v>89</v>
      </c>
      <c r="AY223" s="18" t="s">
        <v>524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530</v>
      </c>
      <c r="BM223" s="187" t="s">
        <v>2621</v>
      </c>
    </row>
    <row r="224" spans="1:65" s="2" customFormat="1" ht="21.75" customHeight="1">
      <c r="A224" s="35"/>
      <c r="B224" s="144"/>
      <c r="C224" s="221" t="s">
        <v>1709</v>
      </c>
      <c r="D224" s="221" t="s">
        <v>697</v>
      </c>
      <c r="E224" s="222" t="s">
        <v>8265</v>
      </c>
      <c r="F224" s="223" t="s">
        <v>8266</v>
      </c>
      <c r="G224" s="224" t="s">
        <v>879</v>
      </c>
      <c r="H224" s="225">
        <v>22</v>
      </c>
      <c r="I224" s="226"/>
      <c r="J224" s="225">
        <f t="shared" si="35"/>
        <v>0</v>
      </c>
      <c r="K224" s="227"/>
      <c r="L224" s="228"/>
      <c r="M224" s="229" t="s">
        <v>1</v>
      </c>
      <c r="N224" s="230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556</v>
      </c>
      <c r="AT224" s="187" t="s">
        <v>697</v>
      </c>
      <c r="AU224" s="187" t="s">
        <v>89</v>
      </c>
      <c r="AY224" s="18" t="s">
        <v>524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530</v>
      </c>
      <c r="BM224" s="187" t="s">
        <v>2634</v>
      </c>
    </row>
    <row r="225" spans="1:65" s="2" customFormat="1" ht="21.75" customHeight="1">
      <c r="A225" s="35"/>
      <c r="B225" s="144"/>
      <c r="C225" s="221" t="s">
        <v>1759</v>
      </c>
      <c r="D225" s="221" t="s">
        <v>697</v>
      </c>
      <c r="E225" s="222" t="s">
        <v>8267</v>
      </c>
      <c r="F225" s="223" t="s">
        <v>8268</v>
      </c>
      <c r="G225" s="224" t="s">
        <v>879</v>
      </c>
      <c r="H225" s="225">
        <v>23</v>
      </c>
      <c r="I225" s="226"/>
      <c r="J225" s="225">
        <f t="shared" si="35"/>
        <v>0</v>
      </c>
      <c r="K225" s="227"/>
      <c r="L225" s="228"/>
      <c r="M225" s="229" t="s">
        <v>1</v>
      </c>
      <c r="N225" s="230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556</v>
      </c>
      <c r="AT225" s="187" t="s">
        <v>697</v>
      </c>
      <c r="AU225" s="187" t="s">
        <v>89</v>
      </c>
      <c r="AY225" s="18" t="s">
        <v>524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530</v>
      </c>
      <c r="BM225" s="187" t="s">
        <v>2651</v>
      </c>
    </row>
    <row r="226" spans="1:65" s="2" customFormat="1" ht="21.75" customHeight="1">
      <c r="A226" s="35"/>
      <c r="B226" s="144"/>
      <c r="C226" s="221" t="s">
        <v>1776</v>
      </c>
      <c r="D226" s="221" t="s">
        <v>697</v>
      </c>
      <c r="E226" s="222" t="s">
        <v>8259</v>
      </c>
      <c r="F226" s="223" t="s">
        <v>8260</v>
      </c>
      <c r="G226" s="224" t="s">
        <v>879</v>
      </c>
      <c r="H226" s="225">
        <v>23</v>
      </c>
      <c r="I226" s="226"/>
      <c r="J226" s="225">
        <f t="shared" si="35"/>
        <v>0</v>
      </c>
      <c r="K226" s="227"/>
      <c r="L226" s="228"/>
      <c r="M226" s="229" t="s">
        <v>1</v>
      </c>
      <c r="N226" s="230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556</v>
      </c>
      <c r="AT226" s="187" t="s">
        <v>697</v>
      </c>
      <c r="AU226" s="187" t="s">
        <v>89</v>
      </c>
      <c r="AY226" s="18" t="s">
        <v>524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530</v>
      </c>
      <c r="BM226" s="187" t="s">
        <v>2667</v>
      </c>
    </row>
    <row r="227" spans="1:65" s="2" customFormat="1" ht="21.75" customHeight="1">
      <c r="A227" s="35"/>
      <c r="B227" s="144"/>
      <c r="C227" s="176" t="s">
        <v>1782</v>
      </c>
      <c r="D227" s="176" t="s">
        <v>526</v>
      </c>
      <c r="E227" s="177" t="s">
        <v>8269</v>
      </c>
      <c r="F227" s="178" t="s">
        <v>8270</v>
      </c>
      <c r="G227" s="179" t="s">
        <v>879</v>
      </c>
      <c r="H227" s="180">
        <v>11</v>
      </c>
      <c r="I227" s="181"/>
      <c r="J227" s="180">
        <f t="shared" si="35"/>
        <v>0</v>
      </c>
      <c r="K227" s="182"/>
      <c r="L227" s="36"/>
      <c r="M227" s="183" t="s">
        <v>1</v>
      </c>
      <c r="N227" s="184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530</v>
      </c>
      <c r="AT227" s="187" t="s">
        <v>526</v>
      </c>
      <c r="AU227" s="187" t="s">
        <v>89</v>
      </c>
      <c r="AY227" s="18" t="s">
        <v>524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530</v>
      </c>
      <c r="BM227" s="187" t="s">
        <v>2677</v>
      </c>
    </row>
    <row r="228" spans="1:65" s="2" customFormat="1" ht="16.5" customHeight="1">
      <c r="A228" s="35"/>
      <c r="B228" s="144"/>
      <c r="C228" s="221" t="s">
        <v>1787</v>
      </c>
      <c r="D228" s="221" t="s">
        <v>697</v>
      </c>
      <c r="E228" s="222" t="s">
        <v>8271</v>
      </c>
      <c r="F228" s="223" t="s">
        <v>8272</v>
      </c>
      <c r="G228" s="224" t="s">
        <v>879</v>
      </c>
      <c r="H228" s="225">
        <v>11</v>
      </c>
      <c r="I228" s="226"/>
      <c r="J228" s="225">
        <f t="shared" si="35"/>
        <v>0</v>
      </c>
      <c r="K228" s="227"/>
      <c r="L228" s="228"/>
      <c r="M228" s="229" t="s">
        <v>1</v>
      </c>
      <c r="N228" s="230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556</v>
      </c>
      <c r="AT228" s="187" t="s">
        <v>697</v>
      </c>
      <c r="AU228" s="187" t="s">
        <v>89</v>
      </c>
      <c r="AY228" s="18" t="s">
        <v>524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530</v>
      </c>
      <c r="BM228" s="187" t="s">
        <v>2691</v>
      </c>
    </row>
    <row r="229" spans="1:65" s="2" customFormat="1" ht="16.5" customHeight="1">
      <c r="A229" s="35"/>
      <c r="B229" s="144"/>
      <c r="C229" s="176" t="s">
        <v>1865</v>
      </c>
      <c r="D229" s="176" t="s">
        <v>526</v>
      </c>
      <c r="E229" s="177" t="s">
        <v>8152</v>
      </c>
      <c r="F229" s="178" t="s">
        <v>8153</v>
      </c>
      <c r="G229" s="179" t="s">
        <v>879</v>
      </c>
      <c r="H229" s="180">
        <v>1</v>
      </c>
      <c r="I229" s="181"/>
      <c r="J229" s="180">
        <f t="shared" si="35"/>
        <v>0</v>
      </c>
      <c r="K229" s="182"/>
      <c r="L229" s="36"/>
      <c r="M229" s="183" t="s">
        <v>1</v>
      </c>
      <c r="N229" s="184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530</v>
      </c>
      <c r="AT229" s="187" t="s">
        <v>526</v>
      </c>
      <c r="AU229" s="187" t="s">
        <v>89</v>
      </c>
      <c r="AY229" s="18" t="s">
        <v>524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530</v>
      </c>
      <c r="BM229" s="187" t="s">
        <v>2728</v>
      </c>
    </row>
    <row r="230" spans="1:65" s="2" customFormat="1" ht="21.75" customHeight="1">
      <c r="A230" s="35"/>
      <c r="B230" s="144"/>
      <c r="C230" s="221" t="s">
        <v>1870</v>
      </c>
      <c r="D230" s="221" t="s">
        <v>697</v>
      </c>
      <c r="E230" s="222" t="s">
        <v>8154</v>
      </c>
      <c r="F230" s="223" t="s">
        <v>8273</v>
      </c>
      <c r="G230" s="224" t="s">
        <v>879</v>
      </c>
      <c r="H230" s="225">
        <v>1</v>
      </c>
      <c r="I230" s="226"/>
      <c r="J230" s="225">
        <f t="shared" si="35"/>
        <v>0</v>
      </c>
      <c r="K230" s="227"/>
      <c r="L230" s="228"/>
      <c r="M230" s="229" t="s">
        <v>1</v>
      </c>
      <c r="N230" s="230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556</v>
      </c>
      <c r="AT230" s="187" t="s">
        <v>697</v>
      </c>
      <c r="AU230" s="187" t="s">
        <v>89</v>
      </c>
      <c r="AY230" s="18" t="s">
        <v>524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530</v>
      </c>
      <c r="BM230" s="187" t="s">
        <v>2750</v>
      </c>
    </row>
    <row r="231" spans="1:65" s="2" customFormat="1" ht="21.75" customHeight="1">
      <c r="A231" s="35"/>
      <c r="B231" s="144"/>
      <c r="C231" s="176" t="s">
        <v>1877</v>
      </c>
      <c r="D231" s="176" t="s">
        <v>526</v>
      </c>
      <c r="E231" s="177" t="s">
        <v>8156</v>
      </c>
      <c r="F231" s="178" t="s">
        <v>8157</v>
      </c>
      <c r="G231" s="179" t="s">
        <v>980</v>
      </c>
      <c r="H231" s="180">
        <v>28.8</v>
      </c>
      <c r="I231" s="181"/>
      <c r="J231" s="180">
        <f t="shared" si="35"/>
        <v>0</v>
      </c>
      <c r="K231" s="182"/>
      <c r="L231" s="36"/>
      <c r="M231" s="183" t="s">
        <v>1</v>
      </c>
      <c r="N231" s="184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530</v>
      </c>
      <c r="AT231" s="187" t="s">
        <v>526</v>
      </c>
      <c r="AU231" s="187" t="s">
        <v>89</v>
      </c>
      <c r="AY231" s="18" t="s">
        <v>524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530</v>
      </c>
      <c r="BM231" s="187" t="s">
        <v>2759</v>
      </c>
    </row>
    <row r="232" spans="1:65" s="2" customFormat="1" ht="21.75" customHeight="1">
      <c r="A232" s="35"/>
      <c r="B232" s="144"/>
      <c r="C232" s="176" t="s">
        <v>1883</v>
      </c>
      <c r="D232" s="176" t="s">
        <v>526</v>
      </c>
      <c r="E232" s="177" t="s">
        <v>8158</v>
      </c>
      <c r="F232" s="178" t="s">
        <v>8159</v>
      </c>
      <c r="G232" s="179" t="s">
        <v>980</v>
      </c>
      <c r="H232" s="180">
        <v>28.8</v>
      </c>
      <c r="I232" s="181"/>
      <c r="J232" s="180">
        <f t="shared" si="35"/>
        <v>0</v>
      </c>
      <c r="K232" s="182"/>
      <c r="L232" s="36"/>
      <c r="M232" s="183" t="s">
        <v>1</v>
      </c>
      <c r="N232" s="184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530</v>
      </c>
      <c r="AT232" s="187" t="s">
        <v>526</v>
      </c>
      <c r="AU232" s="187" t="s">
        <v>89</v>
      </c>
      <c r="AY232" s="18" t="s">
        <v>524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530</v>
      </c>
      <c r="BM232" s="187" t="s">
        <v>2769</v>
      </c>
    </row>
    <row r="233" spans="1:65" s="2" customFormat="1" ht="21.75" customHeight="1">
      <c r="A233" s="35"/>
      <c r="B233" s="144"/>
      <c r="C233" s="176" t="s">
        <v>1891</v>
      </c>
      <c r="D233" s="176" t="s">
        <v>526</v>
      </c>
      <c r="E233" s="177" t="s">
        <v>8160</v>
      </c>
      <c r="F233" s="178" t="s">
        <v>8161</v>
      </c>
      <c r="G233" s="179" t="s">
        <v>980</v>
      </c>
      <c r="H233" s="180">
        <v>515.29999999999995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530</v>
      </c>
      <c r="AT233" s="187" t="s">
        <v>526</v>
      </c>
      <c r="AU233" s="187" t="s">
        <v>89</v>
      </c>
      <c r="AY233" s="18" t="s">
        <v>524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530</v>
      </c>
      <c r="BM233" s="187" t="s">
        <v>2777</v>
      </c>
    </row>
    <row r="234" spans="1:65" s="12" customFormat="1" ht="22.95" customHeight="1">
      <c r="B234" s="163"/>
      <c r="D234" s="164" t="s">
        <v>75</v>
      </c>
      <c r="E234" s="174" t="s">
        <v>560</v>
      </c>
      <c r="F234" s="174" t="s">
        <v>2090</v>
      </c>
      <c r="I234" s="166"/>
      <c r="J234" s="175">
        <f>BK234</f>
        <v>0</v>
      </c>
      <c r="L234" s="163"/>
      <c r="M234" s="168"/>
      <c r="N234" s="169"/>
      <c r="O234" s="169"/>
      <c r="P234" s="170">
        <f>SUM(P235:P236)</f>
        <v>0</v>
      </c>
      <c r="Q234" s="169"/>
      <c r="R234" s="170">
        <f>SUM(R235:R236)</f>
        <v>0</v>
      </c>
      <c r="S234" s="169"/>
      <c r="T234" s="171">
        <f>SUM(T235:T236)</f>
        <v>0</v>
      </c>
      <c r="AR234" s="164" t="s">
        <v>83</v>
      </c>
      <c r="AT234" s="172" t="s">
        <v>75</v>
      </c>
      <c r="AU234" s="172" t="s">
        <v>83</v>
      </c>
      <c r="AY234" s="164" t="s">
        <v>524</v>
      </c>
      <c r="BK234" s="173">
        <f>SUM(BK235:BK236)</f>
        <v>0</v>
      </c>
    </row>
    <row r="235" spans="1:65" s="2" customFormat="1" ht="33" customHeight="1">
      <c r="A235" s="35"/>
      <c r="B235" s="144"/>
      <c r="C235" s="176" t="s">
        <v>1898</v>
      </c>
      <c r="D235" s="176" t="s">
        <v>526</v>
      </c>
      <c r="E235" s="177" t="s">
        <v>8274</v>
      </c>
      <c r="F235" s="178" t="s">
        <v>8275</v>
      </c>
      <c r="G235" s="179" t="s">
        <v>677</v>
      </c>
      <c r="H235" s="180">
        <v>48.92</v>
      </c>
      <c r="I235" s="181"/>
      <c r="J235" s="180">
        <f>ROUND(I235*H235,3)</f>
        <v>0</v>
      </c>
      <c r="K235" s="182"/>
      <c r="L235" s="36"/>
      <c r="M235" s="183" t="s">
        <v>1</v>
      </c>
      <c r="N235" s="184" t="s">
        <v>42</v>
      </c>
      <c r="O235" s="61"/>
      <c r="P235" s="185">
        <f>O235*H235</f>
        <v>0</v>
      </c>
      <c r="Q235" s="185">
        <v>0</v>
      </c>
      <c r="R235" s="185">
        <f>Q235*H235</f>
        <v>0</v>
      </c>
      <c r="S235" s="185">
        <v>0</v>
      </c>
      <c r="T235" s="18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530</v>
      </c>
      <c r="AT235" s="187" t="s">
        <v>526</v>
      </c>
      <c r="AU235" s="187" t="s">
        <v>89</v>
      </c>
      <c r="AY235" s="18" t="s">
        <v>524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89</v>
      </c>
      <c r="BK235" s="188">
        <f>ROUND(I235*H235,3)</f>
        <v>0</v>
      </c>
      <c r="BL235" s="18" t="s">
        <v>530</v>
      </c>
      <c r="BM235" s="187" t="s">
        <v>2787</v>
      </c>
    </row>
    <row r="236" spans="1:65" s="2" customFormat="1" ht="21.75" customHeight="1">
      <c r="A236" s="35"/>
      <c r="B236" s="144"/>
      <c r="C236" s="176" t="s">
        <v>1903</v>
      </c>
      <c r="D236" s="176" t="s">
        <v>526</v>
      </c>
      <c r="E236" s="177" t="s">
        <v>8276</v>
      </c>
      <c r="F236" s="178" t="s">
        <v>8277</v>
      </c>
      <c r="G236" s="179" t="s">
        <v>677</v>
      </c>
      <c r="H236" s="180">
        <v>97.84</v>
      </c>
      <c r="I236" s="181"/>
      <c r="J236" s="180">
        <f>ROUND(I236*H236,3)</f>
        <v>0</v>
      </c>
      <c r="K236" s="182"/>
      <c r="L236" s="36"/>
      <c r="M236" s="183" t="s">
        <v>1</v>
      </c>
      <c r="N236" s="184" t="s">
        <v>42</v>
      </c>
      <c r="O236" s="61"/>
      <c r="P236" s="185">
        <f>O236*H236</f>
        <v>0</v>
      </c>
      <c r="Q236" s="185">
        <v>0</v>
      </c>
      <c r="R236" s="185">
        <f>Q236*H236</f>
        <v>0</v>
      </c>
      <c r="S236" s="185">
        <v>0</v>
      </c>
      <c r="T236" s="18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530</v>
      </c>
      <c r="AT236" s="187" t="s">
        <v>526</v>
      </c>
      <c r="AU236" s="187" t="s">
        <v>89</v>
      </c>
      <c r="AY236" s="18" t="s">
        <v>524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89</v>
      </c>
      <c r="BK236" s="188">
        <f>ROUND(I236*H236,3)</f>
        <v>0</v>
      </c>
      <c r="BL236" s="18" t="s">
        <v>530</v>
      </c>
      <c r="BM236" s="187" t="s">
        <v>2799</v>
      </c>
    </row>
    <row r="237" spans="1:65" s="12" customFormat="1" ht="22.95" customHeight="1">
      <c r="B237" s="163"/>
      <c r="D237" s="164" t="s">
        <v>75</v>
      </c>
      <c r="E237" s="174" t="s">
        <v>1959</v>
      </c>
      <c r="F237" s="174" t="s">
        <v>2873</v>
      </c>
      <c r="I237" s="166"/>
      <c r="J237" s="175">
        <f>BK237</f>
        <v>0</v>
      </c>
      <c r="L237" s="163"/>
      <c r="M237" s="168"/>
      <c r="N237" s="169"/>
      <c r="O237" s="169"/>
      <c r="P237" s="170">
        <f>P238</f>
        <v>0</v>
      </c>
      <c r="Q237" s="169"/>
      <c r="R237" s="170">
        <f>R238</f>
        <v>0</v>
      </c>
      <c r="S237" s="169"/>
      <c r="T237" s="171">
        <f>T238</f>
        <v>0</v>
      </c>
      <c r="AR237" s="164" t="s">
        <v>83</v>
      </c>
      <c r="AT237" s="172" t="s">
        <v>75</v>
      </c>
      <c r="AU237" s="172" t="s">
        <v>83</v>
      </c>
      <c r="AY237" s="164" t="s">
        <v>524</v>
      </c>
      <c r="BK237" s="173">
        <f>BK238</f>
        <v>0</v>
      </c>
    </row>
    <row r="238" spans="1:65" s="2" customFormat="1" ht="33" customHeight="1">
      <c r="A238" s="35"/>
      <c r="B238" s="144"/>
      <c r="C238" s="176" t="s">
        <v>1913</v>
      </c>
      <c r="D238" s="176" t="s">
        <v>526</v>
      </c>
      <c r="E238" s="177" t="s">
        <v>6256</v>
      </c>
      <c r="F238" s="178" t="s">
        <v>6257</v>
      </c>
      <c r="G238" s="179" t="s">
        <v>677</v>
      </c>
      <c r="H238" s="180">
        <v>784.96900000000005</v>
      </c>
      <c r="I238" s="181"/>
      <c r="J238" s="180">
        <f>ROUND(I238*H238,3)</f>
        <v>0</v>
      </c>
      <c r="K238" s="182"/>
      <c r="L238" s="36"/>
      <c r="M238" s="242" t="s">
        <v>1</v>
      </c>
      <c r="N238" s="243" t="s">
        <v>42</v>
      </c>
      <c r="O238" s="239"/>
      <c r="P238" s="240">
        <f>O238*H238</f>
        <v>0</v>
      </c>
      <c r="Q238" s="240">
        <v>0</v>
      </c>
      <c r="R238" s="240">
        <f>Q238*H238</f>
        <v>0</v>
      </c>
      <c r="S238" s="240">
        <v>0</v>
      </c>
      <c r="T238" s="241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530</v>
      </c>
      <c r="AT238" s="187" t="s">
        <v>526</v>
      </c>
      <c r="AU238" s="187" t="s">
        <v>89</v>
      </c>
      <c r="AY238" s="18" t="s">
        <v>524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530</v>
      </c>
      <c r="BM238" s="187" t="s">
        <v>2809</v>
      </c>
    </row>
    <row r="239" spans="1:65" s="2" customFormat="1" ht="6.9" customHeight="1">
      <c r="A239" s="35"/>
      <c r="B239" s="50"/>
      <c r="C239" s="51"/>
      <c r="D239" s="51"/>
      <c r="E239" s="51"/>
      <c r="F239" s="51"/>
      <c r="G239" s="51"/>
      <c r="H239" s="51"/>
      <c r="I239" s="51"/>
      <c r="J239" s="51"/>
      <c r="K239" s="51"/>
      <c r="L239" s="36"/>
      <c r="M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</row>
  </sheetData>
  <autoFilter ref="C133:K238" xr:uid="{00000000-0009-0000-0000-000013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89"/>
  <sheetViews>
    <sheetView showGridLines="0" topLeftCell="A184" workbookViewId="0">
      <selection activeCell="W144" sqref="W14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152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36"/>
      <c r="C9" s="35"/>
      <c r="D9" s="35"/>
      <c r="E9" s="293" t="s">
        <v>8278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27. 1. 2021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33" t="str">
        <f>'Rekapitulácia stavby'!E14</f>
        <v>Vyplň údaj</v>
      </c>
      <c r="F18" s="320"/>
      <c r="G18" s="320"/>
      <c r="H18" s="32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24" t="s">
        <v>1</v>
      </c>
      <c r="F27" s="324"/>
      <c r="G27" s="324"/>
      <c r="H27" s="32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36"/>
      <c r="C35" s="35"/>
      <c r="D35" s="119" t="s">
        <v>40</v>
      </c>
      <c r="E35" s="28" t="s">
        <v>41</v>
      </c>
      <c r="F35" s="120">
        <f>ROUND((SUM(BE105:BE112) + SUM(BE132:BE188)),  2)</f>
        <v>0</v>
      </c>
      <c r="G35" s="35"/>
      <c r="H35" s="35"/>
      <c r="I35" s="121">
        <v>0.2</v>
      </c>
      <c r="J35" s="120">
        <f>ROUND(((SUM(BE105:BE112) + SUM(BE132:BE188))*I35),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28" t="s">
        <v>42</v>
      </c>
      <c r="F36" s="120">
        <f>ROUND((SUM(BF105:BF112) + SUM(BF132:BF188)),  2)</f>
        <v>0</v>
      </c>
      <c r="G36" s="35"/>
      <c r="H36" s="35"/>
      <c r="I36" s="121">
        <v>0.2</v>
      </c>
      <c r="J36" s="120">
        <f>ROUND(((SUM(BF105:BF112) + SUM(BF132:BF188))*I36),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36"/>
      <c r="C37" s="35"/>
      <c r="D37" s="35"/>
      <c r="E37" s="28" t="s">
        <v>43</v>
      </c>
      <c r="F37" s="120">
        <f>ROUND((SUM(BG105:BG112) + SUM(BG132:BG188)),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36"/>
      <c r="C38" s="35"/>
      <c r="D38" s="35"/>
      <c r="E38" s="28" t="s">
        <v>44</v>
      </c>
      <c r="F38" s="120">
        <f>ROUND((SUM(BH105:BH112) + SUM(BH132:BH188)),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45</v>
      </c>
      <c r="F39" s="120">
        <f>ROUND((SUM(BI105:BI112) + SUM(BI132:BI188)),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5"/>
      <c r="D87" s="35"/>
      <c r="E87" s="293" t="str">
        <f>E9</f>
        <v>08 - Elektroinštalácie SO 08 Vonkajšie areálové rozvody NN - vonk.osv.,siln. a slab. pripojka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27. 1. 2021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J132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" customHeight="1">
      <c r="B97" s="132"/>
      <c r="D97" s="133" t="s">
        <v>455</v>
      </c>
      <c r="E97" s="134"/>
      <c r="F97" s="134"/>
      <c r="G97" s="134"/>
      <c r="H97" s="134"/>
      <c r="I97" s="134"/>
      <c r="J97" s="135">
        <f>J133</f>
        <v>0</v>
      </c>
      <c r="L97" s="132"/>
    </row>
    <row r="98" spans="1:65" s="10" customFormat="1" ht="19.95" customHeight="1">
      <c r="B98" s="137"/>
      <c r="D98" s="138" t="s">
        <v>467</v>
      </c>
      <c r="E98" s="139"/>
      <c r="F98" s="139"/>
      <c r="G98" s="139"/>
      <c r="H98" s="139"/>
      <c r="I98" s="139"/>
      <c r="J98" s="140">
        <f>J134</f>
        <v>0</v>
      </c>
      <c r="L98" s="137"/>
    </row>
    <row r="99" spans="1:65" s="9" customFormat="1" ht="24.9" customHeight="1">
      <c r="B99" s="132"/>
      <c r="D99" s="133" t="s">
        <v>495</v>
      </c>
      <c r="E99" s="134"/>
      <c r="F99" s="134"/>
      <c r="G99" s="134"/>
      <c r="H99" s="134"/>
      <c r="I99" s="134"/>
      <c r="J99" s="135">
        <f>J137</f>
        <v>0</v>
      </c>
      <c r="L99" s="132"/>
    </row>
    <row r="100" spans="1:65" s="10" customFormat="1" ht="19.95" customHeight="1">
      <c r="B100" s="137"/>
      <c r="D100" s="138" t="s">
        <v>5034</v>
      </c>
      <c r="E100" s="139"/>
      <c r="F100" s="139"/>
      <c r="G100" s="139"/>
      <c r="H100" s="139"/>
      <c r="I100" s="139"/>
      <c r="J100" s="140">
        <f>J138</f>
        <v>0</v>
      </c>
      <c r="L100" s="137"/>
    </row>
    <row r="101" spans="1:65" s="10" customFormat="1" ht="19.95" customHeight="1">
      <c r="B101" s="137"/>
      <c r="D101" s="138" t="s">
        <v>8279</v>
      </c>
      <c r="E101" s="139"/>
      <c r="F101" s="139"/>
      <c r="G101" s="139"/>
      <c r="H101" s="139"/>
      <c r="I101" s="139"/>
      <c r="J101" s="140">
        <f>J176</f>
        <v>0</v>
      </c>
      <c r="L101" s="137"/>
    </row>
    <row r="102" spans="1:65" s="9" customFormat="1" ht="24.9" customHeight="1">
      <c r="B102" s="132"/>
      <c r="D102" s="133" t="s">
        <v>8280</v>
      </c>
      <c r="E102" s="134"/>
      <c r="F102" s="134"/>
      <c r="G102" s="134"/>
      <c r="H102" s="134"/>
      <c r="I102" s="134"/>
      <c r="J102" s="135">
        <f>J186</f>
        <v>0</v>
      </c>
      <c r="L102" s="132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hidden="1" customHeight="1">
      <c r="A105" s="35"/>
      <c r="B105" s="36"/>
      <c r="C105" s="131" t="s">
        <v>501</v>
      </c>
      <c r="D105" s="35"/>
      <c r="E105" s="35"/>
      <c r="F105" s="35"/>
      <c r="G105" s="35"/>
      <c r="H105" s="35"/>
      <c r="I105" s="35"/>
      <c r="J105" s="142">
        <f>ROUND(J106 + J107 + J108 + J109 + J110 + J111,2)</f>
        <v>0</v>
      </c>
      <c r="K105" s="35"/>
      <c r="L105" s="45"/>
      <c r="N105" s="143" t="s">
        <v>40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hidden="1" customHeight="1">
      <c r="A106" s="35"/>
      <c r="B106" s="144"/>
      <c r="C106" s="145"/>
      <c r="D106" s="292" t="s">
        <v>502</v>
      </c>
      <c r="E106" s="330"/>
      <c r="F106" s="330"/>
      <c r="G106" s="145"/>
      <c r="H106" s="145"/>
      <c r="I106" s="145"/>
      <c r="J106" s="102">
        <v>0</v>
      </c>
      <c r="K106" s="145"/>
      <c r="L106" s="147"/>
      <c r="M106" s="148"/>
      <c r="N106" s="149" t="s">
        <v>42</v>
      </c>
      <c r="O106" s="148"/>
      <c r="P106" s="148"/>
      <c r="Q106" s="148"/>
      <c r="R106" s="148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50" t="s">
        <v>503</v>
      </c>
      <c r="AZ106" s="148"/>
      <c r="BA106" s="148"/>
      <c r="BB106" s="148"/>
      <c r="BC106" s="148"/>
      <c r="BD106" s="148"/>
      <c r="BE106" s="151">
        <f t="shared" ref="BE106:BE111" si="0">IF(N106="základná",J106,0)</f>
        <v>0</v>
      </c>
      <c r="BF106" s="151">
        <f t="shared" ref="BF106:BF111" si="1">IF(N106="znížená",J106,0)</f>
        <v>0</v>
      </c>
      <c r="BG106" s="151">
        <f t="shared" ref="BG106:BG111" si="2">IF(N106="zákl. prenesená",J106,0)</f>
        <v>0</v>
      </c>
      <c r="BH106" s="151">
        <f t="shared" ref="BH106:BH111" si="3">IF(N106="zníž. prenesená",J106,0)</f>
        <v>0</v>
      </c>
      <c r="BI106" s="151">
        <f t="shared" ref="BI106:BI111" si="4">IF(N106="nulová",J106,0)</f>
        <v>0</v>
      </c>
      <c r="BJ106" s="150" t="s">
        <v>89</v>
      </c>
      <c r="BK106" s="148"/>
      <c r="BL106" s="148"/>
      <c r="BM106" s="148"/>
    </row>
    <row r="107" spans="1:65" s="2" customFormat="1" ht="18" hidden="1" customHeight="1">
      <c r="A107" s="35"/>
      <c r="B107" s="144"/>
      <c r="C107" s="145"/>
      <c r="D107" s="292" t="s">
        <v>5036</v>
      </c>
      <c r="E107" s="330"/>
      <c r="F107" s="330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503</v>
      </c>
      <c r="AZ107" s="148"/>
      <c r="BA107" s="148"/>
      <c r="BB107" s="148"/>
      <c r="BC107" s="148"/>
      <c r="BD107" s="148"/>
      <c r="BE107" s="151">
        <f t="shared" si="0"/>
        <v>0</v>
      </c>
      <c r="BF107" s="151">
        <f t="shared" si="1"/>
        <v>0</v>
      </c>
      <c r="BG107" s="151">
        <f t="shared" si="2"/>
        <v>0</v>
      </c>
      <c r="BH107" s="151">
        <f t="shared" si="3"/>
        <v>0</v>
      </c>
      <c r="BI107" s="151">
        <f t="shared" si="4"/>
        <v>0</v>
      </c>
      <c r="BJ107" s="150" t="s">
        <v>89</v>
      </c>
      <c r="BK107" s="148"/>
      <c r="BL107" s="148"/>
      <c r="BM107" s="148"/>
    </row>
    <row r="108" spans="1:65" s="2" customFormat="1" ht="18" hidden="1" customHeight="1">
      <c r="A108" s="35"/>
      <c r="B108" s="144"/>
      <c r="C108" s="145"/>
      <c r="D108" s="292" t="s">
        <v>505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506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5037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146" t="s">
        <v>508</v>
      </c>
      <c r="E111" s="145"/>
      <c r="F111" s="145"/>
      <c r="G111" s="145"/>
      <c r="H111" s="145"/>
      <c r="I111" s="145"/>
      <c r="J111" s="102">
        <f>ROUND(J30*T111,2)</f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509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9" t="s">
        <v>164</v>
      </c>
      <c r="D113" s="110"/>
      <c r="E113" s="110"/>
      <c r="F113" s="110"/>
      <c r="G113" s="110"/>
      <c r="H113" s="110"/>
      <c r="I113" s="110"/>
      <c r="J113" s="111">
        <f>ROUND(J96+J105,2)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" customHeight="1">
      <c r="A119" s="35"/>
      <c r="B119" s="36"/>
      <c r="C119" s="22" t="s">
        <v>510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26.25" customHeight="1">
      <c r="A122" s="35"/>
      <c r="B122" s="36"/>
      <c r="C122" s="35"/>
      <c r="D122" s="35"/>
      <c r="E122" s="331" t="str">
        <f>E7</f>
        <v>REKONŠTRUKCIA ZŠ PLICKOVA</v>
      </c>
      <c r="F122" s="332"/>
      <c r="G122" s="332"/>
      <c r="H122" s="332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183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30" customHeight="1">
      <c r="A124" s="35"/>
      <c r="B124" s="36"/>
      <c r="C124" s="35"/>
      <c r="D124" s="35"/>
      <c r="E124" s="293" t="str">
        <f>E9</f>
        <v>08 - Elektroinštalácie SO 08 Vonkajšie areálové rozvody NN - vonk.osv.,siln. a slab. pripojka</v>
      </c>
      <c r="F124" s="329"/>
      <c r="G124" s="329"/>
      <c r="H124" s="32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18</v>
      </c>
      <c r="D126" s="35"/>
      <c r="E126" s="35"/>
      <c r="F126" s="26" t="str">
        <f>F12</f>
        <v xml:space="preserve"> </v>
      </c>
      <c r="G126" s="35"/>
      <c r="H126" s="35"/>
      <c r="I126" s="28" t="s">
        <v>20</v>
      </c>
      <c r="J126" s="58" t="str">
        <f>IF(J12="","",J12)</f>
        <v>27. 1. 2021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15" customHeight="1">
      <c r="A128" s="35"/>
      <c r="B128" s="36"/>
      <c r="C128" s="28" t="s">
        <v>22</v>
      </c>
      <c r="D128" s="35"/>
      <c r="E128" s="35"/>
      <c r="F128" s="26" t="str">
        <f>E15</f>
        <v>Mestská časť Bratislava – Rača</v>
      </c>
      <c r="G128" s="35"/>
      <c r="H128" s="35"/>
      <c r="I128" s="28" t="s">
        <v>28</v>
      </c>
      <c r="J128" s="31" t="str">
        <f>E21</f>
        <v>Pantographs.r.o.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15" customHeight="1">
      <c r="A129" s="35"/>
      <c r="B129" s="36"/>
      <c r="C129" s="28" t="s">
        <v>26</v>
      </c>
      <c r="D129" s="35"/>
      <c r="E129" s="35"/>
      <c r="F129" s="26" t="str">
        <f>IF(E18="","",E18)</f>
        <v>Vyplň údaj</v>
      </c>
      <c r="G129" s="35"/>
      <c r="H129" s="35"/>
      <c r="I129" s="28" t="s">
        <v>32</v>
      </c>
      <c r="J129" s="31" t="str">
        <f>E24</f>
        <v xml:space="preserve"> 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52"/>
      <c r="B131" s="153"/>
      <c r="C131" s="154" t="s">
        <v>511</v>
      </c>
      <c r="D131" s="155" t="s">
        <v>61</v>
      </c>
      <c r="E131" s="155" t="s">
        <v>57</v>
      </c>
      <c r="F131" s="155" t="s">
        <v>58</v>
      </c>
      <c r="G131" s="155" t="s">
        <v>512</v>
      </c>
      <c r="H131" s="155" t="s">
        <v>513</v>
      </c>
      <c r="I131" s="155" t="s">
        <v>514</v>
      </c>
      <c r="J131" s="156" t="s">
        <v>443</v>
      </c>
      <c r="K131" s="157" t="s">
        <v>515</v>
      </c>
      <c r="L131" s="158"/>
      <c r="M131" s="65" t="s">
        <v>1</v>
      </c>
      <c r="N131" s="66" t="s">
        <v>40</v>
      </c>
      <c r="O131" s="66" t="s">
        <v>516</v>
      </c>
      <c r="P131" s="66" t="s">
        <v>517</v>
      </c>
      <c r="Q131" s="66" t="s">
        <v>518</v>
      </c>
      <c r="R131" s="66" t="s">
        <v>519</v>
      </c>
      <c r="S131" s="66" t="s">
        <v>520</v>
      </c>
      <c r="T131" s="67" t="s">
        <v>521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pans="1:65" s="2" customFormat="1" ht="22.95" customHeight="1">
      <c r="A132" s="35"/>
      <c r="B132" s="36"/>
      <c r="C132" s="72" t="s">
        <v>256</v>
      </c>
      <c r="D132" s="35"/>
      <c r="E132" s="35"/>
      <c r="F132" s="35"/>
      <c r="G132" s="35"/>
      <c r="H132" s="35"/>
      <c r="I132" s="35"/>
      <c r="J132" s="159">
        <f>BK132</f>
        <v>0</v>
      </c>
      <c r="K132" s="35"/>
      <c r="L132" s="36"/>
      <c r="M132" s="68"/>
      <c r="N132" s="59"/>
      <c r="O132" s="69"/>
      <c r="P132" s="160">
        <f>P133+P137+P186</f>
        <v>0</v>
      </c>
      <c r="Q132" s="69"/>
      <c r="R132" s="160">
        <f>R133+R137+R186</f>
        <v>0</v>
      </c>
      <c r="S132" s="69"/>
      <c r="T132" s="161">
        <f>T133+T137+T186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451</v>
      </c>
      <c r="BK132" s="162">
        <f>BK133+BK137+BK186</f>
        <v>0</v>
      </c>
    </row>
    <row r="133" spans="1:65" s="12" customFormat="1" ht="25.95" customHeight="1">
      <c r="B133" s="163"/>
      <c r="D133" s="164" t="s">
        <v>75</v>
      </c>
      <c r="E133" s="165" t="s">
        <v>522</v>
      </c>
      <c r="F133" s="165" t="s">
        <v>523</v>
      </c>
      <c r="I133" s="166"/>
      <c r="J133" s="167">
        <f>BK133</f>
        <v>0</v>
      </c>
      <c r="L133" s="163"/>
      <c r="M133" s="168"/>
      <c r="N133" s="169"/>
      <c r="O133" s="169"/>
      <c r="P133" s="170">
        <f>P134</f>
        <v>0</v>
      </c>
      <c r="Q133" s="169"/>
      <c r="R133" s="170">
        <f>R134</f>
        <v>0</v>
      </c>
      <c r="S133" s="169"/>
      <c r="T133" s="171">
        <f>T134</f>
        <v>0</v>
      </c>
      <c r="AR133" s="164" t="s">
        <v>83</v>
      </c>
      <c r="AT133" s="172" t="s">
        <v>75</v>
      </c>
      <c r="AU133" s="172" t="s">
        <v>76</v>
      </c>
      <c r="AY133" s="164" t="s">
        <v>524</v>
      </c>
      <c r="BK133" s="173">
        <f>BK134</f>
        <v>0</v>
      </c>
    </row>
    <row r="134" spans="1:65" s="12" customFormat="1" ht="22.95" customHeight="1">
      <c r="B134" s="163"/>
      <c r="D134" s="164" t="s">
        <v>75</v>
      </c>
      <c r="E134" s="174" t="s">
        <v>537</v>
      </c>
      <c r="F134" s="174" t="s">
        <v>821</v>
      </c>
      <c r="I134" s="166"/>
      <c r="J134" s="175">
        <f>BK134</f>
        <v>0</v>
      </c>
      <c r="L134" s="163"/>
      <c r="M134" s="168"/>
      <c r="N134" s="169"/>
      <c r="O134" s="169"/>
      <c r="P134" s="170">
        <f>SUM(P135:P136)</f>
        <v>0</v>
      </c>
      <c r="Q134" s="169"/>
      <c r="R134" s="170">
        <f>SUM(R135:R136)</f>
        <v>0</v>
      </c>
      <c r="S134" s="169"/>
      <c r="T134" s="171">
        <f>SUM(T135:T136)</f>
        <v>0</v>
      </c>
      <c r="AR134" s="164" t="s">
        <v>83</v>
      </c>
      <c r="AT134" s="172" t="s">
        <v>75</v>
      </c>
      <c r="AU134" s="172" t="s">
        <v>83</v>
      </c>
      <c r="AY134" s="164" t="s">
        <v>524</v>
      </c>
      <c r="BK134" s="173">
        <f>SUM(BK135:BK136)</f>
        <v>0</v>
      </c>
    </row>
    <row r="135" spans="1:65" s="2" customFormat="1" ht="21.75" customHeight="1">
      <c r="A135" s="35"/>
      <c r="B135" s="144"/>
      <c r="C135" s="176" t="s">
        <v>83</v>
      </c>
      <c r="D135" s="176" t="s">
        <v>526</v>
      </c>
      <c r="E135" s="177" t="s">
        <v>8281</v>
      </c>
      <c r="F135" s="178" t="s">
        <v>8282</v>
      </c>
      <c r="G135" s="179" t="s">
        <v>980</v>
      </c>
      <c r="H135" s="180">
        <v>250</v>
      </c>
      <c r="I135" s="181"/>
      <c r="J135" s="180">
        <f>ROUND(I135*H135,3)</f>
        <v>0</v>
      </c>
      <c r="K135" s="182"/>
      <c r="L135" s="36"/>
      <c r="M135" s="183" t="s">
        <v>1</v>
      </c>
      <c r="N135" s="184" t="s">
        <v>42</v>
      </c>
      <c r="O135" s="61"/>
      <c r="P135" s="185">
        <f>O135*H135</f>
        <v>0</v>
      </c>
      <c r="Q135" s="185">
        <v>0</v>
      </c>
      <c r="R135" s="185">
        <f>Q135*H135</f>
        <v>0</v>
      </c>
      <c r="S135" s="185">
        <v>0</v>
      </c>
      <c r="T135" s="18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7" t="s">
        <v>530</v>
      </c>
      <c r="AT135" s="187" t="s">
        <v>526</v>
      </c>
      <c r="AU135" s="187" t="s">
        <v>89</v>
      </c>
      <c r="AY135" s="18" t="s">
        <v>524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89</v>
      </c>
      <c r="BK135" s="188">
        <f>ROUND(I135*H135,3)</f>
        <v>0</v>
      </c>
      <c r="BL135" s="18" t="s">
        <v>530</v>
      </c>
      <c r="BM135" s="187" t="s">
        <v>89</v>
      </c>
    </row>
    <row r="136" spans="1:65" s="2" customFormat="1" ht="16.5" customHeight="1">
      <c r="A136" s="35"/>
      <c r="B136" s="144"/>
      <c r="C136" s="221" t="s">
        <v>89</v>
      </c>
      <c r="D136" s="221" t="s">
        <v>697</v>
      </c>
      <c r="E136" s="222" t="s">
        <v>5084</v>
      </c>
      <c r="F136" s="223" t="s">
        <v>8283</v>
      </c>
      <c r="G136" s="224" t="s">
        <v>980</v>
      </c>
      <c r="H136" s="225">
        <v>250</v>
      </c>
      <c r="I136" s="226"/>
      <c r="J136" s="225">
        <f>ROUND(I136*H136,3)</f>
        <v>0</v>
      </c>
      <c r="K136" s="227"/>
      <c r="L136" s="228"/>
      <c r="M136" s="229" t="s">
        <v>1</v>
      </c>
      <c r="N136" s="230" t="s">
        <v>42</v>
      </c>
      <c r="O136" s="61"/>
      <c r="P136" s="185">
        <f>O136*H136</f>
        <v>0</v>
      </c>
      <c r="Q136" s="185">
        <v>0</v>
      </c>
      <c r="R136" s="185">
        <f>Q136*H136</f>
        <v>0</v>
      </c>
      <c r="S136" s="185">
        <v>0</v>
      </c>
      <c r="T136" s="18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7" t="s">
        <v>556</v>
      </c>
      <c r="AT136" s="187" t="s">
        <v>697</v>
      </c>
      <c r="AU136" s="187" t="s">
        <v>89</v>
      </c>
      <c r="AY136" s="18" t="s">
        <v>524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89</v>
      </c>
      <c r="BK136" s="188">
        <f>ROUND(I136*H136,3)</f>
        <v>0</v>
      </c>
      <c r="BL136" s="18" t="s">
        <v>530</v>
      </c>
      <c r="BM136" s="187" t="s">
        <v>530</v>
      </c>
    </row>
    <row r="137" spans="1:65" s="12" customFormat="1" ht="25.95" customHeight="1">
      <c r="B137" s="163"/>
      <c r="D137" s="164" t="s">
        <v>75</v>
      </c>
      <c r="E137" s="165" t="s">
        <v>697</v>
      </c>
      <c r="F137" s="165" t="s">
        <v>4793</v>
      </c>
      <c r="I137" s="166"/>
      <c r="J137" s="167">
        <f>BK137</f>
        <v>0</v>
      </c>
      <c r="L137" s="163"/>
      <c r="M137" s="168"/>
      <c r="N137" s="169"/>
      <c r="O137" s="169"/>
      <c r="P137" s="170">
        <f>P138+P176</f>
        <v>0</v>
      </c>
      <c r="Q137" s="169"/>
      <c r="R137" s="170">
        <f>R138+R176</f>
        <v>0</v>
      </c>
      <c r="S137" s="169"/>
      <c r="T137" s="171">
        <f>T138+T176</f>
        <v>0</v>
      </c>
      <c r="AR137" s="164" t="s">
        <v>537</v>
      </c>
      <c r="AT137" s="172" t="s">
        <v>75</v>
      </c>
      <c r="AU137" s="172" t="s">
        <v>76</v>
      </c>
      <c r="AY137" s="164" t="s">
        <v>524</v>
      </c>
      <c r="BK137" s="173">
        <f>BK138+BK176</f>
        <v>0</v>
      </c>
    </row>
    <row r="138" spans="1:65" s="12" customFormat="1" ht="22.95" customHeight="1">
      <c r="B138" s="163"/>
      <c r="D138" s="164" t="s">
        <v>75</v>
      </c>
      <c r="E138" s="174" t="s">
        <v>5056</v>
      </c>
      <c r="F138" s="174" t="s">
        <v>5057</v>
      </c>
      <c r="I138" s="166"/>
      <c r="J138" s="175">
        <f>BK138</f>
        <v>0</v>
      </c>
      <c r="L138" s="163"/>
      <c r="M138" s="168"/>
      <c r="N138" s="169"/>
      <c r="O138" s="169"/>
      <c r="P138" s="170">
        <f>SUM(P139:P175)</f>
        <v>0</v>
      </c>
      <c r="Q138" s="169"/>
      <c r="R138" s="170">
        <f>SUM(R139:R175)</f>
        <v>0</v>
      </c>
      <c r="S138" s="169"/>
      <c r="T138" s="171">
        <f>SUM(T139:T175)</f>
        <v>0</v>
      </c>
      <c r="AR138" s="164" t="s">
        <v>537</v>
      </c>
      <c r="AT138" s="172" t="s">
        <v>75</v>
      </c>
      <c r="AU138" s="172" t="s">
        <v>83</v>
      </c>
      <c r="AY138" s="164" t="s">
        <v>524</v>
      </c>
      <c r="BK138" s="173">
        <f>SUM(BK139:BK175)</f>
        <v>0</v>
      </c>
    </row>
    <row r="139" spans="1:65" s="2" customFormat="1" ht="21.75" customHeight="1">
      <c r="A139" s="35"/>
      <c r="B139" s="144"/>
      <c r="C139" s="176" t="s">
        <v>537</v>
      </c>
      <c r="D139" s="176" t="s">
        <v>526</v>
      </c>
      <c r="E139" s="177" t="s">
        <v>8284</v>
      </c>
      <c r="F139" s="178" t="s">
        <v>8285</v>
      </c>
      <c r="G139" s="179" t="s">
        <v>879</v>
      </c>
      <c r="H139" s="180">
        <v>5</v>
      </c>
      <c r="I139" s="181"/>
      <c r="J139" s="180">
        <f t="shared" ref="J139:J175" si="5">ROUND(I139*H139,3)</f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ref="P139:P175" si="6">O139*H139</f>
        <v>0</v>
      </c>
      <c r="Q139" s="185">
        <v>0</v>
      </c>
      <c r="R139" s="185">
        <f t="shared" ref="R139:R175" si="7">Q139*H139</f>
        <v>0</v>
      </c>
      <c r="S139" s="185">
        <v>0</v>
      </c>
      <c r="T139" s="186">
        <f t="shared" ref="T139:T175" si="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958</v>
      </c>
      <c r="AT139" s="187" t="s">
        <v>526</v>
      </c>
      <c r="AU139" s="187" t="s">
        <v>89</v>
      </c>
      <c r="AY139" s="18" t="s">
        <v>524</v>
      </c>
      <c r="BE139" s="105">
        <f t="shared" ref="BE139:BE175" si="9">IF(N139="základná",J139,0)</f>
        <v>0</v>
      </c>
      <c r="BF139" s="105">
        <f t="shared" ref="BF139:BF175" si="10">IF(N139="znížená",J139,0)</f>
        <v>0</v>
      </c>
      <c r="BG139" s="105">
        <f t="shared" ref="BG139:BG175" si="11">IF(N139="zákl. prenesená",J139,0)</f>
        <v>0</v>
      </c>
      <c r="BH139" s="105">
        <f t="shared" ref="BH139:BH175" si="12">IF(N139="zníž. prenesená",J139,0)</f>
        <v>0</v>
      </c>
      <c r="BI139" s="105">
        <f t="shared" ref="BI139:BI175" si="13">IF(N139="nulová",J139,0)</f>
        <v>0</v>
      </c>
      <c r="BJ139" s="18" t="s">
        <v>89</v>
      </c>
      <c r="BK139" s="188">
        <f t="shared" ref="BK139:BK175" si="14">ROUND(I139*H139,3)</f>
        <v>0</v>
      </c>
      <c r="BL139" s="18" t="s">
        <v>958</v>
      </c>
      <c r="BM139" s="187" t="s">
        <v>548</v>
      </c>
    </row>
    <row r="140" spans="1:65" s="2" customFormat="1" ht="33" customHeight="1">
      <c r="A140" s="35"/>
      <c r="B140" s="144"/>
      <c r="C140" s="264" t="s">
        <v>530</v>
      </c>
      <c r="D140" s="264" t="s">
        <v>697</v>
      </c>
      <c r="E140" s="265" t="s">
        <v>8286</v>
      </c>
      <c r="F140" s="266" t="s">
        <v>8287</v>
      </c>
      <c r="G140" s="267" t="s">
        <v>879</v>
      </c>
      <c r="H140" s="268">
        <v>1</v>
      </c>
      <c r="I140" s="268"/>
      <c r="J140" s="268">
        <f t="shared" si="5"/>
        <v>0</v>
      </c>
      <c r="K140" s="227"/>
      <c r="L140" s="228"/>
      <c r="M140" s="229" t="s">
        <v>1</v>
      </c>
      <c r="N140" s="230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3293</v>
      </c>
      <c r="AT140" s="187" t="s">
        <v>697</v>
      </c>
      <c r="AU140" s="187" t="s">
        <v>89</v>
      </c>
      <c r="AY140" s="18" t="s">
        <v>524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958</v>
      </c>
      <c r="BM140" s="187" t="s">
        <v>556</v>
      </c>
    </row>
    <row r="141" spans="1:65" s="2" customFormat="1" ht="21.75" customHeight="1">
      <c r="A141" s="35"/>
      <c r="B141" s="144"/>
      <c r="C141" s="264" t="s">
        <v>544</v>
      </c>
      <c r="D141" s="264" t="s">
        <v>697</v>
      </c>
      <c r="E141" s="265" t="s">
        <v>8288</v>
      </c>
      <c r="F141" s="266" t="s">
        <v>8289</v>
      </c>
      <c r="G141" s="267" t="s">
        <v>879</v>
      </c>
      <c r="H141" s="268">
        <v>1</v>
      </c>
      <c r="I141" s="268"/>
      <c r="J141" s="268">
        <f t="shared" si="5"/>
        <v>0</v>
      </c>
      <c r="K141" s="227"/>
      <c r="L141" s="228"/>
      <c r="M141" s="229" t="s">
        <v>1</v>
      </c>
      <c r="N141" s="230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3293</v>
      </c>
      <c r="AT141" s="187" t="s">
        <v>697</v>
      </c>
      <c r="AU141" s="187" t="s">
        <v>89</v>
      </c>
      <c r="AY141" s="18" t="s">
        <v>524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958</v>
      </c>
      <c r="BM141" s="187" t="s">
        <v>565</v>
      </c>
    </row>
    <row r="142" spans="1:65" s="2" customFormat="1" ht="33" customHeight="1">
      <c r="A142" s="35"/>
      <c r="B142" s="144"/>
      <c r="C142" s="264" t="s">
        <v>548</v>
      </c>
      <c r="D142" s="264" t="s">
        <v>697</v>
      </c>
      <c r="E142" s="265" t="s">
        <v>8290</v>
      </c>
      <c r="F142" s="266" t="s">
        <v>8291</v>
      </c>
      <c r="G142" s="267" t="s">
        <v>879</v>
      </c>
      <c r="H142" s="268">
        <v>1</v>
      </c>
      <c r="I142" s="268"/>
      <c r="J142" s="268">
        <f t="shared" si="5"/>
        <v>0</v>
      </c>
      <c r="K142" s="227"/>
      <c r="L142" s="228"/>
      <c r="M142" s="229" t="s">
        <v>1</v>
      </c>
      <c r="N142" s="230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3293</v>
      </c>
      <c r="AT142" s="187" t="s">
        <v>697</v>
      </c>
      <c r="AU142" s="187" t="s">
        <v>89</v>
      </c>
      <c r="AY142" s="18" t="s">
        <v>524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958</v>
      </c>
      <c r="BM142" s="187" t="s">
        <v>153</v>
      </c>
    </row>
    <row r="143" spans="1:65" s="2" customFormat="1" ht="33" customHeight="1">
      <c r="A143" s="35"/>
      <c r="B143" s="144"/>
      <c r="C143" s="264" t="s">
        <v>552</v>
      </c>
      <c r="D143" s="264" t="s">
        <v>697</v>
      </c>
      <c r="E143" s="265" t="s">
        <v>8292</v>
      </c>
      <c r="F143" s="266" t="s">
        <v>8293</v>
      </c>
      <c r="G143" s="267" t="s">
        <v>879</v>
      </c>
      <c r="H143" s="268">
        <v>1</v>
      </c>
      <c r="I143" s="268"/>
      <c r="J143" s="268">
        <f t="shared" si="5"/>
        <v>0</v>
      </c>
      <c r="K143" s="227"/>
      <c r="L143" s="228"/>
      <c r="M143" s="229" t="s">
        <v>1</v>
      </c>
      <c r="N143" s="230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3293</v>
      </c>
      <c r="AT143" s="187" t="s">
        <v>697</v>
      </c>
      <c r="AU143" s="187" t="s">
        <v>89</v>
      </c>
      <c r="AY143" s="18" t="s">
        <v>524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958</v>
      </c>
      <c r="BM143" s="187" t="s">
        <v>626</v>
      </c>
    </row>
    <row r="144" spans="1:65" s="2" customFormat="1" ht="33" customHeight="1">
      <c r="A144" s="35"/>
      <c r="B144" s="144"/>
      <c r="C144" s="264" t="s">
        <v>556</v>
      </c>
      <c r="D144" s="264" t="s">
        <v>697</v>
      </c>
      <c r="E144" s="265" t="s">
        <v>8294</v>
      </c>
      <c r="F144" s="266" t="s">
        <v>8295</v>
      </c>
      <c r="G144" s="267" t="s">
        <v>879</v>
      </c>
      <c r="H144" s="268">
        <v>1</v>
      </c>
      <c r="I144" s="268"/>
      <c r="J144" s="268">
        <f t="shared" si="5"/>
        <v>0</v>
      </c>
      <c r="K144" s="227"/>
      <c r="L144" s="228"/>
      <c r="M144" s="229" t="s">
        <v>1</v>
      </c>
      <c r="N144" s="230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3293</v>
      </c>
      <c r="AT144" s="187" t="s">
        <v>697</v>
      </c>
      <c r="AU144" s="187" t="s">
        <v>89</v>
      </c>
      <c r="AY144" s="18" t="s">
        <v>524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958</v>
      </c>
      <c r="BM144" s="187" t="s">
        <v>644</v>
      </c>
    </row>
    <row r="145" spans="1:65" s="2" customFormat="1" ht="21.75" customHeight="1">
      <c r="A145" s="35"/>
      <c r="B145" s="144"/>
      <c r="C145" s="176" t="s">
        <v>560</v>
      </c>
      <c r="D145" s="176" t="s">
        <v>526</v>
      </c>
      <c r="E145" s="177" t="s">
        <v>8296</v>
      </c>
      <c r="F145" s="178" t="s">
        <v>8297</v>
      </c>
      <c r="G145" s="179" t="s">
        <v>879</v>
      </c>
      <c r="H145" s="180">
        <v>5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958</v>
      </c>
      <c r="AT145" s="187" t="s">
        <v>526</v>
      </c>
      <c r="AU145" s="187" t="s">
        <v>89</v>
      </c>
      <c r="AY145" s="18" t="s">
        <v>524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958</v>
      </c>
      <c r="BM145" s="187" t="s">
        <v>655</v>
      </c>
    </row>
    <row r="146" spans="1:65" s="2" customFormat="1" ht="21.75" customHeight="1">
      <c r="A146" s="35"/>
      <c r="B146" s="144"/>
      <c r="C146" s="221" t="s">
        <v>565</v>
      </c>
      <c r="D146" s="221" t="s">
        <v>697</v>
      </c>
      <c r="E146" s="222" t="s">
        <v>8298</v>
      </c>
      <c r="F146" s="223" t="s">
        <v>8299</v>
      </c>
      <c r="G146" s="224" t="s">
        <v>879</v>
      </c>
      <c r="H146" s="225">
        <v>5</v>
      </c>
      <c r="I146" s="226"/>
      <c r="J146" s="225">
        <f t="shared" si="5"/>
        <v>0</v>
      </c>
      <c r="K146" s="227"/>
      <c r="L146" s="228"/>
      <c r="M146" s="229" t="s">
        <v>1</v>
      </c>
      <c r="N146" s="230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3293</v>
      </c>
      <c r="AT146" s="187" t="s">
        <v>697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958</v>
      </c>
      <c r="BM146" s="187" t="s">
        <v>7</v>
      </c>
    </row>
    <row r="147" spans="1:65" s="2" customFormat="1" ht="16.5" customHeight="1">
      <c r="A147" s="35"/>
      <c r="B147" s="144"/>
      <c r="C147" s="176" t="s">
        <v>569</v>
      </c>
      <c r="D147" s="176" t="s">
        <v>526</v>
      </c>
      <c r="E147" s="177" t="s">
        <v>8300</v>
      </c>
      <c r="F147" s="178" t="s">
        <v>8301</v>
      </c>
      <c r="G147" s="179" t="s">
        <v>879</v>
      </c>
      <c r="H147" s="180">
        <v>5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958</v>
      </c>
      <c r="AT147" s="187" t="s">
        <v>526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958</v>
      </c>
      <c r="BM147" s="187" t="s">
        <v>674</v>
      </c>
    </row>
    <row r="148" spans="1:65" s="2" customFormat="1" ht="16.5" customHeight="1">
      <c r="A148" s="35"/>
      <c r="B148" s="144"/>
      <c r="C148" s="221" t="s">
        <v>153</v>
      </c>
      <c r="D148" s="221" t="s">
        <v>697</v>
      </c>
      <c r="E148" s="222" t="s">
        <v>8302</v>
      </c>
      <c r="F148" s="223" t="s">
        <v>8303</v>
      </c>
      <c r="G148" s="224" t="s">
        <v>879</v>
      </c>
      <c r="H148" s="225">
        <v>5</v>
      </c>
      <c r="I148" s="226"/>
      <c r="J148" s="225">
        <f t="shared" si="5"/>
        <v>0</v>
      </c>
      <c r="K148" s="227"/>
      <c r="L148" s="228"/>
      <c r="M148" s="229" t="s">
        <v>1</v>
      </c>
      <c r="N148" s="230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3293</v>
      </c>
      <c r="AT148" s="187" t="s">
        <v>697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958</v>
      </c>
      <c r="BM148" s="187" t="s">
        <v>408</v>
      </c>
    </row>
    <row r="149" spans="1:65" s="2" customFormat="1" ht="21.75" customHeight="1">
      <c r="A149" s="35"/>
      <c r="B149" s="144"/>
      <c r="C149" s="176" t="s">
        <v>602</v>
      </c>
      <c r="D149" s="176" t="s">
        <v>526</v>
      </c>
      <c r="E149" s="177" t="s">
        <v>8304</v>
      </c>
      <c r="F149" s="178" t="s">
        <v>8305</v>
      </c>
      <c r="G149" s="179" t="s">
        <v>879</v>
      </c>
      <c r="H149" s="180">
        <v>5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958</v>
      </c>
      <c r="AT149" s="187" t="s">
        <v>526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958</v>
      </c>
      <c r="BM149" s="187" t="s">
        <v>696</v>
      </c>
    </row>
    <row r="150" spans="1:65" s="2" customFormat="1" ht="16.5" customHeight="1">
      <c r="A150" s="35"/>
      <c r="B150" s="144"/>
      <c r="C150" s="221" t="s">
        <v>626</v>
      </c>
      <c r="D150" s="221" t="s">
        <v>697</v>
      </c>
      <c r="E150" s="222" t="s">
        <v>8306</v>
      </c>
      <c r="F150" s="223" t="s">
        <v>8307</v>
      </c>
      <c r="G150" s="224" t="s">
        <v>879</v>
      </c>
      <c r="H150" s="225">
        <v>5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3293</v>
      </c>
      <c r="AT150" s="187" t="s">
        <v>697</v>
      </c>
      <c r="AU150" s="187" t="s">
        <v>89</v>
      </c>
      <c r="AY150" s="18" t="s">
        <v>524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958</v>
      </c>
      <c r="BM150" s="187" t="s">
        <v>710</v>
      </c>
    </row>
    <row r="151" spans="1:65" s="2" customFormat="1" ht="21.75" customHeight="1">
      <c r="A151" s="35"/>
      <c r="B151" s="144"/>
      <c r="C151" s="176" t="s">
        <v>639</v>
      </c>
      <c r="D151" s="176" t="s">
        <v>526</v>
      </c>
      <c r="E151" s="177" t="s">
        <v>8308</v>
      </c>
      <c r="F151" s="178" t="s">
        <v>8309</v>
      </c>
      <c r="G151" s="179" t="s">
        <v>980</v>
      </c>
      <c r="H151" s="180">
        <v>200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958</v>
      </c>
      <c r="AT151" s="187" t="s">
        <v>526</v>
      </c>
      <c r="AU151" s="187" t="s">
        <v>89</v>
      </c>
      <c r="AY151" s="18" t="s">
        <v>524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958</v>
      </c>
      <c r="BM151" s="187" t="s">
        <v>721</v>
      </c>
    </row>
    <row r="152" spans="1:65" s="2" customFormat="1" ht="16.5" customHeight="1">
      <c r="A152" s="35"/>
      <c r="B152" s="144"/>
      <c r="C152" s="221" t="s">
        <v>644</v>
      </c>
      <c r="D152" s="221" t="s">
        <v>697</v>
      </c>
      <c r="E152" s="222" t="s">
        <v>8310</v>
      </c>
      <c r="F152" s="223" t="s">
        <v>5303</v>
      </c>
      <c r="G152" s="224" t="s">
        <v>700</v>
      </c>
      <c r="H152" s="225">
        <v>188.4</v>
      </c>
      <c r="I152" s="226"/>
      <c r="J152" s="225">
        <f t="shared" si="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3293</v>
      </c>
      <c r="AT152" s="187" t="s">
        <v>697</v>
      </c>
      <c r="AU152" s="187" t="s">
        <v>89</v>
      </c>
      <c r="AY152" s="18" t="s">
        <v>524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958</v>
      </c>
      <c r="BM152" s="187" t="s">
        <v>732</v>
      </c>
    </row>
    <row r="153" spans="1:65" s="2" customFormat="1" ht="21.75" customHeight="1">
      <c r="A153" s="35"/>
      <c r="B153" s="144"/>
      <c r="C153" s="176" t="s">
        <v>649</v>
      </c>
      <c r="D153" s="176" t="s">
        <v>526</v>
      </c>
      <c r="E153" s="177" t="s">
        <v>8311</v>
      </c>
      <c r="F153" s="178" t="s">
        <v>8312</v>
      </c>
      <c r="G153" s="179" t="s">
        <v>980</v>
      </c>
      <c r="H153" s="180">
        <v>20</v>
      </c>
      <c r="I153" s="181"/>
      <c r="J153" s="180">
        <f t="shared" si="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958</v>
      </c>
      <c r="AT153" s="187" t="s">
        <v>526</v>
      </c>
      <c r="AU153" s="187" t="s">
        <v>89</v>
      </c>
      <c r="AY153" s="18" t="s">
        <v>524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958</v>
      </c>
      <c r="BM153" s="187" t="s">
        <v>747</v>
      </c>
    </row>
    <row r="154" spans="1:65" s="2" customFormat="1" ht="16.5" customHeight="1">
      <c r="A154" s="35"/>
      <c r="B154" s="144"/>
      <c r="C154" s="221" t="s">
        <v>655</v>
      </c>
      <c r="D154" s="221" t="s">
        <v>697</v>
      </c>
      <c r="E154" s="222" t="s">
        <v>5306</v>
      </c>
      <c r="F154" s="223" t="s">
        <v>5307</v>
      </c>
      <c r="G154" s="224" t="s">
        <v>700</v>
      </c>
      <c r="H154" s="225">
        <v>20</v>
      </c>
      <c r="I154" s="226"/>
      <c r="J154" s="225">
        <f t="shared" si="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3293</v>
      </c>
      <c r="AT154" s="187" t="s">
        <v>697</v>
      </c>
      <c r="AU154" s="187" t="s">
        <v>89</v>
      </c>
      <c r="AY154" s="18" t="s">
        <v>524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958</v>
      </c>
      <c r="BM154" s="187" t="s">
        <v>758</v>
      </c>
    </row>
    <row r="155" spans="1:65" s="2" customFormat="1" ht="16.5" customHeight="1">
      <c r="A155" s="35"/>
      <c r="B155" s="144"/>
      <c r="C155" s="176" t="s">
        <v>661</v>
      </c>
      <c r="D155" s="176" t="s">
        <v>526</v>
      </c>
      <c r="E155" s="177" t="s">
        <v>8313</v>
      </c>
      <c r="F155" s="178" t="s">
        <v>8314</v>
      </c>
      <c r="G155" s="179" t="s">
        <v>879</v>
      </c>
      <c r="H155" s="180">
        <v>5</v>
      </c>
      <c r="I155" s="181"/>
      <c r="J155" s="180">
        <f t="shared" si="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958</v>
      </c>
      <c r="AT155" s="187" t="s">
        <v>526</v>
      </c>
      <c r="AU155" s="187" t="s">
        <v>89</v>
      </c>
      <c r="AY155" s="18" t="s">
        <v>524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958</v>
      </c>
      <c r="BM155" s="187" t="s">
        <v>778</v>
      </c>
    </row>
    <row r="156" spans="1:65" s="2" customFormat="1" ht="21.75" customHeight="1">
      <c r="A156" s="35"/>
      <c r="B156" s="144"/>
      <c r="C156" s="221" t="s">
        <v>7</v>
      </c>
      <c r="D156" s="221" t="s">
        <v>697</v>
      </c>
      <c r="E156" s="222" t="s">
        <v>8315</v>
      </c>
      <c r="F156" s="223" t="s">
        <v>8316</v>
      </c>
      <c r="G156" s="224" t="s">
        <v>879</v>
      </c>
      <c r="H156" s="225">
        <v>5</v>
      </c>
      <c r="I156" s="226"/>
      <c r="J156" s="225">
        <f t="shared" si="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3293</v>
      </c>
      <c r="AT156" s="187" t="s">
        <v>697</v>
      </c>
      <c r="AU156" s="187" t="s">
        <v>89</v>
      </c>
      <c r="AY156" s="18" t="s">
        <v>524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958</v>
      </c>
      <c r="BM156" s="187" t="s">
        <v>797</v>
      </c>
    </row>
    <row r="157" spans="1:65" s="2" customFormat="1" ht="21.75" customHeight="1">
      <c r="A157" s="35"/>
      <c r="B157" s="144"/>
      <c r="C157" s="176" t="s">
        <v>670</v>
      </c>
      <c r="D157" s="176" t="s">
        <v>526</v>
      </c>
      <c r="E157" s="177" t="s">
        <v>8317</v>
      </c>
      <c r="F157" s="178" t="s">
        <v>8318</v>
      </c>
      <c r="G157" s="179" t="s">
        <v>980</v>
      </c>
      <c r="H157" s="180">
        <v>20</v>
      </c>
      <c r="I157" s="181"/>
      <c r="J157" s="180">
        <f t="shared" si="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958</v>
      </c>
      <c r="AT157" s="187" t="s">
        <v>526</v>
      </c>
      <c r="AU157" s="187" t="s">
        <v>89</v>
      </c>
      <c r="AY157" s="18" t="s">
        <v>524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958</v>
      </c>
      <c r="BM157" s="187" t="s">
        <v>807</v>
      </c>
    </row>
    <row r="158" spans="1:65" s="2" customFormat="1" ht="16.5" customHeight="1">
      <c r="A158" s="35"/>
      <c r="B158" s="144"/>
      <c r="C158" s="221" t="s">
        <v>674</v>
      </c>
      <c r="D158" s="221" t="s">
        <v>697</v>
      </c>
      <c r="E158" s="222" t="s">
        <v>8319</v>
      </c>
      <c r="F158" s="223" t="s">
        <v>8320</v>
      </c>
      <c r="G158" s="224" t="s">
        <v>980</v>
      </c>
      <c r="H158" s="225">
        <v>20</v>
      </c>
      <c r="I158" s="226"/>
      <c r="J158" s="225">
        <f t="shared" si="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3293</v>
      </c>
      <c r="AT158" s="187" t="s">
        <v>697</v>
      </c>
      <c r="AU158" s="187" t="s">
        <v>89</v>
      </c>
      <c r="AY158" s="18" t="s">
        <v>524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958</v>
      </c>
      <c r="BM158" s="187" t="s">
        <v>816</v>
      </c>
    </row>
    <row r="159" spans="1:65" s="2" customFormat="1" ht="21.75" customHeight="1">
      <c r="A159" s="35"/>
      <c r="B159" s="144"/>
      <c r="C159" s="176" t="s">
        <v>681</v>
      </c>
      <c r="D159" s="176" t="s">
        <v>526</v>
      </c>
      <c r="E159" s="177" t="s">
        <v>8321</v>
      </c>
      <c r="F159" s="178" t="s">
        <v>8322</v>
      </c>
      <c r="G159" s="179" t="s">
        <v>980</v>
      </c>
      <c r="H159" s="180">
        <v>40</v>
      </c>
      <c r="I159" s="181"/>
      <c r="J159" s="180">
        <f t="shared" si="5"/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si="6"/>
        <v>0</v>
      </c>
      <c r="Q159" s="185">
        <v>0</v>
      </c>
      <c r="R159" s="185">
        <f t="shared" si="7"/>
        <v>0</v>
      </c>
      <c r="S159" s="185">
        <v>0</v>
      </c>
      <c r="T159" s="186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958</v>
      </c>
      <c r="AT159" s="187" t="s">
        <v>526</v>
      </c>
      <c r="AU159" s="187" t="s">
        <v>89</v>
      </c>
      <c r="AY159" s="18" t="s">
        <v>524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958</v>
      </c>
      <c r="BM159" s="187" t="s">
        <v>827</v>
      </c>
    </row>
    <row r="160" spans="1:65" s="2" customFormat="1" ht="16.5" customHeight="1">
      <c r="A160" s="35"/>
      <c r="B160" s="144"/>
      <c r="C160" s="221" t="s">
        <v>408</v>
      </c>
      <c r="D160" s="221" t="s">
        <v>697</v>
      </c>
      <c r="E160" s="222" t="s">
        <v>8323</v>
      </c>
      <c r="F160" s="223" t="s">
        <v>8324</v>
      </c>
      <c r="G160" s="224" t="s">
        <v>980</v>
      </c>
      <c r="H160" s="225">
        <v>40</v>
      </c>
      <c r="I160" s="226"/>
      <c r="J160" s="225">
        <f t="shared" si="5"/>
        <v>0</v>
      </c>
      <c r="K160" s="227"/>
      <c r="L160" s="228"/>
      <c r="M160" s="229" t="s">
        <v>1</v>
      </c>
      <c r="N160" s="230" t="s">
        <v>42</v>
      </c>
      <c r="O160" s="61"/>
      <c r="P160" s="185">
        <f t="shared" si="6"/>
        <v>0</v>
      </c>
      <c r="Q160" s="185">
        <v>0</v>
      </c>
      <c r="R160" s="185">
        <f t="shared" si="7"/>
        <v>0</v>
      </c>
      <c r="S160" s="185">
        <v>0</v>
      </c>
      <c r="T160" s="186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3293</v>
      </c>
      <c r="AT160" s="187" t="s">
        <v>697</v>
      </c>
      <c r="AU160" s="187" t="s">
        <v>89</v>
      </c>
      <c r="AY160" s="18" t="s">
        <v>524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89</v>
      </c>
      <c r="BK160" s="188">
        <f t="shared" si="14"/>
        <v>0</v>
      </c>
      <c r="BL160" s="18" t="s">
        <v>958</v>
      </c>
      <c r="BM160" s="187" t="s">
        <v>862</v>
      </c>
    </row>
    <row r="161" spans="1:65" s="2" customFormat="1" ht="16.5" customHeight="1">
      <c r="A161" s="35"/>
      <c r="B161" s="144"/>
      <c r="C161" s="221" t="s">
        <v>691</v>
      </c>
      <c r="D161" s="221" t="s">
        <v>697</v>
      </c>
      <c r="E161" s="222" t="s">
        <v>8325</v>
      </c>
      <c r="F161" s="223" t="s">
        <v>8326</v>
      </c>
      <c r="G161" s="224" t="s">
        <v>980</v>
      </c>
      <c r="H161" s="225">
        <v>40</v>
      </c>
      <c r="I161" s="226"/>
      <c r="J161" s="225">
        <f t="shared" si="5"/>
        <v>0</v>
      </c>
      <c r="K161" s="227"/>
      <c r="L161" s="228"/>
      <c r="M161" s="229" t="s">
        <v>1</v>
      </c>
      <c r="N161" s="230" t="s">
        <v>42</v>
      </c>
      <c r="O161" s="61"/>
      <c r="P161" s="185">
        <f t="shared" si="6"/>
        <v>0</v>
      </c>
      <c r="Q161" s="185">
        <v>0</v>
      </c>
      <c r="R161" s="185">
        <f t="shared" si="7"/>
        <v>0</v>
      </c>
      <c r="S161" s="185">
        <v>0</v>
      </c>
      <c r="T161" s="186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3293</v>
      </c>
      <c r="AT161" s="187" t="s">
        <v>697</v>
      </c>
      <c r="AU161" s="187" t="s">
        <v>89</v>
      </c>
      <c r="AY161" s="18" t="s">
        <v>524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89</v>
      </c>
      <c r="BK161" s="188">
        <f t="shared" si="14"/>
        <v>0</v>
      </c>
      <c r="BL161" s="18" t="s">
        <v>958</v>
      </c>
      <c r="BM161" s="187" t="s">
        <v>881</v>
      </c>
    </row>
    <row r="162" spans="1:65" s="2" customFormat="1" ht="21.75" customHeight="1">
      <c r="A162" s="35"/>
      <c r="B162" s="144"/>
      <c r="C162" s="176" t="s">
        <v>696</v>
      </c>
      <c r="D162" s="176" t="s">
        <v>526</v>
      </c>
      <c r="E162" s="177" t="s">
        <v>8327</v>
      </c>
      <c r="F162" s="178" t="s">
        <v>8328</v>
      </c>
      <c r="G162" s="179" t="s">
        <v>980</v>
      </c>
      <c r="H162" s="180">
        <v>155</v>
      </c>
      <c r="I162" s="181"/>
      <c r="J162" s="180">
        <f t="shared" si="5"/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si="6"/>
        <v>0</v>
      </c>
      <c r="Q162" s="185">
        <v>0</v>
      </c>
      <c r="R162" s="185">
        <f t="shared" si="7"/>
        <v>0</v>
      </c>
      <c r="S162" s="185">
        <v>0</v>
      </c>
      <c r="T162" s="186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958</v>
      </c>
      <c r="AT162" s="187" t="s">
        <v>526</v>
      </c>
      <c r="AU162" s="187" t="s">
        <v>89</v>
      </c>
      <c r="AY162" s="18" t="s">
        <v>524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89</v>
      </c>
      <c r="BK162" s="188">
        <f t="shared" si="14"/>
        <v>0</v>
      </c>
      <c r="BL162" s="18" t="s">
        <v>958</v>
      </c>
      <c r="BM162" s="187" t="s">
        <v>889</v>
      </c>
    </row>
    <row r="163" spans="1:65" s="2" customFormat="1" ht="16.5" customHeight="1">
      <c r="A163" s="35"/>
      <c r="B163" s="144"/>
      <c r="C163" s="221" t="s">
        <v>704</v>
      </c>
      <c r="D163" s="221" t="s">
        <v>697</v>
      </c>
      <c r="E163" s="222" t="s">
        <v>8329</v>
      </c>
      <c r="F163" s="223" t="s">
        <v>8330</v>
      </c>
      <c r="G163" s="224" t="s">
        <v>980</v>
      </c>
      <c r="H163" s="225">
        <v>155</v>
      </c>
      <c r="I163" s="226"/>
      <c r="J163" s="225">
        <f t="shared" si="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6"/>
        <v>0</v>
      </c>
      <c r="Q163" s="185">
        <v>0</v>
      </c>
      <c r="R163" s="185">
        <f t="shared" si="7"/>
        <v>0</v>
      </c>
      <c r="S163" s="185">
        <v>0</v>
      </c>
      <c r="T163" s="186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3293</v>
      </c>
      <c r="AT163" s="187" t="s">
        <v>697</v>
      </c>
      <c r="AU163" s="187" t="s">
        <v>89</v>
      </c>
      <c r="AY163" s="18" t="s">
        <v>524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89</v>
      </c>
      <c r="BK163" s="188">
        <f t="shared" si="14"/>
        <v>0</v>
      </c>
      <c r="BL163" s="18" t="s">
        <v>958</v>
      </c>
      <c r="BM163" s="187" t="s">
        <v>904</v>
      </c>
    </row>
    <row r="164" spans="1:65" s="2" customFormat="1" ht="16.5" customHeight="1">
      <c r="A164" s="35"/>
      <c r="B164" s="144"/>
      <c r="C164" s="221" t="s">
        <v>710</v>
      </c>
      <c r="D164" s="221" t="s">
        <v>697</v>
      </c>
      <c r="E164" s="222" t="s">
        <v>8331</v>
      </c>
      <c r="F164" s="223" t="s">
        <v>8332</v>
      </c>
      <c r="G164" s="224" t="s">
        <v>980</v>
      </c>
      <c r="H164" s="225">
        <v>155</v>
      </c>
      <c r="I164" s="226"/>
      <c r="J164" s="225">
        <f t="shared" si="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6"/>
        <v>0</v>
      </c>
      <c r="Q164" s="185">
        <v>0</v>
      </c>
      <c r="R164" s="185">
        <f t="shared" si="7"/>
        <v>0</v>
      </c>
      <c r="S164" s="185">
        <v>0</v>
      </c>
      <c r="T164" s="186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3293</v>
      </c>
      <c r="AT164" s="187" t="s">
        <v>697</v>
      </c>
      <c r="AU164" s="187" t="s">
        <v>89</v>
      </c>
      <c r="AY164" s="18" t="s">
        <v>524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89</v>
      </c>
      <c r="BK164" s="188">
        <f t="shared" si="14"/>
        <v>0</v>
      </c>
      <c r="BL164" s="18" t="s">
        <v>958</v>
      </c>
      <c r="BM164" s="187" t="s">
        <v>913</v>
      </c>
    </row>
    <row r="165" spans="1:65" s="2" customFormat="1" ht="21.75" customHeight="1">
      <c r="A165" s="35"/>
      <c r="B165" s="144"/>
      <c r="C165" s="176" t="s">
        <v>717</v>
      </c>
      <c r="D165" s="176" t="s">
        <v>526</v>
      </c>
      <c r="E165" s="177" t="s">
        <v>8333</v>
      </c>
      <c r="F165" s="178" t="s">
        <v>8334</v>
      </c>
      <c r="G165" s="179" t="s">
        <v>980</v>
      </c>
      <c r="H165" s="180">
        <v>40</v>
      </c>
      <c r="I165" s="181"/>
      <c r="J165" s="180">
        <f t="shared" si="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6"/>
        <v>0</v>
      </c>
      <c r="Q165" s="185">
        <v>0</v>
      </c>
      <c r="R165" s="185">
        <f t="shared" si="7"/>
        <v>0</v>
      </c>
      <c r="S165" s="185">
        <v>0</v>
      </c>
      <c r="T165" s="186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958</v>
      </c>
      <c r="AT165" s="187" t="s">
        <v>526</v>
      </c>
      <c r="AU165" s="187" t="s">
        <v>89</v>
      </c>
      <c r="AY165" s="18" t="s">
        <v>524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89</v>
      </c>
      <c r="BK165" s="188">
        <f t="shared" si="14"/>
        <v>0</v>
      </c>
      <c r="BL165" s="18" t="s">
        <v>958</v>
      </c>
      <c r="BM165" s="187" t="s">
        <v>926</v>
      </c>
    </row>
    <row r="166" spans="1:65" s="2" customFormat="1" ht="16.5" customHeight="1">
      <c r="A166" s="35"/>
      <c r="B166" s="144"/>
      <c r="C166" s="221" t="s">
        <v>721</v>
      </c>
      <c r="D166" s="221" t="s">
        <v>697</v>
      </c>
      <c r="E166" s="222" t="s">
        <v>8335</v>
      </c>
      <c r="F166" s="223" t="s">
        <v>8336</v>
      </c>
      <c r="G166" s="224" t="s">
        <v>980</v>
      </c>
      <c r="H166" s="225">
        <v>40</v>
      </c>
      <c r="I166" s="226"/>
      <c r="J166" s="225">
        <f t="shared" si="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6"/>
        <v>0</v>
      </c>
      <c r="Q166" s="185">
        <v>0</v>
      </c>
      <c r="R166" s="185">
        <f t="shared" si="7"/>
        <v>0</v>
      </c>
      <c r="S166" s="185">
        <v>0</v>
      </c>
      <c r="T166" s="186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3293</v>
      </c>
      <c r="AT166" s="187" t="s">
        <v>697</v>
      </c>
      <c r="AU166" s="187" t="s">
        <v>89</v>
      </c>
      <c r="AY166" s="18" t="s">
        <v>524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89</v>
      </c>
      <c r="BK166" s="188">
        <f t="shared" si="14"/>
        <v>0</v>
      </c>
      <c r="BL166" s="18" t="s">
        <v>958</v>
      </c>
      <c r="BM166" s="187" t="s">
        <v>940</v>
      </c>
    </row>
    <row r="167" spans="1:65" s="2" customFormat="1" ht="21.75" customHeight="1">
      <c r="A167" s="35"/>
      <c r="B167" s="144"/>
      <c r="C167" s="221" t="s">
        <v>726</v>
      </c>
      <c r="D167" s="221" t="s">
        <v>697</v>
      </c>
      <c r="E167" s="222" t="s">
        <v>8337</v>
      </c>
      <c r="F167" s="223" t="s">
        <v>8338</v>
      </c>
      <c r="G167" s="224" t="s">
        <v>980</v>
      </c>
      <c r="H167" s="225">
        <v>40</v>
      </c>
      <c r="I167" s="226"/>
      <c r="J167" s="225">
        <f t="shared" si="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6"/>
        <v>0</v>
      </c>
      <c r="Q167" s="185">
        <v>0</v>
      </c>
      <c r="R167" s="185">
        <f t="shared" si="7"/>
        <v>0</v>
      </c>
      <c r="S167" s="185">
        <v>0</v>
      </c>
      <c r="T167" s="186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3293</v>
      </c>
      <c r="AT167" s="187" t="s">
        <v>697</v>
      </c>
      <c r="AU167" s="187" t="s">
        <v>89</v>
      </c>
      <c r="AY167" s="18" t="s">
        <v>524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89</v>
      </c>
      <c r="BK167" s="188">
        <f t="shared" si="14"/>
        <v>0</v>
      </c>
      <c r="BL167" s="18" t="s">
        <v>958</v>
      </c>
      <c r="BM167" s="187" t="s">
        <v>948</v>
      </c>
    </row>
    <row r="168" spans="1:65" s="2" customFormat="1" ht="21.75" customHeight="1">
      <c r="A168" s="35"/>
      <c r="B168" s="144"/>
      <c r="C168" s="176" t="s">
        <v>732</v>
      </c>
      <c r="D168" s="176" t="s">
        <v>526</v>
      </c>
      <c r="E168" s="177" t="s">
        <v>8339</v>
      </c>
      <c r="F168" s="178" t="s">
        <v>8340</v>
      </c>
      <c r="G168" s="179" t="s">
        <v>980</v>
      </c>
      <c r="H168" s="180">
        <v>155</v>
      </c>
      <c r="I168" s="181"/>
      <c r="J168" s="180">
        <f t="shared" si="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6"/>
        <v>0</v>
      </c>
      <c r="Q168" s="185">
        <v>0</v>
      </c>
      <c r="R168" s="185">
        <f t="shared" si="7"/>
        <v>0</v>
      </c>
      <c r="S168" s="185">
        <v>0</v>
      </c>
      <c r="T168" s="186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958</v>
      </c>
      <c r="AT168" s="187" t="s">
        <v>526</v>
      </c>
      <c r="AU168" s="187" t="s">
        <v>89</v>
      </c>
      <c r="AY168" s="18" t="s">
        <v>524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89</v>
      </c>
      <c r="BK168" s="188">
        <f t="shared" si="14"/>
        <v>0</v>
      </c>
      <c r="BL168" s="18" t="s">
        <v>958</v>
      </c>
      <c r="BM168" s="187" t="s">
        <v>958</v>
      </c>
    </row>
    <row r="169" spans="1:65" s="2" customFormat="1" ht="16.5" customHeight="1">
      <c r="A169" s="35"/>
      <c r="B169" s="144"/>
      <c r="C169" s="221" t="s">
        <v>740</v>
      </c>
      <c r="D169" s="221" t="s">
        <v>697</v>
      </c>
      <c r="E169" s="222" t="s">
        <v>8341</v>
      </c>
      <c r="F169" s="223" t="s">
        <v>8342</v>
      </c>
      <c r="G169" s="224" t="s">
        <v>980</v>
      </c>
      <c r="H169" s="225">
        <v>155</v>
      </c>
      <c r="I169" s="226"/>
      <c r="J169" s="225">
        <f t="shared" si="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6"/>
        <v>0</v>
      </c>
      <c r="Q169" s="185">
        <v>0</v>
      </c>
      <c r="R169" s="185">
        <f t="shared" si="7"/>
        <v>0</v>
      </c>
      <c r="S169" s="185">
        <v>0</v>
      </c>
      <c r="T169" s="186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3293</v>
      </c>
      <c r="AT169" s="187" t="s">
        <v>697</v>
      </c>
      <c r="AU169" s="187" t="s">
        <v>89</v>
      </c>
      <c r="AY169" s="18" t="s">
        <v>524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89</v>
      </c>
      <c r="BK169" s="188">
        <f t="shared" si="14"/>
        <v>0</v>
      </c>
      <c r="BL169" s="18" t="s">
        <v>958</v>
      </c>
      <c r="BM169" s="187" t="s">
        <v>969</v>
      </c>
    </row>
    <row r="170" spans="1:65" s="2" customFormat="1" ht="16.5" customHeight="1">
      <c r="A170" s="35"/>
      <c r="B170" s="144"/>
      <c r="C170" s="221" t="s">
        <v>747</v>
      </c>
      <c r="D170" s="221" t="s">
        <v>697</v>
      </c>
      <c r="E170" s="222" t="s">
        <v>8343</v>
      </c>
      <c r="F170" s="223" t="s">
        <v>8344</v>
      </c>
      <c r="G170" s="224" t="s">
        <v>980</v>
      </c>
      <c r="H170" s="225">
        <v>155</v>
      </c>
      <c r="I170" s="226"/>
      <c r="J170" s="225">
        <f t="shared" si="5"/>
        <v>0</v>
      </c>
      <c r="K170" s="227"/>
      <c r="L170" s="228"/>
      <c r="M170" s="229" t="s">
        <v>1</v>
      </c>
      <c r="N170" s="230" t="s">
        <v>42</v>
      </c>
      <c r="O170" s="61"/>
      <c r="P170" s="185">
        <f t="shared" si="6"/>
        <v>0</v>
      </c>
      <c r="Q170" s="185">
        <v>0</v>
      </c>
      <c r="R170" s="185">
        <f t="shared" si="7"/>
        <v>0</v>
      </c>
      <c r="S170" s="185">
        <v>0</v>
      </c>
      <c r="T170" s="186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3293</v>
      </c>
      <c r="AT170" s="187" t="s">
        <v>697</v>
      </c>
      <c r="AU170" s="187" t="s">
        <v>89</v>
      </c>
      <c r="AY170" s="18" t="s">
        <v>524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89</v>
      </c>
      <c r="BK170" s="188">
        <f t="shared" si="14"/>
        <v>0</v>
      </c>
      <c r="BL170" s="18" t="s">
        <v>958</v>
      </c>
      <c r="BM170" s="187" t="s">
        <v>977</v>
      </c>
    </row>
    <row r="171" spans="1:65" s="2" customFormat="1" ht="21.75" customHeight="1">
      <c r="A171" s="35"/>
      <c r="B171" s="144"/>
      <c r="C171" s="176" t="s">
        <v>754</v>
      </c>
      <c r="D171" s="176" t="s">
        <v>526</v>
      </c>
      <c r="E171" s="177" t="s">
        <v>8345</v>
      </c>
      <c r="F171" s="178" t="s">
        <v>8346</v>
      </c>
      <c r="G171" s="179" t="s">
        <v>980</v>
      </c>
      <c r="H171" s="180">
        <v>795</v>
      </c>
      <c r="I171" s="181"/>
      <c r="J171" s="180">
        <f t="shared" si="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6"/>
        <v>0</v>
      </c>
      <c r="Q171" s="185">
        <v>0</v>
      </c>
      <c r="R171" s="185">
        <f t="shared" si="7"/>
        <v>0</v>
      </c>
      <c r="S171" s="185">
        <v>0</v>
      </c>
      <c r="T171" s="186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958</v>
      </c>
      <c r="AT171" s="187" t="s">
        <v>526</v>
      </c>
      <c r="AU171" s="187" t="s">
        <v>89</v>
      </c>
      <c r="AY171" s="18" t="s">
        <v>524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89</v>
      </c>
      <c r="BK171" s="188">
        <f t="shared" si="14"/>
        <v>0</v>
      </c>
      <c r="BL171" s="18" t="s">
        <v>958</v>
      </c>
      <c r="BM171" s="187" t="s">
        <v>988</v>
      </c>
    </row>
    <row r="172" spans="1:65" s="2" customFormat="1" ht="16.5" customHeight="1">
      <c r="A172" s="35"/>
      <c r="B172" s="144"/>
      <c r="C172" s="221" t="s">
        <v>758</v>
      </c>
      <c r="D172" s="221" t="s">
        <v>697</v>
      </c>
      <c r="E172" s="222" t="s">
        <v>8347</v>
      </c>
      <c r="F172" s="223" t="s">
        <v>8348</v>
      </c>
      <c r="G172" s="224" t="s">
        <v>980</v>
      </c>
      <c r="H172" s="225">
        <v>795</v>
      </c>
      <c r="I172" s="226"/>
      <c r="J172" s="225">
        <f t="shared" si="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6"/>
        <v>0</v>
      </c>
      <c r="Q172" s="185">
        <v>0</v>
      </c>
      <c r="R172" s="185">
        <f t="shared" si="7"/>
        <v>0</v>
      </c>
      <c r="S172" s="185">
        <v>0</v>
      </c>
      <c r="T172" s="186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3293</v>
      </c>
      <c r="AT172" s="187" t="s">
        <v>697</v>
      </c>
      <c r="AU172" s="187" t="s">
        <v>89</v>
      </c>
      <c r="AY172" s="18" t="s">
        <v>524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89</v>
      </c>
      <c r="BK172" s="188">
        <f t="shared" si="14"/>
        <v>0</v>
      </c>
      <c r="BL172" s="18" t="s">
        <v>958</v>
      </c>
      <c r="BM172" s="187" t="s">
        <v>998</v>
      </c>
    </row>
    <row r="173" spans="1:65" s="2" customFormat="1" ht="16.5" customHeight="1">
      <c r="A173" s="35"/>
      <c r="B173" s="144"/>
      <c r="C173" s="221" t="s">
        <v>764</v>
      </c>
      <c r="D173" s="221" t="s">
        <v>697</v>
      </c>
      <c r="E173" s="222" t="s">
        <v>8349</v>
      </c>
      <c r="F173" s="223" t="s">
        <v>8350</v>
      </c>
      <c r="G173" s="224" t="s">
        <v>980</v>
      </c>
      <c r="H173" s="225">
        <v>795</v>
      </c>
      <c r="I173" s="226"/>
      <c r="J173" s="225">
        <f t="shared" si="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6"/>
        <v>0</v>
      </c>
      <c r="Q173" s="185">
        <v>0</v>
      </c>
      <c r="R173" s="185">
        <f t="shared" si="7"/>
        <v>0</v>
      </c>
      <c r="S173" s="185">
        <v>0</v>
      </c>
      <c r="T173" s="186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3293</v>
      </c>
      <c r="AT173" s="187" t="s">
        <v>697</v>
      </c>
      <c r="AU173" s="187" t="s">
        <v>89</v>
      </c>
      <c r="AY173" s="18" t="s">
        <v>524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89</v>
      </c>
      <c r="BK173" s="188">
        <f t="shared" si="14"/>
        <v>0</v>
      </c>
      <c r="BL173" s="18" t="s">
        <v>958</v>
      </c>
      <c r="BM173" s="187" t="s">
        <v>1006</v>
      </c>
    </row>
    <row r="174" spans="1:65" s="2" customFormat="1" ht="21.75" customHeight="1">
      <c r="A174" s="35"/>
      <c r="B174" s="144"/>
      <c r="C174" s="176" t="s">
        <v>778</v>
      </c>
      <c r="D174" s="176" t="s">
        <v>526</v>
      </c>
      <c r="E174" s="177" t="s">
        <v>8351</v>
      </c>
      <c r="F174" s="178" t="s">
        <v>8352</v>
      </c>
      <c r="G174" s="179" t="s">
        <v>879</v>
      </c>
      <c r="H174" s="180">
        <v>5</v>
      </c>
      <c r="I174" s="181"/>
      <c r="J174" s="180">
        <f t="shared" si="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6"/>
        <v>0</v>
      </c>
      <c r="Q174" s="185">
        <v>0</v>
      </c>
      <c r="R174" s="185">
        <f t="shared" si="7"/>
        <v>0</v>
      </c>
      <c r="S174" s="185">
        <v>0</v>
      </c>
      <c r="T174" s="186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958</v>
      </c>
      <c r="AT174" s="187" t="s">
        <v>526</v>
      </c>
      <c r="AU174" s="187" t="s">
        <v>89</v>
      </c>
      <c r="AY174" s="18" t="s">
        <v>524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89</v>
      </c>
      <c r="BK174" s="188">
        <f t="shared" si="14"/>
        <v>0</v>
      </c>
      <c r="BL174" s="18" t="s">
        <v>958</v>
      </c>
      <c r="BM174" s="187" t="s">
        <v>1014</v>
      </c>
    </row>
    <row r="175" spans="1:65" s="2" customFormat="1" ht="16.5" customHeight="1">
      <c r="A175" s="35"/>
      <c r="B175" s="144"/>
      <c r="C175" s="221" t="s">
        <v>784</v>
      </c>
      <c r="D175" s="221" t="s">
        <v>697</v>
      </c>
      <c r="E175" s="222" t="s">
        <v>8353</v>
      </c>
      <c r="F175" s="223" t="s">
        <v>8354</v>
      </c>
      <c r="G175" s="224" t="s">
        <v>879</v>
      </c>
      <c r="H175" s="225">
        <v>5</v>
      </c>
      <c r="I175" s="226"/>
      <c r="J175" s="225">
        <f t="shared" si="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6"/>
        <v>0</v>
      </c>
      <c r="Q175" s="185">
        <v>0</v>
      </c>
      <c r="R175" s="185">
        <f t="shared" si="7"/>
        <v>0</v>
      </c>
      <c r="S175" s="185">
        <v>0</v>
      </c>
      <c r="T175" s="186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3293</v>
      </c>
      <c r="AT175" s="187" t="s">
        <v>697</v>
      </c>
      <c r="AU175" s="187" t="s">
        <v>89</v>
      </c>
      <c r="AY175" s="18" t="s">
        <v>524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89</v>
      </c>
      <c r="BK175" s="188">
        <f t="shared" si="14"/>
        <v>0</v>
      </c>
      <c r="BL175" s="18" t="s">
        <v>958</v>
      </c>
      <c r="BM175" s="187" t="s">
        <v>1166</v>
      </c>
    </row>
    <row r="176" spans="1:65" s="12" customFormat="1" ht="22.95" customHeight="1">
      <c r="B176" s="163"/>
      <c r="D176" s="164" t="s">
        <v>75</v>
      </c>
      <c r="E176" s="174" t="s">
        <v>8355</v>
      </c>
      <c r="F176" s="174" t="s">
        <v>8356</v>
      </c>
      <c r="I176" s="166"/>
      <c r="J176" s="175">
        <f>BK176</f>
        <v>0</v>
      </c>
      <c r="L176" s="163"/>
      <c r="M176" s="168"/>
      <c r="N176" s="169"/>
      <c r="O176" s="169"/>
      <c r="P176" s="170">
        <f>SUM(P177:P185)</f>
        <v>0</v>
      </c>
      <c r="Q176" s="169"/>
      <c r="R176" s="170">
        <f>SUM(R177:R185)</f>
        <v>0</v>
      </c>
      <c r="S176" s="169"/>
      <c r="T176" s="171">
        <f>SUM(T177:T185)</f>
        <v>0</v>
      </c>
      <c r="AR176" s="164" t="s">
        <v>537</v>
      </c>
      <c r="AT176" s="172" t="s">
        <v>75</v>
      </c>
      <c r="AU176" s="172" t="s">
        <v>83</v>
      </c>
      <c r="AY176" s="164" t="s">
        <v>524</v>
      </c>
      <c r="BK176" s="173">
        <f>SUM(BK177:BK185)</f>
        <v>0</v>
      </c>
    </row>
    <row r="177" spans="1:65" s="2" customFormat="1" ht="21.75" customHeight="1">
      <c r="A177" s="35"/>
      <c r="B177" s="144"/>
      <c r="C177" s="176" t="s">
        <v>797</v>
      </c>
      <c r="D177" s="176" t="s">
        <v>526</v>
      </c>
      <c r="E177" s="177" t="s">
        <v>8357</v>
      </c>
      <c r="F177" s="178" t="s">
        <v>8358</v>
      </c>
      <c r="G177" s="179" t="s">
        <v>879</v>
      </c>
      <c r="H177" s="180">
        <v>5</v>
      </c>
      <c r="I177" s="181"/>
      <c r="J177" s="180">
        <f t="shared" ref="J177:J185" si="15">ROUND(I177*H177,3)</f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ref="P177:P185" si="16">O177*H177</f>
        <v>0</v>
      </c>
      <c r="Q177" s="185">
        <v>0</v>
      </c>
      <c r="R177" s="185">
        <f t="shared" ref="R177:R185" si="17">Q177*H177</f>
        <v>0</v>
      </c>
      <c r="S177" s="185">
        <v>0</v>
      </c>
      <c r="T177" s="186">
        <f t="shared" ref="T177:T185" si="18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958</v>
      </c>
      <c r="AT177" s="187" t="s">
        <v>526</v>
      </c>
      <c r="AU177" s="187" t="s">
        <v>89</v>
      </c>
      <c r="AY177" s="18" t="s">
        <v>524</v>
      </c>
      <c r="BE177" s="105">
        <f t="shared" ref="BE177:BE185" si="19">IF(N177="základná",J177,0)</f>
        <v>0</v>
      </c>
      <c r="BF177" s="105">
        <f t="shared" ref="BF177:BF185" si="20">IF(N177="znížená",J177,0)</f>
        <v>0</v>
      </c>
      <c r="BG177" s="105">
        <f t="shared" ref="BG177:BG185" si="21">IF(N177="zákl. prenesená",J177,0)</f>
        <v>0</v>
      </c>
      <c r="BH177" s="105">
        <f t="shared" ref="BH177:BH185" si="22">IF(N177="zníž. prenesená",J177,0)</f>
        <v>0</v>
      </c>
      <c r="BI177" s="105">
        <f t="shared" ref="BI177:BI185" si="23">IF(N177="nulová",J177,0)</f>
        <v>0</v>
      </c>
      <c r="BJ177" s="18" t="s">
        <v>89</v>
      </c>
      <c r="BK177" s="188">
        <f t="shared" ref="BK177:BK185" si="24">ROUND(I177*H177,3)</f>
        <v>0</v>
      </c>
      <c r="BL177" s="18" t="s">
        <v>958</v>
      </c>
      <c r="BM177" s="187" t="s">
        <v>1643</v>
      </c>
    </row>
    <row r="178" spans="1:65" s="2" customFormat="1" ht="21.75" customHeight="1">
      <c r="A178" s="35"/>
      <c r="B178" s="144"/>
      <c r="C178" s="176" t="s">
        <v>801</v>
      </c>
      <c r="D178" s="176" t="s">
        <v>526</v>
      </c>
      <c r="E178" s="177" t="s">
        <v>8359</v>
      </c>
      <c r="F178" s="178" t="s">
        <v>8360</v>
      </c>
      <c r="G178" s="179" t="s">
        <v>980</v>
      </c>
      <c r="H178" s="180">
        <v>250</v>
      </c>
      <c r="I178" s="181"/>
      <c r="J178" s="180">
        <f t="shared" si="15"/>
        <v>0</v>
      </c>
      <c r="K178" s="182"/>
      <c r="L178" s="36"/>
      <c r="M178" s="183" t="s">
        <v>1</v>
      </c>
      <c r="N178" s="184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958</v>
      </c>
      <c r="AT178" s="187" t="s">
        <v>526</v>
      </c>
      <c r="AU178" s="187" t="s">
        <v>89</v>
      </c>
      <c r="AY178" s="18" t="s">
        <v>524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958</v>
      </c>
      <c r="BM178" s="187" t="s">
        <v>1699</v>
      </c>
    </row>
    <row r="179" spans="1:65" s="2" customFormat="1" ht="33" customHeight="1">
      <c r="A179" s="35"/>
      <c r="B179" s="144"/>
      <c r="C179" s="176" t="s">
        <v>807</v>
      </c>
      <c r="D179" s="176" t="s">
        <v>526</v>
      </c>
      <c r="E179" s="177" t="s">
        <v>8361</v>
      </c>
      <c r="F179" s="178" t="s">
        <v>8362</v>
      </c>
      <c r="G179" s="179" t="s">
        <v>980</v>
      </c>
      <c r="H179" s="180">
        <v>250</v>
      </c>
      <c r="I179" s="181"/>
      <c r="J179" s="180">
        <f t="shared" si="15"/>
        <v>0</v>
      </c>
      <c r="K179" s="182"/>
      <c r="L179" s="36"/>
      <c r="M179" s="183" t="s">
        <v>1</v>
      </c>
      <c r="N179" s="184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958</v>
      </c>
      <c r="AT179" s="187" t="s">
        <v>526</v>
      </c>
      <c r="AU179" s="187" t="s">
        <v>89</v>
      </c>
      <c r="AY179" s="18" t="s">
        <v>524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958</v>
      </c>
      <c r="BM179" s="187" t="s">
        <v>1709</v>
      </c>
    </row>
    <row r="180" spans="1:65" s="2" customFormat="1" ht="16.5" customHeight="1">
      <c r="A180" s="35"/>
      <c r="B180" s="144"/>
      <c r="C180" s="221" t="s">
        <v>811</v>
      </c>
      <c r="D180" s="221" t="s">
        <v>697</v>
      </c>
      <c r="E180" s="222" t="s">
        <v>8363</v>
      </c>
      <c r="F180" s="223" t="s">
        <v>8364</v>
      </c>
      <c r="G180" s="224" t="s">
        <v>677</v>
      </c>
      <c r="H180" s="225">
        <v>26</v>
      </c>
      <c r="I180" s="226"/>
      <c r="J180" s="225">
        <f t="shared" si="1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3293</v>
      </c>
      <c r="AT180" s="187" t="s">
        <v>697</v>
      </c>
      <c r="AU180" s="187" t="s">
        <v>89</v>
      </c>
      <c r="AY180" s="18" t="s">
        <v>524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958</v>
      </c>
      <c r="BM180" s="187" t="s">
        <v>1776</v>
      </c>
    </row>
    <row r="181" spans="1:65" s="2" customFormat="1" ht="21.75" customHeight="1">
      <c r="A181" s="35"/>
      <c r="B181" s="144"/>
      <c r="C181" s="176" t="s">
        <v>816</v>
      </c>
      <c r="D181" s="176" t="s">
        <v>526</v>
      </c>
      <c r="E181" s="177" t="s">
        <v>8365</v>
      </c>
      <c r="F181" s="178" t="s">
        <v>8366</v>
      </c>
      <c r="G181" s="179" t="s">
        <v>980</v>
      </c>
      <c r="H181" s="180">
        <v>250</v>
      </c>
      <c r="I181" s="181"/>
      <c r="J181" s="180">
        <f t="shared" si="15"/>
        <v>0</v>
      </c>
      <c r="K181" s="182"/>
      <c r="L181" s="36"/>
      <c r="M181" s="183" t="s">
        <v>1</v>
      </c>
      <c r="N181" s="184" t="s">
        <v>42</v>
      </c>
      <c r="O181" s="61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958</v>
      </c>
      <c r="AT181" s="187" t="s">
        <v>526</v>
      </c>
      <c r="AU181" s="187" t="s">
        <v>89</v>
      </c>
      <c r="AY181" s="18" t="s">
        <v>524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958</v>
      </c>
      <c r="BM181" s="187" t="s">
        <v>1787</v>
      </c>
    </row>
    <row r="182" spans="1:65" s="2" customFormat="1" ht="21.75" customHeight="1">
      <c r="A182" s="35"/>
      <c r="B182" s="144"/>
      <c r="C182" s="221" t="s">
        <v>822</v>
      </c>
      <c r="D182" s="221" t="s">
        <v>697</v>
      </c>
      <c r="E182" s="222" t="s">
        <v>8367</v>
      </c>
      <c r="F182" s="223" t="s">
        <v>8368</v>
      </c>
      <c r="G182" s="224" t="s">
        <v>980</v>
      </c>
      <c r="H182" s="225">
        <v>250</v>
      </c>
      <c r="I182" s="226"/>
      <c r="J182" s="225">
        <f t="shared" si="1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3293</v>
      </c>
      <c r="AT182" s="187" t="s">
        <v>697</v>
      </c>
      <c r="AU182" s="187" t="s">
        <v>89</v>
      </c>
      <c r="AY182" s="18" t="s">
        <v>524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958</v>
      </c>
      <c r="BM182" s="187" t="s">
        <v>1870</v>
      </c>
    </row>
    <row r="183" spans="1:65" s="2" customFormat="1" ht="33" customHeight="1">
      <c r="A183" s="35"/>
      <c r="B183" s="144"/>
      <c r="C183" s="176" t="s">
        <v>827</v>
      </c>
      <c r="D183" s="176" t="s">
        <v>526</v>
      </c>
      <c r="E183" s="177" t="s">
        <v>8369</v>
      </c>
      <c r="F183" s="178" t="s">
        <v>8370</v>
      </c>
      <c r="G183" s="179" t="s">
        <v>980</v>
      </c>
      <c r="H183" s="180">
        <v>250</v>
      </c>
      <c r="I183" s="181"/>
      <c r="J183" s="180">
        <f t="shared" si="1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958</v>
      </c>
      <c r="AT183" s="187" t="s">
        <v>526</v>
      </c>
      <c r="AU183" s="187" t="s">
        <v>89</v>
      </c>
      <c r="AY183" s="18" t="s">
        <v>524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958</v>
      </c>
      <c r="BM183" s="187" t="s">
        <v>1883</v>
      </c>
    </row>
    <row r="184" spans="1:65" s="2" customFormat="1" ht="33" customHeight="1">
      <c r="A184" s="35"/>
      <c r="B184" s="144"/>
      <c r="C184" s="176" t="s">
        <v>833</v>
      </c>
      <c r="D184" s="176" t="s">
        <v>526</v>
      </c>
      <c r="E184" s="177" t="s">
        <v>8371</v>
      </c>
      <c r="F184" s="178" t="s">
        <v>8372</v>
      </c>
      <c r="G184" s="179" t="s">
        <v>529</v>
      </c>
      <c r="H184" s="180">
        <v>125</v>
      </c>
      <c r="I184" s="181"/>
      <c r="J184" s="180">
        <f t="shared" si="1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958</v>
      </c>
      <c r="AT184" s="187" t="s">
        <v>526</v>
      </c>
      <c r="AU184" s="187" t="s">
        <v>89</v>
      </c>
      <c r="AY184" s="18" t="s">
        <v>524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89</v>
      </c>
      <c r="BK184" s="188">
        <f t="shared" si="24"/>
        <v>0</v>
      </c>
      <c r="BL184" s="18" t="s">
        <v>958</v>
      </c>
      <c r="BM184" s="187" t="s">
        <v>1898</v>
      </c>
    </row>
    <row r="185" spans="1:65" s="2" customFormat="1" ht="21.75" customHeight="1">
      <c r="A185" s="35"/>
      <c r="B185" s="144"/>
      <c r="C185" s="176" t="s">
        <v>862</v>
      </c>
      <c r="D185" s="176" t="s">
        <v>526</v>
      </c>
      <c r="E185" s="177" t="s">
        <v>8373</v>
      </c>
      <c r="F185" s="178" t="s">
        <v>8374</v>
      </c>
      <c r="G185" s="179" t="s">
        <v>574</v>
      </c>
      <c r="H185" s="180">
        <v>5</v>
      </c>
      <c r="I185" s="181"/>
      <c r="J185" s="180">
        <f t="shared" si="1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16"/>
        <v>0</v>
      </c>
      <c r="Q185" s="185">
        <v>0</v>
      </c>
      <c r="R185" s="185">
        <f t="shared" si="17"/>
        <v>0</v>
      </c>
      <c r="S185" s="185">
        <v>0</v>
      </c>
      <c r="T185" s="186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958</v>
      </c>
      <c r="AT185" s="187" t="s">
        <v>526</v>
      </c>
      <c r="AU185" s="187" t="s">
        <v>89</v>
      </c>
      <c r="AY185" s="18" t="s">
        <v>524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89</v>
      </c>
      <c r="BK185" s="188">
        <f t="shared" si="24"/>
        <v>0</v>
      </c>
      <c r="BL185" s="18" t="s">
        <v>958</v>
      </c>
      <c r="BM185" s="187" t="s">
        <v>1913</v>
      </c>
    </row>
    <row r="186" spans="1:65" s="12" customFormat="1" ht="25.95" customHeight="1">
      <c r="B186" s="163"/>
      <c r="D186" s="164" t="s">
        <v>75</v>
      </c>
      <c r="E186" s="165" t="s">
        <v>503</v>
      </c>
      <c r="F186" s="165" t="s">
        <v>8375</v>
      </c>
      <c r="I186" s="166"/>
      <c r="J186" s="167">
        <f>BK186</f>
        <v>0</v>
      </c>
      <c r="L186" s="163"/>
      <c r="M186" s="168"/>
      <c r="N186" s="169"/>
      <c r="O186" s="169"/>
      <c r="P186" s="170">
        <f>SUM(P187:P188)</f>
        <v>0</v>
      </c>
      <c r="Q186" s="169"/>
      <c r="R186" s="170">
        <f>SUM(R187:R188)</f>
        <v>0</v>
      </c>
      <c r="S186" s="169"/>
      <c r="T186" s="171">
        <f>SUM(T187:T188)</f>
        <v>0</v>
      </c>
      <c r="AR186" s="164" t="s">
        <v>544</v>
      </c>
      <c r="AT186" s="172" t="s">
        <v>75</v>
      </c>
      <c r="AU186" s="172" t="s">
        <v>76</v>
      </c>
      <c r="AY186" s="164" t="s">
        <v>524</v>
      </c>
      <c r="BK186" s="173">
        <f>SUM(BK187:BK188)</f>
        <v>0</v>
      </c>
    </row>
    <row r="187" spans="1:65" s="2" customFormat="1" ht="33" customHeight="1">
      <c r="A187" s="35"/>
      <c r="B187" s="144"/>
      <c r="C187" s="176" t="s">
        <v>876</v>
      </c>
      <c r="D187" s="176" t="s">
        <v>526</v>
      </c>
      <c r="E187" s="177" t="s">
        <v>8376</v>
      </c>
      <c r="F187" s="178" t="s">
        <v>8377</v>
      </c>
      <c r="G187" s="179" t="s">
        <v>8378</v>
      </c>
      <c r="H187" s="180">
        <v>1</v>
      </c>
      <c r="I187" s="181"/>
      <c r="J187" s="180">
        <f>ROUND(I187*H187,3)</f>
        <v>0</v>
      </c>
      <c r="K187" s="182"/>
      <c r="L187" s="36"/>
      <c r="M187" s="183" t="s">
        <v>1</v>
      </c>
      <c r="N187" s="184" t="s">
        <v>42</v>
      </c>
      <c r="O187" s="61"/>
      <c r="P187" s="185">
        <f>O187*H187</f>
        <v>0</v>
      </c>
      <c r="Q187" s="185">
        <v>0</v>
      </c>
      <c r="R187" s="185">
        <f>Q187*H187</f>
        <v>0</v>
      </c>
      <c r="S187" s="185">
        <v>0</v>
      </c>
      <c r="T187" s="18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530</v>
      </c>
      <c r="AT187" s="187" t="s">
        <v>526</v>
      </c>
      <c r="AU187" s="187" t="s">
        <v>83</v>
      </c>
      <c r="AY187" s="18" t="s">
        <v>524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89</v>
      </c>
      <c r="BK187" s="188">
        <f>ROUND(I187*H187,3)</f>
        <v>0</v>
      </c>
      <c r="BL187" s="18" t="s">
        <v>530</v>
      </c>
      <c r="BM187" s="187" t="s">
        <v>1950</v>
      </c>
    </row>
    <row r="188" spans="1:65" s="2" customFormat="1" ht="44.25" customHeight="1">
      <c r="A188" s="35"/>
      <c r="B188" s="144"/>
      <c r="C188" s="176" t="s">
        <v>881</v>
      </c>
      <c r="D188" s="176" t="s">
        <v>526</v>
      </c>
      <c r="E188" s="177" t="s">
        <v>8379</v>
      </c>
      <c r="F188" s="178" t="s">
        <v>8380</v>
      </c>
      <c r="G188" s="179" t="s">
        <v>8378</v>
      </c>
      <c r="H188" s="180">
        <v>1</v>
      </c>
      <c r="I188" s="181"/>
      <c r="J188" s="180">
        <f>ROUND(I188*H188,3)</f>
        <v>0</v>
      </c>
      <c r="K188" s="182"/>
      <c r="L188" s="36"/>
      <c r="M188" s="242" t="s">
        <v>1</v>
      </c>
      <c r="N188" s="243" t="s">
        <v>42</v>
      </c>
      <c r="O188" s="239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530</v>
      </c>
      <c r="AT188" s="187" t="s">
        <v>526</v>
      </c>
      <c r="AU188" s="187" t="s">
        <v>83</v>
      </c>
      <c r="AY188" s="18" t="s">
        <v>524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89</v>
      </c>
      <c r="BK188" s="188">
        <f>ROUND(I188*H188,3)</f>
        <v>0</v>
      </c>
      <c r="BL188" s="18" t="s">
        <v>530</v>
      </c>
      <c r="BM188" s="187" t="s">
        <v>1973</v>
      </c>
    </row>
    <row r="189" spans="1:65" s="2" customFormat="1" ht="6.9" customHeight="1">
      <c r="A189" s="35"/>
      <c r="B189" s="50"/>
      <c r="C189" s="51"/>
      <c r="D189" s="51"/>
      <c r="E189" s="51"/>
      <c r="F189" s="51"/>
      <c r="G189" s="51"/>
      <c r="H189" s="51"/>
      <c r="I189" s="51"/>
      <c r="J189" s="51"/>
      <c r="K189" s="51"/>
      <c r="L189" s="36"/>
      <c r="M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</row>
  </sheetData>
  <autoFilter ref="C131:K188" xr:uid="{00000000-0009-0000-0000-000014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208"/>
  <sheetViews>
    <sheetView showGridLines="0" topLeftCell="A158" workbookViewId="0">
      <selection activeCell="A106" sqref="A106:XFD11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155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2" customFormat="1" ht="12" customHeight="1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3" t="s">
        <v>8381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27. 1. 2021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33" t="str">
        <f>'Rekapitulácia stavby'!E14</f>
        <v>Vyplň údaj</v>
      </c>
      <c r="F18" s="320"/>
      <c r="G18" s="320"/>
      <c r="H18" s="320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24" t="s">
        <v>1</v>
      </c>
      <c r="F27" s="324"/>
      <c r="G27" s="324"/>
      <c r="H27" s="32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" customHeight="1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" customHeight="1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36"/>
      <c r="C35" s="35"/>
      <c r="D35" s="119" t="s">
        <v>40</v>
      </c>
      <c r="E35" s="28" t="s">
        <v>41</v>
      </c>
      <c r="F35" s="120">
        <f>ROUND((SUM(BE106:BE113) + SUM(BE133:BE207)),  2)</f>
        <v>0</v>
      </c>
      <c r="G35" s="35"/>
      <c r="H35" s="35"/>
      <c r="I35" s="121">
        <v>0.2</v>
      </c>
      <c r="J35" s="120">
        <f>ROUND(((SUM(BE106:BE113) + SUM(BE133:BE207))*I35),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28" t="s">
        <v>42</v>
      </c>
      <c r="F36" s="120">
        <f>ROUND((SUM(BF106:BF113) + SUM(BF133:BF207)),  2)</f>
        <v>0</v>
      </c>
      <c r="G36" s="35"/>
      <c r="H36" s="35"/>
      <c r="I36" s="121">
        <v>0.2</v>
      </c>
      <c r="J36" s="120">
        <f>ROUND(((SUM(BF106:BF113) + SUM(BF133:BF207))*I36),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36"/>
      <c r="C37" s="35"/>
      <c r="D37" s="35"/>
      <c r="E37" s="28" t="s">
        <v>43</v>
      </c>
      <c r="F37" s="120">
        <f>ROUND((SUM(BG106:BG113) + SUM(BG133:BG207)),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36"/>
      <c r="C38" s="35"/>
      <c r="D38" s="35"/>
      <c r="E38" s="28" t="s">
        <v>44</v>
      </c>
      <c r="F38" s="120">
        <f>ROUND((SUM(BH106:BH113) + SUM(BH133:BH207)),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45</v>
      </c>
      <c r="F39" s="120">
        <f>ROUND((SUM(BI106:BI113) + SUM(BI133:BI207)),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3" t="str">
        <f>E9</f>
        <v>12 - Spevnené plochy a chodníky SO 12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27. 1. 2021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" customHeight="1">
      <c r="B97" s="132"/>
      <c r="D97" s="133" t="s">
        <v>5485</v>
      </c>
      <c r="E97" s="134"/>
      <c r="F97" s="134"/>
      <c r="G97" s="134"/>
      <c r="H97" s="134"/>
      <c r="I97" s="134"/>
      <c r="J97" s="135">
        <f>J134</f>
        <v>0</v>
      </c>
      <c r="L97" s="132"/>
    </row>
    <row r="98" spans="1:65" s="10" customFormat="1" ht="19.95" customHeight="1">
      <c r="B98" s="137"/>
      <c r="D98" s="138" t="s">
        <v>8382</v>
      </c>
      <c r="E98" s="139"/>
      <c r="F98" s="139"/>
      <c r="G98" s="139"/>
      <c r="H98" s="139"/>
      <c r="I98" s="139"/>
      <c r="J98" s="140">
        <f>J135</f>
        <v>0</v>
      </c>
      <c r="L98" s="137"/>
    </row>
    <row r="99" spans="1:65" s="10" customFormat="1" ht="19.95" customHeight="1">
      <c r="B99" s="137"/>
      <c r="D99" s="138" t="s">
        <v>8383</v>
      </c>
      <c r="E99" s="139"/>
      <c r="F99" s="139"/>
      <c r="G99" s="139"/>
      <c r="H99" s="139"/>
      <c r="I99" s="139"/>
      <c r="J99" s="140">
        <f>J145</f>
        <v>0</v>
      </c>
      <c r="L99" s="137"/>
    </row>
    <row r="100" spans="1:65" s="10" customFormat="1" ht="19.95" customHeight="1">
      <c r="B100" s="137"/>
      <c r="D100" s="138" t="s">
        <v>8384</v>
      </c>
      <c r="E100" s="139"/>
      <c r="F100" s="139"/>
      <c r="G100" s="139"/>
      <c r="H100" s="139"/>
      <c r="I100" s="139"/>
      <c r="J100" s="140">
        <f>J152</f>
        <v>0</v>
      </c>
      <c r="L100" s="137"/>
    </row>
    <row r="101" spans="1:65" s="10" customFormat="1" ht="19.95" customHeight="1">
      <c r="B101" s="137"/>
      <c r="D101" s="138" t="s">
        <v>8385</v>
      </c>
      <c r="E101" s="139"/>
      <c r="F101" s="139"/>
      <c r="G101" s="139"/>
      <c r="H101" s="139"/>
      <c r="I101" s="139"/>
      <c r="J101" s="140">
        <f>J167</f>
        <v>0</v>
      </c>
      <c r="L101" s="137"/>
    </row>
    <row r="102" spans="1:65" s="10" customFormat="1" ht="19.95" customHeight="1">
      <c r="B102" s="137"/>
      <c r="D102" s="138" t="s">
        <v>8386</v>
      </c>
      <c r="E102" s="139"/>
      <c r="F102" s="139"/>
      <c r="G102" s="139"/>
      <c r="H102" s="139"/>
      <c r="I102" s="139"/>
      <c r="J102" s="140">
        <f>J173</f>
        <v>0</v>
      </c>
      <c r="L102" s="137"/>
    </row>
    <row r="103" spans="1:65" s="10" customFormat="1" ht="19.95" customHeight="1">
      <c r="B103" s="137"/>
      <c r="D103" s="138" t="s">
        <v>8387</v>
      </c>
      <c r="E103" s="139"/>
      <c r="F103" s="139"/>
      <c r="G103" s="139"/>
      <c r="H103" s="139"/>
      <c r="I103" s="139"/>
      <c r="J103" s="140">
        <f>J206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hidden="1" customHeight="1">
      <c r="A106" s="35"/>
      <c r="B106" s="36"/>
      <c r="C106" s="131" t="s">
        <v>501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hidden="1" customHeight="1">
      <c r="A107" s="35"/>
      <c r="B107" s="144"/>
      <c r="C107" s="145"/>
      <c r="D107" s="292" t="s">
        <v>502</v>
      </c>
      <c r="E107" s="330"/>
      <c r="F107" s="330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503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hidden="1" customHeight="1">
      <c r="A108" s="35"/>
      <c r="B108" s="144"/>
      <c r="C108" s="145"/>
      <c r="D108" s="292" t="s">
        <v>5036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505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506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292" t="s">
        <v>5037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146" t="s">
        <v>508</v>
      </c>
      <c r="E112" s="145"/>
      <c r="F112" s="145"/>
      <c r="G112" s="145"/>
      <c r="H112" s="145"/>
      <c r="I112" s="145"/>
      <c r="J112" s="102">
        <f>ROUND(J30*T112,2)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509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ROUND(J96+J106,2)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" customHeight="1">
      <c r="A120" s="35"/>
      <c r="B120" s="36"/>
      <c r="C120" s="22" t="s">
        <v>510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331" t="str">
        <f>E7</f>
        <v>REKONŠTRUKCIA ZŠ PLICKOVA</v>
      </c>
      <c r="F123" s="332"/>
      <c r="G123" s="332"/>
      <c r="H123" s="332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3" t="str">
        <f>E9</f>
        <v>12 - Spevnené plochy a chodníky SO 12</v>
      </c>
      <c r="F125" s="329"/>
      <c r="G125" s="329"/>
      <c r="H125" s="32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27. 1. 2021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15" customHeight="1">
      <c r="A129" s="35"/>
      <c r="B129" s="36"/>
      <c r="C129" s="28" t="s">
        <v>22</v>
      </c>
      <c r="D129" s="35"/>
      <c r="E129" s="35"/>
      <c r="F129" s="26" t="str">
        <f>E15</f>
        <v>Mestská časť Bratislava – Rača</v>
      </c>
      <c r="G129" s="35"/>
      <c r="H129" s="35"/>
      <c r="I129" s="28" t="s">
        <v>28</v>
      </c>
      <c r="J129" s="31" t="str">
        <f>E21</f>
        <v>Pantographs.r.o.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15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32</v>
      </c>
      <c r="J130" s="31" t="str">
        <f>E24</f>
        <v xml:space="preserve"> 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52"/>
      <c r="B132" s="153"/>
      <c r="C132" s="154" t="s">
        <v>511</v>
      </c>
      <c r="D132" s="155" t="s">
        <v>61</v>
      </c>
      <c r="E132" s="155" t="s">
        <v>57</v>
      </c>
      <c r="F132" s="155" t="s">
        <v>58</v>
      </c>
      <c r="G132" s="155" t="s">
        <v>512</v>
      </c>
      <c r="H132" s="155" t="s">
        <v>513</v>
      </c>
      <c r="I132" s="155" t="s">
        <v>514</v>
      </c>
      <c r="J132" s="156" t="s">
        <v>443</v>
      </c>
      <c r="K132" s="157" t="s">
        <v>515</v>
      </c>
      <c r="L132" s="158"/>
      <c r="M132" s="65" t="s">
        <v>1</v>
      </c>
      <c r="N132" s="66" t="s">
        <v>40</v>
      </c>
      <c r="O132" s="66" t="s">
        <v>516</v>
      </c>
      <c r="P132" s="66" t="s">
        <v>517</v>
      </c>
      <c r="Q132" s="66" t="s">
        <v>518</v>
      </c>
      <c r="R132" s="66" t="s">
        <v>519</v>
      </c>
      <c r="S132" s="66" t="s">
        <v>520</v>
      </c>
      <c r="T132" s="67" t="s">
        <v>521</v>
      </c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</row>
    <row r="133" spans="1:65" s="2" customFormat="1" ht="22.95" customHeight="1">
      <c r="A133" s="35"/>
      <c r="B133" s="36"/>
      <c r="C133" s="72" t="s">
        <v>256</v>
      </c>
      <c r="D133" s="35"/>
      <c r="E133" s="35"/>
      <c r="F133" s="35"/>
      <c r="G133" s="35"/>
      <c r="H133" s="35"/>
      <c r="I133" s="35"/>
      <c r="J133" s="159">
        <f>BK133</f>
        <v>0</v>
      </c>
      <c r="K133" s="35"/>
      <c r="L133" s="36"/>
      <c r="M133" s="68"/>
      <c r="N133" s="59"/>
      <c r="O133" s="69"/>
      <c r="P133" s="160">
        <f>P134</f>
        <v>0</v>
      </c>
      <c r="Q133" s="69"/>
      <c r="R133" s="160">
        <f>R134</f>
        <v>0</v>
      </c>
      <c r="S133" s="69"/>
      <c r="T133" s="161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451</v>
      </c>
      <c r="BK133" s="162">
        <f>BK134</f>
        <v>0</v>
      </c>
    </row>
    <row r="134" spans="1:65" s="12" customFormat="1" ht="25.95" customHeight="1">
      <c r="B134" s="163"/>
      <c r="D134" s="164" t="s">
        <v>75</v>
      </c>
      <c r="E134" s="165" t="s">
        <v>522</v>
      </c>
      <c r="F134" s="165" t="s">
        <v>5493</v>
      </c>
      <c r="I134" s="166"/>
      <c r="J134" s="167">
        <f>BK134</f>
        <v>0</v>
      </c>
      <c r="L134" s="163"/>
      <c r="M134" s="168"/>
      <c r="N134" s="169"/>
      <c r="O134" s="169"/>
      <c r="P134" s="170">
        <f>P135+P145+P152+P167+P173+P206</f>
        <v>0</v>
      </c>
      <c r="Q134" s="169"/>
      <c r="R134" s="170">
        <f>R135+R145+R152+R167+R173+R206</f>
        <v>0</v>
      </c>
      <c r="S134" s="169"/>
      <c r="T134" s="171">
        <f>T135+T145+T152+T167+T173+T206</f>
        <v>0</v>
      </c>
      <c r="AR134" s="164" t="s">
        <v>83</v>
      </c>
      <c r="AT134" s="172" t="s">
        <v>75</v>
      </c>
      <c r="AU134" s="172" t="s">
        <v>76</v>
      </c>
      <c r="AY134" s="164" t="s">
        <v>524</v>
      </c>
      <c r="BK134" s="173">
        <f>BK135+BK145+BK152+BK167+BK173+BK206</f>
        <v>0</v>
      </c>
    </row>
    <row r="135" spans="1:65" s="12" customFormat="1" ht="22.95" customHeight="1">
      <c r="B135" s="163"/>
      <c r="D135" s="164" t="s">
        <v>75</v>
      </c>
      <c r="E135" s="174" t="s">
        <v>83</v>
      </c>
      <c r="F135" s="174" t="s">
        <v>8388</v>
      </c>
      <c r="I135" s="166"/>
      <c r="J135" s="175">
        <f>BK135</f>
        <v>0</v>
      </c>
      <c r="L135" s="163"/>
      <c r="M135" s="168"/>
      <c r="N135" s="169"/>
      <c r="O135" s="169"/>
      <c r="P135" s="170">
        <f>SUM(P136:P144)</f>
        <v>0</v>
      </c>
      <c r="Q135" s="169"/>
      <c r="R135" s="170">
        <f>SUM(R136:R144)</f>
        <v>0</v>
      </c>
      <c r="S135" s="169"/>
      <c r="T135" s="171">
        <f>SUM(T136:T144)</f>
        <v>0</v>
      </c>
      <c r="AR135" s="164" t="s">
        <v>83</v>
      </c>
      <c r="AT135" s="172" t="s">
        <v>75</v>
      </c>
      <c r="AU135" s="172" t="s">
        <v>83</v>
      </c>
      <c r="AY135" s="164" t="s">
        <v>524</v>
      </c>
      <c r="BK135" s="173">
        <f>SUM(BK136:BK144)</f>
        <v>0</v>
      </c>
    </row>
    <row r="136" spans="1:65" s="2" customFormat="1" ht="33" customHeight="1">
      <c r="A136" s="35"/>
      <c r="B136" s="144"/>
      <c r="C136" s="176" t="s">
        <v>83</v>
      </c>
      <c r="D136" s="176" t="s">
        <v>526</v>
      </c>
      <c r="E136" s="177" t="s">
        <v>8389</v>
      </c>
      <c r="F136" s="178" t="s">
        <v>539</v>
      </c>
      <c r="G136" s="179" t="s">
        <v>529</v>
      </c>
      <c r="H136" s="180">
        <v>45</v>
      </c>
      <c r="I136" s="181"/>
      <c r="J136" s="180">
        <f t="shared" ref="J136:J144" si="5">ROUND(I136*H136,3)</f>
        <v>0</v>
      </c>
      <c r="K136" s="182"/>
      <c r="L136" s="36"/>
      <c r="M136" s="183" t="s">
        <v>1</v>
      </c>
      <c r="N136" s="184" t="s">
        <v>42</v>
      </c>
      <c r="O136" s="61"/>
      <c r="P136" s="185">
        <f t="shared" ref="P136:P144" si="6">O136*H136</f>
        <v>0</v>
      </c>
      <c r="Q136" s="185">
        <v>0</v>
      </c>
      <c r="R136" s="185">
        <f t="shared" ref="R136:R144" si="7">Q136*H136</f>
        <v>0</v>
      </c>
      <c r="S136" s="185">
        <v>0</v>
      </c>
      <c r="T136" s="186">
        <f t="shared" ref="T136:T144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7" t="s">
        <v>530</v>
      </c>
      <c r="AT136" s="187" t="s">
        <v>526</v>
      </c>
      <c r="AU136" s="187" t="s">
        <v>89</v>
      </c>
      <c r="AY136" s="18" t="s">
        <v>524</v>
      </c>
      <c r="BE136" s="105">
        <f t="shared" ref="BE136:BE144" si="9">IF(N136="základná",J136,0)</f>
        <v>0</v>
      </c>
      <c r="BF136" s="105">
        <f t="shared" ref="BF136:BF144" si="10">IF(N136="znížená",J136,0)</f>
        <v>0</v>
      </c>
      <c r="BG136" s="105">
        <f t="shared" ref="BG136:BG144" si="11">IF(N136="zákl. prenesená",J136,0)</f>
        <v>0</v>
      </c>
      <c r="BH136" s="105">
        <f t="shared" ref="BH136:BH144" si="12">IF(N136="zníž. prenesená",J136,0)</f>
        <v>0</v>
      </c>
      <c r="BI136" s="105">
        <f t="shared" ref="BI136:BI144" si="13">IF(N136="nulová",J136,0)</f>
        <v>0</v>
      </c>
      <c r="BJ136" s="18" t="s">
        <v>89</v>
      </c>
      <c r="BK136" s="188">
        <f t="shared" ref="BK136:BK144" si="14">ROUND(I136*H136,3)</f>
        <v>0</v>
      </c>
      <c r="BL136" s="18" t="s">
        <v>530</v>
      </c>
      <c r="BM136" s="187" t="s">
        <v>89</v>
      </c>
    </row>
    <row r="137" spans="1:65" s="2" customFormat="1" ht="33" customHeight="1">
      <c r="A137" s="35"/>
      <c r="B137" s="144"/>
      <c r="C137" s="176" t="s">
        <v>89</v>
      </c>
      <c r="D137" s="176" t="s">
        <v>526</v>
      </c>
      <c r="E137" s="177" t="s">
        <v>8390</v>
      </c>
      <c r="F137" s="178" t="s">
        <v>8391</v>
      </c>
      <c r="G137" s="179" t="s">
        <v>529</v>
      </c>
      <c r="H137" s="180">
        <v>26.3</v>
      </c>
      <c r="I137" s="181"/>
      <c r="J137" s="180">
        <f t="shared" si="5"/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si="6"/>
        <v>0</v>
      </c>
      <c r="Q137" s="185">
        <v>0</v>
      </c>
      <c r="R137" s="185">
        <f t="shared" si="7"/>
        <v>0</v>
      </c>
      <c r="S137" s="185">
        <v>0</v>
      </c>
      <c r="T137" s="186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530</v>
      </c>
      <c r="AT137" s="187" t="s">
        <v>526</v>
      </c>
      <c r="AU137" s="187" t="s">
        <v>89</v>
      </c>
      <c r="AY137" s="18" t="s">
        <v>524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89</v>
      </c>
      <c r="BK137" s="188">
        <f t="shared" si="14"/>
        <v>0</v>
      </c>
      <c r="BL137" s="18" t="s">
        <v>530</v>
      </c>
      <c r="BM137" s="187" t="s">
        <v>530</v>
      </c>
    </row>
    <row r="138" spans="1:65" s="2" customFormat="1" ht="33" customHeight="1">
      <c r="A138" s="35"/>
      <c r="B138" s="144"/>
      <c r="C138" s="176" t="s">
        <v>537</v>
      </c>
      <c r="D138" s="176" t="s">
        <v>526</v>
      </c>
      <c r="E138" s="177" t="s">
        <v>8392</v>
      </c>
      <c r="F138" s="178" t="s">
        <v>8393</v>
      </c>
      <c r="G138" s="179" t="s">
        <v>529</v>
      </c>
      <c r="H138" s="180">
        <v>664.4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530</v>
      </c>
      <c r="AT138" s="187" t="s">
        <v>526</v>
      </c>
      <c r="AU138" s="187" t="s">
        <v>89</v>
      </c>
      <c r="AY138" s="18" t="s">
        <v>524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530</v>
      </c>
      <c r="BM138" s="187" t="s">
        <v>548</v>
      </c>
    </row>
    <row r="139" spans="1:65" s="2" customFormat="1" ht="21.75" customHeight="1">
      <c r="A139" s="35"/>
      <c r="B139" s="144"/>
      <c r="C139" s="176" t="s">
        <v>530</v>
      </c>
      <c r="D139" s="176" t="s">
        <v>526</v>
      </c>
      <c r="E139" s="177" t="s">
        <v>8394</v>
      </c>
      <c r="F139" s="178" t="s">
        <v>8395</v>
      </c>
      <c r="G139" s="179" t="s">
        <v>980</v>
      </c>
      <c r="H139" s="180">
        <v>201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530</v>
      </c>
      <c r="AT139" s="187" t="s">
        <v>526</v>
      </c>
      <c r="AU139" s="187" t="s">
        <v>89</v>
      </c>
      <c r="AY139" s="18" t="s">
        <v>524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530</v>
      </c>
      <c r="BM139" s="187" t="s">
        <v>556</v>
      </c>
    </row>
    <row r="140" spans="1:65" s="2" customFormat="1" ht="21.75" customHeight="1">
      <c r="A140" s="35"/>
      <c r="B140" s="144"/>
      <c r="C140" s="176" t="s">
        <v>544</v>
      </c>
      <c r="D140" s="176" t="s">
        <v>526</v>
      </c>
      <c r="E140" s="177" t="s">
        <v>8396</v>
      </c>
      <c r="F140" s="178" t="s">
        <v>8397</v>
      </c>
      <c r="G140" s="179" t="s">
        <v>980</v>
      </c>
      <c r="H140" s="180">
        <v>224.5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530</v>
      </c>
      <c r="AT140" s="187" t="s">
        <v>526</v>
      </c>
      <c r="AU140" s="187" t="s">
        <v>89</v>
      </c>
      <c r="AY140" s="18" t="s">
        <v>524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530</v>
      </c>
      <c r="BM140" s="187" t="s">
        <v>565</v>
      </c>
    </row>
    <row r="141" spans="1:65" s="2" customFormat="1" ht="21.75" customHeight="1">
      <c r="A141" s="35"/>
      <c r="B141" s="144"/>
      <c r="C141" s="176" t="s">
        <v>548</v>
      </c>
      <c r="D141" s="176" t="s">
        <v>526</v>
      </c>
      <c r="E141" s="177" t="s">
        <v>8398</v>
      </c>
      <c r="F141" s="178" t="s">
        <v>8399</v>
      </c>
      <c r="G141" s="179" t="s">
        <v>574</v>
      </c>
      <c r="H141" s="180">
        <v>74.594999999999999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530</v>
      </c>
      <c r="AT141" s="187" t="s">
        <v>526</v>
      </c>
      <c r="AU141" s="187" t="s">
        <v>89</v>
      </c>
      <c r="AY141" s="18" t="s">
        <v>524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530</v>
      </c>
      <c r="BM141" s="187" t="s">
        <v>153</v>
      </c>
    </row>
    <row r="142" spans="1:65" s="2" customFormat="1" ht="21.75" customHeight="1">
      <c r="A142" s="35"/>
      <c r="B142" s="144"/>
      <c r="C142" s="176" t="s">
        <v>552</v>
      </c>
      <c r="D142" s="176" t="s">
        <v>526</v>
      </c>
      <c r="E142" s="177" t="s">
        <v>8400</v>
      </c>
      <c r="F142" s="178" t="s">
        <v>453</v>
      </c>
      <c r="G142" s="179" t="s">
        <v>574</v>
      </c>
      <c r="H142" s="180">
        <v>5.532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530</v>
      </c>
      <c r="AT142" s="187" t="s">
        <v>526</v>
      </c>
      <c r="AU142" s="187" t="s">
        <v>89</v>
      </c>
      <c r="AY142" s="18" t="s">
        <v>524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530</v>
      </c>
      <c r="BM142" s="187" t="s">
        <v>626</v>
      </c>
    </row>
    <row r="143" spans="1:65" s="2" customFormat="1" ht="21.75" customHeight="1">
      <c r="A143" s="35"/>
      <c r="B143" s="144"/>
      <c r="C143" s="176" t="s">
        <v>556</v>
      </c>
      <c r="D143" s="176" t="s">
        <v>526</v>
      </c>
      <c r="E143" s="177" t="s">
        <v>705</v>
      </c>
      <c r="F143" s="178" t="s">
        <v>706</v>
      </c>
      <c r="G143" s="179" t="s">
        <v>529</v>
      </c>
      <c r="H143" s="180">
        <v>559.92999999999995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530</v>
      </c>
      <c r="AT143" s="187" t="s">
        <v>526</v>
      </c>
      <c r="AU143" s="187" t="s">
        <v>89</v>
      </c>
      <c r="AY143" s="18" t="s">
        <v>524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530</v>
      </c>
      <c r="BM143" s="187" t="s">
        <v>644</v>
      </c>
    </row>
    <row r="144" spans="1:65" s="2" customFormat="1" ht="16.5" customHeight="1">
      <c r="A144" s="35"/>
      <c r="B144" s="144"/>
      <c r="C144" s="176" t="s">
        <v>560</v>
      </c>
      <c r="D144" s="176" t="s">
        <v>526</v>
      </c>
      <c r="E144" s="177" t="s">
        <v>8401</v>
      </c>
      <c r="F144" s="178" t="s">
        <v>8402</v>
      </c>
      <c r="G144" s="179" t="s">
        <v>529</v>
      </c>
      <c r="H144" s="180">
        <v>274.95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530</v>
      </c>
      <c r="AT144" s="187" t="s">
        <v>526</v>
      </c>
      <c r="AU144" s="187" t="s">
        <v>89</v>
      </c>
      <c r="AY144" s="18" t="s">
        <v>524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530</v>
      </c>
      <c r="BM144" s="187" t="s">
        <v>655</v>
      </c>
    </row>
    <row r="145" spans="1:65" s="12" customFormat="1" ht="22.95" customHeight="1">
      <c r="B145" s="163"/>
      <c r="D145" s="164" t="s">
        <v>75</v>
      </c>
      <c r="E145" s="174" t="s">
        <v>89</v>
      </c>
      <c r="F145" s="174" t="s">
        <v>8403</v>
      </c>
      <c r="I145" s="166"/>
      <c r="J145" s="175">
        <f>BK145</f>
        <v>0</v>
      </c>
      <c r="L145" s="163"/>
      <c r="M145" s="168"/>
      <c r="N145" s="169"/>
      <c r="O145" s="169"/>
      <c r="P145" s="170">
        <f>SUM(P146:P151)</f>
        <v>0</v>
      </c>
      <c r="Q145" s="169"/>
      <c r="R145" s="170">
        <f>SUM(R146:R151)</f>
        <v>0</v>
      </c>
      <c r="S145" s="169"/>
      <c r="T145" s="171">
        <f>SUM(T146:T151)</f>
        <v>0</v>
      </c>
      <c r="AR145" s="164" t="s">
        <v>83</v>
      </c>
      <c r="AT145" s="172" t="s">
        <v>75</v>
      </c>
      <c r="AU145" s="172" t="s">
        <v>83</v>
      </c>
      <c r="AY145" s="164" t="s">
        <v>524</v>
      </c>
      <c r="BK145" s="173">
        <f>SUM(BK146:BK151)</f>
        <v>0</v>
      </c>
    </row>
    <row r="146" spans="1:65" s="2" customFormat="1" ht="21.75" customHeight="1">
      <c r="A146" s="35"/>
      <c r="B146" s="144"/>
      <c r="C146" s="176" t="s">
        <v>565</v>
      </c>
      <c r="D146" s="176" t="s">
        <v>526</v>
      </c>
      <c r="E146" s="177" t="s">
        <v>8404</v>
      </c>
      <c r="F146" s="178" t="s">
        <v>8405</v>
      </c>
      <c r="G146" s="179" t="s">
        <v>529</v>
      </c>
      <c r="H146" s="180">
        <v>23.05</v>
      </c>
      <c r="I146" s="181"/>
      <c r="J146" s="180">
        <f t="shared" ref="J146:J151" si="15">ROUND(I146*H146,3)</f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ref="P146:P151" si="16">O146*H146</f>
        <v>0</v>
      </c>
      <c r="Q146" s="185">
        <v>0</v>
      </c>
      <c r="R146" s="185">
        <f t="shared" ref="R146:R151" si="17">Q146*H146</f>
        <v>0</v>
      </c>
      <c r="S146" s="185">
        <v>0</v>
      </c>
      <c r="T146" s="186">
        <f t="shared" ref="T146:T151" si="1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530</v>
      </c>
      <c r="AT146" s="187" t="s">
        <v>526</v>
      </c>
      <c r="AU146" s="187" t="s">
        <v>89</v>
      </c>
      <c r="AY146" s="18" t="s">
        <v>524</v>
      </c>
      <c r="BE146" s="105">
        <f t="shared" ref="BE146:BE151" si="19">IF(N146="základná",J146,0)</f>
        <v>0</v>
      </c>
      <c r="BF146" s="105">
        <f t="shared" ref="BF146:BF151" si="20">IF(N146="znížená",J146,0)</f>
        <v>0</v>
      </c>
      <c r="BG146" s="105">
        <f t="shared" ref="BG146:BG151" si="21">IF(N146="zákl. prenesená",J146,0)</f>
        <v>0</v>
      </c>
      <c r="BH146" s="105">
        <f t="shared" ref="BH146:BH151" si="22">IF(N146="zníž. prenesená",J146,0)</f>
        <v>0</v>
      </c>
      <c r="BI146" s="105">
        <f t="shared" ref="BI146:BI151" si="23">IF(N146="nulová",J146,0)</f>
        <v>0</v>
      </c>
      <c r="BJ146" s="18" t="s">
        <v>89</v>
      </c>
      <c r="BK146" s="188">
        <f t="shared" ref="BK146:BK151" si="24">ROUND(I146*H146,3)</f>
        <v>0</v>
      </c>
      <c r="BL146" s="18" t="s">
        <v>530</v>
      </c>
      <c r="BM146" s="187" t="s">
        <v>7</v>
      </c>
    </row>
    <row r="147" spans="1:65" s="2" customFormat="1" ht="21.75" customHeight="1">
      <c r="A147" s="35"/>
      <c r="B147" s="144"/>
      <c r="C147" s="221" t="s">
        <v>569</v>
      </c>
      <c r="D147" s="221" t="s">
        <v>697</v>
      </c>
      <c r="E147" s="222" t="s">
        <v>8406</v>
      </c>
      <c r="F147" s="223" t="s">
        <v>8407</v>
      </c>
      <c r="G147" s="224" t="s">
        <v>529</v>
      </c>
      <c r="H147" s="225">
        <v>23.510999999999999</v>
      </c>
      <c r="I147" s="226"/>
      <c r="J147" s="225">
        <f t="shared" si="1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16"/>
        <v>0</v>
      </c>
      <c r="Q147" s="185">
        <v>0</v>
      </c>
      <c r="R147" s="185">
        <f t="shared" si="17"/>
        <v>0</v>
      </c>
      <c r="S147" s="185">
        <v>0</v>
      </c>
      <c r="T147" s="186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556</v>
      </c>
      <c r="AT147" s="187" t="s">
        <v>697</v>
      </c>
      <c r="AU147" s="187" t="s">
        <v>89</v>
      </c>
      <c r="AY147" s="18" t="s">
        <v>524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89</v>
      </c>
      <c r="BK147" s="188">
        <f t="shared" si="24"/>
        <v>0</v>
      </c>
      <c r="BL147" s="18" t="s">
        <v>530</v>
      </c>
      <c r="BM147" s="187" t="s">
        <v>674</v>
      </c>
    </row>
    <row r="148" spans="1:65" s="2" customFormat="1" ht="33" customHeight="1">
      <c r="A148" s="35"/>
      <c r="B148" s="144"/>
      <c r="C148" s="176" t="s">
        <v>153</v>
      </c>
      <c r="D148" s="176" t="s">
        <v>526</v>
      </c>
      <c r="E148" s="177" t="s">
        <v>8408</v>
      </c>
      <c r="F148" s="178" t="s">
        <v>8409</v>
      </c>
      <c r="G148" s="179" t="s">
        <v>574</v>
      </c>
      <c r="H148" s="180">
        <v>5.532</v>
      </c>
      <c r="I148" s="181"/>
      <c r="J148" s="180">
        <f t="shared" si="1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16"/>
        <v>0</v>
      </c>
      <c r="Q148" s="185">
        <v>0</v>
      </c>
      <c r="R148" s="185">
        <f t="shared" si="17"/>
        <v>0</v>
      </c>
      <c r="S148" s="185">
        <v>0</v>
      </c>
      <c r="T148" s="186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530</v>
      </c>
      <c r="AT148" s="187" t="s">
        <v>526</v>
      </c>
      <c r="AU148" s="187" t="s">
        <v>89</v>
      </c>
      <c r="AY148" s="18" t="s">
        <v>524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89</v>
      </c>
      <c r="BK148" s="188">
        <f t="shared" si="24"/>
        <v>0</v>
      </c>
      <c r="BL148" s="18" t="s">
        <v>530</v>
      </c>
      <c r="BM148" s="187" t="s">
        <v>408</v>
      </c>
    </row>
    <row r="149" spans="1:65" s="2" customFormat="1" ht="16.5" customHeight="1">
      <c r="A149" s="35"/>
      <c r="B149" s="144"/>
      <c r="C149" s="176" t="s">
        <v>602</v>
      </c>
      <c r="D149" s="176" t="s">
        <v>526</v>
      </c>
      <c r="E149" s="177" t="s">
        <v>8410</v>
      </c>
      <c r="F149" s="178" t="s">
        <v>8411</v>
      </c>
      <c r="G149" s="179" t="s">
        <v>980</v>
      </c>
      <c r="H149" s="180">
        <v>46.1</v>
      </c>
      <c r="I149" s="181"/>
      <c r="J149" s="180">
        <f t="shared" si="1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16"/>
        <v>0</v>
      </c>
      <c r="Q149" s="185">
        <v>0</v>
      </c>
      <c r="R149" s="185">
        <f t="shared" si="17"/>
        <v>0</v>
      </c>
      <c r="S149" s="185">
        <v>0</v>
      </c>
      <c r="T149" s="186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530</v>
      </c>
      <c r="AT149" s="187" t="s">
        <v>526</v>
      </c>
      <c r="AU149" s="187" t="s">
        <v>89</v>
      </c>
      <c r="AY149" s="18" t="s">
        <v>524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89</v>
      </c>
      <c r="BK149" s="188">
        <f t="shared" si="24"/>
        <v>0</v>
      </c>
      <c r="BL149" s="18" t="s">
        <v>530</v>
      </c>
      <c r="BM149" s="187" t="s">
        <v>696</v>
      </c>
    </row>
    <row r="150" spans="1:65" s="2" customFormat="1" ht="16.5" customHeight="1">
      <c r="A150" s="35"/>
      <c r="B150" s="144"/>
      <c r="C150" s="176" t="s">
        <v>626</v>
      </c>
      <c r="D150" s="176" t="s">
        <v>526</v>
      </c>
      <c r="E150" s="177" t="s">
        <v>8412</v>
      </c>
      <c r="F150" s="178" t="s">
        <v>8413</v>
      </c>
      <c r="G150" s="179" t="s">
        <v>574</v>
      </c>
      <c r="H150" s="180">
        <v>0.39200000000000002</v>
      </c>
      <c r="I150" s="181"/>
      <c r="J150" s="180">
        <f t="shared" si="1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16"/>
        <v>0</v>
      </c>
      <c r="Q150" s="185">
        <v>0</v>
      </c>
      <c r="R150" s="185">
        <f t="shared" si="17"/>
        <v>0</v>
      </c>
      <c r="S150" s="185">
        <v>0</v>
      </c>
      <c r="T150" s="186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530</v>
      </c>
      <c r="AT150" s="187" t="s">
        <v>526</v>
      </c>
      <c r="AU150" s="187" t="s">
        <v>89</v>
      </c>
      <c r="AY150" s="18" t="s">
        <v>524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89</v>
      </c>
      <c r="BK150" s="188">
        <f t="shared" si="24"/>
        <v>0</v>
      </c>
      <c r="BL150" s="18" t="s">
        <v>530</v>
      </c>
      <c r="BM150" s="187" t="s">
        <v>710</v>
      </c>
    </row>
    <row r="151" spans="1:65" s="2" customFormat="1" ht="21.75" customHeight="1">
      <c r="A151" s="35"/>
      <c r="B151" s="144"/>
      <c r="C151" s="176" t="s">
        <v>639</v>
      </c>
      <c r="D151" s="176" t="s">
        <v>526</v>
      </c>
      <c r="E151" s="177" t="s">
        <v>8414</v>
      </c>
      <c r="F151" s="178" t="s">
        <v>8415</v>
      </c>
      <c r="G151" s="179" t="s">
        <v>574</v>
      </c>
      <c r="H151" s="180">
        <v>2.65</v>
      </c>
      <c r="I151" s="181"/>
      <c r="J151" s="180">
        <f t="shared" si="1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16"/>
        <v>0</v>
      </c>
      <c r="Q151" s="185">
        <v>0</v>
      </c>
      <c r="R151" s="185">
        <f t="shared" si="17"/>
        <v>0</v>
      </c>
      <c r="S151" s="185">
        <v>0</v>
      </c>
      <c r="T151" s="186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530</v>
      </c>
      <c r="AT151" s="187" t="s">
        <v>526</v>
      </c>
      <c r="AU151" s="187" t="s">
        <v>89</v>
      </c>
      <c r="AY151" s="18" t="s">
        <v>524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89</v>
      </c>
      <c r="BK151" s="188">
        <f t="shared" si="24"/>
        <v>0</v>
      </c>
      <c r="BL151" s="18" t="s">
        <v>530</v>
      </c>
      <c r="BM151" s="187" t="s">
        <v>721</v>
      </c>
    </row>
    <row r="152" spans="1:65" s="12" customFormat="1" ht="22.95" customHeight="1">
      <c r="B152" s="163"/>
      <c r="D152" s="164" t="s">
        <v>75</v>
      </c>
      <c r="E152" s="174" t="s">
        <v>544</v>
      </c>
      <c r="F152" s="174" t="s">
        <v>8416</v>
      </c>
      <c r="I152" s="166"/>
      <c r="J152" s="175">
        <f>BK152</f>
        <v>0</v>
      </c>
      <c r="L152" s="163"/>
      <c r="M152" s="168"/>
      <c r="N152" s="169"/>
      <c r="O152" s="169"/>
      <c r="P152" s="170">
        <f>SUM(P153:P166)</f>
        <v>0</v>
      </c>
      <c r="Q152" s="169"/>
      <c r="R152" s="170">
        <f>SUM(R153:R166)</f>
        <v>0</v>
      </c>
      <c r="S152" s="169"/>
      <c r="T152" s="171">
        <f>SUM(T153:T166)</f>
        <v>0</v>
      </c>
      <c r="AR152" s="164" t="s">
        <v>83</v>
      </c>
      <c r="AT152" s="172" t="s">
        <v>75</v>
      </c>
      <c r="AU152" s="172" t="s">
        <v>83</v>
      </c>
      <c r="AY152" s="164" t="s">
        <v>524</v>
      </c>
      <c r="BK152" s="173">
        <f>SUM(BK153:BK166)</f>
        <v>0</v>
      </c>
    </row>
    <row r="153" spans="1:65" s="2" customFormat="1" ht="21.75" customHeight="1">
      <c r="A153" s="35"/>
      <c r="B153" s="144"/>
      <c r="C153" s="176" t="s">
        <v>644</v>
      </c>
      <c r="D153" s="176" t="s">
        <v>526</v>
      </c>
      <c r="E153" s="177" t="s">
        <v>8417</v>
      </c>
      <c r="F153" s="178" t="s">
        <v>1000</v>
      </c>
      <c r="G153" s="179" t="s">
        <v>529</v>
      </c>
      <c r="H153" s="180">
        <v>47.5</v>
      </c>
      <c r="I153" s="181"/>
      <c r="J153" s="180">
        <f t="shared" ref="J153:J166" si="25">ROUND(I153*H153,3)</f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ref="P153:P166" si="26">O153*H153</f>
        <v>0</v>
      </c>
      <c r="Q153" s="185">
        <v>0</v>
      </c>
      <c r="R153" s="185">
        <f t="shared" ref="R153:R166" si="27">Q153*H153</f>
        <v>0</v>
      </c>
      <c r="S153" s="185">
        <v>0</v>
      </c>
      <c r="T153" s="186">
        <f t="shared" ref="T153:T166" si="28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530</v>
      </c>
      <c r="AT153" s="187" t="s">
        <v>526</v>
      </c>
      <c r="AU153" s="187" t="s">
        <v>89</v>
      </c>
      <c r="AY153" s="18" t="s">
        <v>524</v>
      </c>
      <c r="BE153" s="105">
        <f t="shared" ref="BE153:BE166" si="29">IF(N153="základná",J153,0)</f>
        <v>0</v>
      </c>
      <c r="BF153" s="105">
        <f t="shared" ref="BF153:BF166" si="30">IF(N153="znížená",J153,0)</f>
        <v>0</v>
      </c>
      <c r="BG153" s="105">
        <f t="shared" ref="BG153:BG166" si="31">IF(N153="zákl. prenesená",J153,0)</f>
        <v>0</v>
      </c>
      <c r="BH153" s="105">
        <f t="shared" ref="BH153:BH166" si="32">IF(N153="zníž. prenesená",J153,0)</f>
        <v>0</v>
      </c>
      <c r="BI153" s="105">
        <f t="shared" ref="BI153:BI166" si="33">IF(N153="nulová",J153,0)</f>
        <v>0</v>
      </c>
      <c r="BJ153" s="18" t="s">
        <v>89</v>
      </c>
      <c r="BK153" s="188">
        <f t="shared" ref="BK153:BK166" si="34">ROUND(I153*H153,3)</f>
        <v>0</v>
      </c>
      <c r="BL153" s="18" t="s">
        <v>530</v>
      </c>
      <c r="BM153" s="187" t="s">
        <v>732</v>
      </c>
    </row>
    <row r="154" spans="1:65" s="2" customFormat="1" ht="33" customHeight="1">
      <c r="A154" s="35"/>
      <c r="B154" s="144"/>
      <c r="C154" s="176" t="s">
        <v>649</v>
      </c>
      <c r="D154" s="176" t="s">
        <v>526</v>
      </c>
      <c r="E154" s="177" t="s">
        <v>8418</v>
      </c>
      <c r="F154" s="178" t="s">
        <v>8419</v>
      </c>
      <c r="G154" s="179" t="s">
        <v>529</v>
      </c>
      <c r="H154" s="180">
        <v>47.5</v>
      </c>
      <c r="I154" s="181"/>
      <c r="J154" s="180">
        <f t="shared" si="2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26"/>
        <v>0</v>
      </c>
      <c r="Q154" s="185">
        <v>0</v>
      </c>
      <c r="R154" s="185">
        <f t="shared" si="27"/>
        <v>0</v>
      </c>
      <c r="S154" s="185">
        <v>0</v>
      </c>
      <c r="T154" s="186">
        <f t="shared" si="2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530</v>
      </c>
      <c r="AT154" s="187" t="s">
        <v>526</v>
      </c>
      <c r="AU154" s="187" t="s">
        <v>89</v>
      </c>
      <c r="AY154" s="18" t="s">
        <v>524</v>
      </c>
      <c r="BE154" s="105">
        <f t="shared" si="29"/>
        <v>0</v>
      </c>
      <c r="BF154" s="105">
        <f t="shared" si="30"/>
        <v>0</v>
      </c>
      <c r="BG154" s="105">
        <f t="shared" si="31"/>
        <v>0</v>
      </c>
      <c r="BH154" s="105">
        <f t="shared" si="32"/>
        <v>0</v>
      </c>
      <c r="BI154" s="105">
        <f t="shared" si="33"/>
        <v>0</v>
      </c>
      <c r="BJ154" s="18" t="s">
        <v>89</v>
      </c>
      <c r="BK154" s="188">
        <f t="shared" si="34"/>
        <v>0</v>
      </c>
      <c r="BL154" s="18" t="s">
        <v>530</v>
      </c>
      <c r="BM154" s="187" t="s">
        <v>747</v>
      </c>
    </row>
    <row r="155" spans="1:65" s="2" customFormat="1" ht="33" customHeight="1">
      <c r="A155" s="35"/>
      <c r="B155" s="144"/>
      <c r="C155" s="176" t="s">
        <v>655</v>
      </c>
      <c r="D155" s="176" t="s">
        <v>526</v>
      </c>
      <c r="E155" s="177" t="s">
        <v>8420</v>
      </c>
      <c r="F155" s="178" t="s">
        <v>8421</v>
      </c>
      <c r="G155" s="179" t="s">
        <v>529</v>
      </c>
      <c r="H155" s="180">
        <v>5.7</v>
      </c>
      <c r="I155" s="181"/>
      <c r="J155" s="180">
        <f t="shared" si="2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26"/>
        <v>0</v>
      </c>
      <c r="Q155" s="185">
        <v>0</v>
      </c>
      <c r="R155" s="185">
        <f t="shared" si="27"/>
        <v>0</v>
      </c>
      <c r="S155" s="185">
        <v>0</v>
      </c>
      <c r="T155" s="186">
        <f t="shared" si="2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530</v>
      </c>
      <c r="AT155" s="187" t="s">
        <v>526</v>
      </c>
      <c r="AU155" s="187" t="s">
        <v>89</v>
      </c>
      <c r="AY155" s="18" t="s">
        <v>524</v>
      </c>
      <c r="BE155" s="105">
        <f t="shared" si="29"/>
        <v>0</v>
      </c>
      <c r="BF155" s="105">
        <f t="shared" si="30"/>
        <v>0</v>
      </c>
      <c r="BG155" s="105">
        <f t="shared" si="31"/>
        <v>0</v>
      </c>
      <c r="BH155" s="105">
        <f t="shared" si="32"/>
        <v>0</v>
      </c>
      <c r="BI155" s="105">
        <f t="shared" si="33"/>
        <v>0</v>
      </c>
      <c r="BJ155" s="18" t="s">
        <v>89</v>
      </c>
      <c r="BK155" s="188">
        <f t="shared" si="34"/>
        <v>0</v>
      </c>
      <c r="BL155" s="18" t="s">
        <v>530</v>
      </c>
      <c r="BM155" s="187" t="s">
        <v>758</v>
      </c>
    </row>
    <row r="156" spans="1:65" s="2" customFormat="1" ht="44.25" customHeight="1">
      <c r="A156" s="35"/>
      <c r="B156" s="144"/>
      <c r="C156" s="221" t="s">
        <v>661</v>
      </c>
      <c r="D156" s="221" t="s">
        <v>697</v>
      </c>
      <c r="E156" s="222" t="s">
        <v>8422</v>
      </c>
      <c r="F156" s="223" t="s">
        <v>1016</v>
      </c>
      <c r="G156" s="224" t="s">
        <v>529</v>
      </c>
      <c r="H156" s="225">
        <v>5.7569999999999997</v>
      </c>
      <c r="I156" s="226"/>
      <c r="J156" s="225">
        <f t="shared" si="2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26"/>
        <v>0</v>
      </c>
      <c r="Q156" s="185">
        <v>0</v>
      </c>
      <c r="R156" s="185">
        <f t="shared" si="27"/>
        <v>0</v>
      </c>
      <c r="S156" s="185">
        <v>0</v>
      </c>
      <c r="T156" s="186">
        <f t="shared" si="2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556</v>
      </c>
      <c r="AT156" s="187" t="s">
        <v>697</v>
      </c>
      <c r="AU156" s="187" t="s">
        <v>89</v>
      </c>
      <c r="AY156" s="18" t="s">
        <v>524</v>
      </c>
      <c r="BE156" s="105">
        <f t="shared" si="29"/>
        <v>0</v>
      </c>
      <c r="BF156" s="105">
        <f t="shared" si="30"/>
        <v>0</v>
      </c>
      <c r="BG156" s="105">
        <f t="shared" si="31"/>
        <v>0</v>
      </c>
      <c r="BH156" s="105">
        <f t="shared" si="32"/>
        <v>0</v>
      </c>
      <c r="BI156" s="105">
        <f t="shared" si="33"/>
        <v>0</v>
      </c>
      <c r="BJ156" s="18" t="s">
        <v>89</v>
      </c>
      <c r="BK156" s="188">
        <f t="shared" si="34"/>
        <v>0</v>
      </c>
      <c r="BL156" s="18" t="s">
        <v>530</v>
      </c>
      <c r="BM156" s="187" t="s">
        <v>778</v>
      </c>
    </row>
    <row r="157" spans="1:65" s="2" customFormat="1" ht="33" customHeight="1">
      <c r="A157" s="35"/>
      <c r="B157" s="144"/>
      <c r="C157" s="176" t="s">
        <v>7</v>
      </c>
      <c r="D157" s="176" t="s">
        <v>526</v>
      </c>
      <c r="E157" s="177" t="s">
        <v>8423</v>
      </c>
      <c r="F157" s="178" t="s">
        <v>8424</v>
      </c>
      <c r="G157" s="179" t="s">
        <v>529</v>
      </c>
      <c r="H157" s="180">
        <v>1217.22</v>
      </c>
      <c r="I157" s="181"/>
      <c r="J157" s="180">
        <f t="shared" si="2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26"/>
        <v>0</v>
      </c>
      <c r="Q157" s="185">
        <v>0</v>
      </c>
      <c r="R157" s="185">
        <f t="shared" si="27"/>
        <v>0</v>
      </c>
      <c r="S157" s="185">
        <v>0</v>
      </c>
      <c r="T157" s="186">
        <f t="shared" si="2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530</v>
      </c>
      <c r="AT157" s="187" t="s">
        <v>526</v>
      </c>
      <c r="AU157" s="187" t="s">
        <v>89</v>
      </c>
      <c r="AY157" s="18" t="s">
        <v>524</v>
      </c>
      <c r="BE157" s="105">
        <f t="shared" si="29"/>
        <v>0</v>
      </c>
      <c r="BF157" s="105">
        <f t="shared" si="30"/>
        <v>0</v>
      </c>
      <c r="BG157" s="105">
        <f t="shared" si="31"/>
        <v>0</v>
      </c>
      <c r="BH157" s="105">
        <f t="shared" si="32"/>
        <v>0</v>
      </c>
      <c r="BI157" s="105">
        <f t="shared" si="33"/>
        <v>0</v>
      </c>
      <c r="BJ157" s="18" t="s">
        <v>89</v>
      </c>
      <c r="BK157" s="188">
        <f t="shared" si="34"/>
        <v>0</v>
      </c>
      <c r="BL157" s="18" t="s">
        <v>530</v>
      </c>
      <c r="BM157" s="187" t="s">
        <v>797</v>
      </c>
    </row>
    <row r="158" spans="1:65" s="2" customFormat="1" ht="44.25" customHeight="1">
      <c r="A158" s="35"/>
      <c r="B158" s="144"/>
      <c r="C158" s="221" t="s">
        <v>670</v>
      </c>
      <c r="D158" s="221" t="s">
        <v>697</v>
      </c>
      <c r="E158" s="222" t="s">
        <v>8425</v>
      </c>
      <c r="F158" s="223" t="s">
        <v>8426</v>
      </c>
      <c r="G158" s="224" t="s">
        <v>529</v>
      </c>
      <c r="H158" s="225">
        <v>863.34</v>
      </c>
      <c r="I158" s="226"/>
      <c r="J158" s="225">
        <f t="shared" si="2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26"/>
        <v>0</v>
      </c>
      <c r="Q158" s="185">
        <v>0</v>
      </c>
      <c r="R158" s="185">
        <f t="shared" si="27"/>
        <v>0</v>
      </c>
      <c r="S158" s="185">
        <v>0</v>
      </c>
      <c r="T158" s="186">
        <f t="shared" si="2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556</v>
      </c>
      <c r="AT158" s="187" t="s">
        <v>697</v>
      </c>
      <c r="AU158" s="187" t="s">
        <v>89</v>
      </c>
      <c r="AY158" s="18" t="s">
        <v>524</v>
      </c>
      <c r="BE158" s="105">
        <f t="shared" si="29"/>
        <v>0</v>
      </c>
      <c r="BF158" s="105">
        <f t="shared" si="30"/>
        <v>0</v>
      </c>
      <c r="BG158" s="105">
        <f t="shared" si="31"/>
        <v>0</v>
      </c>
      <c r="BH158" s="105">
        <f t="shared" si="32"/>
        <v>0</v>
      </c>
      <c r="BI158" s="105">
        <f t="shared" si="33"/>
        <v>0</v>
      </c>
      <c r="BJ158" s="18" t="s">
        <v>89</v>
      </c>
      <c r="BK158" s="188">
        <f t="shared" si="34"/>
        <v>0</v>
      </c>
      <c r="BL158" s="18" t="s">
        <v>530</v>
      </c>
      <c r="BM158" s="187" t="s">
        <v>807</v>
      </c>
    </row>
    <row r="159" spans="1:65" s="2" customFormat="1" ht="44.25" customHeight="1">
      <c r="A159" s="35"/>
      <c r="B159" s="144"/>
      <c r="C159" s="221" t="s">
        <v>674</v>
      </c>
      <c r="D159" s="221" t="s">
        <v>697</v>
      </c>
      <c r="E159" s="222" t="s">
        <v>8422</v>
      </c>
      <c r="F159" s="223" t="s">
        <v>1016</v>
      </c>
      <c r="G159" s="224" t="s">
        <v>529</v>
      </c>
      <c r="H159" s="225">
        <v>363.10500000000002</v>
      </c>
      <c r="I159" s="226"/>
      <c r="J159" s="225">
        <f t="shared" si="25"/>
        <v>0</v>
      </c>
      <c r="K159" s="227"/>
      <c r="L159" s="228"/>
      <c r="M159" s="229" t="s">
        <v>1</v>
      </c>
      <c r="N159" s="230" t="s">
        <v>42</v>
      </c>
      <c r="O159" s="61"/>
      <c r="P159" s="185">
        <f t="shared" si="26"/>
        <v>0</v>
      </c>
      <c r="Q159" s="185">
        <v>0</v>
      </c>
      <c r="R159" s="185">
        <f t="shared" si="27"/>
        <v>0</v>
      </c>
      <c r="S159" s="185">
        <v>0</v>
      </c>
      <c r="T159" s="186">
        <f t="shared" si="2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556</v>
      </c>
      <c r="AT159" s="187" t="s">
        <v>697</v>
      </c>
      <c r="AU159" s="187" t="s">
        <v>89</v>
      </c>
      <c r="AY159" s="18" t="s">
        <v>524</v>
      </c>
      <c r="BE159" s="105">
        <f t="shared" si="29"/>
        <v>0</v>
      </c>
      <c r="BF159" s="105">
        <f t="shared" si="30"/>
        <v>0</v>
      </c>
      <c r="BG159" s="105">
        <f t="shared" si="31"/>
        <v>0</v>
      </c>
      <c r="BH159" s="105">
        <f t="shared" si="32"/>
        <v>0</v>
      </c>
      <c r="BI159" s="105">
        <f t="shared" si="33"/>
        <v>0</v>
      </c>
      <c r="BJ159" s="18" t="s">
        <v>89</v>
      </c>
      <c r="BK159" s="188">
        <f t="shared" si="34"/>
        <v>0</v>
      </c>
      <c r="BL159" s="18" t="s">
        <v>530</v>
      </c>
      <c r="BM159" s="187" t="s">
        <v>816</v>
      </c>
    </row>
    <row r="160" spans="1:65" s="2" customFormat="1" ht="33" customHeight="1">
      <c r="A160" s="35"/>
      <c r="B160" s="144"/>
      <c r="C160" s="176" t="s">
        <v>681</v>
      </c>
      <c r="D160" s="176" t="s">
        <v>526</v>
      </c>
      <c r="E160" s="177" t="s">
        <v>8427</v>
      </c>
      <c r="F160" s="178" t="s">
        <v>8428</v>
      </c>
      <c r="G160" s="179" t="s">
        <v>529</v>
      </c>
      <c r="H160" s="180">
        <v>169.6</v>
      </c>
      <c r="I160" s="181"/>
      <c r="J160" s="180">
        <f t="shared" si="2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26"/>
        <v>0</v>
      </c>
      <c r="Q160" s="185">
        <v>0</v>
      </c>
      <c r="R160" s="185">
        <f t="shared" si="27"/>
        <v>0</v>
      </c>
      <c r="S160" s="185">
        <v>0</v>
      </c>
      <c r="T160" s="186">
        <f t="shared" si="2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530</v>
      </c>
      <c r="AT160" s="187" t="s">
        <v>526</v>
      </c>
      <c r="AU160" s="187" t="s">
        <v>89</v>
      </c>
      <c r="AY160" s="18" t="s">
        <v>524</v>
      </c>
      <c r="BE160" s="105">
        <f t="shared" si="29"/>
        <v>0</v>
      </c>
      <c r="BF160" s="105">
        <f t="shared" si="30"/>
        <v>0</v>
      </c>
      <c r="BG160" s="105">
        <f t="shared" si="31"/>
        <v>0</v>
      </c>
      <c r="BH160" s="105">
        <f t="shared" si="32"/>
        <v>0</v>
      </c>
      <c r="BI160" s="105">
        <f t="shared" si="33"/>
        <v>0</v>
      </c>
      <c r="BJ160" s="18" t="s">
        <v>89</v>
      </c>
      <c r="BK160" s="188">
        <f t="shared" si="34"/>
        <v>0</v>
      </c>
      <c r="BL160" s="18" t="s">
        <v>530</v>
      </c>
      <c r="BM160" s="187" t="s">
        <v>827</v>
      </c>
    </row>
    <row r="161" spans="1:65" s="2" customFormat="1" ht="21.75" customHeight="1">
      <c r="A161" s="35"/>
      <c r="B161" s="144"/>
      <c r="C161" s="176" t="s">
        <v>408</v>
      </c>
      <c r="D161" s="176" t="s">
        <v>526</v>
      </c>
      <c r="E161" s="177" t="s">
        <v>8429</v>
      </c>
      <c r="F161" s="178" t="s">
        <v>8430</v>
      </c>
      <c r="G161" s="179" t="s">
        <v>529</v>
      </c>
      <c r="H161" s="180">
        <v>30.82</v>
      </c>
      <c r="I161" s="181"/>
      <c r="J161" s="180">
        <f t="shared" si="2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26"/>
        <v>0</v>
      </c>
      <c r="Q161" s="185">
        <v>0</v>
      </c>
      <c r="R161" s="185">
        <f t="shared" si="27"/>
        <v>0</v>
      </c>
      <c r="S161" s="185">
        <v>0</v>
      </c>
      <c r="T161" s="186">
        <f t="shared" si="2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530</v>
      </c>
      <c r="AT161" s="187" t="s">
        <v>526</v>
      </c>
      <c r="AU161" s="187" t="s">
        <v>89</v>
      </c>
      <c r="AY161" s="18" t="s">
        <v>524</v>
      </c>
      <c r="BE161" s="105">
        <f t="shared" si="29"/>
        <v>0</v>
      </c>
      <c r="BF161" s="105">
        <f t="shared" si="30"/>
        <v>0</v>
      </c>
      <c r="BG161" s="105">
        <f t="shared" si="31"/>
        <v>0</v>
      </c>
      <c r="BH161" s="105">
        <f t="shared" si="32"/>
        <v>0</v>
      </c>
      <c r="BI161" s="105">
        <f t="shared" si="33"/>
        <v>0</v>
      </c>
      <c r="BJ161" s="18" t="s">
        <v>89</v>
      </c>
      <c r="BK161" s="188">
        <f t="shared" si="34"/>
        <v>0</v>
      </c>
      <c r="BL161" s="18" t="s">
        <v>530</v>
      </c>
      <c r="BM161" s="187" t="s">
        <v>862</v>
      </c>
    </row>
    <row r="162" spans="1:65" s="2" customFormat="1" ht="21.75" customHeight="1">
      <c r="A162" s="35"/>
      <c r="B162" s="144"/>
      <c r="C162" s="176" t="s">
        <v>691</v>
      </c>
      <c r="D162" s="176" t="s">
        <v>526</v>
      </c>
      <c r="E162" s="177" t="s">
        <v>8431</v>
      </c>
      <c r="F162" s="178" t="s">
        <v>8432</v>
      </c>
      <c r="G162" s="179" t="s">
        <v>529</v>
      </c>
      <c r="H162" s="180">
        <v>559.92999999999995</v>
      </c>
      <c r="I162" s="181"/>
      <c r="J162" s="180">
        <f t="shared" si="25"/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si="26"/>
        <v>0</v>
      </c>
      <c r="Q162" s="185">
        <v>0</v>
      </c>
      <c r="R162" s="185">
        <f t="shared" si="27"/>
        <v>0</v>
      </c>
      <c r="S162" s="185">
        <v>0</v>
      </c>
      <c r="T162" s="186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530</v>
      </c>
      <c r="AT162" s="187" t="s">
        <v>526</v>
      </c>
      <c r="AU162" s="187" t="s">
        <v>89</v>
      </c>
      <c r="AY162" s="18" t="s">
        <v>524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89</v>
      </c>
      <c r="BK162" s="188">
        <f t="shared" si="34"/>
        <v>0</v>
      </c>
      <c r="BL162" s="18" t="s">
        <v>530</v>
      </c>
      <c r="BM162" s="187" t="s">
        <v>881</v>
      </c>
    </row>
    <row r="163" spans="1:65" s="2" customFormat="1" ht="33" customHeight="1">
      <c r="A163" s="35"/>
      <c r="B163" s="144"/>
      <c r="C163" s="176" t="s">
        <v>696</v>
      </c>
      <c r="D163" s="176" t="s">
        <v>526</v>
      </c>
      <c r="E163" s="177" t="s">
        <v>8433</v>
      </c>
      <c r="F163" s="178" t="s">
        <v>8434</v>
      </c>
      <c r="G163" s="179" t="s">
        <v>529</v>
      </c>
      <c r="H163" s="180">
        <v>7.8</v>
      </c>
      <c r="I163" s="181"/>
      <c r="J163" s="180">
        <f t="shared" si="2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26"/>
        <v>0</v>
      </c>
      <c r="Q163" s="185">
        <v>0</v>
      </c>
      <c r="R163" s="185">
        <f t="shared" si="27"/>
        <v>0</v>
      </c>
      <c r="S163" s="185">
        <v>0</v>
      </c>
      <c r="T163" s="186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530</v>
      </c>
      <c r="AT163" s="187" t="s">
        <v>526</v>
      </c>
      <c r="AU163" s="187" t="s">
        <v>89</v>
      </c>
      <c r="AY163" s="18" t="s">
        <v>524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89</v>
      </c>
      <c r="BK163" s="188">
        <f t="shared" si="34"/>
        <v>0</v>
      </c>
      <c r="BL163" s="18" t="s">
        <v>530</v>
      </c>
      <c r="BM163" s="187" t="s">
        <v>889</v>
      </c>
    </row>
    <row r="164" spans="1:65" s="2" customFormat="1" ht="44.25" customHeight="1">
      <c r="A164" s="35"/>
      <c r="B164" s="144"/>
      <c r="C164" s="221" t="s">
        <v>704</v>
      </c>
      <c r="D164" s="221" t="s">
        <v>697</v>
      </c>
      <c r="E164" s="222" t="s">
        <v>8422</v>
      </c>
      <c r="F164" s="223" t="s">
        <v>1016</v>
      </c>
      <c r="G164" s="224" t="s">
        <v>529</v>
      </c>
      <c r="H164" s="225">
        <v>7.8780000000000001</v>
      </c>
      <c r="I164" s="226"/>
      <c r="J164" s="225">
        <f t="shared" si="2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26"/>
        <v>0</v>
      </c>
      <c r="Q164" s="185">
        <v>0</v>
      </c>
      <c r="R164" s="185">
        <f t="shared" si="27"/>
        <v>0</v>
      </c>
      <c r="S164" s="185">
        <v>0</v>
      </c>
      <c r="T164" s="186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556</v>
      </c>
      <c r="AT164" s="187" t="s">
        <v>697</v>
      </c>
      <c r="AU164" s="187" t="s">
        <v>89</v>
      </c>
      <c r="AY164" s="18" t="s">
        <v>524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89</v>
      </c>
      <c r="BK164" s="188">
        <f t="shared" si="34"/>
        <v>0</v>
      </c>
      <c r="BL164" s="18" t="s">
        <v>530</v>
      </c>
      <c r="BM164" s="187" t="s">
        <v>904</v>
      </c>
    </row>
    <row r="165" spans="1:65" s="2" customFormat="1" ht="33" customHeight="1">
      <c r="A165" s="35"/>
      <c r="B165" s="144"/>
      <c r="C165" s="176" t="s">
        <v>710</v>
      </c>
      <c r="D165" s="176" t="s">
        <v>526</v>
      </c>
      <c r="E165" s="177" t="s">
        <v>8433</v>
      </c>
      <c r="F165" s="178" t="s">
        <v>8434</v>
      </c>
      <c r="G165" s="179" t="s">
        <v>529</v>
      </c>
      <c r="H165" s="180">
        <v>6.24</v>
      </c>
      <c r="I165" s="181"/>
      <c r="J165" s="180">
        <f t="shared" si="2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26"/>
        <v>0</v>
      </c>
      <c r="Q165" s="185">
        <v>0</v>
      </c>
      <c r="R165" s="185">
        <f t="shared" si="27"/>
        <v>0</v>
      </c>
      <c r="S165" s="185">
        <v>0</v>
      </c>
      <c r="T165" s="186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530</v>
      </c>
      <c r="AT165" s="187" t="s">
        <v>526</v>
      </c>
      <c r="AU165" s="187" t="s">
        <v>89</v>
      </c>
      <c r="AY165" s="18" t="s">
        <v>524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89</v>
      </c>
      <c r="BK165" s="188">
        <f t="shared" si="34"/>
        <v>0</v>
      </c>
      <c r="BL165" s="18" t="s">
        <v>530</v>
      </c>
      <c r="BM165" s="187" t="s">
        <v>913</v>
      </c>
    </row>
    <row r="166" spans="1:65" s="2" customFormat="1" ht="44.25" customHeight="1">
      <c r="A166" s="35"/>
      <c r="B166" s="144"/>
      <c r="C166" s="221" t="s">
        <v>717</v>
      </c>
      <c r="D166" s="221" t="s">
        <v>697</v>
      </c>
      <c r="E166" s="222" t="s">
        <v>8435</v>
      </c>
      <c r="F166" s="223" t="s">
        <v>8436</v>
      </c>
      <c r="G166" s="224" t="s">
        <v>529</v>
      </c>
      <c r="H166" s="225">
        <v>6.3019999999999996</v>
      </c>
      <c r="I166" s="226"/>
      <c r="J166" s="225">
        <f t="shared" si="2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26"/>
        <v>0</v>
      </c>
      <c r="Q166" s="185">
        <v>0</v>
      </c>
      <c r="R166" s="185">
        <f t="shared" si="27"/>
        <v>0</v>
      </c>
      <c r="S166" s="185">
        <v>0</v>
      </c>
      <c r="T166" s="186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556</v>
      </c>
      <c r="AT166" s="187" t="s">
        <v>697</v>
      </c>
      <c r="AU166" s="187" t="s">
        <v>89</v>
      </c>
      <c r="AY166" s="18" t="s">
        <v>524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89</v>
      </c>
      <c r="BK166" s="188">
        <f t="shared" si="34"/>
        <v>0</v>
      </c>
      <c r="BL166" s="18" t="s">
        <v>530</v>
      </c>
      <c r="BM166" s="187" t="s">
        <v>926</v>
      </c>
    </row>
    <row r="167" spans="1:65" s="12" customFormat="1" ht="22.95" customHeight="1">
      <c r="B167" s="163"/>
      <c r="D167" s="164" t="s">
        <v>75</v>
      </c>
      <c r="E167" s="174" t="s">
        <v>556</v>
      </c>
      <c r="F167" s="174" t="s">
        <v>8437</v>
      </c>
      <c r="I167" s="166"/>
      <c r="J167" s="175">
        <f>BK167</f>
        <v>0</v>
      </c>
      <c r="L167" s="163"/>
      <c r="M167" s="168"/>
      <c r="N167" s="169"/>
      <c r="O167" s="169"/>
      <c r="P167" s="170">
        <f>SUM(P168:P172)</f>
        <v>0</v>
      </c>
      <c r="Q167" s="169"/>
      <c r="R167" s="170">
        <f>SUM(R168:R172)</f>
        <v>0</v>
      </c>
      <c r="S167" s="169"/>
      <c r="T167" s="171">
        <f>SUM(T168:T172)</f>
        <v>0</v>
      </c>
      <c r="AR167" s="164" t="s">
        <v>83</v>
      </c>
      <c r="AT167" s="172" t="s">
        <v>75</v>
      </c>
      <c r="AU167" s="172" t="s">
        <v>83</v>
      </c>
      <c r="AY167" s="164" t="s">
        <v>524</v>
      </c>
      <c r="BK167" s="173">
        <f>SUM(BK168:BK172)</f>
        <v>0</v>
      </c>
    </row>
    <row r="168" spans="1:65" s="2" customFormat="1" ht="21.75" customHeight="1">
      <c r="A168" s="35"/>
      <c r="B168" s="144"/>
      <c r="C168" s="176" t="s">
        <v>721</v>
      </c>
      <c r="D168" s="176" t="s">
        <v>526</v>
      </c>
      <c r="E168" s="177" t="s">
        <v>8438</v>
      </c>
      <c r="F168" s="178" t="s">
        <v>8439</v>
      </c>
      <c r="G168" s="179" t="s">
        <v>879</v>
      </c>
      <c r="H168" s="180">
        <v>4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530</v>
      </c>
      <c r="AT168" s="187" t="s">
        <v>526</v>
      </c>
      <c r="AU168" s="187" t="s">
        <v>89</v>
      </c>
      <c r="AY168" s="18" t="s">
        <v>524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530</v>
      </c>
      <c r="BM168" s="187" t="s">
        <v>940</v>
      </c>
    </row>
    <row r="169" spans="1:65" s="2" customFormat="1" ht="16.5" customHeight="1">
      <c r="A169" s="35"/>
      <c r="B169" s="144"/>
      <c r="C169" s="221" t="s">
        <v>726</v>
      </c>
      <c r="D169" s="221" t="s">
        <v>697</v>
      </c>
      <c r="E169" s="222" t="s">
        <v>8440</v>
      </c>
      <c r="F169" s="223" t="s">
        <v>8441</v>
      </c>
      <c r="G169" s="224" t="s">
        <v>879</v>
      </c>
      <c r="H169" s="225">
        <v>1</v>
      </c>
      <c r="I169" s="226"/>
      <c r="J169" s="225">
        <f>ROUND(I169*H169,3)</f>
        <v>0</v>
      </c>
      <c r="K169" s="227"/>
      <c r="L169" s="228"/>
      <c r="M169" s="229" t="s">
        <v>1</v>
      </c>
      <c r="N169" s="230" t="s">
        <v>42</v>
      </c>
      <c r="O169" s="61"/>
      <c r="P169" s="185">
        <f>O169*H169</f>
        <v>0</v>
      </c>
      <c r="Q169" s="185">
        <v>0</v>
      </c>
      <c r="R169" s="185">
        <f>Q169*H169</f>
        <v>0</v>
      </c>
      <c r="S169" s="185">
        <v>0</v>
      </c>
      <c r="T169" s="18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556</v>
      </c>
      <c r="AT169" s="187" t="s">
        <v>697</v>
      </c>
      <c r="AU169" s="187" t="s">
        <v>89</v>
      </c>
      <c r="AY169" s="18" t="s">
        <v>524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89</v>
      </c>
      <c r="BK169" s="188">
        <f>ROUND(I169*H169,3)</f>
        <v>0</v>
      </c>
      <c r="BL169" s="18" t="s">
        <v>530</v>
      </c>
      <c r="BM169" s="187" t="s">
        <v>948</v>
      </c>
    </row>
    <row r="170" spans="1:65" s="2" customFormat="1" ht="16.5" customHeight="1">
      <c r="A170" s="35"/>
      <c r="B170" s="144"/>
      <c r="C170" s="221" t="s">
        <v>732</v>
      </c>
      <c r="D170" s="221" t="s">
        <v>697</v>
      </c>
      <c r="E170" s="222" t="s">
        <v>8442</v>
      </c>
      <c r="F170" s="223" t="s">
        <v>8443</v>
      </c>
      <c r="G170" s="224" t="s">
        <v>879</v>
      </c>
      <c r="H170" s="225">
        <v>2</v>
      </c>
      <c r="I170" s="226"/>
      <c r="J170" s="225">
        <f>ROUND(I170*H170,3)</f>
        <v>0</v>
      </c>
      <c r="K170" s="227"/>
      <c r="L170" s="228"/>
      <c r="M170" s="229" t="s">
        <v>1</v>
      </c>
      <c r="N170" s="230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</v>
      </c>
      <c r="T170" s="18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556</v>
      </c>
      <c r="AT170" s="187" t="s">
        <v>697</v>
      </c>
      <c r="AU170" s="187" t="s">
        <v>89</v>
      </c>
      <c r="AY170" s="18" t="s">
        <v>524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530</v>
      </c>
      <c r="BM170" s="187" t="s">
        <v>958</v>
      </c>
    </row>
    <row r="171" spans="1:65" s="2" customFormat="1" ht="16.5" customHeight="1">
      <c r="A171" s="35"/>
      <c r="B171" s="144"/>
      <c r="C171" s="221" t="s">
        <v>740</v>
      </c>
      <c r="D171" s="221" t="s">
        <v>697</v>
      </c>
      <c r="E171" s="222" t="s">
        <v>8444</v>
      </c>
      <c r="F171" s="223" t="s">
        <v>8445</v>
      </c>
      <c r="G171" s="224" t="s">
        <v>879</v>
      </c>
      <c r="H171" s="225">
        <v>1</v>
      </c>
      <c r="I171" s="226"/>
      <c r="J171" s="225">
        <f>ROUND(I171*H171,3)</f>
        <v>0</v>
      </c>
      <c r="K171" s="227"/>
      <c r="L171" s="228"/>
      <c r="M171" s="229" t="s">
        <v>1</v>
      </c>
      <c r="N171" s="230" t="s">
        <v>42</v>
      </c>
      <c r="O171" s="61"/>
      <c r="P171" s="185">
        <f>O171*H171</f>
        <v>0</v>
      </c>
      <c r="Q171" s="185">
        <v>0</v>
      </c>
      <c r="R171" s="185">
        <f>Q171*H171</f>
        <v>0</v>
      </c>
      <c r="S171" s="185">
        <v>0</v>
      </c>
      <c r="T171" s="18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556</v>
      </c>
      <c r="AT171" s="187" t="s">
        <v>697</v>
      </c>
      <c r="AU171" s="187" t="s">
        <v>89</v>
      </c>
      <c r="AY171" s="18" t="s">
        <v>524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89</v>
      </c>
      <c r="BK171" s="188">
        <f>ROUND(I171*H171,3)</f>
        <v>0</v>
      </c>
      <c r="BL171" s="18" t="s">
        <v>530</v>
      </c>
      <c r="BM171" s="187" t="s">
        <v>969</v>
      </c>
    </row>
    <row r="172" spans="1:65" s="2" customFormat="1" ht="21.75" customHeight="1">
      <c r="A172" s="35"/>
      <c r="B172" s="144"/>
      <c r="C172" s="221" t="s">
        <v>747</v>
      </c>
      <c r="D172" s="221" t="s">
        <v>697</v>
      </c>
      <c r="E172" s="222" t="s">
        <v>8446</v>
      </c>
      <c r="F172" s="223" t="s">
        <v>8447</v>
      </c>
      <c r="G172" s="224" t="s">
        <v>879</v>
      </c>
      <c r="H172" s="225">
        <v>4</v>
      </c>
      <c r="I172" s="226"/>
      <c r="J172" s="225">
        <f>ROUND(I172*H172,3)</f>
        <v>0</v>
      </c>
      <c r="K172" s="227"/>
      <c r="L172" s="228"/>
      <c r="M172" s="229" t="s">
        <v>1</v>
      </c>
      <c r="N172" s="230" t="s">
        <v>42</v>
      </c>
      <c r="O172" s="61"/>
      <c r="P172" s="185">
        <f>O172*H172</f>
        <v>0</v>
      </c>
      <c r="Q172" s="185">
        <v>0</v>
      </c>
      <c r="R172" s="185">
        <f>Q172*H172</f>
        <v>0</v>
      </c>
      <c r="S172" s="185">
        <v>0</v>
      </c>
      <c r="T172" s="18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556</v>
      </c>
      <c r="AT172" s="187" t="s">
        <v>697</v>
      </c>
      <c r="AU172" s="187" t="s">
        <v>89</v>
      </c>
      <c r="AY172" s="18" t="s">
        <v>524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89</v>
      </c>
      <c r="BK172" s="188">
        <f>ROUND(I172*H172,3)</f>
        <v>0</v>
      </c>
      <c r="BL172" s="18" t="s">
        <v>530</v>
      </c>
      <c r="BM172" s="187" t="s">
        <v>977</v>
      </c>
    </row>
    <row r="173" spans="1:65" s="12" customFormat="1" ht="22.95" customHeight="1">
      <c r="B173" s="163"/>
      <c r="D173" s="164" t="s">
        <v>75</v>
      </c>
      <c r="E173" s="174" t="s">
        <v>560</v>
      </c>
      <c r="F173" s="174" t="s">
        <v>8448</v>
      </c>
      <c r="I173" s="166"/>
      <c r="J173" s="175">
        <f>BK173</f>
        <v>0</v>
      </c>
      <c r="L173" s="163"/>
      <c r="M173" s="168"/>
      <c r="N173" s="169"/>
      <c r="O173" s="169"/>
      <c r="P173" s="170">
        <f>SUM(P174:P205)</f>
        <v>0</v>
      </c>
      <c r="Q173" s="169"/>
      <c r="R173" s="170">
        <f>SUM(R174:R205)</f>
        <v>0</v>
      </c>
      <c r="S173" s="169"/>
      <c r="T173" s="171">
        <f>SUM(T174:T205)</f>
        <v>0</v>
      </c>
      <c r="AR173" s="164" t="s">
        <v>83</v>
      </c>
      <c r="AT173" s="172" t="s">
        <v>75</v>
      </c>
      <c r="AU173" s="172" t="s">
        <v>83</v>
      </c>
      <c r="AY173" s="164" t="s">
        <v>524</v>
      </c>
      <c r="BK173" s="173">
        <f>SUM(BK174:BK205)</f>
        <v>0</v>
      </c>
    </row>
    <row r="174" spans="1:65" s="2" customFormat="1" ht="21.75" customHeight="1">
      <c r="A174" s="35"/>
      <c r="B174" s="144"/>
      <c r="C174" s="176" t="s">
        <v>754</v>
      </c>
      <c r="D174" s="176" t="s">
        <v>526</v>
      </c>
      <c r="E174" s="177" t="s">
        <v>8449</v>
      </c>
      <c r="F174" s="178" t="s">
        <v>8450</v>
      </c>
      <c r="G174" s="179" t="s">
        <v>879</v>
      </c>
      <c r="H174" s="180">
        <v>3</v>
      </c>
      <c r="I174" s="181"/>
      <c r="J174" s="180">
        <f t="shared" ref="J174:J205" si="35">ROUND(I174*H174,3)</f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ref="P174:P205" si="36">O174*H174</f>
        <v>0</v>
      </c>
      <c r="Q174" s="185">
        <v>0</v>
      </c>
      <c r="R174" s="185">
        <f t="shared" ref="R174:R205" si="37">Q174*H174</f>
        <v>0</v>
      </c>
      <c r="S174" s="185">
        <v>0</v>
      </c>
      <c r="T174" s="186">
        <f t="shared" ref="T174:T205" si="38"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530</v>
      </c>
      <c r="AT174" s="187" t="s">
        <v>526</v>
      </c>
      <c r="AU174" s="187" t="s">
        <v>89</v>
      </c>
      <c r="AY174" s="18" t="s">
        <v>524</v>
      </c>
      <c r="BE174" s="105">
        <f t="shared" ref="BE174:BE205" si="39">IF(N174="základná",J174,0)</f>
        <v>0</v>
      </c>
      <c r="BF174" s="105">
        <f t="shared" ref="BF174:BF205" si="40">IF(N174="znížená",J174,0)</f>
        <v>0</v>
      </c>
      <c r="BG174" s="105">
        <f t="shared" ref="BG174:BG205" si="41">IF(N174="zákl. prenesená",J174,0)</f>
        <v>0</v>
      </c>
      <c r="BH174" s="105">
        <f t="shared" ref="BH174:BH205" si="42">IF(N174="zníž. prenesená",J174,0)</f>
        <v>0</v>
      </c>
      <c r="BI174" s="105">
        <f t="shared" ref="BI174:BI205" si="43">IF(N174="nulová",J174,0)</f>
        <v>0</v>
      </c>
      <c r="BJ174" s="18" t="s">
        <v>89</v>
      </c>
      <c r="BK174" s="188">
        <f t="shared" ref="BK174:BK205" si="44">ROUND(I174*H174,3)</f>
        <v>0</v>
      </c>
      <c r="BL174" s="18" t="s">
        <v>530</v>
      </c>
      <c r="BM174" s="187" t="s">
        <v>988</v>
      </c>
    </row>
    <row r="175" spans="1:65" s="2" customFormat="1" ht="21.75" customHeight="1">
      <c r="A175" s="35"/>
      <c r="B175" s="144"/>
      <c r="C175" s="221" t="s">
        <v>758</v>
      </c>
      <c r="D175" s="221" t="s">
        <v>697</v>
      </c>
      <c r="E175" s="222" t="s">
        <v>8451</v>
      </c>
      <c r="F175" s="223" t="s">
        <v>8452</v>
      </c>
      <c r="G175" s="224" t="s">
        <v>879</v>
      </c>
      <c r="H175" s="225">
        <v>2</v>
      </c>
      <c r="I175" s="226"/>
      <c r="J175" s="225">
        <f t="shared" si="3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36"/>
        <v>0</v>
      </c>
      <c r="Q175" s="185">
        <v>0</v>
      </c>
      <c r="R175" s="185">
        <f t="shared" si="37"/>
        <v>0</v>
      </c>
      <c r="S175" s="185">
        <v>0</v>
      </c>
      <c r="T175" s="186">
        <f t="shared" si="3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556</v>
      </c>
      <c r="AT175" s="187" t="s">
        <v>697</v>
      </c>
      <c r="AU175" s="187" t="s">
        <v>89</v>
      </c>
      <c r="AY175" s="18" t="s">
        <v>524</v>
      </c>
      <c r="BE175" s="105">
        <f t="shared" si="39"/>
        <v>0</v>
      </c>
      <c r="BF175" s="105">
        <f t="shared" si="40"/>
        <v>0</v>
      </c>
      <c r="BG175" s="105">
        <f t="shared" si="41"/>
        <v>0</v>
      </c>
      <c r="BH175" s="105">
        <f t="shared" si="42"/>
        <v>0</v>
      </c>
      <c r="BI175" s="105">
        <f t="shared" si="43"/>
        <v>0</v>
      </c>
      <c r="BJ175" s="18" t="s">
        <v>89</v>
      </c>
      <c r="BK175" s="188">
        <f t="shared" si="44"/>
        <v>0</v>
      </c>
      <c r="BL175" s="18" t="s">
        <v>530</v>
      </c>
      <c r="BM175" s="187" t="s">
        <v>998</v>
      </c>
    </row>
    <row r="176" spans="1:65" s="2" customFormat="1" ht="55.5" customHeight="1">
      <c r="A176" s="35"/>
      <c r="B176" s="144"/>
      <c r="C176" s="221" t="s">
        <v>764</v>
      </c>
      <c r="D176" s="221" t="s">
        <v>697</v>
      </c>
      <c r="E176" s="222" t="s">
        <v>8453</v>
      </c>
      <c r="F176" s="223" t="s">
        <v>8454</v>
      </c>
      <c r="G176" s="224" t="s">
        <v>879</v>
      </c>
      <c r="H176" s="225">
        <v>1</v>
      </c>
      <c r="I176" s="226"/>
      <c r="J176" s="225">
        <f t="shared" si="35"/>
        <v>0</v>
      </c>
      <c r="K176" s="227"/>
      <c r="L176" s="228"/>
      <c r="M176" s="229" t="s">
        <v>1</v>
      </c>
      <c r="N176" s="230" t="s">
        <v>42</v>
      </c>
      <c r="O176" s="61"/>
      <c r="P176" s="185">
        <f t="shared" si="36"/>
        <v>0</v>
      </c>
      <c r="Q176" s="185">
        <v>0</v>
      </c>
      <c r="R176" s="185">
        <f t="shared" si="37"/>
        <v>0</v>
      </c>
      <c r="S176" s="185">
        <v>0</v>
      </c>
      <c r="T176" s="186">
        <f t="shared" si="3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556</v>
      </c>
      <c r="AT176" s="187" t="s">
        <v>697</v>
      </c>
      <c r="AU176" s="187" t="s">
        <v>89</v>
      </c>
      <c r="AY176" s="18" t="s">
        <v>524</v>
      </c>
      <c r="BE176" s="105">
        <f t="shared" si="39"/>
        <v>0</v>
      </c>
      <c r="BF176" s="105">
        <f t="shared" si="40"/>
        <v>0</v>
      </c>
      <c r="BG176" s="105">
        <f t="shared" si="41"/>
        <v>0</v>
      </c>
      <c r="BH176" s="105">
        <f t="shared" si="42"/>
        <v>0</v>
      </c>
      <c r="BI176" s="105">
        <f t="shared" si="43"/>
        <v>0</v>
      </c>
      <c r="BJ176" s="18" t="s">
        <v>89</v>
      </c>
      <c r="BK176" s="188">
        <f t="shared" si="44"/>
        <v>0</v>
      </c>
      <c r="BL176" s="18" t="s">
        <v>530</v>
      </c>
      <c r="BM176" s="187" t="s">
        <v>1006</v>
      </c>
    </row>
    <row r="177" spans="1:65" s="2" customFormat="1" ht="21.75" customHeight="1">
      <c r="A177" s="35"/>
      <c r="B177" s="144"/>
      <c r="C177" s="176" t="s">
        <v>778</v>
      </c>
      <c r="D177" s="176" t="s">
        <v>526</v>
      </c>
      <c r="E177" s="177" t="s">
        <v>8455</v>
      </c>
      <c r="F177" s="178" t="s">
        <v>8456</v>
      </c>
      <c r="G177" s="179" t="s">
        <v>879</v>
      </c>
      <c r="H177" s="180">
        <v>2</v>
      </c>
      <c r="I177" s="181"/>
      <c r="J177" s="180">
        <f t="shared" si="35"/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si="36"/>
        <v>0</v>
      </c>
      <c r="Q177" s="185">
        <v>0</v>
      </c>
      <c r="R177" s="185">
        <f t="shared" si="37"/>
        <v>0</v>
      </c>
      <c r="S177" s="185">
        <v>0</v>
      </c>
      <c r="T177" s="186">
        <f t="shared" si="3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530</v>
      </c>
      <c r="AT177" s="187" t="s">
        <v>526</v>
      </c>
      <c r="AU177" s="187" t="s">
        <v>89</v>
      </c>
      <c r="AY177" s="18" t="s">
        <v>524</v>
      </c>
      <c r="BE177" s="105">
        <f t="shared" si="39"/>
        <v>0</v>
      </c>
      <c r="BF177" s="105">
        <f t="shared" si="40"/>
        <v>0</v>
      </c>
      <c r="BG177" s="105">
        <f t="shared" si="41"/>
        <v>0</v>
      </c>
      <c r="BH177" s="105">
        <f t="shared" si="42"/>
        <v>0</v>
      </c>
      <c r="BI177" s="105">
        <f t="shared" si="43"/>
        <v>0</v>
      </c>
      <c r="BJ177" s="18" t="s">
        <v>89</v>
      </c>
      <c r="BK177" s="188">
        <f t="shared" si="44"/>
        <v>0</v>
      </c>
      <c r="BL177" s="18" t="s">
        <v>530</v>
      </c>
      <c r="BM177" s="187" t="s">
        <v>1014</v>
      </c>
    </row>
    <row r="178" spans="1:65" s="2" customFormat="1" ht="16.5" customHeight="1">
      <c r="A178" s="35"/>
      <c r="B178" s="144"/>
      <c r="C178" s="221" t="s">
        <v>784</v>
      </c>
      <c r="D178" s="221" t="s">
        <v>697</v>
      </c>
      <c r="E178" s="222" t="s">
        <v>8457</v>
      </c>
      <c r="F178" s="223" t="s">
        <v>8458</v>
      </c>
      <c r="G178" s="224" t="s">
        <v>879</v>
      </c>
      <c r="H178" s="225">
        <v>6</v>
      </c>
      <c r="I178" s="226"/>
      <c r="J178" s="225">
        <f t="shared" si="3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36"/>
        <v>0</v>
      </c>
      <c r="Q178" s="185">
        <v>0</v>
      </c>
      <c r="R178" s="185">
        <f t="shared" si="37"/>
        <v>0</v>
      </c>
      <c r="S178" s="185">
        <v>0</v>
      </c>
      <c r="T178" s="186">
        <f t="shared" si="3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556</v>
      </c>
      <c r="AT178" s="187" t="s">
        <v>697</v>
      </c>
      <c r="AU178" s="187" t="s">
        <v>89</v>
      </c>
      <c r="AY178" s="18" t="s">
        <v>524</v>
      </c>
      <c r="BE178" s="105">
        <f t="shared" si="39"/>
        <v>0</v>
      </c>
      <c r="BF178" s="105">
        <f t="shared" si="40"/>
        <v>0</v>
      </c>
      <c r="BG178" s="105">
        <f t="shared" si="41"/>
        <v>0</v>
      </c>
      <c r="BH178" s="105">
        <f t="shared" si="42"/>
        <v>0</v>
      </c>
      <c r="BI178" s="105">
        <f t="shared" si="43"/>
        <v>0</v>
      </c>
      <c r="BJ178" s="18" t="s">
        <v>89</v>
      </c>
      <c r="BK178" s="188">
        <f t="shared" si="44"/>
        <v>0</v>
      </c>
      <c r="BL178" s="18" t="s">
        <v>530</v>
      </c>
      <c r="BM178" s="187" t="s">
        <v>1166</v>
      </c>
    </row>
    <row r="179" spans="1:65" s="2" customFormat="1" ht="16.5" customHeight="1">
      <c r="A179" s="35"/>
      <c r="B179" s="144"/>
      <c r="C179" s="221" t="s">
        <v>797</v>
      </c>
      <c r="D179" s="221" t="s">
        <v>697</v>
      </c>
      <c r="E179" s="222" t="s">
        <v>8459</v>
      </c>
      <c r="F179" s="223" t="s">
        <v>8460</v>
      </c>
      <c r="G179" s="224" t="s">
        <v>879</v>
      </c>
      <c r="H179" s="225">
        <v>7</v>
      </c>
      <c r="I179" s="226"/>
      <c r="J179" s="225">
        <f t="shared" si="3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36"/>
        <v>0</v>
      </c>
      <c r="Q179" s="185">
        <v>0</v>
      </c>
      <c r="R179" s="185">
        <f t="shared" si="37"/>
        <v>0</v>
      </c>
      <c r="S179" s="185">
        <v>0</v>
      </c>
      <c r="T179" s="186">
        <f t="shared" si="3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556</v>
      </c>
      <c r="AT179" s="187" t="s">
        <v>697</v>
      </c>
      <c r="AU179" s="187" t="s">
        <v>89</v>
      </c>
      <c r="AY179" s="18" t="s">
        <v>524</v>
      </c>
      <c r="BE179" s="105">
        <f t="shared" si="39"/>
        <v>0</v>
      </c>
      <c r="BF179" s="105">
        <f t="shared" si="40"/>
        <v>0</v>
      </c>
      <c r="BG179" s="105">
        <f t="shared" si="41"/>
        <v>0</v>
      </c>
      <c r="BH179" s="105">
        <f t="shared" si="42"/>
        <v>0</v>
      </c>
      <c r="BI179" s="105">
        <f t="shared" si="43"/>
        <v>0</v>
      </c>
      <c r="BJ179" s="18" t="s">
        <v>89</v>
      </c>
      <c r="BK179" s="188">
        <f t="shared" si="44"/>
        <v>0</v>
      </c>
      <c r="BL179" s="18" t="s">
        <v>530</v>
      </c>
      <c r="BM179" s="187" t="s">
        <v>1643</v>
      </c>
    </row>
    <row r="180" spans="1:65" s="2" customFormat="1" ht="16.5" customHeight="1">
      <c r="A180" s="35"/>
      <c r="B180" s="144"/>
      <c r="C180" s="221" t="s">
        <v>801</v>
      </c>
      <c r="D180" s="221" t="s">
        <v>697</v>
      </c>
      <c r="E180" s="222" t="s">
        <v>8461</v>
      </c>
      <c r="F180" s="223" t="s">
        <v>8462</v>
      </c>
      <c r="G180" s="224" t="s">
        <v>879</v>
      </c>
      <c r="H180" s="225">
        <v>2</v>
      </c>
      <c r="I180" s="226"/>
      <c r="J180" s="225">
        <f t="shared" si="3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36"/>
        <v>0</v>
      </c>
      <c r="Q180" s="185">
        <v>0</v>
      </c>
      <c r="R180" s="185">
        <f t="shared" si="37"/>
        <v>0</v>
      </c>
      <c r="S180" s="185">
        <v>0</v>
      </c>
      <c r="T180" s="186">
        <f t="shared" si="3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556</v>
      </c>
      <c r="AT180" s="187" t="s">
        <v>697</v>
      </c>
      <c r="AU180" s="187" t="s">
        <v>89</v>
      </c>
      <c r="AY180" s="18" t="s">
        <v>524</v>
      </c>
      <c r="BE180" s="105">
        <f t="shared" si="39"/>
        <v>0</v>
      </c>
      <c r="BF180" s="105">
        <f t="shared" si="40"/>
        <v>0</v>
      </c>
      <c r="BG180" s="105">
        <f t="shared" si="41"/>
        <v>0</v>
      </c>
      <c r="BH180" s="105">
        <f t="shared" si="42"/>
        <v>0</v>
      </c>
      <c r="BI180" s="105">
        <f t="shared" si="43"/>
        <v>0</v>
      </c>
      <c r="BJ180" s="18" t="s">
        <v>89</v>
      </c>
      <c r="BK180" s="188">
        <f t="shared" si="44"/>
        <v>0</v>
      </c>
      <c r="BL180" s="18" t="s">
        <v>530</v>
      </c>
      <c r="BM180" s="187" t="s">
        <v>1699</v>
      </c>
    </row>
    <row r="181" spans="1:65" s="2" customFormat="1" ht="21.75" customHeight="1">
      <c r="A181" s="35"/>
      <c r="B181" s="144"/>
      <c r="C181" s="221" t="s">
        <v>807</v>
      </c>
      <c r="D181" s="221" t="s">
        <v>697</v>
      </c>
      <c r="E181" s="222" t="s">
        <v>8463</v>
      </c>
      <c r="F181" s="223" t="s">
        <v>8464</v>
      </c>
      <c r="G181" s="224" t="s">
        <v>879</v>
      </c>
      <c r="H181" s="225">
        <v>2</v>
      </c>
      <c r="I181" s="226"/>
      <c r="J181" s="225">
        <f t="shared" si="3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36"/>
        <v>0</v>
      </c>
      <c r="Q181" s="185">
        <v>0</v>
      </c>
      <c r="R181" s="185">
        <f t="shared" si="37"/>
        <v>0</v>
      </c>
      <c r="S181" s="185">
        <v>0</v>
      </c>
      <c r="T181" s="186">
        <f t="shared" si="3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556</v>
      </c>
      <c r="AT181" s="187" t="s">
        <v>697</v>
      </c>
      <c r="AU181" s="187" t="s">
        <v>89</v>
      </c>
      <c r="AY181" s="18" t="s">
        <v>524</v>
      </c>
      <c r="BE181" s="105">
        <f t="shared" si="39"/>
        <v>0</v>
      </c>
      <c r="BF181" s="105">
        <f t="shared" si="40"/>
        <v>0</v>
      </c>
      <c r="BG181" s="105">
        <f t="shared" si="41"/>
        <v>0</v>
      </c>
      <c r="BH181" s="105">
        <f t="shared" si="42"/>
        <v>0</v>
      </c>
      <c r="BI181" s="105">
        <f t="shared" si="43"/>
        <v>0</v>
      </c>
      <c r="BJ181" s="18" t="s">
        <v>89</v>
      </c>
      <c r="BK181" s="188">
        <f t="shared" si="44"/>
        <v>0</v>
      </c>
      <c r="BL181" s="18" t="s">
        <v>530</v>
      </c>
      <c r="BM181" s="187" t="s">
        <v>1709</v>
      </c>
    </row>
    <row r="182" spans="1:65" s="2" customFormat="1" ht="33" customHeight="1">
      <c r="A182" s="35"/>
      <c r="B182" s="144"/>
      <c r="C182" s="176" t="s">
        <v>811</v>
      </c>
      <c r="D182" s="176" t="s">
        <v>526</v>
      </c>
      <c r="E182" s="177" t="s">
        <v>8465</v>
      </c>
      <c r="F182" s="178" t="s">
        <v>8466</v>
      </c>
      <c r="G182" s="179" t="s">
        <v>980</v>
      </c>
      <c r="H182" s="180">
        <v>42.95</v>
      </c>
      <c r="I182" s="181"/>
      <c r="J182" s="180">
        <f t="shared" si="3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36"/>
        <v>0</v>
      </c>
      <c r="Q182" s="185">
        <v>0</v>
      </c>
      <c r="R182" s="185">
        <f t="shared" si="37"/>
        <v>0</v>
      </c>
      <c r="S182" s="185">
        <v>0</v>
      </c>
      <c r="T182" s="186">
        <f t="shared" si="3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530</v>
      </c>
      <c r="AT182" s="187" t="s">
        <v>526</v>
      </c>
      <c r="AU182" s="187" t="s">
        <v>89</v>
      </c>
      <c r="AY182" s="18" t="s">
        <v>524</v>
      </c>
      <c r="BE182" s="105">
        <f t="shared" si="39"/>
        <v>0</v>
      </c>
      <c r="BF182" s="105">
        <f t="shared" si="40"/>
        <v>0</v>
      </c>
      <c r="BG182" s="105">
        <f t="shared" si="41"/>
        <v>0</v>
      </c>
      <c r="BH182" s="105">
        <f t="shared" si="42"/>
        <v>0</v>
      </c>
      <c r="BI182" s="105">
        <f t="shared" si="43"/>
        <v>0</v>
      </c>
      <c r="BJ182" s="18" t="s">
        <v>89</v>
      </c>
      <c r="BK182" s="188">
        <f t="shared" si="44"/>
        <v>0</v>
      </c>
      <c r="BL182" s="18" t="s">
        <v>530</v>
      </c>
      <c r="BM182" s="187" t="s">
        <v>1776</v>
      </c>
    </row>
    <row r="183" spans="1:65" s="2" customFormat="1" ht="33" customHeight="1">
      <c r="A183" s="35"/>
      <c r="B183" s="144"/>
      <c r="C183" s="176" t="s">
        <v>816</v>
      </c>
      <c r="D183" s="176" t="s">
        <v>526</v>
      </c>
      <c r="E183" s="177" t="s">
        <v>8467</v>
      </c>
      <c r="F183" s="178" t="s">
        <v>8468</v>
      </c>
      <c r="G183" s="179" t="s">
        <v>980</v>
      </c>
      <c r="H183" s="180">
        <v>26.7</v>
      </c>
      <c r="I183" s="181"/>
      <c r="J183" s="180">
        <f t="shared" si="3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36"/>
        <v>0</v>
      </c>
      <c r="Q183" s="185">
        <v>0</v>
      </c>
      <c r="R183" s="185">
        <f t="shared" si="37"/>
        <v>0</v>
      </c>
      <c r="S183" s="185">
        <v>0</v>
      </c>
      <c r="T183" s="186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530</v>
      </c>
      <c r="AT183" s="187" t="s">
        <v>526</v>
      </c>
      <c r="AU183" s="187" t="s">
        <v>89</v>
      </c>
      <c r="AY183" s="18" t="s">
        <v>524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89</v>
      </c>
      <c r="BK183" s="188">
        <f t="shared" si="44"/>
        <v>0</v>
      </c>
      <c r="BL183" s="18" t="s">
        <v>530</v>
      </c>
      <c r="BM183" s="187" t="s">
        <v>1787</v>
      </c>
    </row>
    <row r="184" spans="1:65" s="2" customFormat="1" ht="33" customHeight="1">
      <c r="A184" s="35"/>
      <c r="B184" s="144"/>
      <c r="C184" s="176" t="s">
        <v>822</v>
      </c>
      <c r="D184" s="176" t="s">
        <v>526</v>
      </c>
      <c r="E184" s="177" t="s">
        <v>8469</v>
      </c>
      <c r="F184" s="178" t="s">
        <v>8470</v>
      </c>
      <c r="G184" s="179" t="s">
        <v>529</v>
      </c>
      <c r="H184" s="180">
        <v>10.1</v>
      </c>
      <c r="I184" s="181"/>
      <c r="J184" s="180">
        <f t="shared" si="3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36"/>
        <v>0</v>
      </c>
      <c r="Q184" s="185">
        <v>0</v>
      </c>
      <c r="R184" s="185">
        <f t="shared" si="37"/>
        <v>0</v>
      </c>
      <c r="S184" s="185">
        <v>0</v>
      </c>
      <c r="T184" s="186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530</v>
      </c>
      <c r="AT184" s="187" t="s">
        <v>526</v>
      </c>
      <c r="AU184" s="187" t="s">
        <v>89</v>
      </c>
      <c r="AY184" s="18" t="s">
        <v>524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89</v>
      </c>
      <c r="BK184" s="188">
        <f t="shared" si="44"/>
        <v>0</v>
      </c>
      <c r="BL184" s="18" t="s">
        <v>530</v>
      </c>
      <c r="BM184" s="187" t="s">
        <v>1870</v>
      </c>
    </row>
    <row r="185" spans="1:65" s="2" customFormat="1" ht="33" customHeight="1">
      <c r="A185" s="35"/>
      <c r="B185" s="144"/>
      <c r="C185" s="176" t="s">
        <v>827</v>
      </c>
      <c r="D185" s="176" t="s">
        <v>526</v>
      </c>
      <c r="E185" s="177" t="s">
        <v>8471</v>
      </c>
      <c r="F185" s="178" t="s">
        <v>8472</v>
      </c>
      <c r="G185" s="179" t="s">
        <v>980</v>
      </c>
      <c r="H185" s="180">
        <v>132.9</v>
      </c>
      <c r="I185" s="181"/>
      <c r="J185" s="180">
        <f t="shared" si="3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36"/>
        <v>0</v>
      </c>
      <c r="Q185" s="185">
        <v>0</v>
      </c>
      <c r="R185" s="185">
        <f t="shared" si="37"/>
        <v>0</v>
      </c>
      <c r="S185" s="185">
        <v>0</v>
      </c>
      <c r="T185" s="186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530</v>
      </c>
      <c r="AT185" s="187" t="s">
        <v>526</v>
      </c>
      <c r="AU185" s="187" t="s">
        <v>89</v>
      </c>
      <c r="AY185" s="18" t="s">
        <v>524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89</v>
      </c>
      <c r="BK185" s="188">
        <f t="shared" si="44"/>
        <v>0</v>
      </c>
      <c r="BL185" s="18" t="s">
        <v>530</v>
      </c>
      <c r="BM185" s="187" t="s">
        <v>1883</v>
      </c>
    </row>
    <row r="186" spans="1:65" s="2" customFormat="1" ht="21.75" customHeight="1">
      <c r="A186" s="35"/>
      <c r="B186" s="144"/>
      <c r="C186" s="221" t="s">
        <v>833</v>
      </c>
      <c r="D186" s="221" t="s">
        <v>697</v>
      </c>
      <c r="E186" s="222" t="s">
        <v>8473</v>
      </c>
      <c r="F186" s="223" t="s">
        <v>8474</v>
      </c>
      <c r="G186" s="224" t="s">
        <v>879</v>
      </c>
      <c r="H186" s="225">
        <v>111.241</v>
      </c>
      <c r="I186" s="226"/>
      <c r="J186" s="225">
        <f t="shared" si="3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36"/>
        <v>0</v>
      </c>
      <c r="Q186" s="185">
        <v>0</v>
      </c>
      <c r="R186" s="185">
        <f t="shared" si="37"/>
        <v>0</v>
      </c>
      <c r="S186" s="185">
        <v>0</v>
      </c>
      <c r="T186" s="186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556</v>
      </c>
      <c r="AT186" s="187" t="s">
        <v>697</v>
      </c>
      <c r="AU186" s="187" t="s">
        <v>89</v>
      </c>
      <c r="AY186" s="18" t="s">
        <v>524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89</v>
      </c>
      <c r="BK186" s="188">
        <f t="shared" si="44"/>
        <v>0</v>
      </c>
      <c r="BL186" s="18" t="s">
        <v>530</v>
      </c>
      <c r="BM186" s="187" t="s">
        <v>1898</v>
      </c>
    </row>
    <row r="187" spans="1:65" s="2" customFormat="1" ht="21.75" customHeight="1">
      <c r="A187" s="35"/>
      <c r="B187" s="144"/>
      <c r="C187" s="221" t="s">
        <v>862</v>
      </c>
      <c r="D187" s="221" t="s">
        <v>697</v>
      </c>
      <c r="E187" s="222" t="s">
        <v>8475</v>
      </c>
      <c r="F187" s="223" t="s">
        <v>8476</v>
      </c>
      <c r="G187" s="224" t="s">
        <v>879</v>
      </c>
      <c r="H187" s="225">
        <v>22.988</v>
      </c>
      <c r="I187" s="226"/>
      <c r="J187" s="225">
        <f t="shared" si="35"/>
        <v>0</v>
      </c>
      <c r="K187" s="227"/>
      <c r="L187" s="228"/>
      <c r="M187" s="229" t="s">
        <v>1</v>
      </c>
      <c r="N187" s="230" t="s">
        <v>42</v>
      </c>
      <c r="O187" s="61"/>
      <c r="P187" s="185">
        <f t="shared" si="36"/>
        <v>0</v>
      </c>
      <c r="Q187" s="185">
        <v>0</v>
      </c>
      <c r="R187" s="185">
        <f t="shared" si="37"/>
        <v>0</v>
      </c>
      <c r="S187" s="185">
        <v>0</v>
      </c>
      <c r="T187" s="186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556</v>
      </c>
      <c r="AT187" s="187" t="s">
        <v>697</v>
      </c>
      <c r="AU187" s="187" t="s">
        <v>89</v>
      </c>
      <c r="AY187" s="18" t="s">
        <v>524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89</v>
      </c>
      <c r="BK187" s="188">
        <f t="shared" si="44"/>
        <v>0</v>
      </c>
      <c r="BL187" s="18" t="s">
        <v>530</v>
      </c>
      <c r="BM187" s="187" t="s">
        <v>1913</v>
      </c>
    </row>
    <row r="188" spans="1:65" s="2" customFormat="1" ht="33" customHeight="1">
      <c r="A188" s="35"/>
      <c r="B188" s="144"/>
      <c r="C188" s="176" t="s">
        <v>876</v>
      </c>
      <c r="D188" s="176" t="s">
        <v>526</v>
      </c>
      <c r="E188" s="177" t="s">
        <v>8477</v>
      </c>
      <c r="F188" s="178" t="s">
        <v>8478</v>
      </c>
      <c r="G188" s="179" t="s">
        <v>980</v>
      </c>
      <c r="H188" s="180">
        <v>220.01</v>
      </c>
      <c r="I188" s="181"/>
      <c r="J188" s="180">
        <f t="shared" si="3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36"/>
        <v>0</v>
      </c>
      <c r="Q188" s="185">
        <v>0</v>
      </c>
      <c r="R188" s="185">
        <f t="shared" si="37"/>
        <v>0</v>
      </c>
      <c r="S188" s="185">
        <v>0</v>
      </c>
      <c r="T188" s="186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530</v>
      </c>
      <c r="AT188" s="187" t="s">
        <v>526</v>
      </c>
      <c r="AU188" s="187" t="s">
        <v>89</v>
      </c>
      <c r="AY188" s="18" t="s">
        <v>524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89</v>
      </c>
      <c r="BK188" s="188">
        <f t="shared" si="44"/>
        <v>0</v>
      </c>
      <c r="BL188" s="18" t="s">
        <v>530</v>
      </c>
      <c r="BM188" s="187" t="s">
        <v>1950</v>
      </c>
    </row>
    <row r="189" spans="1:65" s="2" customFormat="1" ht="44.25" customHeight="1">
      <c r="A189" s="35"/>
      <c r="B189" s="144"/>
      <c r="C189" s="221" t="s">
        <v>881</v>
      </c>
      <c r="D189" s="221" t="s">
        <v>697</v>
      </c>
      <c r="E189" s="222" t="s">
        <v>8435</v>
      </c>
      <c r="F189" s="223" t="s">
        <v>8436</v>
      </c>
      <c r="G189" s="224" t="s">
        <v>529</v>
      </c>
      <c r="H189" s="225">
        <v>28.242000000000001</v>
      </c>
      <c r="I189" s="226"/>
      <c r="J189" s="225">
        <f t="shared" si="3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36"/>
        <v>0</v>
      </c>
      <c r="Q189" s="185">
        <v>0</v>
      </c>
      <c r="R189" s="185">
        <f t="shared" si="37"/>
        <v>0</v>
      </c>
      <c r="S189" s="185">
        <v>0</v>
      </c>
      <c r="T189" s="186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556</v>
      </c>
      <c r="AT189" s="187" t="s">
        <v>697</v>
      </c>
      <c r="AU189" s="187" t="s">
        <v>89</v>
      </c>
      <c r="AY189" s="18" t="s">
        <v>524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89</v>
      </c>
      <c r="BK189" s="188">
        <f t="shared" si="44"/>
        <v>0</v>
      </c>
      <c r="BL189" s="18" t="s">
        <v>530</v>
      </c>
      <c r="BM189" s="187" t="s">
        <v>1973</v>
      </c>
    </row>
    <row r="190" spans="1:65" s="2" customFormat="1" ht="21.75" customHeight="1">
      <c r="A190" s="35"/>
      <c r="B190" s="144"/>
      <c r="C190" s="221" t="s">
        <v>885</v>
      </c>
      <c r="D190" s="221" t="s">
        <v>697</v>
      </c>
      <c r="E190" s="222" t="s">
        <v>8479</v>
      </c>
      <c r="F190" s="223" t="s">
        <v>8480</v>
      </c>
      <c r="G190" s="224" t="s">
        <v>879</v>
      </c>
      <c r="H190" s="225">
        <v>104.535</v>
      </c>
      <c r="I190" s="226"/>
      <c r="J190" s="225">
        <f t="shared" si="3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36"/>
        <v>0</v>
      </c>
      <c r="Q190" s="185">
        <v>0</v>
      </c>
      <c r="R190" s="185">
        <f t="shared" si="37"/>
        <v>0</v>
      </c>
      <c r="S190" s="185">
        <v>0</v>
      </c>
      <c r="T190" s="186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556</v>
      </c>
      <c r="AT190" s="187" t="s">
        <v>697</v>
      </c>
      <c r="AU190" s="187" t="s">
        <v>89</v>
      </c>
      <c r="AY190" s="18" t="s">
        <v>524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89</v>
      </c>
      <c r="BK190" s="188">
        <f t="shared" si="44"/>
        <v>0</v>
      </c>
      <c r="BL190" s="18" t="s">
        <v>530</v>
      </c>
      <c r="BM190" s="187" t="s">
        <v>1984</v>
      </c>
    </row>
    <row r="191" spans="1:65" s="2" customFormat="1" ht="33" customHeight="1">
      <c r="A191" s="35"/>
      <c r="B191" s="144"/>
      <c r="C191" s="176" t="s">
        <v>889</v>
      </c>
      <c r="D191" s="176" t="s">
        <v>526</v>
      </c>
      <c r="E191" s="177" t="s">
        <v>8481</v>
      </c>
      <c r="F191" s="178" t="s">
        <v>8482</v>
      </c>
      <c r="G191" s="179" t="s">
        <v>980</v>
      </c>
      <c r="H191" s="180">
        <v>12.74</v>
      </c>
      <c r="I191" s="181"/>
      <c r="J191" s="180">
        <f t="shared" si="3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36"/>
        <v>0</v>
      </c>
      <c r="Q191" s="185">
        <v>0</v>
      </c>
      <c r="R191" s="185">
        <f t="shared" si="37"/>
        <v>0</v>
      </c>
      <c r="S191" s="185">
        <v>0</v>
      </c>
      <c r="T191" s="186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530</v>
      </c>
      <c r="AT191" s="187" t="s">
        <v>526</v>
      </c>
      <c r="AU191" s="187" t="s">
        <v>89</v>
      </c>
      <c r="AY191" s="18" t="s">
        <v>524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89</v>
      </c>
      <c r="BK191" s="188">
        <f t="shared" si="44"/>
        <v>0</v>
      </c>
      <c r="BL191" s="18" t="s">
        <v>530</v>
      </c>
      <c r="BM191" s="187" t="s">
        <v>1994</v>
      </c>
    </row>
    <row r="192" spans="1:65" s="2" customFormat="1" ht="21.75" customHeight="1">
      <c r="A192" s="35"/>
      <c r="B192" s="144"/>
      <c r="C192" s="221" t="s">
        <v>898</v>
      </c>
      <c r="D192" s="221" t="s">
        <v>697</v>
      </c>
      <c r="E192" s="222" t="s">
        <v>8483</v>
      </c>
      <c r="F192" s="223" t="s">
        <v>8484</v>
      </c>
      <c r="G192" s="224" t="s">
        <v>879</v>
      </c>
      <c r="H192" s="225">
        <v>6.3529999999999998</v>
      </c>
      <c r="I192" s="226"/>
      <c r="J192" s="225">
        <f t="shared" si="3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36"/>
        <v>0</v>
      </c>
      <c r="Q192" s="185">
        <v>0</v>
      </c>
      <c r="R192" s="185">
        <f t="shared" si="37"/>
        <v>0</v>
      </c>
      <c r="S192" s="185">
        <v>0</v>
      </c>
      <c r="T192" s="186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556</v>
      </c>
      <c r="AT192" s="187" t="s">
        <v>697</v>
      </c>
      <c r="AU192" s="187" t="s">
        <v>89</v>
      </c>
      <c r="AY192" s="18" t="s">
        <v>524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89</v>
      </c>
      <c r="BK192" s="188">
        <f t="shared" si="44"/>
        <v>0</v>
      </c>
      <c r="BL192" s="18" t="s">
        <v>530</v>
      </c>
      <c r="BM192" s="187" t="s">
        <v>2019</v>
      </c>
    </row>
    <row r="193" spans="1:65" s="2" customFormat="1" ht="21.75" customHeight="1">
      <c r="A193" s="35"/>
      <c r="B193" s="144"/>
      <c r="C193" s="221" t="s">
        <v>904</v>
      </c>
      <c r="D193" s="221" t="s">
        <v>697</v>
      </c>
      <c r="E193" s="222" t="s">
        <v>8485</v>
      </c>
      <c r="F193" s="223" t="s">
        <v>8486</v>
      </c>
      <c r="G193" s="224" t="s">
        <v>879</v>
      </c>
      <c r="H193" s="225">
        <v>4.7670000000000003</v>
      </c>
      <c r="I193" s="226"/>
      <c r="J193" s="225">
        <f t="shared" si="3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36"/>
        <v>0</v>
      </c>
      <c r="Q193" s="185">
        <v>0</v>
      </c>
      <c r="R193" s="185">
        <f t="shared" si="37"/>
        <v>0</v>
      </c>
      <c r="S193" s="185">
        <v>0</v>
      </c>
      <c r="T193" s="186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556</v>
      </c>
      <c r="AT193" s="187" t="s">
        <v>697</v>
      </c>
      <c r="AU193" s="187" t="s">
        <v>89</v>
      </c>
      <c r="AY193" s="18" t="s">
        <v>524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89</v>
      </c>
      <c r="BK193" s="188">
        <f t="shared" si="44"/>
        <v>0</v>
      </c>
      <c r="BL193" s="18" t="s">
        <v>530</v>
      </c>
      <c r="BM193" s="187" t="s">
        <v>2029</v>
      </c>
    </row>
    <row r="194" spans="1:65" s="2" customFormat="1" ht="21.75" customHeight="1">
      <c r="A194" s="35"/>
      <c r="B194" s="144"/>
      <c r="C194" s="221" t="s">
        <v>908</v>
      </c>
      <c r="D194" s="221" t="s">
        <v>697</v>
      </c>
      <c r="E194" s="222" t="s">
        <v>8487</v>
      </c>
      <c r="F194" s="223" t="s">
        <v>8488</v>
      </c>
      <c r="G194" s="224" t="s">
        <v>879</v>
      </c>
      <c r="H194" s="225">
        <v>1.01</v>
      </c>
      <c r="I194" s="226"/>
      <c r="J194" s="225">
        <f t="shared" si="3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36"/>
        <v>0</v>
      </c>
      <c r="Q194" s="185">
        <v>0</v>
      </c>
      <c r="R194" s="185">
        <f t="shared" si="37"/>
        <v>0</v>
      </c>
      <c r="S194" s="185">
        <v>0</v>
      </c>
      <c r="T194" s="186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556</v>
      </c>
      <c r="AT194" s="187" t="s">
        <v>697</v>
      </c>
      <c r="AU194" s="187" t="s">
        <v>89</v>
      </c>
      <c r="AY194" s="18" t="s">
        <v>524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89</v>
      </c>
      <c r="BK194" s="188">
        <f t="shared" si="44"/>
        <v>0</v>
      </c>
      <c r="BL194" s="18" t="s">
        <v>530</v>
      </c>
      <c r="BM194" s="187" t="s">
        <v>2039</v>
      </c>
    </row>
    <row r="195" spans="1:65" s="2" customFormat="1" ht="21.75" customHeight="1">
      <c r="A195" s="35"/>
      <c r="B195" s="144"/>
      <c r="C195" s="221" t="s">
        <v>913</v>
      </c>
      <c r="D195" s="221" t="s">
        <v>697</v>
      </c>
      <c r="E195" s="222" t="s">
        <v>8489</v>
      </c>
      <c r="F195" s="223" t="s">
        <v>8490</v>
      </c>
      <c r="G195" s="224" t="s">
        <v>879</v>
      </c>
      <c r="H195" s="225">
        <v>1.01</v>
      </c>
      <c r="I195" s="226"/>
      <c r="J195" s="225">
        <f t="shared" si="35"/>
        <v>0</v>
      </c>
      <c r="K195" s="227"/>
      <c r="L195" s="228"/>
      <c r="M195" s="229" t="s">
        <v>1</v>
      </c>
      <c r="N195" s="230" t="s">
        <v>42</v>
      </c>
      <c r="O195" s="61"/>
      <c r="P195" s="185">
        <f t="shared" si="36"/>
        <v>0</v>
      </c>
      <c r="Q195" s="185">
        <v>0</v>
      </c>
      <c r="R195" s="185">
        <f t="shared" si="37"/>
        <v>0</v>
      </c>
      <c r="S195" s="185">
        <v>0</v>
      </c>
      <c r="T195" s="186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556</v>
      </c>
      <c r="AT195" s="187" t="s">
        <v>697</v>
      </c>
      <c r="AU195" s="187" t="s">
        <v>89</v>
      </c>
      <c r="AY195" s="18" t="s">
        <v>524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89</v>
      </c>
      <c r="BK195" s="188">
        <f t="shared" si="44"/>
        <v>0</v>
      </c>
      <c r="BL195" s="18" t="s">
        <v>530</v>
      </c>
      <c r="BM195" s="187" t="s">
        <v>2049</v>
      </c>
    </row>
    <row r="196" spans="1:65" s="2" customFormat="1" ht="21.75" customHeight="1">
      <c r="A196" s="35"/>
      <c r="B196" s="144"/>
      <c r="C196" s="176" t="s">
        <v>919</v>
      </c>
      <c r="D196" s="176" t="s">
        <v>526</v>
      </c>
      <c r="E196" s="177" t="s">
        <v>8491</v>
      </c>
      <c r="F196" s="178" t="s">
        <v>8492</v>
      </c>
      <c r="G196" s="179" t="s">
        <v>980</v>
      </c>
      <c r="H196" s="180">
        <v>50.17</v>
      </c>
      <c r="I196" s="181"/>
      <c r="J196" s="180">
        <f t="shared" si="3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36"/>
        <v>0</v>
      </c>
      <c r="Q196" s="185">
        <v>0</v>
      </c>
      <c r="R196" s="185">
        <f t="shared" si="37"/>
        <v>0</v>
      </c>
      <c r="S196" s="185">
        <v>0</v>
      </c>
      <c r="T196" s="186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530</v>
      </c>
      <c r="AT196" s="187" t="s">
        <v>526</v>
      </c>
      <c r="AU196" s="187" t="s">
        <v>89</v>
      </c>
      <c r="AY196" s="18" t="s">
        <v>524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89</v>
      </c>
      <c r="BK196" s="188">
        <f t="shared" si="44"/>
        <v>0</v>
      </c>
      <c r="BL196" s="18" t="s">
        <v>530</v>
      </c>
      <c r="BM196" s="187" t="s">
        <v>2060</v>
      </c>
    </row>
    <row r="197" spans="1:65" s="2" customFormat="1" ht="21.75" customHeight="1">
      <c r="A197" s="35"/>
      <c r="B197" s="144"/>
      <c r="C197" s="221" t="s">
        <v>926</v>
      </c>
      <c r="D197" s="221" t="s">
        <v>697</v>
      </c>
      <c r="E197" s="222" t="s">
        <v>8493</v>
      </c>
      <c r="F197" s="223" t="s">
        <v>8494</v>
      </c>
      <c r="G197" s="224" t="s">
        <v>879</v>
      </c>
      <c r="H197" s="225">
        <v>334.43299999999999</v>
      </c>
      <c r="I197" s="226"/>
      <c r="J197" s="225">
        <f t="shared" si="3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36"/>
        <v>0</v>
      </c>
      <c r="Q197" s="185">
        <v>0</v>
      </c>
      <c r="R197" s="185">
        <f t="shared" si="37"/>
        <v>0</v>
      </c>
      <c r="S197" s="185">
        <v>0</v>
      </c>
      <c r="T197" s="186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556</v>
      </c>
      <c r="AT197" s="187" t="s">
        <v>697</v>
      </c>
      <c r="AU197" s="187" t="s">
        <v>89</v>
      </c>
      <c r="AY197" s="18" t="s">
        <v>524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89</v>
      </c>
      <c r="BK197" s="188">
        <f t="shared" si="44"/>
        <v>0</v>
      </c>
      <c r="BL197" s="18" t="s">
        <v>530</v>
      </c>
      <c r="BM197" s="187" t="s">
        <v>2072</v>
      </c>
    </row>
    <row r="198" spans="1:65" s="2" customFormat="1" ht="33" customHeight="1">
      <c r="A198" s="35"/>
      <c r="B198" s="144"/>
      <c r="C198" s="176" t="s">
        <v>934</v>
      </c>
      <c r="D198" s="176" t="s">
        <v>526</v>
      </c>
      <c r="E198" s="177" t="s">
        <v>8495</v>
      </c>
      <c r="F198" s="178" t="s">
        <v>8496</v>
      </c>
      <c r="G198" s="179" t="s">
        <v>574</v>
      </c>
      <c r="H198" s="180">
        <v>24.244</v>
      </c>
      <c r="I198" s="181"/>
      <c r="J198" s="180">
        <f t="shared" si="3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36"/>
        <v>0</v>
      </c>
      <c r="Q198" s="185">
        <v>0</v>
      </c>
      <c r="R198" s="185">
        <f t="shared" si="37"/>
        <v>0</v>
      </c>
      <c r="S198" s="185">
        <v>0</v>
      </c>
      <c r="T198" s="186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530</v>
      </c>
      <c r="AT198" s="187" t="s">
        <v>526</v>
      </c>
      <c r="AU198" s="187" t="s">
        <v>89</v>
      </c>
      <c r="AY198" s="18" t="s">
        <v>524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89</v>
      </c>
      <c r="BK198" s="188">
        <f t="shared" si="44"/>
        <v>0</v>
      </c>
      <c r="BL198" s="18" t="s">
        <v>530</v>
      </c>
      <c r="BM198" s="187" t="s">
        <v>2081</v>
      </c>
    </row>
    <row r="199" spans="1:65" s="2" customFormat="1" ht="33" customHeight="1">
      <c r="A199" s="35"/>
      <c r="B199" s="144"/>
      <c r="C199" s="176" t="s">
        <v>940</v>
      </c>
      <c r="D199" s="176" t="s">
        <v>526</v>
      </c>
      <c r="E199" s="177" t="s">
        <v>8497</v>
      </c>
      <c r="F199" s="178" t="s">
        <v>8498</v>
      </c>
      <c r="G199" s="179" t="s">
        <v>980</v>
      </c>
      <c r="H199" s="180">
        <v>84.5</v>
      </c>
      <c r="I199" s="181"/>
      <c r="J199" s="180">
        <f t="shared" si="3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36"/>
        <v>0</v>
      </c>
      <c r="Q199" s="185">
        <v>0</v>
      </c>
      <c r="R199" s="185">
        <f t="shared" si="37"/>
        <v>0</v>
      </c>
      <c r="S199" s="185">
        <v>0</v>
      </c>
      <c r="T199" s="186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530</v>
      </c>
      <c r="AT199" s="187" t="s">
        <v>526</v>
      </c>
      <c r="AU199" s="187" t="s">
        <v>89</v>
      </c>
      <c r="AY199" s="18" t="s">
        <v>524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89</v>
      </c>
      <c r="BK199" s="188">
        <f t="shared" si="44"/>
        <v>0</v>
      </c>
      <c r="BL199" s="18" t="s">
        <v>530</v>
      </c>
      <c r="BM199" s="187" t="s">
        <v>2091</v>
      </c>
    </row>
    <row r="200" spans="1:65" s="2" customFormat="1" ht="21.75" customHeight="1">
      <c r="A200" s="35"/>
      <c r="B200" s="144"/>
      <c r="C200" s="176" t="s">
        <v>944</v>
      </c>
      <c r="D200" s="176" t="s">
        <v>526</v>
      </c>
      <c r="E200" s="177" t="s">
        <v>8499</v>
      </c>
      <c r="F200" s="178" t="s">
        <v>8500</v>
      </c>
      <c r="G200" s="179" t="s">
        <v>980</v>
      </c>
      <c r="H200" s="180">
        <v>20.05</v>
      </c>
      <c r="I200" s="181"/>
      <c r="J200" s="180">
        <f t="shared" si="3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36"/>
        <v>0</v>
      </c>
      <c r="Q200" s="185">
        <v>0</v>
      </c>
      <c r="R200" s="185">
        <f t="shared" si="37"/>
        <v>0</v>
      </c>
      <c r="S200" s="185">
        <v>0</v>
      </c>
      <c r="T200" s="186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530</v>
      </c>
      <c r="AT200" s="187" t="s">
        <v>526</v>
      </c>
      <c r="AU200" s="187" t="s">
        <v>89</v>
      </c>
      <c r="AY200" s="18" t="s">
        <v>524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89</v>
      </c>
      <c r="BK200" s="188">
        <f t="shared" si="44"/>
        <v>0</v>
      </c>
      <c r="BL200" s="18" t="s">
        <v>530</v>
      </c>
      <c r="BM200" s="187" t="s">
        <v>2112</v>
      </c>
    </row>
    <row r="201" spans="1:65" s="2" customFormat="1" ht="21.75" customHeight="1">
      <c r="A201" s="35"/>
      <c r="B201" s="144"/>
      <c r="C201" s="176" t="s">
        <v>948</v>
      </c>
      <c r="D201" s="176" t="s">
        <v>526</v>
      </c>
      <c r="E201" s="177" t="s">
        <v>8501</v>
      </c>
      <c r="F201" s="178" t="s">
        <v>8502</v>
      </c>
      <c r="G201" s="179" t="s">
        <v>980</v>
      </c>
      <c r="H201" s="180">
        <v>93.9</v>
      </c>
      <c r="I201" s="181"/>
      <c r="J201" s="180">
        <f t="shared" si="3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36"/>
        <v>0</v>
      </c>
      <c r="Q201" s="185">
        <v>0</v>
      </c>
      <c r="R201" s="185">
        <f t="shared" si="37"/>
        <v>0</v>
      </c>
      <c r="S201" s="185">
        <v>0</v>
      </c>
      <c r="T201" s="186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530</v>
      </c>
      <c r="AT201" s="187" t="s">
        <v>526</v>
      </c>
      <c r="AU201" s="187" t="s">
        <v>89</v>
      </c>
      <c r="AY201" s="18" t="s">
        <v>524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89</v>
      </c>
      <c r="BK201" s="188">
        <f t="shared" si="44"/>
        <v>0</v>
      </c>
      <c r="BL201" s="18" t="s">
        <v>530</v>
      </c>
      <c r="BM201" s="187" t="s">
        <v>2121</v>
      </c>
    </row>
    <row r="202" spans="1:65" s="2" customFormat="1" ht="16.5" customHeight="1">
      <c r="A202" s="35"/>
      <c r="B202" s="144"/>
      <c r="C202" s="221" t="s">
        <v>953</v>
      </c>
      <c r="D202" s="221" t="s">
        <v>697</v>
      </c>
      <c r="E202" s="222" t="s">
        <v>8503</v>
      </c>
      <c r="F202" s="223" t="s">
        <v>8504</v>
      </c>
      <c r="G202" s="224" t="s">
        <v>879</v>
      </c>
      <c r="H202" s="225">
        <v>319.26</v>
      </c>
      <c r="I202" s="226"/>
      <c r="J202" s="225">
        <f t="shared" si="35"/>
        <v>0</v>
      </c>
      <c r="K202" s="227"/>
      <c r="L202" s="228"/>
      <c r="M202" s="229" t="s">
        <v>1</v>
      </c>
      <c r="N202" s="230" t="s">
        <v>42</v>
      </c>
      <c r="O202" s="61"/>
      <c r="P202" s="185">
        <f t="shared" si="36"/>
        <v>0</v>
      </c>
      <c r="Q202" s="185">
        <v>0</v>
      </c>
      <c r="R202" s="185">
        <f t="shared" si="37"/>
        <v>0</v>
      </c>
      <c r="S202" s="185">
        <v>0</v>
      </c>
      <c r="T202" s="186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556</v>
      </c>
      <c r="AT202" s="187" t="s">
        <v>697</v>
      </c>
      <c r="AU202" s="187" t="s">
        <v>89</v>
      </c>
      <c r="AY202" s="18" t="s">
        <v>524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89</v>
      </c>
      <c r="BK202" s="188">
        <f t="shared" si="44"/>
        <v>0</v>
      </c>
      <c r="BL202" s="18" t="s">
        <v>530</v>
      </c>
      <c r="BM202" s="187" t="s">
        <v>2201</v>
      </c>
    </row>
    <row r="203" spans="1:65" s="2" customFormat="1" ht="21.75" customHeight="1">
      <c r="A203" s="35"/>
      <c r="B203" s="144"/>
      <c r="C203" s="176" t="s">
        <v>958</v>
      </c>
      <c r="D203" s="176" t="s">
        <v>526</v>
      </c>
      <c r="E203" s="177" t="s">
        <v>2842</v>
      </c>
      <c r="F203" s="178" t="s">
        <v>2843</v>
      </c>
      <c r="G203" s="179" t="s">
        <v>677</v>
      </c>
      <c r="H203" s="180">
        <v>114.46</v>
      </c>
      <c r="I203" s="181"/>
      <c r="J203" s="180">
        <f t="shared" si="3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36"/>
        <v>0</v>
      </c>
      <c r="Q203" s="185">
        <v>0</v>
      </c>
      <c r="R203" s="185">
        <f t="shared" si="37"/>
        <v>0</v>
      </c>
      <c r="S203" s="185">
        <v>0</v>
      </c>
      <c r="T203" s="186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530</v>
      </c>
      <c r="AT203" s="187" t="s">
        <v>526</v>
      </c>
      <c r="AU203" s="187" t="s">
        <v>89</v>
      </c>
      <c r="AY203" s="18" t="s">
        <v>524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89</v>
      </c>
      <c r="BK203" s="188">
        <f t="shared" si="44"/>
        <v>0</v>
      </c>
      <c r="BL203" s="18" t="s">
        <v>530</v>
      </c>
      <c r="BM203" s="187" t="s">
        <v>2221</v>
      </c>
    </row>
    <row r="204" spans="1:65" s="2" customFormat="1" ht="21.75" customHeight="1">
      <c r="A204" s="35"/>
      <c r="B204" s="144"/>
      <c r="C204" s="176" t="s">
        <v>963</v>
      </c>
      <c r="D204" s="176" t="s">
        <v>526</v>
      </c>
      <c r="E204" s="177" t="s">
        <v>2846</v>
      </c>
      <c r="F204" s="178" t="s">
        <v>2847</v>
      </c>
      <c r="G204" s="179" t="s">
        <v>677</v>
      </c>
      <c r="H204" s="180">
        <v>114.46</v>
      </c>
      <c r="I204" s="181"/>
      <c r="J204" s="180">
        <f t="shared" si="3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36"/>
        <v>0</v>
      </c>
      <c r="Q204" s="185">
        <v>0</v>
      </c>
      <c r="R204" s="185">
        <f t="shared" si="37"/>
        <v>0</v>
      </c>
      <c r="S204" s="185">
        <v>0</v>
      </c>
      <c r="T204" s="186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530</v>
      </c>
      <c r="AT204" s="187" t="s">
        <v>526</v>
      </c>
      <c r="AU204" s="187" t="s">
        <v>89</v>
      </c>
      <c r="AY204" s="18" t="s">
        <v>524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89</v>
      </c>
      <c r="BK204" s="188">
        <f t="shared" si="44"/>
        <v>0</v>
      </c>
      <c r="BL204" s="18" t="s">
        <v>530</v>
      </c>
      <c r="BM204" s="187" t="s">
        <v>2242</v>
      </c>
    </row>
    <row r="205" spans="1:65" s="2" customFormat="1" ht="21.75" customHeight="1">
      <c r="A205" s="35"/>
      <c r="B205" s="144"/>
      <c r="C205" s="176" t="s">
        <v>969</v>
      </c>
      <c r="D205" s="176" t="s">
        <v>526</v>
      </c>
      <c r="E205" s="177" t="s">
        <v>2860</v>
      </c>
      <c r="F205" s="178" t="s">
        <v>8505</v>
      </c>
      <c r="G205" s="179" t="s">
        <v>677</v>
      </c>
      <c r="H205" s="180">
        <v>114.46</v>
      </c>
      <c r="I205" s="181"/>
      <c r="J205" s="180">
        <f t="shared" si="3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36"/>
        <v>0</v>
      </c>
      <c r="Q205" s="185">
        <v>0</v>
      </c>
      <c r="R205" s="185">
        <f t="shared" si="37"/>
        <v>0</v>
      </c>
      <c r="S205" s="185">
        <v>0</v>
      </c>
      <c r="T205" s="186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530</v>
      </c>
      <c r="AT205" s="187" t="s">
        <v>526</v>
      </c>
      <c r="AU205" s="187" t="s">
        <v>89</v>
      </c>
      <c r="AY205" s="18" t="s">
        <v>524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89</v>
      </c>
      <c r="BK205" s="188">
        <f t="shared" si="44"/>
        <v>0</v>
      </c>
      <c r="BL205" s="18" t="s">
        <v>530</v>
      </c>
      <c r="BM205" s="187" t="s">
        <v>2259</v>
      </c>
    </row>
    <row r="206" spans="1:65" s="12" customFormat="1" ht="22.95" customHeight="1">
      <c r="B206" s="163"/>
      <c r="D206" s="164" t="s">
        <v>75</v>
      </c>
      <c r="E206" s="174" t="s">
        <v>1959</v>
      </c>
      <c r="F206" s="174" t="s">
        <v>8506</v>
      </c>
      <c r="I206" s="166"/>
      <c r="J206" s="175">
        <f>BK206</f>
        <v>0</v>
      </c>
      <c r="L206" s="163"/>
      <c r="M206" s="168"/>
      <c r="N206" s="169"/>
      <c r="O206" s="169"/>
      <c r="P206" s="170">
        <f>P207</f>
        <v>0</v>
      </c>
      <c r="Q206" s="169"/>
      <c r="R206" s="170">
        <f>R207</f>
        <v>0</v>
      </c>
      <c r="S206" s="169"/>
      <c r="T206" s="171">
        <f>T207</f>
        <v>0</v>
      </c>
      <c r="AR206" s="164" t="s">
        <v>83</v>
      </c>
      <c r="AT206" s="172" t="s">
        <v>75</v>
      </c>
      <c r="AU206" s="172" t="s">
        <v>83</v>
      </c>
      <c r="AY206" s="164" t="s">
        <v>524</v>
      </c>
      <c r="BK206" s="173">
        <f>BK207</f>
        <v>0</v>
      </c>
    </row>
    <row r="207" spans="1:65" s="2" customFormat="1" ht="33" customHeight="1">
      <c r="A207" s="35"/>
      <c r="B207" s="144"/>
      <c r="C207" s="176" t="s">
        <v>973</v>
      </c>
      <c r="D207" s="176" t="s">
        <v>526</v>
      </c>
      <c r="E207" s="177" t="s">
        <v>8507</v>
      </c>
      <c r="F207" s="178" t="s">
        <v>7888</v>
      </c>
      <c r="G207" s="179" t="s">
        <v>677</v>
      </c>
      <c r="H207" s="180">
        <v>589.53300000000002</v>
      </c>
      <c r="I207" s="181"/>
      <c r="J207" s="180">
        <f>ROUND(I207*H207,3)</f>
        <v>0</v>
      </c>
      <c r="K207" s="182"/>
      <c r="L207" s="36"/>
      <c r="M207" s="242" t="s">
        <v>1</v>
      </c>
      <c r="N207" s="243" t="s">
        <v>42</v>
      </c>
      <c r="O207" s="239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530</v>
      </c>
      <c r="AT207" s="187" t="s">
        <v>526</v>
      </c>
      <c r="AU207" s="187" t="s">
        <v>89</v>
      </c>
      <c r="AY207" s="18" t="s">
        <v>524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89</v>
      </c>
      <c r="BK207" s="188">
        <f>ROUND(I207*H207,3)</f>
        <v>0</v>
      </c>
      <c r="BL207" s="18" t="s">
        <v>530</v>
      </c>
      <c r="BM207" s="187" t="s">
        <v>2273</v>
      </c>
    </row>
    <row r="208" spans="1:65" s="2" customFormat="1" ht="6.9" customHeight="1">
      <c r="A208" s="35"/>
      <c r="B208" s="50"/>
      <c r="C208" s="51"/>
      <c r="D208" s="51"/>
      <c r="E208" s="51"/>
      <c r="F208" s="51"/>
      <c r="G208" s="51"/>
      <c r="H208" s="51"/>
      <c r="I208" s="51"/>
      <c r="J208" s="51"/>
      <c r="K208" s="51"/>
      <c r="L208" s="36"/>
      <c r="M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</sheetData>
  <autoFilter ref="C132:K207" xr:uid="{00000000-0009-0000-0000-000015000000}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4333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25" style="1" customWidth="1"/>
    <col min="4" max="4" width="75.85546875" style="1" customWidth="1"/>
    <col min="5" max="5" width="13.28515625" style="1" customWidth="1"/>
    <col min="6" max="6" width="20" style="1" customWidth="1"/>
    <col min="7" max="7" width="1.7109375" style="1" customWidth="1"/>
    <col min="8" max="8" width="8.28515625" style="1" customWidth="1"/>
  </cols>
  <sheetData>
    <row r="1" spans="1:8" s="1" customFormat="1" ht="11.25" customHeight="1"/>
    <row r="2" spans="1:8" s="1" customFormat="1" ht="36.9" customHeight="1"/>
    <row r="3" spans="1:8" s="1" customFormat="1" ht="6.9" customHeight="1">
      <c r="B3" s="19"/>
      <c r="C3" s="20"/>
      <c r="D3" s="20"/>
      <c r="E3" s="20"/>
      <c r="F3" s="20"/>
      <c r="G3" s="20"/>
      <c r="H3" s="21"/>
    </row>
    <row r="4" spans="1:8" s="1" customFormat="1" ht="24.9" customHeight="1">
      <c r="B4" s="21"/>
      <c r="C4" s="22" t="s">
        <v>8508</v>
      </c>
      <c r="H4" s="21"/>
    </row>
    <row r="5" spans="1:8" s="1" customFormat="1" ht="12" customHeight="1">
      <c r="B5" s="21"/>
      <c r="C5" s="25" t="s">
        <v>11</v>
      </c>
      <c r="D5" s="324" t="s">
        <v>12</v>
      </c>
      <c r="E5" s="316"/>
      <c r="F5" s="316"/>
      <c r="H5" s="21"/>
    </row>
    <row r="6" spans="1:8" s="1" customFormat="1" ht="36.9" customHeight="1">
      <c r="B6" s="21"/>
      <c r="C6" s="27" t="s">
        <v>14</v>
      </c>
      <c r="D6" s="321" t="s">
        <v>15</v>
      </c>
      <c r="E6" s="316"/>
      <c r="F6" s="316"/>
      <c r="H6" s="21"/>
    </row>
    <row r="7" spans="1:8" s="1" customFormat="1" ht="16.5" customHeight="1">
      <c r="B7" s="21"/>
      <c r="C7" s="28" t="s">
        <v>20</v>
      </c>
      <c r="D7" s="58" t="str">
        <f>'Rekapitulácia stavby'!AN8</f>
        <v>27. 1. 2021</v>
      </c>
      <c r="H7" s="21"/>
    </row>
    <row r="8" spans="1:8" s="2" customFormat="1" ht="10.95" customHeight="1">
      <c r="A8" s="35"/>
      <c r="B8" s="36"/>
      <c r="C8" s="35"/>
      <c r="D8" s="35"/>
      <c r="E8" s="35"/>
      <c r="F8" s="35"/>
      <c r="G8" s="35"/>
      <c r="H8" s="36"/>
    </row>
    <row r="9" spans="1:8" s="11" customFormat="1" ht="29.25" customHeight="1">
      <c r="A9" s="152"/>
      <c r="B9" s="153"/>
      <c r="C9" s="154" t="s">
        <v>57</v>
      </c>
      <c r="D9" s="155" t="s">
        <v>58</v>
      </c>
      <c r="E9" s="155" t="s">
        <v>512</v>
      </c>
      <c r="F9" s="156" t="s">
        <v>8509</v>
      </c>
      <c r="G9" s="152"/>
      <c r="H9" s="153"/>
    </row>
    <row r="10" spans="1:8" s="2" customFormat="1" ht="26.4" customHeight="1">
      <c r="A10" s="35"/>
      <c r="B10" s="36"/>
      <c r="C10" s="251" t="s">
        <v>8510</v>
      </c>
      <c r="D10" s="251" t="s">
        <v>87</v>
      </c>
      <c r="E10" s="35"/>
      <c r="F10" s="35"/>
      <c r="G10" s="35"/>
      <c r="H10" s="36"/>
    </row>
    <row r="11" spans="1:8" s="2" customFormat="1" ht="24">
      <c r="A11" s="35"/>
      <c r="B11" s="36"/>
      <c r="C11" s="252" t="s">
        <v>165</v>
      </c>
      <c r="D11" s="253" t="s">
        <v>166</v>
      </c>
      <c r="E11" s="254" t="s">
        <v>1</v>
      </c>
      <c r="F11" s="255">
        <v>102.075</v>
      </c>
      <c r="G11" s="35"/>
      <c r="H11" s="36"/>
    </row>
    <row r="12" spans="1:8" s="2" customFormat="1" ht="16.95" customHeight="1">
      <c r="A12" s="35"/>
      <c r="B12" s="36"/>
      <c r="C12" s="256" t="s">
        <v>1</v>
      </c>
      <c r="D12" s="256" t="s">
        <v>576</v>
      </c>
      <c r="E12" s="18" t="s">
        <v>1</v>
      </c>
      <c r="F12" s="188">
        <v>0</v>
      </c>
      <c r="G12" s="35"/>
      <c r="H12" s="36"/>
    </row>
    <row r="13" spans="1:8" s="2" customFormat="1" ht="16.95" customHeight="1">
      <c r="A13" s="35"/>
      <c r="B13" s="36"/>
      <c r="C13" s="256" t="s">
        <v>1</v>
      </c>
      <c r="D13" s="256" t="s">
        <v>577</v>
      </c>
      <c r="E13" s="18" t="s">
        <v>1</v>
      </c>
      <c r="F13" s="188">
        <v>0</v>
      </c>
      <c r="G13" s="35"/>
      <c r="H13" s="36"/>
    </row>
    <row r="14" spans="1:8" s="2" customFormat="1" ht="16.95" customHeight="1">
      <c r="A14" s="35"/>
      <c r="B14" s="36"/>
      <c r="C14" s="256" t="s">
        <v>1</v>
      </c>
      <c r="D14" s="256" t="s">
        <v>840</v>
      </c>
      <c r="E14" s="18" t="s">
        <v>1</v>
      </c>
      <c r="F14" s="188">
        <v>0</v>
      </c>
      <c r="G14" s="35"/>
      <c r="H14" s="36"/>
    </row>
    <row r="15" spans="1:8" s="2" customFormat="1" ht="16.95" customHeight="1">
      <c r="A15" s="35"/>
      <c r="B15" s="36"/>
      <c r="C15" s="256" t="s">
        <v>1</v>
      </c>
      <c r="D15" s="256" t="s">
        <v>2694</v>
      </c>
      <c r="E15" s="18" t="s">
        <v>1</v>
      </c>
      <c r="F15" s="188">
        <v>3.01</v>
      </c>
      <c r="G15" s="35"/>
      <c r="H15" s="36"/>
    </row>
    <row r="16" spans="1:8" s="2" customFormat="1" ht="16.95" customHeight="1">
      <c r="A16" s="35"/>
      <c r="B16" s="36"/>
      <c r="C16" s="256" t="s">
        <v>1</v>
      </c>
      <c r="D16" s="256" t="s">
        <v>2695</v>
      </c>
      <c r="E16" s="18" t="s">
        <v>1</v>
      </c>
      <c r="F16" s="188">
        <v>0</v>
      </c>
      <c r="G16" s="35"/>
      <c r="H16" s="36"/>
    </row>
    <row r="17" spans="1:8" s="2" customFormat="1" ht="16.95" customHeight="1">
      <c r="A17" s="35"/>
      <c r="B17" s="36"/>
      <c r="C17" s="256" t="s">
        <v>1</v>
      </c>
      <c r="D17" s="256" t="s">
        <v>2696</v>
      </c>
      <c r="E17" s="18" t="s">
        <v>1</v>
      </c>
      <c r="F17" s="188">
        <v>5.9550000000000001</v>
      </c>
      <c r="G17" s="35"/>
      <c r="H17" s="36"/>
    </row>
    <row r="18" spans="1:8" s="2" customFormat="1" ht="16.95" customHeight="1">
      <c r="A18" s="35"/>
      <c r="B18" s="36"/>
      <c r="C18" s="256" t="s">
        <v>1</v>
      </c>
      <c r="D18" s="256" t="s">
        <v>2697</v>
      </c>
      <c r="E18" s="18" t="s">
        <v>1</v>
      </c>
      <c r="F18" s="188">
        <v>22.24</v>
      </c>
      <c r="G18" s="35"/>
      <c r="H18" s="36"/>
    </row>
    <row r="19" spans="1:8" s="2" customFormat="1" ht="16.95" customHeight="1">
      <c r="A19" s="35"/>
      <c r="B19" s="36"/>
      <c r="C19" s="256" t="s">
        <v>1</v>
      </c>
      <c r="D19" s="256" t="s">
        <v>2698</v>
      </c>
      <c r="E19" s="18" t="s">
        <v>1</v>
      </c>
      <c r="F19" s="188">
        <v>9.8949999999999996</v>
      </c>
      <c r="G19" s="35"/>
      <c r="H19" s="36"/>
    </row>
    <row r="20" spans="1:8" s="2" customFormat="1" ht="16.95" customHeight="1">
      <c r="A20" s="35"/>
      <c r="B20" s="36"/>
      <c r="C20" s="256" t="s">
        <v>1</v>
      </c>
      <c r="D20" s="256" t="s">
        <v>2699</v>
      </c>
      <c r="E20" s="18" t="s">
        <v>1</v>
      </c>
      <c r="F20" s="188">
        <v>0</v>
      </c>
      <c r="G20" s="35"/>
      <c r="H20" s="36"/>
    </row>
    <row r="21" spans="1:8" s="2" customFormat="1" ht="16.95" customHeight="1">
      <c r="A21" s="35"/>
      <c r="B21" s="36"/>
      <c r="C21" s="256" t="s">
        <v>1</v>
      </c>
      <c r="D21" s="256" t="s">
        <v>2700</v>
      </c>
      <c r="E21" s="18" t="s">
        <v>1</v>
      </c>
      <c r="F21" s="188">
        <v>12.71</v>
      </c>
      <c r="G21" s="35"/>
      <c r="H21" s="36"/>
    </row>
    <row r="22" spans="1:8" s="2" customFormat="1" ht="16.95" customHeight="1">
      <c r="A22" s="35"/>
      <c r="B22" s="36"/>
      <c r="C22" s="256" t="s">
        <v>1</v>
      </c>
      <c r="D22" s="256" t="s">
        <v>2701</v>
      </c>
      <c r="E22" s="18" t="s">
        <v>1</v>
      </c>
      <c r="F22" s="188">
        <v>3.92</v>
      </c>
      <c r="G22" s="35"/>
      <c r="H22" s="36"/>
    </row>
    <row r="23" spans="1:8" s="2" customFormat="1" ht="16.95" customHeight="1">
      <c r="A23" s="35"/>
      <c r="B23" s="36"/>
      <c r="C23" s="256" t="s">
        <v>1</v>
      </c>
      <c r="D23" s="256" t="s">
        <v>2702</v>
      </c>
      <c r="E23" s="18" t="s">
        <v>1</v>
      </c>
      <c r="F23" s="188">
        <v>0</v>
      </c>
      <c r="G23" s="35"/>
      <c r="H23" s="36"/>
    </row>
    <row r="24" spans="1:8" s="2" customFormat="1" ht="16.95" customHeight="1">
      <c r="A24" s="35"/>
      <c r="B24" s="36"/>
      <c r="C24" s="256" t="s">
        <v>1</v>
      </c>
      <c r="D24" s="256" t="s">
        <v>2703</v>
      </c>
      <c r="E24" s="18" t="s">
        <v>1</v>
      </c>
      <c r="F24" s="188">
        <v>3.71</v>
      </c>
      <c r="G24" s="35"/>
      <c r="H24" s="36"/>
    </row>
    <row r="25" spans="1:8" s="2" customFormat="1" ht="16.95" customHeight="1">
      <c r="A25" s="35"/>
      <c r="B25" s="36"/>
      <c r="C25" s="256" t="s">
        <v>1</v>
      </c>
      <c r="D25" s="256" t="s">
        <v>2704</v>
      </c>
      <c r="E25" s="18" t="s">
        <v>1</v>
      </c>
      <c r="F25" s="188">
        <v>16.28</v>
      </c>
      <c r="G25" s="35"/>
      <c r="H25" s="36"/>
    </row>
    <row r="26" spans="1:8" s="2" customFormat="1" ht="16.95" customHeight="1">
      <c r="A26" s="35"/>
      <c r="B26" s="36"/>
      <c r="C26" s="256" t="s">
        <v>1</v>
      </c>
      <c r="D26" s="256" t="s">
        <v>2705</v>
      </c>
      <c r="E26" s="18" t="s">
        <v>1</v>
      </c>
      <c r="F26" s="188">
        <v>1.07</v>
      </c>
      <c r="G26" s="35"/>
      <c r="H26" s="36"/>
    </row>
    <row r="27" spans="1:8" s="2" customFormat="1" ht="16.95" customHeight="1">
      <c r="A27" s="35"/>
      <c r="B27" s="36"/>
      <c r="C27" s="256" t="s">
        <v>1</v>
      </c>
      <c r="D27" s="256" t="s">
        <v>2706</v>
      </c>
      <c r="E27" s="18" t="s">
        <v>1</v>
      </c>
      <c r="F27" s="188">
        <v>9.0250000000000004</v>
      </c>
      <c r="G27" s="35"/>
      <c r="H27" s="36"/>
    </row>
    <row r="28" spans="1:8" s="2" customFormat="1" ht="16.95" customHeight="1">
      <c r="A28" s="35"/>
      <c r="B28" s="36"/>
      <c r="C28" s="256" t="s">
        <v>1</v>
      </c>
      <c r="D28" s="256" t="s">
        <v>860</v>
      </c>
      <c r="E28" s="18" t="s">
        <v>1</v>
      </c>
      <c r="F28" s="188">
        <v>0</v>
      </c>
      <c r="G28" s="35"/>
      <c r="H28" s="36"/>
    </row>
    <row r="29" spans="1:8" s="2" customFormat="1" ht="16.95" customHeight="1">
      <c r="A29" s="35"/>
      <c r="B29" s="36"/>
      <c r="C29" s="256" t="s">
        <v>1</v>
      </c>
      <c r="D29" s="256" t="s">
        <v>2707</v>
      </c>
      <c r="E29" s="18" t="s">
        <v>1</v>
      </c>
      <c r="F29" s="188">
        <v>14.26</v>
      </c>
      <c r="G29" s="35"/>
      <c r="H29" s="36"/>
    </row>
    <row r="30" spans="1:8" s="2" customFormat="1" ht="16.95" customHeight="1">
      <c r="A30" s="35"/>
      <c r="B30" s="36"/>
      <c r="C30" s="256" t="s">
        <v>165</v>
      </c>
      <c r="D30" s="256" t="s">
        <v>590</v>
      </c>
      <c r="E30" s="18" t="s">
        <v>1</v>
      </c>
      <c r="F30" s="188">
        <v>102.075</v>
      </c>
      <c r="G30" s="35"/>
      <c r="H30" s="36"/>
    </row>
    <row r="31" spans="1:8" s="2" customFormat="1" ht="16.95" customHeight="1">
      <c r="A31" s="35"/>
      <c r="B31" s="36"/>
      <c r="C31" s="257" t="s">
        <v>8511</v>
      </c>
      <c r="D31" s="35"/>
      <c r="E31" s="35"/>
      <c r="F31" s="35"/>
      <c r="G31" s="35"/>
      <c r="H31" s="36"/>
    </row>
    <row r="32" spans="1:8" s="2" customFormat="1" ht="16.95" customHeight="1">
      <c r="A32" s="35"/>
      <c r="B32" s="36"/>
      <c r="C32" s="256" t="s">
        <v>2692</v>
      </c>
      <c r="D32" s="256" t="s">
        <v>166</v>
      </c>
      <c r="E32" s="18" t="s">
        <v>980</v>
      </c>
      <c r="F32" s="188">
        <v>102.075</v>
      </c>
      <c r="G32" s="35"/>
      <c r="H32" s="36"/>
    </row>
    <row r="33" spans="1:8" s="2" customFormat="1" ht="20.399999999999999">
      <c r="A33" s="35"/>
      <c r="B33" s="36"/>
      <c r="C33" s="256" t="s">
        <v>1995</v>
      </c>
      <c r="D33" s="256" t="s">
        <v>1996</v>
      </c>
      <c r="E33" s="18" t="s">
        <v>574</v>
      </c>
      <c r="F33" s="188">
        <v>14.272</v>
      </c>
      <c r="G33" s="35"/>
      <c r="H33" s="36"/>
    </row>
    <row r="34" spans="1:8" s="2" customFormat="1" ht="24">
      <c r="A34" s="35"/>
      <c r="B34" s="36"/>
      <c r="C34" s="252" t="s">
        <v>168</v>
      </c>
      <c r="D34" s="253" t="s">
        <v>169</v>
      </c>
      <c r="E34" s="254" t="s">
        <v>1</v>
      </c>
      <c r="F34" s="255">
        <v>1.3149999999999999</v>
      </c>
      <c r="G34" s="35"/>
      <c r="H34" s="36"/>
    </row>
    <row r="35" spans="1:8" s="2" customFormat="1" ht="16.95" customHeight="1">
      <c r="A35" s="35"/>
      <c r="B35" s="36"/>
      <c r="C35" s="256" t="s">
        <v>1</v>
      </c>
      <c r="D35" s="256" t="s">
        <v>576</v>
      </c>
      <c r="E35" s="18" t="s">
        <v>1</v>
      </c>
      <c r="F35" s="188">
        <v>0</v>
      </c>
      <c r="G35" s="35"/>
      <c r="H35" s="36"/>
    </row>
    <row r="36" spans="1:8" s="2" customFormat="1" ht="16.95" customHeight="1">
      <c r="A36" s="35"/>
      <c r="B36" s="36"/>
      <c r="C36" s="256" t="s">
        <v>1</v>
      </c>
      <c r="D36" s="256" t="s">
        <v>577</v>
      </c>
      <c r="E36" s="18" t="s">
        <v>1</v>
      </c>
      <c r="F36" s="188">
        <v>0</v>
      </c>
      <c r="G36" s="35"/>
      <c r="H36" s="36"/>
    </row>
    <row r="37" spans="1:8" s="2" customFormat="1" ht="16.95" customHeight="1">
      <c r="A37" s="35"/>
      <c r="B37" s="36"/>
      <c r="C37" s="256" t="s">
        <v>1</v>
      </c>
      <c r="D37" s="256" t="s">
        <v>2776</v>
      </c>
      <c r="E37" s="18" t="s">
        <v>1</v>
      </c>
      <c r="F37" s="188">
        <v>1.3149999999999999</v>
      </c>
      <c r="G37" s="35"/>
      <c r="H37" s="36"/>
    </row>
    <row r="38" spans="1:8" s="2" customFormat="1" ht="16.95" customHeight="1">
      <c r="A38" s="35"/>
      <c r="B38" s="36"/>
      <c r="C38" s="256" t="s">
        <v>168</v>
      </c>
      <c r="D38" s="256" t="s">
        <v>590</v>
      </c>
      <c r="E38" s="18" t="s">
        <v>1</v>
      </c>
      <c r="F38" s="188">
        <v>1.3149999999999999</v>
      </c>
      <c r="G38" s="35"/>
      <c r="H38" s="36"/>
    </row>
    <row r="39" spans="1:8" s="2" customFormat="1" ht="16.95" customHeight="1">
      <c r="A39" s="35"/>
      <c r="B39" s="36"/>
      <c r="C39" s="257" t="s">
        <v>8511</v>
      </c>
      <c r="D39" s="35"/>
      <c r="E39" s="35"/>
      <c r="F39" s="35"/>
      <c r="G39" s="35"/>
      <c r="H39" s="36"/>
    </row>
    <row r="40" spans="1:8" s="2" customFormat="1" ht="16.95" customHeight="1">
      <c r="A40" s="35"/>
      <c r="B40" s="36"/>
      <c r="C40" s="256" t="s">
        <v>2774</v>
      </c>
      <c r="D40" s="256" t="s">
        <v>169</v>
      </c>
      <c r="E40" s="18" t="s">
        <v>980</v>
      </c>
      <c r="F40" s="188">
        <v>1.3149999999999999</v>
      </c>
      <c r="G40" s="35"/>
      <c r="H40" s="36"/>
    </row>
    <row r="41" spans="1:8" s="2" customFormat="1" ht="20.399999999999999">
      <c r="A41" s="35"/>
      <c r="B41" s="36"/>
      <c r="C41" s="256" t="s">
        <v>1995</v>
      </c>
      <c r="D41" s="256" t="s">
        <v>1996</v>
      </c>
      <c r="E41" s="18" t="s">
        <v>574</v>
      </c>
      <c r="F41" s="188">
        <v>14.272</v>
      </c>
      <c r="G41" s="35"/>
      <c r="H41" s="36"/>
    </row>
    <row r="42" spans="1:8" s="2" customFormat="1" ht="24">
      <c r="A42" s="35"/>
      <c r="B42" s="36"/>
      <c r="C42" s="252" t="s">
        <v>172</v>
      </c>
      <c r="D42" s="253" t="s">
        <v>173</v>
      </c>
      <c r="E42" s="254" t="s">
        <v>1</v>
      </c>
      <c r="F42" s="255">
        <v>7.5049999999999999</v>
      </c>
      <c r="G42" s="35"/>
      <c r="H42" s="36"/>
    </row>
    <row r="43" spans="1:8" s="2" customFormat="1" ht="16.95" customHeight="1">
      <c r="A43" s="35"/>
      <c r="B43" s="36"/>
      <c r="C43" s="256" t="s">
        <v>1</v>
      </c>
      <c r="D43" s="256" t="s">
        <v>576</v>
      </c>
      <c r="E43" s="18" t="s">
        <v>1</v>
      </c>
      <c r="F43" s="188">
        <v>0</v>
      </c>
      <c r="G43" s="35"/>
      <c r="H43" s="36"/>
    </row>
    <row r="44" spans="1:8" s="2" customFormat="1" ht="16.95" customHeight="1">
      <c r="A44" s="35"/>
      <c r="B44" s="36"/>
      <c r="C44" s="256" t="s">
        <v>1</v>
      </c>
      <c r="D44" s="256" t="s">
        <v>577</v>
      </c>
      <c r="E44" s="18" t="s">
        <v>1</v>
      </c>
      <c r="F44" s="188">
        <v>0</v>
      </c>
      <c r="G44" s="35"/>
      <c r="H44" s="36"/>
    </row>
    <row r="45" spans="1:8" s="2" customFormat="1" ht="16.95" customHeight="1">
      <c r="A45" s="35"/>
      <c r="B45" s="36"/>
      <c r="C45" s="256" t="s">
        <v>1</v>
      </c>
      <c r="D45" s="256" t="s">
        <v>2780</v>
      </c>
      <c r="E45" s="18" t="s">
        <v>1</v>
      </c>
      <c r="F45" s="188">
        <v>3.28</v>
      </c>
      <c r="G45" s="35"/>
      <c r="H45" s="36"/>
    </row>
    <row r="46" spans="1:8" s="2" customFormat="1" ht="16.95" customHeight="1">
      <c r="A46" s="35"/>
      <c r="B46" s="36"/>
      <c r="C46" s="256" t="s">
        <v>1</v>
      </c>
      <c r="D46" s="256" t="s">
        <v>2781</v>
      </c>
      <c r="E46" s="18" t="s">
        <v>1</v>
      </c>
      <c r="F46" s="188">
        <v>4.2249999999999996</v>
      </c>
      <c r="G46" s="35"/>
      <c r="H46" s="36"/>
    </row>
    <row r="47" spans="1:8" s="2" customFormat="1" ht="16.95" customHeight="1">
      <c r="A47" s="35"/>
      <c r="B47" s="36"/>
      <c r="C47" s="256" t="s">
        <v>172</v>
      </c>
      <c r="D47" s="256" t="s">
        <v>590</v>
      </c>
      <c r="E47" s="18" t="s">
        <v>1</v>
      </c>
      <c r="F47" s="188">
        <v>7.5049999999999999</v>
      </c>
      <c r="G47" s="35"/>
      <c r="H47" s="36"/>
    </row>
    <row r="48" spans="1:8" s="2" customFormat="1" ht="16.95" customHeight="1">
      <c r="A48" s="35"/>
      <c r="B48" s="36"/>
      <c r="C48" s="257" t="s">
        <v>8511</v>
      </c>
      <c r="D48" s="35"/>
      <c r="E48" s="35"/>
      <c r="F48" s="35"/>
      <c r="G48" s="35"/>
      <c r="H48" s="36"/>
    </row>
    <row r="49" spans="1:8" s="2" customFormat="1" ht="16.95" customHeight="1">
      <c r="A49" s="35"/>
      <c r="B49" s="36"/>
      <c r="C49" s="256" t="s">
        <v>2778</v>
      </c>
      <c r="D49" s="256" t="s">
        <v>173</v>
      </c>
      <c r="E49" s="18" t="s">
        <v>980</v>
      </c>
      <c r="F49" s="188">
        <v>7.5049999999999999</v>
      </c>
      <c r="G49" s="35"/>
      <c r="H49" s="36"/>
    </row>
    <row r="50" spans="1:8" s="2" customFormat="1" ht="20.399999999999999">
      <c r="A50" s="35"/>
      <c r="B50" s="36"/>
      <c r="C50" s="256" t="s">
        <v>1995</v>
      </c>
      <c r="D50" s="256" t="s">
        <v>1996</v>
      </c>
      <c r="E50" s="18" t="s">
        <v>574</v>
      </c>
      <c r="F50" s="188">
        <v>14.272</v>
      </c>
      <c r="G50" s="35"/>
      <c r="H50" s="36"/>
    </row>
    <row r="51" spans="1:8" s="2" customFormat="1" ht="24">
      <c r="A51" s="35"/>
      <c r="B51" s="36"/>
      <c r="C51" s="252" t="s">
        <v>175</v>
      </c>
      <c r="D51" s="253" t="s">
        <v>176</v>
      </c>
      <c r="E51" s="254" t="s">
        <v>1</v>
      </c>
      <c r="F51" s="255">
        <v>11.685</v>
      </c>
      <c r="G51" s="35"/>
      <c r="H51" s="36"/>
    </row>
    <row r="52" spans="1:8" s="2" customFormat="1" ht="16.95" customHeight="1">
      <c r="A52" s="35"/>
      <c r="B52" s="36"/>
      <c r="C52" s="256" t="s">
        <v>1</v>
      </c>
      <c r="D52" s="256" t="s">
        <v>576</v>
      </c>
      <c r="E52" s="18" t="s">
        <v>1</v>
      </c>
      <c r="F52" s="188">
        <v>0</v>
      </c>
      <c r="G52" s="35"/>
      <c r="H52" s="36"/>
    </row>
    <row r="53" spans="1:8" s="2" customFormat="1" ht="16.95" customHeight="1">
      <c r="A53" s="35"/>
      <c r="B53" s="36"/>
      <c r="C53" s="256" t="s">
        <v>1</v>
      </c>
      <c r="D53" s="256" t="s">
        <v>577</v>
      </c>
      <c r="E53" s="18" t="s">
        <v>1</v>
      </c>
      <c r="F53" s="188">
        <v>0</v>
      </c>
      <c r="G53" s="35"/>
      <c r="H53" s="36"/>
    </row>
    <row r="54" spans="1:8" s="2" customFormat="1" ht="16.95" customHeight="1">
      <c r="A54" s="35"/>
      <c r="B54" s="36"/>
      <c r="C54" s="256" t="s">
        <v>1</v>
      </c>
      <c r="D54" s="256" t="s">
        <v>2785</v>
      </c>
      <c r="E54" s="18" t="s">
        <v>1</v>
      </c>
      <c r="F54" s="188">
        <v>11.07</v>
      </c>
      <c r="G54" s="35"/>
      <c r="H54" s="36"/>
    </row>
    <row r="55" spans="1:8" s="2" customFormat="1" ht="16.95" customHeight="1">
      <c r="A55" s="35"/>
      <c r="B55" s="36"/>
      <c r="C55" s="256" t="s">
        <v>1</v>
      </c>
      <c r="D55" s="256" t="s">
        <v>2786</v>
      </c>
      <c r="E55" s="18" t="s">
        <v>1</v>
      </c>
      <c r="F55" s="188">
        <v>0.61499999999999999</v>
      </c>
      <c r="G55" s="35"/>
      <c r="H55" s="36"/>
    </row>
    <row r="56" spans="1:8" s="2" customFormat="1" ht="16.95" customHeight="1">
      <c r="A56" s="35"/>
      <c r="B56" s="36"/>
      <c r="C56" s="256" t="s">
        <v>175</v>
      </c>
      <c r="D56" s="256" t="s">
        <v>590</v>
      </c>
      <c r="E56" s="18" t="s">
        <v>1</v>
      </c>
      <c r="F56" s="188">
        <v>11.685</v>
      </c>
      <c r="G56" s="35"/>
      <c r="H56" s="36"/>
    </row>
    <row r="57" spans="1:8" s="2" customFormat="1" ht="16.95" customHeight="1">
      <c r="A57" s="35"/>
      <c r="B57" s="36"/>
      <c r="C57" s="257" t="s">
        <v>8511</v>
      </c>
      <c r="D57" s="35"/>
      <c r="E57" s="35"/>
      <c r="F57" s="35"/>
      <c r="G57" s="35"/>
      <c r="H57" s="36"/>
    </row>
    <row r="58" spans="1:8" s="2" customFormat="1" ht="16.95" customHeight="1">
      <c r="A58" s="35"/>
      <c r="B58" s="36"/>
      <c r="C58" s="256" t="s">
        <v>2783</v>
      </c>
      <c r="D58" s="256" t="s">
        <v>176</v>
      </c>
      <c r="E58" s="18" t="s">
        <v>980</v>
      </c>
      <c r="F58" s="188">
        <v>11.685</v>
      </c>
      <c r="G58" s="35"/>
      <c r="H58" s="36"/>
    </row>
    <row r="59" spans="1:8" s="2" customFormat="1" ht="20.399999999999999">
      <c r="A59" s="35"/>
      <c r="B59" s="36"/>
      <c r="C59" s="256" t="s">
        <v>1995</v>
      </c>
      <c r="D59" s="256" t="s">
        <v>1996</v>
      </c>
      <c r="E59" s="18" t="s">
        <v>574</v>
      </c>
      <c r="F59" s="188">
        <v>14.272</v>
      </c>
      <c r="G59" s="35"/>
      <c r="H59" s="36"/>
    </row>
    <row r="60" spans="1:8" s="2" customFormat="1" ht="24">
      <c r="A60" s="35"/>
      <c r="B60" s="36"/>
      <c r="C60" s="252" t="s">
        <v>178</v>
      </c>
      <c r="D60" s="253" t="s">
        <v>179</v>
      </c>
      <c r="E60" s="254" t="s">
        <v>1</v>
      </c>
      <c r="F60" s="255">
        <v>0</v>
      </c>
      <c r="G60" s="35"/>
      <c r="H60" s="36"/>
    </row>
    <row r="61" spans="1:8" s="2" customFormat="1" ht="16.95" customHeight="1">
      <c r="A61" s="35"/>
      <c r="B61" s="36"/>
      <c r="C61" s="257" t="s">
        <v>8511</v>
      </c>
      <c r="D61" s="35"/>
      <c r="E61" s="35"/>
      <c r="F61" s="35"/>
      <c r="G61" s="35"/>
      <c r="H61" s="36"/>
    </row>
    <row r="62" spans="1:8" s="2" customFormat="1" ht="20.399999999999999">
      <c r="A62" s="35"/>
      <c r="B62" s="36"/>
      <c r="C62" s="256" t="s">
        <v>1995</v>
      </c>
      <c r="D62" s="256" t="s">
        <v>1996</v>
      </c>
      <c r="E62" s="18" t="s">
        <v>574</v>
      </c>
      <c r="F62" s="188">
        <v>14.272</v>
      </c>
      <c r="G62" s="35"/>
      <c r="H62" s="36"/>
    </row>
    <row r="63" spans="1:8" s="2" customFormat="1" ht="24">
      <c r="A63" s="35"/>
      <c r="B63" s="36"/>
      <c r="C63" s="252" t="s">
        <v>180</v>
      </c>
      <c r="D63" s="253" t="s">
        <v>181</v>
      </c>
      <c r="E63" s="254" t="s">
        <v>1</v>
      </c>
      <c r="F63" s="255">
        <v>209.345</v>
      </c>
      <c r="G63" s="35"/>
      <c r="H63" s="36"/>
    </row>
    <row r="64" spans="1:8" s="2" customFormat="1" ht="16.95" customHeight="1">
      <c r="A64" s="35"/>
      <c r="B64" s="36"/>
      <c r="C64" s="256" t="s">
        <v>1</v>
      </c>
      <c r="D64" s="256" t="s">
        <v>576</v>
      </c>
      <c r="E64" s="18" t="s">
        <v>1</v>
      </c>
      <c r="F64" s="188">
        <v>0</v>
      </c>
      <c r="G64" s="35"/>
      <c r="H64" s="36"/>
    </row>
    <row r="65" spans="1:8" s="2" customFormat="1" ht="16.95" customHeight="1">
      <c r="A65" s="35"/>
      <c r="B65" s="36"/>
      <c r="C65" s="256" t="s">
        <v>1</v>
      </c>
      <c r="D65" s="256" t="s">
        <v>577</v>
      </c>
      <c r="E65" s="18" t="s">
        <v>1</v>
      </c>
      <c r="F65" s="188">
        <v>0</v>
      </c>
      <c r="G65" s="35"/>
      <c r="H65" s="36"/>
    </row>
    <row r="66" spans="1:8" s="2" customFormat="1" ht="16.95" customHeight="1">
      <c r="A66" s="35"/>
      <c r="B66" s="36"/>
      <c r="C66" s="256" t="s">
        <v>1</v>
      </c>
      <c r="D66" s="256" t="s">
        <v>2711</v>
      </c>
      <c r="E66" s="18" t="s">
        <v>1</v>
      </c>
      <c r="F66" s="188">
        <v>0</v>
      </c>
      <c r="G66" s="35"/>
      <c r="H66" s="36"/>
    </row>
    <row r="67" spans="1:8" s="2" customFormat="1" ht="16.95" customHeight="1">
      <c r="A67" s="35"/>
      <c r="B67" s="36"/>
      <c r="C67" s="256" t="s">
        <v>1</v>
      </c>
      <c r="D67" s="256" t="s">
        <v>2712</v>
      </c>
      <c r="E67" s="18" t="s">
        <v>1</v>
      </c>
      <c r="F67" s="188">
        <v>11.93</v>
      </c>
      <c r="G67" s="35"/>
      <c r="H67" s="36"/>
    </row>
    <row r="68" spans="1:8" s="2" customFormat="1" ht="16.95" customHeight="1">
      <c r="A68" s="35"/>
      <c r="B68" s="36"/>
      <c r="C68" s="256" t="s">
        <v>1</v>
      </c>
      <c r="D68" s="256" t="s">
        <v>2713</v>
      </c>
      <c r="E68" s="18" t="s">
        <v>1</v>
      </c>
      <c r="F68" s="188">
        <v>7.68</v>
      </c>
      <c r="G68" s="35"/>
      <c r="H68" s="36"/>
    </row>
    <row r="69" spans="1:8" s="2" customFormat="1" ht="16.95" customHeight="1">
      <c r="A69" s="35"/>
      <c r="B69" s="36"/>
      <c r="C69" s="256" t="s">
        <v>1</v>
      </c>
      <c r="D69" s="256" t="s">
        <v>2714</v>
      </c>
      <c r="E69" s="18" t="s">
        <v>1</v>
      </c>
      <c r="F69" s="188">
        <v>0</v>
      </c>
      <c r="G69" s="35"/>
      <c r="H69" s="36"/>
    </row>
    <row r="70" spans="1:8" s="2" customFormat="1" ht="16.95" customHeight="1">
      <c r="A70" s="35"/>
      <c r="B70" s="36"/>
      <c r="C70" s="256" t="s">
        <v>1</v>
      </c>
      <c r="D70" s="256" t="s">
        <v>2715</v>
      </c>
      <c r="E70" s="18" t="s">
        <v>1</v>
      </c>
      <c r="F70" s="188">
        <v>13.46</v>
      </c>
      <c r="G70" s="35"/>
      <c r="H70" s="36"/>
    </row>
    <row r="71" spans="1:8" s="2" customFormat="1" ht="16.95" customHeight="1">
      <c r="A71" s="35"/>
      <c r="B71" s="36"/>
      <c r="C71" s="256" t="s">
        <v>1</v>
      </c>
      <c r="D71" s="256" t="s">
        <v>2716</v>
      </c>
      <c r="E71" s="18" t="s">
        <v>1</v>
      </c>
      <c r="F71" s="188">
        <v>11.28</v>
      </c>
      <c r="G71" s="35"/>
      <c r="H71" s="36"/>
    </row>
    <row r="72" spans="1:8" s="2" customFormat="1" ht="16.95" customHeight="1">
      <c r="A72" s="35"/>
      <c r="B72" s="36"/>
      <c r="C72" s="256" t="s">
        <v>1</v>
      </c>
      <c r="D72" s="256" t="s">
        <v>2717</v>
      </c>
      <c r="E72" s="18" t="s">
        <v>1</v>
      </c>
      <c r="F72" s="188">
        <v>10.395</v>
      </c>
      <c r="G72" s="35"/>
      <c r="H72" s="36"/>
    </row>
    <row r="73" spans="1:8" s="2" customFormat="1" ht="16.95" customHeight="1">
      <c r="A73" s="35"/>
      <c r="B73" s="36"/>
      <c r="C73" s="256" t="s">
        <v>1</v>
      </c>
      <c r="D73" s="256" t="s">
        <v>2718</v>
      </c>
      <c r="E73" s="18" t="s">
        <v>1</v>
      </c>
      <c r="F73" s="188">
        <v>0</v>
      </c>
      <c r="G73" s="35"/>
      <c r="H73" s="36"/>
    </row>
    <row r="74" spans="1:8" s="2" customFormat="1" ht="16.95" customHeight="1">
      <c r="A74" s="35"/>
      <c r="B74" s="36"/>
      <c r="C74" s="256" t="s">
        <v>1</v>
      </c>
      <c r="D74" s="256" t="s">
        <v>2719</v>
      </c>
      <c r="E74" s="18" t="s">
        <v>1</v>
      </c>
      <c r="F74" s="188">
        <v>23.364999999999998</v>
      </c>
      <c r="G74" s="35"/>
      <c r="H74" s="36"/>
    </row>
    <row r="75" spans="1:8" s="2" customFormat="1" ht="16.95" customHeight="1">
      <c r="A75" s="35"/>
      <c r="B75" s="36"/>
      <c r="C75" s="256" t="s">
        <v>1</v>
      </c>
      <c r="D75" s="256" t="s">
        <v>2720</v>
      </c>
      <c r="E75" s="18" t="s">
        <v>1</v>
      </c>
      <c r="F75" s="188">
        <v>0</v>
      </c>
      <c r="G75" s="35"/>
      <c r="H75" s="36"/>
    </row>
    <row r="76" spans="1:8" s="2" customFormat="1" ht="16.95" customHeight="1">
      <c r="A76" s="35"/>
      <c r="B76" s="36"/>
      <c r="C76" s="256" t="s">
        <v>1</v>
      </c>
      <c r="D76" s="256" t="s">
        <v>2721</v>
      </c>
      <c r="E76" s="18" t="s">
        <v>1</v>
      </c>
      <c r="F76" s="188">
        <v>29.355</v>
      </c>
      <c r="G76" s="35"/>
      <c r="H76" s="36"/>
    </row>
    <row r="77" spans="1:8" s="2" customFormat="1" ht="16.95" customHeight="1">
      <c r="A77" s="35"/>
      <c r="B77" s="36"/>
      <c r="C77" s="256" t="s">
        <v>1</v>
      </c>
      <c r="D77" s="256" t="s">
        <v>2722</v>
      </c>
      <c r="E77" s="18" t="s">
        <v>1</v>
      </c>
      <c r="F77" s="188">
        <v>7.66</v>
      </c>
      <c r="G77" s="35"/>
      <c r="H77" s="36"/>
    </row>
    <row r="78" spans="1:8" s="2" customFormat="1" ht="16.95" customHeight="1">
      <c r="A78" s="35"/>
      <c r="B78" s="36"/>
      <c r="C78" s="256" t="s">
        <v>1</v>
      </c>
      <c r="D78" s="256" t="s">
        <v>2723</v>
      </c>
      <c r="E78" s="18" t="s">
        <v>1</v>
      </c>
      <c r="F78" s="188">
        <v>5.22</v>
      </c>
      <c r="G78" s="35"/>
      <c r="H78" s="36"/>
    </row>
    <row r="79" spans="1:8" s="2" customFormat="1" ht="16.95" customHeight="1">
      <c r="A79" s="35"/>
      <c r="B79" s="36"/>
      <c r="C79" s="256" t="s">
        <v>1</v>
      </c>
      <c r="D79" s="256" t="s">
        <v>2724</v>
      </c>
      <c r="E79" s="18" t="s">
        <v>1</v>
      </c>
      <c r="F79" s="188">
        <v>24.155000000000001</v>
      </c>
      <c r="G79" s="35"/>
      <c r="H79" s="36"/>
    </row>
    <row r="80" spans="1:8" s="2" customFormat="1" ht="16.95" customHeight="1">
      <c r="A80" s="35"/>
      <c r="B80" s="36"/>
      <c r="C80" s="256" t="s">
        <v>1</v>
      </c>
      <c r="D80" s="256" t="s">
        <v>2725</v>
      </c>
      <c r="E80" s="18" t="s">
        <v>1</v>
      </c>
      <c r="F80" s="188">
        <v>19.47</v>
      </c>
      <c r="G80" s="35"/>
      <c r="H80" s="36"/>
    </row>
    <row r="81" spans="1:8" s="2" customFormat="1" ht="16.95" customHeight="1">
      <c r="A81" s="35"/>
      <c r="B81" s="36"/>
      <c r="C81" s="256" t="s">
        <v>1</v>
      </c>
      <c r="D81" s="256" t="s">
        <v>2726</v>
      </c>
      <c r="E81" s="18" t="s">
        <v>1</v>
      </c>
      <c r="F81" s="188">
        <v>11.895</v>
      </c>
      <c r="G81" s="35"/>
      <c r="H81" s="36"/>
    </row>
    <row r="82" spans="1:8" s="2" customFormat="1" ht="16.95" customHeight="1">
      <c r="A82" s="35"/>
      <c r="B82" s="36"/>
      <c r="C82" s="256" t="s">
        <v>1</v>
      </c>
      <c r="D82" s="256" t="s">
        <v>860</v>
      </c>
      <c r="E82" s="18" t="s">
        <v>1</v>
      </c>
      <c r="F82" s="188">
        <v>0</v>
      </c>
      <c r="G82" s="35"/>
      <c r="H82" s="36"/>
    </row>
    <row r="83" spans="1:8" s="2" customFormat="1" ht="16.95" customHeight="1">
      <c r="A83" s="35"/>
      <c r="B83" s="36"/>
      <c r="C83" s="256" t="s">
        <v>1</v>
      </c>
      <c r="D83" s="256" t="s">
        <v>2727</v>
      </c>
      <c r="E83" s="18" t="s">
        <v>1</v>
      </c>
      <c r="F83" s="188">
        <v>33.479999999999997</v>
      </c>
      <c r="G83" s="35"/>
      <c r="H83" s="36"/>
    </row>
    <row r="84" spans="1:8" s="2" customFormat="1" ht="16.95" customHeight="1">
      <c r="A84" s="35"/>
      <c r="B84" s="36"/>
      <c r="C84" s="256" t="s">
        <v>180</v>
      </c>
      <c r="D84" s="256" t="s">
        <v>590</v>
      </c>
      <c r="E84" s="18" t="s">
        <v>1</v>
      </c>
      <c r="F84" s="188">
        <v>209.345</v>
      </c>
      <c r="G84" s="35"/>
      <c r="H84" s="36"/>
    </row>
    <row r="85" spans="1:8" s="2" customFormat="1" ht="16.95" customHeight="1">
      <c r="A85" s="35"/>
      <c r="B85" s="36"/>
      <c r="C85" s="257" t="s">
        <v>8511</v>
      </c>
      <c r="D85" s="35"/>
      <c r="E85" s="35"/>
      <c r="F85" s="35"/>
      <c r="G85" s="35"/>
      <c r="H85" s="36"/>
    </row>
    <row r="86" spans="1:8" s="2" customFormat="1" ht="16.95" customHeight="1">
      <c r="A86" s="35"/>
      <c r="B86" s="36"/>
      <c r="C86" s="256" t="s">
        <v>2709</v>
      </c>
      <c r="D86" s="256" t="s">
        <v>181</v>
      </c>
      <c r="E86" s="18" t="s">
        <v>980</v>
      </c>
      <c r="F86" s="188">
        <v>209.345</v>
      </c>
      <c r="G86" s="35"/>
      <c r="H86" s="36"/>
    </row>
    <row r="87" spans="1:8" s="2" customFormat="1" ht="20.399999999999999">
      <c r="A87" s="35"/>
      <c r="B87" s="36"/>
      <c r="C87" s="256" t="s">
        <v>1995</v>
      </c>
      <c r="D87" s="256" t="s">
        <v>1996</v>
      </c>
      <c r="E87" s="18" t="s">
        <v>574</v>
      </c>
      <c r="F87" s="188">
        <v>14.272</v>
      </c>
      <c r="G87" s="35"/>
      <c r="H87" s="36"/>
    </row>
    <row r="88" spans="1:8" s="2" customFormat="1" ht="24">
      <c r="A88" s="35"/>
      <c r="B88" s="36"/>
      <c r="C88" s="252" t="s">
        <v>184</v>
      </c>
      <c r="D88" s="253" t="s">
        <v>185</v>
      </c>
      <c r="E88" s="254" t="s">
        <v>1</v>
      </c>
      <c r="F88" s="255">
        <v>273.48</v>
      </c>
      <c r="G88" s="35"/>
      <c r="H88" s="36"/>
    </row>
    <row r="89" spans="1:8" s="2" customFormat="1" ht="16.95" customHeight="1">
      <c r="A89" s="35"/>
      <c r="B89" s="36"/>
      <c r="C89" s="256" t="s">
        <v>1</v>
      </c>
      <c r="D89" s="256" t="s">
        <v>576</v>
      </c>
      <c r="E89" s="18" t="s">
        <v>1</v>
      </c>
      <c r="F89" s="188">
        <v>0</v>
      </c>
      <c r="G89" s="35"/>
      <c r="H89" s="36"/>
    </row>
    <row r="90" spans="1:8" s="2" customFormat="1" ht="16.95" customHeight="1">
      <c r="A90" s="35"/>
      <c r="B90" s="36"/>
      <c r="C90" s="256" t="s">
        <v>1</v>
      </c>
      <c r="D90" s="256" t="s">
        <v>577</v>
      </c>
      <c r="E90" s="18" t="s">
        <v>1</v>
      </c>
      <c r="F90" s="188">
        <v>0</v>
      </c>
      <c r="G90" s="35"/>
      <c r="H90" s="36"/>
    </row>
    <row r="91" spans="1:8" s="2" customFormat="1" ht="16.95" customHeight="1">
      <c r="A91" s="35"/>
      <c r="B91" s="36"/>
      <c r="C91" s="256" t="s">
        <v>1</v>
      </c>
      <c r="D91" s="256" t="s">
        <v>840</v>
      </c>
      <c r="E91" s="18" t="s">
        <v>1</v>
      </c>
      <c r="F91" s="188">
        <v>0</v>
      </c>
      <c r="G91" s="35"/>
      <c r="H91" s="36"/>
    </row>
    <row r="92" spans="1:8" s="2" customFormat="1" ht="16.95" customHeight="1">
      <c r="A92" s="35"/>
      <c r="B92" s="36"/>
      <c r="C92" s="256" t="s">
        <v>1</v>
      </c>
      <c r="D92" s="256" t="s">
        <v>2731</v>
      </c>
      <c r="E92" s="18" t="s">
        <v>1</v>
      </c>
      <c r="F92" s="188">
        <v>3.84</v>
      </c>
      <c r="G92" s="35"/>
      <c r="H92" s="36"/>
    </row>
    <row r="93" spans="1:8" s="2" customFormat="1" ht="16.95" customHeight="1">
      <c r="A93" s="35"/>
      <c r="B93" s="36"/>
      <c r="C93" s="256" t="s">
        <v>1</v>
      </c>
      <c r="D93" s="256" t="s">
        <v>2732</v>
      </c>
      <c r="E93" s="18" t="s">
        <v>1</v>
      </c>
      <c r="F93" s="188">
        <v>14.525</v>
      </c>
      <c r="G93" s="35"/>
      <c r="H93" s="36"/>
    </row>
    <row r="94" spans="1:8" s="2" customFormat="1" ht="16.95" customHeight="1">
      <c r="A94" s="35"/>
      <c r="B94" s="36"/>
      <c r="C94" s="256" t="s">
        <v>1</v>
      </c>
      <c r="D94" s="256" t="s">
        <v>2695</v>
      </c>
      <c r="E94" s="18" t="s">
        <v>1</v>
      </c>
      <c r="F94" s="188">
        <v>0</v>
      </c>
      <c r="G94" s="35"/>
      <c r="H94" s="36"/>
    </row>
    <row r="95" spans="1:8" s="2" customFormat="1" ht="16.95" customHeight="1">
      <c r="A95" s="35"/>
      <c r="B95" s="36"/>
      <c r="C95" s="256" t="s">
        <v>1</v>
      </c>
      <c r="D95" s="256" t="s">
        <v>2733</v>
      </c>
      <c r="E95" s="18" t="s">
        <v>1</v>
      </c>
      <c r="F95" s="188">
        <v>67.37</v>
      </c>
      <c r="G95" s="35"/>
      <c r="H95" s="36"/>
    </row>
    <row r="96" spans="1:8" s="2" customFormat="1" ht="16.95" customHeight="1">
      <c r="A96" s="35"/>
      <c r="B96" s="36"/>
      <c r="C96" s="256" t="s">
        <v>1</v>
      </c>
      <c r="D96" s="256" t="s">
        <v>2734</v>
      </c>
      <c r="E96" s="18" t="s">
        <v>1</v>
      </c>
      <c r="F96" s="188">
        <v>0</v>
      </c>
      <c r="G96" s="35"/>
      <c r="H96" s="36"/>
    </row>
    <row r="97" spans="1:8" s="2" customFormat="1" ht="16.95" customHeight="1">
      <c r="A97" s="35"/>
      <c r="B97" s="36"/>
      <c r="C97" s="256" t="s">
        <v>1</v>
      </c>
      <c r="D97" s="256" t="s">
        <v>2735</v>
      </c>
      <c r="E97" s="18" t="s">
        <v>1</v>
      </c>
      <c r="F97" s="188">
        <v>54.414999999999999</v>
      </c>
      <c r="G97" s="35"/>
      <c r="H97" s="36"/>
    </row>
    <row r="98" spans="1:8" s="2" customFormat="1" ht="16.95" customHeight="1">
      <c r="A98" s="35"/>
      <c r="B98" s="36"/>
      <c r="C98" s="256" t="s">
        <v>1</v>
      </c>
      <c r="D98" s="256" t="s">
        <v>2702</v>
      </c>
      <c r="E98" s="18" t="s">
        <v>1</v>
      </c>
      <c r="F98" s="188">
        <v>0</v>
      </c>
      <c r="G98" s="35"/>
      <c r="H98" s="36"/>
    </row>
    <row r="99" spans="1:8" s="2" customFormat="1" ht="16.95" customHeight="1">
      <c r="A99" s="35"/>
      <c r="B99" s="36"/>
      <c r="C99" s="256" t="s">
        <v>1</v>
      </c>
      <c r="D99" s="256" t="s">
        <v>2736</v>
      </c>
      <c r="E99" s="18" t="s">
        <v>1</v>
      </c>
      <c r="F99" s="188">
        <v>99.6</v>
      </c>
      <c r="G99" s="35"/>
      <c r="H99" s="36"/>
    </row>
    <row r="100" spans="1:8" s="2" customFormat="1" ht="16.95" customHeight="1">
      <c r="A100" s="35"/>
      <c r="B100" s="36"/>
      <c r="C100" s="256" t="s">
        <v>1</v>
      </c>
      <c r="D100" s="256" t="s">
        <v>860</v>
      </c>
      <c r="E100" s="18" t="s">
        <v>1</v>
      </c>
      <c r="F100" s="188">
        <v>0</v>
      </c>
      <c r="G100" s="35"/>
      <c r="H100" s="36"/>
    </row>
    <row r="101" spans="1:8" s="2" customFormat="1" ht="16.95" customHeight="1">
      <c r="A101" s="35"/>
      <c r="B101" s="36"/>
      <c r="C101" s="256" t="s">
        <v>1</v>
      </c>
      <c r="D101" s="256" t="s">
        <v>2737</v>
      </c>
      <c r="E101" s="18" t="s">
        <v>1</v>
      </c>
      <c r="F101" s="188">
        <v>33.729999999999997</v>
      </c>
      <c r="G101" s="35"/>
      <c r="H101" s="36"/>
    </row>
    <row r="102" spans="1:8" s="2" customFormat="1" ht="16.95" customHeight="1">
      <c r="A102" s="35"/>
      <c r="B102" s="36"/>
      <c r="C102" s="256" t="s">
        <v>184</v>
      </c>
      <c r="D102" s="256" t="s">
        <v>590</v>
      </c>
      <c r="E102" s="18" t="s">
        <v>1</v>
      </c>
      <c r="F102" s="188">
        <v>273.48</v>
      </c>
      <c r="G102" s="35"/>
      <c r="H102" s="36"/>
    </row>
    <row r="103" spans="1:8" s="2" customFormat="1" ht="16.95" customHeight="1">
      <c r="A103" s="35"/>
      <c r="B103" s="36"/>
      <c r="C103" s="257" t="s">
        <v>8511</v>
      </c>
      <c r="D103" s="35"/>
      <c r="E103" s="35"/>
      <c r="F103" s="35"/>
      <c r="G103" s="35"/>
      <c r="H103" s="36"/>
    </row>
    <row r="104" spans="1:8" s="2" customFormat="1" ht="16.95" customHeight="1">
      <c r="A104" s="35"/>
      <c r="B104" s="36"/>
      <c r="C104" s="256" t="s">
        <v>2729</v>
      </c>
      <c r="D104" s="256" t="s">
        <v>185</v>
      </c>
      <c r="E104" s="18" t="s">
        <v>980</v>
      </c>
      <c r="F104" s="188">
        <v>273.48</v>
      </c>
      <c r="G104" s="35"/>
      <c r="H104" s="36"/>
    </row>
    <row r="105" spans="1:8" s="2" customFormat="1" ht="20.399999999999999">
      <c r="A105" s="35"/>
      <c r="B105" s="36"/>
      <c r="C105" s="256" t="s">
        <v>1995</v>
      </c>
      <c r="D105" s="256" t="s">
        <v>1996</v>
      </c>
      <c r="E105" s="18" t="s">
        <v>574</v>
      </c>
      <c r="F105" s="188">
        <v>14.272</v>
      </c>
      <c r="G105" s="35"/>
      <c r="H105" s="36"/>
    </row>
    <row r="106" spans="1:8" s="2" customFormat="1" ht="24">
      <c r="A106" s="35"/>
      <c r="B106" s="36"/>
      <c r="C106" s="252" t="s">
        <v>188</v>
      </c>
      <c r="D106" s="253" t="s">
        <v>189</v>
      </c>
      <c r="E106" s="254" t="s">
        <v>1</v>
      </c>
      <c r="F106" s="255">
        <v>38.6</v>
      </c>
      <c r="G106" s="35"/>
      <c r="H106" s="36"/>
    </row>
    <row r="107" spans="1:8" s="2" customFormat="1" ht="16.95" customHeight="1">
      <c r="A107" s="35"/>
      <c r="B107" s="36"/>
      <c r="C107" s="256" t="s">
        <v>1</v>
      </c>
      <c r="D107" s="256" t="s">
        <v>576</v>
      </c>
      <c r="E107" s="18" t="s">
        <v>1</v>
      </c>
      <c r="F107" s="188">
        <v>0</v>
      </c>
      <c r="G107" s="35"/>
      <c r="H107" s="36"/>
    </row>
    <row r="108" spans="1:8" s="2" customFormat="1" ht="16.95" customHeight="1">
      <c r="A108" s="35"/>
      <c r="B108" s="36"/>
      <c r="C108" s="256" t="s">
        <v>1</v>
      </c>
      <c r="D108" s="256" t="s">
        <v>577</v>
      </c>
      <c r="E108" s="18" t="s">
        <v>1</v>
      </c>
      <c r="F108" s="188">
        <v>0</v>
      </c>
      <c r="G108" s="35"/>
      <c r="H108" s="36"/>
    </row>
    <row r="109" spans="1:8" s="2" customFormat="1" ht="16.95" customHeight="1">
      <c r="A109" s="35"/>
      <c r="B109" s="36"/>
      <c r="C109" s="256" t="s">
        <v>1</v>
      </c>
      <c r="D109" s="256" t="s">
        <v>840</v>
      </c>
      <c r="E109" s="18" t="s">
        <v>1</v>
      </c>
      <c r="F109" s="188">
        <v>0</v>
      </c>
      <c r="G109" s="35"/>
      <c r="H109" s="36"/>
    </row>
    <row r="110" spans="1:8" s="2" customFormat="1" ht="16.95" customHeight="1">
      <c r="A110" s="35"/>
      <c r="B110" s="36"/>
      <c r="C110" s="256" t="s">
        <v>1</v>
      </c>
      <c r="D110" s="256" t="s">
        <v>2741</v>
      </c>
      <c r="E110" s="18" t="s">
        <v>1</v>
      </c>
      <c r="F110" s="188">
        <v>8.31</v>
      </c>
      <c r="G110" s="35"/>
      <c r="H110" s="36"/>
    </row>
    <row r="111" spans="1:8" s="2" customFormat="1" ht="16.95" customHeight="1">
      <c r="A111" s="35"/>
      <c r="B111" s="36"/>
      <c r="C111" s="256" t="s">
        <v>1</v>
      </c>
      <c r="D111" s="256" t="s">
        <v>2742</v>
      </c>
      <c r="E111" s="18" t="s">
        <v>1</v>
      </c>
      <c r="F111" s="188">
        <v>6.52</v>
      </c>
      <c r="G111" s="35"/>
      <c r="H111" s="36"/>
    </row>
    <row r="112" spans="1:8" s="2" customFormat="1" ht="16.95" customHeight="1">
      <c r="A112" s="35"/>
      <c r="B112" s="36"/>
      <c r="C112" s="256" t="s">
        <v>1</v>
      </c>
      <c r="D112" s="256" t="s">
        <v>2743</v>
      </c>
      <c r="E112" s="18" t="s">
        <v>1</v>
      </c>
      <c r="F112" s="188">
        <v>0</v>
      </c>
      <c r="G112" s="35"/>
      <c r="H112" s="36"/>
    </row>
    <row r="113" spans="1:8" s="2" customFormat="1" ht="16.95" customHeight="1">
      <c r="A113" s="35"/>
      <c r="B113" s="36"/>
      <c r="C113" s="256" t="s">
        <v>1</v>
      </c>
      <c r="D113" s="256" t="s">
        <v>2744</v>
      </c>
      <c r="E113" s="18" t="s">
        <v>1</v>
      </c>
      <c r="F113" s="188">
        <v>8.5649999999999995</v>
      </c>
      <c r="G113" s="35"/>
      <c r="H113" s="36"/>
    </row>
    <row r="114" spans="1:8" s="2" customFormat="1" ht="16.95" customHeight="1">
      <c r="A114" s="35"/>
      <c r="B114" s="36"/>
      <c r="C114" s="256" t="s">
        <v>1</v>
      </c>
      <c r="D114" s="256" t="s">
        <v>2745</v>
      </c>
      <c r="E114" s="18" t="s">
        <v>1</v>
      </c>
      <c r="F114" s="188">
        <v>6.915</v>
      </c>
      <c r="G114" s="35"/>
      <c r="H114" s="36"/>
    </row>
    <row r="115" spans="1:8" s="2" customFormat="1" ht="16.95" customHeight="1">
      <c r="A115" s="35"/>
      <c r="B115" s="36"/>
      <c r="C115" s="256" t="s">
        <v>1</v>
      </c>
      <c r="D115" s="256" t="s">
        <v>2746</v>
      </c>
      <c r="E115" s="18" t="s">
        <v>1</v>
      </c>
      <c r="F115" s="188">
        <v>7.53</v>
      </c>
      <c r="G115" s="35"/>
      <c r="H115" s="36"/>
    </row>
    <row r="116" spans="1:8" s="2" customFormat="1" ht="16.95" customHeight="1">
      <c r="A116" s="35"/>
      <c r="B116" s="36"/>
      <c r="C116" s="256" t="s">
        <v>1</v>
      </c>
      <c r="D116" s="256" t="s">
        <v>2747</v>
      </c>
      <c r="E116" s="18" t="s">
        <v>1</v>
      </c>
      <c r="F116" s="188">
        <v>0</v>
      </c>
      <c r="G116" s="35"/>
      <c r="H116" s="36"/>
    </row>
    <row r="117" spans="1:8" s="2" customFormat="1" ht="16.95" customHeight="1">
      <c r="A117" s="35"/>
      <c r="B117" s="36"/>
      <c r="C117" s="256" t="s">
        <v>1</v>
      </c>
      <c r="D117" s="256" t="s">
        <v>2748</v>
      </c>
      <c r="E117" s="18" t="s">
        <v>1</v>
      </c>
      <c r="F117" s="188">
        <v>0.38500000000000001</v>
      </c>
      <c r="G117" s="35"/>
      <c r="H117" s="36"/>
    </row>
    <row r="118" spans="1:8" s="2" customFormat="1" ht="16.95" customHeight="1">
      <c r="A118" s="35"/>
      <c r="B118" s="36"/>
      <c r="C118" s="256" t="s">
        <v>1</v>
      </c>
      <c r="D118" s="256" t="s">
        <v>860</v>
      </c>
      <c r="E118" s="18" t="s">
        <v>1</v>
      </c>
      <c r="F118" s="188">
        <v>0</v>
      </c>
      <c r="G118" s="35"/>
      <c r="H118" s="36"/>
    </row>
    <row r="119" spans="1:8" s="2" customFormat="1" ht="16.95" customHeight="1">
      <c r="A119" s="35"/>
      <c r="B119" s="36"/>
      <c r="C119" s="256" t="s">
        <v>1</v>
      </c>
      <c r="D119" s="256" t="s">
        <v>2749</v>
      </c>
      <c r="E119" s="18" t="s">
        <v>1</v>
      </c>
      <c r="F119" s="188">
        <v>0.375</v>
      </c>
      <c r="G119" s="35"/>
      <c r="H119" s="36"/>
    </row>
    <row r="120" spans="1:8" s="2" customFormat="1" ht="16.95" customHeight="1">
      <c r="A120" s="35"/>
      <c r="B120" s="36"/>
      <c r="C120" s="256" t="s">
        <v>188</v>
      </c>
      <c r="D120" s="256" t="s">
        <v>590</v>
      </c>
      <c r="E120" s="18" t="s">
        <v>1</v>
      </c>
      <c r="F120" s="188">
        <v>38.6</v>
      </c>
      <c r="G120" s="35"/>
      <c r="H120" s="36"/>
    </row>
    <row r="121" spans="1:8" s="2" customFormat="1" ht="16.95" customHeight="1">
      <c r="A121" s="35"/>
      <c r="B121" s="36"/>
      <c r="C121" s="257" t="s">
        <v>8511</v>
      </c>
      <c r="D121" s="35"/>
      <c r="E121" s="35"/>
      <c r="F121" s="35"/>
      <c r="G121" s="35"/>
      <c r="H121" s="36"/>
    </row>
    <row r="122" spans="1:8" s="2" customFormat="1" ht="16.95" customHeight="1">
      <c r="A122" s="35"/>
      <c r="B122" s="36"/>
      <c r="C122" s="256" t="s">
        <v>2739</v>
      </c>
      <c r="D122" s="256" t="s">
        <v>189</v>
      </c>
      <c r="E122" s="18" t="s">
        <v>980</v>
      </c>
      <c r="F122" s="188">
        <v>38.6</v>
      </c>
      <c r="G122" s="35"/>
      <c r="H122" s="36"/>
    </row>
    <row r="123" spans="1:8" s="2" customFormat="1" ht="20.399999999999999">
      <c r="A123" s="35"/>
      <c r="B123" s="36"/>
      <c r="C123" s="256" t="s">
        <v>1995</v>
      </c>
      <c r="D123" s="256" t="s">
        <v>1996</v>
      </c>
      <c r="E123" s="18" t="s">
        <v>574</v>
      </c>
      <c r="F123" s="188">
        <v>14.272</v>
      </c>
      <c r="G123" s="35"/>
      <c r="H123" s="36"/>
    </row>
    <row r="124" spans="1:8" s="2" customFormat="1" ht="24">
      <c r="A124" s="35"/>
      <c r="B124" s="36"/>
      <c r="C124" s="252" t="s">
        <v>192</v>
      </c>
      <c r="D124" s="253" t="s">
        <v>193</v>
      </c>
      <c r="E124" s="254" t="s">
        <v>1</v>
      </c>
      <c r="F124" s="255">
        <v>2.92</v>
      </c>
      <c r="G124" s="35"/>
      <c r="H124" s="36"/>
    </row>
    <row r="125" spans="1:8" s="2" customFormat="1" ht="16.95" customHeight="1">
      <c r="A125" s="35"/>
      <c r="B125" s="36"/>
      <c r="C125" s="256" t="s">
        <v>1</v>
      </c>
      <c r="D125" s="256" t="s">
        <v>576</v>
      </c>
      <c r="E125" s="18" t="s">
        <v>1</v>
      </c>
      <c r="F125" s="188">
        <v>0</v>
      </c>
      <c r="G125" s="35"/>
      <c r="H125" s="36"/>
    </row>
    <row r="126" spans="1:8" s="2" customFormat="1" ht="16.95" customHeight="1">
      <c r="A126" s="35"/>
      <c r="B126" s="36"/>
      <c r="C126" s="256" t="s">
        <v>1</v>
      </c>
      <c r="D126" s="256" t="s">
        <v>577</v>
      </c>
      <c r="E126" s="18" t="s">
        <v>1</v>
      </c>
      <c r="F126" s="188">
        <v>0</v>
      </c>
      <c r="G126" s="35"/>
      <c r="H126" s="36"/>
    </row>
    <row r="127" spans="1:8" s="2" customFormat="1" ht="16.95" customHeight="1">
      <c r="A127" s="35"/>
      <c r="B127" s="36"/>
      <c r="C127" s="256" t="s">
        <v>1</v>
      </c>
      <c r="D127" s="256" t="s">
        <v>840</v>
      </c>
      <c r="E127" s="18" t="s">
        <v>1</v>
      </c>
      <c r="F127" s="188">
        <v>0</v>
      </c>
      <c r="G127" s="35"/>
      <c r="H127" s="36"/>
    </row>
    <row r="128" spans="1:8" s="2" customFormat="1" ht="16.95" customHeight="1">
      <c r="A128" s="35"/>
      <c r="B128" s="36"/>
      <c r="C128" s="256" t="s">
        <v>1</v>
      </c>
      <c r="D128" s="256" t="s">
        <v>2753</v>
      </c>
      <c r="E128" s="18" t="s">
        <v>1</v>
      </c>
      <c r="F128" s="188">
        <v>0.80500000000000005</v>
      </c>
      <c r="G128" s="35"/>
      <c r="H128" s="36"/>
    </row>
    <row r="129" spans="1:8" s="2" customFormat="1" ht="16.95" customHeight="1">
      <c r="A129" s="35"/>
      <c r="B129" s="36"/>
      <c r="C129" s="256" t="s">
        <v>1</v>
      </c>
      <c r="D129" s="256" t="s">
        <v>2695</v>
      </c>
      <c r="E129" s="18" t="s">
        <v>1</v>
      </c>
      <c r="F129" s="188">
        <v>0</v>
      </c>
      <c r="G129" s="35"/>
      <c r="H129" s="36"/>
    </row>
    <row r="130" spans="1:8" s="2" customFormat="1" ht="16.95" customHeight="1">
      <c r="A130" s="35"/>
      <c r="B130" s="36"/>
      <c r="C130" s="256" t="s">
        <v>1</v>
      </c>
      <c r="D130" s="256" t="s">
        <v>2754</v>
      </c>
      <c r="E130" s="18" t="s">
        <v>1</v>
      </c>
      <c r="F130" s="188">
        <v>2.1150000000000002</v>
      </c>
      <c r="G130" s="35"/>
      <c r="H130" s="36"/>
    </row>
    <row r="131" spans="1:8" s="2" customFormat="1" ht="16.95" customHeight="1">
      <c r="A131" s="35"/>
      <c r="B131" s="36"/>
      <c r="C131" s="256" t="s">
        <v>192</v>
      </c>
      <c r="D131" s="256" t="s">
        <v>590</v>
      </c>
      <c r="E131" s="18" t="s">
        <v>1</v>
      </c>
      <c r="F131" s="188">
        <v>2.92</v>
      </c>
      <c r="G131" s="35"/>
      <c r="H131" s="36"/>
    </row>
    <row r="132" spans="1:8" s="2" customFormat="1" ht="16.95" customHeight="1">
      <c r="A132" s="35"/>
      <c r="B132" s="36"/>
      <c r="C132" s="257" t="s">
        <v>8511</v>
      </c>
      <c r="D132" s="35"/>
      <c r="E132" s="35"/>
      <c r="F132" s="35"/>
      <c r="G132" s="35"/>
      <c r="H132" s="36"/>
    </row>
    <row r="133" spans="1:8" s="2" customFormat="1" ht="16.95" customHeight="1">
      <c r="A133" s="35"/>
      <c r="B133" s="36"/>
      <c r="C133" s="256" t="s">
        <v>2751</v>
      </c>
      <c r="D133" s="256" t="s">
        <v>193</v>
      </c>
      <c r="E133" s="18" t="s">
        <v>980</v>
      </c>
      <c r="F133" s="188">
        <v>2.92</v>
      </c>
      <c r="G133" s="35"/>
      <c r="H133" s="36"/>
    </row>
    <row r="134" spans="1:8" s="2" customFormat="1" ht="20.399999999999999">
      <c r="A134" s="35"/>
      <c r="B134" s="36"/>
      <c r="C134" s="256" t="s">
        <v>1995</v>
      </c>
      <c r="D134" s="256" t="s">
        <v>1996</v>
      </c>
      <c r="E134" s="18" t="s">
        <v>574</v>
      </c>
      <c r="F134" s="188">
        <v>14.272</v>
      </c>
      <c r="G134" s="35"/>
      <c r="H134" s="36"/>
    </row>
    <row r="135" spans="1:8" s="2" customFormat="1" ht="24">
      <c r="A135" s="35"/>
      <c r="B135" s="36"/>
      <c r="C135" s="252" t="s">
        <v>196</v>
      </c>
      <c r="D135" s="253" t="s">
        <v>197</v>
      </c>
      <c r="E135" s="254" t="s">
        <v>1</v>
      </c>
      <c r="F135" s="255">
        <v>1.385</v>
      </c>
      <c r="G135" s="35"/>
      <c r="H135" s="36"/>
    </row>
    <row r="136" spans="1:8" s="2" customFormat="1" ht="16.95" customHeight="1">
      <c r="A136" s="35"/>
      <c r="B136" s="36"/>
      <c r="C136" s="256" t="s">
        <v>1</v>
      </c>
      <c r="D136" s="256" t="s">
        <v>576</v>
      </c>
      <c r="E136" s="18" t="s">
        <v>1</v>
      </c>
      <c r="F136" s="188">
        <v>0</v>
      </c>
      <c r="G136" s="35"/>
      <c r="H136" s="36"/>
    </row>
    <row r="137" spans="1:8" s="2" customFormat="1" ht="16.95" customHeight="1">
      <c r="A137" s="35"/>
      <c r="B137" s="36"/>
      <c r="C137" s="256" t="s">
        <v>1</v>
      </c>
      <c r="D137" s="256" t="s">
        <v>577</v>
      </c>
      <c r="E137" s="18" t="s">
        <v>1</v>
      </c>
      <c r="F137" s="188">
        <v>0</v>
      </c>
      <c r="G137" s="35"/>
      <c r="H137" s="36"/>
    </row>
    <row r="138" spans="1:8" s="2" customFormat="1" ht="16.95" customHeight="1">
      <c r="A138" s="35"/>
      <c r="B138" s="36"/>
      <c r="C138" s="256" t="s">
        <v>1</v>
      </c>
      <c r="D138" s="256" t="s">
        <v>2758</v>
      </c>
      <c r="E138" s="18" t="s">
        <v>1</v>
      </c>
      <c r="F138" s="188">
        <v>1.385</v>
      </c>
      <c r="G138" s="35"/>
      <c r="H138" s="36"/>
    </row>
    <row r="139" spans="1:8" s="2" customFormat="1" ht="16.95" customHeight="1">
      <c r="A139" s="35"/>
      <c r="B139" s="36"/>
      <c r="C139" s="256" t="s">
        <v>196</v>
      </c>
      <c r="D139" s="256" t="s">
        <v>590</v>
      </c>
      <c r="E139" s="18" t="s">
        <v>1</v>
      </c>
      <c r="F139" s="188">
        <v>1.385</v>
      </c>
      <c r="G139" s="35"/>
      <c r="H139" s="36"/>
    </row>
    <row r="140" spans="1:8" s="2" customFormat="1" ht="16.95" customHeight="1">
      <c r="A140" s="35"/>
      <c r="B140" s="36"/>
      <c r="C140" s="257" t="s">
        <v>8511</v>
      </c>
      <c r="D140" s="35"/>
      <c r="E140" s="35"/>
      <c r="F140" s="35"/>
      <c r="G140" s="35"/>
      <c r="H140" s="36"/>
    </row>
    <row r="141" spans="1:8" s="2" customFormat="1" ht="16.95" customHeight="1">
      <c r="A141" s="35"/>
      <c r="B141" s="36"/>
      <c r="C141" s="256" t="s">
        <v>2756</v>
      </c>
      <c r="D141" s="256" t="s">
        <v>197</v>
      </c>
      <c r="E141" s="18" t="s">
        <v>980</v>
      </c>
      <c r="F141" s="188">
        <v>1.385</v>
      </c>
      <c r="G141" s="35"/>
      <c r="H141" s="36"/>
    </row>
    <row r="142" spans="1:8" s="2" customFormat="1" ht="20.399999999999999">
      <c r="A142" s="35"/>
      <c r="B142" s="36"/>
      <c r="C142" s="256" t="s">
        <v>1995</v>
      </c>
      <c r="D142" s="256" t="s">
        <v>1996</v>
      </c>
      <c r="E142" s="18" t="s">
        <v>574</v>
      </c>
      <c r="F142" s="188">
        <v>14.272</v>
      </c>
      <c r="G142" s="35"/>
      <c r="H142" s="36"/>
    </row>
    <row r="143" spans="1:8" s="2" customFormat="1" ht="24">
      <c r="A143" s="35"/>
      <c r="B143" s="36"/>
      <c r="C143" s="252" t="s">
        <v>199</v>
      </c>
      <c r="D143" s="253" t="s">
        <v>200</v>
      </c>
      <c r="E143" s="254" t="s">
        <v>1</v>
      </c>
      <c r="F143" s="255">
        <v>9.9849999999999994</v>
      </c>
      <c r="G143" s="35"/>
      <c r="H143" s="36"/>
    </row>
    <row r="144" spans="1:8" s="2" customFormat="1" ht="16.95" customHeight="1">
      <c r="A144" s="35"/>
      <c r="B144" s="36"/>
      <c r="C144" s="256" t="s">
        <v>1</v>
      </c>
      <c r="D144" s="256" t="s">
        <v>576</v>
      </c>
      <c r="E144" s="18" t="s">
        <v>1</v>
      </c>
      <c r="F144" s="188">
        <v>0</v>
      </c>
      <c r="G144" s="35"/>
      <c r="H144" s="36"/>
    </row>
    <row r="145" spans="1:8" s="2" customFormat="1" ht="16.95" customHeight="1">
      <c r="A145" s="35"/>
      <c r="B145" s="36"/>
      <c r="C145" s="256" t="s">
        <v>1</v>
      </c>
      <c r="D145" s="256" t="s">
        <v>577</v>
      </c>
      <c r="E145" s="18" t="s">
        <v>1</v>
      </c>
      <c r="F145" s="188">
        <v>0</v>
      </c>
      <c r="G145" s="35"/>
      <c r="H145" s="36"/>
    </row>
    <row r="146" spans="1:8" s="2" customFormat="1" ht="16.95" customHeight="1">
      <c r="A146" s="35"/>
      <c r="B146" s="36"/>
      <c r="C146" s="256" t="s">
        <v>1</v>
      </c>
      <c r="D146" s="256" t="s">
        <v>2762</v>
      </c>
      <c r="E146" s="18" t="s">
        <v>1</v>
      </c>
      <c r="F146" s="188">
        <v>9.9849999999999994</v>
      </c>
      <c r="G146" s="35"/>
      <c r="H146" s="36"/>
    </row>
    <row r="147" spans="1:8" s="2" customFormat="1" ht="16.95" customHeight="1">
      <c r="A147" s="35"/>
      <c r="B147" s="36"/>
      <c r="C147" s="256" t="s">
        <v>199</v>
      </c>
      <c r="D147" s="256" t="s">
        <v>590</v>
      </c>
      <c r="E147" s="18" t="s">
        <v>1</v>
      </c>
      <c r="F147" s="188">
        <v>9.9849999999999994</v>
      </c>
      <c r="G147" s="35"/>
      <c r="H147" s="36"/>
    </row>
    <row r="148" spans="1:8" s="2" customFormat="1" ht="16.95" customHeight="1">
      <c r="A148" s="35"/>
      <c r="B148" s="36"/>
      <c r="C148" s="257" t="s">
        <v>8511</v>
      </c>
      <c r="D148" s="35"/>
      <c r="E148" s="35"/>
      <c r="F148" s="35"/>
      <c r="G148" s="35"/>
      <c r="H148" s="36"/>
    </row>
    <row r="149" spans="1:8" s="2" customFormat="1" ht="16.95" customHeight="1">
      <c r="A149" s="35"/>
      <c r="B149" s="36"/>
      <c r="C149" s="256" t="s">
        <v>2760</v>
      </c>
      <c r="D149" s="256" t="s">
        <v>200</v>
      </c>
      <c r="E149" s="18" t="s">
        <v>980</v>
      </c>
      <c r="F149" s="188">
        <v>9.9849999999999994</v>
      </c>
      <c r="G149" s="35"/>
      <c r="H149" s="36"/>
    </row>
    <row r="150" spans="1:8" s="2" customFormat="1" ht="20.399999999999999">
      <c r="A150" s="35"/>
      <c r="B150" s="36"/>
      <c r="C150" s="256" t="s">
        <v>1995</v>
      </c>
      <c r="D150" s="256" t="s">
        <v>1996</v>
      </c>
      <c r="E150" s="18" t="s">
        <v>574</v>
      </c>
      <c r="F150" s="188">
        <v>14.272</v>
      </c>
      <c r="G150" s="35"/>
      <c r="H150" s="36"/>
    </row>
    <row r="151" spans="1:8" s="2" customFormat="1" ht="24">
      <c r="A151" s="35"/>
      <c r="B151" s="36"/>
      <c r="C151" s="252" t="s">
        <v>202</v>
      </c>
      <c r="D151" s="253" t="s">
        <v>203</v>
      </c>
      <c r="E151" s="254" t="s">
        <v>1</v>
      </c>
      <c r="F151" s="255">
        <v>11.63</v>
      </c>
      <c r="G151" s="35"/>
      <c r="H151" s="36"/>
    </row>
    <row r="152" spans="1:8" s="2" customFormat="1" ht="16.95" customHeight="1">
      <c r="A152" s="35"/>
      <c r="B152" s="36"/>
      <c r="C152" s="256" t="s">
        <v>1</v>
      </c>
      <c r="D152" s="256" t="s">
        <v>576</v>
      </c>
      <c r="E152" s="18" t="s">
        <v>1</v>
      </c>
      <c r="F152" s="188">
        <v>0</v>
      </c>
      <c r="G152" s="35"/>
      <c r="H152" s="36"/>
    </row>
    <row r="153" spans="1:8" s="2" customFormat="1" ht="16.95" customHeight="1">
      <c r="A153" s="35"/>
      <c r="B153" s="36"/>
      <c r="C153" s="256" t="s">
        <v>1</v>
      </c>
      <c r="D153" s="256" t="s">
        <v>577</v>
      </c>
      <c r="E153" s="18" t="s">
        <v>1</v>
      </c>
      <c r="F153" s="188">
        <v>0</v>
      </c>
      <c r="G153" s="35"/>
      <c r="H153" s="36"/>
    </row>
    <row r="154" spans="1:8" s="2" customFormat="1" ht="16.95" customHeight="1">
      <c r="A154" s="35"/>
      <c r="B154" s="36"/>
      <c r="C154" s="256" t="s">
        <v>1</v>
      </c>
      <c r="D154" s="256" t="s">
        <v>2766</v>
      </c>
      <c r="E154" s="18" t="s">
        <v>1</v>
      </c>
      <c r="F154" s="188">
        <v>6.6749999999999998</v>
      </c>
      <c r="G154" s="35"/>
      <c r="H154" s="36"/>
    </row>
    <row r="155" spans="1:8" s="2" customFormat="1" ht="16.95" customHeight="1">
      <c r="A155" s="35"/>
      <c r="B155" s="36"/>
      <c r="C155" s="256" t="s">
        <v>1</v>
      </c>
      <c r="D155" s="256" t="s">
        <v>2767</v>
      </c>
      <c r="E155" s="18" t="s">
        <v>1</v>
      </c>
      <c r="F155" s="188">
        <v>4.9550000000000001</v>
      </c>
      <c r="G155" s="35"/>
      <c r="H155" s="36"/>
    </row>
    <row r="156" spans="1:8" s="2" customFormat="1" ht="16.95" customHeight="1">
      <c r="A156" s="35"/>
      <c r="B156" s="36"/>
      <c r="C156" s="256" t="s">
        <v>1</v>
      </c>
      <c r="D156" s="256" t="s">
        <v>2768</v>
      </c>
      <c r="E156" s="18" t="s">
        <v>1</v>
      </c>
      <c r="F156" s="188">
        <v>0</v>
      </c>
      <c r="G156" s="35"/>
      <c r="H156" s="36"/>
    </row>
    <row r="157" spans="1:8" s="2" customFormat="1" ht="16.95" customHeight="1">
      <c r="A157" s="35"/>
      <c r="B157" s="36"/>
      <c r="C157" s="256" t="s">
        <v>202</v>
      </c>
      <c r="D157" s="256" t="s">
        <v>590</v>
      </c>
      <c r="E157" s="18" t="s">
        <v>1</v>
      </c>
      <c r="F157" s="188">
        <v>11.63</v>
      </c>
      <c r="G157" s="35"/>
      <c r="H157" s="36"/>
    </row>
    <row r="158" spans="1:8" s="2" customFormat="1" ht="16.95" customHeight="1">
      <c r="A158" s="35"/>
      <c r="B158" s="36"/>
      <c r="C158" s="257" t="s">
        <v>8511</v>
      </c>
      <c r="D158" s="35"/>
      <c r="E158" s="35"/>
      <c r="F158" s="35"/>
      <c r="G158" s="35"/>
      <c r="H158" s="36"/>
    </row>
    <row r="159" spans="1:8" s="2" customFormat="1" ht="16.95" customHeight="1">
      <c r="A159" s="35"/>
      <c r="B159" s="36"/>
      <c r="C159" s="256" t="s">
        <v>2764</v>
      </c>
      <c r="D159" s="256" t="s">
        <v>203</v>
      </c>
      <c r="E159" s="18" t="s">
        <v>980</v>
      </c>
      <c r="F159" s="188">
        <v>11.63</v>
      </c>
      <c r="G159" s="35"/>
      <c r="H159" s="36"/>
    </row>
    <row r="160" spans="1:8" s="2" customFormat="1" ht="20.399999999999999">
      <c r="A160" s="35"/>
      <c r="B160" s="36"/>
      <c r="C160" s="256" t="s">
        <v>1995</v>
      </c>
      <c r="D160" s="256" t="s">
        <v>1996</v>
      </c>
      <c r="E160" s="18" t="s">
        <v>574</v>
      </c>
      <c r="F160" s="188">
        <v>14.272</v>
      </c>
      <c r="G160" s="35"/>
      <c r="H160" s="36"/>
    </row>
    <row r="161" spans="1:8" s="2" customFormat="1" ht="24">
      <c r="A161" s="35"/>
      <c r="B161" s="36"/>
      <c r="C161" s="252" t="s">
        <v>205</v>
      </c>
      <c r="D161" s="253" t="s">
        <v>206</v>
      </c>
      <c r="E161" s="254" t="s">
        <v>1</v>
      </c>
      <c r="F161" s="255">
        <v>8.57</v>
      </c>
      <c r="G161" s="35"/>
      <c r="H161" s="36"/>
    </row>
    <row r="162" spans="1:8" s="2" customFormat="1" ht="16.95" customHeight="1">
      <c r="A162" s="35"/>
      <c r="B162" s="36"/>
      <c r="C162" s="256" t="s">
        <v>1</v>
      </c>
      <c r="D162" s="256" t="s">
        <v>576</v>
      </c>
      <c r="E162" s="18" t="s">
        <v>1</v>
      </c>
      <c r="F162" s="188">
        <v>0</v>
      </c>
      <c r="G162" s="35"/>
      <c r="H162" s="36"/>
    </row>
    <row r="163" spans="1:8" s="2" customFormat="1" ht="16.95" customHeight="1">
      <c r="A163" s="35"/>
      <c r="B163" s="36"/>
      <c r="C163" s="256" t="s">
        <v>1</v>
      </c>
      <c r="D163" s="256" t="s">
        <v>577</v>
      </c>
      <c r="E163" s="18" t="s">
        <v>1</v>
      </c>
      <c r="F163" s="188">
        <v>0</v>
      </c>
      <c r="G163" s="35"/>
      <c r="H163" s="36"/>
    </row>
    <row r="164" spans="1:8" s="2" customFormat="1" ht="16.95" customHeight="1">
      <c r="A164" s="35"/>
      <c r="B164" s="36"/>
      <c r="C164" s="256" t="s">
        <v>1</v>
      </c>
      <c r="D164" s="256" t="s">
        <v>2772</v>
      </c>
      <c r="E164" s="18" t="s">
        <v>1</v>
      </c>
      <c r="F164" s="188">
        <v>8.57</v>
      </c>
      <c r="G164" s="35"/>
      <c r="H164" s="36"/>
    </row>
    <row r="165" spans="1:8" s="2" customFormat="1" ht="16.95" customHeight="1">
      <c r="A165" s="35"/>
      <c r="B165" s="36"/>
      <c r="C165" s="256" t="s">
        <v>205</v>
      </c>
      <c r="D165" s="256" t="s">
        <v>590</v>
      </c>
      <c r="E165" s="18" t="s">
        <v>1</v>
      </c>
      <c r="F165" s="188">
        <v>8.57</v>
      </c>
      <c r="G165" s="35"/>
      <c r="H165" s="36"/>
    </row>
    <row r="166" spans="1:8" s="2" customFormat="1" ht="16.95" customHeight="1">
      <c r="A166" s="35"/>
      <c r="B166" s="36"/>
      <c r="C166" s="257" t="s">
        <v>8511</v>
      </c>
      <c r="D166" s="35"/>
      <c r="E166" s="35"/>
      <c r="F166" s="35"/>
      <c r="G166" s="35"/>
      <c r="H166" s="36"/>
    </row>
    <row r="167" spans="1:8" s="2" customFormat="1" ht="16.95" customHeight="1">
      <c r="A167" s="35"/>
      <c r="B167" s="36"/>
      <c r="C167" s="256" t="s">
        <v>2770</v>
      </c>
      <c r="D167" s="256" t="s">
        <v>206</v>
      </c>
      <c r="E167" s="18" t="s">
        <v>980</v>
      </c>
      <c r="F167" s="188">
        <v>8.57</v>
      </c>
      <c r="G167" s="35"/>
      <c r="H167" s="36"/>
    </row>
    <row r="168" spans="1:8" s="2" customFormat="1" ht="20.399999999999999">
      <c r="A168" s="35"/>
      <c r="B168" s="36"/>
      <c r="C168" s="256" t="s">
        <v>1995</v>
      </c>
      <c r="D168" s="256" t="s">
        <v>1996</v>
      </c>
      <c r="E168" s="18" t="s">
        <v>574</v>
      </c>
      <c r="F168" s="188">
        <v>14.272</v>
      </c>
      <c r="G168" s="35"/>
      <c r="H168" s="36"/>
    </row>
    <row r="169" spans="1:8" s="2" customFormat="1" ht="16.95" customHeight="1">
      <c r="A169" s="35"/>
      <c r="B169" s="36"/>
      <c r="C169" s="252" t="s">
        <v>2973</v>
      </c>
      <c r="D169" s="253" t="s">
        <v>6676</v>
      </c>
      <c r="E169" s="254" t="s">
        <v>1</v>
      </c>
      <c r="F169" s="255">
        <v>3339.28</v>
      </c>
      <c r="G169" s="35"/>
      <c r="H169" s="36"/>
    </row>
    <row r="170" spans="1:8" s="2" customFormat="1" ht="16.95" customHeight="1">
      <c r="A170" s="35"/>
      <c r="B170" s="36"/>
      <c r="C170" s="256" t="s">
        <v>1</v>
      </c>
      <c r="D170" s="256" t="s">
        <v>577</v>
      </c>
      <c r="E170" s="18" t="s">
        <v>1</v>
      </c>
      <c r="F170" s="188">
        <v>0</v>
      </c>
      <c r="G170" s="35"/>
      <c r="H170" s="36"/>
    </row>
    <row r="171" spans="1:8" s="2" customFormat="1" ht="16.95" customHeight="1">
      <c r="A171" s="35"/>
      <c r="B171" s="36"/>
      <c r="C171" s="256" t="s">
        <v>1</v>
      </c>
      <c r="D171" s="256" t="s">
        <v>2971</v>
      </c>
      <c r="E171" s="18" t="s">
        <v>1</v>
      </c>
      <c r="F171" s="188">
        <v>3264.92</v>
      </c>
      <c r="G171" s="35"/>
      <c r="H171" s="36"/>
    </row>
    <row r="172" spans="1:8" s="2" customFormat="1" ht="16.95" customHeight="1">
      <c r="A172" s="35"/>
      <c r="B172" s="36"/>
      <c r="C172" s="256" t="s">
        <v>1</v>
      </c>
      <c r="D172" s="256" t="s">
        <v>2972</v>
      </c>
      <c r="E172" s="18" t="s">
        <v>1</v>
      </c>
      <c r="F172" s="188">
        <v>74.36</v>
      </c>
      <c r="G172" s="35"/>
      <c r="H172" s="36"/>
    </row>
    <row r="173" spans="1:8" s="2" customFormat="1" ht="16.95" customHeight="1">
      <c r="A173" s="35"/>
      <c r="B173" s="36"/>
      <c r="C173" s="256" t="s">
        <v>2973</v>
      </c>
      <c r="D173" s="256" t="s">
        <v>590</v>
      </c>
      <c r="E173" s="18" t="s">
        <v>1</v>
      </c>
      <c r="F173" s="188">
        <v>3339.28</v>
      </c>
      <c r="G173" s="35"/>
      <c r="H173" s="36"/>
    </row>
    <row r="174" spans="1:8" s="2" customFormat="1" ht="16.95" customHeight="1">
      <c r="A174" s="35"/>
      <c r="B174" s="36"/>
      <c r="C174" s="252" t="s">
        <v>208</v>
      </c>
      <c r="D174" s="253" t="s">
        <v>209</v>
      </c>
      <c r="E174" s="254" t="s">
        <v>1</v>
      </c>
      <c r="F174" s="255">
        <v>3.1930000000000001</v>
      </c>
      <c r="G174" s="35"/>
      <c r="H174" s="36"/>
    </row>
    <row r="175" spans="1:8" s="2" customFormat="1" ht="16.95" customHeight="1">
      <c r="A175" s="35"/>
      <c r="B175" s="36"/>
      <c r="C175" s="256" t="s">
        <v>1</v>
      </c>
      <c r="D175" s="256" t="s">
        <v>967</v>
      </c>
      <c r="E175" s="18" t="s">
        <v>1</v>
      </c>
      <c r="F175" s="188">
        <v>0</v>
      </c>
      <c r="G175" s="35"/>
      <c r="H175" s="36"/>
    </row>
    <row r="176" spans="1:8" s="2" customFormat="1" ht="16.95" customHeight="1">
      <c r="A176" s="35"/>
      <c r="B176" s="36"/>
      <c r="C176" s="256" t="s">
        <v>1</v>
      </c>
      <c r="D176" s="256" t="s">
        <v>972</v>
      </c>
      <c r="E176" s="18" t="s">
        <v>1</v>
      </c>
      <c r="F176" s="188">
        <v>3.1930000000000001</v>
      </c>
      <c r="G176" s="35"/>
      <c r="H176" s="36"/>
    </row>
    <row r="177" spans="1:8" s="2" customFormat="1" ht="16.95" customHeight="1">
      <c r="A177" s="35"/>
      <c r="B177" s="36"/>
      <c r="C177" s="256" t="s">
        <v>208</v>
      </c>
      <c r="D177" s="256" t="s">
        <v>590</v>
      </c>
      <c r="E177" s="18" t="s">
        <v>1</v>
      </c>
      <c r="F177" s="188">
        <v>3.1930000000000001</v>
      </c>
      <c r="G177" s="35"/>
      <c r="H177" s="36"/>
    </row>
    <row r="178" spans="1:8" s="2" customFormat="1" ht="16.95" customHeight="1">
      <c r="A178" s="35"/>
      <c r="B178" s="36"/>
      <c r="C178" s="257" t="s">
        <v>8511</v>
      </c>
      <c r="D178" s="35"/>
      <c r="E178" s="35"/>
      <c r="F178" s="35"/>
      <c r="G178" s="35"/>
      <c r="H178" s="36"/>
    </row>
    <row r="179" spans="1:8" s="2" customFormat="1" ht="16.95" customHeight="1">
      <c r="A179" s="35"/>
      <c r="B179" s="36"/>
      <c r="C179" s="256" t="s">
        <v>970</v>
      </c>
      <c r="D179" s="256" t="s">
        <v>209</v>
      </c>
      <c r="E179" s="18" t="s">
        <v>529</v>
      </c>
      <c r="F179" s="188">
        <v>3.1930000000000001</v>
      </c>
      <c r="G179" s="35"/>
      <c r="H179" s="36"/>
    </row>
    <row r="180" spans="1:8" s="2" customFormat="1" ht="16.95" customHeight="1">
      <c r="A180" s="35"/>
      <c r="B180" s="36"/>
      <c r="C180" s="256" t="s">
        <v>974</v>
      </c>
      <c r="D180" s="256" t="s">
        <v>975</v>
      </c>
      <c r="E180" s="18" t="s">
        <v>529</v>
      </c>
      <c r="F180" s="188">
        <v>3.1930000000000001</v>
      </c>
      <c r="G180" s="35"/>
      <c r="H180" s="36"/>
    </row>
    <row r="181" spans="1:8" s="2" customFormat="1" ht="16.95" customHeight="1">
      <c r="A181" s="35"/>
      <c r="B181" s="36"/>
      <c r="C181" s="252" t="s">
        <v>211</v>
      </c>
      <c r="D181" s="253" t="s">
        <v>212</v>
      </c>
      <c r="E181" s="254" t="s">
        <v>1</v>
      </c>
      <c r="F181" s="255">
        <v>20.95</v>
      </c>
      <c r="G181" s="35"/>
      <c r="H181" s="36"/>
    </row>
    <row r="182" spans="1:8" s="2" customFormat="1" ht="16.95" customHeight="1">
      <c r="A182" s="35"/>
      <c r="B182" s="36"/>
      <c r="C182" s="256" t="s">
        <v>1</v>
      </c>
      <c r="D182" s="256" t="s">
        <v>577</v>
      </c>
      <c r="E182" s="18" t="s">
        <v>1</v>
      </c>
      <c r="F182" s="188">
        <v>0</v>
      </c>
      <c r="G182" s="35"/>
      <c r="H182" s="36"/>
    </row>
    <row r="183" spans="1:8" s="2" customFormat="1" ht="16.95" customHeight="1">
      <c r="A183" s="35"/>
      <c r="B183" s="36"/>
      <c r="C183" s="256" t="s">
        <v>1</v>
      </c>
      <c r="D183" s="256" t="s">
        <v>730</v>
      </c>
      <c r="E183" s="18" t="s">
        <v>1</v>
      </c>
      <c r="F183" s="188">
        <v>0</v>
      </c>
      <c r="G183" s="35"/>
      <c r="H183" s="36"/>
    </row>
    <row r="184" spans="1:8" s="2" customFormat="1" ht="16.95" customHeight="1">
      <c r="A184" s="35"/>
      <c r="B184" s="36"/>
      <c r="C184" s="256" t="s">
        <v>1</v>
      </c>
      <c r="D184" s="256" t="s">
        <v>2036</v>
      </c>
      <c r="E184" s="18" t="s">
        <v>1</v>
      </c>
      <c r="F184" s="188">
        <v>5.95</v>
      </c>
      <c r="G184" s="35"/>
      <c r="H184" s="36"/>
    </row>
    <row r="185" spans="1:8" s="2" customFormat="1" ht="16.95" customHeight="1">
      <c r="A185" s="35"/>
      <c r="B185" s="36"/>
      <c r="C185" s="256" t="s">
        <v>1</v>
      </c>
      <c r="D185" s="256" t="s">
        <v>2037</v>
      </c>
      <c r="E185" s="18" t="s">
        <v>1</v>
      </c>
      <c r="F185" s="188">
        <v>0</v>
      </c>
      <c r="G185" s="35"/>
      <c r="H185" s="36"/>
    </row>
    <row r="186" spans="1:8" s="2" customFormat="1" ht="16.95" customHeight="1">
      <c r="A186" s="35"/>
      <c r="B186" s="36"/>
      <c r="C186" s="256" t="s">
        <v>1</v>
      </c>
      <c r="D186" s="256" t="s">
        <v>2038</v>
      </c>
      <c r="E186" s="18" t="s">
        <v>1</v>
      </c>
      <c r="F186" s="188">
        <v>15</v>
      </c>
      <c r="G186" s="35"/>
      <c r="H186" s="36"/>
    </row>
    <row r="187" spans="1:8" s="2" customFormat="1" ht="16.95" customHeight="1">
      <c r="A187" s="35"/>
      <c r="B187" s="36"/>
      <c r="C187" s="256" t="s">
        <v>211</v>
      </c>
      <c r="D187" s="256" t="s">
        <v>590</v>
      </c>
      <c r="E187" s="18" t="s">
        <v>1</v>
      </c>
      <c r="F187" s="188">
        <v>20.95</v>
      </c>
      <c r="G187" s="35"/>
      <c r="H187" s="36"/>
    </row>
    <row r="188" spans="1:8" s="2" customFormat="1" ht="16.95" customHeight="1">
      <c r="A188" s="35"/>
      <c r="B188" s="36"/>
      <c r="C188" s="257" t="s">
        <v>8511</v>
      </c>
      <c r="D188" s="35"/>
      <c r="E188" s="35"/>
      <c r="F188" s="35"/>
      <c r="G188" s="35"/>
      <c r="H188" s="36"/>
    </row>
    <row r="189" spans="1:8" s="2" customFormat="1" ht="16.95" customHeight="1">
      <c r="A189" s="35"/>
      <c r="B189" s="36"/>
      <c r="C189" s="256" t="s">
        <v>2034</v>
      </c>
      <c r="D189" s="256" t="s">
        <v>212</v>
      </c>
      <c r="E189" s="18" t="s">
        <v>529</v>
      </c>
      <c r="F189" s="188">
        <v>20.95</v>
      </c>
      <c r="G189" s="35"/>
      <c r="H189" s="36"/>
    </row>
    <row r="190" spans="1:8" s="2" customFormat="1" ht="16.95" customHeight="1">
      <c r="A190" s="35"/>
      <c r="B190" s="36"/>
      <c r="C190" s="256" t="s">
        <v>2040</v>
      </c>
      <c r="D190" s="256" t="s">
        <v>2041</v>
      </c>
      <c r="E190" s="18" t="s">
        <v>529</v>
      </c>
      <c r="F190" s="188">
        <v>20.95</v>
      </c>
      <c r="G190" s="35"/>
      <c r="H190" s="36"/>
    </row>
    <row r="191" spans="1:8" s="2" customFormat="1" ht="16.95" customHeight="1">
      <c r="A191" s="35"/>
      <c r="B191" s="36"/>
      <c r="C191" s="252" t="s">
        <v>214</v>
      </c>
      <c r="D191" s="253" t="s">
        <v>215</v>
      </c>
      <c r="E191" s="254" t="s">
        <v>1</v>
      </c>
      <c r="F191" s="255">
        <v>64.2</v>
      </c>
      <c r="G191" s="35"/>
      <c r="H191" s="36"/>
    </row>
    <row r="192" spans="1:8" s="2" customFormat="1" ht="16.95" customHeight="1">
      <c r="A192" s="35"/>
      <c r="B192" s="36"/>
      <c r="C192" s="256" t="s">
        <v>1</v>
      </c>
      <c r="D192" s="256" t="s">
        <v>893</v>
      </c>
      <c r="E192" s="18" t="s">
        <v>1</v>
      </c>
      <c r="F192" s="188">
        <v>0</v>
      </c>
      <c r="G192" s="35"/>
      <c r="H192" s="36"/>
    </row>
    <row r="193" spans="1:8" s="2" customFormat="1" ht="16.95" customHeight="1">
      <c r="A193" s="35"/>
      <c r="B193" s="36"/>
      <c r="C193" s="256" t="s">
        <v>1</v>
      </c>
      <c r="D193" s="256" t="s">
        <v>894</v>
      </c>
      <c r="E193" s="18" t="s">
        <v>1</v>
      </c>
      <c r="F193" s="188">
        <v>0</v>
      </c>
      <c r="G193" s="35"/>
      <c r="H193" s="36"/>
    </row>
    <row r="194" spans="1:8" s="2" customFormat="1" ht="16.95" customHeight="1">
      <c r="A194" s="35"/>
      <c r="B194" s="36"/>
      <c r="C194" s="256" t="s">
        <v>1</v>
      </c>
      <c r="D194" s="256" t="s">
        <v>901</v>
      </c>
      <c r="E194" s="18" t="s">
        <v>1</v>
      </c>
      <c r="F194" s="188">
        <v>9.1199999999999992</v>
      </c>
      <c r="G194" s="35"/>
      <c r="H194" s="36"/>
    </row>
    <row r="195" spans="1:8" s="2" customFormat="1" ht="16.95" customHeight="1">
      <c r="A195" s="35"/>
      <c r="B195" s="36"/>
      <c r="C195" s="256" t="s">
        <v>1</v>
      </c>
      <c r="D195" s="256" t="s">
        <v>896</v>
      </c>
      <c r="E195" s="18" t="s">
        <v>1</v>
      </c>
      <c r="F195" s="188">
        <v>0</v>
      </c>
      <c r="G195" s="35"/>
      <c r="H195" s="36"/>
    </row>
    <row r="196" spans="1:8" s="2" customFormat="1" ht="16.95" customHeight="1">
      <c r="A196" s="35"/>
      <c r="B196" s="36"/>
      <c r="C196" s="256" t="s">
        <v>1</v>
      </c>
      <c r="D196" s="256" t="s">
        <v>902</v>
      </c>
      <c r="E196" s="18" t="s">
        <v>1</v>
      </c>
      <c r="F196" s="188">
        <v>53.58</v>
      </c>
      <c r="G196" s="35"/>
      <c r="H196" s="36"/>
    </row>
    <row r="197" spans="1:8" s="2" customFormat="1" ht="16.95" customHeight="1">
      <c r="A197" s="35"/>
      <c r="B197" s="36"/>
      <c r="C197" s="256" t="s">
        <v>1</v>
      </c>
      <c r="D197" s="256" t="s">
        <v>903</v>
      </c>
      <c r="E197" s="18" t="s">
        <v>1</v>
      </c>
      <c r="F197" s="188">
        <v>1.5</v>
      </c>
      <c r="G197" s="35"/>
      <c r="H197" s="36"/>
    </row>
    <row r="198" spans="1:8" s="2" customFormat="1" ht="16.95" customHeight="1">
      <c r="A198" s="35"/>
      <c r="B198" s="36"/>
      <c r="C198" s="256" t="s">
        <v>214</v>
      </c>
      <c r="D198" s="256" t="s">
        <v>590</v>
      </c>
      <c r="E198" s="18" t="s">
        <v>1</v>
      </c>
      <c r="F198" s="188">
        <v>64.2</v>
      </c>
      <c r="G198" s="35"/>
      <c r="H198" s="36"/>
    </row>
    <row r="199" spans="1:8" s="2" customFormat="1" ht="16.95" customHeight="1">
      <c r="A199" s="35"/>
      <c r="B199" s="36"/>
      <c r="C199" s="257" t="s">
        <v>8511</v>
      </c>
      <c r="D199" s="35"/>
      <c r="E199" s="35"/>
      <c r="F199" s="35"/>
      <c r="G199" s="35"/>
      <c r="H199" s="36"/>
    </row>
    <row r="200" spans="1:8" s="2" customFormat="1" ht="16.95" customHeight="1">
      <c r="A200" s="35"/>
      <c r="B200" s="36"/>
      <c r="C200" s="256" t="s">
        <v>899</v>
      </c>
      <c r="D200" s="256" t="s">
        <v>215</v>
      </c>
      <c r="E200" s="18" t="s">
        <v>529</v>
      </c>
      <c r="F200" s="188">
        <v>64.2</v>
      </c>
      <c r="G200" s="35"/>
      <c r="H200" s="36"/>
    </row>
    <row r="201" spans="1:8" s="2" customFormat="1" ht="16.95" customHeight="1">
      <c r="A201" s="35"/>
      <c r="B201" s="36"/>
      <c r="C201" s="256" t="s">
        <v>905</v>
      </c>
      <c r="D201" s="256" t="s">
        <v>906</v>
      </c>
      <c r="E201" s="18" t="s">
        <v>529</v>
      </c>
      <c r="F201" s="188">
        <v>64.2</v>
      </c>
      <c r="G201" s="35"/>
      <c r="H201" s="36"/>
    </row>
    <row r="202" spans="1:8" s="2" customFormat="1" ht="16.95" customHeight="1">
      <c r="A202" s="35"/>
      <c r="B202" s="36"/>
      <c r="C202" s="252" t="s">
        <v>217</v>
      </c>
      <c r="D202" s="253" t="s">
        <v>218</v>
      </c>
      <c r="E202" s="254" t="s">
        <v>1</v>
      </c>
      <c r="F202" s="255">
        <v>15.414999999999999</v>
      </c>
      <c r="G202" s="35"/>
      <c r="H202" s="36"/>
    </row>
    <row r="203" spans="1:8" s="2" customFormat="1" ht="16.95" customHeight="1">
      <c r="A203" s="35"/>
      <c r="B203" s="36"/>
      <c r="C203" s="256" t="s">
        <v>1</v>
      </c>
      <c r="D203" s="256" t="s">
        <v>634</v>
      </c>
      <c r="E203" s="18" t="s">
        <v>1</v>
      </c>
      <c r="F203" s="188">
        <v>0</v>
      </c>
      <c r="G203" s="35"/>
      <c r="H203" s="36"/>
    </row>
    <row r="204" spans="1:8" s="2" customFormat="1" ht="16.95" customHeight="1">
      <c r="A204" s="35"/>
      <c r="B204" s="36"/>
      <c r="C204" s="256" t="s">
        <v>1</v>
      </c>
      <c r="D204" s="256" t="s">
        <v>750</v>
      </c>
      <c r="E204" s="18" t="s">
        <v>1</v>
      </c>
      <c r="F204" s="188">
        <v>2.496</v>
      </c>
      <c r="G204" s="35"/>
      <c r="H204" s="36"/>
    </row>
    <row r="205" spans="1:8" s="2" customFormat="1" ht="16.95" customHeight="1">
      <c r="A205" s="35"/>
      <c r="B205" s="36"/>
      <c r="C205" s="256" t="s">
        <v>1</v>
      </c>
      <c r="D205" s="256" t="s">
        <v>751</v>
      </c>
      <c r="E205" s="18" t="s">
        <v>1</v>
      </c>
      <c r="F205" s="188">
        <v>10</v>
      </c>
      <c r="G205" s="35"/>
      <c r="H205" s="36"/>
    </row>
    <row r="206" spans="1:8" s="2" customFormat="1" ht="16.95" customHeight="1">
      <c r="A206" s="35"/>
      <c r="B206" s="36"/>
      <c r="C206" s="256" t="s">
        <v>1</v>
      </c>
      <c r="D206" s="256" t="s">
        <v>636</v>
      </c>
      <c r="E206" s="18" t="s">
        <v>1</v>
      </c>
      <c r="F206" s="188">
        <v>0</v>
      </c>
      <c r="G206" s="35"/>
      <c r="H206" s="36"/>
    </row>
    <row r="207" spans="1:8" s="2" customFormat="1" ht="16.95" customHeight="1">
      <c r="A207" s="35"/>
      <c r="B207" s="36"/>
      <c r="C207" s="256" t="s">
        <v>1</v>
      </c>
      <c r="D207" s="256" t="s">
        <v>622</v>
      </c>
      <c r="E207" s="18" t="s">
        <v>1</v>
      </c>
      <c r="F207" s="188">
        <v>0</v>
      </c>
      <c r="G207" s="35"/>
      <c r="H207" s="36"/>
    </row>
    <row r="208" spans="1:8" s="2" customFormat="1" ht="16.95" customHeight="1">
      <c r="A208" s="35"/>
      <c r="B208" s="36"/>
      <c r="C208" s="256" t="s">
        <v>1</v>
      </c>
      <c r="D208" s="256" t="s">
        <v>752</v>
      </c>
      <c r="E208" s="18" t="s">
        <v>1</v>
      </c>
      <c r="F208" s="188">
        <v>1.359</v>
      </c>
      <c r="G208" s="35"/>
      <c r="H208" s="36"/>
    </row>
    <row r="209" spans="1:8" s="2" customFormat="1" ht="16.95" customHeight="1">
      <c r="A209" s="35"/>
      <c r="B209" s="36"/>
      <c r="C209" s="256" t="s">
        <v>1</v>
      </c>
      <c r="D209" s="256" t="s">
        <v>753</v>
      </c>
      <c r="E209" s="18" t="s">
        <v>1</v>
      </c>
      <c r="F209" s="188">
        <v>1.56</v>
      </c>
      <c r="G209" s="35"/>
      <c r="H209" s="36"/>
    </row>
    <row r="210" spans="1:8" s="2" customFormat="1" ht="16.95" customHeight="1">
      <c r="A210" s="35"/>
      <c r="B210" s="36"/>
      <c r="C210" s="256" t="s">
        <v>217</v>
      </c>
      <c r="D210" s="256" t="s">
        <v>590</v>
      </c>
      <c r="E210" s="18" t="s">
        <v>1</v>
      </c>
      <c r="F210" s="188">
        <v>15.414999999999999</v>
      </c>
      <c r="G210" s="35"/>
      <c r="H210" s="36"/>
    </row>
    <row r="211" spans="1:8" s="2" customFormat="1" ht="16.95" customHeight="1">
      <c r="A211" s="35"/>
      <c r="B211" s="36"/>
      <c r="C211" s="257" t="s">
        <v>8511</v>
      </c>
      <c r="D211" s="35"/>
      <c r="E211" s="35"/>
      <c r="F211" s="35"/>
      <c r="G211" s="35"/>
      <c r="H211" s="36"/>
    </row>
    <row r="212" spans="1:8" s="2" customFormat="1" ht="16.95" customHeight="1">
      <c r="A212" s="35"/>
      <c r="B212" s="36"/>
      <c r="C212" s="256" t="s">
        <v>748</v>
      </c>
      <c r="D212" s="256" t="s">
        <v>218</v>
      </c>
      <c r="E212" s="18" t="s">
        <v>529</v>
      </c>
      <c r="F212" s="188">
        <v>15.414999999999999</v>
      </c>
      <c r="G212" s="35"/>
      <c r="H212" s="36"/>
    </row>
    <row r="213" spans="1:8" s="2" customFormat="1" ht="16.95" customHeight="1">
      <c r="A213" s="35"/>
      <c r="B213" s="36"/>
      <c r="C213" s="256" t="s">
        <v>755</v>
      </c>
      <c r="D213" s="256" t="s">
        <v>756</v>
      </c>
      <c r="E213" s="18" t="s">
        <v>529</v>
      </c>
      <c r="F213" s="188">
        <v>15.414999999999999</v>
      </c>
      <c r="G213" s="35"/>
      <c r="H213" s="36"/>
    </row>
    <row r="214" spans="1:8" s="2" customFormat="1" ht="16.95" customHeight="1">
      <c r="A214" s="35"/>
      <c r="B214" s="36"/>
      <c r="C214" s="252" t="s">
        <v>220</v>
      </c>
      <c r="D214" s="253" t="s">
        <v>221</v>
      </c>
      <c r="E214" s="254" t="s">
        <v>1</v>
      </c>
      <c r="F214" s="255">
        <v>19.088999999999999</v>
      </c>
      <c r="G214" s="35"/>
      <c r="H214" s="36"/>
    </row>
    <row r="215" spans="1:8" s="2" customFormat="1" ht="16.95" customHeight="1">
      <c r="A215" s="35"/>
      <c r="B215" s="36"/>
      <c r="C215" s="256" t="s">
        <v>1</v>
      </c>
      <c r="D215" s="256" t="s">
        <v>634</v>
      </c>
      <c r="E215" s="18" t="s">
        <v>1</v>
      </c>
      <c r="F215" s="188">
        <v>0</v>
      </c>
      <c r="G215" s="35"/>
      <c r="H215" s="36"/>
    </row>
    <row r="216" spans="1:8" s="2" customFormat="1" ht="16.95" customHeight="1">
      <c r="A216" s="35"/>
      <c r="B216" s="36"/>
      <c r="C216" s="256" t="s">
        <v>1</v>
      </c>
      <c r="D216" s="256" t="s">
        <v>787</v>
      </c>
      <c r="E216" s="18" t="s">
        <v>1</v>
      </c>
      <c r="F216" s="188">
        <v>0.48</v>
      </c>
      <c r="G216" s="35"/>
      <c r="H216" s="36"/>
    </row>
    <row r="217" spans="1:8" s="2" customFormat="1" ht="16.95" customHeight="1">
      <c r="A217" s="35"/>
      <c r="B217" s="36"/>
      <c r="C217" s="256" t="s">
        <v>1</v>
      </c>
      <c r="D217" s="256" t="s">
        <v>788</v>
      </c>
      <c r="E217" s="18" t="s">
        <v>1</v>
      </c>
      <c r="F217" s="188">
        <v>0.8</v>
      </c>
      <c r="G217" s="35"/>
      <c r="H217" s="36"/>
    </row>
    <row r="218" spans="1:8" s="2" customFormat="1" ht="16.95" customHeight="1">
      <c r="A218" s="35"/>
      <c r="B218" s="36"/>
      <c r="C218" s="256" t="s">
        <v>1</v>
      </c>
      <c r="D218" s="256" t="s">
        <v>770</v>
      </c>
      <c r="E218" s="18" t="s">
        <v>1</v>
      </c>
      <c r="F218" s="188">
        <v>0</v>
      </c>
      <c r="G218" s="35"/>
      <c r="H218" s="36"/>
    </row>
    <row r="219" spans="1:8" s="2" customFormat="1" ht="16.95" customHeight="1">
      <c r="A219" s="35"/>
      <c r="B219" s="36"/>
      <c r="C219" s="256" t="s">
        <v>1</v>
      </c>
      <c r="D219" s="256" t="s">
        <v>789</v>
      </c>
      <c r="E219" s="18" t="s">
        <v>1</v>
      </c>
      <c r="F219" s="188">
        <v>1.603</v>
      </c>
      <c r="G219" s="35"/>
      <c r="H219" s="36"/>
    </row>
    <row r="220" spans="1:8" s="2" customFormat="1" ht="16.95" customHeight="1">
      <c r="A220" s="35"/>
      <c r="B220" s="36"/>
      <c r="C220" s="256" t="s">
        <v>1</v>
      </c>
      <c r="D220" s="256" t="s">
        <v>790</v>
      </c>
      <c r="E220" s="18" t="s">
        <v>1</v>
      </c>
      <c r="F220" s="188">
        <v>0.96</v>
      </c>
      <c r="G220" s="35"/>
      <c r="H220" s="36"/>
    </row>
    <row r="221" spans="1:8" s="2" customFormat="1" ht="16.95" customHeight="1">
      <c r="A221" s="35"/>
      <c r="B221" s="36"/>
      <c r="C221" s="256" t="s">
        <v>1</v>
      </c>
      <c r="D221" s="256" t="s">
        <v>791</v>
      </c>
      <c r="E221" s="18" t="s">
        <v>1</v>
      </c>
      <c r="F221" s="188">
        <v>1.44</v>
      </c>
      <c r="G221" s="35"/>
      <c r="H221" s="36"/>
    </row>
    <row r="222" spans="1:8" s="2" customFormat="1" ht="16.95" customHeight="1">
      <c r="A222" s="35"/>
      <c r="B222" s="36"/>
      <c r="C222" s="256" t="s">
        <v>1</v>
      </c>
      <c r="D222" s="256" t="s">
        <v>792</v>
      </c>
      <c r="E222" s="18" t="s">
        <v>1</v>
      </c>
      <c r="F222" s="188">
        <v>1.44</v>
      </c>
      <c r="G222" s="35"/>
      <c r="H222" s="36"/>
    </row>
    <row r="223" spans="1:8" s="2" customFormat="1" ht="16.95" customHeight="1">
      <c r="A223" s="35"/>
      <c r="B223" s="36"/>
      <c r="C223" s="256" t="s">
        <v>1</v>
      </c>
      <c r="D223" s="256" t="s">
        <v>620</v>
      </c>
      <c r="E223" s="18" t="s">
        <v>1</v>
      </c>
      <c r="F223" s="188">
        <v>0</v>
      </c>
      <c r="G223" s="35"/>
      <c r="H223" s="36"/>
    </row>
    <row r="224" spans="1:8" s="2" customFormat="1" ht="16.95" customHeight="1">
      <c r="A224" s="35"/>
      <c r="B224" s="36"/>
      <c r="C224" s="256" t="s">
        <v>1</v>
      </c>
      <c r="D224" s="256" t="s">
        <v>793</v>
      </c>
      <c r="E224" s="18" t="s">
        <v>1</v>
      </c>
      <c r="F224" s="188">
        <v>3.206</v>
      </c>
      <c r="G224" s="35"/>
      <c r="H224" s="36"/>
    </row>
    <row r="225" spans="1:8" s="2" customFormat="1" ht="16.95" customHeight="1">
      <c r="A225" s="35"/>
      <c r="B225" s="36"/>
      <c r="C225" s="256" t="s">
        <v>1</v>
      </c>
      <c r="D225" s="256" t="s">
        <v>791</v>
      </c>
      <c r="E225" s="18" t="s">
        <v>1</v>
      </c>
      <c r="F225" s="188">
        <v>1.44</v>
      </c>
      <c r="G225" s="35"/>
      <c r="H225" s="36"/>
    </row>
    <row r="226" spans="1:8" s="2" customFormat="1" ht="16.95" customHeight="1">
      <c r="A226" s="35"/>
      <c r="B226" s="36"/>
      <c r="C226" s="256" t="s">
        <v>1</v>
      </c>
      <c r="D226" s="256" t="s">
        <v>792</v>
      </c>
      <c r="E226" s="18" t="s">
        <v>1</v>
      </c>
      <c r="F226" s="188">
        <v>1.44</v>
      </c>
      <c r="G226" s="35"/>
      <c r="H226" s="36"/>
    </row>
    <row r="227" spans="1:8" s="2" customFormat="1" ht="16.95" customHeight="1">
      <c r="A227" s="35"/>
      <c r="B227" s="36"/>
      <c r="C227" s="256" t="s">
        <v>1</v>
      </c>
      <c r="D227" s="256" t="s">
        <v>622</v>
      </c>
      <c r="E227" s="18" t="s">
        <v>1</v>
      </c>
      <c r="F227" s="188">
        <v>0</v>
      </c>
      <c r="G227" s="35"/>
      <c r="H227" s="36"/>
    </row>
    <row r="228" spans="1:8" s="2" customFormat="1" ht="16.95" customHeight="1">
      <c r="A228" s="35"/>
      <c r="B228" s="36"/>
      <c r="C228" s="256" t="s">
        <v>1</v>
      </c>
      <c r="D228" s="256" t="s">
        <v>794</v>
      </c>
      <c r="E228" s="18" t="s">
        <v>1</v>
      </c>
      <c r="F228" s="188">
        <v>2.16</v>
      </c>
      <c r="G228" s="35"/>
      <c r="H228" s="36"/>
    </row>
    <row r="229" spans="1:8" s="2" customFormat="1" ht="16.95" customHeight="1">
      <c r="A229" s="35"/>
      <c r="B229" s="36"/>
      <c r="C229" s="256" t="s">
        <v>1</v>
      </c>
      <c r="D229" s="256" t="s">
        <v>795</v>
      </c>
      <c r="E229" s="18" t="s">
        <v>1</v>
      </c>
      <c r="F229" s="188">
        <v>1.56</v>
      </c>
      <c r="G229" s="35"/>
      <c r="H229" s="36"/>
    </row>
    <row r="230" spans="1:8" s="2" customFormat="1" ht="16.95" customHeight="1">
      <c r="A230" s="35"/>
      <c r="B230" s="36"/>
      <c r="C230" s="256" t="s">
        <v>1</v>
      </c>
      <c r="D230" s="256" t="s">
        <v>577</v>
      </c>
      <c r="E230" s="18" t="s">
        <v>1</v>
      </c>
      <c r="F230" s="188">
        <v>0</v>
      </c>
      <c r="G230" s="35"/>
      <c r="H230" s="36"/>
    </row>
    <row r="231" spans="1:8" s="2" customFormat="1" ht="16.95" customHeight="1">
      <c r="A231" s="35"/>
      <c r="B231" s="36"/>
      <c r="C231" s="256" t="s">
        <v>1</v>
      </c>
      <c r="D231" s="256" t="s">
        <v>782</v>
      </c>
      <c r="E231" s="18" t="s">
        <v>1</v>
      </c>
      <c r="F231" s="188">
        <v>0</v>
      </c>
      <c r="G231" s="35"/>
      <c r="H231" s="36"/>
    </row>
    <row r="232" spans="1:8" s="2" customFormat="1" ht="16.95" customHeight="1">
      <c r="A232" s="35"/>
      <c r="B232" s="36"/>
      <c r="C232" s="256" t="s">
        <v>1</v>
      </c>
      <c r="D232" s="256" t="s">
        <v>796</v>
      </c>
      <c r="E232" s="18" t="s">
        <v>1</v>
      </c>
      <c r="F232" s="188">
        <v>2.56</v>
      </c>
      <c r="G232" s="35"/>
      <c r="H232" s="36"/>
    </row>
    <row r="233" spans="1:8" s="2" customFormat="1" ht="16.95" customHeight="1">
      <c r="A233" s="35"/>
      <c r="B233" s="36"/>
      <c r="C233" s="256" t="s">
        <v>220</v>
      </c>
      <c r="D233" s="256" t="s">
        <v>590</v>
      </c>
      <c r="E233" s="18" t="s">
        <v>1</v>
      </c>
      <c r="F233" s="188">
        <v>19.088999999999999</v>
      </c>
      <c r="G233" s="35"/>
      <c r="H233" s="36"/>
    </row>
    <row r="234" spans="1:8" s="2" customFormat="1" ht="16.95" customHeight="1">
      <c r="A234" s="35"/>
      <c r="B234" s="36"/>
      <c r="C234" s="257" t="s">
        <v>8511</v>
      </c>
      <c r="D234" s="35"/>
      <c r="E234" s="35"/>
      <c r="F234" s="35"/>
      <c r="G234" s="35"/>
      <c r="H234" s="36"/>
    </row>
    <row r="235" spans="1:8" s="2" customFormat="1" ht="16.95" customHeight="1">
      <c r="A235" s="35"/>
      <c r="B235" s="36"/>
      <c r="C235" s="256" t="s">
        <v>785</v>
      </c>
      <c r="D235" s="256" t="s">
        <v>221</v>
      </c>
      <c r="E235" s="18" t="s">
        <v>529</v>
      </c>
      <c r="F235" s="188">
        <v>19.088999999999999</v>
      </c>
      <c r="G235" s="35"/>
      <c r="H235" s="36"/>
    </row>
    <row r="236" spans="1:8" s="2" customFormat="1" ht="16.95" customHeight="1">
      <c r="A236" s="35"/>
      <c r="B236" s="36"/>
      <c r="C236" s="256" t="s">
        <v>798</v>
      </c>
      <c r="D236" s="256" t="s">
        <v>799</v>
      </c>
      <c r="E236" s="18" t="s">
        <v>529</v>
      </c>
      <c r="F236" s="188">
        <v>19.088999999999999</v>
      </c>
      <c r="G236" s="35"/>
      <c r="H236" s="36"/>
    </row>
    <row r="237" spans="1:8" s="2" customFormat="1" ht="16.95" customHeight="1">
      <c r="A237" s="35"/>
      <c r="B237" s="36"/>
      <c r="C237" s="252" t="s">
        <v>223</v>
      </c>
      <c r="D237" s="253" t="s">
        <v>224</v>
      </c>
      <c r="E237" s="254" t="s">
        <v>1</v>
      </c>
      <c r="F237" s="255">
        <v>2.9129999999999998</v>
      </c>
      <c r="G237" s="35"/>
      <c r="H237" s="36"/>
    </row>
    <row r="238" spans="1:8" s="2" customFormat="1" ht="16.95" customHeight="1">
      <c r="A238" s="35"/>
      <c r="B238" s="36"/>
      <c r="C238" s="256" t="s">
        <v>1</v>
      </c>
      <c r="D238" s="256" t="s">
        <v>714</v>
      </c>
      <c r="E238" s="18" t="s">
        <v>1</v>
      </c>
      <c r="F238" s="188">
        <v>0</v>
      </c>
      <c r="G238" s="35"/>
      <c r="H238" s="36"/>
    </row>
    <row r="239" spans="1:8" s="2" customFormat="1" ht="16.95" customHeight="1">
      <c r="A239" s="35"/>
      <c r="B239" s="36"/>
      <c r="C239" s="256" t="s">
        <v>1</v>
      </c>
      <c r="D239" s="256" t="s">
        <v>715</v>
      </c>
      <c r="E239" s="18" t="s">
        <v>1</v>
      </c>
      <c r="F239" s="188">
        <v>0</v>
      </c>
      <c r="G239" s="35"/>
      <c r="H239" s="36"/>
    </row>
    <row r="240" spans="1:8" s="2" customFormat="1" ht="16.95" customHeight="1">
      <c r="A240" s="35"/>
      <c r="B240" s="36"/>
      <c r="C240" s="256" t="s">
        <v>1</v>
      </c>
      <c r="D240" s="256" t="s">
        <v>720</v>
      </c>
      <c r="E240" s="18" t="s">
        <v>1</v>
      </c>
      <c r="F240" s="188">
        <v>2.9129999999999998</v>
      </c>
      <c r="G240" s="35"/>
      <c r="H240" s="36"/>
    </row>
    <row r="241" spans="1:8" s="2" customFormat="1" ht="16.95" customHeight="1">
      <c r="A241" s="35"/>
      <c r="B241" s="36"/>
      <c r="C241" s="256" t="s">
        <v>223</v>
      </c>
      <c r="D241" s="256" t="s">
        <v>590</v>
      </c>
      <c r="E241" s="18" t="s">
        <v>1</v>
      </c>
      <c r="F241" s="188">
        <v>2.9129999999999998</v>
      </c>
      <c r="G241" s="35"/>
      <c r="H241" s="36"/>
    </row>
    <row r="242" spans="1:8" s="2" customFormat="1" ht="16.95" customHeight="1">
      <c r="A242" s="35"/>
      <c r="B242" s="36"/>
      <c r="C242" s="257" t="s">
        <v>8511</v>
      </c>
      <c r="D242" s="35"/>
      <c r="E242" s="35"/>
      <c r="F242" s="35"/>
      <c r="G242" s="35"/>
      <c r="H242" s="36"/>
    </row>
    <row r="243" spans="1:8" s="2" customFormat="1" ht="16.95" customHeight="1">
      <c r="A243" s="35"/>
      <c r="B243" s="36"/>
      <c r="C243" s="256" t="s">
        <v>718</v>
      </c>
      <c r="D243" s="256" t="s">
        <v>224</v>
      </c>
      <c r="E243" s="18" t="s">
        <v>529</v>
      </c>
      <c r="F243" s="188">
        <v>2.9129999999999998</v>
      </c>
      <c r="G243" s="35"/>
      <c r="H243" s="36"/>
    </row>
    <row r="244" spans="1:8" s="2" customFormat="1" ht="16.95" customHeight="1">
      <c r="A244" s="35"/>
      <c r="B244" s="36"/>
      <c r="C244" s="256" t="s">
        <v>722</v>
      </c>
      <c r="D244" s="256" t="s">
        <v>723</v>
      </c>
      <c r="E244" s="18" t="s">
        <v>529</v>
      </c>
      <c r="F244" s="188">
        <v>2.9129999999999998</v>
      </c>
      <c r="G244" s="35"/>
      <c r="H244" s="36"/>
    </row>
    <row r="245" spans="1:8" s="2" customFormat="1" ht="16.95" customHeight="1">
      <c r="A245" s="35"/>
      <c r="B245" s="36"/>
      <c r="C245" s="252" t="s">
        <v>226</v>
      </c>
      <c r="D245" s="253" t="s">
        <v>227</v>
      </c>
      <c r="E245" s="254" t="s">
        <v>1</v>
      </c>
      <c r="F245" s="255">
        <v>21.774999999999999</v>
      </c>
      <c r="G245" s="35"/>
      <c r="H245" s="36"/>
    </row>
    <row r="246" spans="1:8" s="2" customFormat="1" ht="16.95" customHeight="1">
      <c r="A246" s="35"/>
      <c r="B246" s="36"/>
      <c r="C246" s="256" t="s">
        <v>1</v>
      </c>
      <c r="D246" s="256" t="s">
        <v>714</v>
      </c>
      <c r="E246" s="18" t="s">
        <v>1</v>
      </c>
      <c r="F246" s="188">
        <v>0</v>
      </c>
      <c r="G246" s="35"/>
      <c r="H246" s="36"/>
    </row>
    <row r="247" spans="1:8" s="2" customFormat="1" ht="16.95" customHeight="1">
      <c r="A247" s="35"/>
      <c r="B247" s="36"/>
      <c r="C247" s="256" t="s">
        <v>1</v>
      </c>
      <c r="D247" s="256" t="s">
        <v>805</v>
      </c>
      <c r="E247" s="18" t="s">
        <v>1</v>
      </c>
      <c r="F247" s="188">
        <v>0</v>
      </c>
      <c r="G247" s="35"/>
      <c r="H247" s="36"/>
    </row>
    <row r="248" spans="1:8" s="2" customFormat="1" ht="16.95" customHeight="1">
      <c r="A248" s="35"/>
      <c r="B248" s="36"/>
      <c r="C248" s="256" t="s">
        <v>1</v>
      </c>
      <c r="D248" s="256" t="s">
        <v>810</v>
      </c>
      <c r="E248" s="18" t="s">
        <v>1</v>
      </c>
      <c r="F248" s="188">
        <v>21.774999999999999</v>
      </c>
      <c r="G248" s="35"/>
      <c r="H248" s="36"/>
    </row>
    <row r="249" spans="1:8" s="2" customFormat="1" ht="16.95" customHeight="1">
      <c r="A249" s="35"/>
      <c r="B249" s="36"/>
      <c r="C249" s="256" t="s">
        <v>226</v>
      </c>
      <c r="D249" s="256" t="s">
        <v>590</v>
      </c>
      <c r="E249" s="18" t="s">
        <v>1</v>
      </c>
      <c r="F249" s="188">
        <v>21.774999999999999</v>
      </c>
      <c r="G249" s="35"/>
      <c r="H249" s="36"/>
    </row>
    <row r="250" spans="1:8" s="2" customFormat="1" ht="16.95" customHeight="1">
      <c r="A250" s="35"/>
      <c r="B250" s="36"/>
      <c r="C250" s="257" t="s">
        <v>8511</v>
      </c>
      <c r="D250" s="35"/>
      <c r="E250" s="35"/>
      <c r="F250" s="35"/>
      <c r="G250" s="35"/>
      <c r="H250" s="36"/>
    </row>
    <row r="251" spans="1:8" s="2" customFormat="1" ht="16.95" customHeight="1">
      <c r="A251" s="35"/>
      <c r="B251" s="36"/>
      <c r="C251" s="256" t="s">
        <v>808</v>
      </c>
      <c r="D251" s="256" t="s">
        <v>227</v>
      </c>
      <c r="E251" s="18" t="s">
        <v>529</v>
      </c>
      <c r="F251" s="188">
        <v>21.774999999999999</v>
      </c>
      <c r="G251" s="35"/>
      <c r="H251" s="36"/>
    </row>
    <row r="252" spans="1:8" s="2" customFormat="1" ht="16.95" customHeight="1">
      <c r="A252" s="35"/>
      <c r="B252" s="36"/>
      <c r="C252" s="256" t="s">
        <v>812</v>
      </c>
      <c r="D252" s="256" t="s">
        <v>813</v>
      </c>
      <c r="E252" s="18" t="s">
        <v>529</v>
      </c>
      <c r="F252" s="188">
        <v>21.774999999999999</v>
      </c>
      <c r="G252" s="35"/>
      <c r="H252" s="36"/>
    </row>
    <row r="253" spans="1:8" s="2" customFormat="1" ht="24">
      <c r="A253" s="35"/>
      <c r="B253" s="36"/>
      <c r="C253" s="252" t="s">
        <v>229</v>
      </c>
      <c r="D253" s="253" t="s">
        <v>230</v>
      </c>
      <c r="E253" s="254" t="s">
        <v>1</v>
      </c>
      <c r="F253" s="255">
        <v>53.408000000000001</v>
      </c>
      <c r="G253" s="35"/>
      <c r="H253" s="36"/>
    </row>
    <row r="254" spans="1:8" s="2" customFormat="1" ht="16.95" customHeight="1">
      <c r="A254" s="35"/>
      <c r="B254" s="36"/>
      <c r="C254" s="256" t="s">
        <v>1</v>
      </c>
      <c r="D254" s="256" t="s">
        <v>577</v>
      </c>
      <c r="E254" s="18" t="s">
        <v>1</v>
      </c>
      <c r="F254" s="188">
        <v>0</v>
      </c>
      <c r="G254" s="35"/>
      <c r="H254" s="36"/>
    </row>
    <row r="255" spans="1:8" s="2" customFormat="1" ht="16.95" customHeight="1">
      <c r="A255" s="35"/>
      <c r="B255" s="36"/>
      <c r="C255" s="256" t="s">
        <v>1</v>
      </c>
      <c r="D255" s="256" t="s">
        <v>982</v>
      </c>
      <c r="E255" s="18" t="s">
        <v>1</v>
      </c>
      <c r="F255" s="188">
        <v>0</v>
      </c>
      <c r="G255" s="35"/>
      <c r="H255" s="36"/>
    </row>
    <row r="256" spans="1:8" s="2" customFormat="1" ht="16.95" customHeight="1">
      <c r="A256" s="35"/>
      <c r="B256" s="36"/>
      <c r="C256" s="256" t="s">
        <v>1</v>
      </c>
      <c r="D256" s="256" t="s">
        <v>987</v>
      </c>
      <c r="E256" s="18" t="s">
        <v>1</v>
      </c>
      <c r="F256" s="188">
        <v>53.408000000000001</v>
      </c>
      <c r="G256" s="35"/>
      <c r="H256" s="36"/>
    </row>
    <row r="257" spans="1:8" s="2" customFormat="1" ht="16.95" customHeight="1">
      <c r="A257" s="35"/>
      <c r="B257" s="36"/>
      <c r="C257" s="256" t="s">
        <v>229</v>
      </c>
      <c r="D257" s="256" t="s">
        <v>590</v>
      </c>
      <c r="E257" s="18" t="s">
        <v>1</v>
      </c>
      <c r="F257" s="188">
        <v>53.408000000000001</v>
      </c>
      <c r="G257" s="35"/>
      <c r="H257" s="36"/>
    </row>
    <row r="258" spans="1:8" s="2" customFormat="1" ht="16.95" customHeight="1">
      <c r="A258" s="35"/>
      <c r="B258" s="36"/>
      <c r="C258" s="257" t="s">
        <v>8511</v>
      </c>
      <c r="D258" s="35"/>
      <c r="E258" s="35"/>
      <c r="F258" s="35"/>
      <c r="G258" s="35"/>
      <c r="H258" s="36"/>
    </row>
    <row r="259" spans="1:8" s="2" customFormat="1" ht="20.399999999999999">
      <c r="A259" s="35"/>
      <c r="B259" s="36"/>
      <c r="C259" s="256" t="s">
        <v>985</v>
      </c>
      <c r="D259" s="256" t="s">
        <v>230</v>
      </c>
      <c r="E259" s="18" t="s">
        <v>529</v>
      </c>
      <c r="F259" s="188">
        <v>53.408000000000001</v>
      </c>
      <c r="G259" s="35"/>
      <c r="H259" s="36"/>
    </row>
    <row r="260" spans="1:8" s="2" customFormat="1" ht="20.399999999999999">
      <c r="A260" s="35"/>
      <c r="B260" s="36"/>
      <c r="C260" s="256" t="s">
        <v>989</v>
      </c>
      <c r="D260" s="256" t="s">
        <v>990</v>
      </c>
      <c r="E260" s="18" t="s">
        <v>529</v>
      </c>
      <c r="F260" s="188">
        <v>53.408000000000001</v>
      </c>
      <c r="G260" s="35"/>
      <c r="H260" s="36"/>
    </row>
    <row r="261" spans="1:8" s="2" customFormat="1" ht="16.95" customHeight="1">
      <c r="A261" s="35"/>
      <c r="B261" s="36"/>
      <c r="C261" s="252" t="s">
        <v>6680</v>
      </c>
      <c r="D261" s="253" t="s">
        <v>233</v>
      </c>
      <c r="E261" s="254" t="s">
        <v>1</v>
      </c>
      <c r="F261" s="255">
        <v>762.55799999999999</v>
      </c>
      <c r="G261" s="35"/>
      <c r="H261" s="36"/>
    </row>
    <row r="262" spans="1:8" s="2" customFormat="1" ht="16.95" customHeight="1">
      <c r="A262" s="35"/>
      <c r="B262" s="36"/>
      <c r="C262" s="252" t="s">
        <v>6682</v>
      </c>
      <c r="D262" s="253" t="s">
        <v>233</v>
      </c>
      <c r="E262" s="254" t="s">
        <v>1</v>
      </c>
      <c r="F262" s="255">
        <v>270.69099999999997</v>
      </c>
      <c r="G262" s="35"/>
      <c r="H262" s="36"/>
    </row>
    <row r="263" spans="1:8" s="2" customFormat="1" ht="16.95" customHeight="1">
      <c r="A263" s="35"/>
      <c r="B263" s="36"/>
      <c r="C263" s="252" t="s">
        <v>232</v>
      </c>
      <c r="D263" s="253" t="s">
        <v>233</v>
      </c>
      <c r="E263" s="254" t="s">
        <v>1</v>
      </c>
      <c r="F263" s="255">
        <v>2146.7510000000002</v>
      </c>
      <c r="G263" s="35"/>
      <c r="H263" s="36"/>
    </row>
    <row r="264" spans="1:8" s="2" customFormat="1" ht="16.95" customHeight="1">
      <c r="A264" s="35"/>
      <c r="B264" s="36"/>
      <c r="C264" s="256" t="s">
        <v>1</v>
      </c>
      <c r="D264" s="256" t="s">
        <v>2978</v>
      </c>
      <c r="E264" s="18" t="s">
        <v>1</v>
      </c>
      <c r="F264" s="188">
        <v>0</v>
      </c>
      <c r="G264" s="35"/>
      <c r="H264" s="36"/>
    </row>
    <row r="265" spans="1:8" s="2" customFormat="1" ht="16.95" customHeight="1">
      <c r="A265" s="35"/>
      <c r="B265" s="36"/>
      <c r="C265" s="256" t="s">
        <v>1</v>
      </c>
      <c r="D265" s="256" t="s">
        <v>2979</v>
      </c>
      <c r="E265" s="18" t="s">
        <v>1</v>
      </c>
      <c r="F265" s="188">
        <v>0</v>
      </c>
      <c r="G265" s="35"/>
      <c r="H265" s="36"/>
    </row>
    <row r="266" spans="1:8" s="2" customFormat="1" ht="16.95" customHeight="1">
      <c r="A266" s="35"/>
      <c r="B266" s="36"/>
      <c r="C266" s="256" t="s">
        <v>1</v>
      </c>
      <c r="D266" s="256" t="s">
        <v>3032</v>
      </c>
      <c r="E266" s="18" t="s">
        <v>1</v>
      </c>
      <c r="F266" s="188">
        <v>817.34400000000005</v>
      </c>
      <c r="G266" s="35"/>
      <c r="H266" s="36"/>
    </row>
    <row r="267" spans="1:8" s="2" customFormat="1" ht="16.95" customHeight="1">
      <c r="A267" s="35"/>
      <c r="B267" s="36"/>
      <c r="C267" s="256" t="s">
        <v>1</v>
      </c>
      <c r="D267" s="256" t="s">
        <v>3033</v>
      </c>
      <c r="E267" s="18" t="s">
        <v>1</v>
      </c>
      <c r="F267" s="188">
        <v>1139.742</v>
      </c>
      <c r="G267" s="35"/>
      <c r="H267" s="36"/>
    </row>
    <row r="268" spans="1:8" s="2" customFormat="1" ht="16.95" customHeight="1">
      <c r="A268" s="35"/>
      <c r="B268" s="36"/>
      <c r="C268" s="256" t="s">
        <v>1</v>
      </c>
      <c r="D268" s="256" t="s">
        <v>2983</v>
      </c>
      <c r="E268" s="18" t="s">
        <v>1</v>
      </c>
      <c r="F268" s="188">
        <v>0</v>
      </c>
      <c r="G268" s="35"/>
      <c r="H268" s="36"/>
    </row>
    <row r="269" spans="1:8" s="2" customFormat="1" ht="16.95" customHeight="1">
      <c r="A269" s="35"/>
      <c r="B269" s="36"/>
      <c r="C269" s="256" t="s">
        <v>1</v>
      </c>
      <c r="D269" s="256" t="s">
        <v>3034</v>
      </c>
      <c r="E269" s="18" t="s">
        <v>1</v>
      </c>
      <c r="F269" s="188">
        <v>6.1660000000000004</v>
      </c>
      <c r="G269" s="35"/>
      <c r="H269" s="36"/>
    </row>
    <row r="270" spans="1:8" s="2" customFormat="1" ht="16.95" customHeight="1">
      <c r="A270" s="35"/>
      <c r="B270" s="36"/>
      <c r="C270" s="256" t="s">
        <v>1</v>
      </c>
      <c r="D270" s="256" t="s">
        <v>3035</v>
      </c>
      <c r="E270" s="18" t="s">
        <v>1</v>
      </c>
      <c r="F270" s="188">
        <v>26.474</v>
      </c>
      <c r="G270" s="35"/>
      <c r="H270" s="36"/>
    </row>
    <row r="271" spans="1:8" s="2" customFormat="1" ht="16.95" customHeight="1">
      <c r="A271" s="35"/>
      <c r="B271" s="36"/>
      <c r="C271" s="256" t="s">
        <v>1</v>
      </c>
      <c r="D271" s="256" t="s">
        <v>3036</v>
      </c>
      <c r="E271" s="18" t="s">
        <v>1</v>
      </c>
      <c r="F271" s="188">
        <v>26.1</v>
      </c>
      <c r="G271" s="35"/>
      <c r="H271" s="36"/>
    </row>
    <row r="272" spans="1:8" s="2" customFormat="1" ht="16.95" customHeight="1">
      <c r="A272" s="35"/>
      <c r="B272" s="36"/>
      <c r="C272" s="256" t="s">
        <v>1</v>
      </c>
      <c r="D272" s="256" t="s">
        <v>3037</v>
      </c>
      <c r="E272" s="18" t="s">
        <v>1</v>
      </c>
      <c r="F272" s="188">
        <v>21.861000000000001</v>
      </c>
      <c r="G272" s="35"/>
      <c r="H272" s="36"/>
    </row>
    <row r="273" spans="1:8" s="2" customFormat="1" ht="16.95" customHeight="1">
      <c r="A273" s="35"/>
      <c r="B273" s="36"/>
      <c r="C273" s="256" t="s">
        <v>1</v>
      </c>
      <c r="D273" s="256" t="s">
        <v>2988</v>
      </c>
      <c r="E273" s="18" t="s">
        <v>1</v>
      </c>
      <c r="F273" s="188">
        <v>0</v>
      </c>
      <c r="G273" s="35"/>
      <c r="H273" s="36"/>
    </row>
    <row r="274" spans="1:8" s="2" customFormat="1" ht="16.95" customHeight="1">
      <c r="A274" s="35"/>
      <c r="B274" s="36"/>
      <c r="C274" s="256" t="s">
        <v>1</v>
      </c>
      <c r="D274" s="256" t="s">
        <v>3038</v>
      </c>
      <c r="E274" s="18" t="s">
        <v>1</v>
      </c>
      <c r="F274" s="188">
        <v>9.9030000000000005</v>
      </c>
      <c r="G274" s="35"/>
      <c r="H274" s="36"/>
    </row>
    <row r="275" spans="1:8" s="2" customFormat="1" ht="16.95" customHeight="1">
      <c r="A275" s="35"/>
      <c r="B275" s="36"/>
      <c r="C275" s="256" t="s">
        <v>1</v>
      </c>
      <c r="D275" s="256" t="s">
        <v>3039</v>
      </c>
      <c r="E275" s="18" t="s">
        <v>1</v>
      </c>
      <c r="F275" s="188">
        <v>43.771999999999998</v>
      </c>
      <c r="G275" s="35"/>
      <c r="H275" s="36"/>
    </row>
    <row r="276" spans="1:8" s="2" customFormat="1" ht="16.95" customHeight="1">
      <c r="A276" s="35"/>
      <c r="B276" s="36"/>
      <c r="C276" s="256" t="s">
        <v>1</v>
      </c>
      <c r="D276" s="256" t="s">
        <v>3040</v>
      </c>
      <c r="E276" s="18" t="s">
        <v>1</v>
      </c>
      <c r="F276" s="188">
        <v>24.885999999999999</v>
      </c>
      <c r="G276" s="35"/>
      <c r="H276" s="36"/>
    </row>
    <row r="277" spans="1:8" s="2" customFormat="1" ht="16.95" customHeight="1">
      <c r="A277" s="35"/>
      <c r="B277" s="36"/>
      <c r="C277" s="256" t="s">
        <v>1</v>
      </c>
      <c r="D277" s="256" t="s">
        <v>3041</v>
      </c>
      <c r="E277" s="18" t="s">
        <v>1</v>
      </c>
      <c r="F277" s="188">
        <v>30.503</v>
      </c>
      <c r="G277" s="35"/>
      <c r="H277" s="36"/>
    </row>
    <row r="278" spans="1:8" s="2" customFormat="1" ht="16.95" customHeight="1">
      <c r="A278" s="35"/>
      <c r="B278" s="36"/>
      <c r="C278" s="256" t="s">
        <v>232</v>
      </c>
      <c r="D278" s="256" t="s">
        <v>589</v>
      </c>
      <c r="E278" s="18" t="s">
        <v>1</v>
      </c>
      <c r="F278" s="188">
        <v>2146.7510000000002</v>
      </c>
      <c r="G278" s="35"/>
      <c r="H278" s="36"/>
    </row>
    <row r="279" spans="1:8" s="2" customFormat="1" ht="16.95" customHeight="1">
      <c r="A279" s="35"/>
      <c r="B279" s="36"/>
      <c r="C279" s="257" t="s">
        <v>8511</v>
      </c>
      <c r="D279" s="35"/>
      <c r="E279" s="35"/>
      <c r="F279" s="35"/>
      <c r="G279" s="35"/>
      <c r="H279" s="36"/>
    </row>
    <row r="280" spans="1:8" s="2" customFormat="1" ht="16.95" customHeight="1">
      <c r="A280" s="35"/>
      <c r="B280" s="36"/>
      <c r="C280" s="256" t="s">
        <v>3063</v>
      </c>
      <c r="D280" s="256" t="s">
        <v>233</v>
      </c>
      <c r="E280" s="18" t="s">
        <v>529</v>
      </c>
      <c r="F280" s="188">
        <v>3337.971</v>
      </c>
      <c r="G280" s="35"/>
      <c r="H280" s="36"/>
    </row>
    <row r="281" spans="1:8" s="2" customFormat="1" ht="16.95" customHeight="1">
      <c r="A281" s="35"/>
      <c r="B281" s="36"/>
      <c r="C281" s="256" t="s">
        <v>3069</v>
      </c>
      <c r="D281" s="256" t="s">
        <v>3070</v>
      </c>
      <c r="E281" s="18" t="s">
        <v>529</v>
      </c>
      <c r="F281" s="188">
        <v>3611.8829999999998</v>
      </c>
      <c r="G281" s="35"/>
      <c r="H281" s="36"/>
    </row>
    <row r="282" spans="1:8" s="2" customFormat="1" ht="16.95" customHeight="1">
      <c r="A282" s="35"/>
      <c r="B282" s="36"/>
      <c r="C282" s="252" t="s">
        <v>235</v>
      </c>
      <c r="D282" s="253" t="s">
        <v>233</v>
      </c>
      <c r="E282" s="254" t="s">
        <v>1</v>
      </c>
      <c r="F282" s="255">
        <v>569.02200000000005</v>
      </c>
      <c r="G282" s="35"/>
      <c r="H282" s="36"/>
    </row>
    <row r="283" spans="1:8" s="2" customFormat="1" ht="16.95" customHeight="1">
      <c r="A283" s="35"/>
      <c r="B283" s="36"/>
      <c r="C283" s="256" t="s">
        <v>1</v>
      </c>
      <c r="D283" s="256" t="s">
        <v>2993</v>
      </c>
      <c r="E283" s="18" t="s">
        <v>1</v>
      </c>
      <c r="F283" s="188">
        <v>0</v>
      </c>
      <c r="G283" s="35"/>
      <c r="H283" s="36"/>
    </row>
    <row r="284" spans="1:8" s="2" customFormat="1" ht="16.95" customHeight="1">
      <c r="A284" s="35"/>
      <c r="B284" s="36"/>
      <c r="C284" s="256" t="s">
        <v>1</v>
      </c>
      <c r="D284" s="256" t="s">
        <v>3043</v>
      </c>
      <c r="E284" s="18" t="s">
        <v>1</v>
      </c>
      <c r="F284" s="188">
        <v>524.70000000000005</v>
      </c>
      <c r="G284" s="35"/>
      <c r="H284" s="36"/>
    </row>
    <row r="285" spans="1:8" s="2" customFormat="1" ht="16.95" customHeight="1">
      <c r="A285" s="35"/>
      <c r="B285" s="36"/>
      <c r="C285" s="256" t="s">
        <v>1</v>
      </c>
      <c r="D285" s="256" t="s">
        <v>2922</v>
      </c>
      <c r="E285" s="18" t="s">
        <v>1</v>
      </c>
      <c r="F285" s="188">
        <v>0</v>
      </c>
      <c r="G285" s="35"/>
      <c r="H285" s="36"/>
    </row>
    <row r="286" spans="1:8" s="2" customFormat="1" ht="16.95" customHeight="1">
      <c r="A286" s="35"/>
      <c r="B286" s="36"/>
      <c r="C286" s="256" t="s">
        <v>1</v>
      </c>
      <c r="D286" s="256" t="s">
        <v>3044</v>
      </c>
      <c r="E286" s="18" t="s">
        <v>1</v>
      </c>
      <c r="F286" s="188">
        <v>26.033000000000001</v>
      </c>
      <c r="G286" s="35"/>
      <c r="H286" s="36"/>
    </row>
    <row r="287" spans="1:8" s="2" customFormat="1" ht="16.95" customHeight="1">
      <c r="A287" s="35"/>
      <c r="B287" s="36"/>
      <c r="C287" s="256" t="s">
        <v>1</v>
      </c>
      <c r="D287" s="256" t="s">
        <v>3045</v>
      </c>
      <c r="E287" s="18" t="s">
        <v>1</v>
      </c>
      <c r="F287" s="188">
        <v>18.289000000000001</v>
      </c>
      <c r="G287" s="35"/>
      <c r="H287" s="36"/>
    </row>
    <row r="288" spans="1:8" s="2" customFormat="1" ht="16.95" customHeight="1">
      <c r="A288" s="35"/>
      <c r="B288" s="36"/>
      <c r="C288" s="256" t="s">
        <v>235</v>
      </c>
      <c r="D288" s="256" t="s">
        <v>589</v>
      </c>
      <c r="E288" s="18" t="s">
        <v>1</v>
      </c>
      <c r="F288" s="188">
        <v>569.02200000000005</v>
      </c>
      <c r="G288" s="35"/>
      <c r="H288" s="36"/>
    </row>
    <row r="289" spans="1:8" s="2" customFormat="1" ht="16.95" customHeight="1">
      <c r="A289" s="35"/>
      <c r="B289" s="36"/>
      <c r="C289" s="257" t="s">
        <v>8511</v>
      </c>
      <c r="D289" s="35"/>
      <c r="E289" s="35"/>
      <c r="F289" s="35"/>
      <c r="G289" s="35"/>
      <c r="H289" s="36"/>
    </row>
    <row r="290" spans="1:8" s="2" customFormat="1" ht="16.95" customHeight="1">
      <c r="A290" s="35"/>
      <c r="B290" s="36"/>
      <c r="C290" s="256" t="s">
        <v>3063</v>
      </c>
      <c r="D290" s="256" t="s">
        <v>233</v>
      </c>
      <c r="E290" s="18" t="s">
        <v>529</v>
      </c>
      <c r="F290" s="188">
        <v>3337.971</v>
      </c>
      <c r="G290" s="35"/>
      <c r="H290" s="36"/>
    </row>
    <row r="291" spans="1:8" s="2" customFormat="1" ht="16.95" customHeight="1">
      <c r="A291" s="35"/>
      <c r="B291" s="36"/>
      <c r="C291" s="256" t="s">
        <v>3069</v>
      </c>
      <c r="D291" s="256" t="s">
        <v>3070</v>
      </c>
      <c r="E291" s="18" t="s">
        <v>529</v>
      </c>
      <c r="F291" s="188">
        <v>3611.8829999999998</v>
      </c>
      <c r="G291" s="35"/>
      <c r="H291" s="36"/>
    </row>
    <row r="292" spans="1:8" s="2" customFormat="1" ht="16.95" customHeight="1">
      <c r="A292" s="35"/>
      <c r="B292" s="36"/>
      <c r="C292" s="252" t="s">
        <v>237</v>
      </c>
      <c r="D292" s="253" t="s">
        <v>233</v>
      </c>
      <c r="E292" s="254" t="s">
        <v>1</v>
      </c>
      <c r="F292" s="255">
        <v>207.92</v>
      </c>
      <c r="G292" s="35"/>
      <c r="H292" s="36"/>
    </row>
    <row r="293" spans="1:8" s="2" customFormat="1" ht="16.95" customHeight="1">
      <c r="A293" s="35"/>
      <c r="B293" s="36"/>
      <c r="C293" s="256" t="s">
        <v>1</v>
      </c>
      <c r="D293" s="256" t="s">
        <v>2997</v>
      </c>
      <c r="E293" s="18" t="s">
        <v>1</v>
      </c>
      <c r="F293" s="188">
        <v>0</v>
      </c>
      <c r="G293" s="35"/>
      <c r="H293" s="36"/>
    </row>
    <row r="294" spans="1:8" s="2" customFormat="1" ht="16.95" customHeight="1">
      <c r="A294" s="35"/>
      <c r="B294" s="36"/>
      <c r="C294" s="256" t="s">
        <v>1</v>
      </c>
      <c r="D294" s="256" t="s">
        <v>3047</v>
      </c>
      <c r="E294" s="18" t="s">
        <v>1</v>
      </c>
      <c r="F294" s="188">
        <v>181.21</v>
      </c>
      <c r="G294" s="35"/>
      <c r="H294" s="36"/>
    </row>
    <row r="295" spans="1:8" s="2" customFormat="1" ht="16.95" customHeight="1">
      <c r="A295" s="35"/>
      <c r="B295" s="36"/>
      <c r="C295" s="256" t="s">
        <v>1</v>
      </c>
      <c r="D295" s="256" t="s">
        <v>3048</v>
      </c>
      <c r="E295" s="18" t="s">
        <v>1</v>
      </c>
      <c r="F295" s="188">
        <v>26.71</v>
      </c>
      <c r="G295" s="35"/>
      <c r="H295" s="36"/>
    </row>
    <row r="296" spans="1:8" s="2" customFormat="1" ht="16.95" customHeight="1">
      <c r="A296" s="35"/>
      <c r="B296" s="36"/>
      <c r="C296" s="256" t="s">
        <v>237</v>
      </c>
      <c r="D296" s="256" t="s">
        <v>589</v>
      </c>
      <c r="E296" s="18" t="s">
        <v>1</v>
      </c>
      <c r="F296" s="188">
        <v>207.92</v>
      </c>
      <c r="G296" s="35"/>
      <c r="H296" s="36"/>
    </row>
    <row r="297" spans="1:8" s="2" customFormat="1" ht="16.95" customHeight="1">
      <c r="A297" s="35"/>
      <c r="B297" s="36"/>
      <c r="C297" s="257" t="s">
        <v>8511</v>
      </c>
      <c r="D297" s="35"/>
      <c r="E297" s="35"/>
      <c r="F297" s="35"/>
      <c r="G297" s="35"/>
      <c r="H297" s="36"/>
    </row>
    <row r="298" spans="1:8" s="2" customFormat="1" ht="16.95" customHeight="1">
      <c r="A298" s="35"/>
      <c r="B298" s="36"/>
      <c r="C298" s="256" t="s">
        <v>3063</v>
      </c>
      <c r="D298" s="256" t="s">
        <v>233</v>
      </c>
      <c r="E298" s="18" t="s">
        <v>529</v>
      </c>
      <c r="F298" s="188">
        <v>3337.971</v>
      </c>
      <c r="G298" s="35"/>
      <c r="H298" s="36"/>
    </row>
    <row r="299" spans="1:8" s="2" customFormat="1" ht="16.95" customHeight="1">
      <c r="A299" s="35"/>
      <c r="B299" s="36"/>
      <c r="C299" s="256" t="s">
        <v>3069</v>
      </c>
      <c r="D299" s="256" t="s">
        <v>3070</v>
      </c>
      <c r="E299" s="18" t="s">
        <v>529</v>
      </c>
      <c r="F299" s="188">
        <v>3611.8829999999998</v>
      </c>
      <c r="G299" s="35"/>
      <c r="H299" s="36"/>
    </row>
    <row r="300" spans="1:8" s="2" customFormat="1" ht="16.95" customHeight="1">
      <c r="A300" s="35"/>
      <c r="B300" s="36"/>
      <c r="C300" s="252" t="s">
        <v>239</v>
      </c>
      <c r="D300" s="253" t="s">
        <v>233</v>
      </c>
      <c r="E300" s="254" t="s">
        <v>1</v>
      </c>
      <c r="F300" s="255">
        <v>394.40600000000001</v>
      </c>
      <c r="G300" s="35"/>
      <c r="H300" s="36"/>
    </row>
    <row r="301" spans="1:8" s="2" customFormat="1" ht="16.95" customHeight="1">
      <c r="A301" s="35"/>
      <c r="B301" s="36"/>
      <c r="C301" s="256" t="s">
        <v>1</v>
      </c>
      <c r="D301" s="256" t="s">
        <v>3065</v>
      </c>
      <c r="E301" s="18" t="s">
        <v>1</v>
      </c>
      <c r="F301" s="188">
        <v>0</v>
      </c>
      <c r="G301" s="35"/>
      <c r="H301" s="36"/>
    </row>
    <row r="302" spans="1:8" s="2" customFormat="1" ht="16.95" customHeight="1">
      <c r="A302" s="35"/>
      <c r="B302" s="36"/>
      <c r="C302" s="256" t="s">
        <v>1</v>
      </c>
      <c r="D302" s="256" t="s">
        <v>3066</v>
      </c>
      <c r="E302" s="18" t="s">
        <v>1</v>
      </c>
      <c r="F302" s="188">
        <v>341.79</v>
      </c>
      <c r="G302" s="35"/>
      <c r="H302" s="36"/>
    </row>
    <row r="303" spans="1:8" s="2" customFormat="1" ht="16.95" customHeight="1">
      <c r="A303" s="35"/>
      <c r="B303" s="36"/>
      <c r="C303" s="256" t="s">
        <v>1</v>
      </c>
      <c r="D303" s="256" t="s">
        <v>3067</v>
      </c>
      <c r="E303" s="18" t="s">
        <v>1</v>
      </c>
      <c r="F303" s="188">
        <v>52.616</v>
      </c>
      <c r="G303" s="35"/>
      <c r="H303" s="36"/>
    </row>
    <row r="304" spans="1:8" s="2" customFormat="1" ht="16.95" customHeight="1">
      <c r="A304" s="35"/>
      <c r="B304" s="36"/>
      <c r="C304" s="256" t="s">
        <v>239</v>
      </c>
      <c r="D304" s="256" t="s">
        <v>589</v>
      </c>
      <c r="E304" s="18" t="s">
        <v>1</v>
      </c>
      <c r="F304" s="188">
        <v>394.40600000000001</v>
      </c>
      <c r="G304" s="35"/>
      <c r="H304" s="36"/>
    </row>
    <row r="305" spans="1:8" s="2" customFormat="1" ht="16.95" customHeight="1">
      <c r="A305" s="35"/>
      <c r="B305" s="36"/>
      <c r="C305" s="257" t="s">
        <v>8511</v>
      </c>
      <c r="D305" s="35"/>
      <c r="E305" s="35"/>
      <c r="F305" s="35"/>
      <c r="G305" s="35"/>
      <c r="H305" s="36"/>
    </row>
    <row r="306" spans="1:8" s="2" customFormat="1" ht="16.95" customHeight="1">
      <c r="A306" s="35"/>
      <c r="B306" s="36"/>
      <c r="C306" s="256" t="s">
        <v>3063</v>
      </c>
      <c r="D306" s="256" t="s">
        <v>233</v>
      </c>
      <c r="E306" s="18" t="s">
        <v>529</v>
      </c>
      <c r="F306" s="188">
        <v>3337.971</v>
      </c>
      <c r="G306" s="35"/>
      <c r="H306" s="36"/>
    </row>
    <row r="307" spans="1:8" s="2" customFormat="1" ht="16.95" customHeight="1">
      <c r="A307" s="35"/>
      <c r="B307" s="36"/>
      <c r="C307" s="256" t="s">
        <v>3069</v>
      </c>
      <c r="D307" s="256" t="s">
        <v>3070</v>
      </c>
      <c r="E307" s="18" t="s">
        <v>529</v>
      </c>
      <c r="F307" s="188">
        <v>3611.8829999999998</v>
      </c>
      <c r="G307" s="35"/>
      <c r="H307" s="36"/>
    </row>
    <row r="308" spans="1:8" s="2" customFormat="1" ht="16.95" customHeight="1">
      <c r="A308" s="35"/>
      <c r="B308" s="36"/>
      <c r="C308" s="256" t="s">
        <v>3075</v>
      </c>
      <c r="D308" s="256" t="s">
        <v>3076</v>
      </c>
      <c r="E308" s="18" t="s">
        <v>529</v>
      </c>
      <c r="F308" s="188">
        <v>226.78299999999999</v>
      </c>
      <c r="G308" s="35"/>
      <c r="H308" s="36"/>
    </row>
    <row r="309" spans="1:8" s="2" customFormat="1" ht="24">
      <c r="A309" s="35"/>
      <c r="B309" s="36"/>
      <c r="C309" s="252" t="s">
        <v>6684</v>
      </c>
      <c r="D309" s="253" t="s">
        <v>6685</v>
      </c>
      <c r="E309" s="254" t="s">
        <v>1</v>
      </c>
      <c r="F309" s="255">
        <v>647.67100000000005</v>
      </c>
      <c r="G309" s="35"/>
      <c r="H309" s="36"/>
    </row>
    <row r="310" spans="1:8" s="2" customFormat="1" ht="24">
      <c r="A310" s="35"/>
      <c r="B310" s="36"/>
      <c r="C310" s="252" t="s">
        <v>6687</v>
      </c>
      <c r="D310" s="253" t="s">
        <v>251</v>
      </c>
      <c r="E310" s="254" t="s">
        <v>1</v>
      </c>
      <c r="F310" s="255">
        <v>242.095</v>
      </c>
      <c r="G310" s="35"/>
      <c r="H310" s="36"/>
    </row>
    <row r="311" spans="1:8" s="2" customFormat="1" ht="16.95" customHeight="1">
      <c r="A311" s="35"/>
      <c r="B311" s="36"/>
      <c r="C311" s="252" t="s">
        <v>241</v>
      </c>
      <c r="D311" s="253" t="s">
        <v>242</v>
      </c>
      <c r="E311" s="254" t="s">
        <v>1</v>
      </c>
      <c r="F311" s="255">
        <v>1815.1969999999999</v>
      </c>
      <c r="G311" s="35"/>
      <c r="H311" s="36"/>
    </row>
    <row r="312" spans="1:8" s="2" customFormat="1" ht="16.95" customHeight="1">
      <c r="A312" s="35"/>
      <c r="B312" s="36"/>
      <c r="C312" s="256" t="s">
        <v>1</v>
      </c>
      <c r="D312" s="256" t="s">
        <v>2978</v>
      </c>
      <c r="E312" s="18" t="s">
        <v>1</v>
      </c>
      <c r="F312" s="188">
        <v>0</v>
      </c>
      <c r="G312" s="35"/>
      <c r="H312" s="36"/>
    </row>
    <row r="313" spans="1:8" s="2" customFormat="1" ht="16.95" customHeight="1">
      <c r="A313" s="35"/>
      <c r="B313" s="36"/>
      <c r="C313" s="256" t="s">
        <v>1</v>
      </c>
      <c r="D313" s="256" t="s">
        <v>2979</v>
      </c>
      <c r="E313" s="18" t="s">
        <v>1</v>
      </c>
      <c r="F313" s="188">
        <v>0</v>
      </c>
      <c r="G313" s="35"/>
      <c r="H313" s="36"/>
    </row>
    <row r="314" spans="1:8" s="2" customFormat="1" ht="16.95" customHeight="1">
      <c r="A314" s="35"/>
      <c r="B314" s="36"/>
      <c r="C314" s="256" t="s">
        <v>1</v>
      </c>
      <c r="D314" s="256" t="s">
        <v>2980</v>
      </c>
      <c r="E314" s="18" t="s">
        <v>1</v>
      </c>
      <c r="F314" s="188">
        <v>0</v>
      </c>
      <c r="G314" s="35"/>
      <c r="H314" s="36"/>
    </row>
    <row r="315" spans="1:8" s="2" customFormat="1" ht="16.95" customHeight="1">
      <c r="A315" s="35"/>
      <c r="B315" s="36"/>
      <c r="C315" s="256" t="s">
        <v>1</v>
      </c>
      <c r="D315" s="256" t="s">
        <v>2981</v>
      </c>
      <c r="E315" s="18" t="s">
        <v>1</v>
      </c>
      <c r="F315" s="188">
        <v>752.03200000000004</v>
      </c>
      <c r="G315" s="35"/>
      <c r="H315" s="36"/>
    </row>
    <row r="316" spans="1:8" s="2" customFormat="1" ht="16.95" customHeight="1">
      <c r="A316" s="35"/>
      <c r="B316" s="36"/>
      <c r="C316" s="256" t="s">
        <v>1</v>
      </c>
      <c r="D316" s="256" t="s">
        <v>2982</v>
      </c>
      <c r="E316" s="18" t="s">
        <v>1</v>
      </c>
      <c r="F316" s="188">
        <v>1063.165</v>
      </c>
      <c r="G316" s="35"/>
      <c r="H316" s="36"/>
    </row>
    <row r="317" spans="1:8" s="2" customFormat="1" ht="16.95" customHeight="1">
      <c r="A317" s="35"/>
      <c r="B317" s="36"/>
      <c r="C317" s="256" t="s">
        <v>241</v>
      </c>
      <c r="D317" s="256" t="s">
        <v>589</v>
      </c>
      <c r="E317" s="18" t="s">
        <v>1</v>
      </c>
      <c r="F317" s="188">
        <v>1815.1969999999999</v>
      </c>
      <c r="G317" s="35"/>
      <c r="H317" s="36"/>
    </row>
    <row r="318" spans="1:8" s="2" customFormat="1" ht="16.95" customHeight="1">
      <c r="A318" s="35"/>
      <c r="B318" s="36"/>
      <c r="C318" s="257" t="s">
        <v>8511</v>
      </c>
      <c r="D318" s="35"/>
      <c r="E318" s="35"/>
      <c r="F318" s="35"/>
      <c r="G318" s="35"/>
      <c r="H318" s="36"/>
    </row>
    <row r="319" spans="1:8" s="2" customFormat="1" ht="20.399999999999999">
      <c r="A319" s="35"/>
      <c r="B319" s="36"/>
      <c r="C319" s="256" t="s">
        <v>3004</v>
      </c>
      <c r="D319" s="256" t="s">
        <v>3005</v>
      </c>
      <c r="E319" s="18" t="s">
        <v>529</v>
      </c>
      <c r="F319" s="188">
        <v>2655.3249999999998</v>
      </c>
      <c r="G319" s="35"/>
      <c r="H319" s="36"/>
    </row>
    <row r="320" spans="1:8" s="2" customFormat="1" ht="30.6">
      <c r="A320" s="35"/>
      <c r="B320" s="36"/>
      <c r="C320" s="256" t="s">
        <v>3009</v>
      </c>
      <c r="D320" s="256" t="s">
        <v>3010</v>
      </c>
      <c r="E320" s="18" t="s">
        <v>529</v>
      </c>
      <c r="F320" s="188">
        <v>3600.52</v>
      </c>
      <c r="G320" s="35"/>
      <c r="H320" s="36"/>
    </row>
    <row r="321" spans="1:8" s="2" customFormat="1" ht="16.95" customHeight="1">
      <c r="A321" s="35"/>
      <c r="B321" s="36"/>
      <c r="C321" s="252" t="s">
        <v>244</v>
      </c>
      <c r="D321" s="253" t="s">
        <v>245</v>
      </c>
      <c r="E321" s="254" t="s">
        <v>1</v>
      </c>
      <c r="F321" s="255">
        <v>503.62299999999999</v>
      </c>
      <c r="G321" s="35"/>
      <c r="H321" s="36"/>
    </row>
    <row r="322" spans="1:8" s="2" customFormat="1" ht="16.95" customHeight="1">
      <c r="A322" s="35"/>
      <c r="B322" s="36"/>
      <c r="C322" s="256" t="s">
        <v>1</v>
      </c>
      <c r="D322" s="256" t="s">
        <v>2993</v>
      </c>
      <c r="E322" s="18" t="s">
        <v>1</v>
      </c>
      <c r="F322" s="188">
        <v>0</v>
      </c>
      <c r="G322" s="35"/>
      <c r="H322" s="36"/>
    </row>
    <row r="323" spans="1:8" s="2" customFormat="1" ht="16.95" customHeight="1">
      <c r="A323" s="35"/>
      <c r="B323" s="36"/>
      <c r="C323" s="256" t="s">
        <v>1</v>
      </c>
      <c r="D323" s="256" t="s">
        <v>2994</v>
      </c>
      <c r="E323" s="18" t="s">
        <v>1</v>
      </c>
      <c r="F323" s="188">
        <v>503.62299999999999</v>
      </c>
      <c r="G323" s="35"/>
      <c r="H323" s="36"/>
    </row>
    <row r="324" spans="1:8" s="2" customFormat="1" ht="16.95" customHeight="1">
      <c r="A324" s="35"/>
      <c r="B324" s="36"/>
      <c r="C324" s="256" t="s">
        <v>244</v>
      </c>
      <c r="D324" s="256" t="s">
        <v>589</v>
      </c>
      <c r="E324" s="18" t="s">
        <v>1</v>
      </c>
      <c r="F324" s="188">
        <v>503.62299999999999</v>
      </c>
      <c r="G324" s="35"/>
      <c r="H324" s="36"/>
    </row>
    <row r="325" spans="1:8" s="2" customFormat="1" ht="16.95" customHeight="1">
      <c r="A325" s="35"/>
      <c r="B325" s="36"/>
      <c r="C325" s="257" t="s">
        <v>8511</v>
      </c>
      <c r="D325" s="35"/>
      <c r="E325" s="35"/>
      <c r="F325" s="35"/>
      <c r="G325" s="35"/>
      <c r="H325" s="36"/>
    </row>
    <row r="326" spans="1:8" s="2" customFormat="1" ht="20.399999999999999">
      <c r="A326" s="35"/>
      <c r="B326" s="36"/>
      <c r="C326" s="256" t="s">
        <v>3004</v>
      </c>
      <c r="D326" s="256" t="s">
        <v>3005</v>
      </c>
      <c r="E326" s="18" t="s">
        <v>529</v>
      </c>
      <c r="F326" s="188">
        <v>2655.3249999999998</v>
      </c>
      <c r="G326" s="35"/>
      <c r="H326" s="36"/>
    </row>
    <row r="327" spans="1:8" s="2" customFormat="1" ht="30.6">
      <c r="A327" s="35"/>
      <c r="B327" s="36"/>
      <c r="C327" s="256" t="s">
        <v>3009</v>
      </c>
      <c r="D327" s="256" t="s">
        <v>3010</v>
      </c>
      <c r="E327" s="18" t="s">
        <v>529</v>
      </c>
      <c r="F327" s="188">
        <v>3600.52</v>
      </c>
      <c r="G327" s="35"/>
      <c r="H327" s="36"/>
    </row>
    <row r="328" spans="1:8" s="2" customFormat="1" ht="16.95" customHeight="1">
      <c r="A328" s="35"/>
      <c r="B328" s="36"/>
      <c r="C328" s="252" t="s">
        <v>247</v>
      </c>
      <c r="D328" s="253" t="s">
        <v>248</v>
      </c>
      <c r="E328" s="254" t="s">
        <v>1</v>
      </c>
      <c r="F328" s="255">
        <v>152.17699999999999</v>
      </c>
      <c r="G328" s="35"/>
      <c r="H328" s="36"/>
    </row>
    <row r="329" spans="1:8" s="2" customFormat="1" ht="16.95" customHeight="1">
      <c r="A329" s="35"/>
      <c r="B329" s="36"/>
      <c r="C329" s="256" t="s">
        <v>1</v>
      </c>
      <c r="D329" s="256" t="s">
        <v>2997</v>
      </c>
      <c r="E329" s="18" t="s">
        <v>1</v>
      </c>
      <c r="F329" s="188">
        <v>0</v>
      </c>
      <c r="G329" s="35"/>
      <c r="H329" s="36"/>
    </row>
    <row r="330" spans="1:8" s="2" customFormat="1" ht="16.95" customHeight="1">
      <c r="A330" s="35"/>
      <c r="B330" s="36"/>
      <c r="C330" s="256" t="s">
        <v>1</v>
      </c>
      <c r="D330" s="256" t="s">
        <v>2998</v>
      </c>
      <c r="E330" s="18" t="s">
        <v>1</v>
      </c>
      <c r="F330" s="188">
        <v>152.17699999999999</v>
      </c>
      <c r="G330" s="35"/>
      <c r="H330" s="36"/>
    </row>
    <row r="331" spans="1:8" s="2" customFormat="1" ht="16.95" customHeight="1">
      <c r="A331" s="35"/>
      <c r="B331" s="36"/>
      <c r="C331" s="256" t="s">
        <v>247</v>
      </c>
      <c r="D331" s="256" t="s">
        <v>589</v>
      </c>
      <c r="E331" s="18" t="s">
        <v>1</v>
      </c>
      <c r="F331" s="188">
        <v>152.17699999999999</v>
      </c>
      <c r="G331" s="35"/>
      <c r="H331" s="36"/>
    </row>
    <row r="332" spans="1:8" s="2" customFormat="1" ht="16.95" customHeight="1">
      <c r="A332" s="35"/>
      <c r="B332" s="36"/>
      <c r="C332" s="257" t="s">
        <v>8511</v>
      </c>
      <c r="D332" s="35"/>
      <c r="E332" s="35"/>
      <c r="F332" s="35"/>
      <c r="G332" s="35"/>
      <c r="H332" s="36"/>
    </row>
    <row r="333" spans="1:8" s="2" customFormat="1" ht="20.399999999999999">
      <c r="A333" s="35"/>
      <c r="B333" s="36"/>
      <c r="C333" s="256" t="s">
        <v>3004</v>
      </c>
      <c r="D333" s="256" t="s">
        <v>3005</v>
      </c>
      <c r="E333" s="18" t="s">
        <v>529</v>
      </c>
      <c r="F333" s="188">
        <v>2655.3249999999998</v>
      </c>
      <c r="G333" s="35"/>
      <c r="H333" s="36"/>
    </row>
    <row r="334" spans="1:8" s="2" customFormat="1" ht="30.6">
      <c r="A334" s="35"/>
      <c r="B334" s="36"/>
      <c r="C334" s="256" t="s">
        <v>3009</v>
      </c>
      <c r="D334" s="256" t="s">
        <v>3010</v>
      </c>
      <c r="E334" s="18" t="s">
        <v>529</v>
      </c>
      <c r="F334" s="188">
        <v>3600.52</v>
      </c>
      <c r="G334" s="35"/>
      <c r="H334" s="36"/>
    </row>
    <row r="335" spans="1:8" s="2" customFormat="1" ht="24">
      <c r="A335" s="35"/>
      <c r="B335" s="36"/>
      <c r="C335" s="252" t="s">
        <v>250</v>
      </c>
      <c r="D335" s="253" t="s">
        <v>251</v>
      </c>
      <c r="E335" s="254" t="s">
        <v>1</v>
      </c>
      <c r="F335" s="255">
        <v>164.45599999999999</v>
      </c>
      <c r="G335" s="35"/>
      <c r="H335" s="36"/>
    </row>
    <row r="336" spans="1:8" s="2" customFormat="1" ht="16.95" customHeight="1">
      <c r="A336" s="35"/>
      <c r="B336" s="36"/>
      <c r="C336" s="256" t="s">
        <v>1</v>
      </c>
      <c r="D336" s="256" t="s">
        <v>2065</v>
      </c>
      <c r="E336" s="18" t="s">
        <v>1</v>
      </c>
      <c r="F336" s="188">
        <v>0</v>
      </c>
      <c r="G336" s="35"/>
      <c r="H336" s="36"/>
    </row>
    <row r="337" spans="1:8" s="2" customFormat="1" ht="16.95" customHeight="1">
      <c r="A337" s="35"/>
      <c r="B337" s="36"/>
      <c r="C337" s="256" t="s">
        <v>1</v>
      </c>
      <c r="D337" s="256" t="s">
        <v>3000</v>
      </c>
      <c r="E337" s="18" t="s">
        <v>1</v>
      </c>
      <c r="F337" s="188">
        <v>164.45599999999999</v>
      </c>
      <c r="G337" s="35"/>
      <c r="H337" s="36"/>
    </row>
    <row r="338" spans="1:8" s="2" customFormat="1" ht="16.95" customHeight="1">
      <c r="A338" s="35"/>
      <c r="B338" s="36"/>
      <c r="C338" s="256" t="s">
        <v>250</v>
      </c>
      <c r="D338" s="256" t="s">
        <v>589</v>
      </c>
      <c r="E338" s="18" t="s">
        <v>1</v>
      </c>
      <c r="F338" s="188">
        <v>164.45599999999999</v>
      </c>
      <c r="G338" s="35"/>
      <c r="H338" s="36"/>
    </row>
    <row r="339" spans="1:8" s="2" customFormat="1" ht="16.95" customHeight="1">
      <c r="A339" s="35"/>
      <c r="B339" s="36"/>
      <c r="C339" s="257" t="s">
        <v>8511</v>
      </c>
      <c r="D339" s="35"/>
      <c r="E339" s="35"/>
      <c r="F339" s="35"/>
      <c r="G339" s="35"/>
      <c r="H339" s="36"/>
    </row>
    <row r="340" spans="1:8" s="2" customFormat="1" ht="20.399999999999999">
      <c r="A340" s="35"/>
      <c r="B340" s="36"/>
      <c r="C340" s="256" t="s">
        <v>3004</v>
      </c>
      <c r="D340" s="256" t="s">
        <v>3005</v>
      </c>
      <c r="E340" s="18" t="s">
        <v>529</v>
      </c>
      <c r="F340" s="188">
        <v>2655.3249999999998</v>
      </c>
      <c r="G340" s="35"/>
      <c r="H340" s="36"/>
    </row>
    <row r="341" spans="1:8" s="2" customFormat="1" ht="30.6">
      <c r="A341" s="35"/>
      <c r="B341" s="36"/>
      <c r="C341" s="256" t="s">
        <v>3009</v>
      </c>
      <c r="D341" s="256" t="s">
        <v>3010</v>
      </c>
      <c r="E341" s="18" t="s">
        <v>529</v>
      </c>
      <c r="F341" s="188">
        <v>3600.52</v>
      </c>
      <c r="G341" s="35"/>
      <c r="H341" s="36"/>
    </row>
    <row r="342" spans="1:8" s="2" customFormat="1" ht="24">
      <c r="A342" s="35"/>
      <c r="B342" s="36"/>
      <c r="C342" s="252" t="s">
        <v>6689</v>
      </c>
      <c r="D342" s="253" t="s">
        <v>258</v>
      </c>
      <c r="E342" s="254" t="s">
        <v>1</v>
      </c>
      <c r="F342" s="255">
        <v>112.224</v>
      </c>
      <c r="G342" s="35"/>
      <c r="H342" s="36"/>
    </row>
    <row r="343" spans="1:8" s="2" customFormat="1" ht="16.95" customHeight="1">
      <c r="A343" s="35"/>
      <c r="B343" s="36"/>
      <c r="C343" s="252" t="s">
        <v>6691</v>
      </c>
      <c r="D343" s="253" t="s">
        <v>6692</v>
      </c>
      <c r="E343" s="254" t="s">
        <v>1</v>
      </c>
      <c r="F343" s="255">
        <v>52.58</v>
      </c>
      <c r="G343" s="35"/>
      <c r="H343" s="36"/>
    </row>
    <row r="344" spans="1:8" s="2" customFormat="1" ht="16.95" customHeight="1">
      <c r="A344" s="35"/>
      <c r="B344" s="36"/>
      <c r="C344" s="252" t="s">
        <v>253</v>
      </c>
      <c r="D344" s="253" t="s">
        <v>254</v>
      </c>
      <c r="E344" s="254" t="s">
        <v>1</v>
      </c>
      <c r="F344" s="255">
        <v>323.07100000000003</v>
      </c>
      <c r="G344" s="35"/>
      <c r="H344" s="36"/>
    </row>
    <row r="345" spans="1:8" s="2" customFormat="1" ht="16.95" customHeight="1">
      <c r="A345" s="35"/>
      <c r="B345" s="36"/>
      <c r="C345" s="256" t="s">
        <v>1</v>
      </c>
      <c r="D345" s="256" t="s">
        <v>2978</v>
      </c>
      <c r="E345" s="18" t="s">
        <v>1</v>
      </c>
      <c r="F345" s="188">
        <v>0</v>
      </c>
      <c r="G345" s="35"/>
      <c r="H345" s="36"/>
    </row>
    <row r="346" spans="1:8" s="2" customFormat="1" ht="16.95" customHeight="1">
      <c r="A346" s="35"/>
      <c r="B346" s="36"/>
      <c r="C346" s="256" t="s">
        <v>1</v>
      </c>
      <c r="D346" s="256" t="s">
        <v>2979</v>
      </c>
      <c r="E346" s="18" t="s">
        <v>1</v>
      </c>
      <c r="F346" s="188">
        <v>0</v>
      </c>
      <c r="G346" s="35"/>
      <c r="H346" s="36"/>
    </row>
    <row r="347" spans="1:8" s="2" customFormat="1" ht="16.95" customHeight="1">
      <c r="A347" s="35"/>
      <c r="B347" s="36"/>
      <c r="C347" s="256" t="s">
        <v>1</v>
      </c>
      <c r="D347" s="256" t="s">
        <v>2983</v>
      </c>
      <c r="E347" s="18" t="s">
        <v>1</v>
      </c>
      <c r="F347" s="188">
        <v>0</v>
      </c>
      <c r="G347" s="35"/>
      <c r="H347" s="36"/>
    </row>
    <row r="348" spans="1:8" s="2" customFormat="1" ht="16.95" customHeight="1">
      <c r="A348" s="35"/>
      <c r="B348" s="36"/>
      <c r="C348" s="256" t="s">
        <v>1</v>
      </c>
      <c r="D348" s="256" t="s">
        <v>2984</v>
      </c>
      <c r="E348" s="18" t="s">
        <v>1</v>
      </c>
      <c r="F348" s="188">
        <v>44.47</v>
      </c>
      <c r="G348" s="35"/>
      <c r="H348" s="36"/>
    </row>
    <row r="349" spans="1:8" s="2" customFormat="1" ht="16.95" customHeight="1">
      <c r="A349" s="35"/>
      <c r="B349" s="36"/>
      <c r="C349" s="256" t="s">
        <v>1</v>
      </c>
      <c r="D349" s="256" t="s">
        <v>2985</v>
      </c>
      <c r="E349" s="18" t="s">
        <v>1</v>
      </c>
      <c r="F349" s="188">
        <v>8.8829999999999991</v>
      </c>
      <c r="G349" s="35"/>
      <c r="H349" s="36"/>
    </row>
    <row r="350" spans="1:8" s="2" customFormat="1" ht="16.95" customHeight="1">
      <c r="A350" s="35"/>
      <c r="B350" s="36"/>
      <c r="C350" s="256" t="s">
        <v>1</v>
      </c>
      <c r="D350" s="256" t="s">
        <v>2986</v>
      </c>
      <c r="E350" s="18" t="s">
        <v>1</v>
      </c>
      <c r="F350" s="188">
        <v>43.042000000000002</v>
      </c>
      <c r="G350" s="35"/>
      <c r="H350" s="36"/>
    </row>
    <row r="351" spans="1:8" s="2" customFormat="1" ht="16.95" customHeight="1">
      <c r="A351" s="35"/>
      <c r="B351" s="36"/>
      <c r="C351" s="256" t="s">
        <v>1</v>
      </c>
      <c r="D351" s="256" t="s">
        <v>2987</v>
      </c>
      <c r="E351" s="18" t="s">
        <v>1</v>
      </c>
      <c r="F351" s="188">
        <v>41.606999999999999</v>
      </c>
      <c r="G351" s="35"/>
      <c r="H351" s="36"/>
    </row>
    <row r="352" spans="1:8" s="2" customFormat="1" ht="16.95" customHeight="1">
      <c r="A352" s="35"/>
      <c r="B352" s="36"/>
      <c r="C352" s="256" t="s">
        <v>1</v>
      </c>
      <c r="D352" s="256" t="s">
        <v>2988</v>
      </c>
      <c r="E352" s="18" t="s">
        <v>1</v>
      </c>
      <c r="F352" s="188">
        <v>0</v>
      </c>
      <c r="G352" s="35"/>
      <c r="H352" s="36"/>
    </row>
    <row r="353" spans="1:8" s="2" customFormat="1" ht="16.95" customHeight="1">
      <c r="A353" s="35"/>
      <c r="B353" s="36"/>
      <c r="C353" s="256" t="s">
        <v>1</v>
      </c>
      <c r="D353" s="256" t="s">
        <v>2989</v>
      </c>
      <c r="E353" s="18" t="s">
        <v>1</v>
      </c>
      <c r="F353" s="188">
        <v>12.786</v>
      </c>
      <c r="G353" s="35"/>
      <c r="H353" s="36"/>
    </row>
    <row r="354" spans="1:8" s="2" customFormat="1" ht="16.95" customHeight="1">
      <c r="A354" s="35"/>
      <c r="B354" s="36"/>
      <c r="C354" s="256" t="s">
        <v>1</v>
      </c>
      <c r="D354" s="256" t="s">
        <v>2990</v>
      </c>
      <c r="E354" s="18" t="s">
        <v>1</v>
      </c>
      <c r="F354" s="188">
        <v>73.427000000000007</v>
      </c>
      <c r="G354" s="35"/>
      <c r="H354" s="36"/>
    </row>
    <row r="355" spans="1:8" s="2" customFormat="1" ht="16.95" customHeight="1">
      <c r="A355" s="35"/>
      <c r="B355" s="36"/>
      <c r="C355" s="256" t="s">
        <v>1</v>
      </c>
      <c r="D355" s="256" t="s">
        <v>2991</v>
      </c>
      <c r="E355" s="18" t="s">
        <v>1</v>
      </c>
      <c r="F355" s="188">
        <v>41.756</v>
      </c>
      <c r="G355" s="35"/>
      <c r="H355" s="36"/>
    </row>
    <row r="356" spans="1:8" s="2" customFormat="1" ht="16.95" customHeight="1">
      <c r="A356" s="35"/>
      <c r="B356" s="36"/>
      <c r="C356" s="256" t="s">
        <v>1</v>
      </c>
      <c r="D356" s="256" t="s">
        <v>2989</v>
      </c>
      <c r="E356" s="18" t="s">
        <v>1</v>
      </c>
      <c r="F356" s="188">
        <v>12.786</v>
      </c>
      <c r="G356" s="35"/>
      <c r="H356" s="36"/>
    </row>
    <row r="357" spans="1:8" s="2" customFormat="1" ht="16.95" customHeight="1">
      <c r="A357" s="35"/>
      <c r="B357" s="36"/>
      <c r="C357" s="256" t="s">
        <v>1</v>
      </c>
      <c r="D357" s="256" t="s">
        <v>2992</v>
      </c>
      <c r="E357" s="18" t="s">
        <v>1</v>
      </c>
      <c r="F357" s="188">
        <v>44.314</v>
      </c>
      <c r="G357" s="35"/>
      <c r="H357" s="36"/>
    </row>
    <row r="358" spans="1:8" s="2" customFormat="1" ht="16.95" customHeight="1">
      <c r="A358" s="35"/>
      <c r="B358" s="36"/>
      <c r="C358" s="256" t="s">
        <v>253</v>
      </c>
      <c r="D358" s="256" t="s">
        <v>589</v>
      </c>
      <c r="E358" s="18" t="s">
        <v>1</v>
      </c>
      <c r="F358" s="188">
        <v>323.07100000000003</v>
      </c>
      <c r="G358" s="35"/>
      <c r="H358" s="36"/>
    </row>
    <row r="359" spans="1:8" s="2" customFormat="1" ht="16.95" customHeight="1">
      <c r="A359" s="35"/>
      <c r="B359" s="36"/>
      <c r="C359" s="257" t="s">
        <v>8511</v>
      </c>
      <c r="D359" s="35"/>
      <c r="E359" s="35"/>
      <c r="F359" s="35"/>
      <c r="G359" s="35"/>
      <c r="H359" s="36"/>
    </row>
    <row r="360" spans="1:8" s="2" customFormat="1" ht="16.95" customHeight="1">
      <c r="A360" s="35"/>
      <c r="B360" s="36"/>
      <c r="C360" s="256" t="s">
        <v>3060</v>
      </c>
      <c r="D360" s="256" t="s">
        <v>258</v>
      </c>
      <c r="E360" s="18" t="s">
        <v>529</v>
      </c>
      <c r="F360" s="188">
        <v>475.56099999999998</v>
      </c>
      <c r="G360" s="35"/>
      <c r="H360" s="36"/>
    </row>
    <row r="361" spans="1:8" s="2" customFormat="1" ht="30.6">
      <c r="A361" s="35"/>
      <c r="B361" s="36"/>
      <c r="C361" s="256" t="s">
        <v>3009</v>
      </c>
      <c r="D361" s="256" t="s">
        <v>3010</v>
      </c>
      <c r="E361" s="18" t="s">
        <v>529</v>
      </c>
      <c r="F361" s="188">
        <v>3600.52</v>
      </c>
      <c r="G361" s="35"/>
      <c r="H361" s="36"/>
    </row>
    <row r="362" spans="1:8" s="2" customFormat="1" ht="24">
      <c r="A362" s="35"/>
      <c r="B362" s="36"/>
      <c r="C362" s="252" t="s">
        <v>257</v>
      </c>
      <c r="D362" s="253" t="s">
        <v>258</v>
      </c>
      <c r="E362" s="254" t="s">
        <v>1</v>
      </c>
      <c r="F362" s="255">
        <v>69.375</v>
      </c>
      <c r="G362" s="35"/>
      <c r="H362" s="36"/>
    </row>
    <row r="363" spans="1:8" s="2" customFormat="1" ht="16.95" customHeight="1">
      <c r="A363" s="35"/>
      <c r="B363" s="36"/>
      <c r="C363" s="256" t="s">
        <v>1</v>
      </c>
      <c r="D363" s="256" t="s">
        <v>2993</v>
      </c>
      <c r="E363" s="18" t="s">
        <v>1</v>
      </c>
      <c r="F363" s="188">
        <v>0</v>
      </c>
      <c r="G363" s="35"/>
      <c r="H363" s="36"/>
    </row>
    <row r="364" spans="1:8" s="2" customFormat="1" ht="16.95" customHeight="1">
      <c r="A364" s="35"/>
      <c r="B364" s="36"/>
      <c r="C364" s="256" t="s">
        <v>1</v>
      </c>
      <c r="D364" s="256" t="s">
        <v>2922</v>
      </c>
      <c r="E364" s="18" t="s">
        <v>1</v>
      </c>
      <c r="F364" s="188">
        <v>0</v>
      </c>
      <c r="G364" s="35"/>
      <c r="H364" s="36"/>
    </row>
    <row r="365" spans="1:8" s="2" customFormat="1" ht="16.95" customHeight="1">
      <c r="A365" s="35"/>
      <c r="B365" s="36"/>
      <c r="C365" s="256" t="s">
        <v>1</v>
      </c>
      <c r="D365" s="256" t="s">
        <v>2995</v>
      </c>
      <c r="E365" s="18" t="s">
        <v>1</v>
      </c>
      <c r="F365" s="188">
        <v>37.673999999999999</v>
      </c>
      <c r="G365" s="35"/>
      <c r="H365" s="36"/>
    </row>
    <row r="366" spans="1:8" s="2" customFormat="1" ht="16.95" customHeight="1">
      <c r="A366" s="35"/>
      <c r="B366" s="36"/>
      <c r="C366" s="256" t="s">
        <v>1</v>
      </c>
      <c r="D366" s="256" t="s">
        <v>2996</v>
      </c>
      <c r="E366" s="18" t="s">
        <v>1</v>
      </c>
      <c r="F366" s="188">
        <v>31.701000000000001</v>
      </c>
      <c r="G366" s="35"/>
      <c r="H366" s="36"/>
    </row>
    <row r="367" spans="1:8" s="2" customFormat="1" ht="16.95" customHeight="1">
      <c r="A367" s="35"/>
      <c r="B367" s="36"/>
      <c r="C367" s="256" t="s">
        <v>257</v>
      </c>
      <c r="D367" s="256" t="s">
        <v>589</v>
      </c>
      <c r="E367" s="18" t="s">
        <v>1</v>
      </c>
      <c r="F367" s="188">
        <v>69.375</v>
      </c>
      <c r="G367" s="35"/>
      <c r="H367" s="36"/>
    </row>
    <row r="368" spans="1:8" s="2" customFormat="1" ht="16.95" customHeight="1">
      <c r="A368" s="35"/>
      <c r="B368" s="36"/>
      <c r="C368" s="257" t="s">
        <v>8511</v>
      </c>
      <c r="D368" s="35"/>
      <c r="E368" s="35"/>
      <c r="F368" s="35"/>
      <c r="G368" s="35"/>
      <c r="H368" s="36"/>
    </row>
    <row r="369" spans="1:8" s="2" customFormat="1" ht="16.95" customHeight="1">
      <c r="A369" s="35"/>
      <c r="B369" s="36"/>
      <c r="C369" s="256" t="s">
        <v>3060</v>
      </c>
      <c r="D369" s="256" t="s">
        <v>258</v>
      </c>
      <c r="E369" s="18" t="s">
        <v>529</v>
      </c>
      <c r="F369" s="188">
        <v>475.56099999999998</v>
      </c>
      <c r="G369" s="35"/>
      <c r="H369" s="36"/>
    </row>
    <row r="370" spans="1:8" s="2" customFormat="1" ht="30.6">
      <c r="A370" s="35"/>
      <c r="B370" s="36"/>
      <c r="C370" s="256" t="s">
        <v>3009</v>
      </c>
      <c r="D370" s="256" t="s">
        <v>3010</v>
      </c>
      <c r="E370" s="18" t="s">
        <v>529</v>
      </c>
      <c r="F370" s="188">
        <v>3600.52</v>
      </c>
      <c r="G370" s="35"/>
      <c r="H370" s="36"/>
    </row>
    <row r="371" spans="1:8" s="2" customFormat="1" ht="16.95" customHeight="1">
      <c r="A371" s="35"/>
      <c r="B371" s="36"/>
      <c r="C371" s="252" t="s">
        <v>260</v>
      </c>
      <c r="D371" s="253" t="s">
        <v>261</v>
      </c>
      <c r="E371" s="254" t="s">
        <v>1</v>
      </c>
      <c r="F371" s="255">
        <v>43.100999999999999</v>
      </c>
      <c r="G371" s="35"/>
      <c r="H371" s="36"/>
    </row>
    <row r="372" spans="1:8" s="2" customFormat="1" ht="16.95" customHeight="1">
      <c r="A372" s="35"/>
      <c r="B372" s="36"/>
      <c r="C372" s="256" t="s">
        <v>1</v>
      </c>
      <c r="D372" s="256" t="s">
        <v>2997</v>
      </c>
      <c r="E372" s="18" t="s">
        <v>1</v>
      </c>
      <c r="F372" s="188">
        <v>0</v>
      </c>
      <c r="G372" s="35"/>
      <c r="H372" s="36"/>
    </row>
    <row r="373" spans="1:8" s="2" customFormat="1" ht="16.95" customHeight="1">
      <c r="A373" s="35"/>
      <c r="B373" s="36"/>
      <c r="C373" s="256" t="s">
        <v>1</v>
      </c>
      <c r="D373" s="256" t="s">
        <v>2999</v>
      </c>
      <c r="E373" s="18" t="s">
        <v>1</v>
      </c>
      <c r="F373" s="188">
        <v>43.100999999999999</v>
      </c>
      <c r="G373" s="35"/>
      <c r="H373" s="36"/>
    </row>
    <row r="374" spans="1:8" s="2" customFormat="1" ht="16.95" customHeight="1">
      <c r="A374" s="35"/>
      <c r="B374" s="36"/>
      <c r="C374" s="256" t="s">
        <v>260</v>
      </c>
      <c r="D374" s="256" t="s">
        <v>589</v>
      </c>
      <c r="E374" s="18" t="s">
        <v>1</v>
      </c>
      <c r="F374" s="188">
        <v>43.100999999999999</v>
      </c>
      <c r="G374" s="35"/>
      <c r="H374" s="36"/>
    </row>
    <row r="375" spans="1:8" s="2" customFormat="1" ht="16.95" customHeight="1">
      <c r="A375" s="35"/>
      <c r="B375" s="36"/>
      <c r="C375" s="257" t="s">
        <v>8511</v>
      </c>
      <c r="D375" s="35"/>
      <c r="E375" s="35"/>
      <c r="F375" s="35"/>
      <c r="G375" s="35"/>
      <c r="H375" s="36"/>
    </row>
    <row r="376" spans="1:8" s="2" customFormat="1" ht="16.95" customHeight="1">
      <c r="A376" s="35"/>
      <c r="B376" s="36"/>
      <c r="C376" s="256" t="s">
        <v>3060</v>
      </c>
      <c r="D376" s="256" t="s">
        <v>258</v>
      </c>
      <c r="E376" s="18" t="s">
        <v>529</v>
      </c>
      <c r="F376" s="188">
        <v>475.56099999999998</v>
      </c>
      <c r="G376" s="35"/>
      <c r="H376" s="36"/>
    </row>
    <row r="377" spans="1:8" s="2" customFormat="1" ht="30.6">
      <c r="A377" s="35"/>
      <c r="B377" s="36"/>
      <c r="C377" s="256" t="s">
        <v>3009</v>
      </c>
      <c r="D377" s="256" t="s">
        <v>3010</v>
      </c>
      <c r="E377" s="18" t="s">
        <v>529</v>
      </c>
      <c r="F377" s="188">
        <v>3600.52</v>
      </c>
      <c r="G377" s="35"/>
      <c r="H377" s="36"/>
    </row>
    <row r="378" spans="1:8" s="2" customFormat="1" ht="16.95" customHeight="1">
      <c r="A378" s="35"/>
      <c r="B378" s="36"/>
      <c r="C378" s="252" t="s">
        <v>263</v>
      </c>
      <c r="D378" s="253" t="s">
        <v>254</v>
      </c>
      <c r="E378" s="254" t="s">
        <v>1</v>
      </c>
      <c r="F378" s="255">
        <v>40.014000000000003</v>
      </c>
      <c r="G378" s="35"/>
      <c r="H378" s="36"/>
    </row>
    <row r="379" spans="1:8" s="2" customFormat="1" ht="16.95" customHeight="1">
      <c r="A379" s="35"/>
      <c r="B379" s="36"/>
      <c r="C379" s="256" t="s">
        <v>1</v>
      </c>
      <c r="D379" s="256" t="s">
        <v>2065</v>
      </c>
      <c r="E379" s="18" t="s">
        <v>1</v>
      </c>
      <c r="F379" s="188">
        <v>0</v>
      </c>
      <c r="G379" s="35"/>
      <c r="H379" s="36"/>
    </row>
    <row r="380" spans="1:8" s="2" customFormat="1" ht="16.95" customHeight="1">
      <c r="A380" s="35"/>
      <c r="B380" s="36"/>
      <c r="C380" s="256" t="s">
        <v>1</v>
      </c>
      <c r="D380" s="256" t="s">
        <v>3001</v>
      </c>
      <c r="E380" s="18" t="s">
        <v>1</v>
      </c>
      <c r="F380" s="188">
        <v>40.014000000000003</v>
      </c>
      <c r="G380" s="35"/>
      <c r="H380" s="36"/>
    </row>
    <row r="381" spans="1:8" s="2" customFormat="1" ht="16.95" customHeight="1">
      <c r="A381" s="35"/>
      <c r="B381" s="36"/>
      <c r="C381" s="256" t="s">
        <v>263</v>
      </c>
      <c r="D381" s="256" t="s">
        <v>589</v>
      </c>
      <c r="E381" s="18" t="s">
        <v>1</v>
      </c>
      <c r="F381" s="188">
        <v>40.014000000000003</v>
      </c>
      <c r="G381" s="35"/>
      <c r="H381" s="36"/>
    </row>
    <row r="382" spans="1:8" s="2" customFormat="1" ht="16.95" customHeight="1">
      <c r="A382" s="35"/>
      <c r="B382" s="36"/>
      <c r="C382" s="257" t="s">
        <v>8511</v>
      </c>
      <c r="D382" s="35"/>
      <c r="E382" s="35"/>
      <c r="F382" s="35"/>
      <c r="G382" s="35"/>
      <c r="H382" s="36"/>
    </row>
    <row r="383" spans="1:8" s="2" customFormat="1" ht="16.95" customHeight="1">
      <c r="A383" s="35"/>
      <c r="B383" s="36"/>
      <c r="C383" s="256" t="s">
        <v>3060</v>
      </c>
      <c r="D383" s="256" t="s">
        <v>258</v>
      </c>
      <c r="E383" s="18" t="s">
        <v>529</v>
      </c>
      <c r="F383" s="188">
        <v>475.56099999999998</v>
      </c>
      <c r="G383" s="35"/>
      <c r="H383" s="36"/>
    </row>
    <row r="384" spans="1:8" s="2" customFormat="1" ht="30.6">
      <c r="A384" s="35"/>
      <c r="B384" s="36"/>
      <c r="C384" s="256" t="s">
        <v>3009</v>
      </c>
      <c r="D384" s="256" t="s">
        <v>3010</v>
      </c>
      <c r="E384" s="18" t="s">
        <v>529</v>
      </c>
      <c r="F384" s="188">
        <v>3600.52</v>
      </c>
      <c r="G384" s="35"/>
      <c r="H384" s="36"/>
    </row>
    <row r="385" spans="1:8" s="2" customFormat="1" ht="24">
      <c r="A385" s="35"/>
      <c r="B385" s="36"/>
      <c r="C385" s="252" t="s">
        <v>265</v>
      </c>
      <c r="D385" s="253" t="s">
        <v>266</v>
      </c>
      <c r="E385" s="254" t="s">
        <v>1</v>
      </c>
      <c r="F385" s="255">
        <v>3218.607</v>
      </c>
      <c r="G385" s="35"/>
      <c r="H385" s="36"/>
    </row>
    <row r="386" spans="1:8" s="2" customFormat="1" ht="16.95" customHeight="1">
      <c r="A386" s="35"/>
      <c r="B386" s="36"/>
      <c r="C386" s="256" t="s">
        <v>1</v>
      </c>
      <c r="D386" s="256" t="s">
        <v>2064</v>
      </c>
      <c r="E386" s="18" t="s">
        <v>1</v>
      </c>
      <c r="F386" s="188">
        <v>0</v>
      </c>
      <c r="G386" s="35"/>
      <c r="H386" s="36"/>
    </row>
    <row r="387" spans="1:8" s="2" customFormat="1" ht="16.95" customHeight="1">
      <c r="A387" s="35"/>
      <c r="B387" s="36"/>
      <c r="C387" s="256" t="s">
        <v>1</v>
      </c>
      <c r="D387" s="256" t="s">
        <v>2979</v>
      </c>
      <c r="E387" s="18" t="s">
        <v>1</v>
      </c>
      <c r="F387" s="188">
        <v>0</v>
      </c>
      <c r="G387" s="35"/>
      <c r="H387" s="36"/>
    </row>
    <row r="388" spans="1:8" s="2" customFormat="1" ht="16.95" customHeight="1">
      <c r="A388" s="35"/>
      <c r="B388" s="36"/>
      <c r="C388" s="256" t="s">
        <v>1</v>
      </c>
      <c r="D388" s="256" t="s">
        <v>3032</v>
      </c>
      <c r="E388" s="18" t="s">
        <v>1</v>
      </c>
      <c r="F388" s="188">
        <v>817.34400000000005</v>
      </c>
      <c r="G388" s="35"/>
      <c r="H388" s="36"/>
    </row>
    <row r="389" spans="1:8" s="2" customFormat="1" ht="16.95" customHeight="1">
      <c r="A389" s="35"/>
      <c r="B389" s="36"/>
      <c r="C389" s="256" t="s">
        <v>1</v>
      </c>
      <c r="D389" s="256" t="s">
        <v>3033</v>
      </c>
      <c r="E389" s="18" t="s">
        <v>1</v>
      </c>
      <c r="F389" s="188">
        <v>1139.742</v>
      </c>
      <c r="G389" s="35"/>
      <c r="H389" s="36"/>
    </row>
    <row r="390" spans="1:8" s="2" customFormat="1" ht="16.95" customHeight="1">
      <c r="A390" s="35"/>
      <c r="B390" s="36"/>
      <c r="C390" s="256" t="s">
        <v>1</v>
      </c>
      <c r="D390" s="256" t="s">
        <v>2983</v>
      </c>
      <c r="E390" s="18" t="s">
        <v>1</v>
      </c>
      <c r="F390" s="188">
        <v>0</v>
      </c>
      <c r="G390" s="35"/>
      <c r="H390" s="36"/>
    </row>
    <row r="391" spans="1:8" s="2" customFormat="1" ht="16.95" customHeight="1">
      <c r="A391" s="35"/>
      <c r="B391" s="36"/>
      <c r="C391" s="256" t="s">
        <v>1</v>
      </c>
      <c r="D391" s="256" t="s">
        <v>3034</v>
      </c>
      <c r="E391" s="18" t="s">
        <v>1</v>
      </c>
      <c r="F391" s="188">
        <v>6.1660000000000004</v>
      </c>
      <c r="G391" s="35"/>
      <c r="H391" s="36"/>
    </row>
    <row r="392" spans="1:8" s="2" customFormat="1" ht="16.95" customHeight="1">
      <c r="A392" s="35"/>
      <c r="B392" s="36"/>
      <c r="C392" s="256" t="s">
        <v>1</v>
      </c>
      <c r="D392" s="256" t="s">
        <v>3035</v>
      </c>
      <c r="E392" s="18" t="s">
        <v>1</v>
      </c>
      <c r="F392" s="188">
        <v>26.474</v>
      </c>
      <c r="G392" s="35"/>
      <c r="H392" s="36"/>
    </row>
    <row r="393" spans="1:8" s="2" customFormat="1" ht="16.95" customHeight="1">
      <c r="A393" s="35"/>
      <c r="B393" s="36"/>
      <c r="C393" s="256" t="s">
        <v>1</v>
      </c>
      <c r="D393" s="256" t="s">
        <v>3036</v>
      </c>
      <c r="E393" s="18" t="s">
        <v>1</v>
      </c>
      <c r="F393" s="188">
        <v>26.1</v>
      </c>
      <c r="G393" s="35"/>
      <c r="H393" s="36"/>
    </row>
    <row r="394" spans="1:8" s="2" customFormat="1" ht="16.95" customHeight="1">
      <c r="A394" s="35"/>
      <c r="B394" s="36"/>
      <c r="C394" s="256" t="s">
        <v>1</v>
      </c>
      <c r="D394" s="256" t="s">
        <v>3037</v>
      </c>
      <c r="E394" s="18" t="s">
        <v>1</v>
      </c>
      <c r="F394" s="188">
        <v>21.861000000000001</v>
      </c>
      <c r="G394" s="35"/>
      <c r="H394" s="36"/>
    </row>
    <row r="395" spans="1:8" s="2" customFormat="1" ht="16.95" customHeight="1">
      <c r="A395" s="35"/>
      <c r="B395" s="36"/>
      <c r="C395" s="256" t="s">
        <v>1</v>
      </c>
      <c r="D395" s="256" t="s">
        <v>2988</v>
      </c>
      <c r="E395" s="18" t="s">
        <v>1</v>
      </c>
      <c r="F395" s="188">
        <v>0</v>
      </c>
      <c r="G395" s="35"/>
      <c r="H395" s="36"/>
    </row>
    <row r="396" spans="1:8" s="2" customFormat="1" ht="16.95" customHeight="1">
      <c r="A396" s="35"/>
      <c r="B396" s="36"/>
      <c r="C396" s="256" t="s">
        <v>1</v>
      </c>
      <c r="D396" s="256" t="s">
        <v>3038</v>
      </c>
      <c r="E396" s="18" t="s">
        <v>1</v>
      </c>
      <c r="F396" s="188">
        <v>9.9030000000000005</v>
      </c>
      <c r="G396" s="35"/>
      <c r="H396" s="36"/>
    </row>
    <row r="397" spans="1:8" s="2" customFormat="1" ht="16.95" customHeight="1">
      <c r="A397" s="35"/>
      <c r="B397" s="36"/>
      <c r="C397" s="256" t="s">
        <v>1</v>
      </c>
      <c r="D397" s="256" t="s">
        <v>3039</v>
      </c>
      <c r="E397" s="18" t="s">
        <v>1</v>
      </c>
      <c r="F397" s="188">
        <v>43.771999999999998</v>
      </c>
      <c r="G397" s="35"/>
      <c r="H397" s="36"/>
    </row>
    <row r="398" spans="1:8" s="2" customFormat="1" ht="16.95" customHeight="1">
      <c r="A398" s="35"/>
      <c r="B398" s="36"/>
      <c r="C398" s="256" t="s">
        <v>1</v>
      </c>
      <c r="D398" s="256" t="s">
        <v>3040</v>
      </c>
      <c r="E398" s="18" t="s">
        <v>1</v>
      </c>
      <c r="F398" s="188">
        <v>24.885999999999999</v>
      </c>
      <c r="G398" s="35"/>
      <c r="H398" s="36"/>
    </row>
    <row r="399" spans="1:8" s="2" customFormat="1" ht="16.95" customHeight="1">
      <c r="A399" s="35"/>
      <c r="B399" s="36"/>
      <c r="C399" s="256" t="s">
        <v>1</v>
      </c>
      <c r="D399" s="256" t="s">
        <v>3041</v>
      </c>
      <c r="E399" s="18" t="s">
        <v>1</v>
      </c>
      <c r="F399" s="188">
        <v>30.503</v>
      </c>
      <c r="G399" s="35"/>
      <c r="H399" s="36"/>
    </row>
    <row r="400" spans="1:8" s="2" customFormat="1" ht="16.95" customHeight="1">
      <c r="A400" s="35"/>
      <c r="B400" s="36"/>
      <c r="C400" s="256" t="s">
        <v>1</v>
      </c>
      <c r="D400" s="256" t="s">
        <v>2993</v>
      </c>
      <c r="E400" s="18" t="s">
        <v>1</v>
      </c>
      <c r="F400" s="188">
        <v>0</v>
      </c>
      <c r="G400" s="35"/>
      <c r="H400" s="36"/>
    </row>
    <row r="401" spans="1:8" s="2" customFormat="1" ht="16.95" customHeight="1">
      <c r="A401" s="35"/>
      <c r="B401" s="36"/>
      <c r="C401" s="256" t="s">
        <v>1</v>
      </c>
      <c r="D401" s="256" t="s">
        <v>3043</v>
      </c>
      <c r="E401" s="18" t="s">
        <v>1</v>
      </c>
      <c r="F401" s="188">
        <v>524.70000000000005</v>
      </c>
      <c r="G401" s="35"/>
      <c r="H401" s="36"/>
    </row>
    <row r="402" spans="1:8" s="2" customFormat="1" ht="16.95" customHeight="1">
      <c r="A402" s="35"/>
      <c r="B402" s="36"/>
      <c r="C402" s="256" t="s">
        <v>1</v>
      </c>
      <c r="D402" s="256" t="s">
        <v>2922</v>
      </c>
      <c r="E402" s="18" t="s">
        <v>1</v>
      </c>
      <c r="F402" s="188">
        <v>0</v>
      </c>
      <c r="G402" s="35"/>
      <c r="H402" s="36"/>
    </row>
    <row r="403" spans="1:8" s="2" customFormat="1" ht="16.95" customHeight="1">
      <c r="A403" s="35"/>
      <c r="B403" s="36"/>
      <c r="C403" s="256" t="s">
        <v>1</v>
      </c>
      <c r="D403" s="256" t="s">
        <v>3044</v>
      </c>
      <c r="E403" s="18" t="s">
        <v>1</v>
      </c>
      <c r="F403" s="188">
        <v>26.033000000000001</v>
      </c>
      <c r="G403" s="35"/>
      <c r="H403" s="36"/>
    </row>
    <row r="404" spans="1:8" s="2" customFormat="1" ht="16.95" customHeight="1">
      <c r="A404" s="35"/>
      <c r="B404" s="36"/>
      <c r="C404" s="256" t="s">
        <v>1</v>
      </c>
      <c r="D404" s="256" t="s">
        <v>3045</v>
      </c>
      <c r="E404" s="18" t="s">
        <v>1</v>
      </c>
      <c r="F404" s="188">
        <v>18.289000000000001</v>
      </c>
      <c r="G404" s="35"/>
      <c r="H404" s="36"/>
    </row>
    <row r="405" spans="1:8" s="2" customFormat="1" ht="16.95" customHeight="1">
      <c r="A405" s="35"/>
      <c r="B405" s="36"/>
      <c r="C405" s="256" t="s">
        <v>1</v>
      </c>
      <c r="D405" s="256" t="s">
        <v>2997</v>
      </c>
      <c r="E405" s="18" t="s">
        <v>1</v>
      </c>
      <c r="F405" s="188">
        <v>0</v>
      </c>
      <c r="G405" s="35"/>
      <c r="H405" s="36"/>
    </row>
    <row r="406" spans="1:8" s="2" customFormat="1" ht="16.95" customHeight="1">
      <c r="A406" s="35"/>
      <c r="B406" s="36"/>
      <c r="C406" s="256" t="s">
        <v>1</v>
      </c>
      <c r="D406" s="256" t="s">
        <v>3047</v>
      </c>
      <c r="E406" s="18" t="s">
        <v>1</v>
      </c>
      <c r="F406" s="188">
        <v>181.21</v>
      </c>
      <c r="G406" s="35"/>
      <c r="H406" s="36"/>
    </row>
    <row r="407" spans="1:8" s="2" customFormat="1" ht="16.95" customHeight="1">
      <c r="A407" s="35"/>
      <c r="B407" s="36"/>
      <c r="C407" s="256" t="s">
        <v>1</v>
      </c>
      <c r="D407" s="256" t="s">
        <v>3048</v>
      </c>
      <c r="E407" s="18" t="s">
        <v>1</v>
      </c>
      <c r="F407" s="188">
        <v>26.71</v>
      </c>
      <c r="G407" s="35"/>
      <c r="H407" s="36"/>
    </row>
    <row r="408" spans="1:8" s="2" customFormat="1" ht="16.95" customHeight="1">
      <c r="A408" s="35"/>
      <c r="B408" s="36"/>
      <c r="C408" s="256" t="s">
        <v>1</v>
      </c>
      <c r="D408" s="256" t="s">
        <v>2065</v>
      </c>
      <c r="E408" s="18" t="s">
        <v>1</v>
      </c>
      <c r="F408" s="188">
        <v>0</v>
      </c>
      <c r="G408" s="35"/>
      <c r="H408" s="36"/>
    </row>
    <row r="409" spans="1:8" s="2" customFormat="1" ht="16.95" customHeight="1">
      <c r="A409" s="35"/>
      <c r="B409" s="36"/>
      <c r="C409" s="256" t="s">
        <v>1</v>
      </c>
      <c r="D409" s="256" t="s">
        <v>3050</v>
      </c>
      <c r="E409" s="18" t="s">
        <v>1</v>
      </c>
      <c r="F409" s="188">
        <v>170.89500000000001</v>
      </c>
      <c r="G409" s="35"/>
      <c r="H409" s="36"/>
    </row>
    <row r="410" spans="1:8" s="2" customFormat="1" ht="16.95" customHeight="1">
      <c r="A410" s="35"/>
      <c r="B410" s="36"/>
      <c r="C410" s="256" t="s">
        <v>1</v>
      </c>
      <c r="D410" s="256" t="s">
        <v>3051</v>
      </c>
      <c r="E410" s="18" t="s">
        <v>1</v>
      </c>
      <c r="F410" s="188">
        <v>26.308</v>
      </c>
      <c r="G410" s="35"/>
      <c r="H410" s="36"/>
    </row>
    <row r="411" spans="1:8" s="2" customFormat="1" ht="16.95" customHeight="1">
      <c r="A411" s="35"/>
      <c r="B411" s="36"/>
      <c r="C411" s="256" t="s">
        <v>1</v>
      </c>
      <c r="D411" s="256" t="s">
        <v>2965</v>
      </c>
      <c r="E411" s="18" t="s">
        <v>1</v>
      </c>
      <c r="F411" s="188">
        <v>0</v>
      </c>
      <c r="G411" s="35"/>
      <c r="H411" s="36"/>
    </row>
    <row r="412" spans="1:8" s="2" customFormat="1" ht="16.95" customHeight="1">
      <c r="A412" s="35"/>
      <c r="B412" s="36"/>
      <c r="C412" s="256" t="s">
        <v>1</v>
      </c>
      <c r="D412" s="256" t="s">
        <v>2966</v>
      </c>
      <c r="E412" s="18" t="s">
        <v>1</v>
      </c>
      <c r="F412" s="188">
        <v>75.102999999999994</v>
      </c>
      <c r="G412" s="35"/>
      <c r="H412" s="36"/>
    </row>
    <row r="413" spans="1:8" s="2" customFormat="1" ht="16.95" customHeight="1">
      <c r="A413" s="35"/>
      <c r="B413" s="36"/>
      <c r="C413" s="256" t="s">
        <v>1</v>
      </c>
      <c r="D413" s="256" t="s">
        <v>3053</v>
      </c>
      <c r="E413" s="18" t="s">
        <v>1</v>
      </c>
      <c r="F413" s="188">
        <v>2.7360000000000002</v>
      </c>
      <c r="G413" s="35"/>
      <c r="H413" s="36"/>
    </row>
    <row r="414" spans="1:8" s="2" customFormat="1" ht="16.95" customHeight="1">
      <c r="A414" s="35"/>
      <c r="B414" s="36"/>
      <c r="C414" s="256" t="s">
        <v>1</v>
      </c>
      <c r="D414" s="256" t="s">
        <v>3007</v>
      </c>
      <c r="E414" s="18" t="s">
        <v>1</v>
      </c>
      <c r="F414" s="188">
        <v>19.872</v>
      </c>
      <c r="G414" s="35"/>
      <c r="H414" s="36"/>
    </row>
    <row r="415" spans="1:8" s="2" customFormat="1" ht="16.95" customHeight="1">
      <c r="A415" s="35"/>
      <c r="B415" s="36"/>
      <c r="C415" s="256" t="s">
        <v>265</v>
      </c>
      <c r="D415" s="256" t="s">
        <v>590</v>
      </c>
      <c r="E415" s="18" t="s">
        <v>1</v>
      </c>
      <c r="F415" s="188">
        <v>3218.607</v>
      </c>
      <c r="G415" s="35"/>
      <c r="H415" s="36"/>
    </row>
    <row r="416" spans="1:8" s="2" customFormat="1" ht="16.95" customHeight="1">
      <c r="A416" s="35"/>
      <c r="B416" s="36"/>
      <c r="C416" s="257" t="s">
        <v>8511</v>
      </c>
      <c r="D416" s="35"/>
      <c r="E416" s="35"/>
      <c r="F416" s="35"/>
      <c r="G416" s="35"/>
      <c r="H416" s="36"/>
    </row>
    <row r="417" spans="1:8" s="2" customFormat="1" ht="30.6">
      <c r="A417" s="35"/>
      <c r="B417" s="36"/>
      <c r="C417" s="256" t="s">
        <v>3029</v>
      </c>
      <c r="D417" s="256" t="s">
        <v>3030</v>
      </c>
      <c r="E417" s="18" t="s">
        <v>529</v>
      </c>
      <c r="F417" s="188">
        <v>3218.607</v>
      </c>
      <c r="G417" s="35"/>
      <c r="H417" s="36"/>
    </row>
    <row r="418" spans="1:8" s="2" customFormat="1" ht="20.399999999999999">
      <c r="A418" s="35"/>
      <c r="B418" s="36"/>
      <c r="C418" s="256" t="s">
        <v>3055</v>
      </c>
      <c r="D418" s="256" t="s">
        <v>3056</v>
      </c>
      <c r="E418" s="18" t="s">
        <v>529</v>
      </c>
      <c r="F418" s="188">
        <v>3701.3980000000001</v>
      </c>
      <c r="G418" s="35"/>
      <c r="H418" s="36"/>
    </row>
    <row r="419" spans="1:8" s="2" customFormat="1" ht="24">
      <c r="A419" s="35"/>
      <c r="B419" s="36"/>
      <c r="C419" s="252" t="s">
        <v>6694</v>
      </c>
      <c r="D419" s="253" t="s">
        <v>6695</v>
      </c>
      <c r="E419" s="254" t="s">
        <v>1</v>
      </c>
      <c r="F419" s="255">
        <v>0</v>
      </c>
      <c r="G419" s="35"/>
      <c r="H419" s="36"/>
    </row>
    <row r="420" spans="1:8" s="2" customFormat="1" ht="24">
      <c r="A420" s="35"/>
      <c r="B420" s="36"/>
      <c r="C420" s="252" t="s">
        <v>7114</v>
      </c>
      <c r="D420" s="253" t="s">
        <v>8512</v>
      </c>
      <c r="E420" s="254" t="s">
        <v>1</v>
      </c>
      <c r="F420" s="255">
        <v>762.55799999999999</v>
      </c>
      <c r="G420" s="35"/>
      <c r="H420" s="36"/>
    </row>
    <row r="421" spans="1:8" s="2" customFormat="1" ht="24">
      <c r="A421" s="35"/>
      <c r="B421" s="36"/>
      <c r="C421" s="252" t="s">
        <v>7117</v>
      </c>
      <c r="D421" s="253" t="s">
        <v>8513</v>
      </c>
      <c r="E421" s="254" t="s">
        <v>1</v>
      </c>
      <c r="F421" s="255">
        <v>270.60899999999998</v>
      </c>
      <c r="G421" s="35"/>
      <c r="H421" s="36"/>
    </row>
    <row r="422" spans="1:8" s="2" customFormat="1" ht="24">
      <c r="A422" s="35"/>
      <c r="B422" s="36"/>
      <c r="C422" s="252" t="s">
        <v>3042</v>
      </c>
      <c r="D422" s="253" t="s">
        <v>8514</v>
      </c>
      <c r="E422" s="254" t="s">
        <v>1</v>
      </c>
      <c r="F422" s="255">
        <v>2146.7510000000002</v>
      </c>
      <c r="G422" s="35"/>
      <c r="H422" s="36"/>
    </row>
    <row r="423" spans="1:8" s="2" customFormat="1" ht="16.95" customHeight="1">
      <c r="A423" s="35"/>
      <c r="B423" s="36"/>
      <c r="C423" s="256" t="s">
        <v>1</v>
      </c>
      <c r="D423" s="256" t="s">
        <v>2064</v>
      </c>
      <c r="E423" s="18" t="s">
        <v>1</v>
      </c>
      <c r="F423" s="188">
        <v>0</v>
      </c>
      <c r="G423" s="35"/>
      <c r="H423" s="36"/>
    </row>
    <row r="424" spans="1:8" s="2" customFormat="1" ht="16.95" customHeight="1">
      <c r="A424" s="35"/>
      <c r="B424" s="36"/>
      <c r="C424" s="256" t="s">
        <v>1</v>
      </c>
      <c r="D424" s="256" t="s">
        <v>2979</v>
      </c>
      <c r="E424" s="18" t="s">
        <v>1</v>
      </c>
      <c r="F424" s="188">
        <v>0</v>
      </c>
      <c r="G424" s="35"/>
      <c r="H424" s="36"/>
    </row>
    <row r="425" spans="1:8" s="2" customFormat="1" ht="16.95" customHeight="1">
      <c r="A425" s="35"/>
      <c r="B425" s="36"/>
      <c r="C425" s="256" t="s">
        <v>1</v>
      </c>
      <c r="D425" s="256" t="s">
        <v>3032</v>
      </c>
      <c r="E425" s="18" t="s">
        <v>1</v>
      </c>
      <c r="F425" s="188">
        <v>817.34400000000005</v>
      </c>
      <c r="G425" s="35"/>
      <c r="H425" s="36"/>
    </row>
    <row r="426" spans="1:8" s="2" customFormat="1" ht="16.95" customHeight="1">
      <c r="A426" s="35"/>
      <c r="B426" s="36"/>
      <c r="C426" s="256" t="s">
        <v>1</v>
      </c>
      <c r="D426" s="256" t="s">
        <v>3033</v>
      </c>
      <c r="E426" s="18" t="s">
        <v>1</v>
      </c>
      <c r="F426" s="188">
        <v>1139.742</v>
      </c>
      <c r="G426" s="35"/>
      <c r="H426" s="36"/>
    </row>
    <row r="427" spans="1:8" s="2" customFormat="1" ht="16.95" customHeight="1">
      <c r="A427" s="35"/>
      <c r="B427" s="36"/>
      <c r="C427" s="256" t="s">
        <v>1</v>
      </c>
      <c r="D427" s="256" t="s">
        <v>2983</v>
      </c>
      <c r="E427" s="18" t="s">
        <v>1</v>
      </c>
      <c r="F427" s="188">
        <v>0</v>
      </c>
      <c r="G427" s="35"/>
      <c r="H427" s="36"/>
    </row>
    <row r="428" spans="1:8" s="2" customFormat="1" ht="16.95" customHeight="1">
      <c r="A428" s="35"/>
      <c r="B428" s="36"/>
      <c r="C428" s="256" t="s">
        <v>1</v>
      </c>
      <c r="D428" s="256" t="s">
        <v>3034</v>
      </c>
      <c r="E428" s="18" t="s">
        <v>1</v>
      </c>
      <c r="F428" s="188">
        <v>6.1660000000000004</v>
      </c>
      <c r="G428" s="35"/>
      <c r="H428" s="36"/>
    </row>
    <row r="429" spans="1:8" s="2" customFormat="1" ht="16.95" customHeight="1">
      <c r="A429" s="35"/>
      <c r="B429" s="36"/>
      <c r="C429" s="256" t="s">
        <v>1</v>
      </c>
      <c r="D429" s="256" t="s">
        <v>3035</v>
      </c>
      <c r="E429" s="18" t="s">
        <v>1</v>
      </c>
      <c r="F429" s="188">
        <v>26.474</v>
      </c>
      <c r="G429" s="35"/>
      <c r="H429" s="36"/>
    </row>
    <row r="430" spans="1:8" s="2" customFormat="1" ht="16.95" customHeight="1">
      <c r="A430" s="35"/>
      <c r="B430" s="36"/>
      <c r="C430" s="256" t="s">
        <v>1</v>
      </c>
      <c r="D430" s="256" t="s">
        <v>3036</v>
      </c>
      <c r="E430" s="18" t="s">
        <v>1</v>
      </c>
      <c r="F430" s="188">
        <v>26.1</v>
      </c>
      <c r="G430" s="35"/>
      <c r="H430" s="36"/>
    </row>
    <row r="431" spans="1:8" s="2" customFormat="1" ht="16.95" customHeight="1">
      <c r="A431" s="35"/>
      <c r="B431" s="36"/>
      <c r="C431" s="256" t="s">
        <v>1</v>
      </c>
      <c r="D431" s="256" t="s">
        <v>3037</v>
      </c>
      <c r="E431" s="18" t="s">
        <v>1</v>
      </c>
      <c r="F431" s="188">
        <v>21.861000000000001</v>
      </c>
      <c r="G431" s="35"/>
      <c r="H431" s="36"/>
    </row>
    <row r="432" spans="1:8" s="2" customFormat="1" ht="16.95" customHeight="1">
      <c r="A432" s="35"/>
      <c r="B432" s="36"/>
      <c r="C432" s="256" t="s">
        <v>1</v>
      </c>
      <c r="D432" s="256" t="s">
        <v>2988</v>
      </c>
      <c r="E432" s="18" t="s">
        <v>1</v>
      </c>
      <c r="F432" s="188">
        <v>0</v>
      </c>
      <c r="G432" s="35"/>
      <c r="H432" s="36"/>
    </row>
    <row r="433" spans="1:8" s="2" customFormat="1" ht="16.95" customHeight="1">
      <c r="A433" s="35"/>
      <c r="B433" s="36"/>
      <c r="C433" s="256" t="s">
        <v>1</v>
      </c>
      <c r="D433" s="256" t="s">
        <v>3038</v>
      </c>
      <c r="E433" s="18" t="s">
        <v>1</v>
      </c>
      <c r="F433" s="188">
        <v>9.9030000000000005</v>
      </c>
      <c r="G433" s="35"/>
      <c r="H433" s="36"/>
    </row>
    <row r="434" spans="1:8" s="2" customFormat="1" ht="16.95" customHeight="1">
      <c r="A434" s="35"/>
      <c r="B434" s="36"/>
      <c r="C434" s="256" t="s">
        <v>1</v>
      </c>
      <c r="D434" s="256" t="s">
        <v>3039</v>
      </c>
      <c r="E434" s="18" t="s">
        <v>1</v>
      </c>
      <c r="F434" s="188">
        <v>43.771999999999998</v>
      </c>
      <c r="G434" s="35"/>
      <c r="H434" s="36"/>
    </row>
    <row r="435" spans="1:8" s="2" customFormat="1" ht="16.95" customHeight="1">
      <c r="A435" s="35"/>
      <c r="B435" s="36"/>
      <c r="C435" s="256" t="s">
        <v>1</v>
      </c>
      <c r="D435" s="256" t="s">
        <v>3040</v>
      </c>
      <c r="E435" s="18" t="s">
        <v>1</v>
      </c>
      <c r="F435" s="188">
        <v>24.885999999999999</v>
      </c>
      <c r="G435" s="35"/>
      <c r="H435" s="36"/>
    </row>
    <row r="436" spans="1:8" s="2" customFormat="1" ht="16.95" customHeight="1">
      <c r="A436" s="35"/>
      <c r="B436" s="36"/>
      <c r="C436" s="256" t="s">
        <v>1</v>
      </c>
      <c r="D436" s="256" t="s">
        <v>3041</v>
      </c>
      <c r="E436" s="18" t="s">
        <v>1</v>
      </c>
      <c r="F436" s="188">
        <v>30.503</v>
      </c>
      <c r="G436" s="35"/>
      <c r="H436" s="36"/>
    </row>
    <row r="437" spans="1:8" s="2" customFormat="1" ht="16.95" customHeight="1">
      <c r="A437" s="35"/>
      <c r="B437" s="36"/>
      <c r="C437" s="256" t="s">
        <v>3042</v>
      </c>
      <c r="D437" s="256" t="s">
        <v>589</v>
      </c>
      <c r="E437" s="18" t="s">
        <v>1</v>
      </c>
      <c r="F437" s="188">
        <v>2146.7510000000002</v>
      </c>
      <c r="G437" s="35"/>
      <c r="H437" s="36"/>
    </row>
    <row r="438" spans="1:8" s="2" customFormat="1" ht="16.95" customHeight="1">
      <c r="A438" s="35"/>
      <c r="B438" s="36"/>
      <c r="C438" s="252" t="s">
        <v>3046</v>
      </c>
      <c r="D438" s="253" t="s">
        <v>8515</v>
      </c>
      <c r="E438" s="254" t="s">
        <v>1</v>
      </c>
      <c r="F438" s="255">
        <v>569.02200000000005</v>
      </c>
      <c r="G438" s="35"/>
      <c r="H438" s="36"/>
    </row>
    <row r="439" spans="1:8" s="2" customFormat="1" ht="16.95" customHeight="1">
      <c r="A439" s="35"/>
      <c r="B439" s="36"/>
      <c r="C439" s="256" t="s">
        <v>1</v>
      </c>
      <c r="D439" s="256" t="s">
        <v>2993</v>
      </c>
      <c r="E439" s="18" t="s">
        <v>1</v>
      </c>
      <c r="F439" s="188">
        <v>0</v>
      </c>
      <c r="G439" s="35"/>
      <c r="H439" s="36"/>
    </row>
    <row r="440" spans="1:8" s="2" customFormat="1" ht="16.95" customHeight="1">
      <c r="A440" s="35"/>
      <c r="B440" s="36"/>
      <c r="C440" s="256" t="s">
        <v>1</v>
      </c>
      <c r="D440" s="256" t="s">
        <v>3043</v>
      </c>
      <c r="E440" s="18" t="s">
        <v>1</v>
      </c>
      <c r="F440" s="188">
        <v>524.70000000000005</v>
      </c>
      <c r="G440" s="35"/>
      <c r="H440" s="36"/>
    </row>
    <row r="441" spans="1:8" s="2" customFormat="1" ht="16.95" customHeight="1">
      <c r="A441" s="35"/>
      <c r="B441" s="36"/>
      <c r="C441" s="256" t="s">
        <v>1</v>
      </c>
      <c r="D441" s="256" t="s">
        <v>2922</v>
      </c>
      <c r="E441" s="18" t="s">
        <v>1</v>
      </c>
      <c r="F441" s="188">
        <v>0</v>
      </c>
      <c r="G441" s="35"/>
      <c r="H441" s="36"/>
    </row>
    <row r="442" spans="1:8" s="2" customFormat="1" ht="16.95" customHeight="1">
      <c r="A442" s="35"/>
      <c r="B442" s="36"/>
      <c r="C442" s="256" t="s">
        <v>1</v>
      </c>
      <c r="D442" s="256" t="s">
        <v>3044</v>
      </c>
      <c r="E442" s="18" t="s">
        <v>1</v>
      </c>
      <c r="F442" s="188">
        <v>26.033000000000001</v>
      </c>
      <c r="G442" s="35"/>
      <c r="H442" s="36"/>
    </row>
    <row r="443" spans="1:8" s="2" customFormat="1" ht="16.95" customHeight="1">
      <c r="A443" s="35"/>
      <c r="B443" s="36"/>
      <c r="C443" s="256" t="s">
        <v>1</v>
      </c>
      <c r="D443" s="256" t="s">
        <v>3045</v>
      </c>
      <c r="E443" s="18" t="s">
        <v>1</v>
      </c>
      <c r="F443" s="188">
        <v>18.289000000000001</v>
      </c>
      <c r="G443" s="35"/>
      <c r="H443" s="36"/>
    </row>
    <row r="444" spans="1:8" s="2" customFormat="1" ht="16.95" customHeight="1">
      <c r="A444" s="35"/>
      <c r="B444" s="36"/>
      <c r="C444" s="256" t="s">
        <v>3046</v>
      </c>
      <c r="D444" s="256" t="s">
        <v>589</v>
      </c>
      <c r="E444" s="18" t="s">
        <v>1</v>
      </c>
      <c r="F444" s="188">
        <v>569.02200000000005</v>
      </c>
      <c r="G444" s="35"/>
      <c r="H444" s="36"/>
    </row>
    <row r="445" spans="1:8" s="2" customFormat="1" ht="24">
      <c r="A445" s="35"/>
      <c r="B445" s="36"/>
      <c r="C445" s="252" t="s">
        <v>3049</v>
      </c>
      <c r="D445" s="253" t="s">
        <v>8513</v>
      </c>
      <c r="E445" s="254" t="s">
        <v>1</v>
      </c>
      <c r="F445" s="255">
        <v>207.92</v>
      </c>
      <c r="G445" s="35"/>
      <c r="H445" s="36"/>
    </row>
    <row r="446" spans="1:8" s="2" customFormat="1" ht="16.95" customHeight="1">
      <c r="A446" s="35"/>
      <c r="B446" s="36"/>
      <c r="C446" s="256" t="s">
        <v>1</v>
      </c>
      <c r="D446" s="256" t="s">
        <v>2997</v>
      </c>
      <c r="E446" s="18" t="s">
        <v>1</v>
      </c>
      <c r="F446" s="188">
        <v>0</v>
      </c>
      <c r="G446" s="35"/>
      <c r="H446" s="36"/>
    </row>
    <row r="447" spans="1:8" s="2" customFormat="1" ht="16.95" customHeight="1">
      <c r="A447" s="35"/>
      <c r="B447" s="36"/>
      <c r="C447" s="256" t="s">
        <v>1</v>
      </c>
      <c r="D447" s="256" t="s">
        <v>3047</v>
      </c>
      <c r="E447" s="18" t="s">
        <v>1</v>
      </c>
      <c r="F447" s="188">
        <v>181.21</v>
      </c>
      <c r="G447" s="35"/>
      <c r="H447" s="36"/>
    </row>
    <row r="448" spans="1:8" s="2" customFormat="1" ht="16.95" customHeight="1">
      <c r="A448" s="35"/>
      <c r="B448" s="36"/>
      <c r="C448" s="256" t="s">
        <v>1</v>
      </c>
      <c r="D448" s="256" t="s">
        <v>3048</v>
      </c>
      <c r="E448" s="18" t="s">
        <v>1</v>
      </c>
      <c r="F448" s="188">
        <v>26.71</v>
      </c>
      <c r="G448" s="35"/>
      <c r="H448" s="36"/>
    </row>
    <row r="449" spans="1:8" s="2" customFormat="1" ht="16.95" customHeight="1">
      <c r="A449" s="35"/>
      <c r="B449" s="36"/>
      <c r="C449" s="256" t="s">
        <v>3049</v>
      </c>
      <c r="D449" s="256" t="s">
        <v>589</v>
      </c>
      <c r="E449" s="18" t="s">
        <v>1</v>
      </c>
      <c r="F449" s="188">
        <v>207.92</v>
      </c>
      <c r="G449" s="35"/>
      <c r="H449" s="36"/>
    </row>
    <row r="450" spans="1:8" s="2" customFormat="1" ht="24">
      <c r="A450" s="35"/>
      <c r="B450" s="36"/>
      <c r="C450" s="252" t="s">
        <v>3052</v>
      </c>
      <c r="D450" s="253" t="s">
        <v>8512</v>
      </c>
      <c r="E450" s="254" t="s">
        <v>1</v>
      </c>
      <c r="F450" s="255">
        <v>197.203</v>
      </c>
      <c r="G450" s="35"/>
      <c r="H450" s="36"/>
    </row>
    <row r="451" spans="1:8" s="2" customFormat="1" ht="16.95" customHeight="1">
      <c r="A451" s="35"/>
      <c r="B451" s="36"/>
      <c r="C451" s="256" t="s">
        <v>1</v>
      </c>
      <c r="D451" s="256" t="s">
        <v>2065</v>
      </c>
      <c r="E451" s="18" t="s">
        <v>1</v>
      </c>
      <c r="F451" s="188">
        <v>0</v>
      </c>
      <c r="G451" s="35"/>
      <c r="H451" s="36"/>
    </row>
    <row r="452" spans="1:8" s="2" customFormat="1" ht="16.95" customHeight="1">
      <c r="A452" s="35"/>
      <c r="B452" s="36"/>
      <c r="C452" s="256" t="s">
        <v>1</v>
      </c>
      <c r="D452" s="256" t="s">
        <v>3050</v>
      </c>
      <c r="E452" s="18" t="s">
        <v>1</v>
      </c>
      <c r="F452" s="188">
        <v>170.89500000000001</v>
      </c>
      <c r="G452" s="35"/>
      <c r="H452" s="36"/>
    </row>
    <row r="453" spans="1:8" s="2" customFormat="1" ht="16.95" customHeight="1">
      <c r="A453" s="35"/>
      <c r="B453" s="36"/>
      <c r="C453" s="256" t="s">
        <v>1</v>
      </c>
      <c r="D453" s="256" t="s">
        <v>3051</v>
      </c>
      <c r="E453" s="18" t="s">
        <v>1</v>
      </c>
      <c r="F453" s="188">
        <v>26.308</v>
      </c>
      <c r="G453" s="35"/>
      <c r="H453" s="36"/>
    </row>
    <row r="454" spans="1:8" s="2" customFormat="1" ht="16.95" customHeight="1">
      <c r="A454" s="35"/>
      <c r="B454" s="36"/>
      <c r="C454" s="256" t="s">
        <v>3052</v>
      </c>
      <c r="D454" s="256" t="s">
        <v>589</v>
      </c>
      <c r="E454" s="18" t="s">
        <v>1</v>
      </c>
      <c r="F454" s="188">
        <v>197.203</v>
      </c>
      <c r="G454" s="35"/>
      <c r="H454" s="36"/>
    </row>
    <row r="455" spans="1:8" s="2" customFormat="1" ht="24">
      <c r="A455" s="35"/>
      <c r="B455" s="36"/>
      <c r="C455" s="252" t="s">
        <v>268</v>
      </c>
      <c r="D455" s="253" t="s">
        <v>269</v>
      </c>
      <c r="E455" s="254" t="s">
        <v>1</v>
      </c>
      <c r="F455" s="255">
        <v>53.542000000000002</v>
      </c>
      <c r="G455" s="35"/>
      <c r="H455" s="36"/>
    </row>
    <row r="456" spans="1:8" s="2" customFormat="1" ht="16.95" customHeight="1">
      <c r="A456" s="35"/>
      <c r="B456" s="36"/>
      <c r="C456" s="256" t="s">
        <v>1</v>
      </c>
      <c r="D456" s="256" t="s">
        <v>2064</v>
      </c>
      <c r="E456" s="18" t="s">
        <v>1</v>
      </c>
      <c r="F456" s="188">
        <v>0</v>
      </c>
      <c r="G456" s="35"/>
      <c r="H456" s="36"/>
    </row>
    <row r="457" spans="1:8" s="2" customFormat="1" ht="16.95" customHeight="1">
      <c r="A457" s="35"/>
      <c r="B457" s="36"/>
      <c r="C457" s="256" t="s">
        <v>1</v>
      </c>
      <c r="D457" s="256" t="s">
        <v>2962</v>
      </c>
      <c r="E457" s="18" t="s">
        <v>1</v>
      </c>
      <c r="F457" s="188">
        <v>0</v>
      </c>
      <c r="G457" s="35"/>
      <c r="H457" s="36"/>
    </row>
    <row r="458" spans="1:8" s="2" customFormat="1" ht="16.95" customHeight="1">
      <c r="A458" s="35"/>
      <c r="B458" s="36"/>
      <c r="C458" s="256" t="s">
        <v>1</v>
      </c>
      <c r="D458" s="256" t="s">
        <v>2963</v>
      </c>
      <c r="E458" s="18" t="s">
        <v>1</v>
      </c>
      <c r="F458" s="188">
        <v>45.698</v>
      </c>
      <c r="G458" s="35"/>
      <c r="H458" s="36"/>
    </row>
    <row r="459" spans="1:8" s="2" customFormat="1" ht="16.95" customHeight="1">
      <c r="A459" s="35"/>
      <c r="B459" s="36"/>
      <c r="C459" s="256" t="s">
        <v>1</v>
      </c>
      <c r="D459" s="256" t="s">
        <v>3021</v>
      </c>
      <c r="E459" s="18" t="s">
        <v>1</v>
      </c>
      <c r="F459" s="188">
        <v>4.7679999999999998</v>
      </c>
      <c r="G459" s="35"/>
      <c r="H459" s="36"/>
    </row>
    <row r="460" spans="1:8" s="2" customFormat="1" ht="16.95" customHeight="1">
      <c r="A460" s="35"/>
      <c r="B460" s="36"/>
      <c r="C460" s="256" t="s">
        <v>1</v>
      </c>
      <c r="D460" s="256" t="s">
        <v>3022</v>
      </c>
      <c r="E460" s="18" t="s">
        <v>1</v>
      </c>
      <c r="F460" s="188">
        <v>3.0760000000000001</v>
      </c>
      <c r="G460" s="35"/>
      <c r="H460" s="36"/>
    </row>
    <row r="461" spans="1:8" s="2" customFormat="1" ht="16.95" customHeight="1">
      <c r="A461" s="35"/>
      <c r="B461" s="36"/>
      <c r="C461" s="256" t="s">
        <v>268</v>
      </c>
      <c r="D461" s="256" t="s">
        <v>590</v>
      </c>
      <c r="E461" s="18" t="s">
        <v>1</v>
      </c>
      <c r="F461" s="188">
        <v>53.542000000000002</v>
      </c>
      <c r="G461" s="35"/>
      <c r="H461" s="36"/>
    </row>
    <row r="462" spans="1:8" s="2" customFormat="1" ht="16.95" customHeight="1">
      <c r="A462" s="35"/>
      <c r="B462" s="36"/>
      <c r="C462" s="257" t="s">
        <v>8511</v>
      </c>
      <c r="D462" s="35"/>
      <c r="E462" s="35"/>
      <c r="F462" s="35"/>
      <c r="G462" s="35"/>
      <c r="H462" s="36"/>
    </row>
    <row r="463" spans="1:8" s="2" customFormat="1" ht="30.6">
      <c r="A463" s="35"/>
      <c r="B463" s="36"/>
      <c r="C463" s="256" t="s">
        <v>3018</v>
      </c>
      <c r="D463" s="256" t="s">
        <v>3019</v>
      </c>
      <c r="E463" s="18" t="s">
        <v>529</v>
      </c>
      <c r="F463" s="188">
        <v>53.542000000000002</v>
      </c>
      <c r="G463" s="35"/>
      <c r="H463" s="36"/>
    </row>
    <row r="464" spans="1:8" s="2" customFormat="1" ht="20.399999999999999">
      <c r="A464" s="35"/>
      <c r="B464" s="36"/>
      <c r="C464" s="256" t="s">
        <v>3024</v>
      </c>
      <c r="D464" s="256" t="s">
        <v>3025</v>
      </c>
      <c r="E464" s="18" t="s">
        <v>529</v>
      </c>
      <c r="F464" s="188">
        <v>61.573</v>
      </c>
      <c r="G464" s="35"/>
      <c r="H464" s="36"/>
    </row>
    <row r="465" spans="1:8" s="2" customFormat="1" ht="16.95" customHeight="1">
      <c r="A465" s="35"/>
      <c r="B465" s="36"/>
      <c r="C465" s="252" t="s">
        <v>271</v>
      </c>
      <c r="D465" s="253" t="s">
        <v>272</v>
      </c>
      <c r="E465" s="254" t="s">
        <v>1</v>
      </c>
      <c r="F465" s="255">
        <v>53.430999999999997</v>
      </c>
      <c r="G465" s="35"/>
      <c r="H465" s="36"/>
    </row>
    <row r="466" spans="1:8" s="2" customFormat="1" ht="16.95" customHeight="1">
      <c r="A466" s="35"/>
      <c r="B466" s="36"/>
      <c r="C466" s="256" t="s">
        <v>1</v>
      </c>
      <c r="D466" s="256" t="s">
        <v>577</v>
      </c>
      <c r="E466" s="18" t="s">
        <v>1</v>
      </c>
      <c r="F466" s="188">
        <v>0</v>
      </c>
      <c r="G466" s="35"/>
      <c r="H466" s="36"/>
    </row>
    <row r="467" spans="1:8" s="2" customFormat="1" ht="16.95" customHeight="1">
      <c r="A467" s="35"/>
      <c r="B467" s="36"/>
      <c r="C467" s="256" t="s">
        <v>1</v>
      </c>
      <c r="D467" s="256" t="s">
        <v>1652</v>
      </c>
      <c r="E467" s="18" t="s">
        <v>1</v>
      </c>
      <c r="F467" s="188">
        <v>0</v>
      </c>
      <c r="G467" s="35"/>
      <c r="H467" s="36"/>
    </row>
    <row r="468" spans="1:8" s="2" customFormat="1" ht="16.95" customHeight="1">
      <c r="A468" s="35"/>
      <c r="B468" s="36"/>
      <c r="C468" s="256" t="s">
        <v>1</v>
      </c>
      <c r="D468" s="256" t="s">
        <v>1763</v>
      </c>
      <c r="E468" s="18" t="s">
        <v>1</v>
      </c>
      <c r="F468" s="188">
        <v>6.649</v>
      </c>
      <c r="G468" s="35"/>
      <c r="H468" s="36"/>
    </row>
    <row r="469" spans="1:8" s="2" customFormat="1" ht="16.95" customHeight="1">
      <c r="A469" s="35"/>
      <c r="B469" s="36"/>
      <c r="C469" s="256" t="s">
        <v>1</v>
      </c>
      <c r="D469" s="256" t="s">
        <v>1764</v>
      </c>
      <c r="E469" s="18" t="s">
        <v>1</v>
      </c>
      <c r="F469" s="188">
        <v>6.4429999999999996</v>
      </c>
      <c r="G469" s="35"/>
      <c r="H469" s="36"/>
    </row>
    <row r="470" spans="1:8" s="2" customFormat="1" ht="16.95" customHeight="1">
      <c r="A470" s="35"/>
      <c r="B470" s="36"/>
      <c r="C470" s="256" t="s">
        <v>1</v>
      </c>
      <c r="D470" s="256" t="s">
        <v>1765</v>
      </c>
      <c r="E470" s="18" t="s">
        <v>1</v>
      </c>
      <c r="F470" s="188">
        <v>6.657</v>
      </c>
      <c r="G470" s="35"/>
      <c r="H470" s="36"/>
    </row>
    <row r="471" spans="1:8" s="2" customFormat="1" ht="16.95" customHeight="1">
      <c r="A471" s="35"/>
      <c r="B471" s="36"/>
      <c r="C471" s="256" t="s">
        <v>1</v>
      </c>
      <c r="D471" s="256" t="s">
        <v>1667</v>
      </c>
      <c r="E471" s="18" t="s">
        <v>1</v>
      </c>
      <c r="F471" s="188">
        <v>0</v>
      </c>
      <c r="G471" s="35"/>
      <c r="H471" s="36"/>
    </row>
    <row r="472" spans="1:8" s="2" customFormat="1" ht="16.95" customHeight="1">
      <c r="A472" s="35"/>
      <c r="B472" s="36"/>
      <c r="C472" s="256" t="s">
        <v>1</v>
      </c>
      <c r="D472" s="256" t="s">
        <v>1766</v>
      </c>
      <c r="E472" s="18" t="s">
        <v>1</v>
      </c>
      <c r="F472" s="188">
        <v>1.0660000000000001</v>
      </c>
      <c r="G472" s="35"/>
      <c r="H472" s="36"/>
    </row>
    <row r="473" spans="1:8" s="2" customFormat="1" ht="16.95" customHeight="1">
      <c r="A473" s="35"/>
      <c r="B473" s="36"/>
      <c r="C473" s="256" t="s">
        <v>1</v>
      </c>
      <c r="D473" s="256" t="s">
        <v>1673</v>
      </c>
      <c r="E473" s="18" t="s">
        <v>1</v>
      </c>
      <c r="F473" s="188">
        <v>0</v>
      </c>
      <c r="G473" s="35"/>
      <c r="H473" s="36"/>
    </row>
    <row r="474" spans="1:8" s="2" customFormat="1" ht="16.95" customHeight="1">
      <c r="A474" s="35"/>
      <c r="B474" s="36"/>
      <c r="C474" s="256" t="s">
        <v>1</v>
      </c>
      <c r="D474" s="256" t="s">
        <v>1767</v>
      </c>
      <c r="E474" s="18" t="s">
        <v>1</v>
      </c>
      <c r="F474" s="188">
        <v>6.694</v>
      </c>
      <c r="G474" s="35"/>
      <c r="H474" s="36"/>
    </row>
    <row r="475" spans="1:8" s="2" customFormat="1" ht="16.95" customHeight="1">
      <c r="A475" s="35"/>
      <c r="B475" s="36"/>
      <c r="C475" s="256" t="s">
        <v>1</v>
      </c>
      <c r="D475" s="256" t="s">
        <v>1768</v>
      </c>
      <c r="E475" s="18" t="s">
        <v>1</v>
      </c>
      <c r="F475" s="188">
        <v>6.109</v>
      </c>
      <c r="G475" s="35"/>
      <c r="H475" s="36"/>
    </row>
    <row r="476" spans="1:8" s="2" customFormat="1" ht="16.95" customHeight="1">
      <c r="A476" s="35"/>
      <c r="B476" s="36"/>
      <c r="C476" s="256" t="s">
        <v>1</v>
      </c>
      <c r="D476" s="256" t="s">
        <v>1769</v>
      </c>
      <c r="E476" s="18" t="s">
        <v>1</v>
      </c>
      <c r="F476" s="188">
        <v>6.5049999999999999</v>
      </c>
      <c r="G476" s="35"/>
      <c r="H476" s="36"/>
    </row>
    <row r="477" spans="1:8" s="2" customFormat="1" ht="16.95" customHeight="1">
      <c r="A477" s="35"/>
      <c r="B477" s="36"/>
      <c r="C477" s="256" t="s">
        <v>1</v>
      </c>
      <c r="D477" s="256" t="s">
        <v>1683</v>
      </c>
      <c r="E477" s="18" t="s">
        <v>1</v>
      </c>
      <c r="F477" s="188">
        <v>0</v>
      </c>
      <c r="G477" s="35"/>
      <c r="H477" s="36"/>
    </row>
    <row r="478" spans="1:8" s="2" customFormat="1" ht="16.95" customHeight="1">
      <c r="A478" s="35"/>
      <c r="B478" s="36"/>
      <c r="C478" s="256" t="s">
        <v>1</v>
      </c>
      <c r="D478" s="256" t="s">
        <v>1770</v>
      </c>
      <c r="E478" s="18" t="s">
        <v>1</v>
      </c>
      <c r="F478" s="188">
        <v>3.7010000000000001</v>
      </c>
      <c r="G478" s="35"/>
      <c r="H478" s="36"/>
    </row>
    <row r="479" spans="1:8" s="2" customFormat="1" ht="16.95" customHeight="1">
      <c r="A479" s="35"/>
      <c r="B479" s="36"/>
      <c r="C479" s="256" t="s">
        <v>1</v>
      </c>
      <c r="D479" s="256" t="s">
        <v>1771</v>
      </c>
      <c r="E479" s="18" t="s">
        <v>1</v>
      </c>
      <c r="F479" s="188">
        <v>2.1309999999999998</v>
      </c>
      <c r="G479" s="35"/>
      <c r="H479" s="36"/>
    </row>
    <row r="480" spans="1:8" s="2" customFormat="1" ht="16.95" customHeight="1">
      <c r="A480" s="35"/>
      <c r="B480" s="36"/>
      <c r="C480" s="256" t="s">
        <v>1</v>
      </c>
      <c r="D480" s="256" t="s">
        <v>1689</v>
      </c>
      <c r="E480" s="18" t="s">
        <v>1</v>
      </c>
      <c r="F480" s="188">
        <v>0</v>
      </c>
      <c r="G480" s="35"/>
      <c r="H480" s="36"/>
    </row>
    <row r="481" spans="1:8" s="2" customFormat="1" ht="16.95" customHeight="1">
      <c r="A481" s="35"/>
      <c r="B481" s="36"/>
      <c r="C481" s="256" t="s">
        <v>1</v>
      </c>
      <c r="D481" s="256" t="s">
        <v>1772</v>
      </c>
      <c r="E481" s="18" t="s">
        <v>1</v>
      </c>
      <c r="F481" s="188">
        <v>0</v>
      </c>
      <c r="G481" s="35"/>
      <c r="H481" s="36"/>
    </row>
    <row r="482" spans="1:8" s="2" customFormat="1" ht="16.95" customHeight="1">
      <c r="A482" s="35"/>
      <c r="B482" s="36"/>
      <c r="C482" s="256" t="s">
        <v>1</v>
      </c>
      <c r="D482" s="256" t="s">
        <v>1773</v>
      </c>
      <c r="E482" s="18" t="s">
        <v>1</v>
      </c>
      <c r="F482" s="188">
        <v>0.83299999999999996</v>
      </c>
      <c r="G482" s="35"/>
      <c r="H482" s="36"/>
    </row>
    <row r="483" spans="1:8" s="2" customFormat="1" ht="16.95" customHeight="1">
      <c r="A483" s="35"/>
      <c r="B483" s="36"/>
      <c r="C483" s="256" t="s">
        <v>1</v>
      </c>
      <c r="D483" s="256" t="s">
        <v>1693</v>
      </c>
      <c r="E483" s="18" t="s">
        <v>1</v>
      </c>
      <c r="F483" s="188">
        <v>0</v>
      </c>
      <c r="G483" s="35"/>
      <c r="H483" s="36"/>
    </row>
    <row r="484" spans="1:8" s="2" customFormat="1" ht="16.95" customHeight="1">
      <c r="A484" s="35"/>
      <c r="B484" s="36"/>
      <c r="C484" s="256" t="s">
        <v>1</v>
      </c>
      <c r="D484" s="256" t="s">
        <v>1774</v>
      </c>
      <c r="E484" s="18" t="s">
        <v>1</v>
      </c>
      <c r="F484" s="188">
        <v>2.5030000000000001</v>
      </c>
      <c r="G484" s="35"/>
      <c r="H484" s="36"/>
    </row>
    <row r="485" spans="1:8" s="2" customFormat="1" ht="16.95" customHeight="1">
      <c r="A485" s="35"/>
      <c r="B485" s="36"/>
      <c r="C485" s="256" t="s">
        <v>1</v>
      </c>
      <c r="D485" s="256" t="s">
        <v>1775</v>
      </c>
      <c r="E485" s="18" t="s">
        <v>1</v>
      </c>
      <c r="F485" s="188">
        <v>4.1399999999999997</v>
      </c>
      <c r="G485" s="35"/>
      <c r="H485" s="36"/>
    </row>
    <row r="486" spans="1:8" s="2" customFormat="1" ht="16.95" customHeight="1">
      <c r="A486" s="35"/>
      <c r="B486" s="36"/>
      <c r="C486" s="256" t="s">
        <v>271</v>
      </c>
      <c r="D486" s="256" t="s">
        <v>590</v>
      </c>
      <c r="E486" s="18" t="s">
        <v>1</v>
      </c>
      <c r="F486" s="188">
        <v>53.430999999999997</v>
      </c>
      <c r="G486" s="35"/>
      <c r="H486" s="36"/>
    </row>
    <row r="487" spans="1:8" s="2" customFormat="1" ht="16.95" customHeight="1">
      <c r="A487" s="35"/>
      <c r="B487" s="36"/>
      <c r="C487" s="257" t="s">
        <v>8511</v>
      </c>
      <c r="D487" s="35"/>
      <c r="E487" s="35"/>
      <c r="F487" s="35"/>
      <c r="G487" s="35"/>
      <c r="H487" s="36"/>
    </row>
    <row r="488" spans="1:8" s="2" customFormat="1" ht="30.6">
      <c r="A488" s="35"/>
      <c r="B488" s="36"/>
      <c r="C488" s="256" t="s">
        <v>1760</v>
      </c>
      <c r="D488" s="256" t="s">
        <v>1761</v>
      </c>
      <c r="E488" s="18" t="s">
        <v>529</v>
      </c>
      <c r="F488" s="188">
        <v>53.430999999999997</v>
      </c>
      <c r="G488" s="35"/>
      <c r="H488" s="36"/>
    </row>
    <row r="489" spans="1:8" s="2" customFormat="1" ht="30.6">
      <c r="A489" s="35"/>
      <c r="B489" s="36"/>
      <c r="C489" s="256" t="s">
        <v>1705</v>
      </c>
      <c r="D489" s="256" t="s">
        <v>1706</v>
      </c>
      <c r="E489" s="18" t="s">
        <v>529</v>
      </c>
      <c r="F489" s="188">
        <v>2476.7950000000001</v>
      </c>
      <c r="G489" s="35"/>
      <c r="H489" s="36"/>
    </row>
    <row r="490" spans="1:8" s="2" customFormat="1" ht="16.95" customHeight="1">
      <c r="A490" s="35"/>
      <c r="B490" s="36"/>
      <c r="C490" s="252" t="s">
        <v>274</v>
      </c>
      <c r="D490" s="253" t="s">
        <v>275</v>
      </c>
      <c r="E490" s="254" t="s">
        <v>1</v>
      </c>
      <c r="F490" s="255">
        <v>12.909000000000001</v>
      </c>
      <c r="G490" s="35"/>
      <c r="H490" s="36"/>
    </row>
    <row r="491" spans="1:8" s="2" customFormat="1" ht="16.95" customHeight="1">
      <c r="A491" s="35"/>
      <c r="B491" s="36"/>
      <c r="C491" s="256" t="s">
        <v>1</v>
      </c>
      <c r="D491" s="256" t="s">
        <v>1977</v>
      </c>
      <c r="E491" s="18" t="s">
        <v>1</v>
      </c>
      <c r="F491" s="188">
        <v>0</v>
      </c>
      <c r="G491" s="35"/>
      <c r="H491" s="36"/>
    </row>
    <row r="492" spans="1:8" s="2" customFormat="1" ht="16.95" customHeight="1">
      <c r="A492" s="35"/>
      <c r="B492" s="36"/>
      <c r="C492" s="256" t="s">
        <v>1</v>
      </c>
      <c r="D492" s="256" t="s">
        <v>1978</v>
      </c>
      <c r="E492" s="18" t="s">
        <v>1</v>
      </c>
      <c r="F492" s="188">
        <v>12.909000000000001</v>
      </c>
      <c r="G492" s="35"/>
      <c r="H492" s="36"/>
    </row>
    <row r="493" spans="1:8" s="2" customFormat="1" ht="16.95" customHeight="1">
      <c r="A493" s="35"/>
      <c r="B493" s="36"/>
      <c r="C493" s="256" t="s">
        <v>274</v>
      </c>
      <c r="D493" s="256" t="s">
        <v>590</v>
      </c>
      <c r="E493" s="18" t="s">
        <v>1</v>
      </c>
      <c r="F493" s="188">
        <v>12.909000000000001</v>
      </c>
      <c r="G493" s="35"/>
      <c r="H493" s="36"/>
    </row>
    <row r="494" spans="1:8" s="2" customFormat="1" ht="16.95" customHeight="1">
      <c r="A494" s="35"/>
      <c r="B494" s="36"/>
      <c r="C494" s="257" t="s">
        <v>8511</v>
      </c>
      <c r="D494" s="35"/>
      <c r="E494" s="35"/>
      <c r="F494" s="35"/>
      <c r="G494" s="35"/>
      <c r="H494" s="36"/>
    </row>
    <row r="495" spans="1:8" s="2" customFormat="1" ht="20.399999999999999">
      <c r="A495" s="35"/>
      <c r="B495" s="36"/>
      <c r="C495" s="256" t="s">
        <v>1974</v>
      </c>
      <c r="D495" s="256" t="s">
        <v>1975</v>
      </c>
      <c r="E495" s="18" t="s">
        <v>529</v>
      </c>
      <c r="F495" s="188">
        <v>12.909000000000001</v>
      </c>
      <c r="G495" s="35"/>
      <c r="H495" s="36"/>
    </row>
    <row r="496" spans="1:8" s="2" customFormat="1" ht="20.399999999999999">
      <c r="A496" s="35"/>
      <c r="B496" s="36"/>
      <c r="C496" s="256" t="s">
        <v>2898</v>
      </c>
      <c r="D496" s="256" t="s">
        <v>2899</v>
      </c>
      <c r="E496" s="18" t="s">
        <v>529</v>
      </c>
      <c r="F496" s="188">
        <v>432.97300000000001</v>
      </c>
      <c r="G496" s="35"/>
      <c r="H496" s="36"/>
    </row>
    <row r="497" spans="1:8" s="2" customFormat="1" ht="16.95" customHeight="1">
      <c r="A497" s="35"/>
      <c r="B497" s="36"/>
      <c r="C497" s="252" t="s">
        <v>277</v>
      </c>
      <c r="D497" s="253" t="s">
        <v>278</v>
      </c>
      <c r="E497" s="254" t="s">
        <v>1</v>
      </c>
      <c r="F497" s="255">
        <v>22.103000000000002</v>
      </c>
      <c r="G497" s="35"/>
      <c r="H497" s="36"/>
    </row>
    <row r="498" spans="1:8" s="2" customFormat="1" ht="16.95" customHeight="1">
      <c r="A498" s="35"/>
      <c r="B498" s="36"/>
      <c r="C498" s="256" t="s">
        <v>1</v>
      </c>
      <c r="D498" s="256" t="s">
        <v>1895</v>
      </c>
      <c r="E498" s="18" t="s">
        <v>1</v>
      </c>
      <c r="F498" s="188">
        <v>0</v>
      </c>
      <c r="G498" s="35"/>
      <c r="H498" s="36"/>
    </row>
    <row r="499" spans="1:8" s="2" customFormat="1" ht="16.95" customHeight="1">
      <c r="A499" s="35"/>
      <c r="B499" s="36"/>
      <c r="C499" s="256" t="s">
        <v>1</v>
      </c>
      <c r="D499" s="256" t="s">
        <v>1896</v>
      </c>
      <c r="E499" s="18" t="s">
        <v>1</v>
      </c>
      <c r="F499" s="188">
        <v>0</v>
      </c>
      <c r="G499" s="35"/>
      <c r="H499" s="36"/>
    </row>
    <row r="500" spans="1:8" s="2" customFormat="1" ht="16.95" customHeight="1">
      <c r="A500" s="35"/>
      <c r="B500" s="36"/>
      <c r="C500" s="256" t="s">
        <v>1</v>
      </c>
      <c r="D500" s="256" t="s">
        <v>1897</v>
      </c>
      <c r="E500" s="18" t="s">
        <v>1</v>
      </c>
      <c r="F500" s="188">
        <v>22.103000000000002</v>
      </c>
      <c r="G500" s="35"/>
      <c r="H500" s="36"/>
    </row>
    <row r="501" spans="1:8" s="2" customFormat="1" ht="16.95" customHeight="1">
      <c r="A501" s="35"/>
      <c r="B501" s="36"/>
      <c r="C501" s="256" t="s">
        <v>277</v>
      </c>
      <c r="D501" s="256" t="s">
        <v>590</v>
      </c>
      <c r="E501" s="18" t="s">
        <v>1</v>
      </c>
      <c r="F501" s="188">
        <v>22.103000000000002</v>
      </c>
      <c r="G501" s="35"/>
      <c r="H501" s="36"/>
    </row>
    <row r="502" spans="1:8" s="2" customFormat="1" ht="16.95" customHeight="1">
      <c r="A502" s="35"/>
      <c r="B502" s="36"/>
      <c r="C502" s="257" t="s">
        <v>8511</v>
      </c>
      <c r="D502" s="35"/>
      <c r="E502" s="35"/>
      <c r="F502" s="35"/>
      <c r="G502" s="35"/>
      <c r="H502" s="36"/>
    </row>
    <row r="503" spans="1:8" s="2" customFormat="1" ht="20.399999999999999">
      <c r="A503" s="35"/>
      <c r="B503" s="36"/>
      <c r="C503" s="256" t="s">
        <v>1892</v>
      </c>
      <c r="D503" s="256" t="s">
        <v>1893</v>
      </c>
      <c r="E503" s="18" t="s">
        <v>529</v>
      </c>
      <c r="F503" s="188">
        <v>22.103000000000002</v>
      </c>
      <c r="G503" s="35"/>
      <c r="H503" s="36"/>
    </row>
    <row r="504" spans="1:8" s="2" customFormat="1" ht="16.95" customHeight="1">
      <c r="A504" s="35"/>
      <c r="B504" s="36"/>
      <c r="C504" s="256" t="s">
        <v>4523</v>
      </c>
      <c r="D504" s="256" t="s">
        <v>4524</v>
      </c>
      <c r="E504" s="18" t="s">
        <v>529</v>
      </c>
      <c r="F504" s="188">
        <v>222.40199999999999</v>
      </c>
      <c r="G504" s="35"/>
      <c r="H504" s="36"/>
    </row>
    <row r="505" spans="1:8" s="2" customFormat="1" ht="16.95" customHeight="1">
      <c r="A505" s="35"/>
      <c r="B505" s="36"/>
      <c r="C505" s="256" t="s">
        <v>4528</v>
      </c>
      <c r="D505" s="256" t="s">
        <v>4529</v>
      </c>
      <c r="E505" s="18" t="s">
        <v>529</v>
      </c>
      <c r="F505" s="188">
        <v>226.85</v>
      </c>
      <c r="G505" s="35"/>
      <c r="H505" s="36"/>
    </row>
    <row r="506" spans="1:8" s="2" customFormat="1" ht="16.95" customHeight="1">
      <c r="A506" s="35"/>
      <c r="B506" s="36"/>
      <c r="C506" s="252" t="s">
        <v>280</v>
      </c>
      <c r="D506" s="253" t="s">
        <v>281</v>
      </c>
      <c r="E506" s="254" t="s">
        <v>1</v>
      </c>
      <c r="F506" s="255">
        <v>3.137</v>
      </c>
      <c r="G506" s="35"/>
      <c r="H506" s="36"/>
    </row>
    <row r="507" spans="1:8" s="2" customFormat="1" ht="16.95" customHeight="1">
      <c r="A507" s="35"/>
      <c r="B507" s="36"/>
      <c r="C507" s="256" t="s">
        <v>1</v>
      </c>
      <c r="D507" s="256" t="s">
        <v>577</v>
      </c>
      <c r="E507" s="18" t="s">
        <v>1</v>
      </c>
      <c r="F507" s="188">
        <v>0</v>
      </c>
      <c r="G507" s="35"/>
      <c r="H507" s="36"/>
    </row>
    <row r="508" spans="1:8" s="2" customFormat="1" ht="16.95" customHeight="1">
      <c r="A508" s="35"/>
      <c r="B508" s="36"/>
      <c r="C508" s="256" t="s">
        <v>1</v>
      </c>
      <c r="D508" s="256" t="s">
        <v>1780</v>
      </c>
      <c r="E508" s="18" t="s">
        <v>1</v>
      </c>
      <c r="F508" s="188">
        <v>0</v>
      </c>
      <c r="G508" s="35"/>
      <c r="H508" s="36"/>
    </row>
    <row r="509" spans="1:8" s="2" customFormat="1" ht="16.95" customHeight="1">
      <c r="A509" s="35"/>
      <c r="B509" s="36"/>
      <c r="C509" s="256" t="s">
        <v>1</v>
      </c>
      <c r="D509" s="256" t="s">
        <v>1781</v>
      </c>
      <c r="E509" s="18" t="s">
        <v>1</v>
      </c>
      <c r="F509" s="188">
        <v>3.137</v>
      </c>
      <c r="G509" s="35"/>
      <c r="H509" s="36"/>
    </row>
    <row r="510" spans="1:8" s="2" customFormat="1" ht="16.95" customHeight="1">
      <c r="A510" s="35"/>
      <c r="B510" s="36"/>
      <c r="C510" s="256" t="s">
        <v>280</v>
      </c>
      <c r="D510" s="256" t="s">
        <v>590</v>
      </c>
      <c r="E510" s="18" t="s">
        <v>1</v>
      </c>
      <c r="F510" s="188">
        <v>3.137</v>
      </c>
      <c r="G510" s="35"/>
      <c r="H510" s="36"/>
    </row>
    <row r="511" spans="1:8" s="2" customFormat="1" ht="16.95" customHeight="1">
      <c r="A511" s="35"/>
      <c r="B511" s="36"/>
      <c r="C511" s="257" t="s">
        <v>8511</v>
      </c>
      <c r="D511" s="35"/>
      <c r="E511" s="35"/>
      <c r="F511" s="35"/>
      <c r="G511" s="35"/>
      <c r="H511" s="36"/>
    </row>
    <row r="512" spans="1:8" s="2" customFormat="1" ht="30.6">
      <c r="A512" s="35"/>
      <c r="B512" s="36"/>
      <c r="C512" s="256" t="s">
        <v>1777</v>
      </c>
      <c r="D512" s="256" t="s">
        <v>1778</v>
      </c>
      <c r="E512" s="18" t="s">
        <v>529</v>
      </c>
      <c r="F512" s="188">
        <v>3.137</v>
      </c>
      <c r="G512" s="35"/>
      <c r="H512" s="36"/>
    </row>
    <row r="513" spans="1:8" s="2" customFormat="1" ht="30.6">
      <c r="A513" s="35"/>
      <c r="B513" s="36"/>
      <c r="C513" s="256" t="s">
        <v>1705</v>
      </c>
      <c r="D513" s="256" t="s">
        <v>1706</v>
      </c>
      <c r="E513" s="18" t="s">
        <v>529</v>
      </c>
      <c r="F513" s="188">
        <v>2476.7950000000001</v>
      </c>
      <c r="G513" s="35"/>
      <c r="H513" s="36"/>
    </row>
    <row r="514" spans="1:8" s="2" customFormat="1" ht="16.95" customHeight="1">
      <c r="A514" s="35"/>
      <c r="B514" s="36"/>
      <c r="C514" s="252" t="s">
        <v>283</v>
      </c>
      <c r="D514" s="253" t="s">
        <v>284</v>
      </c>
      <c r="E514" s="254" t="s">
        <v>1</v>
      </c>
      <c r="F514" s="255">
        <v>2.7269999999999999</v>
      </c>
      <c r="G514" s="35"/>
      <c r="H514" s="36"/>
    </row>
    <row r="515" spans="1:8" s="2" customFormat="1" ht="16.95" customHeight="1">
      <c r="A515" s="35"/>
      <c r="B515" s="36"/>
      <c r="C515" s="256" t="s">
        <v>1</v>
      </c>
      <c r="D515" s="256" t="s">
        <v>577</v>
      </c>
      <c r="E515" s="18" t="s">
        <v>1</v>
      </c>
      <c r="F515" s="188">
        <v>0</v>
      </c>
      <c r="G515" s="35"/>
      <c r="H515" s="36"/>
    </row>
    <row r="516" spans="1:8" s="2" customFormat="1" ht="16.95" customHeight="1">
      <c r="A516" s="35"/>
      <c r="B516" s="36"/>
      <c r="C516" s="256" t="s">
        <v>1</v>
      </c>
      <c r="D516" s="256" t="s">
        <v>1780</v>
      </c>
      <c r="E516" s="18" t="s">
        <v>1</v>
      </c>
      <c r="F516" s="188">
        <v>0</v>
      </c>
      <c r="G516" s="35"/>
      <c r="H516" s="36"/>
    </row>
    <row r="517" spans="1:8" s="2" customFormat="1" ht="16.95" customHeight="1">
      <c r="A517" s="35"/>
      <c r="B517" s="36"/>
      <c r="C517" s="256" t="s">
        <v>1</v>
      </c>
      <c r="D517" s="256" t="s">
        <v>1786</v>
      </c>
      <c r="E517" s="18" t="s">
        <v>1</v>
      </c>
      <c r="F517" s="188">
        <v>2.7269999999999999</v>
      </c>
      <c r="G517" s="35"/>
      <c r="H517" s="36"/>
    </row>
    <row r="518" spans="1:8" s="2" customFormat="1" ht="16.95" customHeight="1">
      <c r="A518" s="35"/>
      <c r="B518" s="36"/>
      <c r="C518" s="256" t="s">
        <v>283</v>
      </c>
      <c r="D518" s="256" t="s">
        <v>590</v>
      </c>
      <c r="E518" s="18" t="s">
        <v>1</v>
      </c>
      <c r="F518" s="188">
        <v>2.7269999999999999</v>
      </c>
      <c r="G518" s="35"/>
      <c r="H518" s="36"/>
    </row>
    <row r="519" spans="1:8" s="2" customFormat="1" ht="16.95" customHeight="1">
      <c r="A519" s="35"/>
      <c r="B519" s="36"/>
      <c r="C519" s="257" t="s">
        <v>8511</v>
      </c>
      <c r="D519" s="35"/>
      <c r="E519" s="35"/>
      <c r="F519" s="35"/>
      <c r="G519" s="35"/>
      <c r="H519" s="36"/>
    </row>
    <row r="520" spans="1:8" s="2" customFormat="1" ht="30.6">
      <c r="A520" s="35"/>
      <c r="B520" s="36"/>
      <c r="C520" s="256" t="s">
        <v>1783</v>
      </c>
      <c r="D520" s="256" t="s">
        <v>1784</v>
      </c>
      <c r="E520" s="18" t="s">
        <v>529</v>
      </c>
      <c r="F520" s="188">
        <v>2.7269999999999999</v>
      </c>
      <c r="G520" s="35"/>
      <c r="H520" s="36"/>
    </row>
    <row r="521" spans="1:8" s="2" customFormat="1" ht="30.6">
      <c r="A521" s="35"/>
      <c r="B521" s="36"/>
      <c r="C521" s="256" t="s">
        <v>1705</v>
      </c>
      <c r="D521" s="256" t="s">
        <v>1706</v>
      </c>
      <c r="E521" s="18" t="s">
        <v>529</v>
      </c>
      <c r="F521" s="188">
        <v>2476.7950000000001</v>
      </c>
      <c r="G521" s="35"/>
      <c r="H521" s="36"/>
    </row>
    <row r="522" spans="1:8" s="2" customFormat="1" ht="16.95" customHeight="1">
      <c r="A522" s="35"/>
      <c r="B522" s="36"/>
      <c r="C522" s="252" t="s">
        <v>286</v>
      </c>
      <c r="D522" s="253" t="s">
        <v>287</v>
      </c>
      <c r="E522" s="254" t="s">
        <v>1</v>
      </c>
      <c r="F522" s="255">
        <v>2138.52</v>
      </c>
      <c r="G522" s="35"/>
      <c r="H522" s="36"/>
    </row>
    <row r="523" spans="1:8" s="2" customFormat="1" ht="16.95" customHeight="1">
      <c r="A523" s="35"/>
      <c r="B523" s="36"/>
      <c r="C523" s="256" t="s">
        <v>1</v>
      </c>
      <c r="D523" s="256" t="s">
        <v>577</v>
      </c>
      <c r="E523" s="18" t="s">
        <v>1</v>
      </c>
      <c r="F523" s="188">
        <v>0</v>
      </c>
      <c r="G523" s="35"/>
      <c r="H523" s="36"/>
    </row>
    <row r="524" spans="1:8" s="2" customFormat="1" ht="16.95" customHeight="1">
      <c r="A524" s="35"/>
      <c r="B524" s="36"/>
      <c r="C524" s="256" t="s">
        <v>1</v>
      </c>
      <c r="D524" s="256" t="s">
        <v>1652</v>
      </c>
      <c r="E524" s="18" t="s">
        <v>1</v>
      </c>
      <c r="F524" s="188">
        <v>0</v>
      </c>
      <c r="G524" s="35"/>
      <c r="H524" s="36"/>
    </row>
    <row r="525" spans="1:8" s="2" customFormat="1" ht="16.95" customHeight="1">
      <c r="A525" s="35"/>
      <c r="B525" s="36"/>
      <c r="C525" s="256" t="s">
        <v>1</v>
      </c>
      <c r="D525" s="256" t="s">
        <v>1791</v>
      </c>
      <c r="E525" s="18" t="s">
        <v>1</v>
      </c>
      <c r="F525" s="188">
        <v>606.62400000000002</v>
      </c>
      <c r="G525" s="35"/>
      <c r="H525" s="36"/>
    </row>
    <row r="526" spans="1:8" s="2" customFormat="1" ht="16.95" customHeight="1">
      <c r="A526" s="35"/>
      <c r="B526" s="36"/>
      <c r="C526" s="256" t="s">
        <v>1</v>
      </c>
      <c r="D526" s="256" t="s">
        <v>1792</v>
      </c>
      <c r="E526" s="18" t="s">
        <v>1</v>
      </c>
      <c r="F526" s="188">
        <v>67.963999999999999</v>
      </c>
      <c r="G526" s="35"/>
      <c r="H526" s="36"/>
    </row>
    <row r="527" spans="1:8" s="2" customFormat="1" ht="16.95" customHeight="1">
      <c r="A527" s="35"/>
      <c r="B527" s="36"/>
      <c r="C527" s="256" t="s">
        <v>1</v>
      </c>
      <c r="D527" s="256" t="s">
        <v>1793</v>
      </c>
      <c r="E527" s="18" t="s">
        <v>1</v>
      </c>
      <c r="F527" s="188">
        <v>-1.5620000000000001</v>
      </c>
      <c r="G527" s="35"/>
      <c r="H527" s="36"/>
    </row>
    <row r="528" spans="1:8" s="2" customFormat="1" ht="16.95" customHeight="1">
      <c r="A528" s="35"/>
      <c r="B528" s="36"/>
      <c r="C528" s="256" t="s">
        <v>1</v>
      </c>
      <c r="D528" s="256" t="s">
        <v>1794</v>
      </c>
      <c r="E528" s="18" t="s">
        <v>1</v>
      </c>
      <c r="F528" s="188">
        <v>-19.140999999999998</v>
      </c>
      <c r="G528" s="35"/>
      <c r="H528" s="36"/>
    </row>
    <row r="529" spans="1:8" s="2" customFormat="1" ht="16.95" customHeight="1">
      <c r="A529" s="35"/>
      <c r="B529" s="36"/>
      <c r="C529" s="256" t="s">
        <v>1</v>
      </c>
      <c r="D529" s="256" t="s">
        <v>1795</v>
      </c>
      <c r="E529" s="18" t="s">
        <v>1</v>
      </c>
      <c r="F529" s="188">
        <v>227.42599999999999</v>
      </c>
      <c r="G529" s="35"/>
      <c r="H529" s="36"/>
    </row>
    <row r="530" spans="1:8" s="2" customFormat="1" ht="16.95" customHeight="1">
      <c r="A530" s="35"/>
      <c r="B530" s="36"/>
      <c r="C530" s="256" t="s">
        <v>1</v>
      </c>
      <c r="D530" s="256" t="s">
        <v>1796</v>
      </c>
      <c r="E530" s="18" t="s">
        <v>1</v>
      </c>
      <c r="F530" s="188">
        <v>166.19300000000001</v>
      </c>
      <c r="G530" s="35"/>
      <c r="H530" s="36"/>
    </row>
    <row r="531" spans="1:8" s="2" customFormat="1" ht="16.95" customHeight="1">
      <c r="A531" s="35"/>
      <c r="B531" s="36"/>
      <c r="C531" s="256" t="s">
        <v>1</v>
      </c>
      <c r="D531" s="256" t="s">
        <v>1797</v>
      </c>
      <c r="E531" s="18" t="s">
        <v>1</v>
      </c>
      <c r="F531" s="188">
        <v>0</v>
      </c>
      <c r="G531" s="35"/>
      <c r="H531" s="36"/>
    </row>
    <row r="532" spans="1:8" s="2" customFormat="1" ht="16.95" customHeight="1">
      <c r="A532" s="35"/>
      <c r="B532" s="36"/>
      <c r="C532" s="256" t="s">
        <v>1</v>
      </c>
      <c r="D532" s="256" t="s">
        <v>1798</v>
      </c>
      <c r="E532" s="18" t="s">
        <v>1</v>
      </c>
      <c r="F532" s="188">
        <v>-137.54599999999999</v>
      </c>
      <c r="G532" s="35"/>
      <c r="H532" s="36"/>
    </row>
    <row r="533" spans="1:8" s="2" customFormat="1" ht="16.95" customHeight="1">
      <c r="A533" s="35"/>
      <c r="B533" s="36"/>
      <c r="C533" s="256" t="s">
        <v>1</v>
      </c>
      <c r="D533" s="256" t="s">
        <v>1799</v>
      </c>
      <c r="E533" s="18" t="s">
        <v>1</v>
      </c>
      <c r="F533" s="188">
        <v>-18.135000000000002</v>
      </c>
      <c r="G533" s="35"/>
      <c r="H533" s="36"/>
    </row>
    <row r="534" spans="1:8" s="2" customFormat="1" ht="16.95" customHeight="1">
      <c r="A534" s="35"/>
      <c r="B534" s="36"/>
      <c r="C534" s="256" t="s">
        <v>1</v>
      </c>
      <c r="D534" s="256" t="s">
        <v>1800</v>
      </c>
      <c r="E534" s="18" t="s">
        <v>1</v>
      </c>
      <c r="F534" s="188">
        <v>-54.398000000000003</v>
      </c>
      <c r="G534" s="35"/>
      <c r="H534" s="36"/>
    </row>
    <row r="535" spans="1:8" s="2" customFormat="1" ht="16.95" customHeight="1">
      <c r="A535" s="35"/>
      <c r="B535" s="36"/>
      <c r="C535" s="256" t="s">
        <v>1</v>
      </c>
      <c r="D535" s="256" t="s">
        <v>1801</v>
      </c>
      <c r="E535" s="18" t="s">
        <v>1</v>
      </c>
      <c r="F535" s="188">
        <v>-23.495999999999999</v>
      </c>
      <c r="G535" s="35"/>
      <c r="H535" s="36"/>
    </row>
    <row r="536" spans="1:8" s="2" customFormat="1" ht="16.95" customHeight="1">
      <c r="A536" s="35"/>
      <c r="B536" s="36"/>
      <c r="C536" s="256" t="s">
        <v>1</v>
      </c>
      <c r="D536" s="256" t="s">
        <v>1802</v>
      </c>
      <c r="E536" s="18" t="s">
        <v>1</v>
      </c>
      <c r="F536" s="188">
        <v>-34.643000000000001</v>
      </c>
      <c r="G536" s="35"/>
      <c r="H536" s="36"/>
    </row>
    <row r="537" spans="1:8" s="2" customFormat="1" ht="16.95" customHeight="1">
      <c r="A537" s="35"/>
      <c r="B537" s="36"/>
      <c r="C537" s="256" t="s">
        <v>1</v>
      </c>
      <c r="D537" s="256" t="s">
        <v>1803</v>
      </c>
      <c r="E537" s="18" t="s">
        <v>1</v>
      </c>
      <c r="F537" s="188">
        <v>-10.821999999999999</v>
      </c>
      <c r="G537" s="35"/>
      <c r="H537" s="36"/>
    </row>
    <row r="538" spans="1:8" s="2" customFormat="1" ht="16.95" customHeight="1">
      <c r="A538" s="35"/>
      <c r="B538" s="36"/>
      <c r="C538" s="256" t="s">
        <v>1</v>
      </c>
      <c r="D538" s="256" t="s">
        <v>1804</v>
      </c>
      <c r="E538" s="18" t="s">
        <v>1</v>
      </c>
      <c r="F538" s="188">
        <v>-19.041</v>
      </c>
      <c r="G538" s="35"/>
      <c r="H538" s="36"/>
    </row>
    <row r="539" spans="1:8" s="2" customFormat="1" ht="16.95" customHeight="1">
      <c r="A539" s="35"/>
      <c r="B539" s="36"/>
      <c r="C539" s="256" t="s">
        <v>1</v>
      </c>
      <c r="D539" s="256" t="s">
        <v>1805</v>
      </c>
      <c r="E539" s="18" t="s">
        <v>1</v>
      </c>
      <c r="F539" s="188">
        <v>-5.4809999999999999</v>
      </c>
      <c r="G539" s="35"/>
      <c r="H539" s="36"/>
    </row>
    <row r="540" spans="1:8" s="2" customFormat="1" ht="16.95" customHeight="1">
      <c r="A540" s="35"/>
      <c r="B540" s="36"/>
      <c r="C540" s="256" t="s">
        <v>1</v>
      </c>
      <c r="D540" s="256" t="s">
        <v>1806</v>
      </c>
      <c r="E540" s="18" t="s">
        <v>1</v>
      </c>
      <c r="F540" s="188">
        <v>-9.782</v>
      </c>
      <c r="G540" s="35"/>
      <c r="H540" s="36"/>
    </row>
    <row r="541" spans="1:8" s="2" customFormat="1" ht="16.95" customHeight="1">
      <c r="A541" s="35"/>
      <c r="B541" s="36"/>
      <c r="C541" s="256" t="s">
        <v>1</v>
      </c>
      <c r="D541" s="256" t="s">
        <v>1807</v>
      </c>
      <c r="E541" s="18" t="s">
        <v>1</v>
      </c>
      <c r="F541" s="188">
        <v>-107.03400000000001</v>
      </c>
      <c r="G541" s="35"/>
      <c r="H541" s="36"/>
    </row>
    <row r="542" spans="1:8" s="2" customFormat="1" ht="16.95" customHeight="1">
      <c r="A542" s="35"/>
      <c r="B542" s="36"/>
      <c r="C542" s="256" t="s">
        <v>1</v>
      </c>
      <c r="D542" s="256" t="s">
        <v>1808</v>
      </c>
      <c r="E542" s="18" t="s">
        <v>1</v>
      </c>
      <c r="F542" s="188">
        <v>-34.892000000000003</v>
      </c>
      <c r="G542" s="35"/>
      <c r="H542" s="36"/>
    </row>
    <row r="543" spans="1:8" s="2" customFormat="1" ht="16.95" customHeight="1">
      <c r="A543" s="35"/>
      <c r="B543" s="36"/>
      <c r="C543" s="256" t="s">
        <v>1</v>
      </c>
      <c r="D543" s="256" t="s">
        <v>1809</v>
      </c>
      <c r="E543" s="18" t="s">
        <v>1</v>
      </c>
      <c r="F543" s="188">
        <v>-25.783000000000001</v>
      </c>
      <c r="G543" s="35"/>
      <c r="H543" s="36"/>
    </row>
    <row r="544" spans="1:8" s="2" customFormat="1" ht="16.95" customHeight="1">
      <c r="A544" s="35"/>
      <c r="B544" s="36"/>
      <c r="C544" s="256" t="s">
        <v>1</v>
      </c>
      <c r="D544" s="256" t="s">
        <v>1810</v>
      </c>
      <c r="E544" s="18" t="s">
        <v>1</v>
      </c>
      <c r="F544" s="188">
        <v>-11.718</v>
      </c>
      <c r="G544" s="35"/>
      <c r="H544" s="36"/>
    </row>
    <row r="545" spans="1:8" s="2" customFormat="1" ht="16.95" customHeight="1">
      <c r="A545" s="35"/>
      <c r="B545" s="36"/>
      <c r="C545" s="256" t="s">
        <v>1</v>
      </c>
      <c r="D545" s="256" t="s">
        <v>1811</v>
      </c>
      <c r="E545" s="18" t="s">
        <v>1</v>
      </c>
      <c r="F545" s="188">
        <v>-25.744</v>
      </c>
      <c r="G545" s="35"/>
      <c r="H545" s="36"/>
    </row>
    <row r="546" spans="1:8" s="2" customFormat="1" ht="16.95" customHeight="1">
      <c r="A546" s="35"/>
      <c r="B546" s="36"/>
      <c r="C546" s="256" t="s">
        <v>1</v>
      </c>
      <c r="D546" s="256" t="s">
        <v>1667</v>
      </c>
      <c r="E546" s="18" t="s">
        <v>1</v>
      </c>
      <c r="F546" s="188">
        <v>0</v>
      </c>
      <c r="G546" s="35"/>
      <c r="H546" s="36"/>
    </row>
    <row r="547" spans="1:8" s="2" customFormat="1" ht="16.95" customHeight="1">
      <c r="A547" s="35"/>
      <c r="B547" s="36"/>
      <c r="C547" s="256" t="s">
        <v>1</v>
      </c>
      <c r="D547" s="256" t="s">
        <v>1812</v>
      </c>
      <c r="E547" s="18" t="s">
        <v>1</v>
      </c>
      <c r="F547" s="188">
        <v>88.358000000000004</v>
      </c>
      <c r="G547" s="35"/>
      <c r="H547" s="36"/>
    </row>
    <row r="548" spans="1:8" s="2" customFormat="1" ht="16.95" customHeight="1">
      <c r="A548" s="35"/>
      <c r="B548" s="36"/>
      <c r="C548" s="256" t="s">
        <v>1</v>
      </c>
      <c r="D548" s="256" t="s">
        <v>1813</v>
      </c>
      <c r="E548" s="18" t="s">
        <v>1</v>
      </c>
      <c r="F548" s="188">
        <v>2.4</v>
      </c>
      <c r="G548" s="35"/>
      <c r="H548" s="36"/>
    </row>
    <row r="549" spans="1:8" s="2" customFormat="1" ht="16.95" customHeight="1">
      <c r="A549" s="35"/>
      <c r="B549" s="36"/>
      <c r="C549" s="256" t="s">
        <v>1</v>
      </c>
      <c r="D549" s="256" t="s">
        <v>1814</v>
      </c>
      <c r="E549" s="18" t="s">
        <v>1</v>
      </c>
      <c r="F549" s="188">
        <v>2.3820000000000001</v>
      </c>
      <c r="G549" s="35"/>
      <c r="H549" s="36"/>
    </row>
    <row r="550" spans="1:8" s="2" customFormat="1" ht="16.95" customHeight="1">
      <c r="A550" s="35"/>
      <c r="B550" s="36"/>
      <c r="C550" s="256" t="s">
        <v>1</v>
      </c>
      <c r="D550" s="256" t="s">
        <v>1815</v>
      </c>
      <c r="E550" s="18" t="s">
        <v>1</v>
      </c>
      <c r="F550" s="188">
        <v>188.17400000000001</v>
      </c>
      <c r="G550" s="35"/>
      <c r="H550" s="36"/>
    </row>
    <row r="551" spans="1:8" s="2" customFormat="1" ht="16.95" customHeight="1">
      <c r="A551" s="35"/>
      <c r="B551" s="36"/>
      <c r="C551" s="256" t="s">
        <v>1</v>
      </c>
      <c r="D551" s="256" t="s">
        <v>1816</v>
      </c>
      <c r="E551" s="18" t="s">
        <v>1</v>
      </c>
      <c r="F551" s="188">
        <v>-0.72199999999999998</v>
      </c>
      <c r="G551" s="35"/>
      <c r="H551" s="36"/>
    </row>
    <row r="552" spans="1:8" s="2" customFormat="1" ht="16.95" customHeight="1">
      <c r="A552" s="35"/>
      <c r="B552" s="36"/>
      <c r="C552" s="256" t="s">
        <v>1</v>
      </c>
      <c r="D552" s="256" t="s">
        <v>1817</v>
      </c>
      <c r="E552" s="18" t="s">
        <v>1</v>
      </c>
      <c r="F552" s="188">
        <v>104.303</v>
      </c>
      <c r="G552" s="35"/>
      <c r="H552" s="36"/>
    </row>
    <row r="553" spans="1:8" s="2" customFormat="1" ht="16.95" customHeight="1">
      <c r="A553" s="35"/>
      <c r="B553" s="36"/>
      <c r="C553" s="256" t="s">
        <v>1</v>
      </c>
      <c r="D553" s="256" t="s">
        <v>1797</v>
      </c>
      <c r="E553" s="18" t="s">
        <v>1</v>
      </c>
      <c r="F553" s="188">
        <v>0</v>
      </c>
      <c r="G553" s="35"/>
      <c r="H553" s="36"/>
    </row>
    <row r="554" spans="1:8" s="2" customFormat="1" ht="16.95" customHeight="1">
      <c r="A554" s="35"/>
      <c r="B554" s="36"/>
      <c r="C554" s="256" t="s">
        <v>1</v>
      </c>
      <c r="D554" s="256" t="s">
        <v>1818</v>
      </c>
      <c r="E554" s="18" t="s">
        <v>1</v>
      </c>
      <c r="F554" s="188">
        <v>-38.402000000000001</v>
      </c>
      <c r="G554" s="35"/>
      <c r="H554" s="36"/>
    </row>
    <row r="555" spans="1:8" s="2" customFormat="1" ht="16.95" customHeight="1">
      <c r="A555" s="35"/>
      <c r="B555" s="36"/>
      <c r="C555" s="256" t="s">
        <v>1</v>
      </c>
      <c r="D555" s="256" t="s">
        <v>1819</v>
      </c>
      <c r="E555" s="18" t="s">
        <v>1</v>
      </c>
      <c r="F555" s="188">
        <v>-33.365000000000002</v>
      </c>
      <c r="G555" s="35"/>
      <c r="H555" s="36"/>
    </row>
    <row r="556" spans="1:8" s="2" customFormat="1" ht="16.95" customHeight="1">
      <c r="A556" s="35"/>
      <c r="B556" s="36"/>
      <c r="C556" s="256" t="s">
        <v>1</v>
      </c>
      <c r="D556" s="256" t="s">
        <v>1820</v>
      </c>
      <c r="E556" s="18" t="s">
        <v>1</v>
      </c>
      <c r="F556" s="188">
        <v>-4.734</v>
      </c>
      <c r="G556" s="35"/>
      <c r="H556" s="36"/>
    </row>
    <row r="557" spans="1:8" s="2" customFormat="1" ht="16.95" customHeight="1">
      <c r="A557" s="35"/>
      <c r="B557" s="36"/>
      <c r="C557" s="256" t="s">
        <v>1</v>
      </c>
      <c r="D557" s="256" t="s">
        <v>1821</v>
      </c>
      <c r="E557" s="18" t="s">
        <v>1</v>
      </c>
      <c r="F557" s="188">
        <v>-4.3760000000000003</v>
      </c>
      <c r="G557" s="35"/>
      <c r="H557" s="36"/>
    </row>
    <row r="558" spans="1:8" s="2" customFormat="1" ht="16.95" customHeight="1">
      <c r="A558" s="35"/>
      <c r="B558" s="36"/>
      <c r="C558" s="256" t="s">
        <v>1</v>
      </c>
      <c r="D558" s="256" t="s">
        <v>1621</v>
      </c>
      <c r="E558" s="18" t="s">
        <v>1</v>
      </c>
      <c r="F558" s="188">
        <v>-2.3650000000000002</v>
      </c>
      <c r="G558" s="35"/>
      <c r="H558" s="36"/>
    </row>
    <row r="559" spans="1:8" s="2" customFormat="1" ht="16.95" customHeight="1">
      <c r="A559" s="35"/>
      <c r="B559" s="36"/>
      <c r="C559" s="256" t="s">
        <v>1</v>
      </c>
      <c r="D559" s="256" t="s">
        <v>1673</v>
      </c>
      <c r="E559" s="18" t="s">
        <v>1</v>
      </c>
      <c r="F559" s="188">
        <v>0</v>
      </c>
      <c r="G559" s="35"/>
      <c r="H559" s="36"/>
    </row>
    <row r="560" spans="1:8" s="2" customFormat="1" ht="16.95" customHeight="1">
      <c r="A560" s="35"/>
      <c r="B560" s="36"/>
      <c r="C560" s="256" t="s">
        <v>1</v>
      </c>
      <c r="D560" s="256" t="s">
        <v>1822</v>
      </c>
      <c r="E560" s="18" t="s">
        <v>1</v>
      </c>
      <c r="F560" s="188">
        <v>791.96299999999997</v>
      </c>
      <c r="G560" s="35"/>
      <c r="H560" s="36"/>
    </row>
    <row r="561" spans="1:8" s="2" customFormat="1" ht="16.95" customHeight="1">
      <c r="A561" s="35"/>
      <c r="B561" s="36"/>
      <c r="C561" s="256" t="s">
        <v>1</v>
      </c>
      <c r="D561" s="256" t="s">
        <v>1823</v>
      </c>
      <c r="E561" s="18" t="s">
        <v>1</v>
      </c>
      <c r="F561" s="188">
        <v>-3.22</v>
      </c>
      <c r="G561" s="35"/>
      <c r="H561" s="36"/>
    </row>
    <row r="562" spans="1:8" s="2" customFormat="1" ht="16.95" customHeight="1">
      <c r="A562" s="35"/>
      <c r="B562" s="36"/>
      <c r="C562" s="256" t="s">
        <v>1</v>
      </c>
      <c r="D562" s="256" t="s">
        <v>1824</v>
      </c>
      <c r="E562" s="18" t="s">
        <v>1</v>
      </c>
      <c r="F562" s="188">
        <v>106.449</v>
      </c>
      <c r="G562" s="35"/>
      <c r="H562" s="36"/>
    </row>
    <row r="563" spans="1:8" s="2" customFormat="1" ht="16.95" customHeight="1">
      <c r="A563" s="35"/>
      <c r="B563" s="36"/>
      <c r="C563" s="256" t="s">
        <v>1</v>
      </c>
      <c r="D563" s="256" t="s">
        <v>1825</v>
      </c>
      <c r="E563" s="18" t="s">
        <v>1</v>
      </c>
      <c r="F563" s="188">
        <v>8.8019999999999996</v>
      </c>
      <c r="G563" s="35"/>
      <c r="H563" s="36"/>
    </row>
    <row r="564" spans="1:8" s="2" customFormat="1" ht="16.95" customHeight="1">
      <c r="A564" s="35"/>
      <c r="B564" s="36"/>
      <c r="C564" s="256" t="s">
        <v>1</v>
      </c>
      <c r="D564" s="256" t="s">
        <v>1826</v>
      </c>
      <c r="E564" s="18" t="s">
        <v>1</v>
      </c>
      <c r="F564" s="188">
        <v>182.68600000000001</v>
      </c>
      <c r="G564" s="35"/>
      <c r="H564" s="36"/>
    </row>
    <row r="565" spans="1:8" s="2" customFormat="1" ht="16.95" customHeight="1">
      <c r="A565" s="35"/>
      <c r="B565" s="36"/>
      <c r="C565" s="256" t="s">
        <v>1</v>
      </c>
      <c r="D565" s="256" t="s">
        <v>1797</v>
      </c>
      <c r="E565" s="18" t="s">
        <v>1</v>
      </c>
      <c r="F565" s="188">
        <v>0</v>
      </c>
      <c r="G565" s="35"/>
      <c r="H565" s="36"/>
    </row>
    <row r="566" spans="1:8" s="2" customFormat="1" ht="16.95" customHeight="1">
      <c r="A566" s="35"/>
      <c r="B566" s="36"/>
      <c r="C566" s="256" t="s">
        <v>1</v>
      </c>
      <c r="D566" s="256" t="s">
        <v>1827</v>
      </c>
      <c r="E566" s="18" t="s">
        <v>1</v>
      </c>
      <c r="F566" s="188">
        <v>-193.88399999999999</v>
      </c>
      <c r="G566" s="35"/>
      <c r="H566" s="36"/>
    </row>
    <row r="567" spans="1:8" s="2" customFormat="1" ht="16.95" customHeight="1">
      <c r="A567" s="35"/>
      <c r="B567" s="36"/>
      <c r="C567" s="256" t="s">
        <v>1</v>
      </c>
      <c r="D567" s="256" t="s">
        <v>1828</v>
      </c>
      <c r="E567" s="18" t="s">
        <v>1</v>
      </c>
      <c r="F567" s="188">
        <v>-162.61099999999999</v>
      </c>
      <c r="G567" s="35"/>
      <c r="H567" s="36"/>
    </row>
    <row r="568" spans="1:8" s="2" customFormat="1" ht="16.95" customHeight="1">
      <c r="A568" s="35"/>
      <c r="B568" s="36"/>
      <c r="C568" s="256" t="s">
        <v>1</v>
      </c>
      <c r="D568" s="256" t="s">
        <v>1829</v>
      </c>
      <c r="E568" s="18" t="s">
        <v>1</v>
      </c>
      <c r="F568" s="188">
        <v>-0.82699999999999996</v>
      </c>
      <c r="G568" s="35"/>
      <c r="H568" s="36"/>
    </row>
    <row r="569" spans="1:8" s="2" customFormat="1" ht="16.95" customHeight="1">
      <c r="A569" s="35"/>
      <c r="B569" s="36"/>
      <c r="C569" s="256" t="s">
        <v>1</v>
      </c>
      <c r="D569" s="256" t="s">
        <v>1830</v>
      </c>
      <c r="E569" s="18" t="s">
        <v>1</v>
      </c>
      <c r="F569" s="188">
        <v>-20.09</v>
      </c>
      <c r="G569" s="35"/>
      <c r="H569" s="36"/>
    </row>
    <row r="570" spans="1:8" s="2" customFormat="1" ht="16.95" customHeight="1">
      <c r="A570" s="35"/>
      <c r="B570" s="36"/>
      <c r="C570" s="256" t="s">
        <v>1</v>
      </c>
      <c r="D570" s="256" t="s">
        <v>1831</v>
      </c>
      <c r="E570" s="18" t="s">
        <v>1</v>
      </c>
      <c r="F570" s="188">
        <v>-18.702999999999999</v>
      </c>
      <c r="G570" s="35"/>
      <c r="H570" s="36"/>
    </row>
    <row r="571" spans="1:8" s="2" customFormat="1" ht="16.95" customHeight="1">
      <c r="A571" s="35"/>
      <c r="B571" s="36"/>
      <c r="C571" s="256" t="s">
        <v>1</v>
      </c>
      <c r="D571" s="256" t="s">
        <v>1832</v>
      </c>
      <c r="E571" s="18" t="s">
        <v>1</v>
      </c>
      <c r="F571" s="188">
        <v>-10.127000000000001</v>
      </c>
      <c r="G571" s="35"/>
      <c r="H571" s="36"/>
    </row>
    <row r="572" spans="1:8" s="2" customFormat="1" ht="16.95" customHeight="1">
      <c r="A572" s="35"/>
      <c r="B572" s="36"/>
      <c r="C572" s="256" t="s">
        <v>1</v>
      </c>
      <c r="D572" s="256" t="s">
        <v>1833</v>
      </c>
      <c r="E572" s="18" t="s">
        <v>1</v>
      </c>
      <c r="F572" s="188">
        <v>-10.1</v>
      </c>
      <c r="G572" s="35"/>
      <c r="H572" s="36"/>
    </row>
    <row r="573" spans="1:8" s="2" customFormat="1" ht="16.95" customHeight="1">
      <c r="A573" s="35"/>
      <c r="B573" s="36"/>
      <c r="C573" s="256" t="s">
        <v>1</v>
      </c>
      <c r="D573" s="256" t="s">
        <v>1808</v>
      </c>
      <c r="E573" s="18" t="s">
        <v>1</v>
      </c>
      <c r="F573" s="188">
        <v>-34.892000000000003</v>
      </c>
      <c r="G573" s="35"/>
      <c r="H573" s="36"/>
    </row>
    <row r="574" spans="1:8" s="2" customFormat="1" ht="16.95" customHeight="1">
      <c r="A574" s="35"/>
      <c r="B574" s="36"/>
      <c r="C574" s="256" t="s">
        <v>1</v>
      </c>
      <c r="D574" s="256" t="s">
        <v>1834</v>
      </c>
      <c r="E574" s="18" t="s">
        <v>1</v>
      </c>
      <c r="F574" s="188">
        <v>-39.654000000000003</v>
      </c>
      <c r="G574" s="35"/>
      <c r="H574" s="36"/>
    </row>
    <row r="575" spans="1:8" s="2" customFormat="1" ht="16.95" customHeight="1">
      <c r="A575" s="35"/>
      <c r="B575" s="36"/>
      <c r="C575" s="256" t="s">
        <v>1</v>
      </c>
      <c r="D575" s="256" t="s">
        <v>1835</v>
      </c>
      <c r="E575" s="18" t="s">
        <v>1</v>
      </c>
      <c r="F575" s="188">
        <v>-26.462</v>
      </c>
      <c r="G575" s="35"/>
      <c r="H575" s="36"/>
    </row>
    <row r="576" spans="1:8" s="2" customFormat="1" ht="16.95" customHeight="1">
      <c r="A576" s="35"/>
      <c r="B576" s="36"/>
      <c r="C576" s="256" t="s">
        <v>1</v>
      </c>
      <c r="D576" s="256" t="s">
        <v>1683</v>
      </c>
      <c r="E576" s="18" t="s">
        <v>1</v>
      </c>
      <c r="F576" s="188">
        <v>0</v>
      </c>
      <c r="G576" s="35"/>
      <c r="H576" s="36"/>
    </row>
    <row r="577" spans="1:8" s="2" customFormat="1" ht="16.95" customHeight="1">
      <c r="A577" s="35"/>
      <c r="B577" s="36"/>
      <c r="C577" s="256" t="s">
        <v>1</v>
      </c>
      <c r="D577" s="256" t="s">
        <v>1836</v>
      </c>
      <c r="E577" s="18" t="s">
        <v>1</v>
      </c>
      <c r="F577" s="188">
        <v>100.21299999999999</v>
      </c>
      <c r="G577" s="35"/>
      <c r="H577" s="36"/>
    </row>
    <row r="578" spans="1:8" s="2" customFormat="1" ht="16.95" customHeight="1">
      <c r="A578" s="35"/>
      <c r="B578" s="36"/>
      <c r="C578" s="256" t="s">
        <v>1</v>
      </c>
      <c r="D578" s="256" t="s">
        <v>1837</v>
      </c>
      <c r="E578" s="18" t="s">
        <v>1</v>
      </c>
      <c r="F578" s="188">
        <v>162.02600000000001</v>
      </c>
      <c r="G578" s="35"/>
      <c r="H578" s="36"/>
    </row>
    <row r="579" spans="1:8" s="2" customFormat="1" ht="16.95" customHeight="1">
      <c r="A579" s="35"/>
      <c r="B579" s="36"/>
      <c r="C579" s="256" t="s">
        <v>1</v>
      </c>
      <c r="D579" s="256" t="s">
        <v>1838</v>
      </c>
      <c r="E579" s="18" t="s">
        <v>1</v>
      </c>
      <c r="F579" s="188">
        <v>1.2350000000000001</v>
      </c>
      <c r="G579" s="35"/>
      <c r="H579" s="36"/>
    </row>
    <row r="580" spans="1:8" s="2" customFormat="1" ht="16.95" customHeight="1">
      <c r="A580" s="35"/>
      <c r="B580" s="36"/>
      <c r="C580" s="256" t="s">
        <v>1</v>
      </c>
      <c r="D580" s="256" t="s">
        <v>1839</v>
      </c>
      <c r="E580" s="18" t="s">
        <v>1</v>
      </c>
      <c r="F580" s="188">
        <v>0.57299999999999995</v>
      </c>
      <c r="G580" s="35"/>
      <c r="H580" s="36"/>
    </row>
    <row r="581" spans="1:8" s="2" customFormat="1" ht="16.95" customHeight="1">
      <c r="A581" s="35"/>
      <c r="B581" s="36"/>
      <c r="C581" s="256" t="s">
        <v>1</v>
      </c>
      <c r="D581" s="256" t="s">
        <v>1840</v>
      </c>
      <c r="E581" s="18" t="s">
        <v>1</v>
      </c>
      <c r="F581" s="188">
        <v>111.343</v>
      </c>
      <c r="G581" s="35"/>
      <c r="H581" s="36"/>
    </row>
    <row r="582" spans="1:8" s="2" customFormat="1" ht="16.95" customHeight="1">
      <c r="A582" s="35"/>
      <c r="B582" s="36"/>
      <c r="C582" s="256" t="s">
        <v>1</v>
      </c>
      <c r="D582" s="256" t="s">
        <v>1841</v>
      </c>
      <c r="E582" s="18" t="s">
        <v>1</v>
      </c>
      <c r="F582" s="188">
        <v>0</v>
      </c>
      <c r="G582" s="35"/>
      <c r="H582" s="36"/>
    </row>
    <row r="583" spans="1:8" s="2" customFormat="1" ht="16.95" customHeight="1">
      <c r="A583" s="35"/>
      <c r="B583" s="36"/>
      <c r="C583" s="256" t="s">
        <v>1</v>
      </c>
      <c r="D583" s="256" t="s">
        <v>1842</v>
      </c>
      <c r="E583" s="18" t="s">
        <v>1</v>
      </c>
      <c r="F583" s="188">
        <v>-2.29</v>
      </c>
      <c r="G583" s="35"/>
      <c r="H583" s="36"/>
    </row>
    <row r="584" spans="1:8" s="2" customFormat="1" ht="16.95" customHeight="1">
      <c r="A584" s="35"/>
      <c r="B584" s="36"/>
      <c r="C584" s="256" t="s">
        <v>1</v>
      </c>
      <c r="D584" s="256" t="s">
        <v>1843</v>
      </c>
      <c r="E584" s="18" t="s">
        <v>1</v>
      </c>
      <c r="F584" s="188">
        <v>-2.0350000000000001</v>
      </c>
      <c r="G584" s="35"/>
      <c r="H584" s="36"/>
    </row>
    <row r="585" spans="1:8" s="2" customFormat="1" ht="16.95" customHeight="1">
      <c r="A585" s="35"/>
      <c r="B585" s="36"/>
      <c r="C585" s="256" t="s">
        <v>1</v>
      </c>
      <c r="D585" s="256" t="s">
        <v>1844</v>
      </c>
      <c r="E585" s="18" t="s">
        <v>1</v>
      </c>
      <c r="F585" s="188">
        <v>-76.945999999999998</v>
      </c>
      <c r="G585" s="35"/>
      <c r="H585" s="36"/>
    </row>
    <row r="586" spans="1:8" s="2" customFormat="1" ht="16.95" customHeight="1">
      <c r="A586" s="35"/>
      <c r="B586" s="36"/>
      <c r="C586" s="256" t="s">
        <v>1</v>
      </c>
      <c r="D586" s="256" t="s">
        <v>1845</v>
      </c>
      <c r="E586" s="18" t="s">
        <v>1</v>
      </c>
      <c r="F586" s="188">
        <v>-2.4380000000000002</v>
      </c>
      <c r="G586" s="35"/>
      <c r="H586" s="36"/>
    </row>
    <row r="587" spans="1:8" s="2" customFormat="1" ht="16.95" customHeight="1">
      <c r="A587" s="35"/>
      <c r="B587" s="36"/>
      <c r="C587" s="256" t="s">
        <v>1</v>
      </c>
      <c r="D587" s="256" t="s">
        <v>1846</v>
      </c>
      <c r="E587" s="18" t="s">
        <v>1</v>
      </c>
      <c r="F587" s="188">
        <v>-2.2469999999999999</v>
      </c>
      <c r="G587" s="35"/>
      <c r="H587" s="36"/>
    </row>
    <row r="588" spans="1:8" s="2" customFormat="1" ht="16.95" customHeight="1">
      <c r="A588" s="35"/>
      <c r="B588" s="36"/>
      <c r="C588" s="256" t="s">
        <v>1</v>
      </c>
      <c r="D588" s="256" t="s">
        <v>1689</v>
      </c>
      <c r="E588" s="18" t="s">
        <v>1</v>
      </c>
      <c r="F588" s="188">
        <v>0</v>
      </c>
      <c r="G588" s="35"/>
      <c r="H588" s="36"/>
    </row>
    <row r="589" spans="1:8" s="2" customFormat="1" ht="16.95" customHeight="1">
      <c r="A589" s="35"/>
      <c r="B589" s="36"/>
      <c r="C589" s="256" t="s">
        <v>1</v>
      </c>
      <c r="D589" s="256" t="s">
        <v>1673</v>
      </c>
      <c r="E589" s="18" t="s">
        <v>1</v>
      </c>
      <c r="F589" s="188">
        <v>0</v>
      </c>
      <c r="G589" s="35"/>
      <c r="H589" s="36"/>
    </row>
    <row r="590" spans="1:8" s="2" customFormat="1" ht="16.95" customHeight="1">
      <c r="A590" s="35"/>
      <c r="B590" s="36"/>
      <c r="C590" s="256" t="s">
        <v>1</v>
      </c>
      <c r="D590" s="256" t="s">
        <v>1847</v>
      </c>
      <c r="E590" s="18" t="s">
        <v>1</v>
      </c>
      <c r="F590" s="188">
        <v>166.852</v>
      </c>
      <c r="G590" s="35"/>
      <c r="H590" s="36"/>
    </row>
    <row r="591" spans="1:8" s="2" customFormat="1" ht="16.95" customHeight="1">
      <c r="A591" s="35"/>
      <c r="B591" s="36"/>
      <c r="C591" s="256" t="s">
        <v>1</v>
      </c>
      <c r="D591" s="256" t="s">
        <v>1848</v>
      </c>
      <c r="E591" s="18" t="s">
        <v>1</v>
      </c>
      <c r="F591" s="188">
        <v>7.54</v>
      </c>
      <c r="G591" s="35"/>
      <c r="H591" s="36"/>
    </row>
    <row r="592" spans="1:8" s="2" customFormat="1" ht="16.95" customHeight="1">
      <c r="A592" s="35"/>
      <c r="B592" s="36"/>
      <c r="C592" s="256" t="s">
        <v>1</v>
      </c>
      <c r="D592" s="256" t="s">
        <v>1849</v>
      </c>
      <c r="E592" s="18" t="s">
        <v>1</v>
      </c>
      <c r="F592" s="188">
        <v>-77.793999999999997</v>
      </c>
      <c r="G592" s="35"/>
      <c r="H592" s="36"/>
    </row>
    <row r="593" spans="1:8" s="2" customFormat="1" ht="16.95" customHeight="1">
      <c r="A593" s="35"/>
      <c r="B593" s="36"/>
      <c r="C593" s="256" t="s">
        <v>1</v>
      </c>
      <c r="D593" s="256" t="s">
        <v>1683</v>
      </c>
      <c r="E593" s="18" t="s">
        <v>1</v>
      </c>
      <c r="F593" s="188">
        <v>0</v>
      </c>
      <c r="G593" s="35"/>
      <c r="H593" s="36"/>
    </row>
    <row r="594" spans="1:8" s="2" customFormat="1" ht="16.95" customHeight="1">
      <c r="A594" s="35"/>
      <c r="B594" s="36"/>
      <c r="C594" s="256" t="s">
        <v>1</v>
      </c>
      <c r="D594" s="256" t="s">
        <v>1850</v>
      </c>
      <c r="E594" s="18" t="s">
        <v>1</v>
      </c>
      <c r="F594" s="188">
        <v>188.28399999999999</v>
      </c>
      <c r="G594" s="35"/>
      <c r="H594" s="36"/>
    </row>
    <row r="595" spans="1:8" s="2" customFormat="1" ht="16.95" customHeight="1">
      <c r="A595" s="35"/>
      <c r="B595" s="36"/>
      <c r="C595" s="256" t="s">
        <v>1</v>
      </c>
      <c r="D595" s="256" t="s">
        <v>1851</v>
      </c>
      <c r="E595" s="18" t="s">
        <v>1</v>
      </c>
      <c r="F595" s="188">
        <v>0.51100000000000001</v>
      </c>
      <c r="G595" s="35"/>
      <c r="H595" s="36"/>
    </row>
    <row r="596" spans="1:8" s="2" customFormat="1" ht="16.95" customHeight="1">
      <c r="A596" s="35"/>
      <c r="B596" s="36"/>
      <c r="C596" s="256" t="s">
        <v>1</v>
      </c>
      <c r="D596" s="256" t="s">
        <v>1852</v>
      </c>
      <c r="E596" s="18" t="s">
        <v>1</v>
      </c>
      <c r="F596" s="188">
        <v>0</v>
      </c>
      <c r="G596" s="35"/>
      <c r="H596" s="36"/>
    </row>
    <row r="597" spans="1:8" s="2" customFormat="1" ht="16.95" customHeight="1">
      <c r="A597" s="35"/>
      <c r="B597" s="36"/>
      <c r="C597" s="256" t="s">
        <v>1</v>
      </c>
      <c r="D597" s="256" t="s">
        <v>1818</v>
      </c>
      <c r="E597" s="18" t="s">
        <v>1</v>
      </c>
      <c r="F597" s="188">
        <v>-38.402000000000001</v>
      </c>
      <c r="G597" s="35"/>
      <c r="H597" s="36"/>
    </row>
    <row r="598" spans="1:8" s="2" customFormat="1" ht="16.95" customHeight="1">
      <c r="A598" s="35"/>
      <c r="B598" s="36"/>
      <c r="C598" s="256" t="s">
        <v>1</v>
      </c>
      <c r="D598" s="256" t="s">
        <v>1818</v>
      </c>
      <c r="E598" s="18" t="s">
        <v>1</v>
      </c>
      <c r="F598" s="188">
        <v>-38.402000000000001</v>
      </c>
      <c r="G598" s="35"/>
      <c r="H598" s="36"/>
    </row>
    <row r="599" spans="1:8" s="2" customFormat="1" ht="16.95" customHeight="1">
      <c r="A599" s="35"/>
      <c r="B599" s="36"/>
      <c r="C599" s="256" t="s">
        <v>1</v>
      </c>
      <c r="D599" s="256" t="s">
        <v>1691</v>
      </c>
      <c r="E599" s="18" t="s">
        <v>1</v>
      </c>
      <c r="F599" s="188">
        <v>0</v>
      </c>
      <c r="G599" s="35"/>
      <c r="H599" s="36"/>
    </row>
    <row r="600" spans="1:8" s="2" customFormat="1" ht="16.95" customHeight="1">
      <c r="A600" s="35"/>
      <c r="B600" s="36"/>
      <c r="C600" s="256" t="s">
        <v>1</v>
      </c>
      <c r="D600" s="256" t="s">
        <v>1853</v>
      </c>
      <c r="E600" s="18" t="s">
        <v>1</v>
      </c>
      <c r="F600" s="188">
        <v>151.04400000000001</v>
      </c>
      <c r="G600" s="35"/>
      <c r="H600" s="36"/>
    </row>
    <row r="601" spans="1:8" s="2" customFormat="1" ht="16.95" customHeight="1">
      <c r="A601" s="35"/>
      <c r="B601" s="36"/>
      <c r="C601" s="256" t="s">
        <v>1</v>
      </c>
      <c r="D601" s="256" t="s">
        <v>1854</v>
      </c>
      <c r="E601" s="18" t="s">
        <v>1</v>
      </c>
      <c r="F601" s="188">
        <v>-68.715000000000003</v>
      </c>
      <c r="G601" s="35"/>
      <c r="H601" s="36"/>
    </row>
    <row r="602" spans="1:8" s="2" customFormat="1" ht="16.95" customHeight="1">
      <c r="A602" s="35"/>
      <c r="B602" s="36"/>
      <c r="C602" s="256" t="s">
        <v>1</v>
      </c>
      <c r="D602" s="256" t="s">
        <v>1693</v>
      </c>
      <c r="E602" s="18" t="s">
        <v>1</v>
      </c>
      <c r="F602" s="188">
        <v>0</v>
      </c>
      <c r="G602" s="35"/>
      <c r="H602" s="36"/>
    </row>
    <row r="603" spans="1:8" s="2" customFormat="1" ht="16.95" customHeight="1">
      <c r="A603" s="35"/>
      <c r="B603" s="36"/>
      <c r="C603" s="256" t="s">
        <v>1</v>
      </c>
      <c r="D603" s="256" t="s">
        <v>1855</v>
      </c>
      <c r="E603" s="18" t="s">
        <v>1</v>
      </c>
      <c r="F603" s="188">
        <v>236.482</v>
      </c>
      <c r="G603" s="35"/>
      <c r="H603" s="36"/>
    </row>
    <row r="604" spans="1:8" s="2" customFormat="1" ht="16.95" customHeight="1">
      <c r="A604" s="35"/>
      <c r="B604" s="36"/>
      <c r="C604" s="256" t="s">
        <v>1</v>
      </c>
      <c r="D604" s="256" t="s">
        <v>1856</v>
      </c>
      <c r="E604" s="18" t="s">
        <v>1</v>
      </c>
      <c r="F604" s="188">
        <v>0.71899999999999997</v>
      </c>
      <c r="G604" s="35"/>
      <c r="H604" s="36"/>
    </row>
    <row r="605" spans="1:8" s="2" customFormat="1" ht="16.95" customHeight="1">
      <c r="A605" s="35"/>
      <c r="B605" s="36"/>
      <c r="C605" s="256" t="s">
        <v>1</v>
      </c>
      <c r="D605" s="256" t="s">
        <v>1857</v>
      </c>
      <c r="E605" s="18" t="s">
        <v>1</v>
      </c>
      <c r="F605" s="188">
        <v>1.323</v>
      </c>
      <c r="G605" s="35"/>
      <c r="H605" s="36"/>
    </row>
    <row r="606" spans="1:8" s="2" customFormat="1" ht="16.95" customHeight="1">
      <c r="A606" s="35"/>
      <c r="B606" s="36"/>
      <c r="C606" s="256" t="s">
        <v>1</v>
      </c>
      <c r="D606" s="256" t="s">
        <v>1852</v>
      </c>
      <c r="E606" s="18" t="s">
        <v>1</v>
      </c>
      <c r="F606" s="188">
        <v>0</v>
      </c>
      <c r="G606" s="35"/>
      <c r="H606" s="36"/>
    </row>
    <row r="607" spans="1:8" s="2" customFormat="1" ht="16.95" customHeight="1">
      <c r="A607" s="35"/>
      <c r="B607" s="36"/>
      <c r="C607" s="256" t="s">
        <v>1</v>
      </c>
      <c r="D607" s="256" t="s">
        <v>1858</v>
      </c>
      <c r="E607" s="18" t="s">
        <v>1</v>
      </c>
      <c r="F607" s="188">
        <v>-34.939</v>
      </c>
      <c r="G607" s="35"/>
      <c r="H607" s="36"/>
    </row>
    <row r="608" spans="1:8" s="2" customFormat="1" ht="16.95" customHeight="1">
      <c r="A608" s="35"/>
      <c r="B608" s="36"/>
      <c r="C608" s="256" t="s">
        <v>1</v>
      </c>
      <c r="D608" s="256" t="s">
        <v>1859</v>
      </c>
      <c r="E608" s="18" t="s">
        <v>1</v>
      </c>
      <c r="F608" s="188">
        <v>-30.414999999999999</v>
      </c>
      <c r="G608" s="35"/>
      <c r="H608" s="36"/>
    </row>
    <row r="609" spans="1:8" s="2" customFormat="1" ht="16.95" customHeight="1">
      <c r="A609" s="35"/>
      <c r="B609" s="36"/>
      <c r="C609" s="256" t="s">
        <v>1</v>
      </c>
      <c r="D609" s="256" t="s">
        <v>1860</v>
      </c>
      <c r="E609" s="18" t="s">
        <v>1</v>
      </c>
      <c r="F609" s="188">
        <v>-30.937000000000001</v>
      </c>
      <c r="G609" s="35"/>
      <c r="H609" s="36"/>
    </row>
    <row r="610" spans="1:8" s="2" customFormat="1" ht="16.95" customHeight="1">
      <c r="A610" s="35"/>
      <c r="B610" s="36"/>
      <c r="C610" s="256" t="s">
        <v>1</v>
      </c>
      <c r="D610" s="256" t="s">
        <v>1861</v>
      </c>
      <c r="E610" s="18" t="s">
        <v>1</v>
      </c>
      <c r="F610" s="188">
        <v>-4.3680000000000003</v>
      </c>
      <c r="G610" s="35"/>
      <c r="H610" s="36"/>
    </row>
    <row r="611" spans="1:8" s="2" customFormat="1" ht="16.95" customHeight="1">
      <c r="A611" s="35"/>
      <c r="B611" s="36"/>
      <c r="C611" s="256" t="s">
        <v>1</v>
      </c>
      <c r="D611" s="256" t="s">
        <v>1862</v>
      </c>
      <c r="E611" s="18" t="s">
        <v>1</v>
      </c>
      <c r="F611" s="188">
        <v>-7.226</v>
      </c>
      <c r="G611" s="35"/>
      <c r="H611" s="36"/>
    </row>
    <row r="612" spans="1:8" s="2" customFormat="1" ht="16.95" customHeight="1">
      <c r="A612" s="35"/>
      <c r="B612" s="36"/>
      <c r="C612" s="256" t="s">
        <v>1</v>
      </c>
      <c r="D612" s="256" t="s">
        <v>1780</v>
      </c>
      <c r="E612" s="18" t="s">
        <v>1</v>
      </c>
      <c r="F612" s="188">
        <v>0</v>
      </c>
      <c r="G612" s="35"/>
      <c r="H612" s="36"/>
    </row>
    <row r="613" spans="1:8" s="2" customFormat="1" ht="16.95" customHeight="1">
      <c r="A613" s="35"/>
      <c r="B613" s="36"/>
      <c r="C613" s="256" t="s">
        <v>1</v>
      </c>
      <c r="D613" s="256" t="s">
        <v>1863</v>
      </c>
      <c r="E613" s="18" t="s">
        <v>1</v>
      </c>
      <c r="F613" s="188">
        <v>17.343</v>
      </c>
      <c r="G613" s="35"/>
      <c r="H613" s="36"/>
    </row>
    <row r="614" spans="1:8" s="2" customFormat="1" ht="16.95" customHeight="1">
      <c r="A614" s="35"/>
      <c r="B614" s="36"/>
      <c r="C614" s="256" t="s">
        <v>1</v>
      </c>
      <c r="D614" s="256" t="s">
        <v>1864</v>
      </c>
      <c r="E614" s="18" t="s">
        <v>1</v>
      </c>
      <c r="F614" s="188">
        <v>10.214</v>
      </c>
      <c r="G614" s="35"/>
      <c r="H614" s="36"/>
    </row>
    <row r="615" spans="1:8" s="2" customFormat="1" ht="16.95" customHeight="1">
      <c r="A615" s="35"/>
      <c r="B615" s="36"/>
      <c r="C615" s="256" t="s">
        <v>286</v>
      </c>
      <c r="D615" s="256" t="s">
        <v>590</v>
      </c>
      <c r="E615" s="18" t="s">
        <v>1</v>
      </c>
      <c r="F615" s="188">
        <v>2138.52</v>
      </c>
      <c r="G615" s="35"/>
      <c r="H615" s="36"/>
    </row>
    <row r="616" spans="1:8" s="2" customFormat="1" ht="16.95" customHeight="1">
      <c r="A616" s="35"/>
      <c r="B616" s="36"/>
      <c r="C616" s="257" t="s">
        <v>8511</v>
      </c>
      <c r="D616" s="35"/>
      <c r="E616" s="35"/>
      <c r="F616" s="35"/>
      <c r="G616" s="35"/>
      <c r="H616" s="36"/>
    </row>
    <row r="617" spans="1:8" s="2" customFormat="1" ht="30.6">
      <c r="A617" s="35"/>
      <c r="B617" s="36"/>
      <c r="C617" s="256" t="s">
        <v>1788</v>
      </c>
      <c r="D617" s="256" t="s">
        <v>1789</v>
      </c>
      <c r="E617" s="18" t="s">
        <v>529</v>
      </c>
      <c r="F617" s="188">
        <v>2138.52</v>
      </c>
      <c r="G617" s="35"/>
      <c r="H617" s="36"/>
    </row>
    <row r="618" spans="1:8" s="2" customFormat="1" ht="30.6">
      <c r="A618" s="35"/>
      <c r="B618" s="36"/>
      <c r="C618" s="256" t="s">
        <v>1705</v>
      </c>
      <c r="D618" s="256" t="s">
        <v>1706</v>
      </c>
      <c r="E618" s="18" t="s">
        <v>529</v>
      </c>
      <c r="F618" s="188">
        <v>2476.7950000000001</v>
      </c>
      <c r="G618" s="35"/>
      <c r="H618" s="36"/>
    </row>
    <row r="619" spans="1:8" s="2" customFormat="1" ht="16.95" customHeight="1">
      <c r="A619" s="35"/>
      <c r="B619" s="36"/>
      <c r="C619" s="252" t="s">
        <v>289</v>
      </c>
      <c r="D619" s="253" t="s">
        <v>290</v>
      </c>
      <c r="E619" s="254" t="s">
        <v>1</v>
      </c>
      <c r="F619" s="255">
        <v>18.544</v>
      </c>
      <c r="G619" s="35"/>
      <c r="H619" s="36"/>
    </row>
    <row r="620" spans="1:8" s="2" customFormat="1" ht="16.95" customHeight="1">
      <c r="A620" s="35"/>
      <c r="B620" s="36"/>
      <c r="C620" s="256" t="s">
        <v>1</v>
      </c>
      <c r="D620" s="256" t="s">
        <v>577</v>
      </c>
      <c r="E620" s="18" t="s">
        <v>1</v>
      </c>
      <c r="F620" s="188">
        <v>0</v>
      </c>
      <c r="G620" s="35"/>
      <c r="H620" s="36"/>
    </row>
    <row r="621" spans="1:8" s="2" customFormat="1" ht="16.95" customHeight="1">
      <c r="A621" s="35"/>
      <c r="B621" s="36"/>
      <c r="C621" s="256" t="s">
        <v>1</v>
      </c>
      <c r="D621" s="256" t="s">
        <v>1780</v>
      </c>
      <c r="E621" s="18" t="s">
        <v>1</v>
      </c>
      <c r="F621" s="188">
        <v>0</v>
      </c>
      <c r="G621" s="35"/>
      <c r="H621" s="36"/>
    </row>
    <row r="622" spans="1:8" s="2" customFormat="1" ht="16.95" customHeight="1">
      <c r="A622" s="35"/>
      <c r="B622" s="36"/>
      <c r="C622" s="256" t="s">
        <v>1</v>
      </c>
      <c r="D622" s="256" t="s">
        <v>1869</v>
      </c>
      <c r="E622" s="18" t="s">
        <v>1</v>
      </c>
      <c r="F622" s="188">
        <v>18.544</v>
      </c>
      <c r="G622" s="35"/>
      <c r="H622" s="36"/>
    </row>
    <row r="623" spans="1:8" s="2" customFormat="1" ht="16.95" customHeight="1">
      <c r="A623" s="35"/>
      <c r="B623" s="36"/>
      <c r="C623" s="256" t="s">
        <v>289</v>
      </c>
      <c r="D623" s="256" t="s">
        <v>590</v>
      </c>
      <c r="E623" s="18" t="s">
        <v>1</v>
      </c>
      <c r="F623" s="188">
        <v>18.544</v>
      </c>
      <c r="G623" s="35"/>
      <c r="H623" s="36"/>
    </row>
    <row r="624" spans="1:8" s="2" customFormat="1" ht="16.95" customHeight="1">
      <c r="A624" s="35"/>
      <c r="B624" s="36"/>
      <c r="C624" s="257" t="s">
        <v>8511</v>
      </c>
      <c r="D624" s="35"/>
      <c r="E624" s="35"/>
      <c r="F624" s="35"/>
      <c r="G624" s="35"/>
      <c r="H624" s="36"/>
    </row>
    <row r="625" spans="1:8" s="2" customFormat="1" ht="30.6">
      <c r="A625" s="35"/>
      <c r="B625" s="36"/>
      <c r="C625" s="256" t="s">
        <v>1866</v>
      </c>
      <c r="D625" s="256" t="s">
        <v>1867</v>
      </c>
      <c r="E625" s="18" t="s">
        <v>529</v>
      </c>
      <c r="F625" s="188">
        <v>18.544</v>
      </c>
      <c r="G625" s="35"/>
      <c r="H625" s="36"/>
    </row>
    <row r="626" spans="1:8" s="2" customFormat="1" ht="30.6">
      <c r="A626" s="35"/>
      <c r="B626" s="36"/>
      <c r="C626" s="256" t="s">
        <v>1705</v>
      </c>
      <c r="D626" s="256" t="s">
        <v>1706</v>
      </c>
      <c r="E626" s="18" t="s">
        <v>529</v>
      </c>
      <c r="F626" s="188">
        <v>2476.7950000000001</v>
      </c>
      <c r="G626" s="35"/>
      <c r="H626" s="36"/>
    </row>
    <row r="627" spans="1:8" s="2" customFormat="1" ht="16.95" customHeight="1">
      <c r="A627" s="35"/>
      <c r="B627" s="36"/>
      <c r="C627" s="252" t="s">
        <v>292</v>
      </c>
      <c r="D627" s="253" t="s">
        <v>293</v>
      </c>
      <c r="E627" s="254" t="s">
        <v>1</v>
      </c>
      <c r="F627" s="255">
        <v>21.193999999999999</v>
      </c>
      <c r="G627" s="35"/>
      <c r="H627" s="36"/>
    </row>
    <row r="628" spans="1:8" s="2" customFormat="1" ht="16.95" customHeight="1">
      <c r="A628" s="35"/>
      <c r="B628" s="36"/>
      <c r="C628" s="256" t="s">
        <v>1</v>
      </c>
      <c r="D628" s="256" t="s">
        <v>577</v>
      </c>
      <c r="E628" s="18" t="s">
        <v>1</v>
      </c>
      <c r="F628" s="188">
        <v>0</v>
      </c>
      <c r="G628" s="35"/>
      <c r="H628" s="36"/>
    </row>
    <row r="629" spans="1:8" s="2" customFormat="1" ht="16.95" customHeight="1">
      <c r="A629" s="35"/>
      <c r="B629" s="36"/>
      <c r="C629" s="256" t="s">
        <v>1</v>
      </c>
      <c r="D629" s="256" t="s">
        <v>1874</v>
      </c>
      <c r="E629" s="18" t="s">
        <v>1</v>
      </c>
      <c r="F629" s="188">
        <v>0</v>
      </c>
      <c r="G629" s="35"/>
      <c r="H629" s="36"/>
    </row>
    <row r="630" spans="1:8" s="2" customFormat="1" ht="16.95" customHeight="1">
      <c r="A630" s="35"/>
      <c r="B630" s="36"/>
      <c r="C630" s="256" t="s">
        <v>1</v>
      </c>
      <c r="D630" s="256" t="s">
        <v>1875</v>
      </c>
      <c r="E630" s="18" t="s">
        <v>1</v>
      </c>
      <c r="F630" s="188">
        <v>10.464</v>
      </c>
      <c r="G630" s="35"/>
      <c r="H630" s="36"/>
    </row>
    <row r="631" spans="1:8" s="2" customFormat="1" ht="16.95" customHeight="1">
      <c r="A631" s="35"/>
      <c r="B631" s="36"/>
      <c r="C631" s="256" t="s">
        <v>1</v>
      </c>
      <c r="D631" s="256" t="s">
        <v>1673</v>
      </c>
      <c r="E631" s="18" t="s">
        <v>1</v>
      </c>
      <c r="F631" s="188">
        <v>0</v>
      </c>
      <c r="G631" s="35"/>
      <c r="H631" s="36"/>
    </row>
    <row r="632" spans="1:8" s="2" customFormat="1" ht="16.95" customHeight="1">
      <c r="A632" s="35"/>
      <c r="B632" s="36"/>
      <c r="C632" s="256" t="s">
        <v>1</v>
      </c>
      <c r="D632" s="256" t="s">
        <v>1876</v>
      </c>
      <c r="E632" s="18" t="s">
        <v>1</v>
      </c>
      <c r="F632" s="188">
        <v>10.73</v>
      </c>
      <c r="G632" s="35"/>
      <c r="H632" s="36"/>
    </row>
    <row r="633" spans="1:8" s="2" customFormat="1" ht="16.95" customHeight="1">
      <c r="A633" s="35"/>
      <c r="B633" s="36"/>
      <c r="C633" s="256" t="s">
        <v>292</v>
      </c>
      <c r="D633" s="256" t="s">
        <v>590</v>
      </c>
      <c r="E633" s="18" t="s">
        <v>1</v>
      </c>
      <c r="F633" s="188">
        <v>21.193999999999999</v>
      </c>
      <c r="G633" s="35"/>
      <c r="H633" s="36"/>
    </row>
    <row r="634" spans="1:8" s="2" customFormat="1" ht="16.95" customHeight="1">
      <c r="A634" s="35"/>
      <c r="B634" s="36"/>
      <c r="C634" s="257" t="s">
        <v>8511</v>
      </c>
      <c r="D634" s="35"/>
      <c r="E634" s="35"/>
      <c r="F634" s="35"/>
      <c r="G634" s="35"/>
      <c r="H634" s="36"/>
    </row>
    <row r="635" spans="1:8" s="2" customFormat="1" ht="30.6">
      <c r="A635" s="35"/>
      <c r="B635" s="36"/>
      <c r="C635" s="256" t="s">
        <v>1871</v>
      </c>
      <c r="D635" s="256" t="s">
        <v>1872</v>
      </c>
      <c r="E635" s="18" t="s">
        <v>529</v>
      </c>
      <c r="F635" s="188">
        <v>21.193999999999999</v>
      </c>
      <c r="G635" s="35"/>
      <c r="H635" s="36"/>
    </row>
    <row r="636" spans="1:8" s="2" customFormat="1" ht="30.6">
      <c r="A636" s="35"/>
      <c r="B636" s="36"/>
      <c r="C636" s="256" t="s">
        <v>1705</v>
      </c>
      <c r="D636" s="256" t="s">
        <v>1706</v>
      </c>
      <c r="E636" s="18" t="s">
        <v>529</v>
      </c>
      <c r="F636" s="188">
        <v>2476.7950000000001</v>
      </c>
      <c r="G636" s="35"/>
      <c r="H636" s="36"/>
    </row>
    <row r="637" spans="1:8" s="2" customFormat="1" ht="16.95" customHeight="1">
      <c r="A637" s="35"/>
      <c r="B637" s="36"/>
      <c r="C637" s="252" t="s">
        <v>295</v>
      </c>
      <c r="D637" s="253" t="s">
        <v>296</v>
      </c>
      <c r="E637" s="254" t="s">
        <v>1</v>
      </c>
      <c r="F637" s="255">
        <v>2.6</v>
      </c>
      <c r="G637" s="35"/>
      <c r="H637" s="36"/>
    </row>
    <row r="638" spans="1:8" s="2" customFormat="1" ht="16.95" customHeight="1">
      <c r="A638" s="35"/>
      <c r="B638" s="36"/>
      <c r="C638" s="256" t="s">
        <v>1</v>
      </c>
      <c r="D638" s="256" t="s">
        <v>577</v>
      </c>
      <c r="E638" s="18" t="s">
        <v>1</v>
      </c>
      <c r="F638" s="188">
        <v>0</v>
      </c>
      <c r="G638" s="35"/>
      <c r="H638" s="36"/>
    </row>
    <row r="639" spans="1:8" s="2" customFormat="1" ht="16.95" customHeight="1">
      <c r="A639" s="35"/>
      <c r="B639" s="36"/>
      <c r="C639" s="256" t="s">
        <v>1</v>
      </c>
      <c r="D639" s="256" t="s">
        <v>1881</v>
      </c>
      <c r="E639" s="18" t="s">
        <v>1</v>
      </c>
      <c r="F639" s="188">
        <v>0</v>
      </c>
      <c r="G639" s="35"/>
      <c r="H639" s="36"/>
    </row>
    <row r="640" spans="1:8" s="2" customFormat="1" ht="16.95" customHeight="1">
      <c r="A640" s="35"/>
      <c r="B640" s="36"/>
      <c r="C640" s="256" t="s">
        <v>1</v>
      </c>
      <c r="D640" s="256" t="s">
        <v>1882</v>
      </c>
      <c r="E640" s="18" t="s">
        <v>1</v>
      </c>
      <c r="F640" s="188">
        <v>2.6</v>
      </c>
      <c r="G640" s="35"/>
      <c r="H640" s="36"/>
    </row>
    <row r="641" spans="1:8" s="2" customFormat="1" ht="16.95" customHeight="1">
      <c r="A641" s="35"/>
      <c r="B641" s="36"/>
      <c r="C641" s="256" t="s">
        <v>295</v>
      </c>
      <c r="D641" s="256" t="s">
        <v>590</v>
      </c>
      <c r="E641" s="18" t="s">
        <v>1</v>
      </c>
      <c r="F641" s="188">
        <v>2.6</v>
      </c>
      <c r="G641" s="35"/>
      <c r="H641" s="36"/>
    </row>
    <row r="642" spans="1:8" s="2" customFormat="1" ht="16.95" customHeight="1">
      <c r="A642" s="35"/>
      <c r="B642" s="36"/>
      <c r="C642" s="257" t="s">
        <v>8511</v>
      </c>
      <c r="D642" s="35"/>
      <c r="E642" s="35"/>
      <c r="F642" s="35"/>
      <c r="G642" s="35"/>
      <c r="H642" s="36"/>
    </row>
    <row r="643" spans="1:8" s="2" customFormat="1" ht="20.399999999999999">
      <c r="A643" s="35"/>
      <c r="B643" s="36"/>
      <c r="C643" s="256" t="s">
        <v>1878</v>
      </c>
      <c r="D643" s="256" t="s">
        <v>1879</v>
      </c>
      <c r="E643" s="18" t="s">
        <v>529</v>
      </c>
      <c r="F643" s="188">
        <v>2.6</v>
      </c>
      <c r="G643" s="35"/>
      <c r="H643" s="36"/>
    </row>
    <row r="644" spans="1:8" s="2" customFormat="1" ht="30.6">
      <c r="A644" s="35"/>
      <c r="B644" s="36"/>
      <c r="C644" s="256" t="s">
        <v>1705</v>
      </c>
      <c r="D644" s="256" t="s">
        <v>1706</v>
      </c>
      <c r="E644" s="18" t="s">
        <v>529</v>
      </c>
      <c r="F644" s="188">
        <v>2476.7950000000001</v>
      </c>
      <c r="G644" s="35"/>
      <c r="H644" s="36"/>
    </row>
    <row r="645" spans="1:8" s="2" customFormat="1" ht="16.95" customHeight="1">
      <c r="A645" s="35"/>
      <c r="B645" s="36"/>
      <c r="C645" s="252" t="s">
        <v>298</v>
      </c>
      <c r="D645" s="253" t="s">
        <v>299</v>
      </c>
      <c r="E645" s="254" t="s">
        <v>1</v>
      </c>
      <c r="F645" s="255">
        <v>0.378</v>
      </c>
      <c r="G645" s="35"/>
      <c r="H645" s="36"/>
    </row>
    <row r="646" spans="1:8" s="2" customFormat="1" ht="16.95" customHeight="1">
      <c r="A646" s="35"/>
      <c r="B646" s="36"/>
      <c r="C646" s="256" t="s">
        <v>1</v>
      </c>
      <c r="D646" s="256" t="s">
        <v>577</v>
      </c>
      <c r="E646" s="18" t="s">
        <v>1</v>
      </c>
      <c r="F646" s="188">
        <v>0</v>
      </c>
      <c r="G646" s="35"/>
      <c r="H646" s="36"/>
    </row>
    <row r="647" spans="1:8" s="2" customFormat="1" ht="16.95" customHeight="1">
      <c r="A647" s="35"/>
      <c r="B647" s="36"/>
      <c r="C647" s="256" t="s">
        <v>1</v>
      </c>
      <c r="D647" s="256" t="s">
        <v>1652</v>
      </c>
      <c r="E647" s="18" t="s">
        <v>1</v>
      </c>
      <c r="F647" s="188">
        <v>0</v>
      </c>
      <c r="G647" s="35"/>
      <c r="H647" s="36"/>
    </row>
    <row r="648" spans="1:8" s="2" customFormat="1" ht="16.95" customHeight="1">
      <c r="A648" s="35"/>
      <c r="B648" s="36"/>
      <c r="C648" s="256" t="s">
        <v>1</v>
      </c>
      <c r="D648" s="256" t="s">
        <v>1954</v>
      </c>
      <c r="E648" s="18" t="s">
        <v>1</v>
      </c>
      <c r="F648" s="188">
        <v>7.4999999999999997E-2</v>
      </c>
      <c r="G648" s="35"/>
      <c r="H648" s="36"/>
    </row>
    <row r="649" spans="1:8" s="2" customFormat="1" ht="16.95" customHeight="1">
      <c r="A649" s="35"/>
      <c r="B649" s="36"/>
      <c r="C649" s="256" t="s">
        <v>1</v>
      </c>
      <c r="D649" s="256" t="s">
        <v>1955</v>
      </c>
      <c r="E649" s="18" t="s">
        <v>1</v>
      </c>
      <c r="F649" s="188">
        <v>7.6999999999999999E-2</v>
      </c>
      <c r="G649" s="35"/>
      <c r="H649" s="36"/>
    </row>
    <row r="650" spans="1:8" s="2" customFormat="1" ht="16.95" customHeight="1">
      <c r="A650" s="35"/>
      <c r="B650" s="36"/>
      <c r="C650" s="256" t="s">
        <v>1</v>
      </c>
      <c r="D650" s="256" t="s">
        <v>1673</v>
      </c>
      <c r="E650" s="18" t="s">
        <v>1</v>
      </c>
      <c r="F650" s="188">
        <v>0</v>
      </c>
      <c r="G650" s="35"/>
      <c r="H650" s="36"/>
    </row>
    <row r="651" spans="1:8" s="2" customFormat="1" ht="16.95" customHeight="1">
      <c r="A651" s="35"/>
      <c r="B651" s="36"/>
      <c r="C651" s="256" t="s">
        <v>1</v>
      </c>
      <c r="D651" s="256" t="s">
        <v>1956</v>
      </c>
      <c r="E651" s="18" t="s">
        <v>1</v>
      </c>
      <c r="F651" s="188">
        <v>0.08</v>
      </c>
      <c r="G651" s="35"/>
      <c r="H651" s="36"/>
    </row>
    <row r="652" spans="1:8" s="2" customFormat="1" ht="16.95" customHeight="1">
      <c r="A652" s="35"/>
      <c r="B652" s="36"/>
      <c r="C652" s="256" t="s">
        <v>1</v>
      </c>
      <c r="D652" s="256" t="s">
        <v>1957</v>
      </c>
      <c r="E652" s="18" t="s">
        <v>1</v>
      </c>
      <c r="F652" s="188">
        <v>7.2999999999999995E-2</v>
      </c>
      <c r="G652" s="35"/>
      <c r="H652" s="36"/>
    </row>
    <row r="653" spans="1:8" s="2" customFormat="1" ht="16.95" customHeight="1">
      <c r="A653" s="35"/>
      <c r="B653" s="36"/>
      <c r="C653" s="256" t="s">
        <v>1</v>
      </c>
      <c r="D653" s="256" t="s">
        <v>1958</v>
      </c>
      <c r="E653" s="18" t="s">
        <v>1</v>
      </c>
      <c r="F653" s="188">
        <v>7.2999999999999995E-2</v>
      </c>
      <c r="G653" s="35"/>
      <c r="H653" s="36"/>
    </row>
    <row r="654" spans="1:8" s="2" customFormat="1" ht="16.95" customHeight="1">
      <c r="A654" s="35"/>
      <c r="B654" s="36"/>
      <c r="C654" s="256" t="s">
        <v>298</v>
      </c>
      <c r="D654" s="256" t="s">
        <v>590</v>
      </c>
      <c r="E654" s="18" t="s">
        <v>1</v>
      </c>
      <c r="F654" s="188">
        <v>0.378</v>
      </c>
      <c r="G654" s="35"/>
      <c r="H654" s="36"/>
    </row>
    <row r="655" spans="1:8" s="2" customFormat="1" ht="16.95" customHeight="1">
      <c r="A655" s="35"/>
      <c r="B655" s="36"/>
      <c r="C655" s="257" t="s">
        <v>8511</v>
      </c>
      <c r="D655" s="35"/>
      <c r="E655" s="35"/>
      <c r="F655" s="35"/>
      <c r="G655" s="35"/>
      <c r="H655" s="36"/>
    </row>
    <row r="656" spans="1:8" s="2" customFormat="1" ht="20.399999999999999">
      <c r="A656" s="35"/>
      <c r="B656" s="36"/>
      <c r="C656" s="256" t="s">
        <v>1951</v>
      </c>
      <c r="D656" s="256" t="s">
        <v>1952</v>
      </c>
      <c r="E656" s="18" t="s">
        <v>529</v>
      </c>
      <c r="F656" s="188">
        <v>0.378</v>
      </c>
      <c r="G656" s="35"/>
      <c r="H656" s="36"/>
    </row>
    <row r="657" spans="1:8" s="2" customFormat="1" ht="30.6">
      <c r="A657" s="35"/>
      <c r="B657" s="36"/>
      <c r="C657" s="256" t="s">
        <v>1705</v>
      </c>
      <c r="D657" s="256" t="s">
        <v>1706</v>
      </c>
      <c r="E657" s="18" t="s">
        <v>529</v>
      </c>
      <c r="F657" s="188">
        <v>2476.7950000000001</v>
      </c>
      <c r="G657" s="35"/>
      <c r="H657" s="36"/>
    </row>
    <row r="658" spans="1:8" s="2" customFormat="1" ht="20.399999999999999">
      <c r="A658" s="35"/>
      <c r="B658" s="36"/>
      <c r="C658" s="256" t="s">
        <v>2898</v>
      </c>
      <c r="D658" s="256" t="s">
        <v>2899</v>
      </c>
      <c r="E658" s="18" t="s">
        <v>529</v>
      </c>
      <c r="F658" s="188">
        <v>432.97300000000001</v>
      </c>
      <c r="G658" s="35"/>
      <c r="H658" s="36"/>
    </row>
    <row r="659" spans="1:8" s="2" customFormat="1" ht="16.95" customHeight="1">
      <c r="A659" s="35"/>
      <c r="B659" s="36"/>
      <c r="C659" s="252" t="s">
        <v>301</v>
      </c>
      <c r="D659" s="253" t="s">
        <v>302</v>
      </c>
      <c r="E659" s="254" t="s">
        <v>1</v>
      </c>
      <c r="F659" s="255">
        <v>59.823999999999998</v>
      </c>
      <c r="G659" s="35"/>
      <c r="H659" s="36"/>
    </row>
    <row r="660" spans="1:8" s="2" customFormat="1" ht="16.95" customHeight="1">
      <c r="A660" s="35"/>
      <c r="B660" s="36"/>
      <c r="C660" s="256" t="s">
        <v>1</v>
      </c>
      <c r="D660" s="256" t="s">
        <v>577</v>
      </c>
      <c r="E660" s="18" t="s">
        <v>1</v>
      </c>
      <c r="F660" s="188">
        <v>0</v>
      </c>
      <c r="G660" s="35"/>
      <c r="H660" s="36"/>
    </row>
    <row r="661" spans="1:8" s="2" customFormat="1" ht="16.95" customHeight="1">
      <c r="A661" s="35"/>
      <c r="B661" s="36"/>
      <c r="C661" s="256" t="s">
        <v>1</v>
      </c>
      <c r="D661" s="256" t="s">
        <v>1652</v>
      </c>
      <c r="E661" s="18" t="s">
        <v>1</v>
      </c>
      <c r="F661" s="188">
        <v>0</v>
      </c>
      <c r="G661" s="35"/>
      <c r="H661" s="36"/>
    </row>
    <row r="662" spans="1:8" s="2" customFormat="1" ht="16.95" customHeight="1">
      <c r="A662" s="35"/>
      <c r="B662" s="36"/>
      <c r="C662" s="256" t="s">
        <v>1</v>
      </c>
      <c r="D662" s="256" t="s">
        <v>1963</v>
      </c>
      <c r="E662" s="18" t="s">
        <v>1</v>
      </c>
      <c r="F662" s="188">
        <v>5.57</v>
      </c>
      <c r="G662" s="35"/>
      <c r="H662" s="36"/>
    </row>
    <row r="663" spans="1:8" s="2" customFormat="1" ht="16.95" customHeight="1">
      <c r="A663" s="35"/>
      <c r="B663" s="36"/>
      <c r="C663" s="256" t="s">
        <v>1</v>
      </c>
      <c r="D663" s="256" t="s">
        <v>1964</v>
      </c>
      <c r="E663" s="18" t="s">
        <v>1</v>
      </c>
      <c r="F663" s="188">
        <v>2.9089999999999998</v>
      </c>
      <c r="G663" s="35"/>
      <c r="H663" s="36"/>
    </row>
    <row r="664" spans="1:8" s="2" customFormat="1" ht="16.95" customHeight="1">
      <c r="A664" s="35"/>
      <c r="B664" s="36"/>
      <c r="C664" s="256" t="s">
        <v>1</v>
      </c>
      <c r="D664" s="256" t="s">
        <v>1667</v>
      </c>
      <c r="E664" s="18" t="s">
        <v>1</v>
      </c>
      <c r="F664" s="188">
        <v>0</v>
      </c>
      <c r="G664" s="35"/>
      <c r="H664" s="36"/>
    </row>
    <row r="665" spans="1:8" s="2" customFormat="1" ht="16.95" customHeight="1">
      <c r="A665" s="35"/>
      <c r="B665" s="36"/>
      <c r="C665" s="256" t="s">
        <v>1</v>
      </c>
      <c r="D665" s="256" t="s">
        <v>1965</v>
      </c>
      <c r="E665" s="18" t="s">
        <v>1</v>
      </c>
      <c r="F665" s="188">
        <v>2.0139999999999998</v>
      </c>
      <c r="G665" s="35"/>
      <c r="H665" s="36"/>
    </row>
    <row r="666" spans="1:8" s="2" customFormat="1" ht="16.95" customHeight="1">
      <c r="A666" s="35"/>
      <c r="B666" s="36"/>
      <c r="C666" s="256" t="s">
        <v>1</v>
      </c>
      <c r="D666" s="256" t="s">
        <v>1966</v>
      </c>
      <c r="E666" s="18" t="s">
        <v>1</v>
      </c>
      <c r="F666" s="188">
        <v>1.246</v>
      </c>
      <c r="G666" s="35"/>
      <c r="H666" s="36"/>
    </row>
    <row r="667" spans="1:8" s="2" customFormat="1" ht="16.95" customHeight="1">
      <c r="A667" s="35"/>
      <c r="B667" s="36"/>
      <c r="C667" s="256" t="s">
        <v>1</v>
      </c>
      <c r="D667" s="256" t="s">
        <v>1673</v>
      </c>
      <c r="E667" s="18" t="s">
        <v>1</v>
      </c>
      <c r="F667" s="188">
        <v>0</v>
      </c>
      <c r="G667" s="35"/>
      <c r="H667" s="36"/>
    </row>
    <row r="668" spans="1:8" s="2" customFormat="1" ht="16.95" customHeight="1">
      <c r="A668" s="35"/>
      <c r="B668" s="36"/>
      <c r="C668" s="256" t="s">
        <v>1</v>
      </c>
      <c r="D668" s="256" t="s">
        <v>1967</v>
      </c>
      <c r="E668" s="18" t="s">
        <v>1</v>
      </c>
      <c r="F668" s="188">
        <v>8.73</v>
      </c>
      <c r="G668" s="35"/>
      <c r="H668" s="36"/>
    </row>
    <row r="669" spans="1:8" s="2" customFormat="1" ht="16.95" customHeight="1">
      <c r="A669" s="35"/>
      <c r="B669" s="36"/>
      <c r="C669" s="256" t="s">
        <v>1</v>
      </c>
      <c r="D669" s="256" t="s">
        <v>1968</v>
      </c>
      <c r="E669" s="18" t="s">
        <v>1</v>
      </c>
      <c r="F669" s="188">
        <v>1.478</v>
      </c>
      <c r="G669" s="35"/>
      <c r="H669" s="36"/>
    </row>
    <row r="670" spans="1:8" s="2" customFormat="1" ht="16.95" customHeight="1">
      <c r="A670" s="35"/>
      <c r="B670" s="36"/>
      <c r="C670" s="256" t="s">
        <v>1</v>
      </c>
      <c r="D670" s="256" t="s">
        <v>1683</v>
      </c>
      <c r="E670" s="18" t="s">
        <v>1</v>
      </c>
      <c r="F670" s="188">
        <v>0</v>
      </c>
      <c r="G670" s="35"/>
      <c r="H670" s="36"/>
    </row>
    <row r="671" spans="1:8" s="2" customFormat="1" ht="16.95" customHeight="1">
      <c r="A671" s="35"/>
      <c r="B671" s="36"/>
      <c r="C671" s="256" t="s">
        <v>1</v>
      </c>
      <c r="D671" s="256" t="s">
        <v>1969</v>
      </c>
      <c r="E671" s="18" t="s">
        <v>1</v>
      </c>
      <c r="F671" s="188">
        <v>1.25</v>
      </c>
      <c r="G671" s="35"/>
      <c r="H671" s="36"/>
    </row>
    <row r="672" spans="1:8" s="2" customFormat="1" ht="16.95" customHeight="1">
      <c r="A672" s="35"/>
      <c r="B672" s="36"/>
      <c r="C672" s="256" t="s">
        <v>1</v>
      </c>
      <c r="D672" s="256" t="s">
        <v>1689</v>
      </c>
      <c r="E672" s="18" t="s">
        <v>1</v>
      </c>
      <c r="F672" s="188">
        <v>0</v>
      </c>
      <c r="G672" s="35"/>
      <c r="H672" s="36"/>
    </row>
    <row r="673" spans="1:8" s="2" customFormat="1" ht="16.95" customHeight="1">
      <c r="A673" s="35"/>
      <c r="B673" s="36"/>
      <c r="C673" s="256" t="s">
        <v>1</v>
      </c>
      <c r="D673" s="256" t="s">
        <v>1673</v>
      </c>
      <c r="E673" s="18" t="s">
        <v>1</v>
      </c>
      <c r="F673" s="188">
        <v>0</v>
      </c>
      <c r="G673" s="35"/>
      <c r="H673" s="36"/>
    </row>
    <row r="674" spans="1:8" s="2" customFormat="1" ht="16.95" customHeight="1">
      <c r="A674" s="35"/>
      <c r="B674" s="36"/>
      <c r="C674" s="256" t="s">
        <v>1</v>
      </c>
      <c r="D674" s="256" t="s">
        <v>1970</v>
      </c>
      <c r="E674" s="18" t="s">
        <v>1</v>
      </c>
      <c r="F674" s="188">
        <v>22.145</v>
      </c>
      <c r="G674" s="35"/>
      <c r="H674" s="36"/>
    </row>
    <row r="675" spans="1:8" s="2" customFormat="1" ht="16.95" customHeight="1">
      <c r="A675" s="35"/>
      <c r="B675" s="36"/>
      <c r="C675" s="256" t="s">
        <v>1</v>
      </c>
      <c r="D675" s="256" t="s">
        <v>1772</v>
      </c>
      <c r="E675" s="18" t="s">
        <v>1</v>
      </c>
      <c r="F675" s="188">
        <v>0</v>
      </c>
      <c r="G675" s="35"/>
      <c r="H675" s="36"/>
    </row>
    <row r="676" spans="1:8" s="2" customFormat="1" ht="16.95" customHeight="1">
      <c r="A676" s="35"/>
      <c r="B676" s="36"/>
      <c r="C676" s="256" t="s">
        <v>1</v>
      </c>
      <c r="D676" s="256" t="s">
        <v>1969</v>
      </c>
      <c r="E676" s="18" t="s">
        <v>1</v>
      </c>
      <c r="F676" s="188">
        <v>1.25</v>
      </c>
      <c r="G676" s="35"/>
      <c r="H676" s="36"/>
    </row>
    <row r="677" spans="1:8" s="2" customFormat="1" ht="16.95" customHeight="1">
      <c r="A677" s="35"/>
      <c r="B677" s="36"/>
      <c r="C677" s="256" t="s">
        <v>1</v>
      </c>
      <c r="D677" s="256" t="s">
        <v>1691</v>
      </c>
      <c r="E677" s="18" t="s">
        <v>1</v>
      </c>
      <c r="F677" s="188">
        <v>0</v>
      </c>
      <c r="G677" s="35"/>
      <c r="H677" s="36"/>
    </row>
    <row r="678" spans="1:8" s="2" customFormat="1" ht="16.95" customHeight="1">
      <c r="A678" s="35"/>
      <c r="B678" s="36"/>
      <c r="C678" s="256" t="s">
        <v>1</v>
      </c>
      <c r="D678" s="256" t="s">
        <v>1971</v>
      </c>
      <c r="E678" s="18" t="s">
        <v>1</v>
      </c>
      <c r="F678" s="188">
        <v>1.9319999999999999</v>
      </c>
      <c r="G678" s="35"/>
      <c r="H678" s="36"/>
    </row>
    <row r="679" spans="1:8" s="2" customFormat="1" ht="16.95" customHeight="1">
      <c r="A679" s="35"/>
      <c r="B679" s="36"/>
      <c r="C679" s="256" t="s">
        <v>1</v>
      </c>
      <c r="D679" s="256" t="s">
        <v>1693</v>
      </c>
      <c r="E679" s="18" t="s">
        <v>1</v>
      </c>
      <c r="F679" s="188">
        <v>0</v>
      </c>
      <c r="G679" s="35"/>
      <c r="H679" s="36"/>
    </row>
    <row r="680" spans="1:8" s="2" customFormat="1" ht="16.95" customHeight="1">
      <c r="A680" s="35"/>
      <c r="B680" s="36"/>
      <c r="C680" s="256" t="s">
        <v>1</v>
      </c>
      <c r="D680" s="256" t="s">
        <v>1972</v>
      </c>
      <c r="E680" s="18" t="s">
        <v>1</v>
      </c>
      <c r="F680" s="188">
        <v>11.3</v>
      </c>
      <c r="G680" s="35"/>
      <c r="H680" s="36"/>
    </row>
    <row r="681" spans="1:8" s="2" customFormat="1" ht="16.95" customHeight="1">
      <c r="A681" s="35"/>
      <c r="B681" s="36"/>
      <c r="C681" s="256" t="s">
        <v>301</v>
      </c>
      <c r="D681" s="256" t="s">
        <v>590</v>
      </c>
      <c r="E681" s="18" t="s">
        <v>1</v>
      </c>
      <c r="F681" s="188">
        <v>59.823999999999998</v>
      </c>
      <c r="G681" s="35"/>
      <c r="H681" s="36"/>
    </row>
    <row r="682" spans="1:8" s="2" customFormat="1" ht="16.95" customHeight="1">
      <c r="A682" s="35"/>
      <c r="B682" s="36"/>
      <c r="C682" s="257" t="s">
        <v>8511</v>
      </c>
      <c r="D682" s="35"/>
      <c r="E682" s="35"/>
      <c r="F682" s="35"/>
      <c r="G682" s="35"/>
      <c r="H682" s="36"/>
    </row>
    <row r="683" spans="1:8" s="2" customFormat="1" ht="20.399999999999999">
      <c r="A683" s="35"/>
      <c r="B683" s="36"/>
      <c r="C683" s="256" t="s">
        <v>1960</v>
      </c>
      <c r="D683" s="256" t="s">
        <v>1961</v>
      </c>
      <c r="E683" s="18" t="s">
        <v>529</v>
      </c>
      <c r="F683" s="188">
        <v>59.823999999999998</v>
      </c>
      <c r="G683" s="35"/>
      <c r="H683" s="36"/>
    </row>
    <row r="684" spans="1:8" s="2" customFormat="1" ht="30.6">
      <c r="A684" s="35"/>
      <c r="B684" s="36"/>
      <c r="C684" s="256" t="s">
        <v>1705</v>
      </c>
      <c r="D684" s="256" t="s">
        <v>1706</v>
      </c>
      <c r="E684" s="18" t="s">
        <v>529</v>
      </c>
      <c r="F684" s="188">
        <v>2476.7950000000001</v>
      </c>
      <c r="G684" s="35"/>
      <c r="H684" s="36"/>
    </row>
    <row r="685" spans="1:8" s="2" customFormat="1" ht="20.399999999999999">
      <c r="A685" s="35"/>
      <c r="B685" s="36"/>
      <c r="C685" s="256" t="s">
        <v>2898</v>
      </c>
      <c r="D685" s="256" t="s">
        <v>2899</v>
      </c>
      <c r="E685" s="18" t="s">
        <v>529</v>
      </c>
      <c r="F685" s="188">
        <v>432.97300000000001</v>
      </c>
      <c r="G685" s="35"/>
      <c r="H685" s="36"/>
    </row>
    <row r="686" spans="1:8" s="2" customFormat="1" ht="16.95" customHeight="1">
      <c r="A686" s="35"/>
      <c r="B686" s="36"/>
      <c r="C686" s="252" t="s">
        <v>304</v>
      </c>
      <c r="D686" s="253" t="s">
        <v>305</v>
      </c>
      <c r="E686" s="254" t="s">
        <v>1</v>
      </c>
      <c r="F686" s="255">
        <v>24.34</v>
      </c>
      <c r="G686" s="35"/>
      <c r="H686" s="36"/>
    </row>
    <row r="687" spans="1:8" s="2" customFormat="1" ht="16.95" customHeight="1">
      <c r="A687" s="35"/>
      <c r="B687" s="36"/>
      <c r="C687" s="256" t="s">
        <v>1</v>
      </c>
      <c r="D687" s="256" t="s">
        <v>577</v>
      </c>
      <c r="E687" s="18" t="s">
        <v>1</v>
      </c>
      <c r="F687" s="188">
        <v>0</v>
      </c>
      <c r="G687" s="35"/>
      <c r="H687" s="36"/>
    </row>
    <row r="688" spans="1:8" s="2" customFormat="1" ht="16.95" customHeight="1">
      <c r="A688" s="35"/>
      <c r="B688" s="36"/>
      <c r="C688" s="256" t="s">
        <v>1</v>
      </c>
      <c r="D688" s="256" t="s">
        <v>1887</v>
      </c>
      <c r="E688" s="18" t="s">
        <v>1</v>
      </c>
      <c r="F688" s="188">
        <v>0</v>
      </c>
      <c r="G688" s="35"/>
      <c r="H688" s="36"/>
    </row>
    <row r="689" spans="1:8" s="2" customFormat="1" ht="16.95" customHeight="1">
      <c r="A689" s="35"/>
      <c r="B689" s="36"/>
      <c r="C689" s="256" t="s">
        <v>1</v>
      </c>
      <c r="D689" s="256" t="s">
        <v>1888</v>
      </c>
      <c r="E689" s="18" t="s">
        <v>1</v>
      </c>
      <c r="F689" s="188">
        <v>24.34</v>
      </c>
      <c r="G689" s="35"/>
      <c r="H689" s="36"/>
    </row>
    <row r="690" spans="1:8" s="2" customFormat="1" ht="16.95" customHeight="1">
      <c r="A690" s="35"/>
      <c r="B690" s="36"/>
      <c r="C690" s="256" t="s">
        <v>304</v>
      </c>
      <c r="D690" s="256" t="s">
        <v>589</v>
      </c>
      <c r="E690" s="18" t="s">
        <v>1</v>
      </c>
      <c r="F690" s="188">
        <v>24.34</v>
      </c>
      <c r="G690" s="35"/>
      <c r="H690" s="36"/>
    </row>
    <row r="691" spans="1:8" s="2" customFormat="1" ht="16.95" customHeight="1">
      <c r="A691" s="35"/>
      <c r="B691" s="36"/>
      <c r="C691" s="257" t="s">
        <v>8511</v>
      </c>
      <c r="D691" s="35"/>
      <c r="E691" s="35"/>
      <c r="F691" s="35"/>
      <c r="G691" s="35"/>
      <c r="H691" s="36"/>
    </row>
    <row r="692" spans="1:8" s="2" customFormat="1" ht="20.399999999999999">
      <c r="A692" s="35"/>
      <c r="B692" s="36"/>
      <c r="C692" s="256" t="s">
        <v>1884</v>
      </c>
      <c r="D692" s="256" t="s">
        <v>1885</v>
      </c>
      <c r="E692" s="18" t="s">
        <v>529</v>
      </c>
      <c r="F692" s="188">
        <v>42.981000000000002</v>
      </c>
      <c r="G692" s="35"/>
      <c r="H692" s="36"/>
    </row>
    <row r="693" spans="1:8" s="2" customFormat="1" ht="20.399999999999999">
      <c r="A693" s="35"/>
      <c r="B693" s="36"/>
      <c r="C693" s="256" t="s">
        <v>2898</v>
      </c>
      <c r="D693" s="256" t="s">
        <v>2899</v>
      </c>
      <c r="E693" s="18" t="s">
        <v>529</v>
      </c>
      <c r="F693" s="188">
        <v>432.97300000000001</v>
      </c>
      <c r="G693" s="35"/>
      <c r="H693" s="36"/>
    </row>
    <row r="694" spans="1:8" s="2" customFormat="1" ht="16.95" customHeight="1">
      <c r="A694" s="35"/>
      <c r="B694" s="36"/>
      <c r="C694" s="256" t="s">
        <v>4523</v>
      </c>
      <c r="D694" s="256" t="s">
        <v>4524</v>
      </c>
      <c r="E694" s="18" t="s">
        <v>529</v>
      </c>
      <c r="F694" s="188">
        <v>222.40199999999999</v>
      </c>
      <c r="G694" s="35"/>
      <c r="H694" s="36"/>
    </row>
    <row r="695" spans="1:8" s="2" customFormat="1" ht="16.95" customHeight="1">
      <c r="A695" s="35"/>
      <c r="B695" s="36"/>
      <c r="C695" s="256" t="s">
        <v>4528</v>
      </c>
      <c r="D695" s="256" t="s">
        <v>4529</v>
      </c>
      <c r="E695" s="18" t="s">
        <v>529</v>
      </c>
      <c r="F695" s="188">
        <v>226.85</v>
      </c>
      <c r="G695" s="35"/>
      <c r="H695" s="36"/>
    </row>
    <row r="696" spans="1:8" s="2" customFormat="1" ht="16.95" customHeight="1">
      <c r="A696" s="35"/>
      <c r="B696" s="36"/>
      <c r="C696" s="252" t="s">
        <v>307</v>
      </c>
      <c r="D696" s="253" t="s">
        <v>308</v>
      </c>
      <c r="E696" s="254" t="s">
        <v>1</v>
      </c>
      <c r="F696" s="255">
        <v>22.734999999999999</v>
      </c>
      <c r="G696" s="35"/>
      <c r="H696" s="36"/>
    </row>
    <row r="697" spans="1:8" s="2" customFormat="1" ht="16.95" customHeight="1">
      <c r="A697" s="35"/>
      <c r="B697" s="36"/>
      <c r="C697" s="256" t="s">
        <v>1</v>
      </c>
      <c r="D697" s="256" t="s">
        <v>577</v>
      </c>
      <c r="E697" s="18" t="s">
        <v>1</v>
      </c>
      <c r="F697" s="188">
        <v>0</v>
      </c>
      <c r="G697" s="35"/>
      <c r="H697" s="36"/>
    </row>
    <row r="698" spans="1:8" s="2" customFormat="1" ht="16.95" customHeight="1">
      <c r="A698" s="35"/>
      <c r="B698" s="36"/>
      <c r="C698" s="256" t="s">
        <v>1</v>
      </c>
      <c r="D698" s="256" t="s">
        <v>1907</v>
      </c>
      <c r="E698" s="18" t="s">
        <v>1</v>
      </c>
      <c r="F698" s="188">
        <v>0</v>
      </c>
      <c r="G698" s="35"/>
      <c r="H698" s="36"/>
    </row>
    <row r="699" spans="1:8" s="2" customFormat="1" ht="16.95" customHeight="1">
      <c r="A699" s="35"/>
      <c r="B699" s="36"/>
      <c r="C699" s="256" t="s">
        <v>1</v>
      </c>
      <c r="D699" s="256" t="s">
        <v>1908</v>
      </c>
      <c r="E699" s="18" t="s">
        <v>1</v>
      </c>
      <c r="F699" s="188">
        <v>19.247</v>
      </c>
      <c r="G699" s="35"/>
      <c r="H699" s="36"/>
    </row>
    <row r="700" spans="1:8" s="2" customFormat="1" ht="16.95" customHeight="1">
      <c r="A700" s="35"/>
      <c r="B700" s="36"/>
      <c r="C700" s="256" t="s">
        <v>1</v>
      </c>
      <c r="D700" s="256" t="s">
        <v>1909</v>
      </c>
      <c r="E700" s="18" t="s">
        <v>1</v>
      </c>
      <c r="F700" s="188">
        <v>0.18</v>
      </c>
      <c r="G700" s="35"/>
      <c r="H700" s="36"/>
    </row>
    <row r="701" spans="1:8" s="2" customFormat="1" ht="16.95" customHeight="1">
      <c r="A701" s="35"/>
      <c r="B701" s="36"/>
      <c r="C701" s="256" t="s">
        <v>1</v>
      </c>
      <c r="D701" s="256" t="s">
        <v>1910</v>
      </c>
      <c r="E701" s="18" t="s">
        <v>1</v>
      </c>
      <c r="F701" s="188">
        <v>3.3079999999999998</v>
      </c>
      <c r="G701" s="35"/>
      <c r="H701" s="36"/>
    </row>
    <row r="702" spans="1:8" s="2" customFormat="1" ht="16.95" customHeight="1">
      <c r="A702" s="35"/>
      <c r="B702" s="36"/>
      <c r="C702" s="256" t="s">
        <v>307</v>
      </c>
      <c r="D702" s="256" t="s">
        <v>589</v>
      </c>
      <c r="E702" s="18" t="s">
        <v>1</v>
      </c>
      <c r="F702" s="188">
        <v>22.734999999999999</v>
      </c>
      <c r="G702" s="35"/>
      <c r="H702" s="36"/>
    </row>
    <row r="703" spans="1:8" s="2" customFormat="1" ht="16.95" customHeight="1">
      <c r="A703" s="35"/>
      <c r="B703" s="36"/>
      <c r="C703" s="257" t="s">
        <v>8511</v>
      </c>
      <c r="D703" s="35"/>
      <c r="E703" s="35"/>
      <c r="F703" s="35"/>
      <c r="G703" s="35"/>
      <c r="H703" s="36"/>
    </row>
    <row r="704" spans="1:8" s="2" customFormat="1" ht="20.399999999999999">
      <c r="A704" s="35"/>
      <c r="B704" s="36"/>
      <c r="C704" s="256" t="s">
        <v>1904</v>
      </c>
      <c r="D704" s="256" t="s">
        <v>1905</v>
      </c>
      <c r="E704" s="18" t="s">
        <v>529</v>
      </c>
      <c r="F704" s="188">
        <v>37.481000000000002</v>
      </c>
      <c r="G704" s="35"/>
      <c r="H704" s="36"/>
    </row>
    <row r="705" spans="1:8" s="2" customFormat="1" ht="20.399999999999999">
      <c r="A705" s="35"/>
      <c r="B705" s="36"/>
      <c r="C705" s="256" t="s">
        <v>2898</v>
      </c>
      <c r="D705" s="256" t="s">
        <v>2899</v>
      </c>
      <c r="E705" s="18" t="s">
        <v>529</v>
      </c>
      <c r="F705" s="188">
        <v>432.97300000000001</v>
      </c>
      <c r="G705" s="35"/>
      <c r="H705" s="36"/>
    </row>
    <row r="706" spans="1:8" s="2" customFormat="1" ht="16.95" customHeight="1">
      <c r="A706" s="35"/>
      <c r="B706" s="36"/>
      <c r="C706" s="256" t="s">
        <v>4523</v>
      </c>
      <c r="D706" s="256" t="s">
        <v>4524</v>
      </c>
      <c r="E706" s="18" t="s">
        <v>529</v>
      </c>
      <c r="F706" s="188">
        <v>222.40199999999999</v>
      </c>
      <c r="G706" s="35"/>
      <c r="H706" s="36"/>
    </row>
    <row r="707" spans="1:8" s="2" customFormat="1" ht="16.95" customHeight="1">
      <c r="A707" s="35"/>
      <c r="B707" s="36"/>
      <c r="C707" s="256" t="s">
        <v>4528</v>
      </c>
      <c r="D707" s="256" t="s">
        <v>4529</v>
      </c>
      <c r="E707" s="18" t="s">
        <v>529</v>
      </c>
      <c r="F707" s="188">
        <v>226.85</v>
      </c>
      <c r="G707" s="35"/>
      <c r="H707" s="36"/>
    </row>
    <row r="708" spans="1:8" s="2" customFormat="1" ht="16.95" customHeight="1">
      <c r="A708" s="35"/>
      <c r="B708" s="36"/>
      <c r="C708" s="252" t="s">
        <v>310</v>
      </c>
      <c r="D708" s="253" t="s">
        <v>311</v>
      </c>
      <c r="E708" s="254" t="s">
        <v>1</v>
      </c>
      <c r="F708" s="255">
        <v>108.01300000000001</v>
      </c>
      <c r="G708" s="35"/>
      <c r="H708" s="36"/>
    </row>
    <row r="709" spans="1:8" s="2" customFormat="1" ht="16.95" customHeight="1">
      <c r="A709" s="35"/>
      <c r="B709" s="36"/>
      <c r="C709" s="256" t="s">
        <v>1</v>
      </c>
      <c r="D709" s="256" t="s">
        <v>577</v>
      </c>
      <c r="E709" s="18" t="s">
        <v>1</v>
      </c>
      <c r="F709" s="188">
        <v>0</v>
      </c>
      <c r="G709" s="35"/>
      <c r="H709" s="36"/>
    </row>
    <row r="710" spans="1:8" s="2" customFormat="1" ht="16.95" customHeight="1">
      <c r="A710" s="35"/>
      <c r="B710" s="36"/>
      <c r="C710" s="256" t="s">
        <v>1</v>
      </c>
      <c r="D710" s="256" t="s">
        <v>1887</v>
      </c>
      <c r="E710" s="18" t="s">
        <v>1</v>
      </c>
      <c r="F710" s="188">
        <v>0</v>
      </c>
      <c r="G710" s="35"/>
      <c r="H710" s="36"/>
    </row>
    <row r="711" spans="1:8" s="2" customFormat="1" ht="16.95" customHeight="1">
      <c r="A711" s="35"/>
      <c r="B711" s="36"/>
      <c r="C711" s="256" t="s">
        <v>1</v>
      </c>
      <c r="D711" s="256" t="s">
        <v>1917</v>
      </c>
      <c r="E711" s="18" t="s">
        <v>1</v>
      </c>
      <c r="F711" s="188">
        <v>15.118</v>
      </c>
      <c r="G711" s="35"/>
      <c r="H711" s="36"/>
    </row>
    <row r="712" spans="1:8" s="2" customFormat="1" ht="16.95" customHeight="1">
      <c r="A712" s="35"/>
      <c r="B712" s="36"/>
      <c r="C712" s="256" t="s">
        <v>1</v>
      </c>
      <c r="D712" s="256" t="s">
        <v>1918</v>
      </c>
      <c r="E712" s="18" t="s">
        <v>1</v>
      </c>
      <c r="F712" s="188">
        <v>8.9879999999999995</v>
      </c>
      <c r="G712" s="35"/>
      <c r="H712" s="36"/>
    </row>
    <row r="713" spans="1:8" s="2" customFormat="1" ht="16.95" customHeight="1">
      <c r="A713" s="35"/>
      <c r="B713" s="36"/>
      <c r="C713" s="256" t="s">
        <v>1</v>
      </c>
      <c r="D713" s="256" t="s">
        <v>1919</v>
      </c>
      <c r="E713" s="18" t="s">
        <v>1</v>
      </c>
      <c r="F713" s="188">
        <v>3.7519999999999998</v>
      </c>
      <c r="G713" s="35"/>
      <c r="H713" s="36"/>
    </row>
    <row r="714" spans="1:8" s="2" customFormat="1" ht="16.95" customHeight="1">
      <c r="A714" s="35"/>
      <c r="B714" s="36"/>
      <c r="C714" s="256" t="s">
        <v>1</v>
      </c>
      <c r="D714" s="256" t="s">
        <v>1920</v>
      </c>
      <c r="E714" s="18" t="s">
        <v>1</v>
      </c>
      <c r="F714" s="188">
        <v>0</v>
      </c>
      <c r="G714" s="35"/>
      <c r="H714" s="36"/>
    </row>
    <row r="715" spans="1:8" s="2" customFormat="1" ht="16.95" customHeight="1">
      <c r="A715" s="35"/>
      <c r="B715" s="36"/>
      <c r="C715" s="256" t="s">
        <v>1</v>
      </c>
      <c r="D715" s="256" t="s">
        <v>1921</v>
      </c>
      <c r="E715" s="18" t="s">
        <v>1</v>
      </c>
      <c r="F715" s="188">
        <v>9.032</v>
      </c>
      <c r="G715" s="35"/>
      <c r="H715" s="36"/>
    </row>
    <row r="716" spans="1:8" s="2" customFormat="1" ht="16.95" customHeight="1">
      <c r="A716" s="35"/>
      <c r="B716" s="36"/>
      <c r="C716" s="256" t="s">
        <v>1</v>
      </c>
      <c r="D716" s="256" t="s">
        <v>1922</v>
      </c>
      <c r="E716" s="18" t="s">
        <v>1</v>
      </c>
      <c r="F716" s="188">
        <v>0.38400000000000001</v>
      </c>
      <c r="G716" s="35"/>
      <c r="H716" s="36"/>
    </row>
    <row r="717" spans="1:8" s="2" customFormat="1" ht="16.95" customHeight="1">
      <c r="A717" s="35"/>
      <c r="B717" s="36"/>
      <c r="C717" s="256" t="s">
        <v>1</v>
      </c>
      <c r="D717" s="256" t="s">
        <v>1923</v>
      </c>
      <c r="E717" s="18" t="s">
        <v>1</v>
      </c>
      <c r="F717" s="188">
        <v>8.7140000000000004</v>
      </c>
      <c r="G717" s="35"/>
      <c r="H717" s="36"/>
    </row>
    <row r="718" spans="1:8" s="2" customFormat="1" ht="16.95" customHeight="1">
      <c r="A718" s="35"/>
      <c r="B718" s="36"/>
      <c r="C718" s="256" t="s">
        <v>1</v>
      </c>
      <c r="D718" s="256" t="s">
        <v>1924</v>
      </c>
      <c r="E718" s="18" t="s">
        <v>1</v>
      </c>
      <c r="F718" s="188">
        <v>8.8699999999999992</v>
      </c>
      <c r="G718" s="35"/>
      <c r="H718" s="36"/>
    </row>
    <row r="719" spans="1:8" s="2" customFormat="1" ht="16.95" customHeight="1">
      <c r="A719" s="35"/>
      <c r="B719" s="36"/>
      <c r="C719" s="256" t="s">
        <v>1</v>
      </c>
      <c r="D719" s="256" t="s">
        <v>1925</v>
      </c>
      <c r="E719" s="18" t="s">
        <v>1</v>
      </c>
      <c r="F719" s="188">
        <v>0.18</v>
      </c>
      <c r="G719" s="35"/>
      <c r="H719" s="36"/>
    </row>
    <row r="720" spans="1:8" s="2" customFormat="1" ht="16.95" customHeight="1">
      <c r="A720" s="35"/>
      <c r="B720" s="36"/>
      <c r="C720" s="256" t="s">
        <v>1</v>
      </c>
      <c r="D720" s="256" t="s">
        <v>1926</v>
      </c>
      <c r="E720" s="18" t="s">
        <v>1</v>
      </c>
      <c r="F720" s="188">
        <v>3.4580000000000002</v>
      </c>
      <c r="G720" s="35"/>
      <c r="H720" s="36"/>
    </row>
    <row r="721" spans="1:8" s="2" customFormat="1" ht="16.95" customHeight="1">
      <c r="A721" s="35"/>
      <c r="B721" s="36"/>
      <c r="C721" s="256" t="s">
        <v>1</v>
      </c>
      <c r="D721" s="256" t="s">
        <v>1927</v>
      </c>
      <c r="E721" s="18" t="s">
        <v>1</v>
      </c>
      <c r="F721" s="188">
        <v>19.247</v>
      </c>
      <c r="G721" s="35"/>
      <c r="H721" s="36"/>
    </row>
    <row r="722" spans="1:8" s="2" customFormat="1" ht="16.95" customHeight="1">
      <c r="A722" s="35"/>
      <c r="B722" s="36"/>
      <c r="C722" s="256" t="s">
        <v>1</v>
      </c>
      <c r="D722" s="256" t="s">
        <v>1928</v>
      </c>
      <c r="E722" s="18" t="s">
        <v>1</v>
      </c>
      <c r="F722" s="188">
        <v>10.532</v>
      </c>
      <c r="G722" s="35"/>
      <c r="H722" s="36"/>
    </row>
    <row r="723" spans="1:8" s="2" customFormat="1" ht="16.95" customHeight="1">
      <c r="A723" s="35"/>
      <c r="B723" s="36"/>
      <c r="C723" s="256" t="s">
        <v>1</v>
      </c>
      <c r="D723" s="256" t="s">
        <v>1929</v>
      </c>
      <c r="E723" s="18" t="s">
        <v>1</v>
      </c>
      <c r="F723" s="188">
        <v>6.0049999999999999</v>
      </c>
      <c r="G723" s="35"/>
      <c r="H723" s="36"/>
    </row>
    <row r="724" spans="1:8" s="2" customFormat="1" ht="16.95" customHeight="1">
      <c r="A724" s="35"/>
      <c r="B724" s="36"/>
      <c r="C724" s="256" t="s">
        <v>1</v>
      </c>
      <c r="D724" s="256" t="s">
        <v>1930</v>
      </c>
      <c r="E724" s="18" t="s">
        <v>1</v>
      </c>
      <c r="F724" s="188">
        <v>0</v>
      </c>
      <c r="G724" s="35"/>
      <c r="H724" s="36"/>
    </row>
    <row r="725" spans="1:8" s="2" customFormat="1" ht="16.95" customHeight="1">
      <c r="A725" s="35"/>
      <c r="B725" s="36"/>
      <c r="C725" s="256" t="s">
        <v>1</v>
      </c>
      <c r="D725" s="256" t="s">
        <v>1931</v>
      </c>
      <c r="E725" s="18" t="s">
        <v>1</v>
      </c>
      <c r="F725" s="188">
        <v>7.17</v>
      </c>
      <c r="G725" s="35"/>
      <c r="H725" s="36"/>
    </row>
    <row r="726" spans="1:8" s="2" customFormat="1" ht="16.95" customHeight="1">
      <c r="A726" s="35"/>
      <c r="B726" s="36"/>
      <c r="C726" s="256" t="s">
        <v>1</v>
      </c>
      <c r="D726" s="256" t="s">
        <v>1932</v>
      </c>
      <c r="E726" s="18" t="s">
        <v>1</v>
      </c>
      <c r="F726" s="188">
        <v>6.5629999999999997</v>
      </c>
      <c r="G726" s="35"/>
      <c r="H726" s="36"/>
    </row>
    <row r="727" spans="1:8" s="2" customFormat="1" ht="16.95" customHeight="1">
      <c r="A727" s="35"/>
      <c r="B727" s="36"/>
      <c r="C727" s="256" t="s">
        <v>310</v>
      </c>
      <c r="D727" s="256" t="s">
        <v>589</v>
      </c>
      <c r="E727" s="18" t="s">
        <v>1</v>
      </c>
      <c r="F727" s="188">
        <v>108.01300000000001</v>
      </c>
      <c r="G727" s="35"/>
      <c r="H727" s="36"/>
    </row>
    <row r="728" spans="1:8" s="2" customFormat="1" ht="16.95" customHeight="1">
      <c r="A728" s="35"/>
      <c r="B728" s="36"/>
      <c r="C728" s="257" t="s">
        <v>8511</v>
      </c>
      <c r="D728" s="35"/>
      <c r="E728" s="35"/>
      <c r="F728" s="35"/>
      <c r="G728" s="35"/>
      <c r="H728" s="36"/>
    </row>
    <row r="729" spans="1:8" s="2" customFormat="1" ht="20.399999999999999">
      <c r="A729" s="35"/>
      <c r="B729" s="36"/>
      <c r="C729" s="256" t="s">
        <v>1914</v>
      </c>
      <c r="D729" s="256" t="s">
        <v>1915</v>
      </c>
      <c r="E729" s="18" t="s">
        <v>529</v>
      </c>
      <c r="F729" s="188">
        <v>217.75299999999999</v>
      </c>
      <c r="G729" s="35"/>
      <c r="H729" s="36"/>
    </row>
    <row r="730" spans="1:8" s="2" customFormat="1" ht="16.95" customHeight="1">
      <c r="A730" s="35"/>
      <c r="B730" s="36"/>
      <c r="C730" s="256" t="s">
        <v>4523</v>
      </c>
      <c r="D730" s="256" t="s">
        <v>4524</v>
      </c>
      <c r="E730" s="18" t="s">
        <v>529</v>
      </c>
      <c r="F730" s="188">
        <v>222.40199999999999</v>
      </c>
      <c r="G730" s="35"/>
      <c r="H730" s="36"/>
    </row>
    <row r="731" spans="1:8" s="2" customFormat="1" ht="16.95" customHeight="1">
      <c r="A731" s="35"/>
      <c r="B731" s="36"/>
      <c r="C731" s="256" t="s">
        <v>4528</v>
      </c>
      <c r="D731" s="256" t="s">
        <v>4529</v>
      </c>
      <c r="E731" s="18" t="s">
        <v>529</v>
      </c>
      <c r="F731" s="188">
        <v>226.85</v>
      </c>
      <c r="G731" s="35"/>
      <c r="H731" s="36"/>
    </row>
    <row r="732" spans="1:8" s="2" customFormat="1" ht="16.95" customHeight="1">
      <c r="A732" s="35"/>
      <c r="B732" s="36"/>
      <c r="C732" s="252" t="s">
        <v>313</v>
      </c>
      <c r="D732" s="253" t="s">
        <v>314</v>
      </c>
      <c r="E732" s="254" t="s">
        <v>1</v>
      </c>
      <c r="F732" s="255">
        <v>44.341999999999999</v>
      </c>
      <c r="G732" s="35"/>
      <c r="H732" s="36"/>
    </row>
    <row r="733" spans="1:8" s="2" customFormat="1" ht="16.95" customHeight="1">
      <c r="A733" s="35"/>
      <c r="B733" s="36"/>
      <c r="C733" s="257" t="s">
        <v>8511</v>
      </c>
      <c r="D733" s="35"/>
      <c r="E733" s="35"/>
      <c r="F733" s="35"/>
      <c r="G733" s="35"/>
      <c r="H733" s="36"/>
    </row>
    <row r="734" spans="1:8" s="2" customFormat="1" ht="20.399999999999999">
      <c r="A734" s="35"/>
      <c r="B734" s="36"/>
      <c r="C734" s="256" t="s">
        <v>1914</v>
      </c>
      <c r="D734" s="256" t="s">
        <v>1915</v>
      </c>
      <c r="E734" s="18" t="s">
        <v>529</v>
      </c>
      <c r="F734" s="188">
        <v>217.75299999999999</v>
      </c>
      <c r="G734" s="35"/>
      <c r="H734" s="36"/>
    </row>
    <row r="735" spans="1:8" s="2" customFormat="1" ht="16.95" customHeight="1">
      <c r="A735" s="35"/>
      <c r="B735" s="36"/>
      <c r="C735" s="256" t="s">
        <v>4523</v>
      </c>
      <c r="D735" s="256" t="s">
        <v>4524</v>
      </c>
      <c r="E735" s="18" t="s">
        <v>529</v>
      </c>
      <c r="F735" s="188">
        <v>222.40199999999999</v>
      </c>
      <c r="G735" s="35"/>
      <c r="H735" s="36"/>
    </row>
    <row r="736" spans="1:8" s="2" customFormat="1" ht="16.95" customHeight="1">
      <c r="A736" s="35"/>
      <c r="B736" s="36"/>
      <c r="C736" s="256" t="s">
        <v>4528</v>
      </c>
      <c r="D736" s="256" t="s">
        <v>4529</v>
      </c>
      <c r="E736" s="18" t="s">
        <v>529</v>
      </c>
      <c r="F736" s="188">
        <v>226.85</v>
      </c>
      <c r="G736" s="35"/>
      <c r="H736" s="36"/>
    </row>
    <row r="737" spans="1:8" s="2" customFormat="1" ht="16.95" customHeight="1">
      <c r="A737" s="35"/>
      <c r="B737" s="36"/>
      <c r="C737" s="252" t="s">
        <v>316</v>
      </c>
      <c r="D737" s="253" t="s">
        <v>317</v>
      </c>
      <c r="E737" s="254" t="s">
        <v>1</v>
      </c>
      <c r="F737" s="255">
        <v>0.86899999999999999</v>
      </c>
      <c r="G737" s="35"/>
      <c r="H737" s="36"/>
    </row>
    <row r="738" spans="1:8" s="2" customFormat="1" ht="16.95" customHeight="1">
      <c r="A738" s="35"/>
      <c r="B738" s="36"/>
      <c r="C738" s="256" t="s">
        <v>1</v>
      </c>
      <c r="D738" s="256" t="s">
        <v>577</v>
      </c>
      <c r="E738" s="18" t="s">
        <v>1</v>
      </c>
      <c r="F738" s="188">
        <v>0</v>
      </c>
      <c r="G738" s="35"/>
      <c r="H738" s="36"/>
    </row>
    <row r="739" spans="1:8" s="2" customFormat="1" ht="16.95" customHeight="1">
      <c r="A739" s="35"/>
      <c r="B739" s="36"/>
      <c r="C739" s="256" t="s">
        <v>1</v>
      </c>
      <c r="D739" s="256" t="s">
        <v>1887</v>
      </c>
      <c r="E739" s="18" t="s">
        <v>1</v>
      </c>
      <c r="F739" s="188">
        <v>0</v>
      </c>
      <c r="G739" s="35"/>
      <c r="H739" s="36"/>
    </row>
    <row r="740" spans="1:8" s="2" customFormat="1" ht="16.95" customHeight="1">
      <c r="A740" s="35"/>
      <c r="B740" s="36"/>
      <c r="C740" s="256" t="s">
        <v>1</v>
      </c>
      <c r="D740" s="256" t="s">
        <v>1948</v>
      </c>
      <c r="E740" s="18" t="s">
        <v>1</v>
      </c>
      <c r="F740" s="188">
        <v>0.86899999999999999</v>
      </c>
      <c r="G740" s="35"/>
      <c r="H740" s="36"/>
    </row>
    <row r="741" spans="1:8" s="2" customFormat="1" ht="16.95" customHeight="1">
      <c r="A741" s="35"/>
      <c r="B741" s="36"/>
      <c r="C741" s="256" t="s">
        <v>316</v>
      </c>
      <c r="D741" s="256" t="s">
        <v>589</v>
      </c>
      <c r="E741" s="18" t="s">
        <v>1</v>
      </c>
      <c r="F741" s="188">
        <v>0.86899999999999999</v>
      </c>
      <c r="G741" s="35"/>
      <c r="H741" s="36"/>
    </row>
    <row r="742" spans="1:8" s="2" customFormat="1" ht="16.95" customHeight="1">
      <c r="A742" s="35"/>
      <c r="B742" s="36"/>
      <c r="C742" s="257" t="s">
        <v>8511</v>
      </c>
      <c r="D742" s="35"/>
      <c r="E742" s="35"/>
      <c r="F742" s="35"/>
      <c r="G742" s="35"/>
      <c r="H742" s="36"/>
    </row>
    <row r="743" spans="1:8" s="2" customFormat="1" ht="20.399999999999999">
      <c r="A743" s="35"/>
      <c r="B743" s="36"/>
      <c r="C743" s="256" t="s">
        <v>1945</v>
      </c>
      <c r="D743" s="256" t="s">
        <v>1946</v>
      </c>
      <c r="E743" s="18" t="s">
        <v>529</v>
      </c>
      <c r="F743" s="188">
        <v>6.5629999999999997</v>
      </c>
      <c r="G743" s="35"/>
      <c r="H743" s="36"/>
    </row>
    <row r="744" spans="1:8" s="2" customFormat="1" ht="16.95" customHeight="1">
      <c r="A744" s="35"/>
      <c r="B744" s="36"/>
      <c r="C744" s="256" t="s">
        <v>4523</v>
      </c>
      <c r="D744" s="256" t="s">
        <v>4524</v>
      </c>
      <c r="E744" s="18" t="s">
        <v>529</v>
      </c>
      <c r="F744" s="188">
        <v>222.40199999999999</v>
      </c>
      <c r="G744" s="35"/>
      <c r="H744" s="36"/>
    </row>
    <row r="745" spans="1:8" s="2" customFormat="1" ht="16.95" customHeight="1">
      <c r="A745" s="35"/>
      <c r="B745" s="36"/>
      <c r="C745" s="256" t="s">
        <v>4528</v>
      </c>
      <c r="D745" s="256" t="s">
        <v>4529</v>
      </c>
      <c r="E745" s="18" t="s">
        <v>529</v>
      </c>
      <c r="F745" s="188">
        <v>226.85</v>
      </c>
      <c r="G745" s="35"/>
      <c r="H745" s="36"/>
    </row>
    <row r="746" spans="1:8" s="2" customFormat="1" ht="16.95" customHeight="1">
      <c r="A746" s="35"/>
      <c r="B746" s="36"/>
      <c r="C746" s="252" t="s">
        <v>6910</v>
      </c>
      <c r="D746" s="253" t="s">
        <v>272</v>
      </c>
      <c r="E746" s="254" t="s">
        <v>1</v>
      </c>
      <c r="F746" s="255">
        <v>48.154000000000003</v>
      </c>
      <c r="G746" s="35"/>
      <c r="H746" s="36"/>
    </row>
    <row r="747" spans="1:8" s="2" customFormat="1" ht="16.95" customHeight="1">
      <c r="A747" s="35"/>
      <c r="B747" s="36"/>
      <c r="C747" s="252" t="s">
        <v>319</v>
      </c>
      <c r="D747" s="253" t="s">
        <v>320</v>
      </c>
      <c r="E747" s="254" t="s">
        <v>1</v>
      </c>
      <c r="F747" s="255">
        <v>2810.239</v>
      </c>
      <c r="G747" s="35"/>
      <c r="H747" s="36"/>
    </row>
    <row r="748" spans="1:8" s="2" customFormat="1" ht="16.95" customHeight="1">
      <c r="A748" s="35"/>
      <c r="B748" s="36"/>
      <c r="C748" s="256" t="s">
        <v>1</v>
      </c>
      <c r="D748" s="256" t="s">
        <v>577</v>
      </c>
      <c r="E748" s="18" t="s">
        <v>1</v>
      </c>
      <c r="F748" s="188">
        <v>0</v>
      </c>
      <c r="G748" s="35"/>
      <c r="H748" s="36"/>
    </row>
    <row r="749" spans="1:8" s="2" customFormat="1" ht="16.95" customHeight="1">
      <c r="A749" s="35"/>
      <c r="B749" s="36"/>
      <c r="C749" s="256" t="s">
        <v>1</v>
      </c>
      <c r="D749" s="256" t="s">
        <v>2101</v>
      </c>
      <c r="E749" s="18" t="s">
        <v>1</v>
      </c>
      <c r="F749" s="188">
        <v>0</v>
      </c>
      <c r="G749" s="35"/>
      <c r="H749" s="36"/>
    </row>
    <row r="750" spans="1:8" s="2" customFormat="1" ht="16.95" customHeight="1">
      <c r="A750" s="35"/>
      <c r="B750" s="36"/>
      <c r="C750" s="256" t="s">
        <v>1</v>
      </c>
      <c r="D750" s="256" t="s">
        <v>2102</v>
      </c>
      <c r="E750" s="18" t="s">
        <v>1</v>
      </c>
      <c r="F750" s="188">
        <v>92.051000000000002</v>
      </c>
      <c r="G750" s="35"/>
      <c r="H750" s="36"/>
    </row>
    <row r="751" spans="1:8" s="2" customFormat="1" ht="16.95" customHeight="1">
      <c r="A751" s="35"/>
      <c r="B751" s="36"/>
      <c r="C751" s="256" t="s">
        <v>1</v>
      </c>
      <c r="D751" s="256" t="s">
        <v>2103</v>
      </c>
      <c r="E751" s="18" t="s">
        <v>1</v>
      </c>
      <c r="F751" s="188">
        <v>822.029</v>
      </c>
      <c r="G751" s="35"/>
      <c r="H751" s="36"/>
    </row>
    <row r="752" spans="1:8" s="2" customFormat="1" ht="16.95" customHeight="1">
      <c r="A752" s="35"/>
      <c r="B752" s="36"/>
      <c r="C752" s="256" t="s">
        <v>1</v>
      </c>
      <c r="D752" s="256" t="s">
        <v>2104</v>
      </c>
      <c r="E752" s="18" t="s">
        <v>1</v>
      </c>
      <c r="F752" s="188">
        <v>65.251000000000005</v>
      </c>
      <c r="G752" s="35"/>
      <c r="H752" s="36"/>
    </row>
    <row r="753" spans="1:8" s="2" customFormat="1" ht="16.95" customHeight="1">
      <c r="A753" s="35"/>
      <c r="B753" s="36"/>
      <c r="C753" s="256" t="s">
        <v>1</v>
      </c>
      <c r="D753" s="256" t="s">
        <v>2105</v>
      </c>
      <c r="E753" s="18" t="s">
        <v>1</v>
      </c>
      <c r="F753" s="188">
        <v>213.31700000000001</v>
      </c>
      <c r="G753" s="35"/>
      <c r="H753" s="36"/>
    </row>
    <row r="754" spans="1:8" s="2" customFormat="1" ht="16.95" customHeight="1">
      <c r="A754" s="35"/>
      <c r="B754" s="36"/>
      <c r="C754" s="256" t="s">
        <v>1</v>
      </c>
      <c r="D754" s="256" t="s">
        <v>2106</v>
      </c>
      <c r="E754" s="18" t="s">
        <v>1</v>
      </c>
      <c r="F754" s="188">
        <v>271.7</v>
      </c>
      <c r="G754" s="35"/>
      <c r="H754" s="36"/>
    </row>
    <row r="755" spans="1:8" s="2" customFormat="1" ht="16.95" customHeight="1">
      <c r="A755" s="35"/>
      <c r="B755" s="36"/>
      <c r="C755" s="256" t="s">
        <v>1</v>
      </c>
      <c r="D755" s="256" t="s">
        <v>2107</v>
      </c>
      <c r="E755" s="18" t="s">
        <v>1</v>
      </c>
      <c r="F755" s="188">
        <v>0</v>
      </c>
      <c r="G755" s="35"/>
      <c r="H755" s="36"/>
    </row>
    <row r="756" spans="1:8" s="2" customFormat="1" ht="16.95" customHeight="1">
      <c r="A756" s="35"/>
      <c r="B756" s="36"/>
      <c r="C756" s="256" t="s">
        <v>1</v>
      </c>
      <c r="D756" s="256" t="s">
        <v>2108</v>
      </c>
      <c r="E756" s="18" t="s">
        <v>1</v>
      </c>
      <c r="F756" s="188">
        <v>168.04599999999999</v>
      </c>
      <c r="G756" s="35"/>
      <c r="H756" s="36"/>
    </row>
    <row r="757" spans="1:8" s="2" customFormat="1" ht="16.95" customHeight="1">
      <c r="A757" s="35"/>
      <c r="B757" s="36"/>
      <c r="C757" s="256" t="s">
        <v>1</v>
      </c>
      <c r="D757" s="256" t="s">
        <v>2109</v>
      </c>
      <c r="E757" s="18" t="s">
        <v>1</v>
      </c>
      <c r="F757" s="188">
        <v>412.28</v>
      </c>
      <c r="G757" s="35"/>
      <c r="H757" s="36"/>
    </row>
    <row r="758" spans="1:8" s="2" customFormat="1" ht="16.95" customHeight="1">
      <c r="A758" s="35"/>
      <c r="B758" s="36"/>
      <c r="C758" s="256" t="s">
        <v>1</v>
      </c>
      <c r="D758" s="256" t="s">
        <v>2110</v>
      </c>
      <c r="E758" s="18" t="s">
        <v>1</v>
      </c>
      <c r="F758" s="188">
        <v>640.13900000000001</v>
      </c>
      <c r="G758" s="35"/>
      <c r="H758" s="36"/>
    </row>
    <row r="759" spans="1:8" s="2" customFormat="1" ht="16.95" customHeight="1">
      <c r="A759" s="35"/>
      <c r="B759" s="36"/>
      <c r="C759" s="256" t="s">
        <v>1</v>
      </c>
      <c r="D759" s="256" t="s">
        <v>2111</v>
      </c>
      <c r="E759" s="18" t="s">
        <v>1</v>
      </c>
      <c r="F759" s="188">
        <v>125.426</v>
      </c>
      <c r="G759" s="35"/>
      <c r="H759" s="36"/>
    </row>
    <row r="760" spans="1:8" s="2" customFormat="1" ht="16.95" customHeight="1">
      <c r="A760" s="35"/>
      <c r="B760" s="36"/>
      <c r="C760" s="256" t="s">
        <v>319</v>
      </c>
      <c r="D760" s="256" t="s">
        <v>590</v>
      </c>
      <c r="E760" s="18" t="s">
        <v>1</v>
      </c>
      <c r="F760" s="188">
        <v>2810.239</v>
      </c>
      <c r="G760" s="35"/>
      <c r="H760" s="36"/>
    </row>
    <row r="761" spans="1:8" s="2" customFormat="1" ht="16.95" customHeight="1">
      <c r="A761" s="35"/>
      <c r="B761" s="36"/>
      <c r="C761" s="257" t="s">
        <v>8511</v>
      </c>
      <c r="D761" s="35"/>
      <c r="E761" s="35"/>
      <c r="F761" s="35"/>
      <c r="G761" s="35"/>
      <c r="H761" s="36"/>
    </row>
    <row r="762" spans="1:8" s="2" customFormat="1" ht="20.399999999999999">
      <c r="A762" s="35"/>
      <c r="B762" s="36"/>
      <c r="C762" s="256" t="s">
        <v>2098</v>
      </c>
      <c r="D762" s="256" t="s">
        <v>2099</v>
      </c>
      <c r="E762" s="18" t="s">
        <v>529</v>
      </c>
      <c r="F762" s="188">
        <v>2810.239</v>
      </c>
      <c r="G762" s="35"/>
      <c r="H762" s="36"/>
    </row>
    <row r="763" spans="1:8" s="2" customFormat="1" ht="20.399999999999999">
      <c r="A763" s="35"/>
      <c r="B763" s="36"/>
      <c r="C763" s="256" t="s">
        <v>2113</v>
      </c>
      <c r="D763" s="256" t="s">
        <v>2114</v>
      </c>
      <c r="E763" s="18" t="s">
        <v>529</v>
      </c>
      <c r="F763" s="188">
        <v>11240.956</v>
      </c>
      <c r="G763" s="35"/>
      <c r="H763" s="36"/>
    </row>
    <row r="764" spans="1:8" s="2" customFormat="1" ht="20.399999999999999">
      <c r="A764" s="35"/>
      <c r="B764" s="36"/>
      <c r="C764" s="256" t="s">
        <v>2118</v>
      </c>
      <c r="D764" s="256" t="s">
        <v>2119</v>
      </c>
      <c r="E764" s="18" t="s">
        <v>529</v>
      </c>
      <c r="F764" s="188">
        <v>2810.239</v>
      </c>
      <c r="G764" s="35"/>
      <c r="H764" s="36"/>
    </row>
    <row r="765" spans="1:8" s="2" customFormat="1" ht="16.95" customHeight="1">
      <c r="A765" s="35"/>
      <c r="B765" s="36"/>
      <c r="C765" s="252" t="s">
        <v>6701</v>
      </c>
      <c r="D765" s="253" t="s">
        <v>323</v>
      </c>
      <c r="E765" s="254" t="s">
        <v>1</v>
      </c>
      <c r="F765" s="255">
        <v>1992.2719999999999</v>
      </c>
      <c r="G765" s="35"/>
      <c r="H765" s="36"/>
    </row>
    <row r="766" spans="1:8" s="2" customFormat="1" ht="16.95" customHeight="1">
      <c r="A766" s="35"/>
      <c r="B766" s="36"/>
      <c r="C766" s="252" t="s">
        <v>322</v>
      </c>
      <c r="D766" s="253" t="s">
        <v>323</v>
      </c>
      <c r="E766" s="254" t="s">
        <v>1</v>
      </c>
      <c r="F766" s="255">
        <v>11658.385</v>
      </c>
      <c r="G766" s="35"/>
      <c r="H766" s="36"/>
    </row>
    <row r="767" spans="1:8" s="2" customFormat="1" ht="16.95" customHeight="1">
      <c r="A767" s="35"/>
      <c r="B767" s="36"/>
      <c r="C767" s="256" t="s">
        <v>1</v>
      </c>
      <c r="D767" s="256" t="s">
        <v>577</v>
      </c>
      <c r="E767" s="18" t="s">
        <v>1</v>
      </c>
      <c r="F767" s="188">
        <v>0</v>
      </c>
      <c r="G767" s="35"/>
      <c r="H767" s="36"/>
    </row>
    <row r="768" spans="1:8" s="2" customFormat="1" ht="16.95" customHeight="1">
      <c r="A768" s="35"/>
      <c r="B768" s="36"/>
      <c r="C768" s="256" t="s">
        <v>1</v>
      </c>
      <c r="D768" s="256" t="s">
        <v>4577</v>
      </c>
      <c r="E768" s="18" t="s">
        <v>1</v>
      </c>
      <c r="F768" s="188">
        <v>0</v>
      </c>
      <c r="G768" s="35"/>
      <c r="H768" s="36"/>
    </row>
    <row r="769" spans="1:8" s="2" customFormat="1" ht="16.95" customHeight="1">
      <c r="A769" s="35"/>
      <c r="B769" s="36"/>
      <c r="C769" s="256" t="s">
        <v>1</v>
      </c>
      <c r="D769" s="256" t="s">
        <v>330</v>
      </c>
      <c r="E769" s="18" t="s">
        <v>1</v>
      </c>
      <c r="F769" s="188">
        <v>2973.402</v>
      </c>
      <c r="G769" s="35"/>
      <c r="H769" s="36"/>
    </row>
    <row r="770" spans="1:8" s="2" customFormat="1" ht="16.95" customHeight="1">
      <c r="A770" s="35"/>
      <c r="B770" s="36"/>
      <c r="C770" s="256" t="s">
        <v>1</v>
      </c>
      <c r="D770" s="256" t="s">
        <v>4578</v>
      </c>
      <c r="E770" s="18" t="s">
        <v>1</v>
      </c>
      <c r="F770" s="188">
        <v>0</v>
      </c>
      <c r="G770" s="35"/>
      <c r="H770" s="36"/>
    </row>
    <row r="771" spans="1:8" s="2" customFormat="1" ht="16.95" customHeight="1">
      <c r="A771" s="35"/>
      <c r="B771" s="36"/>
      <c r="C771" s="256" t="s">
        <v>1</v>
      </c>
      <c r="D771" s="256" t="s">
        <v>1175</v>
      </c>
      <c r="E771" s="18" t="s">
        <v>1</v>
      </c>
      <c r="F771" s="188">
        <v>0</v>
      </c>
      <c r="G771" s="35"/>
      <c r="H771" s="36"/>
    </row>
    <row r="772" spans="1:8" s="2" customFormat="1" ht="16.95" customHeight="1">
      <c r="A772" s="35"/>
      <c r="B772" s="36"/>
      <c r="C772" s="256" t="s">
        <v>1</v>
      </c>
      <c r="D772" s="256" t="s">
        <v>1034</v>
      </c>
      <c r="E772" s="18" t="s">
        <v>1</v>
      </c>
      <c r="F772" s="188">
        <v>0</v>
      </c>
      <c r="G772" s="35"/>
      <c r="H772" s="36"/>
    </row>
    <row r="773" spans="1:8" s="2" customFormat="1" ht="16.95" customHeight="1">
      <c r="A773" s="35"/>
      <c r="B773" s="36"/>
      <c r="C773" s="256" t="s">
        <v>1</v>
      </c>
      <c r="D773" s="256" t="s">
        <v>1176</v>
      </c>
      <c r="E773" s="18" t="s">
        <v>1</v>
      </c>
      <c r="F773" s="188">
        <v>0</v>
      </c>
      <c r="G773" s="35"/>
      <c r="H773" s="36"/>
    </row>
    <row r="774" spans="1:8" s="2" customFormat="1" ht="16.95" customHeight="1">
      <c r="A774" s="35"/>
      <c r="B774" s="36"/>
      <c r="C774" s="256" t="s">
        <v>1</v>
      </c>
      <c r="D774" s="256" t="s">
        <v>1177</v>
      </c>
      <c r="E774" s="18" t="s">
        <v>1</v>
      </c>
      <c r="F774" s="188">
        <v>0</v>
      </c>
      <c r="G774" s="35"/>
      <c r="H774" s="36"/>
    </row>
    <row r="775" spans="1:8" s="2" customFormat="1" ht="16.95" customHeight="1">
      <c r="A775" s="35"/>
      <c r="B775" s="36"/>
      <c r="C775" s="256" t="s">
        <v>1</v>
      </c>
      <c r="D775" s="256" t="s">
        <v>4579</v>
      </c>
      <c r="E775" s="18" t="s">
        <v>1</v>
      </c>
      <c r="F775" s="188">
        <v>8.8119999999999994</v>
      </c>
      <c r="G775" s="35"/>
      <c r="H775" s="36"/>
    </row>
    <row r="776" spans="1:8" s="2" customFormat="1" ht="16.95" customHeight="1">
      <c r="A776" s="35"/>
      <c r="B776" s="36"/>
      <c r="C776" s="256" t="s">
        <v>1</v>
      </c>
      <c r="D776" s="256" t="s">
        <v>1047</v>
      </c>
      <c r="E776" s="18" t="s">
        <v>1</v>
      </c>
      <c r="F776" s="188">
        <v>0</v>
      </c>
      <c r="G776" s="35"/>
      <c r="H776" s="36"/>
    </row>
    <row r="777" spans="1:8" s="2" customFormat="1" ht="16.95" customHeight="1">
      <c r="A777" s="35"/>
      <c r="B777" s="36"/>
      <c r="C777" s="256" t="s">
        <v>1</v>
      </c>
      <c r="D777" s="256" t="s">
        <v>1177</v>
      </c>
      <c r="E777" s="18" t="s">
        <v>1</v>
      </c>
      <c r="F777" s="188">
        <v>0</v>
      </c>
      <c r="G777" s="35"/>
      <c r="H777" s="36"/>
    </row>
    <row r="778" spans="1:8" s="2" customFormat="1" ht="16.95" customHeight="1">
      <c r="A778" s="35"/>
      <c r="B778" s="36"/>
      <c r="C778" s="256" t="s">
        <v>1</v>
      </c>
      <c r="D778" s="256" t="s">
        <v>4580</v>
      </c>
      <c r="E778" s="18" t="s">
        <v>1</v>
      </c>
      <c r="F778" s="188">
        <v>0.313</v>
      </c>
      <c r="G778" s="35"/>
      <c r="H778" s="36"/>
    </row>
    <row r="779" spans="1:8" s="2" customFormat="1" ht="16.95" customHeight="1">
      <c r="A779" s="35"/>
      <c r="B779" s="36"/>
      <c r="C779" s="256" t="s">
        <v>1</v>
      </c>
      <c r="D779" s="256" t="s">
        <v>1055</v>
      </c>
      <c r="E779" s="18" t="s">
        <v>1</v>
      </c>
      <c r="F779" s="188">
        <v>0</v>
      </c>
      <c r="G779" s="35"/>
      <c r="H779" s="36"/>
    </row>
    <row r="780" spans="1:8" s="2" customFormat="1" ht="16.95" customHeight="1">
      <c r="A780" s="35"/>
      <c r="B780" s="36"/>
      <c r="C780" s="256" t="s">
        <v>1</v>
      </c>
      <c r="D780" s="256" t="s">
        <v>4581</v>
      </c>
      <c r="E780" s="18" t="s">
        <v>1</v>
      </c>
      <c r="F780" s="188">
        <v>22.536999999999999</v>
      </c>
      <c r="G780" s="35"/>
      <c r="H780" s="36"/>
    </row>
    <row r="781" spans="1:8" s="2" customFormat="1" ht="16.95" customHeight="1">
      <c r="A781" s="35"/>
      <c r="B781" s="36"/>
      <c r="C781" s="256" t="s">
        <v>1</v>
      </c>
      <c r="D781" s="256" t="s">
        <v>1057</v>
      </c>
      <c r="E781" s="18" t="s">
        <v>1</v>
      </c>
      <c r="F781" s="188">
        <v>0</v>
      </c>
      <c r="G781" s="35"/>
      <c r="H781" s="36"/>
    </row>
    <row r="782" spans="1:8" s="2" customFormat="1" ht="16.95" customHeight="1">
      <c r="A782" s="35"/>
      <c r="B782" s="36"/>
      <c r="C782" s="256" t="s">
        <v>1</v>
      </c>
      <c r="D782" s="256" t="s">
        <v>4582</v>
      </c>
      <c r="E782" s="18" t="s">
        <v>1</v>
      </c>
      <c r="F782" s="188">
        <v>22.532</v>
      </c>
      <c r="G782" s="35"/>
      <c r="H782" s="36"/>
    </row>
    <row r="783" spans="1:8" s="2" customFormat="1" ht="16.95" customHeight="1">
      <c r="A783" s="35"/>
      <c r="B783" s="36"/>
      <c r="C783" s="256" t="s">
        <v>1</v>
      </c>
      <c r="D783" s="256" t="s">
        <v>1182</v>
      </c>
      <c r="E783" s="18" t="s">
        <v>1</v>
      </c>
      <c r="F783" s="188">
        <v>0</v>
      </c>
      <c r="G783" s="35"/>
      <c r="H783" s="36"/>
    </row>
    <row r="784" spans="1:8" s="2" customFormat="1" ht="16.95" customHeight="1">
      <c r="A784" s="35"/>
      <c r="B784" s="36"/>
      <c r="C784" s="256" t="s">
        <v>1</v>
      </c>
      <c r="D784" s="256" t="s">
        <v>4583</v>
      </c>
      <c r="E784" s="18" t="s">
        <v>1</v>
      </c>
      <c r="F784" s="188">
        <v>10.132999999999999</v>
      </c>
      <c r="G784" s="35"/>
      <c r="H784" s="36"/>
    </row>
    <row r="785" spans="1:8" s="2" customFormat="1" ht="16.95" customHeight="1">
      <c r="A785" s="35"/>
      <c r="B785" s="36"/>
      <c r="C785" s="256" t="s">
        <v>1</v>
      </c>
      <c r="D785" s="256" t="s">
        <v>4584</v>
      </c>
      <c r="E785" s="18" t="s">
        <v>1</v>
      </c>
      <c r="F785" s="188">
        <v>2.9319999999999999</v>
      </c>
      <c r="G785" s="35"/>
      <c r="H785" s="36"/>
    </row>
    <row r="786" spans="1:8" s="2" customFormat="1" ht="16.95" customHeight="1">
      <c r="A786" s="35"/>
      <c r="B786" s="36"/>
      <c r="C786" s="256" t="s">
        <v>1</v>
      </c>
      <c r="D786" s="256" t="s">
        <v>1090</v>
      </c>
      <c r="E786" s="18" t="s">
        <v>1</v>
      </c>
      <c r="F786" s="188">
        <v>0</v>
      </c>
      <c r="G786" s="35"/>
      <c r="H786" s="36"/>
    </row>
    <row r="787" spans="1:8" s="2" customFormat="1" ht="16.95" customHeight="1">
      <c r="A787" s="35"/>
      <c r="B787" s="36"/>
      <c r="C787" s="256" t="s">
        <v>1</v>
      </c>
      <c r="D787" s="256" t="s">
        <v>4585</v>
      </c>
      <c r="E787" s="18" t="s">
        <v>1</v>
      </c>
      <c r="F787" s="188">
        <v>19.382999999999999</v>
      </c>
      <c r="G787" s="35"/>
      <c r="H787" s="36"/>
    </row>
    <row r="788" spans="1:8" s="2" customFormat="1" ht="16.95" customHeight="1">
      <c r="A788" s="35"/>
      <c r="B788" s="36"/>
      <c r="C788" s="256" t="s">
        <v>1</v>
      </c>
      <c r="D788" s="256" t="s">
        <v>1186</v>
      </c>
      <c r="E788" s="18" t="s">
        <v>1</v>
      </c>
      <c r="F788" s="188">
        <v>-5</v>
      </c>
      <c r="G788" s="35"/>
      <c r="H788" s="36"/>
    </row>
    <row r="789" spans="1:8" s="2" customFormat="1" ht="16.95" customHeight="1">
      <c r="A789" s="35"/>
      <c r="B789" s="36"/>
      <c r="C789" s="256" t="s">
        <v>1</v>
      </c>
      <c r="D789" s="256" t="s">
        <v>1187</v>
      </c>
      <c r="E789" s="18" t="s">
        <v>1</v>
      </c>
      <c r="F789" s="188">
        <v>1.8</v>
      </c>
      <c r="G789" s="35"/>
      <c r="H789" s="36"/>
    </row>
    <row r="790" spans="1:8" s="2" customFormat="1" ht="16.95" customHeight="1">
      <c r="A790" s="35"/>
      <c r="B790" s="36"/>
      <c r="C790" s="256" t="s">
        <v>1</v>
      </c>
      <c r="D790" s="256" t="s">
        <v>1188</v>
      </c>
      <c r="E790" s="18" t="s">
        <v>1</v>
      </c>
      <c r="F790" s="188">
        <v>0</v>
      </c>
      <c r="G790" s="35"/>
      <c r="H790" s="36"/>
    </row>
    <row r="791" spans="1:8" s="2" customFormat="1" ht="16.95" customHeight="1">
      <c r="A791" s="35"/>
      <c r="B791" s="36"/>
      <c r="C791" s="256" t="s">
        <v>1</v>
      </c>
      <c r="D791" s="256" t="s">
        <v>4586</v>
      </c>
      <c r="E791" s="18" t="s">
        <v>1</v>
      </c>
      <c r="F791" s="188">
        <v>6.83</v>
      </c>
      <c r="G791" s="35"/>
      <c r="H791" s="36"/>
    </row>
    <row r="792" spans="1:8" s="2" customFormat="1" ht="16.95" customHeight="1">
      <c r="A792" s="35"/>
      <c r="B792" s="36"/>
      <c r="C792" s="256" t="s">
        <v>1</v>
      </c>
      <c r="D792" s="256" t="s">
        <v>1094</v>
      </c>
      <c r="E792" s="18" t="s">
        <v>1</v>
      </c>
      <c r="F792" s="188">
        <v>0</v>
      </c>
      <c r="G792" s="35"/>
      <c r="H792" s="36"/>
    </row>
    <row r="793" spans="1:8" s="2" customFormat="1" ht="16.95" customHeight="1">
      <c r="A793" s="35"/>
      <c r="B793" s="36"/>
      <c r="C793" s="256" t="s">
        <v>1</v>
      </c>
      <c r="D793" s="256" t="s">
        <v>4587</v>
      </c>
      <c r="E793" s="18" t="s">
        <v>1</v>
      </c>
      <c r="F793" s="188">
        <v>22.382999999999999</v>
      </c>
      <c r="G793" s="35"/>
      <c r="H793" s="36"/>
    </row>
    <row r="794" spans="1:8" s="2" customFormat="1" ht="16.95" customHeight="1">
      <c r="A794" s="35"/>
      <c r="B794" s="36"/>
      <c r="C794" s="256" t="s">
        <v>1</v>
      </c>
      <c r="D794" s="256" t="s">
        <v>1096</v>
      </c>
      <c r="E794" s="18" t="s">
        <v>1</v>
      </c>
      <c r="F794" s="188">
        <v>0</v>
      </c>
      <c r="G794" s="35"/>
      <c r="H794" s="36"/>
    </row>
    <row r="795" spans="1:8" s="2" customFormat="1" ht="16.95" customHeight="1">
      <c r="A795" s="35"/>
      <c r="B795" s="36"/>
      <c r="C795" s="256" t="s">
        <v>1</v>
      </c>
      <c r="D795" s="256" t="s">
        <v>4588</v>
      </c>
      <c r="E795" s="18" t="s">
        <v>1</v>
      </c>
      <c r="F795" s="188">
        <v>22.442</v>
      </c>
      <c r="G795" s="35"/>
      <c r="H795" s="36"/>
    </row>
    <row r="796" spans="1:8" s="2" customFormat="1" ht="16.95" customHeight="1">
      <c r="A796" s="35"/>
      <c r="B796" s="36"/>
      <c r="C796" s="256" t="s">
        <v>1</v>
      </c>
      <c r="D796" s="256" t="s">
        <v>1098</v>
      </c>
      <c r="E796" s="18" t="s">
        <v>1</v>
      </c>
      <c r="F796" s="188">
        <v>0</v>
      </c>
      <c r="G796" s="35"/>
      <c r="H796" s="36"/>
    </row>
    <row r="797" spans="1:8" s="2" customFormat="1" ht="16.95" customHeight="1">
      <c r="A797" s="35"/>
      <c r="B797" s="36"/>
      <c r="C797" s="256" t="s">
        <v>1</v>
      </c>
      <c r="D797" s="256" t="s">
        <v>4589</v>
      </c>
      <c r="E797" s="18" t="s">
        <v>1</v>
      </c>
      <c r="F797" s="188">
        <v>5.9509999999999996</v>
      </c>
      <c r="G797" s="35"/>
      <c r="H797" s="36"/>
    </row>
    <row r="798" spans="1:8" s="2" customFormat="1" ht="16.95" customHeight="1">
      <c r="A798" s="35"/>
      <c r="B798" s="36"/>
      <c r="C798" s="256" t="s">
        <v>1</v>
      </c>
      <c r="D798" s="256" t="s">
        <v>1193</v>
      </c>
      <c r="E798" s="18" t="s">
        <v>1</v>
      </c>
      <c r="F798" s="188">
        <v>0</v>
      </c>
      <c r="G798" s="35"/>
      <c r="H798" s="36"/>
    </row>
    <row r="799" spans="1:8" s="2" customFormat="1" ht="16.95" customHeight="1">
      <c r="A799" s="35"/>
      <c r="B799" s="36"/>
      <c r="C799" s="256" t="s">
        <v>1</v>
      </c>
      <c r="D799" s="256" t="s">
        <v>4590</v>
      </c>
      <c r="E799" s="18" t="s">
        <v>1</v>
      </c>
      <c r="F799" s="188">
        <v>1.853</v>
      </c>
      <c r="G799" s="35"/>
      <c r="H799" s="36"/>
    </row>
    <row r="800" spans="1:8" s="2" customFormat="1" ht="16.95" customHeight="1">
      <c r="A800" s="35"/>
      <c r="B800" s="36"/>
      <c r="C800" s="256" t="s">
        <v>1</v>
      </c>
      <c r="D800" s="256" t="s">
        <v>4591</v>
      </c>
      <c r="E800" s="18" t="s">
        <v>1</v>
      </c>
      <c r="F800" s="188">
        <v>9.9600000000000009</v>
      </c>
      <c r="G800" s="35"/>
      <c r="H800" s="36"/>
    </row>
    <row r="801" spans="1:8" s="2" customFormat="1" ht="16.95" customHeight="1">
      <c r="A801" s="35"/>
      <c r="B801" s="36"/>
      <c r="C801" s="256" t="s">
        <v>1</v>
      </c>
      <c r="D801" s="256" t="s">
        <v>1196</v>
      </c>
      <c r="E801" s="18" t="s">
        <v>1</v>
      </c>
      <c r="F801" s="188">
        <v>0</v>
      </c>
      <c r="G801" s="35"/>
      <c r="H801" s="36"/>
    </row>
    <row r="802" spans="1:8" s="2" customFormat="1" ht="16.95" customHeight="1">
      <c r="A802" s="35"/>
      <c r="B802" s="36"/>
      <c r="C802" s="256" t="s">
        <v>1</v>
      </c>
      <c r="D802" s="256" t="s">
        <v>4592</v>
      </c>
      <c r="E802" s="18" t="s">
        <v>1</v>
      </c>
      <c r="F802" s="188">
        <v>11.04</v>
      </c>
      <c r="G802" s="35"/>
      <c r="H802" s="36"/>
    </row>
    <row r="803" spans="1:8" s="2" customFormat="1" ht="16.95" customHeight="1">
      <c r="A803" s="35"/>
      <c r="B803" s="36"/>
      <c r="C803" s="256" t="s">
        <v>1</v>
      </c>
      <c r="D803" s="256" t="s">
        <v>1073</v>
      </c>
      <c r="E803" s="18" t="s">
        <v>1</v>
      </c>
      <c r="F803" s="188">
        <v>0</v>
      </c>
      <c r="G803" s="35"/>
      <c r="H803" s="36"/>
    </row>
    <row r="804" spans="1:8" s="2" customFormat="1" ht="16.95" customHeight="1">
      <c r="A804" s="35"/>
      <c r="B804" s="36"/>
      <c r="C804" s="256" t="s">
        <v>1</v>
      </c>
      <c r="D804" s="256" t="s">
        <v>4593</v>
      </c>
      <c r="E804" s="18" t="s">
        <v>1</v>
      </c>
      <c r="F804" s="188">
        <v>3.31</v>
      </c>
      <c r="G804" s="35"/>
      <c r="H804" s="36"/>
    </row>
    <row r="805" spans="1:8" s="2" customFormat="1" ht="16.95" customHeight="1">
      <c r="A805" s="35"/>
      <c r="B805" s="36"/>
      <c r="C805" s="256" t="s">
        <v>1</v>
      </c>
      <c r="D805" s="256" t="s">
        <v>1075</v>
      </c>
      <c r="E805" s="18" t="s">
        <v>1</v>
      </c>
      <c r="F805" s="188">
        <v>0</v>
      </c>
      <c r="G805" s="35"/>
      <c r="H805" s="36"/>
    </row>
    <row r="806" spans="1:8" s="2" customFormat="1" ht="16.95" customHeight="1">
      <c r="A806" s="35"/>
      <c r="B806" s="36"/>
      <c r="C806" s="256" t="s">
        <v>1</v>
      </c>
      <c r="D806" s="256" t="s">
        <v>4594</v>
      </c>
      <c r="E806" s="18" t="s">
        <v>1</v>
      </c>
      <c r="F806" s="188">
        <v>2.9750000000000001</v>
      </c>
      <c r="G806" s="35"/>
      <c r="H806" s="36"/>
    </row>
    <row r="807" spans="1:8" s="2" customFormat="1" ht="16.95" customHeight="1">
      <c r="A807" s="35"/>
      <c r="B807" s="36"/>
      <c r="C807" s="256" t="s">
        <v>1</v>
      </c>
      <c r="D807" s="256" t="s">
        <v>1088</v>
      </c>
      <c r="E807" s="18" t="s">
        <v>1</v>
      </c>
      <c r="F807" s="188">
        <v>0</v>
      </c>
      <c r="G807" s="35"/>
      <c r="H807" s="36"/>
    </row>
    <row r="808" spans="1:8" s="2" customFormat="1" ht="16.95" customHeight="1">
      <c r="A808" s="35"/>
      <c r="B808" s="36"/>
      <c r="C808" s="256" t="s">
        <v>1</v>
      </c>
      <c r="D808" s="256" t="s">
        <v>4595</v>
      </c>
      <c r="E808" s="18" t="s">
        <v>1</v>
      </c>
      <c r="F808" s="188">
        <v>22.513000000000002</v>
      </c>
      <c r="G808" s="35"/>
      <c r="H808" s="36"/>
    </row>
    <row r="809" spans="1:8" s="2" customFormat="1" ht="16.95" customHeight="1">
      <c r="A809" s="35"/>
      <c r="B809" s="36"/>
      <c r="C809" s="256" t="s">
        <v>1</v>
      </c>
      <c r="D809" s="256" t="s">
        <v>1201</v>
      </c>
      <c r="E809" s="18" t="s">
        <v>1</v>
      </c>
      <c r="F809" s="188">
        <v>0</v>
      </c>
      <c r="G809" s="35"/>
      <c r="H809" s="36"/>
    </row>
    <row r="810" spans="1:8" s="2" customFormat="1" ht="16.95" customHeight="1">
      <c r="A810" s="35"/>
      <c r="B810" s="36"/>
      <c r="C810" s="256" t="s">
        <v>1</v>
      </c>
      <c r="D810" s="256" t="s">
        <v>1034</v>
      </c>
      <c r="E810" s="18" t="s">
        <v>1</v>
      </c>
      <c r="F810" s="188">
        <v>0</v>
      </c>
      <c r="G810" s="35"/>
      <c r="H810" s="36"/>
    </row>
    <row r="811" spans="1:8" s="2" customFormat="1" ht="16.95" customHeight="1">
      <c r="A811" s="35"/>
      <c r="B811" s="36"/>
      <c r="C811" s="256" t="s">
        <v>1</v>
      </c>
      <c r="D811" s="256" t="s">
        <v>1047</v>
      </c>
      <c r="E811" s="18" t="s">
        <v>1</v>
      </c>
      <c r="F811" s="188">
        <v>0</v>
      </c>
      <c r="G811" s="35"/>
      <c r="H811" s="36"/>
    </row>
    <row r="812" spans="1:8" s="2" customFormat="1" ht="16.95" customHeight="1">
      <c r="A812" s="35"/>
      <c r="B812" s="36"/>
      <c r="C812" s="256" t="s">
        <v>1</v>
      </c>
      <c r="D812" s="256" t="s">
        <v>4596</v>
      </c>
      <c r="E812" s="18" t="s">
        <v>1</v>
      </c>
      <c r="F812" s="188">
        <v>36.630000000000003</v>
      </c>
      <c r="G812" s="35"/>
      <c r="H812" s="36"/>
    </row>
    <row r="813" spans="1:8" s="2" customFormat="1" ht="16.95" customHeight="1">
      <c r="A813" s="35"/>
      <c r="B813" s="36"/>
      <c r="C813" s="256" t="s">
        <v>1</v>
      </c>
      <c r="D813" s="256" t="s">
        <v>1203</v>
      </c>
      <c r="E813" s="18" t="s">
        <v>1</v>
      </c>
      <c r="F813" s="188">
        <v>-9.5399999999999991</v>
      </c>
      <c r="G813" s="35"/>
      <c r="H813" s="36"/>
    </row>
    <row r="814" spans="1:8" s="2" customFormat="1" ht="16.95" customHeight="1">
      <c r="A814" s="35"/>
      <c r="B814" s="36"/>
      <c r="C814" s="256" t="s">
        <v>1</v>
      </c>
      <c r="D814" s="256" t="s">
        <v>1204</v>
      </c>
      <c r="E814" s="18" t="s">
        <v>1</v>
      </c>
      <c r="F814" s="188">
        <v>0</v>
      </c>
      <c r="G814" s="35"/>
      <c r="H814" s="36"/>
    </row>
    <row r="815" spans="1:8" s="2" customFormat="1" ht="16.95" customHeight="1">
      <c r="A815" s="35"/>
      <c r="B815" s="36"/>
      <c r="C815" s="256" t="s">
        <v>1</v>
      </c>
      <c r="D815" s="256" t="s">
        <v>1024</v>
      </c>
      <c r="E815" s="18" t="s">
        <v>1</v>
      </c>
      <c r="F815" s="188">
        <v>0</v>
      </c>
      <c r="G815" s="35"/>
      <c r="H815" s="36"/>
    </row>
    <row r="816" spans="1:8" s="2" customFormat="1" ht="16.95" customHeight="1">
      <c r="A816" s="35"/>
      <c r="B816" s="36"/>
      <c r="C816" s="256" t="s">
        <v>1</v>
      </c>
      <c r="D816" s="256" t="s">
        <v>1025</v>
      </c>
      <c r="E816" s="18" t="s">
        <v>1</v>
      </c>
      <c r="F816" s="188">
        <v>0</v>
      </c>
      <c r="G816" s="35"/>
      <c r="H816" s="36"/>
    </row>
    <row r="817" spans="1:8" s="2" customFormat="1" ht="16.95" customHeight="1">
      <c r="A817" s="35"/>
      <c r="B817" s="36"/>
      <c r="C817" s="256" t="s">
        <v>1</v>
      </c>
      <c r="D817" s="256" t="s">
        <v>1205</v>
      </c>
      <c r="E817" s="18" t="s">
        <v>1</v>
      </c>
      <c r="F817" s="188">
        <v>0</v>
      </c>
      <c r="G817" s="35"/>
      <c r="H817" s="36"/>
    </row>
    <row r="818" spans="1:8" s="2" customFormat="1" ht="16.95" customHeight="1">
      <c r="A818" s="35"/>
      <c r="B818" s="36"/>
      <c r="C818" s="256" t="s">
        <v>1</v>
      </c>
      <c r="D818" s="256" t="s">
        <v>4597</v>
      </c>
      <c r="E818" s="18" t="s">
        <v>1</v>
      </c>
      <c r="F818" s="188">
        <v>61.588000000000001</v>
      </c>
      <c r="G818" s="35"/>
      <c r="H818" s="36"/>
    </row>
    <row r="819" spans="1:8" s="2" customFormat="1" ht="16.95" customHeight="1">
      <c r="A819" s="35"/>
      <c r="B819" s="36"/>
      <c r="C819" s="256" t="s">
        <v>1</v>
      </c>
      <c r="D819" s="256" t="s">
        <v>4598</v>
      </c>
      <c r="E819" s="18" t="s">
        <v>1</v>
      </c>
      <c r="F819" s="188">
        <v>47.6</v>
      </c>
      <c r="G819" s="35"/>
      <c r="H819" s="36"/>
    </row>
    <row r="820" spans="1:8" s="2" customFormat="1" ht="16.95" customHeight="1">
      <c r="A820" s="35"/>
      <c r="B820" s="36"/>
      <c r="C820" s="256" t="s">
        <v>1</v>
      </c>
      <c r="D820" s="256" t="s">
        <v>1208</v>
      </c>
      <c r="E820" s="18" t="s">
        <v>1</v>
      </c>
      <c r="F820" s="188">
        <v>-10.032</v>
      </c>
      <c r="G820" s="35"/>
      <c r="H820" s="36"/>
    </row>
    <row r="821" spans="1:8" s="2" customFormat="1" ht="16.95" customHeight="1">
      <c r="A821" s="35"/>
      <c r="B821" s="36"/>
      <c r="C821" s="256" t="s">
        <v>1</v>
      </c>
      <c r="D821" s="256" t="s">
        <v>1209</v>
      </c>
      <c r="E821" s="18" t="s">
        <v>1</v>
      </c>
      <c r="F821" s="188">
        <v>2.34</v>
      </c>
      <c r="G821" s="35"/>
      <c r="H821" s="36"/>
    </row>
    <row r="822" spans="1:8" s="2" customFormat="1" ht="16.95" customHeight="1">
      <c r="A822" s="35"/>
      <c r="B822" s="36"/>
      <c r="C822" s="256" t="s">
        <v>1</v>
      </c>
      <c r="D822" s="256" t="s">
        <v>1177</v>
      </c>
      <c r="E822" s="18" t="s">
        <v>1</v>
      </c>
      <c r="F822" s="188">
        <v>0</v>
      </c>
      <c r="G822" s="35"/>
      <c r="H822" s="36"/>
    </row>
    <row r="823" spans="1:8" s="2" customFormat="1" ht="16.95" customHeight="1">
      <c r="A823" s="35"/>
      <c r="B823" s="36"/>
      <c r="C823" s="256" t="s">
        <v>1</v>
      </c>
      <c r="D823" s="256" t="s">
        <v>4599</v>
      </c>
      <c r="E823" s="18" t="s">
        <v>1</v>
      </c>
      <c r="F823" s="188">
        <v>8.4629999999999992</v>
      </c>
      <c r="G823" s="35"/>
      <c r="H823" s="36"/>
    </row>
    <row r="824" spans="1:8" s="2" customFormat="1" ht="16.95" customHeight="1">
      <c r="A824" s="35"/>
      <c r="B824" s="36"/>
      <c r="C824" s="256" t="s">
        <v>1</v>
      </c>
      <c r="D824" s="256" t="s">
        <v>4600</v>
      </c>
      <c r="E824" s="18" t="s">
        <v>1</v>
      </c>
      <c r="F824" s="188">
        <v>3.6720000000000002</v>
      </c>
      <c r="G824" s="35"/>
      <c r="H824" s="36"/>
    </row>
    <row r="825" spans="1:8" s="2" customFormat="1" ht="16.95" customHeight="1">
      <c r="A825" s="35"/>
      <c r="B825" s="36"/>
      <c r="C825" s="256" t="s">
        <v>1</v>
      </c>
      <c r="D825" s="256" t="s">
        <v>1212</v>
      </c>
      <c r="E825" s="18" t="s">
        <v>1</v>
      </c>
      <c r="F825" s="188">
        <v>0</v>
      </c>
      <c r="G825" s="35"/>
      <c r="H825" s="36"/>
    </row>
    <row r="826" spans="1:8" s="2" customFormat="1" ht="16.95" customHeight="1">
      <c r="A826" s="35"/>
      <c r="B826" s="36"/>
      <c r="C826" s="256" t="s">
        <v>1</v>
      </c>
      <c r="D826" s="256" t="s">
        <v>1213</v>
      </c>
      <c r="E826" s="18" t="s">
        <v>1</v>
      </c>
      <c r="F826" s="188">
        <v>4.7629999999999999</v>
      </c>
      <c r="G826" s="35"/>
      <c r="H826" s="36"/>
    </row>
    <row r="827" spans="1:8" s="2" customFormat="1" ht="16.95" customHeight="1">
      <c r="A827" s="35"/>
      <c r="B827" s="36"/>
      <c r="C827" s="256" t="s">
        <v>1</v>
      </c>
      <c r="D827" s="256" t="s">
        <v>1029</v>
      </c>
      <c r="E827" s="18" t="s">
        <v>1</v>
      </c>
      <c r="F827" s="188">
        <v>0</v>
      </c>
      <c r="G827" s="35"/>
      <c r="H827" s="36"/>
    </row>
    <row r="828" spans="1:8" s="2" customFormat="1" ht="16.95" customHeight="1">
      <c r="A828" s="35"/>
      <c r="B828" s="36"/>
      <c r="C828" s="256" t="s">
        <v>1</v>
      </c>
      <c r="D828" s="256" t="s">
        <v>1177</v>
      </c>
      <c r="E828" s="18" t="s">
        <v>1</v>
      </c>
      <c r="F828" s="188">
        <v>0</v>
      </c>
      <c r="G828" s="35"/>
      <c r="H828" s="36"/>
    </row>
    <row r="829" spans="1:8" s="2" customFormat="1" ht="16.95" customHeight="1">
      <c r="A829" s="35"/>
      <c r="B829" s="36"/>
      <c r="C829" s="256" t="s">
        <v>1</v>
      </c>
      <c r="D829" s="256" t="s">
        <v>4601</v>
      </c>
      <c r="E829" s="18" t="s">
        <v>1</v>
      </c>
      <c r="F829" s="188">
        <v>6.82</v>
      </c>
      <c r="G829" s="35"/>
      <c r="H829" s="36"/>
    </row>
    <row r="830" spans="1:8" s="2" customFormat="1" ht="16.95" customHeight="1">
      <c r="A830" s="35"/>
      <c r="B830" s="36"/>
      <c r="C830" s="256" t="s">
        <v>1</v>
      </c>
      <c r="D830" s="256" t="s">
        <v>1212</v>
      </c>
      <c r="E830" s="18" t="s">
        <v>1</v>
      </c>
      <c r="F830" s="188">
        <v>0</v>
      </c>
      <c r="G830" s="35"/>
      <c r="H830" s="36"/>
    </row>
    <row r="831" spans="1:8" s="2" customFormat="1" ht="16.95" customHeight="1">
      <c r="A831" s="35"/>
      <c r="B831" s="36"/>
      <c r="C831" s="256" t="s">
        <v>1</v>
      </c>
      <c r="D831" s="256" t="s">
        <v>1215</v>
      </c>
      <c r="E831" s="18" t="s">
        <v>1</v>
      </c>
      <c r="F831" s="188">
        <v>3.0750000000000002</v>
      </c>
      <c r="G831" s="35"/>
      <c r="H831" s="36"/>
    </row>
    <row r="832" spans="1:8" s="2" customFormat="1" ht="16.95" customHeight="1">
      <c r="A832" s="35"/>
      <c r="B832" s="36"/>
      <c r="C832" s="256" t="s">
        <v>1</v>
      </c>
      <c r="D832" s="256" t="s">
        <v>1216</v>
      </c>
      <c r="E832" s="18" t="s">
        <v>1</v>
      </c>
      <c r="F832" s="188">
        <v>0</v>
      </c>
      <c r="G832" s="35"/>
      <c r="H832" s="36"/>
    </row>
    <row r="833" spans="1:8" s="2" customFormat="1" ht="16.95" customHeight="1">
      <c r="A833" s="35"/>
      <c r="B833" s="36"/>
      <c r="C833" s="256" t="s">
        <v>1</v>
      </c>
      <c r="D833" s="256" t="s">
        <v>4602</v>
      </c>
      <c r="E833" s="18" t="s">
        <v>1</v>
      </c>
      <c r="F833" s="188">
        <v>75.247</v>
      </c>
      <c r="G833" s="35"/>
      <c r="H833" s="36"/>
    </row>
    <row r="834" spans="1:8" s="2" customFormat="1" ht="16.95" customHeight="1">
      <c r="A834" s="35"/>
      <c r="B834" s="36"/>
      <c r="C834" s="256" t="s">
        <v>1</v>
      </c>
      <c r="D834" s="256" t="s">
        <v>4603</v>
      </c>
      <c r="E834" s="18" t="s">
        <v>1</v>
      </c>
      <c r="F834" s="188">
        <v>2.9590000000000001</v>
      </c>
      <c r="G834" s="35"/>
      <c r="H834" s="36"/>
    </row>
    <row r="835" spans="1:8" s="2" customFormat="1" ht="16.95" customHeight="1">
      <c r="A835" s="35"/>
      <c r="B835" s="36"/>
      <c r="C835" s="256" t="s">
        <v>1</v>
      </c>
      <c r="D835" s="256" t="s">
        <v>4604</v>
      </c>
      <c r="E835" s="18" t="s">
        <v>1</v>
      </c>
      <c r="F835" s="188">
        <v>47.258000000000003</v>
      </c>
      <c r="G835" s="35"/>
      <c r="H835" s="36"/>
    </row>
    <row r="836" spans="1:8" s="2" customFormat="1" ht="16.95" customHeight="1">
      <c r="A836" s="35"/>
      <c r="B836" s="36"/>
      <c r="C836" s="256" t="s">
        <v>1</v>
      </c>
      <c r="D836" s="256" t="s">
        <v>1220</v>
      </c>
      <c r="E836" s="18" t="s">
        <v>1</v>
      </c>
      <c r="F836" s="188">
        <v>-12.33</v>
      </c>
      <c r="G836" s="35"/>
      <c r="H836" s="36"/>
    </row>
    <row r="837" spans="1:8" s="2" customFormat="1" ht="16.95" customHeight="1">
      <c r="A837" s="35"/>
      <c r="B837" s="36"/>
      <c r="C837" s="256" t="s">
        <v>1</v>
      </c>
      <c r="D837" s="256" t="s">
        <v>1221</v>
      </c>
      <c r="E837" s="18" t="s">
        <v>1</v>
      </c>
      <c r="F837" s="188">
        <v>0.47499999999999998</v>
      </c>
      <c r="G837" s="35"/>
      <c r="H837" s="36"/>
    </row>
    <row r="838" spans="1:8" s="2" customFormat="1" ht="16.95" customHeight="1">
      <c r="A838" s="35"/>
      <c r="B838" s="36"/>
      <c r="C838" s="256" t="s">
        <v>1</v>
      </c>
      <c r="D838" s="256" t="s">
        <v>1031</v>
      </c>
      <c r="E838" s="18" t="s">
        <v>1</v>
      </c>
      <c r="F838" s="188">
        <v>0</v>
      </c>
      <c r="G838" s="35"/>
      <c r="H838" s="36"/>
    </row>
    <row r="839" spans="1:8" s="2" customFormat="1" ht="16.95" customHeight="1">
      <c r="A839" s="35"/>
      <c r="B839" s="36"/>
      <c r="C839" s="256" t="s">
        <v>1</v>
      </c>
      <c r="D839" s="256" t="s">
        <v>4605</v>
      </c>
      <c r="E839" s="18" t="s">
        <v>1</v>
      </c>
      <c r="F839" s="188">
        <v>2.8180000000000001</v>
      </c>
      <c r="G839" s="35"/>
      <c r="H839" s="36"/>
    </row>
    <row r="840" spans="1:8" s="2" customFormat="1" ht="16.95" customHeight="1">
      <c r="A840" s="35"/>
      <c r="B840" s="36"/>
      <c r="C840" s="256" t="s">
        <v>1</v>
      </c>
      <c r="D840" s="256" t="s">
        <v>4606</v>
      </c>
      <c r="E840" s="18" t="s">
        <v>1</v>
      </c>
      <c r="F840" s="188">
        <v>4.5919999999999996</v>
      </c>
      <c r="G840" s="35"/>
      <c r="H840" s="36"/>
    </row>
    <row r="841" spans="1:8" s="2" customFormat="1" ht="16.95" customHeight="1">
      <c r="A841" s="35"/>
      <c r="B841" s="36"/>
      <c r="C841" s="256" t="s">
        <v>1</v>
      </c>
      <c r="D841" s="256" t="s">
        <v>1224</v>
      </c>
      <c r="E841" s="18" t="s">
        <v>1</v>
      </c>
      <c r="F841" s="188">
        <v>-1.6160000000000001</v>
      </c>
      <c r="G841" s="35"/>
      <c r="H841" s="36"/>
    </row>
    <row r="842" spans="1:8" s="2" customFormat="1" ht="16.95" customHeight="1">
      <c r="A842" s="35"/>
      <c r="B842" s="36"/>
      <c r="C842" s="256" t="s">
        <v>1</v>
      </c>
      <c r="D842" s="256" t="s">
        <v>1225</v>
      </c>
      <c r="E842" s="18" t="s">
        <v>1</v>
      </c>
      <c r="F842" s="188">
        <v>24.373000000000001</v>
      </c>
      <c r="G842" s="35"/>
      <c r="H842" s="36"/>
    </row>
    <row r="843" spans="1:8" s="2" customFormat="1" ht="16.95" customHeight="1">
      <c r="A843" s="35"/>
      <c r="B843" s="36"/>
      <c r="C843" s="256" t="s">
        <v>1</v>
      </c>
      <c r="D843" s="256" t="s">
        <v>1034</v>
      </c>
      <c r="E843" s="18" t="s">
        <v>1</v>
      </c>
      <c r="F843" s="188">
        <v>0</v>
      </c>
      <c r="G843" s="35"/>
      <c r="H843" s="36"/>
    </row>
    <row r="844" spans="1:8" s="2" customFormat="1" ht="16.95" customHeight="1">
      <c r="A844" s="35"/>
      <c r="B844" s="36"/>
      <c r="C844" s="256" t="s">
        <v>1</v>
      </c>
      <c r="D844" s="256" t="s">
        <v>1049</v>
      </c>
      <c r="E844" s="18" t="s">
        <v>1</v>
      </c>
      <c r="F844" s="188">
        <v>0</v>
      </c>
      <c r="G844" s="35"/>
      <c r="H844" s="36"/>
    </row>
    <row r="845" spans="1:8" s="2" customFormat="1" ht="16.95" customHeight="1">
      <c r="A845" s="35"/>
      <c r="B845" s="36"/>
      <c r="C845" s="256" t="s">
        <v>1</v>
      </c>
      <c r="D845" s="256" t="s">
        <v>1226</v>
      </c>
      <c r="E845" s="18" t="s">
        <v>1</v>
      </c>
      <c r="F845" s="188">
        <v>0</v>
      </c>
      <c r="G845" s="35"/>
      <c r="H845" s="36"/>
    </row>
    <row r="846" spans="1:8" s="2" customFormat="1" ht="16.95" customHeight="1">
      <c r="A846" s="35"/>
      <c r="B846" s="36"/>
      <c r="C846" s="256" t="s">
        <v>1</v>
      </c>
      <c r="D846" s="256" t="s">
        <v>4607</v>
      </c>
      <c r="E846" s="18" t="s">
        <v>1</v>
      </c>
      <c r="F846" s="188">
        <v>15.516999999999999</v>
      </c>
      <c r="G846" s="35"/>
      <c r="H846" s="36"/>
    </row>
    <row r="847" spans="1:8" s="2" customFormat="1" ht="16.95" customHeight="1">
      <c r="A847" s="35"/>
      <c r="B847" s="36"/>
      <c r="C847" s="256" t="s">
        <v>1</v>
      </c>
      <c r="D847" s="256" t="s">
        <v>1228</v>
      </c>
      <c r="E847" s="18" t="s">
        <v>1</v>
      </c>
      <c r="F847" s="188">
        <v>-11.045999999999999</v>
      </c>
      <c r="G847" s="35"/>
      <c r="H847" s="36"/>
    </row>
    <row r="848" spans="1:8" s="2" customFormat="1" ht="16.95" customHeight="1">
      <c r="A848" s="35"/>
      <c r="B848" s="36"/>
      <c r="C848" s="256" t="s">
        <v>1</v>
      </c>
      <c r="D848" s="256" t="s">
        <v>1229</v>
      </c>
      <c r="E848" s="18" t="s">
        <v>1</v>
      </c>
      <c r="F848" s="188">
        <v>1.145</v>
      </c>
      <c r="G848" s="35"/>
      <c r="H848" s="36"/>
    </row>
    <row r="849" spans="1:8" s="2" customFormat="1" ht="16.95" customHeight="1">
      <c r="A849" s="35"/>
      <c r="B849" s="36"/>
      <c r="C849" s="256" t="s">
        <v>1</v>
      </c>
      <c r="D849" s="256" t="s">
        <v>1051</v>
      </c>
      <c r="E849" s="18" t="s">
        <v>1</v>
      </c>
      <c r="F849" s="188">
        <v>0</v>
      </c>
      <c r="G849" s="35"/>
      <c r="H849" s="36"/>
    </row>
    <row r="850" spans="1:8" s="2" customFormat="1" ht="16.95" customHeight="1">
      <c r="A850" s="35"/>
      <c r="B850" s="36"/>
      <c r="C850" s="256" t="s">
        <v>1</v>
      </c>
      <c r="D850" s="256" t="s">
        <v>1226</v>
      </c>
      <c r="E850" s="18" t="s">
        <v>1</v>
      </c>
      <c r="F850" s="188">
        <v>0</v>
      </c>
      <c r="G850" s="35"/>
      <c r="H850" s="36"/>
    </row>
    <row r="851" spans="1:8" s="2" customFormat="1" ht="16.95" customHeight="1">
      <c r="A851" s="35"/>
      <c r="B851" s="36"/>
      <c r="C851" s="256" t="s">
        <v>1</v>
      </c>
      <c r="D851" s="256" t="s">
        <v>4608</v>
      </c>
      <c r="E851" s="18" t="s">
        <v>1</v>
      </c>
      <c r="F851" s="188">
        <v>19.175000000000001</v>
      </c>
      <c r="G851" s="35"/>
      <c r="H851" s="36"/>
    </row>
    <row r="852" spans="1:8" s="2" customFormat="1" ht="16.95" customHeight="1">
      <c r="A852" s="35"/>
      <c r="B852" s="36"/>
      <c r="C852" s="256" t="s">
        <v>1</v>
      </c>
      <c r="D852" s="256" t="s">
        <v>1231</v>
      </c>
      <c r="E852" s="18" t="s">
        <v>1</v>
      </c>
      <c r="F852" s="188">
        <v>-13.65</v>
      </c>
      <c r="G852" s="35"/>
      <c r="H852" s="36"/>
    </row>
    <row r="853" spans="1:8" s="2" customFormat="1" ht="16.95" customHeight="1">
      <c r="A853" s="35"/>
      <c r="B853" s="36"/>
      <c r="C853" s="256" t="s">
        <v>1</v>
      </c>
      <c r="D853" s="256" t="s">
        <v>1232</v>
      </c>
      <c r="E853" s="18" t="s">
        <v>1</v>
      </c>
      <c r="F853" s="188">
        <v>1.4339999999999999</v>
      </c>
      <c r="G853" s="35"/>
      <c r="H853" s="36"/>
    </row>
    <row r="854" spans="1:8" s="2" customFormat="1" ht="16.95" customHeight="1">
      <c r="A854" s="35"/>
      <c r="B854" s="36"/>
      <c r="C854" s="256" t="s">
        <v>1</v>
      </c>
      <c r="D854" s="256" t="s">
        <v>1177</v>
      </c>
      <c r="E854" s="18" t="s">
        <v>1</v>
      </c>
      <c r="F854" s="188">
        <v>0</v>
      </c>
      <c r="G854" s="35"/>
      <c r="H854" s="36"/>
    </row>
    <row r="855" spans="1:8" s="2" customFormat="1" ht="16.95" customHeight="1">
      <c r="A855" s="35"/>
      <c r="B855" s="36"/>
      <c r="C855" s="256" t="s">
        <v>1</v>
      </c>
      <c r="D855" s="256" t="s">
        <v>4609</v>
      </c>
      <c r="E855" s="18" t="s">
        <v>1</v>
      </c>
      <c r="F855" s="188">
        <v>6.7720000000000002</v>
      </c>
      <c r="G855" s="35"/>
      <c r="H855" s="36"/>
    </row>
    <row r="856" spans="1:8" s="2" customFormat="1" ht="16.95" customHeight="1">
      <c r="A856" s="35"/>
      <c r="B856" s="36"/>
      <c r="C856" s="256" t="s">
        <v>1</v>
      </c>
      <c r="D856" s="256" t="s">
        <v>1234</v>
      </c>
      <c r="E856" s="18" t="s">
        <v>1</v>
      </c>
      <c r="F856" s="188">
        <v>-1.89</v>
      </c>
      <c r="G856" s="35"/>
      <c r="H856" s="36"/>
    </row>
    <row r="857" spans="1:8" s="2" customFormat="1" ht="16.95" customHeight="1">
      <c r="A857" s="35"/>
      <c r="B857" s="36"/>
      <c r="C857" s="256" t="s">
        <v>1</v>
      </c>
      <c r="D857" s="256" t="s">
        <v>1235</v>
      </c>
      <c r="E857" s="18" t="s">
        <v>1</v>
      </c>
      <c r="F857" s="188">
        <v>0.90800000000000003</v>
      </c>
      <c r="G857" s="35"/>
      <c r="H857" s="36"/>
    </row>
    <row r="858" spans="1:8" s="2" customFormat="1" ht="16.95" customHeight="1">
      <c r="A858" s="35"/>
      <c r="B858" s="36"/>
      <c r="C858" s="256" t="s">
        <v>1</v>
      </c>
      <c r="D858" s="256" t="s">
        <v>1236</v>
      </c>
      <c r="E858" s="18" t="s">
        <v>1</v>
      </c>
      <c r="F858" s="188">
        <v>0</v>
      </c>
      <c r="G858" s="35"/>
      <c r="H858" s="36"/>
    </row>
    <row r="859" spans="1:8" s="2" customFormat="1" ht="16.95" customHeight="1">
      <c r="A859" s="35"/>
      <c r="B859" s="36"/>
      <c r="C859" s="256" t="s">
        <v>1</v>
      </c>
      <c r="D859" s="256" t="s">
        <v>1177</v>
      </c>
      <c r="E859" s="18" t="s">
        <v>1</v>
      </c>
      <c r="F859" s="188">
        <v>0</v>
      </c>
      <c r="G859" s="35"/>
      <c r="H859" s="36"/>
    </row>
    <row r="860" spans="1:8" s="2" customFormat="1" ht="16.95" customHeight="1">
      <c r="A860" s="35"/>
      <c r="B860" s="36"/>
      <c r="C860" s="256" t="s">
        <v>1</v>
      </c>
      <c r="D860" s="256" t="s">
        <v>4610</v>
      </c>
      <c r="E860" s="18" t="s">
        <v>1</v>
      </c>
      <c r="F860" s="188">
        <v>13.67</v>
      </c>
      <c r="G860" s="35"/>
      <c r="H860" s="36"/>
    </row>
    <row r="861" spans="1:8" s="2" customFormat="1" ht="16.95" customHeight="1">
      <c r="A861" s="35"/>
      <c r="B861" s="36"/>
      <c r="C861" s="256" t="s">
        <v>1</v>
      </c>
      <c r="D861" s="256" t="s">
        <v>1238</v>
      </c>
      <c r="E861" s="18" t="s">
        <v>1</v>
      </c>
      <c r="F861" s="188">
        <v>-2.5</v>
      </c>
      <c r="G861" s="35"/>
      <c r="H861" s="36"/>
    </row>
    <row r="862" spans="1:8" s="2" customFormat="1" ht="16.95" customHeight="1">
      <c r="A862" s="35"/>
      <c r="B862" s="36"/>
      <c r="C862" s="256" t="s">
        <v>1</v>
      </c>
      <c r="D862" s="256" t="s">
        <v>1239</v>
      </c>
      <c r="E862" s="18" t="s">
        <v>1</v>
      </c>
      <c r="F862" s="188">
        <v>0.72</v>
      </c>
      <c r="G862" s="35"/>
      <c r="H862" s="36"/>
    </row>
    <row r="863" spans="1:8" s="2" customFormat="1" ht="16.95" customHeight="1">
      <c r="A863" s="35"/>
      <c r="B863" s="36"/>
      <c r="C863" s="256" t="s">
        <v>1</v>
      </c>
      <c r="D863" s="256" t="s">
        <v>1226</v>
      </c>
      <c r="E863" s="18" t="s">
        <v>1</v>
      </c>
      <c r="F863" s="188">
        <v>0</v>
      </c>
      <c r="G863" s="35"/>
      <c r="H863" s="36"/>
    </row>
    <row r="864" spans="1:8" s="2" customFormat="1" ht="16.95" customHeight="1">
      <c r="A864" s="35"/>
      <c r="B864" s="36"/>
      <c r="C864" s="256" t="s">
        <v>1</v>
      </c>
      <c r="D864" s="256" t="s">
        <v>4611</v>
      </c>
      <c r="E864" s="18" t="s">
        <v>1</v>
      </c>
      <c r="F864" s="188">
        <v>35.942999999999998</v>
      </c>
      <c r="G864" s="35"/>
      <c r="H864" s="36"/>
    </row>
    <row r="865" spans="1:8" s="2" customFormat="1" ht="16.95" customHeight="1">
      <c r="A865" s="35"/>
      <c r="B865" s="36"/>
      <c r="C865" s="256" t="s">
        <v>1</v>
      </c>
      <c r="D865" s="256" t="s">
        <v>1241</v>
      </c>
      <c r="E865" s="18" t="s">
        <v>1</v>
      </c>
      <c r="F865" s="188">
        <v>0</v>
      </c>
      <c r="G865" s="35"/>
      <c r="H865" s="36"/>
    </row>
    <row r="866" spans="1:8" s="2" customFormat="1" ht="16.95" customHeight="1">
      <c r="A866" s="35"/>
      <c r="B866" s="36"/>
      <c r="C866" s="256" t="s">
        <v>1</v>
      </c>
      <c r="D866" s="256" t="s">
        <v>1242</v>
      </c>
      <c r="E866" s="18" t="s">
        <v>1</v>
      </c>
      <c r="F866" s="188">
        <v>0</v>
      </c>
      <c r="G866" s="35"/>
      <c r="H866" s="36"/>
    </row>
    <row r="867" spans="1:8" s="2" customFormat="1" ht="16.95" customHeight="1">
      <c r="A867" s="35"/>
      <c r="B867" s="36"/>
      <c r="C867" s="256" t="s">
        <v>1</v>
      </c>
      <c r="D867" s="256" t="s">
        <v>4612</v>
      </c>
      <c r="E867" s="18" t="s">
        <v>1</v>
      </c>
      <c r="F867" s="188">
        <v>1.5349999999999999</v>
      </c>
      <c r="G867" s="35"/>
      <c r="H867" s="36"/>
    </row>
    <row r="868" spans="1:8" s="2" customFormat="1" ht="16.95" customHeight="1">
      <c r="A868" s="35"/>
      <c r="B868" s="36"/>
      <c r="C868" s="256" t="s">
        <v>1</v>
      </c>
      <c r="D868" s="256" t="s">
        <v>1226</v>
      </c>
      <c r="E868" s="18" t="s">
        <v>1</v>
      </c>
      <c r="F868" s="188">
        <v>0</v>
      </c>
      <c r="G868" s="35"/>
      <c r="H868" s="36"/>
    </row>
    <row r="869" spans="1:8" s="2" customFormat="1" ht="16.95" customHeight="1">
      <c r="A869" s="35"/>
      <c r="B869" s="36"/>
      <c r="C869" s="256" t="s">
        <v>1</v>
      </c>
      <c r="D869" s="256" t="s">
        <v>1244</v>
      </c>
      <c r="E869" s="18" t="s">
        <v>1</v>
      </c>
      <c r="F869" s="188">
        <v>4.9820000000000002</v>
      </c>
      <c r="G869" s="35"/>
      <c r="H869" s="36"/>
    </row>
    <row r="870" spans="1:8" s="2" customFormat="1" ht="16.95" customHeight="1">
      <c r="A870" s="35"/>
      <c r="B870" s="36"/>
      <c r="C870" s="256" t="s">
        <v>1</v>
      </c>
      <c r="D870" s="256" t="s">
        <v>1245</v>
      </c>
      <c r="E870" s="18" t="s">
        <v>1</v>
      </c>
      <c r="F870" s="188">
        <v>0</v>
      </c>
      <c r="G870" s="35"/>
      <c r="H870" s="36"/>
    </row>
    <row r="871" spans="1:8" s="2" customFormat="1" ht="16.95" customHeight="1">
      <c r="A871" s="35"/>
      <c r="B871" s="36"/>
      <c r="C871" s="256" t="s">
        <v>1</v>
      </c>
      <c r="D871" s="256" t="s">
        <v>1242</v>
      </c>
      <c r="E871" s="18" t="s">
        <v>1</v>
      </c>
      <c r="F871" s="188">
        <v>0</v>
      </c>
      <c r="G871" s="35"/>
      <c r="H871" s="36"/>
    </row>
    <row r="872" spans="1:8" s="2" customFormat="1" ht="16.95" customHeight="1">
      <c r="A872" s="35"/>
      <c r="B872" s="36"/>
      <c r="C872" s="256" t="s">
        <v>1</v>
      </c>
      <c r="D872" s="256" t="s">
        <v>4613</v>
      </c>
      <c r="E872" s="18" t="s">
        <v>1</v>
      </c>
      <c r="F872" s="188">
        <v>1.1120000000000001</v>
      </c>
      <c r="G872" s="35"/>
      <c r="H872" s="36"/>
    </row>
    <row r="873" spans="1:8" s="2" customFormat="1" ht="16.95" customHeight="1">
      <c r="A873" s="35"/>
      <c r="B873" s="36"/>
      <c r="C873" s="256" t="s">
        <v>1</v>
      </c>
      <c r="D873" s="256" t="s">
        <v>1226</v>
      </c>
      <c r="E873" s="18" t="s">
        <v>1</v>
      </c>
      <c r="F873" s="188">
        <v>0</v>
      </c>
      <c r="G873" s="35"/>
      <c r="H873" s="36"/>
    </row>
    <row r="874" spans="1:8" s="2" customFormat="1" ht="16.95" customHeight="1">
      <c r="A874" s="35"/>
      <c r="B874" s="36"/>
      <c r="C874" s="256" t="s">
        <v>1</v>
      </c>
      <c r="D874" s="256" t="s">
        <v>1247</v>
      </c>
      <c r="E874" s="18" t="s">
        <v>1</v>
      </c>
      <c r="F874" s="188">
        <v>3.6360000000000001</v>
      </c>
      <c r="G874" s="35"/>
      <c r="H874" s="36"/>
    </row>
    <row r="875" spans="1:8" s="2" customFormat="1" ht="16.95" customHeight="1">
      <c r="A875" s="35"/>
      <c r="B875" s="36"/>
      <c r="C875" s="256" t="s">
        <v>1</v>
      </c>
      <c r="D875" s="256" t="s">
        <v>1177</v>
      </c>
      <c r="E875" s="18" t="s">
        <v>1</v>
      </c>
      <c r="F875" s="188">
        <v>0</v>
      </c>
      <c r="G875" s="35"/>
      <c r="H875" s="36"/>
    </row>
    <row r="876" spans="1:8" s="2" customFormat="1" ht="16.95" customHeight="1">
      <c r="A876" s="35"/>
      <c r="B876" s="36"/>
      <c r="C876" s="256" t="s">
        <v>1</v>
      </c>
      <c r="D876" s="256" t="s">
        <v>4614</v>
      </c>
      <c r="E876" s="18" t="s">
        <v>1</v>
      </c>
      <c r="F876" s="188">
        <v>3.5910000000000002</v>
      </c>
      <c r="G876" s="35"/>
      <c r="H876" s="36"/>
    </row>
    <row r="877" spans="1:8" s="2" customFormat="1" ht="16.95" customHeight="1">
      <c r="A877" s="35"/>
      <c r="B877" s="36"/>
      <c r="C877" s="256" t="s">
        <v>1</v>
      </c>
      <c r="D877" s="256" t="s">
        <v>1055</v>
      </c>
      <c r="E877" s="18" t="s">
        <v>1</v>
      </c>
      <c r="F877" s="188">
        <v>0</v>
      </c>
      <c r="G877" s="35"/>
      <c r="H877" s="36"/>
    </row>
    <row r="878" spans="1:8" s="2" customFormat="1" ht="16.95" customHeight="1">
      <c r="A878" s="35"/>
      <c r="B878" s="36"/>
      <c r="C878" s="256" t="s">
        <v>1</v>
      </c>
      <c r="D878" s="256" t="s">
        <v>1226</v>
      </c>
      <c r="E878" s="18" t="s">
        <v>1</v>
      </c>
      <c r="F878" s="188">
        <v>0</v>
      </c>
      <c r="G878" s="35"/>
      <c r="H878" s="36"/>
    </row>
    <row r="879" spans="1:8" s="2" customFormat="1" ht="16.95" customHeight="1">
      <c r="A879" s="35"/>
      <c r="B879" s="36"/>
      <c r="C879" s="256" t="s">
        <v>1</v>
      </c>
      <c r="D879" s="256" t="s">
        <v>4608</v>
      </c>
      <c r="E879" s="18" t="s">
        <v>1</v>
      </c>
      <c r="F879" s="188">
        <v>19.175000000000001</v>
      </c>
      <c r="G879" s="35"/>
      <c r="H879" s="36"/>
    </row>
    <row r="880" spans="1:8" s="2" customFormat="1" ht="16.95" customHeight="1">
      <c r="A880" s="35"/>
      <c r="B880" s="36"/>
      <c r="C880" s="256" t="s">
        <v>1</v>
      </c>
      <c r="D880" s="256" t="s">
        <v>1249</v>
      </c>
      <c r="E880" s="18" t="s">
        <v>1</v>
      </c>
      <c r="F880" s="188">
        <v>-13.65</v>
      </c>
      <c r="G880" s="35"/>
      <c r="H880" s="36"/>
    </row>
    <row r="881" spans="1:8" s="2" customFormat="1" ht="16.95" customHeight="1">
      <c r="A881" s="35"/>
      <c r="B881" s="36"/>
      <c r="C881" s="256" t="s">
        <v>1</v>
      </c>
      <c r="D881" s="256" t="s">
        <v>1250</v>
      </c>
      <c r="E881" s="18" t="s">
        <v>1</v>
      </c>
      <c r="F881" s="188">
        <v>1.702</v>
      </c>
      <c r="G881" s="35"/>
      <c r="H881" s="36"/>
    </row>
    <row r="882" spans="1:8" s="2" customFormat="1" ht="16.95" customHeight="1">
      <c r="A882" s="35"/>
      <c r="B882" s="36"/>
      <c r="C882" s="256" t="s">
        <v>1</v>
      </c>
      <c r="D882" s="256" t="s">
        <v>1251</v>
      </c>
      <c r="E882" s="18" t="s">
        <v>1</v>
      </c>
      <c r="F882" s="188">
        <v>0</v>
      </c>
      <c r="G882" s="35"/>
      <c r="H882" s="36"/>
    </row>
    <row r="883" spans="1:8" s="2" customFormat="1" ht="16.95" customHeight="1">
      <c r="A883" s="35"/>
      <c r="B883" s="36"/>
      <c r="C883" s="256" t="s">
        <v>1</v>
      </c>
      <c r="D883" s="256" t="s">
        <v>1177</v>
      </c>
      <c r="E883" s="18" t="s">
        <v>1</v>
      </c>
      <c r="F883" s="188">
        <v>0</v>
      </c>
      <c r="G883" s="35"/>
      <c r="H883" s="36"/>
    </row>
    <row r="884" spans="1:8" s="2" customFormat="1" ht="16.95" customHeight="1">
      <c r="A884" s="35"/>
      <c r="B884" s="36"/>
      <c r="C884" s="256" t="s">
        <v>1</v>
      </c>
      <c r="D884" s="256" t="s">
        <v>1252</v>
      </c>
      <c r="E884" s="18" t="s">
        <v>1</v>
      </c>
      <c r="F884" s="188">
        <v>6.7110000000000003</v>
      </c>
      <c r="G884" s="35"/>
      <c r="H884" s="36"/>
    </row>
    <row r="885" spans="1:8" s="2" customFormat="1" ht="16.95" customHeight="1">
      <c r="A885" s="35"/>
      <c r="B885" s="36"/>
      <c r="C885" s="256" t="s">
        <v>1</v>
      </c>
      <c r="D885" s="256" t="s">
        <v>1057</v>
      </c>
      <c r="E885" s="18" t="s">
        <v>1</v>
      </c>
      <c r="F885" s="188">
        <v>0</v>
      </c>
      <c r="G885" s="35"/>
      <c r="H885" s="36"/>
    </row>
    <row r="886" spans="1:8" s="2" customFormat="1" ht="16.95" customHeight="1">
      <c r="A886" s="35"/>
      <c r="B886" s="36"/>
      <c r="C886" s="256" t="s">
        <v>1</v>
      </c>
      <c r="D886" s="256" t="s">
        <v>1226</v>
      </c>
      <c r="E886" s="18" t="s">
        <v>1</v>
      </c>
      <c r="F886" s="188">
        <v>0</v>
      </c>
      <c r="G886" s="35"/>
      <c r="H886" s="36"/>
    </row>
    <row r="887" spans="1:8" s="2" customFormat="1" ht="16.95" customHeight="1">
      <c r="A887" s="35"/>
      <c r="B887" s="36"/>
      <c r="C887" s="256" t="s">
        <v>1</v>
      </c>
      <c r="D887" s="256" t="s">
        <v>4608</v>
      </c>
      <c r="E887" s="18" t="s">
        <v>1</v>
      </c>
      <c r="F887" s="188">
        <v>19.175000000000001</v>
      </c>
      <c r="G887" s="35"/>
      <c r="H887" s="36"/>
    </row>
    <row r="888" spans="1:8" s="2" customFormat="1" ht="16.95" customHeight="1">
      <c r="A888" s="35"/>
      <c r="B888" s="36"/>
      <c r="C888" s="256" t="s">
        <v>1</v>
      </c>
      <c r="D888" s="256" t="s">
        <v>1249</v>
      </c>
      <c r="E888" s="18" t="s">
        <v>1</v>
      </c>
      <c r="F888" s="188">
        <v>-13.65</v>
      </c>
      <c r="G888" s="35"/>
      <c r="H888" s="36"/>
    </row>
    <row r="889" spans="1:8" s="2" customFormat="1" ht="16.95" customHeight="1">
      <c r="A889" s="35"/>
      <c r="B889" s="36"/>
      <c r="C889" s="256" t="s">
        <v>1</v>
      </c>
      <c r="D889" s="256" t="s">
        <v>1250</v>
      </c>
      <c r="E889" s="18" t="s">
        <v>1</v>
      </c>
      <c r="F889" s="188">
        <v>1.702</v>
      </c>
      <c r="G889" s="35"/>
      <c r="H889" s="36"/>
    </row>
    <row r="890" spans="1:8" s="2" customFormat="1" ht="16.95" customHeight="1">
      <c r="A890" s="35"/>
      <c r="B890" s="36"/>
      <c r="C890" s="256" t="s">
        <v>1</v>
      </c>
      <c r="D890" s="256" t="s">
        <v>1182</v>
      </c>
      <c r="E890" s="18" t="s">
        <v>1</v>
      </c>
      <c r="F890" s="188">
        <v>0</v>
      </c>
      <c r="G890" s="35"/>
      <c r="H890" s="36"/>
    </row>
    <row r="891" spans="1:8" s="2" customFormat="1" ht="16.95" customHeight="1">
      <c r="A891" s="35"/>
      <c r="B891" s="36"/>
      <c r="C891" s="256" t="s">
        <v>1</v>
      </c>
      <c r="D891" s="256" t="s">
        <v>1226</v>
      </c>
      <c r="E891" s="18" t="s">
        <v>1</v>
      </c>
      <c r="F891" s="188">
        <v>0</v>
      </c>
      <c r="G891" s="35"/>
      <c r="H891" s="36"/>
    </row>
    <row r="892" spans="1:8" s="2" customFormat="1" ht="16.95" customHeight="1">
      <c r="A892" s="35"/>
      <c r="B892" s="36"/>
      <c r="C892" s="256" t="s">
        <v>1</v>
      </c>
      <c r="D892" s="256" t="s">
        <v>4615</v>
      </c>
      <c r="E892" s="18" t="s">
        <v>1</v>
      </c>
      <c r="F892" s="188">
        <v>54.173999999999999</v>
      </c>
      <c r="G892" s="35"/>
      <c r="H892" s="36"/>
    </row>
    <row r="893" spans="1:8" s="2" customFormat="1" ht="16.95" customHeight="1">
      <c r="A893" s="35"/>
      <c r="B893" s="36"/>
      <c r="C893" s="256" t="s">
        <v>1</v>
      </c>
      <c r="D893" s="256" t="s">
        <v>1254</v>
      </c>
      <c r="E893" s="18" t="s">
        <v>1</v>
      </c>
      <c r="F893" s="188">
        <v>-39.527999999999999</v>
      </c>
      <c r="G893" s="35"/>
      <c r="H893" s="36"/>
    </row>
    <row r="894" spans="1:8" s="2" customFormat="1" ht="16.95" customHeight="1">
      <c r="A894" s="35"/>
      <c r="B894" s="36"/>
      <c r="C894" s="256" t="s">
        <v>1</v>
      </c>
      <c r="D894" s="256" t="s">
        <v>1255</v>
      </c>
      <c r="E894" s="18" t="s">
        <v>1</v>
      </c>
      <c r="F894" s="188">
        <v>4.6390000000000002</v>
      </c>
      <c r="G894" s="35"/>
      <c r="H894" s="36"/>
    </row>
    <row r="895" spans="1:8" s="2" customFormat="1" ht="16.95" customHeight="1">
      <c r="A895" s="35"/>
      <c r="B895" s="36"/>
      <c r="C895" s="256" t="s">
        <v>1</v>
      </c>
      <c r="D895" s="256" t="s">
        <v>1212</v>
      </c>
      <c r="E895" s="18" t="s">
        <v>1</v>
      </c>
      <c r="F895" s="188">
        <v>0</v>
      </c>
      <c r="G895" s="35"/>
      <c r="H895" s="36"/>
    </row>
    <row r="896" spans="1:8" s="2" customFormat="1" ht="16.95" customHeight="1">
      <c r="A896" s="35"/>
      <c r="B896" s="36"/>
      <c r="C896" s="256" t="s">
        <v>1</v>
      </c>
      <c r="D896" s="256" t="s">
        <v>1256</v>
      </c>
      <c r="E896" s="18" t="s">
        <v>1</v>
      </c>
      <c r="F896" s="188">
        <v>2.3420000000000001</v>
      </c>
      <c r="G896" s="35"/>
      <c r="H896" s="36"/>
    </row>
    <row r="897" spans="1:8" s="2" customFormat="1" ht="16.95" customHeight="1">
      <c r="A897" s="35"/>
      <c r="B897" s="36"/>
      <c r="C897" s="256" t="s">
        <v>1</v>
      </c>
      <c r="D897" s="256" t="s">
        <v>1090</v>
      </c>
      <c r="E897" s="18" t="s">
        <v>1</v>
      </c>
      <c r="F897" s="188">
        <v>0</v>
      </c>
      <c r="G897" s="35"/>
      <c r="H897" s="36"/>
    </row>
    <row r="898" spans="1:8" s="2" customFormat="1" ht="16.95" customHeight="1">
      <c r="A898" s="35"/>
      <c r="B898" s="36"/>
      <c r="C898" s="256" t="s">
        <v>1</v>
      </c>
      <c r="D898" s="256" t="s">
        <v>1226</v>
      </c>
      <c r="E898" s="18" t="s">
        <v>1</v>
      </c>
      <c r="F898" s="188">
        <v>0</v>
      </c>
      <c r="G898" s="35"/>
      <c r="H898" s="36"/>
    </row>
    <row r="899" spans="1:8" s="2" customFormat="1" ht="16.95" customHeight="1">
      <c r="A899" s="35"/>
      <c r="B899" s="36"/>
      <c r="C899" s="256" t="s">
        <v>1</v>
      </c>
      <c r="D899" s="256" t="s">
        <v>4616</v>
      </c>
      <c r="E899" s="18" t="s">
        <v>1</v>
      </c>
      <c r="F899" s="188">
        <v>19.100999999999999</v>
      </c>
      <c r="G899" s="35"/>
      <c r="H899" s="36"/>
    </row>
    <row r="900" spans="1:8" s="2" customFormat="1" ht="16.95" customHeight="1">
      <c r="A900" s="35"/>
      <c r="B900" s="36"/>
      <c r="C900" s="256" t="s">
        <v>1</v>
      </c>
      <c r="D900" s="256" t="s">
        <v>1258</v>
      </c>
      <c r="E900" s="18" t="s">
        <v>1</v>
      </c>
      <c r="F900" s="188">
        <v>-13.598000000000001</v>
      </c>
      <c r="G900" s="35"/>
      <c r="H900" s="36"/>
    </row>
    <row r="901" spans="1:8" s="2" customFormat="1" ht="16.95" customHeight="1">
      <c r="A901" s="35"/>
      <c r="B901" s="36"/>
      <c r="C901" s="256" t="s">
        <v>1</v>
      </c>
      <c r="D901" s="256" t="s">
        <v>1259</v>
      </c>
      <c r="E901" s="18" t="s">
        <v>1</v>
      </c>
      <c r="F901" s="188">
        <v>1.67</v>
      </c>
      <c r="G901" s="35"/>
      <c r="H901" s="36"/>
    </row>
    <row r="902" spans="1:8" s="2" customFormat="1" ht="16.95" customHeight="1">
      <c r="A902" s="35"/>
      <c r="B902" s="36"/>
      <c r="C902" s="256" t="s">
        <v>1</v>
      </c>
      <c r="D902" s="256" t="s">
        <v>1260</v>
      </c>
      <c r="E902" s="18" t="s">
        <v>1</v>
      </c>
      <c r="F902" s="188">
        <v>0</v>
      </c>
      <c r="G902" s="35"/>
      <c r="H902" s="36"/>
    </row>
    <row r="903" spans="1:8" s="2" customFormat="1" ht="16.95" customHeight="1">
      <c r="A903" s="35"/>
      <c r="B903" s="36"/>
      <c r="C903" s="256" t="s">
        <v>1</v>
      </c>
      <c r="D903" s="256" t="s">
        <v>1242</v>
      </c>
      <c r="E903" s="18" t="s">
        <v>1</v>
      </c>
      <c r="F903" s="188">
        <v>0</v>
      </c>
      <c r="G903" s="35"/>
      <c r="H903" s="36"/>
    </row>
    <row r="904" spans="1:8" s="2" customFormat="1" ht="16.95" customHeight="1">
      <c r="A904" s="35"/>
      <c r="B904" s="36"/>
      <c r="C904" s="256" t="s">
        <v>1</v>
      </c>
      <c r="D904" s="256" t="s">
        <v>1261</v>
      </c>
      <c r="E904" s="18" t="s">
        <v>1</v>
      </c>
      <c r="F904" s="188">
        <v>1.1930000000000001</v>
      </c>
      <c r="G904" s="35"/>
      <c r="H904" s="36"/>
    </row>
    <row r="905" spans="1:8" s="2" customFormat="1" ht="16.95" customHeight="1">
      <c r="A905" s="35"/>
      <c r="B905" s="36"/>
      <c r="C905" s="256" t="s">
        <v>1</v>
      </c>
      <c r="D905" s="256" t="s">
        <v>1226</v>
      </c>
      <c r="E905" s="18" t="s">
        <v>1</v>
      </c>
      <c r="F905" s="188">
        <v>0</v>
      </c>
      <c r="G905" s="35"/>
      <c r="H905" s="36"/>
    </row>
    <row r="906" spans="1:8" s="2" customFormat="1" ht="16.95" customHeight="1">
      <c r="A906" s="35"/>
      <c r="B906" s="36"/>
      <c r="C906" s="256" t="s">
        <v>1</v>
      </c>
      <c r="D906" s="256" t="s">
        <v>1262</v>
      </c>
      <c r="E906" s="18" t="s">
        <v>1</v>
      </c>
      <c r="F906" s="188">
        <v>4.968</v>
      </c>
      <c r="G906" s="35"/>
      <c r="H906" s="36"/>
    </row>
    <row r="907" spans="1:8" s="2" customFormat="1" ht="16.95" customHeight="1">
      <c r="A907" s="35"/>
      <c r="B907" s="36"/>
      <c r="C907" s="256" t="s">
        <v>1</v>
      </c>
      <c r="D907" s="256" t="s">
        <v>1263</v>
      </c>
      <c r="E907" s="18" t="s">
        <v>1</v>
      </c>
      <c r="F907" s="188">
        <v>0</v>
      </c>
      <c r="G907" s="35"/>
      <c r="H907" s="36"/>
    </row>
    <row r="908" spans="1:8" s="2" customFormat="1" ht="16.95" customHeight="1">
      <c r="A908" s="35"/>
      <c r="B908" s="36"/>
      <c r="C908" s="256" t="s">
        <v>1</v>
      </c>
      <c r="D908" s="256" t="s">
        <v>1242</v>
      </c>
      <c r="E908" s="18" t="s">
        <v>1</v>
      </c>
      <c r="F908" s="188">
        <v>0</v>
      </c>
      <c r="G908" s="35"/>
      <c r="H908" s="36"/>
    </row>
    <row r="909" spans="1:8" s="2" customFormat="1" ht="16.95" customHeight="1">
      <c r="A909" s="35"/>
      <c r="B909" s="36"/>
      <c r="C909" s="256" t="s">
        <v>1</v>
      </c>
      <c r="D909" s="256" t="s">
        <v>1264</v>
      </c>
      <c r="E909" s="18" t="s">
        <v>1</v>
      </c>
      <c r="F909" s="188">
        <v>0.86499999999999999</v>
      </c>
      <c r="G909" s="35"/>
      <c r="H909" s="36"/>
    </row>
    <row r="910" spans="1:8" s="2" customFormat="1" ht="16.95" customHeight="1">
      <c r="A910" s="35"/>
      <c r="B910" s="36"/>
      <c r="C910" s="256" t="s">
        <v>1</v>
      </c>
      <c r="D910" s="256" t="s">
        <v>1177</v>
      </c>
      <c r="E910" s="18" t="s">
        <v>1</v>
      </c>
      <c r="F910" s="188">
        <v>0</v>
      </c>
      <c r="G910" s="35"/>
      <c r="H910" s="36"/>
    </row>
    <row r="911" spans="1:8" s="2" customFormat="1" ht="16.95" customHeight="1">
      <c r="A911" s="35"/>
      <c r="B911" s="36"/>
      <c r="C911" s="256" t="s">
        <v>1</v>
      </c>
      <c r="D911" s="256" t="s">
        <v>4614</v>
      </c>
      <c r="E911" s="18" t="s">
        <v>1</v>
      </c>
      <c r="F911" s="188">
        <v>3.5910000000000002</v>
      </c>
      <c r="G911" s="35"/>
      <c r="H911" s="36"/>
    </row>
    <row r="912" spans="1:8" s="2" customFormat="1" ht="16.95" customHeight="1">
      <c r="A912" s="35"/>
      <c r="B912" s="36"/>
      <c r="C912" s="256" t="s">
        <v>1</v>
      </c>
      <c r="D912" s="256" t="s">
        <v>1226</v>
      </c>
      <c r="E912" s="18" t="s">
        <v>1</v>
      </c>
      <c r="F912" s="188">
        <v>0</v>
      </c>
      <c r="G912" s="35"/>
      <c r="H912" s="36"/>
    </row>
    <row r="913" spans="1:8" s="2" customFormat="1" ht="16.95" customHeight="1">
      <c r="A913" s="35"/>
      <c r="B913" s="36"/>
      <c r="C913" s="256" t="s">
        <v>1</v>
      </c>
      <c r="D913" s="256" t="s">
        <v>1265</v>
      </c>
      <c r="E913" s="18" t="s">
        <v>1</v>
      </c>
      <c r="F913" s="188">
        <v>3.6040000000000001</v>
      </c>
      <c r="G913" s="35"/>
      <c r="H913" s="36"/>
    </row>
    <row r="914" spans="1:8" s="2" customFormat="1" ht="16.95" customHeight="1">
      <c r="A914" s="35"/>
      <c r="B914" s="36"/>
      <c r="C914" s="256" t="s">
        <v>1</v>
      </c>
      <c r="D914" s="256" t="s">
        <v>1094</v>
      </c>
      <c r="E914" s="18" t="s">
        <v>1</v>
      </c>
      <c r="F914" s="188">
        <v>0</v>
      </c>
      <c r="G914" s="35"/>
      <c r="H914" s="36"/>
    </row>
    <row r="915" spans="1:8" s="2" customFormat="1" ht="16.95" customHeight="1">
      <c r="A915" s="35"/>
      <c r="B915" s="36"/>
      <c r="C915" s="256" t="s">
        <v>1</v>
      </c>
      <c r="D915" s="256" t="s">
        <v>1226</v>
      </c>
      <c r="E915" s="18" t="s">
        <v>1</v>
      </c>
      <c r="F915" s="188">
        <v>0</v>
      </c>
      <c r="G915" s="35"/>
      <c r="H915" s="36"/>
    </row>
    <row r="916" spans="1:8" s="2" customFormat="1" ht="16.95" customHeight="1">
      <c r="A916" s="35"/>
      <c r="B916" s="36"/>
      <c r="C916" s="256" t="s">
        <v>1</v>
      </c>
      <c r="D916" s="256" t="s">
        <v>4608</v>
      </c>
      <c r="E916" s="18" t="s">
        <v>1</v>
      </c>
      <c r="F916" s="188">
        <v>19.175000000000001</v>
      </c>
      <c r="G916" s="35"/>
      <c r="H916" s="36"/>
    </row>
    <row r="917" spans="1:8" s="2" customFormat="1" ht="16.95" customHeight="1">
      <c r="A917" s="35"/>
      <c r="B917" s="36"/>
      <c r="C917" s="256" t="s">
        <v>1</v>
      </c>
      <c r="D917" s="256" t="s">
        <v>1249</v>
      </c>
      <c r="E917" s="18" t="s">
        <v>1</v>
      </c>
      <c r="F917" s="188">
        <v>-13.65</v>
      </c>
      <c r="G917" s="35"/>
      <c r="H917" s="36"/>
    </row>
    <row r="918" spans="1:8" s="2" customFormat="1" ht="16.95" customHeight="1">
      <c r="A918" s="35"/>
      <c r="B918" s="36"/>
      <c r="C918" s="256" t="s">
        <v>1</v>
      </c>
      <c r="D918" s="256" t="s">
        <v>1266</v>
      </c>
      <c r="E918" s="18" t="s">
        <v>1</v>
      </c>
      <c r="F918" s="188">
        <v>1.92</v>
      </c>
      <c r="G918" s="35"/>
      <c r="H918" s="36"/>
    </row>
    <row r="919" spans="1:8" s="2" customFormat="1" ht="16.95" customHeight="1">
      <c r="A919" s="35"/>
      <c r="B919" s="36"/>
      <c r="C919" s="256" t="s">
        <v>1</v>
      </c>
      <c r="D919" s="256" t="s">
        <v>1096</v>
      </c>
      <c r="E919" s="18" t="s">
        <v>1</v>
      </c>
      <c r="F919" s="188">
        <v>0</v>
      </c>
      <c r="G919" s="35"/>
      <c r="H919" s="36"/>
    </row>
    <row r="920" spans="1:8" s="2" customFormat="1" ht="16.95" customHeight="1">
      <c r="A920" s="35"/>
      <c r="B920" s="36"/>
      <c r="C920" s="256" t="s">
        <v>1</v>
      </c>
      <c r="D920" s="256" t="s">
        <v>1226</v>
      </c>
      <c r="E920" s="18" t="s">
        <v>1</v>
      </c>
      <c r="F920" s="188">
        <v>0</v>
      </c>
      <c r="G920" s="35"/>
      <c r="H920" s="36"/>
    </row>
    <row r="921" spans="1:8" s="2" customFormat="1" ht="16.95" customHeight="1">
      <c r="A921" s="35"/>
      <c r="B921" s="36"/>
      <c r="C921" s="256" t="s">
        <v>1</v>
      </c>
      <c r="D921" s="256" t="s">
        <v>4608</v>
      </c>
      <c r="E921" s="18" t="s">
        <v>1</v>
      </c>
      <c r="F921" s="188">
        <v>19.175000000000001</v>
      </c>
      <c r="G921" s="35"/>
      <c r="H921" s="36"/>
    </row>
    <row r="922" spans="1:8" s="2" customFormat="1" ht="16.95" customHeight="1">
      <c r="A922" s="35"/>
      <c r="B922" s="36"/>
      <c r="C922" s="256" t="s">
        <v>1</v>
      </c>
      <c r="D922" s="256" t="s">
        <v>1249</v>
      </c>
      <c r="E922" s="18" t="s">
        <v>1</v>
      </c>
      <c r="F922" s="188">
        <v>-13.65</v>
      </c>
      <c r="G922" s="35"/>
      <c r="H922" s="36"/>
    </row>
    <row r="923" spans="1:8" s="2" customFormat="1" ht="16.95" customHeight="1">
      <c r="A923" s="35"/>
      <c r="B923" s="36"/>
      <c r="C923" s="256" t="s">
        <v>1</v>
      </c>
      <c r="D923" s="256" t="s">
        <v>1267</v>
      </c>
      <c r="E923" s="18" t="s">
        <v>1</v>
      </c>
      <c r="F923" s="188">
        <v>1.6830000000000001</v>
      </c>
      <c r="G923" s="35"/>
      <c r="H923" s="36"/>
    </row>
    <row r="924" spans="1:8" s="2" customFormat="1" ht="16.95" customHeight="1">
      <c r="A924" s="35"/>
      <c r="B924" s="36"/>
      <c r="C924" s="256" t="s">
        <v>1</v>
      </c>
      <c r="D924" s="256" t="s">
        <v>1268</v>
      </c>
      <c r="E924" s="18" t="s">
        <v>1</v>
      </c>
      <c r="F924" s="188">
        <v>0</v>
      </c>
      <c r="G924" s="35"/>
      <c r="H924" s="36"/>
    </row>
    <row r="925" spans="1:8" s="2" customFormat="1" ht="16.95" customHeight="1">
      <c r="A925" s="35"/>
      <c r="B925" s="36"/>
      <c r="C925" s="256" t="s">
        <v>1</v>
      </c>
      <c r="D925" s="256" t="s">
        <v>1226</v>
      </c>
      <c r="E925" s="18" t="s">
        <v>1</v>
      </c>
      <c r="F925" s="188">
        <v>0</v>
      </c>
      <c r="G925" s="35"/>
      <c r="H925" s="36"/>
    </row>
    <row r="926" spans="1:8" s="2" customFormat="1" ht="16.95" customHeight="1">
      <c r="A926" s="35"/>
      <c r="B926" s="36"/>
      <c r="C926" s="256" t="s">
        <v>1</v>
      </c>
      <c r="D926" s="256" t="s">
        <v>4617</v>
      </c>
      <c r="E926" s="18" t="s">
        <v>1</v>
      </c>
      <c r="F926" s="188">
        <v>38.856999999999999</v>
      </c>
      <c r="G926" s="35"/>
      <c r="H926" s="36"/>
    </row>
    <row r="927" spans="1:8" s="2" customFormat="1" ht="16.95" customHeight="1">
      <c r="A927" s="35"/>
      <c r="B927" s="36"/>
      <c r="C927" s="256" t="s">
        <v>1</v>
      </c>
      <c r="D927" s="256" t="s">
        <v>4618</v>
      </c>
      <c r="E927" s="18" t="s">
        <v>1</v>
      </c>
      <c r="F927" s="188">
        <v>25.102</v>
      </c>
      <c r="G927" s="35"/>
      <c r="H927" s="36"/>
    </row>
    <row r="928" spans="1:8" s="2" customFormat="1" ht="16.95" customHeight="1">
      <c r="A928" s="35"/>
      <c r="B928" s="36"/>
      <c r="C928" s="256" t="s">
        <v>1</v>
      </c>
      <c r="D928" s="256" t="s">
        <v>1271</v>
      </c>
      <c r="E928" s="18" t="s">
        <v>1</v>
      </c>
      <c r="F928" s="188">
        <v>-27.405000000000001</v>
      </c>
      <c r="G928" s="35"/>
      <c r="H928" s="36"/>
    </row>
    <row r="929" spans="1:8" s="2" customFormat="1" ht="16.95" customHeight="1">
      <c r="A929" s="35"/>
      <c r="B929" s="36"/>
      <c r="C929" s="256" t="s">
        <v>1</v>
      </c>
      <c r="D929" s="256" t="s">
        <v>1272</v>
      </c>
      <c r="E929" s="18" t="s">
        <v>1</v>
      </c>
      <c r="F929" s="188">
        <v>5.181</v>
      </c>
      <c r="G929" s="35"/>
      <c r="H929" s="36"/>
    </row>
    <row r="930" spans="1:8" s="2" customFormat="1" ht="16.95" customHeight="1">
      <c r="A930" s="35"/>
      <c r="B930" s="36"/>
      <c r="C930" s="256" t="s">
        <v>1</v>
      </c>
      <c r="D930" s="256" t="s">
        <v>1193</v>
      </c>
      <c r="E930" s="18" t="s">
        <v>1</v>
      </c>
      <c r="F930" s="188">
        <v>0</v>
      </c>
      <c r="G930" s="35"/>
      <c r="H930" s="36"/>
    </row>
    <row r="931" spans="1:8" s="2" customFormat="1" ht="16.95" customHeight="1">
      <c r="A931" s="35"/>
      <c r="B931" s="36"/>
      <c r="C931" s="256" t="s">
        <v>1</v>
      </c>
      <c r="D931" s="256" t="s">
        <v>1226</v>
      </c>
      <c r="E931" s="18" t="s">
        <v>1</v>
      </c>
      <c r="F931" s="188">
        <v>0</v>
      </c>
      <c r="G931" s="35"/>
      <c r="H931" s="36"/>
    </row>
    <row r="932" spans="1:8" s="2" customFormat="1" ht="16.95" customHeight="1">
      <c r="A932" s="35"/>
      <c r="B932" s="36"/>
      <c r="C932" s="256" t="s">
        <v>1</v>
      </c>
      <c r="D932" s="256" t="s">
        <v>4619</v>
      </c>
      <c r="E932" s="18" t="s">
        <v>1</v>
      </c>
      <c r="F932" s="188">
        <v>59.643000000000001</v>
      </c>
      <c r="G932" s="35"/>
      <c r="H932" s="36"/>
    </row>
    <row r="933" spans="1:8" s="2" customFormat="1" ht="16.95" customHeight="1">
      <c r="A933" s="35"/>
      <c r="B933" s="36"/>
      <c r="C933" s="256" t="s">
        <v>1</v>
      </c>
      <c r="D933" s="256" t="s">
        <v>1274</v>
      </c>
      <c r="E933" s="18" t="s">
        <v>1</v>
      </c>
      <c r="F933" s="188">
        <v>-44.398000000000003</v>
      </c>
      <c r="G933" s="35"/>
      <c r="H933" s="36"/>
    </row>
    <row r="934" spans="1:8" s="2" customFormat="1" ht="16.95" customHeight="1">
      <c r="A934" s="35"/>
      <c r="B934" s="36"/>
      <c r="C934" s="256" t="s">
        <v>1</v>
      </c>
      <c r="D934" s="256" t="s">
        <v>1275</v>
      </c>
      <c r="E934" s="18" t="s">
        <v>1</v>
      </c>
      <c r="F934" s="188">
        <v>5.5609999999999999</v>
      </c>
      <c r="G934" s="35"/>
      <c r="H934" s="36"/>
    </row>
    <row r="935" spans="1:8" s="2" customFormat="1" ht="16.95" customHeight="1">
      <c r="A935" s="35"/>
      <c r="B935" s="36"/>
      <c r="C935" s="256" t="s">
        <v>1</v>
      </c>
      <c r="D935" s="256" t="s">
        <v>1212</v>
      </c>
      <c r="E935" s="18" t="s">
        <v>1</v>
      </c>
      <c r="F935" s="188">
        <v>0</v>
      </c>
      <c r="G935" s="35"/>
      <c r="H935" s="36"/>
    </row>
    <row r="936" spans="1:8" s="2" customFormat="1" ht="16.95" customHeight="1">
      <c r="A936" s="35"/>
      <c r="B936" s="36"/>
      <c r="C936" s="256" t="s">
        <v>1</v>
      </c>
      <c r="D936" s="256" t="s">
        <v>1276</v>
      </c>
      <c r="E936" s="18" t="s">
        <v>1</v>
      </c>
      <c r="F936" s="188">
        <v>1.2809999999999999</v>
      </c>
      <c r="G936" s="35"/>
      <c r="H936" s="36"/>
    </row>
    <row r="937" spans="1:8" s="2" customFormat="1" ht="16.95" customHeight="1">
      <c r="A937" s="35"/>
      <c r="B937" s="36"/>
      <c r="C937" s="256" t="s">
        <v>1</v>
      </c>
      <c r="D937" s="256" t="s">
        <v>1069</v>
      </c>
      <c r="E937" s="18" t="s">
        <v>1</v>
      </c>
      <c r="F937" s="188">
        <v>0</v>
      </c>
      <c r="G937" s="35"/>
      <c r="H937" s="36"/>
    </row>
    <row r="938" spans="1:8" s="2" customFormat="1" ht="16.95" customHeight="1">
      <c r="A938" s="35"/>
      <c r="B938" s="36"/>
      <c r="C938" s="256" t="s">
        <v>1</v>
      </c>
      <c r="D938" s="256" t="s">
        <v>1226</v>
      </c>
      <c r="E938" s="18" t="s">
        <v>1</v>
      </c>
      <c r="F938" s="188">
        <v>0</v>
      </c>
      <c r="G938" s="35"/>
      <c r="H938" s="36"/>
    </row>
    <row r="939" spans="1:8" s="2" customFormat="1" ht="16.95" customHeight="1">
      <c r="A939" s="35"/>
      <c r="B939" s="36"/>
      <c r="C939" s="256" t="s">
        <v>1</v>
      </c>
      <c r="D939" s="256" t="s">
        <v>4620</v>
      </c>
      <c r="E939" s="18" t="s">
        <v>1</v>
      </c>
      <c r="F939" s="188">
        <v>19.927</v>
      </c>
      <c r="G939" s="35"/>
      <c r="H939" s="36"/>
    </row>
    <row r="940" spans="1:8" s="2" customFormat="1" ht="16.95" customHeight="1">
      <c r="A940" s="35"/>
      <c r="B940" s="36"/>
      <c r="C940" s="256" t="s">
        <v>1</v>
      </c>
      <c r="D940" s="256" t="s">
        <v>1177</v>
      </c>
      <c r="E940" s="18" t="s">
        <v>1</v>
      </c>
      <c r="F940" s="188">
        <v>0</v>
      </c>
      <c r="G940" s="35"/>
      <c r="H940" s="36"/>
    </row>
    <row r="941" spans="1:8" s="2" customFormat="1" ht="16.95" customHeight="1">
      <c r="A941" s="35"/>
      <c r="B941" s="36"/>
      <c r="C941" s="256" t="s">
        <v>1</v>
      </c>
      <c r="D941" s="256" t="s">
        <v>4621</v>
      </c>
      <c r="E941" s="18" t="s">
        <v>1</v>
      </c>
      <c r="F941" s="188">
        <v>2.589</v>
      </c>
      <c r="G941" s="35"/>
      <c r="H941" s="36"/>
    </row>
    <row r="942" spans="1:8" s="2" customFormat="1" ht="16.95" customHeight="1">
      <c r="A942" s="35"/>
      <c r="B942" s="36"/>
      <c r="C942" s="256" t="s">
        <v>1</v>
      </c>
      <c r="D942" s="256" t="s">
        <v>1212</v>
      </c>
      <c r="E942" s="18" t="s">
        <v>1</v>
      </c>
      <c r="F942" s="188">
        <v>0</v>
      </c>
      <c r="G942" s="35"/>
      <c r="H942" s="36"/>
    </row>
    <row r="943" spans="1:8" s="2" customFormat="1" ht="16.95" customHeight="1">
      <c r="A943" s="35"/>
      <c r="B943" s="36"/>
      <c r="C943" s="256" t="s">
        <v>1</v>
      </c>
      <c r="D943" s="256" t="s">
        <v>1279</v>
      </c>
      <c r="E943" s="18" t="s">
        <v>1</v>
      </c>
      <c r="F943" s="188">
        <v>4.5789999999999997</v>
      </c>
      <c r="G943" s="35"/>
      <c r="H943" s="36"/>
    </row>
    <row r="944" spans="1:8" s="2" customFormat="1" ht="16.95" customHeight="1">
      <c r="A944" s="35"/>
      <c r="B944" s="36"/>
      <c r="C944" s="256" t="s">
        <v>1</v>
      </c>
      <c r="D944" s="256" t="s">
        <v>1280</v>
      </c>
      <c r="E944" s="18" t="s">
        <v>1</v>
      </c>
      <c r="F944" s="188">
        <v>0</v>
      </c>
      <c r="G944" s="35"/>
      <c r="H944" s="36"/>
    </row>
    <row r="945" spans="1:8" s="2" customFormat="1" ht="16.95" customHeight="1">
      <c r="A945" s="35"/>
      <c r="B945" s="36"/>
      <c r="C945" s="256" t="s">
        <v>1</v>
      </c>
      <c r="D945" s="256" t="s">
        <v>1226</v>
      </c>
      <c r="E945" s="18" t="s">
        <v>1</v>
      </c>
      <c r="F945" s="188">
        <v>0</v>
      </c>
      <c r="G945" s="35"/>
      <c r="H945" s="36"/>
    </row>
    <row r="946" spans="1:8" s="2" customFormat="1" ht="16.95" customHeight="1">
      <c r="A946" s="35"/>
      <c r="B946" s="36"/>
      <c r="C946" s="256" t="s">
        <v>1</v>
      </c>
      <c r="D946" s="256" t="s">
        <v>4622</v>
      </c>
      <c r="E946" s="18" t="s">
        <v>1</v>
      </c>
      <c r="F946" s="188">
        <v>17.102</v>
      </c>
      <c r="G946" s="35"/>
      <c r="H946" s="36"/>
    </row>
    <row r="947" spans="1:8" s="2" customFormat="1" ht="16.95" customHeight="1">
      <c r="A947" s="35"/>
      <c r="B947" s="36"/>
      <c r="C947" s="256" t="s">
        <v>1</v>
      </c>
      <c r="D947" s="256" t="s">
        <v>1061</v>
      </c>
      <c r="E947" s="18" t="s">
        <v>1</v>
      </c>
      <c r="F947" s="188">
        <v>0</v>
      </c>
      <c r="G947" s="35"/>
      <c r="H947" s="36"/>
    </row>
    <row r="948" spans="1:8" s="2" customFormat="1" ht="16.95" customHeight="1">
      <c r="A948" s="35"/>
      <c r="B948" s="36"/>
      <c r="C948" s="256" t="s">
        <v>1</v>
      </c>
      <c r="D948" s="256" t="s">
        <v>1177</v>
      </c>
      <c r="E948" s="18" t="s">
        <v>1</v>
      </c>
      <c r="F948" s="188">
        <v>0</v>
      </c>
      <c r="G948" s="35"/>
      <c r="H948" s="36"/>
    </row>
    <row r="949" spans="1:8" s="2" customFormat="1" ht="16.95" customHeight="1">
      <c r="A949" s="35"/>
      <c r="B949" s="36"/>
      <c r="C949" s="256" t="s">
        <v>1</v>
      </c>
      <c r="D949" s="256" t="s">
        <v>4623</v>
      </c>
      <c r="E949" s="18" t="s">
        <v>1</v>
      </c>
      <c r="F949" s="188">
        <v>1.4470000000000001</v>
      </c>
      <c r="G949" s="35"/>
      <c r="H949" s="36"/>
    </row>
    <row r="950" spans="1:8" s="2" customFormat="1" ht="16.95" customHeight="1">
      <c r="A950" s="35"/>
      <c r="B950" s="36"/>
      <c r="C950" s="256" t="s">
        <v>1</v>
      </c>
      <c r="D950" s="256" t="s">
        <v>1212</v>
      </c>
      <c r="E950" s="18" t="s">
        <v>1</v>
      </c>
      <c r="F950" s="188">
        <v>0</v>
      </c>
      <c r="G950" s="35"/>
      <c r="H950" s="36"/>
    </row>
    <row r="951" spans="1:8" s="2" customFormat="1" ht="16.95" customHeight="1">
      <c r="A951" s="35"/>
      <c r="B951" s="36"/>
      <c r="C951" s="256" t="s">
        <v>1</v>
      </c>
      <c r="D951" s="256" t="s">
        <v>1283</v>
      </c>
      <c r="E951" s="18" t="s">
        <v>1</v>
      </c>
      <c r="F951" s="188">
        <v>2.7679999999999998</v>
      </c>
      <c r="G951" s="35"/>
      <c r="H951" s="36"/>
    </row>
    <row r="952" spans="1:8" s="2" customFormat="1" ht="16.95" customHeight="1">
      <c r="A952" s="35"/>
      <c r="B952" s="36"/>
      <c r="C952" s="256" t="s">
        <v>1</v>
      </c>
      <c r="D952" s="256" t="s">
        <v>1226</v>
      </c>
      <c r="E952" s="18" t="s">
        <v>1</v>
      </c>
      <c r="F952" s="188">
        <v>0</v>
      </c>
      <c r="G952" s="35"/>
      <c r="H952" s="36"/>
    </row>
    <row r="953" spans="1:8" s="2" customFormat="1" ht="16.95" customHeight="1">
      <c r="A953" s="35"/>
      <c r="B953" s="36"/>
      <c r="C953" s="256" t="s">
        <v>1</v>
      </c>
      <c r="D953" s="256" t="s">
        <v>4624</v>
      </c>
      <c r="E953" s="18" t="s">
        <v>1</v>
      </c>
      <c r="F953" s="188">
        <v>28.998999999999999</v>
      </c>
      <c r="G953" s="35"/>
      <c r="H953" s="36"/>
    </row>
    <row r="954" spans="1:8" s="2" customFormat="1" ht="16.95" customHeight="1">
      <c r="A954" s="35"/>
      <c r="B954" s="36"/>
      <c r="C954" s="256" t="s">
        <v>1</v>
      </c>
      <c r="D954" s="256" t="s">
        <v>1285</v>
      </c>
      <c r="E954" s="18" t="s">
        <v>1</v>
      </c>
      <c r="F954" s="188">
        <v>-8.7910000000000004</v>
      </c>
      <c r="G954" s="35"/>
      <c r="H954" s="36"/>
    </row>
    <row r="955" spans="1:8" s="2" customFormat="1" ht="16.95" customHeight="1">
      <c r="A955" s="35"/>
      <c r="B955" s="36"/>
      <c r="C955" s="256" t="s">
        <v>1</v>
      </c>
      <c r="D955" s="256" t="s">
        <v>1286</v>
      </c>
      <c r="E955" s="18" t="s">
        <v>1</v>
      </c>
      <c r="F955" s="188">
        <v>0.57999999999999996</v>
      </c>
      <c r="G955" s="35"/>
      <c r="H955" s="36"/>
    </row>
    <row r="956" spans="1:8" s="2" customFormat="1" ht="16.95" customHeight="1">
      <c r="A956" s="35"/>
      <c r="B956" s="36"/>
      <c r="C956" s="256" t="s">
        <v>1</v>
      </c>
      <c r="D956" s="256" t="s">
        <v>1287</v>
      </c>
      <c r="E956" s="18" t="s">
        <v>1</v>
      </c>
      <c r="F956" s="188">
        <v>0</v>
      </c>
      <c r="G956" s="35"/>
      <c r="H956" s="36"/>
    </row>
    <row r="957" spans="1:8" s="2" customFormat="1" ht="16.95" customHeight="1">
      <c r="A957" s="35"/>
      <c r="B957" s="36"/>
      <c r="C957" s="256" t="s">
        <v>1</v>
      </c>
      <c r="D957" s="256" t="s">
        <v>1177</v>
      </c>
      <c r="E957" s="18" t="s">
        <v>1</v>
      </c>
      <c r="F957" s="188">
        <v>0</v>
      </c>
      <c r="G957" s="35"/>
      <c r="H957" s="36"/>
    </row>
    <row r="958" spans="1:8" s="2" customFormat="1" ht="16.95" customHeight="1">
      <c r="A958" s="35"/>
      <c r="B958" s="36"/>
      <c r="C958" s="256" t="s">
        <v>1</v>
      </c>
      <c r="D958" s="256" t="s">
        <v>4625</v>
      </c>
      <c r="E958" s="18" t="s">
        <v>1</v>
      </c>
      <c r="F958" s="188">
        <v>1.466</v>
      </c>
      <c r="G958" s="35"/>
      <c r="H958" s="36"/>
    </row>
    <row r="959" spans="1:8" s="2" customFormat="1" ht="16.95" customHeight="1">
      <c r="A959" s="35"/>
      <c r="B959" s="36"/>
      <c r="C959" s="256" t="s">
        <v>1</v>
      </c>
      <c r="D959" s="256" t="s">
        <v>1212</v>
      </c>
      <c r="E959" s="18" t="s">
        <v>1</v>
      </c>
      <c r="F959" s="188">
        <v>0</v>
      </c>
      <c r="G959" s="35"/>
      <c r="H959" s="36"/>
    </row>
    <row r="960" spans="1:8" s="2" customFormat="1" ht="16.95" customHeight="1">
      <c r="A960" s="35"/>
      <c r="B960" s="36"/>
      <c r="C960" s="256" t="s">
        <v>1</v>
      </c>
      <c r="D960" s="256" t="s">
        <v>1289</v>
      </c>
      <c r="E960" s="18" t="s">
        <v>1</v>
      </c>
      <c r="F960" s="188">
        <v>1.5880000000000001</v>
      </c>
      <c r="G960" s="35"/>
      <c r="H960" s="36"/>
    </row>
    <row r="961" spans="1:8" s="2" customFormat="1" ht="16.95" customHeight="1">
      <c r="A961" s="35"/>
      <c r="B961" s="36"/>
      <c r="C961" s="256" t="s">
        <v>1</v>
      </c>
      <c r="D961" s="256" t="s">
        <v>1226</v>
      </c>
      <c r="E961" s="18" t="s">
        <v>1</v>
      </c>
      <c r="F961" s="188">
        <v>0</v>
      </c>
      <c r="G961" s="35"/>
      <c r="H961" s="36"/>
    </row>
    <row r="962" spans="1:8" s="2" customFormat="1" ht="16.95" customHeight="1">
      <c r="A962" s="35"/>
      <c r="B962" s="36"/>
      <c r="C962" s="256" t="s">
        <v>1</v>
      </c>
      <c r="D962" s="256" t="s">
        <v>4626</v>
      </c>
      <c r="E962" s="18" t="s">
        <v>1</v>
      </c>
      <c r="F962" s="188">
        <v>26.329000000000001</v>
      </c>
      <c r="G962" s="35"/>
      <c r="H962" s="36"/>
    </row>
    <row r="963" spans="1:8" s="2" customFormat="1" ht="16.95" customHeight="1">
      <c r="A963" s="35"/>
      <c r="B963" s="36"/>
      <c r="C963" s="256" t="s">
        <v>1</v>
      </c>
      <c r="D963" s="256" t="s">
        <v>1291</v>
      </c>
      <c r="E963" s="18" t="s">
        <v>1</v>
      </c>
      <c r="F963" s="188">
        <v>-6.7119999999999997</v>
      </c>
      <c r="G963" s="35"/>
      <c r="H963" s="36"/>
    </row>
    <row r="964" spans="1:8" s="2" customFormat="1" ht="16.95" customHeight="1">
      <c r="A964" s="35"/>
      <c r="B964" s="36"/>
      <c r="C964" s="256" t="s">
        <v>1</v>
      </c>
      <c r="D964" s="256" t="s">
        <v>1292</v>
      </c>
      <c r="E964" s="18" t="s">
        <v>1</v>
      </c>
      <c r="F964" s="188">
        <v>0.5</v>
      </c>
      <c r="G964" s="35"/>
      <c r="H964" s="36"/>
    </row>
    <row r="965" spans="1:8" s="2" customFormat="1" ht="16.95" customHeight="1">
      <c r="A965" s="35"/>
      <c r="B965" s="36"/>
      <c r="C965" s="256" t="s">
        <v>1</v>
      </c>
      <c r="D965" s="256" t="s">
        <v>1063</v>
      </c>
      <c r="E965" s="18" t="s">
        <v>1</v>
      </c>
      <c r="F965" s="188">
        <v>0</v>
      </c>
      <c r="G965" s="35"/>
      <c r="H965" s="36"/>
    </row>
    <row r="966" spans="1:8" s="2" customFormat="1" ht="16.95" customHeight="1">
      <c r="A966" s="35"/>
      <c r="B966" s="36"/>
      <c r="C966" s="256" t="s">
        <v>1</v>
      </c>
      <c r="D966" s="256" t="s">
        <v>1226</v>
      </c>
      <c r="E966" s="18" t="s">
        <v>1</v>
      </c>
      <c r="F966" s="188">
        <v>0</v>
      </c>
      <c r="G966" s="35"/>
      <c r="H966" s="36"/>
    </row>
    <row r="967" spans="1:8" s="2" customFormat="1" ht="16.95" customHeight="1">
      <c r="A967" s="35"/>
      <c r="B967" s="36"/>
      <c r="C967" s="256" t="s">
        <v>1</v>
      </c>
      <c r="D967" s="256" t="s">
        <v>4627</v>
      </c>
      <c r="E967" s="18" t="s">
        <v>1</v>
      </c>
      <c r="F967" s="188">
        <v>22.085999999999999</v>
      </c>
      <c r="G967" s="35"/>
      <c r="H967" s="36"/>
    </row>
    <row r="968" spans="1:8" s="2" customFormat="1" ht="16.95" customHeight="1">
      <c r="A968" s="35"/>
      <c r="B968" s="36"/>
      <c r="C968" s="256" t="s">
        <v>1</v>
      </c>
      <c r="D968" s="256" t="s">
        <v>1294</v>
      </c>
      <c r="E968" s="18" t="s">
        <v>1</v>
      </c>
      <c r="F968" s="188">
        <v>-17.178000000000001</v>
      </c>
      <c r="G968" s="35"/>
      <c r="H968" s="36"/>
    </row>
    <row r="969" spans="1:8" s="2" customFormat="1" ht="16.95" customHeight="1">
      <c r="A969" s="35"/>
      <c r="B969" s="36"/>
      <c r="C969" s="256" t="s">
        <v>1</v>
      </c>
      <c r="D969" s="256" t="s">
        <v>1295</v>
      </c>
      <c r="E969" s="18" t="s">
        <v>1</v>
      </c>
      <c r="F969" s="188">
        <v>1.6830000000000001</v>
      </c>
      <c r="G969" s="35"/>
      <c r="H969" s="36"/>
    </row>
    <row r="970" spans="1:8" s="2" customFormat="1" ht="16.95" customHeight="1">
      <c r="A970" s="35"/>
      <c r="B970" s="36"/>
      <c r="C970" s="256" t="s">
        <v>1</v>
      </c>
      <c r="D970" s="256" t="s">
        <v>1065</v>
      </c>
      <c r="E970" s="18" t="s">
        <v>1</v>
      </c>
      <c r="F970" s="188">
        <v>0</v>
      </c>
      <c r="G970" s="35"/>
      <c r="H970" s="36"/>
    </row>
    <row r="971" spans="1:8" s="2" customFormat="1" ht="16.95" customHeight="1">
      <c r="A971" s="35"/>
      <c r="B971" s="36"/>
      <c r="C971" s="256" t="s">
        <v>1</v>
      </c>
      <c r="D971" s="256" t="s">
        <v>1177</v>
      </c>
      <c r="E971" s="18" t="s">
        <v>1</v>
      </c>
      <c r="F971" s="188">
        <v>0</v>
      </c>
      <c r="G971" s="35"/>
      <c r="H971" s="36"/>
    </row>
    <row r="972" spans="1:8" s="2" customFormat="1" ht="16.95" customHeight="1">
      <c r="A972" s="35"/>
      <c r="B972" s="36"/>
      <c r="C972" s="256" t="s">
        <v>1</v>
      </c>
      <c r="D972" s="256" t="s">
        <v>4628</v>
      </c>
      <c r="E972" s="18" t="s">
        <v>1</v>
      </c>
      <c r="F972" s="188">
        <v>2.1869999999999998</v>
      </c>
      <c r="G972" s="35"/>
      <c r="H972" s="36"/>
    </row>
    <row r="973" spans="1:8" s="2" customFormat="1" ht="16.95" customHeight="1">
      <c r="A973" s="35"/>
      <c r="B973" s="36"/>
      <c r="C973" s="256" t="s">
        <v>1</v>
      </c>
      <c r="D973" s="256" t="s">
        <v>1226</v>
      </c>
      <c r="E973" s="18" t="s">
        <v>1</v>
      </c>
      <c r="F973" s="188">
        <v>0</v>
      </c>
      <c r="G973" s="35"/>
      <c r="H973" s="36"/>
    </row>
    <row r="974" spans="1:8" s="2" customFormat="1" ht="16.95" customHeight="1">
      <c r="A974" s="35"/>
      <c r="B974" s="36"/>
      <c r="C974" s="256" t="s">
        <v>1</v>
      </c>
      <c r="D974" s="256" t="s">
        <v>4629</v>
      </c>
      <c r="E974" s="18" t="s">
        <v>1</v>
      </c>
      <c r="F974" s="188">
        <v>19.021999999999998</v>
      </c>
      <c r="G974" s="35"/>
      <c r="H974" s="36"/>
    </row>
    <row r="975" spans="1:8" s="2" customFormat="1" ht="16.95" customHeight="1">
      <c r="A975" s="35"/>
      <c r="B975" s="36"/>
      <c r="C975" s="256" t="s">
        <v>1</v>
      </c>
      <c r="D975" s="256" t="s">
        <v>4630</v>
      </c>
      <c r="E975" s="18" t="s">
        <v>1</v>
      </c>
      <c r="F975" s="188">
        <v>7.601</v>
      </c>
      <c r="G975" s="35"/>
      <c r="H975" s="36"/>
    </row>
    <row r="976" spans="1:8" s="2" customFormat="1" ht="16.95" customHeight="1">
      <c r="A976" s="35"/>
      <c r="B976" s="36"/>
      <c r="C976" s="256" t="s">
        <v>1</v>
      </c>
      <c r="D976" s="256" t="s">
        <v>1299</v>
      </c>
      <c r="E976" s="18" t="s">
        <v>1</v>
      </c>
      <c r="F976" s="188">
        <v>-5.0990000000000002</v>
      </c>
      <c r="G976" s="35"/>
      <c r="H976" s="36"/>
    </row>
    <row r="977" spans="1:8" s="2" customFormat="1" ht="16.95" customHeight="1">
      <c r="A977" s="35"/>
      <c r="B977" s="36"/>
      <c r="C977" s="256" t="s">
        <v>1</v>
      </c>
      <c r="D977" s="256" t="s">
        <v>1300</v>
      </c>
      <c r="E977" s="18" t="s">
        <v>1</v>
      </c>
      <c r="F977" s="188">
        <v>0.93500000000000005</v>
      </c>
      <c r="G977" s="35"/>
      <c r="H977" s="36"/>
    </row>
    <row r="978" spans="1:8" s="2" customFormat="1" ht="16.95" customHeight="1">
      <c r="A978" s="35"/>
      <c r="B978" s="36"/>
      <c r="C978" s="256" t="s">
        <v>1</v>
      </c>
      <c r="D978" s="256" t="s">
        <v>1067</v>
      </c>
      <c r="E978" s="18" t="s">
        <v>1</v>
      </c>
      <c r="F978" s="188">
        <v>0</v>
      </c>
      <c r="G978" s="35"/>
      <c r="H978" s="36"/>
    </row>
    <row r="979" spans="1:8" s="2" customFormat="1" ht="16.95" customHeight="1">
      <c r="A979" s="35"/>
      <c r="B979" s="36"/>
      <c r="C979" s="256" t="s">
        <v>1</v>
      </c>
      <c r="D979" s="256" t="s">
        <v>1226</v>
      </c>
      <c r="E979" s="18" t="s">
        <v>1</v>
      </c>
      <c r="F979" s="188">
        <v>0</v>
      </c>
      <c r="G979" s="35"/>
      <c r="H979" s="36"/>
    </row>
    <row r="980" spans="1:8" s="2" customFormat="1" ht="16.95" customHeight="1">
      <c r="A980" s="35"/>
      <c r="B980" s="36"/>
      <c r="C980" s="256" t="s">
        <v>1</v>
      </c>
      <c r="D980" s="256" t="s">
        <v>4631</v>
      </c>
      <c r="E980" s="18" t="s">
        <v>1</v>
      </c>
      <c r="F980" s="188">
        <v>22.143000000000001</v>
      </c>
      <c r="G980" s="35"/>
      <c r="H980" s="36"/>
    </row>
    <row r="981" spans="1:8" s="2" customFormat="1" ht="16.95" customHeight="1">
      <c r="A981" s="35"/>
      <c r="B981" s="36"/>
      <c r="C981" s="256" t="s">
        <v>1</v>
      </c>
      <c r="D981" s="256" t="s">
        <v>4632</v>
      </c>
      <c r="E981" s="18" t="s">
        <v>1</v>
      </c>
      <c r="F981" s="188">
        <v>1.625</v>
      </c>
      <c r="G981" s="35"/>
      <c r="H981" s="36"/>
    </row>
    <row r="982" spans="1:8" s="2" customFormat="1" ht="16.95" customHeight="1">
      <c r="A982" s="35"/>
      <c r="B982" s="36"/>
      <c r="C982" s="256" t="s">
        <v>1</v>
      </c>
      <c r="D982" s="256" t="s">
        <v>1073</v>
      </c>
      <c r="E982" s="18" t="s">
        <v>1</v>
      </c>
      <c r="F982" s="188">
        <v>0</v>
      </c>
      <c r="G982" s="35"/>
      <c r="H982" s="36"/>
    </row>
    <row r="983" spans="1:8" s="2" customFormat="1" ht="16.95" customHeight="1">
      <c r="A983" s="35"/>
      <c r="B983" s="36"/>
      <c r="C983" s="256" t="s">
        <v>1</v>
      </c>
      <c r="D983" s="256" t="s">
        <v>1226</v>
      </c>
      <c r="E983" s="18" t="s">
        <v>1</v>
      </c>
      <c r="F983" s="188">
        <v>0</v>
      </c>
      <c r="G983" s="35"/>
      <c r="H983" s="36"/>
    </row>
    <row r="984" spans="1:8" s="2" customFormat="1" ht="16.95" customHeight="1">
      <c r="A984" s="35"/>
      <c r="B984" s="36"/>
      <c r="C984" s="256" t="s">
        <v>1</v>
      </c>
      <c r="D984" s="256" t="s">
        <v>4633</v>
      </c>
      <c r="E984" s="18" t="s">
        <v>1</v>
      </c>
      <c r="F984" s="188">
        <v>18.352</v>
      </c>
      <c r="G984" s="35"/>
      <c r="H984" s="36"/>
    </row>
    <row r="985" spans="1:8" s="2" customFormat="1" ht="16.95" customHeight="1">
      <c r="A985" s="35"/>
      <c r="B985" s="36"/>
      <c r="C985" s="256" t="s">
        <v>1</v>
      </c>
      <c r="D985" s="256" t="s">
        <v>1304</v>
      </c>
      <c r="E985" s="18" t="s">
        <v>1</v>
      </c>
      <c r="F985" s="188">
        <v>-13.064</v>
      </c>
      <c r="G985" s="35"/>
      <c r="H985" s="36"/>
    </row>
    <row r="986" spans="1:8" s="2" customFormat="1" ht="16.95" customHeight="1">
      <c r="A986" s="35"/>
      <c r="B986" s="36"/>
      <c r="C986" s="256" t="s">
        <v>1</v>
      </c>
      <c r="D986" s="256" t="s">
        <v>1305</v>
      </c>
      <c r="E986" s="18" t="s">
        <v>1</v>
      </c>
      <c r="F986" s="188">
        <v>1.0609999999999999</v>
      </c>
      <c r="G986" s="35"/>
      <c r="H986" s="36"/>
    </row>
    <row r="987" spans="1:8" s="2" customFormat="1" ht="16.95" customHeight="1">
      <c r="A987" s="35"/>
      <c r="B987" s="36"/>
      <c r="C987" s="256" t="s">
        <v>1</v>
      </c>
      <c r="D987" s="256" t="s">
        <v>1075</v>
      </c>
      <c r="E987" s="18" t="s">
        <v>1</v>
      </c>
      <c r="F987" s="188">
        <v>0</v>
      </c>
      <c r="G987" s="35"/>
      <c r="H987" s="36"/>
    </row>
    <row r="988" spans="1:8" s="2" customFormat="1" ht="16.95" customHeight="1">
      <c r="A988" s="35"/>
      <c r="B988" s="36"/>
      <c r="C988" s="256" t="s">
        <v>1</v>
      </c>
      <c r="D988" s="256" t="s">
        <v>1226</v>
      </c>
      <c r="E988" s="18" t="s">
        <v>1</v>
      </c>
      <c r="F988" s="188">
        <v>0</v>
      </c>
      <c r="G988" s="35"/>
      <c r="H988" s="36"/>
    </row>
    <row r="989" spans="1:8" s="2" customFormat="1" ht="16.95" customHeight="1">
      <c r="A989" s="35"/>
      <c r="B989" s="36"/>
      <c r="C989" s="256" t="s">
        <v>1</v>
      </c>
      <c r="D989" s="256" t="s">
        <v>4634</v>
      </c>
      <c r="E989" s="18" t="s">
        <v>1</v>
      </c>
      <c r="F989" s="188">
        <v>19.47</v>
      </c>
      <c r="G989" s="35"/>
      <c r="H989" s="36"/>
    </row>
    <row r="990" spans="1:8" s="2" customFormat="1" ht="16.95" customHeight="1">
      <c r="A990" s="35"/>
      <c r="B990" s="36"/>
      <c r="C990" s="256" t="s">
        <v>1</v>
      </c>
      <c r="D990" s="256" t="s">
        <v>1307</v>
      </c>
      <c r="E990" s="18" t="s">
        <v>1</v>
      </c>
      <c r="F990" s="188">
        <v>-13.86</v>
      </c>
      <c r="G990" s="35"/>
      <c r="H990" s="36"/>
    </row>
    <row r="991" spans="1:8" s="2" customFormat="1" ht="16.95" customHeight="1">
      <c r="A991" s="35"/>
      <c r="B991" s="36"/>
      <c r="C991" s="256" t="s">
        <v>1</v>
      </c>
      <c r="D991" s="256" t="s">
        <v>1308</v>
      </c>
      <c r="E991" s="18" t="s">
        <v>1</v>
      </c>
      <c r="F991" s="188">
        <v>1.2549999999999999</v>
      </c>
      <c r="G991" s="35"/>
      <c r="H991" s="36"/>
    </row>
    <row r="992" spans="1:8" s="2" customFormat="1" ht="16.95" customHeight="1">
      <c r="A992" s="35"/>
      <c r="B992" s="36"/>
      <c r="C992" s="256" t="s">
        <v>1</v>
      </c>
      <c r="D992" s="256" t="s">
        <v>1088</v>
      </c>
      <c r="E992" s="18" t="s">
        <v>1</v>
      </c>
      <c r="F992" s="188">
        <v>0</v>
      </c>
      <c r="G992" s="35"/>
      <c r="H992" s="36"/>
    </row>
    <row r="993" spans="1:8" s="2" customFormat="1" ht="16.95" customHeight="1">
      <c r="A993" s="35"/>
      <c r="B993" s="36"/>
      <c r="C993" s="256" t="s">
        <v>1</v>
      </c>
      <c r="D993" s="256" t="s">
        <v>1226</v>
      </c>
      <c r="E993" s="18" t="s">
        <v>1</v>
      </c>
      <c r="F993" s="188">
        <v>0</v>
      </c>
      <c r="G993" s="35"/>
      <c r="H993" s="36"/>
    </row>
    <row r="994" spans="1:8" s="2" customFormat="1" ht="16.95" customHeight="1">
      <c r="A994" s="35"/>
      <c r="B994" s="36"/>
      <c r="C994" s="256" t="s">
        <v>1</v>
      </c>
      <c r="D994" s="256" t="s">
        <v>4635</v>
      </c>
      <c r="E994" s="18" t="s">
        <v>1</v>
      </c>
      <c r="F994" s="188">
        <v>18.231000000000002</v>
      </c>
      <c r="G994" s="35"/>
      <c r="H994" s="36"/>
    </row>
    <row r="995" spans="1:8" s="2" customFormat="1" ht="16.95" customHeight="1">
      <c r="A995" s="35"/>
      <c r="B995" s="36"/>
      <c r="C995" s="256" t="s">
        <v>1</v>
      </c>
      <c r="D995" s="256" t="s">
        <v>1310</v>
      </c>
      <c r="E995" s="18" t="s">
        <v>1</v>
      </c>
      <c r="F995" s="188">
        <v>-12.978</v>
      </c>
      <c r="G995" s="35"/>
      <c r="H995" s="36"/>
    </row>
    <row r="996" spans="1:8" s="2" customFormat="1" ht="16.95" customHeight="1">
      <c r="A996" s="35"/>
      <c r="B996" s="36"/>
      <c r="C996" s="256" t="s">
        <v>1</v>
      </c>
      <c r="D996" s="256" t="s">
        <v>1311</v>
      </c>
      <c r="E996" s="18" t="s">
        <v>1</v>
      </c>
      <c r="F996" s="188">
        <v>1.1830000000000001</v>
      </c>
      <c r="G996" s="35"/>
      <c r="H996" s="36"/>
    </row>
    <row r="997" spans="1:8" s="2" customFormat="1" ht="16.95" customHeight="1">
      <c r="A997" s="35"/>
      <c r="B997" s="36"/>
      <c r="C997" s="256" t="s">
        <v>1</v>
      </c>
      <c r="D997" s="256" t="s">
        <v>1312</v>
      </c>
      <c r="E997" s="18" t="s">
        <v>1</v>
      </c>
      <c r="F997" s="188">
        <v>0</v>
      </c>
      <c r="G997" s="35"/>
      <c r="H997" s="36"/>
    </row>
    <row r="998" spans="1:8" s="2" customFormat="1" ht="16.95" customHeight="1">
      <c r="A998" s="35"/>
      <c r="B998" s="36"/>
      <c r="C998" s="256" t="s">
        <v>1</v>
      </c>
      <c r="D998" s="256" t="s">
        <v>1177</v>
      </c>
      <c r="E998" s="18" t="s">
        <v>1</v>
      </c>
      <c r="F998" s="188">
        <v>0</v>
      </c>
      <c r="G998" s="35"/>
      <c r="H998" s="36"/>
    </row>
    <row r="999" spans="1:8" s="2" customFormat="1" ht="16.95" customHeight="1">
      <c r="A999" s="35"/>
      <c r="B999" s="36"/>
      <c r="C999" s="256" t="s">
        <v>1</v>
      </c>
      <c r="D999" s="256" t="s">
        <v>4636</v>
      </c>
      <c r="E999" s="18" t="s">
        <v>1</v>
      </c>
      <c r="F999" s="188">
        <v>13.103999999999999</v>
      </c>
      <c r="G999" s="35"/>
      <c r="H999" s="36"/>
    </row>
    <row r="1000" spans="1:8" s="2" customFormat="1" ht="16.95" customHeight="1">
      <c r="A1000" s="35"/>
      <c r="B1000" s="36"/>
      <c r="C1000" s="256" t="s">
        <v>1</v>
      </c>
      <c r="D1000" s="256" t="s">
        <v>1314</v>
      </c>
      <c r="E1000" s="18" t="s">
        <v>1</v>
      </c>
      <c r="F1000" s="188">
        <v>0</v>
      </c>
      <c r="G1000" s="35"/>
      <c r="H1000" s="36"/>
    </row>
    <row r="1001" spans="1:8" s="2" customFormat="1" ht="16.95" customHeight="1">
      <c r="A1001" s="35"/>
      <c r="B1001" s="36"/>
      <c r="C1001" s="256" t="s">
        <v>1</v>
      </c>
      <c r="D1001" s="256" t="s">
        <v>1177</v>
      </c>
      <c r="E1001" s="18" t="s">
        <v>1</v>
      </c>
      <c r="F1001" s="188">
        <v>0</v>
      </c>
      <c r="G1001" s="35"/>
      <c r="H1001" s="36"/>
    </row>
    <row r="1002" spans="1:8" s="2" customFormat="1" ht="16.95" customHeight="1">
      <c r="A1002" s="35"/>
      <c r="B1002" s="36"/>
      <c r="C1002" s="256" t="s">
        <v>1</v>
      </c>
      <c r="D1002" s="256" t="s">
        <v>4637</v>
      </c>
      <c r="E1002" s="18" t="s">
        <v>1</v>
      </c>
      <c r="F1002" s="188">
        <v>9.0809999999999995</v>
      </c>
      <c r="G1002" s="35"/>
      <c r="H1002" s="36"/>
    </row>
    <row r="1003" spans="1:8" s="2" customFormat="1" ht="16.95" customHeight="1">
      <c r="A1003" s="35"/>
      <c r="B1003" s="36"/>
      <c r="C1003" s="256" t="s">
        <v>1</v>
      </c>
      <c r="D1003" s="256" t="s">
        <v>1226</v>
      </c>
      <c r="E1003" s="18" t="s">
        <v>1</v>
      </c>
      <c r="F1003" s="188">
        <v>0</v>
      </c>
      <c r="G1003" s="35"/>
      <c r="H1003" s="36"/>
    </row>
    <row r="1004" spans="1:8" s="2" customFormat="1" ht="16.95" customHeight="1">
      <c r="A1004" s="35"/>
      <c r="B1004" s="36"/>
      <c r="C1004" s="256" t="s">
        <v>1</v>
      </c>
      <c r="D1004" s="256" t="s">
        <v>4638</v>
      </c>
      <c r="E1004" s="18" t="s">
        <v>1</v>
      </c>
      <c r="F1004" s="188">
        <v>32.039000000000001</v>
      </c>
      <c r="G1004" s="35"/>
      <c r="H1004" s="36"/>
    </row>
    <row r="1005" spans="1:8" s="2" customFormat="1" ht="16.95" customHeight="1">
      <c r="A1005" s="35"/>
      <c r="B1005" s="36"/>
      <c r="C1005" s="256" t="s">
        <v>1</v>
      </c>
      <c r="D1005" s="256" t="s">
        <v>1317</v>
      </c>
      <c r="E1005" s="18" t="s">
        <v>1</v>
      </c>
      <c r="F1005" s="188">
        <v>0</v>
      </c>
      <c r="G1005" s="35"/>
      <c r="H1005" s="36"/>
    </row>
    <row r="1006" spans="1:8" s="2" customFormat="1" ht="16.95" customHeight="1">
      <c r="A1006" s="35"/>
      <c r="B1006" s="36"/>
      <c r="C1006" s="256" t="s">
        <v>1</v>
      </c>
      <c r="D1006" s="256" t="s">
        <v>1212</v>
      </c>
      <c r="E1006" s="18" t="s">
        <v>1</v>
      </c>
      <c r="F1006" s="188">
        <v>0</v>
      </c>
      <c r="G1006" s="35"/>
      <c r="H1006" s="36"/>
    </row>
    <row r="1007" spans="1:8" s="2" customFormat="1" ht="16.95" customHeight="1">
      <c r="A1007" s="35"/>
      <c r="B1007" s="36"/>
      <c r="C1007" s="256" t="s">
        <v>1</v>
      </c>
      <c r="D1007" s="256" t="s">
        <v>1318</v>
      </c>
      <c r="E1007" s="18" t="s">
        <v>1</v>
      </c>
      <c r="F1007" s="188">
        <v>0.16800000000000001</v>
      </c>
      <c r="G1007" s="35"/>
      <c r="H1007" s="36"/>
    </row>
    <row r="1008" spans="1:8" s="2" customFormat="1" ht="16.95" customHeight="1">
      <c r="A1008" s="35"/>
      <c r="B1008" s="36"/>
      <c r="C1008" s="256" t="s">
        <v>1</v>
      </c>
      <c r="D1008" s="256" t="s">
        <v>1177</v>
      </c>
      <c r="E1008" s="18" t="s">
        <v>1</v>
      </c>
      <c r="F1008" s="188">
        <v>0</v>
      </c>
      <c r="G1008" s="35"/>
      <c r="H1008" s="36"/>
    </row>
    <row r="1009" spans="1:8" s="2" customFormat="1" ht="16.95" customHeight="1">
      <c r="A1009" s="35"/>
      <c r="B1009" s="36"/>
      <c r="C1009" s="256" t="s">
        <v>1</v>
      </c>
      <c r="D1009" s="256" t="s">
        <v>4639</v>
      </c>
      <c r="E1009" s="18" t="s">
        <v>1</v>
      </c>
      <c r="F1009" s="188">
        <v>1.58</v>
      </c>
      <c r="G1009" s="35"/>
      <c r="H1009" s="36"/>
    </row>
    <row r="1010" spans="1:8" s="2" customFormat="1" ht="16.95" customHeight="1">
      <c r="A1010" s="35"/>
      <c r="B1010" s="36"/>
      <c r="C1010" s="256" t="s">
        <v>1</v>
      </c>
      <c r="D1010" s="256" t="s">
        <v>4640</v>
      </c>
      <c r="E1010" s="18" t="s">
        <v>1</v>
      </c>
      <c r="F1010" s="188">
        <v>0.81299999999999994</v>
      </c>
      <c r="G1010" s="35"/>
      <c r="H1010" s="36"/>
    </row>
    <row r="1011" spans="1:8" s="2" customFormat="1" ht="16.95" customHeight="1">
      <c r="A1011" s="35"/>
      <c r="B1011" s="36"/>
      <c r="C1011" s="256" t="s">
        <v>1</v>
      </c>
      <c r="D1011" s="256" t="s">
        <v>1226</v>
      </c>
      <c r="E1011" s="18" t="s">
        <v>1</v>
      </c>
      <c r="F1011" s="188">
        <v>0</v>
      </c>
      <c r="G1011" s="35"/>
      <c r="H1011" s="36"/>
    </row>
    <row r="1012" spans="1:8" s="2" customFormat="1" ht="16.95" customHeight="1">
      <c r="A1012" s="35"/>
      <c r="B1012" s="36"/>
      <c r="C1012" s="256" t="s">
        <v>1</v>
      </c>
      <c r="D1012" s="256" t="s">
        <v>4641</v>
      </c>
      <c r="E1012" s="18" t="s">
        <v>1</v>
      </c>
      <c r="F1012" s="188">
        <v>15.923</v>
      </c>
      <c r="G1012" s="35"/>
      <c r="H1012" s="36"/>
    </row>
    <row r="1013" spans="1:8" s="2" customFormat="1" ht="16.95" customHeight="1">
      <c r="A1013" s="35"/>
      <c r="B1013" s="36"/>
      <c r="C1013" s="256" t="s">
        <v>1</v>
      </c>
      <c r="D1013" s="256" t="s">
        <v>4642</v>
      </c>
      <c r="E1013" s="18" t="s">
        <v>1</v>
      </c>
      <c r="F1013" s="188">
        <v>15.112</v>
      </c>
      <c r="G1013" s="35"/>
      <c r="H1013" s="36"/>
    </row>
    <row r="1014" spans="1:8" s="2" customFormat="1" ht="16.95" customHeight="1">
      <c r="A1014" s="35"/>
      <c r="B1014" s="36"/>
      <c r="C1014" s="256" t="s">
        <v>1</v>
      </c>
      <c r="D1014" s="256" t="s">
        <v>1323</v>
      </c>
      <c r="E1014" s="18" t="s">
        <v>1</v>
      </c>
      <c r="F1014" s="188">
        <v>-7.1189999999999998</v>
      </c>
      <c r="G1014" s="35"/>
      <c r="H1014" s="36"/>
    </row>
    <row r="1015" spans="1:8" s="2" customFormat="1" ht="16.95" customHeight="1">
      <c r="A1015" s="35"/>
      <c r="B1015" s="36"/>
      <c r="C1015" s="256" t="s">
        <v>1</v>
      </c>
      <c r="D1015" s="256" t="s">
        <v>1324</v>
      </c>
      <c r="E1015" s="18" t="s">
        <v>1</v>
      </c>
      <c r="F1015" s="188">
        <v>0.313</v>
      </c>
      <c r="G1015" s="35"/>
      <c r="H1015" s="36"/>
    </row>
    <row r="1016" spans="1:8" s="2" customFormat="1" ht="16.95" customHeight="1">
      <c r="A1016" s="35"/>
      <c r="B1016" s="36"/>
      <c r="C1016" s="256" t="s">
        <v>1</v>
      </c>
      <c r="D1016" s="256" t="s">
        <v>1325</v>
      </c>
      <c r="E1016" s="18" t="s">
        <v>1</v>
      </c>
      <c r="F1016" s="188">
        <v>0.80200000000000005</v>
      </c>
      <c r="G1016" s="35"/>
      <c r="H1016" s="36"/>
    </row>
    <row r="1017" spans="1:8" s="2" customFormat="1" ht="16.95" customHeight="1">
      <c r="A1017" s="35"/>
      <c r="B1017" s="36"/>
      <c r="C1017" s="256" t="s">
        <v>1</v>
      </c>
      <c r="D1017" s="256" t="s">
        <v>1326</v>
      </c>
      <c r="E1017" s="18" t="s">
        <v>1</v>
      </c>
      <c r="F1017" s="188">
        <v>0</v>
      </c>
      <c r="G1017" s="35"/>
      <c r="H1017" s="36"/>
    </row>
    <row r="1018" spans="1:8" s="2" customFormat="1" ht="16.95" customHeight="1">
      <c r="A1018" s="35"/>
      <c r="B1018" s="36"/>
      <c r="C1018" s="256" t="s">
        <v>1</v>
      </c>
      <c r="D1018" s="256" t="s">
        <v>1177</v>
      </c>
      <c r="E1018" s="18" t="s">
        <v>1</v>
      </c>
      <c r="F1018" s="188">
        <v>0</v>
      </c>
      <c r="G1018" s="35"/>
      <c r="H1018" s="36"/>
    </row>
    <row r="1019" spans="1:8" s="2" customFormat="1" ht="16.95" customHeight="1">
      <c r="A1019" s="35"/>
      <c r="B1019" s="36"/>
      <c r="C1019" s="256" t="s">
        <v>1</v>
      </c>
      <c r="D1019" s="256" t="s">
        <v>4643</v>
      </c>
      <c r="E1019" s="18" t="s">
        <v>1</v>
      </c>
      <c r="F1019" s="188">
        <v>1.6</v>
      </c>
      <c r="G1019" s="35"/>
      <c r="H1019" s="36"/>
    </row>
    <row r="1020" spans="1:8" s="2" customFormat="1" ht="16.95" customHeight="1">
      <c r="A1020" s="35"/>
      <c r="B1020" s="36"/>
      <c r="C1020" s="256" t="s">
        <v>1</v>
      </c>
      <c r="D1020" s="256" t="s">
        <v>4644</v>
      </c>
      <c r="E1020" s="18" t="s">
        <v>1</v>
      </c>
      <c r="F1020" s="188">
        <v>0.82199999999999995</v>
      </c>
      <c r="G1020" s="35"/>
      <c r="H1020" s="36"/>
    </row>
    <row r="1021" spans="1:8" s="2" customFormat="1" ht="16.95" customHeight="1">
      <c r="A1021" s="35"/>
      <c r="B1021" s="36"/>
      <c r="C1021" s="256" t="s">
        <v>1</v>
      </c>
      <c r="D1021" s="256" t="s">
        <v>1226</v>
      </c>
      <c r="E1021" s="18" t="s">
        <v>1</v>
      </c>
      <c r="F1021" s="188">
        <v>0</v>
      </c>
      <c r="G1021" s="35"/>
      <c r="H1021" s="36"/>
    </row>
    <row r="1022" spans="1:8" s="2" customFormat="1" ht="16.95" customHeight="1">
      <c r="A1022" s="35"/>
      <c r="B1022" s="36"/>
      <c r="C1022" s="256" t="s">
        <v>1</v>
      </c>
      <c r="D1022" s="256" t="s">
        <v>4645</v>
      </c>
      <c r="E1022" s="18" t="s">
        <v>1</v>
      </c>
      <c r="F1022" s="188">
        <v>1.5840000000000001</v>
      </c>
      <c r="G1022" s="35"/>
      <c r="H1022" s="36"/>
    </row>
    <row r="1023" spans="1:8" s="2" customFormat="1" ht="16.95" customHeight="1">
      <c r="A1023" s="35"/>
      <c r="B1023" s="36"/>
      <c r="C1023" s="256" t="s">
        <v>1</v>
      </c>
      <c r="D1023" s="256" t="s">
        <v>4646</v>
      </c>
      <c r="E1023" s="18" t="s">
        <v>1</v>
      </c>
      <c r="F1023" s="188">
        <v>26.177</v>
      </c>
      <c r="G1023" s="35"/>
      <c r="H1023" s="36"/>
    </row>
    <row r="1024" spans="1:8" s="2" customFormat="1" ht="16.95" customHeight="1">
      <c r="A1024" s="35"/>
      <c r="B1024" s="36"/>
      <c r="C1024" s="256" t="s">
        <v>1</v>
      </c>
      <c r="D1024" s="256" t="s">
        <v>1331</v>
      </c>
      <c r="E1024" s="18" t="s">
        <v>1</v>
      </c>
      <c r="F1024" s="188">
        <v>-6.8170000000000002</v>
      </c>
      <c r="G1024" s="35"/>
      <c r="H1024" s="36"/>
    </row>
    <row r="1025" spans="1:8" s="2" customFormat="1" ht="16.95" customHeight="1">
      <c r="A1025" s="35"/>
      <c r="B1025" s="36"/>
      <c r="C1025" s="256" t="s">
        <v>1</v>
      </c>
      <c r="D1025" s="256" t="s">
        <v>1332</v>
      </c>
      <c r="E1025" s="18" t="s">
        <v>1</v>
      </c>
      <c r="F1025" s="188">
        <v>0.73</v>
      </c>
      <c r="G1025" s="35"/>
      <c r="H1025" s="36"/>
    </row>
    <row r="1026" spans="1:8" s="2" customFormat="1" ht="16.95" customHeight="1">
      <c r="A1026" s="35"/>
      <c r="B1026" s="36"/>
      <c r="C1026" s="256" t="s">
        <v>1</v>
      </c>
      <c r="D1026" s="256" t="s">
        <v>1333</v>
      </c>
      <c r="E1026" s="18" t="s">
        <v>1</v>
      </c>
      <c r="F1026" s="188">
        <v>0</v>
      </c>
      <c r="G1026" s="35"/>
      <c r="H1026" s="36"/>
    </row>
    <row r="1027" spans="1:8" s="2" customFormat="1" ht="16.95" customHeight="1">
      <c r="A1027" s="35"/>
      <c r="B1027" s="36"/>
      <c r="C1027" s="256" t="s">
        <v>1</v>
      </c>
      <c r="D1027" s="256" t="s">
        <v>1177</v>
      </c>
      <c r="E1027" s="18" t="s">
        <v>1</v>
      </c>
      <c r="F1027" s="188">
        <v>0</v>
      </c>
      <c r="G1027" s="35"/>
      <c r="H1027" s="36"/>
    </row>
    <row r="1028" spans="1:8" s="2" customFormat="1" ht="16.95" customHeight="1">
      <c r="A1028" s="35"/>
      <c r="B1028" s="36"/>
      <c r="C1028" s="256" t="s">
        <v>1</v>
      </c>
      <c r="D1028" s="256" t="s">
        <v>4647</v>
      </c>
      <c r="E1028" s="18" t="s">
        <v>1</v>
      </c>
      <c r="F1028" s="188">
        <v>1.992</v>
      </c>
      <c r="G1028" s="35"/>
      <c r="H1028" s="36"/>
    </row>
    <row r="1029" spans="1:8" s="2" customFormat="1" ht="16.95" customHeight="1">
      <c r="A1029" s="35"/>
      <c r="B1029" s="36"/>
      <c r="C1029" s="256" t="s">
        <v>1</v>
      </c>
      <c r="D1029" s="256" t="s">
        <v>1226</v>
      </c>
      <c r="E1029" s="18" t="s">
        <v>1</v>
      </c>
      <c r="F1029" s="188">
        <v>0</v>
      </c>
      <c r="G1029" s="35"/>
      <c r="H1029" s="36"/>
    </row>
    <row r="1030" spans="1:8" s="2" customFormat="1" ht="16.95" customHeight="1">
      <c r="A1030" s="35"/>
      <c r="B1030" s="36"/>
      <c r="C1030" s="256" t="s">
        <v>1</v>
      </c>
      <c r="D1030" s="256" t="s">
        <v>4648</v>
      </c>
      <c r="E1030" s="18" t="s">
        <v>1</v>
      </c>
      <c r="F1030" s="188">
        <v>14.932</v>
      </c>
      <c r="G1030" s="35"/>
      <c r="H1030" s="36"/>
    </row>
    <row r="1031" spans="1:8" s="2" customFormat="1" ht="16.95" customHeight="1">
      <c r="A1031" s="35"/>
      <c r="B1031" s="36"/>
      <c r="C1031" s="256" t="s">
        <v>1</v>
      </c>
      <c r="D1031" s="256" t="s">
        <v>4649</v>
      </c>
      <c r="E1031" s="18" t="s">
        <v>1</v>
      </c>
      <c r="F1031" s="188">
        <v>23.881</v>
      </c>
      <c r="G1031" s="35"/>
      <c r="H1031" s="36"/>
    </row>
    <row r="1032" spans="1:8" s="2" customFormat="1" ht="16.95" customHeight="1">
      <c r="A1032" s="35"/>
      <c r="B1032" s="36"/>
      <c r="C1032" s="256" t="s">
        <v>1</v>
      </c>
      <c r="D1032" s="256" t="s">
        <v>1337</v>
      </c>
      <c r="E1032" s="18" t="s">
        <v>1</v>
      </c>
      <c r="F1032" s="188">
        <v>-6.77</v>
      </c>
      <c r="G1032" s="35"/>
      <c r="H1032" s="36"/>
    </row>
    <row r="1033" spans="1:8" s="2" customFormat="1" ht="16.95" customHeight="1">
      <c r="A1033" s="35"/>
      <c r="B1033" s="36"/>
      <c r="C1033" s="256" t="s">
        <v>1</v>
      </c>
      <c r="D1033" s="256" t="s">
        <v>1338</v>
      </c>
      <c r="E1033" s="18" t="s">
        <v>1</v>
      </c>
      <c r="F1033" s="188">
        <v>0.60299999999999998</v>
      </c>
      <c r="G1033" s="35"/>
      <c r="H1033" s="36"/>
    </row>
    <row r="1034" spans="1:8" s="2" customFormat="1" ht="16.95" customHeight="1">
      <c r="A1034" s="35"/>
      <c r="B1034" s="36"/>
      <c r="C1034" s="256" t="s">
        <v>1</v>
      </c>
      <c r="D1034" s="256" t="s">
        <v>1339</v>
      </c>
      <c r="E1034" s="18" t="s">
        <v>1</v>
      </c>
      <c r="F1034" s="188">
        <v>0</v>
      </c>
      <c r="G1034" s="35"/>
      <c r="H1034" s="36"/>
    </row>
    <row r="1035" spans="1:8" s="2" customFormat="1" ht="16.95" customHeight="1">
      <c r="A1035" s="35"/>
      <c r="B1035" s="36"/>
      <c r="C1035" s="256" t="s">
        <v>1</v>
      </c>
      <c r="D1035" s="256" t="s">
        <v>1226</v>
      </c>
      <c r="E1035" s="18" t="s">
        <v>1</v>
      </c>
      <c r="F1035" s="188">
        <v>0</v>
      </c>
      <c r="G1035" s="35"/>
      <c r="H1035" s="36"/>
    </row>
    <row r="1036" spans="1:8" s="2" customFormat="1" ht="16.95" customHeight="1">
      <c r="A1036" s="35"/>
      <c r="B1036" s="36"/>
      <c r="C1036" s="256" t="s">
        <v>1</v>
      </c>
      <c r="D1036" s="256" t="s">
        <v>4650</v>
      </c>
      <c r="E1036" s="18" t="s">
        <v>1</v>
      </c>
      <c r="F1036" s="188">
        <v>9.0350000000000001</v>
      </c>
      <c r="G1036" s="35"/>
      <c r="H1036" s="36"/>
    </row>
    <row r="1037" spans="1:8" s="2" customFormat="1" ht="16.95" customHeight="1">
      <c r="A1037" s="35"/>
      <c r="B1037" s="36"/>
      <c r="C1037" s="256" t="s">
        <v>1</v>
      </c>
      <c r="D1037" s="256" t="s">
        <v>1341</v>
      </c>
      <c r="E1037" s="18" t="s">
        <v>1</v>
      </c>
      <c r="F1037" s="188">
        <v>0</v>
      </c>
      <c r="G1037" s="35"/>
      <c r="H1037" s="36"/>
    </row>
    <row r="1038" spans="1:8" s="2" customFormat="1" ht="16.95" customHeight="1">
      <c r="A1038" s="35"/>
      <c r="B1038" s="36"/>
      <c r="C1038" s="256" t="s">
        <v>1</v>
      </c>
      <c r="D1038" s="256" t="s">
        <v>1177</v>
      </c>
      <c r="E1038" s="18" t="s">
        <v>1</v>
      </c>
      <c r="F1038" s="188">
        <v>0</v>
      </c>
      <c r="G1038" s="35"/>
      <c r="H1038" s="36"/>
    </row>
    <row r="1039" spans="1:8" s="2" customFormat="1" ht="16.95" customHeight="1">
      <c r="A1039" s="35"/>
      <c r="B1039" s="36"/>
      <c r="C1039" s="256" t="s">
        <v>1</v>
      </c>
      <c r="D1039" s="256" t="s">
        <v>4651</v>
      </c>
      <c r="E1039" s="18" t="s">
        <v>1</v>
      </c>
      <c r="F1039" s="188">
        <v>1.8879999999999999</v>
      </c>
      <c r="G1039" s="35"/>
      <c r="H1039" s="36"/>
    </row>
    <row r="1040" spans="1:8" s="2" customFormat="1" ht="16.95" customHeight="1">
      <c r="A1040" s="35"/>
      <c r="B1040" s="36"/>
      <c r="C1040" s="256" t="s">
        <v>1</v>
      </c>
      <c r="D1040" s="256" t="s">
        <v>4652</v>
      </c>
      <c r="E1040" s="18" t="s">
        <v>1</v>
      </c>
      <c r="F1040" s="188">
        <v>6.9450000000000003</v>
      </c>
      <c r="G1040" s="35"/>
      <c r="H1040" s="36"/>
    </row>
    <row r="1041" spans="1:8" s="2" customFormat="1" ht="16.95" customHeight="1">
      <c r="A1041" s="35"/>
      <c r="B1041" s="36"/>
      <c r="C1041" s="256" t="s">
        <v>1</v>
      </c>
      <c r="D1041" s="256" t="s">
        <v>1226</v>
      </c>
      <c r="E1041" s="18" t="s">
        <v>1</v>
      </c>
      <c r="F1041" s="188">
        <v>0</v>
      </c>
      <c r="G1041" s="35"/>
      <c r="H1041" s="36"/>
    </row>
    <row r="1042" spans="1:8" s="2" customFormat="1" ht="16.95" customHeight="1">
      <c r="A1042" s="35"/>
      <c r="B1042" s="36"/>
      <c r="C1042" s="256" t="s">
        <v>1</v>
      </c>
      <c r="D1042" s="256" t="s">
        <v>4653</v>
      </c>
      <c r="E1042" s="18" t="s">
        <v>1</v>
      </c>
      <c r="F1042" s="188">
        <v>15.672000000000001</v>
      </c>
      <c r="G1042" s="35"/>
      <c r="H1042" s="36"/>
    </row>
    <row r="1043" spans="1:8" s="2" customFormat="1" ht="16.95" customHeight="1">
      <c r="A1043" s="35"/>
      <c r="B1043" s="36"/>
      <c r="C1043" s="256" t="s">
        <v>1</v>
      </c>
      <c r="D1043" s="256" t="s">
        <v>4654</v>
      </c>
      <c r="E1043" s="18" t="s">
        <v>1</v>
      </c>
      <c r="F1043" s="188">
        <v>18.151</v>
      </c>
      <c r="G1043" s="35"/>
      <c r="H1043" s="36"/>
    </row>
    <row r="1044" spans="1:8" s="2" customFormat="1" ht="16.95" customHeight="1">
      <c r="A1044" s="35"/>
      <c r="B1044" s="36"/>
      <c r="C1044" s="256" t="s">
        <v>1</v>
      </c>
      <c r="D1044" s="256" t="s">
        <v>1346</v>
      </c>
      <c r="E1044" s="18" t="s">
        <v>1</v>
      </c>
      <c r="F1044" s="188">
        <v>-8.6069999999999993</v>
      </c>
      <c r="G1044" s="35"/>
      <c r="H1044" s="36"/>
    </row>
    <row r="1045" spans="1:8" s="2" customFormat="1" ht="16.95" customHeight="1">
      <c r="A1045" s="35"/>
      <c r="B1045" s="36"/>
      <c r="C1045" s="256" t="s">
        <v>1</v>
      </c>
      <c r="D1045" s="256" t="s">
        <v>1347</v>
      </c>
      <c r="E1045" s="18" t="s">
        <v>1</v>
      </c>
      <c r="F1045" s="188">
        <v>2.0230000000000001</v>
      </c>
      <c r="G1045" s="35"/>
      <c r="H1045" s="36"/>
    </row>
    <row r="1046" spans="1:8" s="2" customFormat="1" ht="16.95" customHeight="1">
      <c r="A1046" s="35"/>
      <c r="B1046" s="36"/>
      <c r="C1046" s="256" t="s">
        <v>1</v>
      </c>
      <c r="D1046" s="256" t="s">
        <v>1348</v>
      </c>
      <c r="E1046" s="18" t="s">
        <v>1</v>
      </c>
      <c r="F1046" s="188">
        <v>0</v>
      </c>
      <c r="G1046" s="35"/>
      <c r="H1046" s="36"/>
    </row>
    <row r="1047" spans="1:8" s="2" customFormat="1" ht="16.95" customHeight="1">
      <c r="A1047" s="35"/>
      <c r="B1047" s="36"/>
      <c r="C1047" s="256" t="s">
        <v>1</v>
      </c>
      <c r="D1047" s="256" t="s">
        <v>1226</v>
      </c>
      <c r="E1047" s="18" t="s">
        <v>1</v>
      </c>
      <c r="F1047" s="188">
        <v>0</v>
      </c>
      <c r="G1047" s="35"/>
      <c r="H1047" s="36"/>
    </row>
    <row r="1048" spans="1:8" s="2" customFormat="1" ht="16.95" customHeight="1">
      <c r="A1048" s="35"/>
      <c r="B1048" s="36"/>
      <c r="C1048" s="256" t="s">
        <v>1</v>
      </c>
      <c r="D1048" s="256" t="s">
        <v>4655</v>
      </c>
      <c r="E1048" s="18" t="s">
        <v>1</v>
      </c>
      <c r="F1048" s="188">
        <v>15.071999999999999</v>
      </c>
      <c r="G1048" s="35"/>
      <c r="H1048" s="36"/>
    </row>
    <row r="1049" spans="1:8" s="2" customFormat="1" ht="16.95" customHeight="1">
      <c r="A1049" s="35"/>
      <c r="B1049" s="36"/>
      <c r="C1049" s="256" t="s">
        <v>1</v>
      </c>
      <c r="D1049" s="256" t="s">
        <v>4656</v>
      </c>
      <c r="E1049" s="18" t="s">
        <v>1</v>
      </c>
      <c r="F1049" s="188">
        <v>2.6</v>
      </c>
      <c r="G1049" s="35"/>
      <c r="H1049" s="36"/>
    </row>
    <row r="1050" spans="1:8" s="2" customFormat="1" ht="16.95" customHeight="1">
      <c r="A1050" s="35"/>
      <c r="B1050" s="36"/>
      <c r="C1050" s="256" t="s">
        <v>1</v>
      </c>
      <c r="D1050" s="256" t="s">
        <v>1351</v>
      </c>
      <c r="E1050" s="18" t="s">
        <v>1</v>
      </c>
      <c r="F1050" s="188">
        <v>-6.8780000000000001</v>
      </c>
      <c r="G1050" s="35"/>
      <c r="H1050" s="36"/>
    </row>
    <row r="1051" spans="1:8" s="2" customFormat="1" ht="16.95" customHeight="1">
      <c r="A1051" s="35"/>
      <c r="B1051" s="36"/>
      <c r="C1051" s="256" t="s">
        <v>1</v>
      </c>
      <c r="D1051" s="256" t="s">
        <v>1352</v>
      </c>
      <c r="E1051" s="18" t="s">
        <v>1</v>
      </c>
      <c r="F1051" s="188">
        <v>0.63200000000000001</v>
      </c>
      <c r="G1051" s="35"/>
      <c r="H1051" s="36"/>
    </row>
    <row r="1052" spans="1:8" s="2" customFormat="1" ht="16.95" customHeight="1">
      <c r="A1052" s="35"/>
      <c r="B1052" s="36"/>
      <c r="C1052" s="256" t="s">
        <v>1</v>
      </c>
      <c r="D1052" s="256" t="s">
        <v>1076</v>
      </c>
      <c r="E1052" s="18" t="s">
        <v>1</v>
      </c>
      <c r="F1052" s="188">
        <v>0</v>
      </c>
      <c r="G1052" s="35"/>
      <c r="H1052" s="36"/>
    </row>
    <row r="1053" spans="1:8" s="2" customFormat="1" ht="16.95" customHeight="1">
      <c r="A1053" s="35"/>
      <c r="B1053" s="36"/>
      <c r="C1053" s="256" t="s">
        <v>1</v>
      </c>
      <c r="D1053" s="256" t="s">
        <v>1177</v>
      </c>
      <c r="E1053" s="18" t="s">
        <v>1</v>
      </c>
      <c r="F1053" s="188">
        <v>0</v>
      </c>
      <c r="G1053" s="35"/>
      <c r="H1053" s="36"/>
    </row>
    <row r="1054" spans="1:8" s="2" customFormat="1" ht="16.95" customHeight="1">
      <c r="A1054" s="35"/>
      <c r="B1054" s="36"/>
      <c r="C1054" s="256" t="s">
        <v>1</v>
      </c>
      <c r="D1054" s="256" t="s">
        <v>4657</v>
      </c>
      <c r="E1054" s="18" t="s">
        <v>1</v>
      </c>
      <c r="F1054" s="188">
        <v>7.36</v>
      </c>
      <c r="G1054" s="35"/>
      <c r="H1054" s="36"/>
    </row>
    <row r="1055" spans="1:8" s="2" customFormat="1" ht="16.95" customHeight="1">
      <c r="A1055" s="35"/>
      <c r="B1055" s="36"/>
      <c r="C1055" s="256" t="s">
        <v>1</v>
      </c>
      <c r="D1055" s="256" t="s">
        <v>1226</v>
      </c>
      <c r="E1055" s="18" t="s">
        <v>1</v>
      </c>
      <c r="F1055" s="188">
        <v>0</v>
      </c>
      <c r="G1055" s="35"/>
      <c r="H1055" s="36"/>
    </row>
    <row r="1056" spans="1:8" s="2" customFormat="1" ht="16.95" customHeight="1">
      <c r="A1056" s="35"/>
      <c r="B1056" s="36"/>
      <c r="C1056" s="256" t="s">
        <v>1</v>
      </c>
      <c r="D1056" s="256" t="s">
        <v>4658</v>
      </c>
      <c r="E1056" s="18" t="s">
        <v>1</v>
      </c>
      <c r="F1056" s="188">
        <v>5.9909999999999997</v>
      </c>
      <c r="G1056" s="35"/>
      <c r="H1056" s="36"/>
    </row>
    <row r="1057" spans="1:8" s="2" customFormat="1" ht="16.95" customHeight="1">
      <c r="A1057" s="35"/>
      <c r="B1057" s="36"/>
      <c r="C1057" s="256" t="s">
        <v>1</v>
      </c>
      <c r="D1057" s="256" t="s">
        <v>1355</v>
      </c>
      <c r="E1057" s="18" t="s">
        <v>1</v>
      </c>
      <c r="F1057" s="188">
        <v>-4.2649999999999997</v>
      </c>
      <c r="G1057" s="35"/>
      <c r="H1057" s="36"/>
    </row>
    <row r="1058" spans="1:8" s="2" customFormat="1" ht="16.95" customHeight="1">
      <c r="A1058" s="35"/>
      <c r="B1058" s="36"/>
      <c r="C1058" s="256" t="s">
        <v>1</v>
      </c>
      <c r="D1058" s="256" t="s">
        <v>1356</v>
      </c>
      <c r="E1058" s="18" t="s">
        <v>1</v>
      </c>
      <c r="F1058" s="188">
        <v>3.3000000000000002E-2</v>
      </c>
      <c r="G1058" s="35"/>
      <c r="H1058" s="36"/>
    </row>
    <row r="1059" spans="1:8" s="2" customFormat="1" ht="16.95" customHeight="1">
      <c r="A1059" s="35"/>
      <c r="B1059" s="36"/>
      <c r="C1059" s="256" t="s">
        <v>1</v>
      </c>
      <c r="D1059" s="256" t="s">
        <v>1226</v>
      </c>
      <c r="E1059" s="18" t="s">
        <v>1</v>
      </c>
      <c r="F1059" s="188">
        <v>0</v>
      </c>
      <c r="G1059" s="35"/>
      <c r="H1059" s="36"/>
    </row>
    <row r="1060" spans="1:8" s="2" customFormat="1" ht="16.95" customHeight="1">
      <c r="A1060" s="35"/>
      <c r="B1060" s="36"/>
      <c r="C1060" s="256" t="s">
        <v>1</v>
      </c>
      <c r="D1060" s="256" t="s">
        <v>4659</v>
      </c>
      <c r="E1060" s="18" t="s">
        <v>1</v>
      </c>
      <c r="F1060" s="188">
        <v>1.903</v>
      </c>
      <c r="G1060" s="35"/>
      <c r="H1060" s="36"/>
    </row>
    <row r="1061" spans="1:8" s="2" customFormat="1" ht="16.95" customHeight="1">
      <c r="A1061" s="35"/>
      <c r="B1061" s="36"/>
      <c r="C1061" s="256" t="s">
        <v>1</v>
      </c>
      <c r="D1061" s="256" t="s">
        <v>1080</v>
      </c>
      <c r="E1061" s="18" t="s">
        <v>1</v>
      </c>
      <c r="F1061" s="188">
        <v>0</v>
      </c>
      <c r="G1061" s="35"/>
      <c r="H1061" s="36"/>
    </row>
    <row r="1062" spans="1:8" s="2" customFormat="1" ht="16.95" customHeight="1">
      <c r="A1062" s="35"/>
      <c r="B1062" s="36"/>
      <c r="C1062" s="256" t="s">
        <v>1</v>
      </c>
      <c r="D1062" s="256" t="s">
        <v>1226</v>
      </c>
      <c r="E1062" s="18" t="s">
        <v>1</v>
      </c>
      <c r="F1062" s="188">
        <v>0</v>
      </c>
      <c r="G1062" s="35"/>
      <c r="H1062" s="36"/>
    </row>
    <row r="1063" spans="1:8" s="2" customFormat="1" ht="16.95" customHeight="1">
      <c r="A1063" s="35"/>
      <c r="B1063" s="36"/>
      <c r="C1063" s="256" t="s">
        <v>1</v>
      </c>
      <c r="D1063" s="256" t="s">
        <v>4660</v>
      </c>
      <c r="E1063" s="18" t="s">
        <v>1</v>
      </c>
      <c r="F1063" s="188">
        <v>3.9710000000000001</v>
      </c>
      <c r="G1063" s="35"/>
      <c r="H1063" s="36"/>
    </row>
    <row r="1064" spans="1:8" s="2" customFormat="1" ht="16.95" customHeight="1">
      <c r="A1064" s="35"/>
      <c r="B1064" s="36"/>
      <c r="C1064" s="256" t="s">
        <v>1</v>
      </c>
      <c r="D1064" s="256" t="s">
        <v>1359</v>
      </c>
      <c r="E1064" s="18" t="s">
        <v>1</v>
      </c>
      <c r="F1064" s="188">
        <v>-2.827</v>
      </c>
      <c r="G1064" s="35"/>
      <c r="H1064" s="36"/>
    </row>
    <row r="1065" spans="1:8" s="2" customFormat="1" ht="16.95" customHeight="1">
      <c r="A1065" s="35"/>
      <c r="B1065" s="36"/>
      <c r="C1065" s="256" t="s">
        <v>1</v>
      </c>
      <c r="D1065" s="256" t="s">
        <v>1360</v>
      </c>
      <c r="E1065" s="18" t="s">
        <v>1</v>
      </c>
      <c r="F1065" s="188">
        <v>0.26</v>
      </c>
      <c r="G1065" s="35"/>
      <c r="H1065" s="36"/>
    </row>
    <row r="1066" spans="1:8" s="2" customFormat="1" ht="16.95" customHeight="1">
      <c r="A1066" s="35"/>
      <c r="B1066" s="36"/>
      <c r="C1066" s="256" t="s">
        <v>1</v>
      </c>
      <c r="D1066" s="256" t="s">
        <v>1361</v>
      </c>
      <c r="E1066" s="18" t="s">
        <v>1</v>
      </c>
      <c r="F1066" s="188">
        <v>0</v>
      </c>
      <c r="G1066" s="35"/>
      <c r="H1066" s="36"/>
    </row>
    <row r="1067" spans="1:8" s="2" customFormat="1" ht="16.95" customHeight="1">
      <c r="A1067" s="35"/>
      <c r="B1067" s="36"/>
      <c r="C1067" s="256" t="s">
        <v>1</v>
      </c>
      <c r="D1067" s="256" t="s">
        <v>1226</v>
      </c>
      <c r="E1067" s="18" t="s">
        <v>1</v>
      </c>
      <c r="F1067" s="188">
        <v>0</v>
      </c>
      <c r="G1067" s="35"/>
      <c r="H1067" s="36"/>
    </row>
    <row r="1068" spans="1:8" s="2" customFormat="1" ht="16.95" customHeight="1">
      <c r="A1068" s="35"/>
      <c r="B1068" s="36"/>
      <c r="C1068" s="256" t="s">
        <v>1</v>
      </c>
      <c r="D1068" s="256" t="s">
        <v>4661</v>
      </c>
      <c r="E1068" s="18" t="s">
        <v>1</v>
      </c>
      <c r="F1068" s="188">
        <v>13.281000000000001</v>
      </c>
      <c r="G1068" s="35"/>
      <c r="H1068" s="36"/>
    </row>
    <row r="1069" spans="1:8" s="2" customFormat="1" ht="16.95" customHeight="1">
      <c r="A1069" s="35"/>
      <c r="B1069" s="36"/>
      <c r="C1069" s="256" t="s">
        <v>1</v>
      </c>
      <c r="D1069" s="256" t="s">
        <v>1363</v>
      </c>
      <c r="E1069" s="18" t="s">
        <v>1</v>
      </c>
      <c r="F1069" s="188">
        <v>-3.2589999999999999</v>
      </c>
      <c r="G1069" s="35"/>
      <c r="H1069" s="36"/>
    </row>
    <row r="1070" spans="1:8" s="2" customFormat="1" ht="16.95" customHeight="1">
      <c r="A1070" s="35"/>
      <c r="B1070" s="36"/>
      <c r="C1070" s="256" t="s">
        <v>1</v>
      </c>
      <c r="D1070" s="256" t="s">
        <v>1364</v>
      </c>
      <c r="E1070" s="18" t="s">
        <v>1</v>
      </c>
      <c r="F1070" s="188">
        <v>0.29899999999999999</v>
      </c>
      <c r="G1070" s="35"/>
      <c r="H1070" s="36"/>
    </row>
    <row r="1071" spans="1:8" s="2" customFormat="1" ht="16.95" customHeight="1">
      <c r="A1071" s="35"/>
      <c r="B1071" s="36"/>
      <c r="C1071" s="256" t="s">
        <v>1</v>
      </c>
      <c r="D1071" s="256" t="s">
        <v>1082</v>
      </c>
      <c r="E1071" s="18" t="s">
        <v>1</v>
      </c>
      <c r="F1071" s="188">
        <v>0</v>
      </c>
      <c r="G1071" s="35"/>
      <c r="H1071" s="36"/>
    </row>
    <row r="1072" spans="1:8" s="2" customFormat="1" ht="16.95" customHeight="1">
      <c r="A1072" s="35"/>
      <c r="B1072" s="36"/>
      <c r="C1072" s="256" t="s">
        <v>1</v>
      </c>
      <c r="D1072" s="256" t="s">
        <v>1177</v>
      </c>
      <c r="E1072" s="18" t="s">
        <v>1</v>
      </c>
      <c r="F1072" s="188">
        <v>0</v>
      </c>
      <c r="G1072" s="35"/>
      <c r="H1072" s="36"/>
    </row>
    <row r="1073" spans="1:8" s="2" customFormat="1" ht="16.95" customHeight="1">
      <c r="A1073" s="35"/>
      <c r="B1073" s="36"/>
      <c r="C1073" s="256" t="s">
        <v>1</v>
      </c>
      <c r="D1073" s="256" t="s">
        <v>4662</v>
      </c>
      <c r="E1073" s="18" t="s">
        <v>1</v>
      </c>
      <c r="F1073" s="188">
        <v>4.7220000000000004</v>
      </c>
      <c r="G1073" s="35"/>
      <c r="H1073" s="36"/>
    </row>
    <row r="1074" spans="1:8" s="2" customFormat="1" ht="16.95" customHeight="1">
      <c r="A1074" s="35"/>
      <c r="B1074" s="36"/>
      <c r="C1074" s="256" t="s">
        <v>1</v>
      </c>
      <c r="D1074" s="256" t="s">
        <v>1212</v>
      </c>
      <c r="E1074" s="18" t="s">
        <v>1</v>
      </c>
      <c r="F1074" s="188">
        <v>0</v>
      </c>
      <c r="G1074" s="35"/>
      <c r="H1074" s="36"/>
    </row>
    <row r="1075" spans="1:8" s="2" customFormat="1" ht="16.95" customHeight="1">
      <c r="A1075" s="35"/>
      <c r="B1075" s="36"/>
      <c r="C1075" s="256" t="s">
        <v>1</v>
      </c>
      <c r="D1075" s="256" t="s">
        <v>1366</v>
      </c>
      <c r="E1075" s="18" t="s">
        <v>1</v>
      </c>
      <c r="F1075" s="188">
        <v>3.6859999999999999</v>
      </c>
      <c r="G1075" s="35"/>
      <c r="H1075" s="36"/>
    </row>
    <row r="1076" spans="1:8" s="2" customFormat="1" ht="16.95" customHeight="1">
      <c r="A1076" s="35"/>
      <c r="B1076" s="36"/>
      <c r="C1076" s="256" t="s">
        <v>1</v>
      </c>
      <c r="D1076" s="256" t="s">
        <v>1226</v>
      </c>
      <c r="E1076" s="18" t="s">
        <v>1</v>
      </c>
      <c r="F1076" s="188">
        <v>0</v>
      </c>
      <c r="G1076" s="35"/>
      <c r="H1076" s="36"/>
    </row>
    <row r="1077" spans="1:8" s="2" customFormat="1" ht="16.95" customHeight="1">
      <c r="A1077" s="35"/>
      <c r="B1077" s="36"/>
      <c r="C1077" s="256" t="s">
        <v>1</v>
      </c>
      <c r="D1077" s="256" t="s">
        <v>4663</v>
      </c>
      <c r="E1077" s="18" t="s">
        <v>1</v>
      </c>
      <c r="F1077" s="188">
        <v>15.393000000000001</v>
      </c>
      <c r="G1077" s="35"/>
      <c r="H1077" s="36"/>
    </row>
    <row r="1078" spans="1:8" s="2" customFormat="1" ht="16.95" customHeight="1">
      <c r="A1078" s="35"/>
      <c r="B1078" s="36"/>
      <c r="C1078" s="256" t="s">
        <v>1</v>
      </c>
      <c r="D1078" s="256" t="s">
        <v>4664</v>
      </c>
      <c r="E1078" s="18" t="s">
        <v>1</v>
      </c>
      <c r="F1078" s="188">
        <v>12.563000000000001</v>
      </c>
      <c r="G1078" s="35"/>
      <c r="H1078" s="36"/>
    </row>
    <row r="1079" spans="1:8" s="2" customFormat="1" ht="16.95" customHeight="1">
      <c r="A1079" s="35"/>
      <c r="B1079" s="36"/>
      <c r="C1079" s="256" t="s">
        <v>1</v>
      </c>
      <c r="D1079" s="256" t="s">
        <v>1369</v>
      </c>
      <c r="E1079" s="18" t="s">
        <v>1</v>
      </c>
      <c r="F1079" s="188">
        <v>-5.4859999999999998</v>
      </c>
      <c r="G1079" s="35"/>
      <c r="H1079" s="36"/>
    </row>
    <row r="1080" spans="1:8" s="2" customFormat="1" ht="16.95" customHeight="1">
      <c r="A1080" s="35"/>
      <c r="B1080" s="36"/>
      <c r="C1080" s="256" t="s">
        <v>1</v>
      </c>
      <c r="D1080" s="256" t="s">
        <v>1370</v>
      </c>
      <c r="E1080" s="18" t="s">
        <v>1</v>
      </c>
      <c r="F1080" s="188">
        <v>0.193</v>
      </c>
      <c r="G1080" s="35"/>
      <c r="H1080" s="36"/>
    </row>
    <row r="1081" spans="1:8" s="2" customFormat="1" ht="16.95" customHeight="1">
      <c r="A1081" s="35"/>
      <c r="B1081" s="36"/>
      <c r="C1081" s="256" t="s">
        <v>1</v>
      </c>
      <c r="D1081" s="256" t="s">
        <v>1371</v>
      </c>
      <c r="E1081" s="18" t="s">
        <v>1</v>
      </c>
      <c r="F1081" s="188">
        <v>0</v>
      </c>
      <c r="G1081" s="35"/>
      <c r="H1081" s="36"/>
    </row>
    <row r="1082" spans="1:8" s="2" customFormat="1" ht="16.95" customHeight="1">
      <c r="A1082" s="35"/>
      <c r="B1082" s="36"/>
      <c r="C1082" s="256" t="s">
        <v>1</v>
      </c>
      <c r="D1082" s="256" t="s">
        <v>1226</v>
      </c>
      <c r="E1082" s="18" t="s">
        <v>1</v>
      </c>
      <c r="F1082" s="188">
        <v>0</v>
      </c>
      <c r="G1082" s="35"/>
      <c r="H1082" s="36"/>
    </row>
    <row r="1083" spans="1:8" s="2" customFormat="1" ht="16.95" customHeight="1">
      <c r="A1083" s="35"/>
      <c r="B1083" s="36"/>
      <c r="C1083" s="256" t="s">
        <v>1</v>
      </c>
      <c r="D1083" s="256" t="s">
        <v>4665</v>
      </c>
      <c r="E1083" s="18" t="s">
        <v>1</v>
      </c>
      <c r="F1083" s="188">
        <v>5.343</v>
      </c>
      <c r="G1083" s="35"/>
      <c r="H1083" s="36"/>
    </row>
    <row r="1084" spans="1:8" s="2" customFormat="1" ht="16.95" customHeight="1">
      <c r="A1084" s="35"/>
      <c r="B1084" s="36"/>
      <c r="C1084" s="256" t="s">
        <v>1</v>
      </c>
      <c r="D1084" s="256" t="s">
        <v>4666</v>
      </c>
      <c r="E1084" s="18" t="s">
        <v>1</v>
      </c>
      <c r="F1084" s="188">
        <v>4.8550000000000004</v>
      </c>
      <c r="G1084" s="35"/>
      <c r="H1084" s="36"/>
    </row>
    <row r="1085" spans="1:8" s="2" customFormat="1" ht="16.95" customHeight="1">
      <c r="A1085" s="35"/>
      <c r="B1085" s="36"/>
      <c r="C1085" s="256" t="s">
        <v>1</v>
      </c>
      <c r="D1085" s="256" t="s">
        <v>1374</v>
      </c>
      <c r="E1085" s="18" t="s">
        <v>1</v>
      </c>
      <c r="F1085" s="188">
        <v>0</v>
      </c>
      <c r="G1085" s="35"/>
      <c r="H1085" s="36"/>
    </row>
    <row r="1086" spans="1:8" s="2" customFormat="1" ht="16.95" customHeight="1">
      <c r="A1086" s="35"/>
      <c r="B1086" s="36"/>
      <c r="C1086" s="256" t="s">
        <v>1</v>
      </c>
      <c r="D1086" s="256" t="s">
        <v>1226</v>
      </c>
      <c r="E1086" s="18" t="s">
        <v>1</v>
      </c>
      <c r="F1086" s="188">
        <v>0</v>
      </c>
      <c r="G1086" s="35"/>
      <c r="H1086" s="36"/>
    </row>
    <row r="1087" spans="1:8" s="2" customFormat="1" ht="16.95" customHeight="1">
      <c r="A1087" s="35"/>
      <c r="B1087" s="36"/>
      <c r="C1087" s="256" t="s">
        <v>1</v>
      </c>
      <c r="D1087" s="256" t="s">
        <v>4667</v>
      </c>
      <c r="E1087" s="18" t="s">
        <v>1</v>
      </c>
      <c r="F1087" s="188">
        <v>2.7</v>
      </c>
      <c r="G1087" s="35"/>
      <c r="H1087" s="36"/>
    </row>
    <row r="1088" spans="1:8" s="2" customFormat="1" ht="16.95" customHeight="1">
      <c r="A1088" s="35"/>
      <c r="B1088" s="36"/>
      <c r="C1088" s="256" t="s">
        <v>1</v>
      </c>
      <c r="D1088" s="256" t="s">
        <v>1376</v>
      </c>
      <c r="E1088" s="18" t="s">
        <v>1</v>
      </c>
      <c r="F1088" s="188">
        <v>0</v>
      </c>
      <c r="G1088" s="35"/>
      <c r="H1088" s="36"/>
    </row>
    <row r="1089" spans="1:8" s="2" customFormat="1" ht="16.95" customHeight="1">
      <c r="A1089" s="35"/>
      <c r="B1089" s="36"/>
      <c r="C1089" s="256" t="s">
        <v>1</v>
      </c>
      <c r="D1089" s="256" t="s">
        <v>1226</v>
      </c>
      <c r="E1089" s="18" t="s">
        <v>1</v>
      </c>
      <c r="F1089" s="188">
        <v>0</v>
      </c>
      <c r="G1089" s="35"/>
      <c r="H1089" s="36"/>
    </row>
    <row r="1090" spans="1:8" s="2" customFormat="1" ht="16.95" customHeight="1">
      <c r="A1090" s="35"/>
      <c r="B1090" s="36"/>
      <c r="C1090" s="256" t="s">
        <v>1</v>
      </c>
      <c r="D1090" s="256" t="s">
        <v>4668</v>
      </c>
      <c r="E1090" s="18" t="s">
        <v>1</v>
      </c>
      <c r="F1090" s="188">
        <v>2.7</v>
      </c>
      <c r="G1090" s="35"/>
      <c r="H1090" s="36"/>
    </row>
    <row r="1091" spans="1:8" s="2" customFormat="1" ht="16.95" customHeight="1">
      <c r="A1091" s="35"/>
      <c r="B1091" s="36"/>
      <c r="C1091" s="256" t="s">
        <v>1</v>
      </c>
      <c r="D1091" s="256" t="s">
        <v>4669</v>
      </c>
      <c r="E1091" s="18" t="s">
        <v>1</v>
      </c>
      <c r="F1091" s="188">
        <v>12.94</v>
      </c>
      <c r="G1091" s="35"/>
      <c r="H1091" s="36"/>
    </row>
    <row r="1092" spans="1:8" s="2" customFormat="1" ht="16.95" customHeight="1">
      <c r="A1092" s="35"/>
      <c r="B1092" s="36"/>
      <c r="C1092" s="256" t="s">
        <v>1</v>
      </c>
      <c r="D1092" s="256" t="s">
        <v>1379</v>
      </c>
      <c r="E1092" s="18" t="s">
        <v>1</v>
      </c>
      <c r="F1092" s="188">
        <v>-6.55</v>
      </c>
      <c r="G1092" s="35"/>
      <c r="H1092" s="36"/>
    </row>
    <row r="1093" spans="1:8" s="2" customFormat="1" ht="16.95" customHeight="1">
      <c r="A1093" s="35"/>
      <c r="B1093" s="36"/>
      <c r="C1093" s="256" t="s">
        <v>1</v>
      </c>
      <c r="D1093" s="256" t="s">
        <v>1380</v>
      </c>
      <c r="E1093" s="18" t="s">
        <v>1</v>
      </c>
      <c r="F1093" s="188">
        <v>0.67100000000000004</v>
      </c>
      <c r="G1093" s="35"/>
      <c r="H1093" s="36"/>
    </row>
    <row r="1094" spans="1:8" s="2" customFormat="1" ht="16.95" customHeight="1">
      <c r="A1094" s="35"/>
      <c r="B1094" s="36"/>
      <c r="C1094" s="256" t="s">
        <v>1</v>
      </c>
      <c r="D1094" s="256" t="s">
        <v>1084</v>
      </c>
      <c r="E1094" s="18" t="s">
        <v>1</v>
      </c>
      <c r="F1094" s="188">
        <v>0</v>
      </c>
      <c r="G1094" s="35"/>
      <c r="H1094" s="36"/>
    </row>
    <row r="1095" spans="1:8" s="2" customFormat="1" ht="16.95" customHeight="1">
      <c r="A1095" s="35"/>
      <c r="B1095" s="36"/>
      <c r="C1095" s="256" t="s">
        <v>1</v>
      </c>
      <c r="D1095" s="256" t="s">
        <v>1226</v>
      </c>
      <c r="E1095" s="18" t="s">
        <v>1</v>
      </c>
      <c r="F1095" s="188">
        <v>0</v>
      </c>
      <c r="G1095" s="35"/>
      <c r="H1095" s="36"/>
    </row>
    <row r="1096" spans="1:8" s="2" customFormat="1" ht="16.95" customHeight="1">
      <c r="A1096" s="35"/>
      <c r="B1096" s="36"/>
      <c r="C1096" s="256" t="s">
        <v>1</v>
      </c>
      <c r="D1096" s="256" t="s">
        <v>4670</v>
      </c>
      <c r="E1096" s="18" t="s">
        <v>1</v>
      </c>
      <c r="F1096" s="188">
        <v>19.832999999999998</v>
      </c>
      <c r="G1096" s="35"/>
      <c r="H1096" s="36"/>
    </row>
    <row r="1097" spans="1:8" s="2" customFormat="1" ht="16.95" customHeight="1">
      <c r="A1097" s="35"/>
      <c r="B1097" s="36"/>
      <c r="C1097" s="256" t="s">
        <v>1</v>
      </c>
      <c r="D1097" s="256" t="s">
        <v>1382</v>
      </c>
      <c r="E1097" s="18" t="s">
        <v>1</v>
      </c>
      <c r="F1097" s="188">
        <v>-6.9950000000000001</v>
      </c>
      <c r="G1097" s="35"/>
      <c r="H1097" s="36"/>
    </row>
    <row r="1098" spans="1:8" s="2" customFormat="1" ht="16.95" customHeight="1">
      <c r="A1098" s="35"/>
      <c r="B1098" s="36"/>
      <c r="C1098" s="256" t="s">
        <v>1</v>
      </c>
      <c r="D1098" s="256" t="s">
        <v>1383</v>
      </c>
      <c r="E1098" s="18" t="s">
        <v>1</v>
      </c>
      <c r="F1098" s="188">
        <v>0.70499999999999996</v>
      </c>
      <c r="G1098" s="35"/>
      <c r="H1098" s="36"/>
    </row>
    <row r="1099" spans="1:8" s="2" customFormat="1" ht="16.95" customHeight="1">
      <c r="A1099" s="35"/>
      <c r="B1099" s="36"/>
      <c r="C1099" s="256" t="s">
        <v>1</v>
      </c>
      <c r="D1099" s="256" t="s">
        <v>1384</v>
      </c>
      <c r="E1099" s="18" t="s">
        <v>1</v>
      </c>
      <c r="F1099" s="188">
        <v>0</v>
      </c>
      <c r="G1099" s="35"/>
      <c r="H1099" s="36"/>
    </row>
    <row r="1100" spans="1:8" s="2" customFormat="1" ht="16.95" customHeight="1">
      <c r="A1100" s="35"/>
      <c r="B1100" s="36"/>
      <c r="C1100" s="256" t="s">
        <v>1</v>
      </c>
      <c r="D1100" s="256" t="s">
        <v>1226</v>
      </c>
      <c r="E1100" s="18" t="s">
        <v>1</v>
      </c>
      <c r="F1100" s="188">
        <v>0</v>
      </c>
      <c r="G1100" s="35"/>
      <c r="H1100" s="36"/>
    </row>
    <row r="1101" spans="1:8" s="2" customFormat="1" ht="16.95" customHeight="1">
      <c r="A1101" s="35"/>
      <c r="B1101" s="36"/>
      <c r="C1101" s="256" t="s">
        <v>1</v>
      </c>
      <c r="D1101" s="256" t="s">
        <v>4671</v>
      </c>
      <c r="E1101" s="18" t="s">
        <v>1</v>
      </c>
      <c r="F1101" s="188">
        <v>37.238999999999997</v>
      </c>
      <c r="G1101" s="35"/>
      <c r="H1101" s="36"/>
    </row>
    <row r="1102" spans="1:8" s="2" customFormat="1" ht="16.95" customHeight="1">
      <c r="A1102" s="35"/>
      <c r="B1102" s="36"/>
      <c r="C1102" s="256" t="s">
        <v>1</v>
      </c>
      <c r="D1102" s="256" t="s">
        <v>1386</v>
      </c>
      <c r="E1102" s="18" t="s">
        <v>1</v>
      </c>
      <c r="F1102" s="188">
        <v>-6.7279999999999998</v>
      </c>
      <c r="G1102" s="35"/>
      <c r="H1102" s="36"/>
    </row>
    <row r="1103" spans="1:8" s="2" customFormat="1" ht="16.95" customHeight="1">
      <c r="A1103" s="35"/>
      <c r="B1103" s="36"/>
      <c r="C1103" s="256" t="s">
        <v>1</v>
      </c>
      <c r="D1103" s="256" t="s">
        <v>1387</v>
      </c>
      <c r="E1103" s="18" t="s">
        <v>1</v>
      </c>
      <c r="F1103" s="188">
        <v>0.69399999999999995</v>
      </c>
      <c r="G1103" s="35"/>
      <c r="H1103" s="36"/>
    </row>
    <row r="1104" spans="1:8" s="2" customFormat="1" ht="16.95" customHeight="1">
      <c r="A1104" s="35"/>
      <c r="B1104" s="36"/>
      <c r="C1104" s="256" t="s">
        <v>1</v>
      </c>
      <c r="D1104" s="256" t="s">
        <v>1388</v>
      </c>
      <c r="E1104" s="18" t="s">
        <v>1</v>
      </c>
      <c r="F1104" s="188">
        <v>0</v>
      </c>
      <c r="G1104" s="35"/>
      <c r="H1104" s="36"/>
    </row>
    <row r="1105" spans="1:8" s="2" customFormat="1" ht="16.95" customHeight="1">
      <c r="A1105" s="35"/>
      <c r="B1105" s="36"/>
      <c r="C1105" s="256" t="s">
        <v>1</v>
      </c>
      <c r="D1105" s="256" t="s">
        <v>1226</v>
      </c>
      <c r="E1105" s="18" t="s">
        <v>1</v>
      </c>
      <c r="F1105" s="188">
        <v>0</v>
      </c>
      <c r="G1105" s="35"/>
      <c r="H1105" s="36"/>
    </row>
    <row r="1106" spans="1:8" s="2" customFormat="1" ht="16.95" customHeight="1">
      <c r="A1106" s="35"/>
      <c r="B1106" s="36"/>
      <c r="C1106" s="256" t="s">
        <v>1</v>
      </c>
      <c r="D1106" s="256" t="s">
        <v>4672</v>
      </c>
      <c r="E1106" s="18" t="s">
        <v>1</v>
      </c>
      <c r="F1106" s="188">
        <v>39.418999999999997</v>
      </c>
      <c r="G1106" s="35"/>
      <c r="H1106" s="36"/>
    </row>
    <row r="1107" spans="1:8" s="2" customFormat="1" ht="16.95" customHeight="1">
      <c r="A1107" s="35"/>
      <c r="B1107" s="36"/>
      <c r="C1107" s="256" t="s">
        <v>1</v>
      </c>
      <c r="D1107" s="256" t="s">
        <v>1390</v>
      </c>
      <c r="E1107" s="18" t="s">
        <v>1</v>
      </c>
      <c r="F1107" s="188">
        <v>-9.56</v>
      </c>
      <c r="G1107" s="35"/>
      <c r="H1107" s="36"/>
    </row>
    <row r="1108" spans="1:8" s="2" customFormat="1" ht="16.95" customHeight="1">
      <c r="A1108" s="35"/>
      <c r="B1108" s="36"/>
      <c r="C1108" s="256" t="s">
        <v>1</v>
      </c>
      <c r="D1108" s="256" t="s">
        <v>1391</v>
      </c>
      <c r="E1108" s="18" t="s">
        <v>1</v>
      </c>
      <c r="F1108" s="188">
        <v>0.73499999999999999</v>
      </c>
      <c r="G1108" s="35"/>
      <c r="H1108" s="36"/>
    </row>
    <row r="1109" spans="1:8" s="2" customFormat="1" ht="16.95" customHeight="1">
      <c r="A1109" s="35"/>
      <c r="B1109" s="36"/>
      <c r="C1109" s="256" t="s">
        <v>1</v>
      </c>
      <c r="D1109" s="256" t="s">
        <v>1193</v>
      </c>
      <c r="E1109" s="18" t="s">
        <v>1</v>
      </c>
      <c r="F1109" s="188">
        <v>0</v>
      </c>
      <c r="G1109" s="35"/>
      <c r="H1109" s="36"/>
    </row>
    <row r="1110" spans="1:8" s="2" customFormat="1" ht="16.95" customHeight="1">
      <c r="A1110" s="35"/>
      <c r="B1110" s="36"/>
      <c r="C1110" s="256" t="s">
        <v>1</v>
      </c>
      <c r="D1110" s="256" t="s">
        <v>1226</v>
      </c>
      <c r="E1110" s="18" t="s">
        <v>1</v>
      </c>
      <c r="F1110" s="188">
        <v>0</v>
      </c>
      <c r="G1110" s="35"/>
      <c r="H1110" s="36"/>
    </row>
    <row r="1111" spans="1:8" s="2" customFormat="1" ht="16.95" customHeight="1">
      <c r="A1111" s="35"/>
      <c r="B1111" s="36"/>
      <c r="C1111" s="256" t="s">
        <v>1</v>
      </c>
      <c r="D1111" s="256" t="s">
        <v>4673</v>
      </c>
      <c r="E1111" s="18" t="s">
        <v>1</v>
      </c>
      <c r="F1111" s="188">
        <v>2.6</v>
      </c>
      <c r="G1111" s="35"/>
      <c r="H1111" s="36"/>
    </row>
    <row r="1112" spans="1:8" s="2" customFormat="1" ht="16.95" customHeight="1">
      <c r="A1112" s="35"/>
      <c r="B1112" s="36"/>
      <c r="C1112" s="256" t="s">
        <v>1</v>
      </c>
      <c r="D1112" s="256" t="s">
        <v>1393</v>
      </c>
      <c r="E1112" s="18" t="s">
        <v>1</v>
      </c>
      <c r="F1112" s="188">
        <v>0</v>
      </c>
      <c r="G1112" s="35"/>
      <c r="H1112" s="36"/>
    </row>
    <row r="1113" spans="1:8" s="2" customFormat="1" ht="16.95" customHeight="1">
      <c r="A1113" s="35"/>
      <c r="B1113" s="36"/>
      <c r="C1113" s="256" t="s">
        <v>1</v>
      </c>
      <c r="D1113" s="256" t="s">
        <v>4674</v>
      </c>
      <c r="E1113" s="18" t="s">
        <v>1</v>
      </c>
      <c r="F1113" s="188">
        <v>39.637</v>
      </c>
      <c r="G1113" s="35"/>
      <c r="H1113" s="36"/>
    </row>
    <row r="1114" spans="1:8" s="2" customFormat="1" ht="16.95" customHeight="1">
      <c r="A1114" s="35"/>
      <c r="B1114" s="36"/>
      <c r="C1114" s="256" t="s">
        <v>1</v>
      </c>
      <c r="D1114" s="256" t="s">
        <v>1395</v>
      </c>
      <c r="E1114" s="18" t="s">
        <v>1</v>
      </c>
      <c r="F1114" s="188">
        <v>-7.4370000000000003</v>
      </c>
      <c r="G1114" s="35"/>
      <c r="H1114" s="36"/>
    </row>
    <row r="1115" spans="1:8" s="2" customFormat="1" ht="16.95" customHeight="1">
      <c r="A1115" s="35"/>
      <c r="B1115" s="36"/>
      <c r="C1115" s="256" t="s">
        <v>1</v>
      </c>
      <c r="D1115" s="256" t="s">
        <v>1396</v>
      </c>
      <c r="E1115" s="18" t="s">
        <v>1</v>
      </c>
      <c r="F1115" s="188">
        <v>1.161</v>
      </c>
      <c r="G1115" s="35"/>
      <c r="H1115" s="36"/>
    </row>
    <row r="1116" spans="1:8" s="2" customFormat="1" ht="16.95" customHeight="1">
      <c r="A1116" s="35"/>
      <c r="B1116" s="36"/>
      <c r="C1116" s="256" t="s">
        <v>1</v>
      </c>
      <c r="D1116" s="256" t="s">
        <v>1177</v>
      </c>
      <c r="E1116" s="18" t="s">
        <v>1</v>
      </c>
      <c r="F1116" s="188">
        <v>0</v>
      </c>
      <c r="G1116" s="35"/>
      <c r="H1116" s="36"/>
    </row>
    <row r="1117" spans="1:8" s="2" customFormat="1" ht="16.95" customHeight="1">
      <c r="A1117" s="35"/>
      <c r="B1117" s="36"/>
      <c r="C1117" s="256" t="s">
        <v>1</v>
      </c>
      <c r="D1117" s="256" t="s">
        <v>4675</v>
      </c>
      <c r="E1117" s="18" t="s">
        <v>1</v>
      </c>
      <c r="F1117" s="188">
        <v>3.4790000000000001</v>
      </c>
      <c r="G1117" s="35"/>
      <c r="H1117" s="36"/>
    </row>
    <row r="1118" spans="1:8" s="2" customFormat="1" ht="16.95" customHeight="1">
      <c r="A1118" s="35"/>
      <c r="B1118" s="36"/>
      <c r="C1118" s="256" t="s">
        <v>1</v>
      </c>
      <c r="D1118" s="256" t="s">
        <v>1086</v>
      </c>
      <c r="E1118" s="18" t="s">
        <v>1</v>
      </c>
      <c r="F1118" s="188">
        <v>0</v>
      </c>
      <c r="G1118" s="35"/>
      <c r="H1118" s="36"/>
    </row>
    <row r="1119" spans="1:8" s="2" customFormat="1" ht="16.95" customHeight="1">
      <c r="A1119" s="35"/>
      <c r="B1119" s="36"/>
      <c r="C1119" s="256" t="s">
        <v>1</v>
      </c>
      <c r="D1119" s="256" t="s">
        <v>1226</v>
      </c>
      <c r="E1119" s="18" t="s">
        <v>1</v>
      </c>
      <c r="F1119" s="188">
        <v>0</v>
      </c>
      <c r="G1119" s="35"/>
      <c r="H1119" s="36"/>
    </row>
    <row r="1120" spans="1:8" s="2" customFormat="1" ht="16.95" customHeight="1">
      <c r="A1120" s="35"/>
      <c r="B1120" s="36"/>
      <c r="C1120" s="256" t="s">
        <v>1</v>
      </c>
      <c r="D1120" s="256" t="s">
        <v>1398</v>
      </c>
      <c r="E1120" s="18" t="s">
        <v>1</v>
      </c>
      <c r="F1120" s="188">
        <v>30.052</v>
      </c>
      <c r="G1120" s="35"/>
      <c r="H1120" s="36"/>
    </row>
    <row r="1121" spans="1:8" s="2" customFormat="1" ht="16.95" customHeight="1">
      <c r="A1121" s="35"/>
      <c r="B1121" s="36"/>
      <c r="C1121" s="256" t="s">
        <v>1</v>
      </c>
      <c r="D1121" s="256" t="s">
        <v>1177</v>
      </c>
      <c r="E1121" s="18" t="s">
        <v>1</v>
      </c>
      <c r="F1121" s="188">
        <v>0</v>
      </c>
      <c r="G1121" s="35"/>
      <c r="H1121" s="36"/>
    </row>
    <row r="1122" spans="1:8" s="2" customFormat="1" ht="16.95" customHeight="1">
      <c r="A1122" s="35"/>
      <c r="B1122" s="36"/>
      <c r="C1122" s="256" t="s">
        <v>1</v>
      </c>
      <c r="D1122" s="256" t="s">
        <v>1399</v>
      </c>
      <c r="E1122" s="18" t="s">
        <v>1</v>
      </c>
      <c r="F1122" s="188">
        <v>7.2839999999999998</v>
      </c>
      <c r="G1122" s="35"/>
      <c r="H1122" s="36"/>
    </row>
    <row r="1123" spans="1:8" s="2" customFormat="1" ht="16.95" customHeight="1">
      <c r="A1123" s="35"/>
      <c r="B1123" s="36"/>
      <c r="C1123" s="256" t="s">
        <v>1</v>
      </c>
      <c r="D1123" s="256" t="s">
        <v>1400</v>
      </c>
      <c r="E1123" s="18" t="s">
        <v>1</v>
      </c>
      <c r="F1123" s="188">
        <v>0</v>
      </c>
      <c r="G1123" s="35"/>
      <c r="H1123" s="36"/>
    </row>
    <row r="1124" spans="1:8" s="2" customFormat="1" ht="16.95" customHeight="1">
      <c r="A1124" s="35"/>
      <c r="B1124" s="36"/>
      <c r="C1124" s="256" t="s">
        <v>1</v>
      </c>
      <c r="D1124" s="256" t="s">
        <v>1177</v>
      </c>
      <c r="E1124" s="18" t="s">
        <v>1</v>
      </c>
      <c r="F1124" s="188">
        <v>0</v>
      </c>
      <c r="G1124" s="35"/>
      <c r="H1124" s="36"/>
    </row>
    <row r="1125" spans="1:8" s="2" customFormat="1" ht="16.95" customHeight="1">
      <c r="A1125" s="35"/>
      <c r="B1125" s="36"/>
      <c r="C1125" s="256" t="s">
        <v>1</v>
      </c>
      <c r="D1125" s="256" t="s">
        <v>4676</v>
      </c>
      <c r="E1125" s="18" t="s">
        <v>1</v>
      </c>
      <c r="F1125" s="188">
        <v>4.4820000000000002</v>
      </c>
      <c r="G1125" s="35"/>
      <c r="H1125" s="36"/>
    </row>
    <row r="1126" spans="1:8" s="2" customFormat="1" ht="16.95" customHeight="1">
      <c r="A1126" s="35"/>
      <c r="B1126" s="36"/>
      <c r="C1126" s="256" t="s">
        <v>1</v>
      </c>
      <c r="D1126" s="256" t="s">
        <v>1212</v>
      </c>
      <c r="E1126" s="18" t="s">
        <v>1</v>
      </c>
      <c r="F1126" s="188">
        <v>0</v>
      </c>
      <c r="G1126" s="35"/>
      <c r="H1126" s="36"/>
    </row>
    <row r="1127" spans="1:8" s="2" customFormat="1" ht="16.95" customHeight="1">
      <c r="A1127" s="35"/>
      <c r="B1127" s="36"/>
      <c r="C1127" s="256" t="s">
        <v>1</v>
      </c>
      <c r="D1127" s="256" t="s">
        <v>4677</v>
      </c>
      <c r="E1127" s="18" t="s">
        <v>1</v>
      </c>
      <c r="F1127" s="188">
        <v>4.9139999999999997</v>
      </c>
      <c r="G1127" s="35"/>
      <c r="H1127" s="36"/>
    </row>
    <row r="1128" spans="1:8" s="2" customFormat="1" ht="16.95" customHeight="1">
      <c r="A1128" s="35"/>
      <c r="B1128" s="36"/>
      <c r="C1128" s="256" t="s">
        <v>1</v>
      </c>
      <c r="D1128" s="256" t="s">
        <v>1226</v>
      </c>
      <c r="E1128" s="18" t="s">
        <v>1</v>
      </c>
      <c r="F1128" s="188">
        <v>0</v>
      </c>
      <c r="G1128" s="35"/>
      <c r="H1128" s="36"/>
    </row>
    <row r="1129" spans="1:8" s="2" customFormat="1" ht="16.95" customHeight="1">
      <c r="A1129" s="35"/>
      <c r="B1129" s="36"/>
      <c r="C1129" s="256" t="s">
        <v>1</v>
      </c>
      <c r="D1129" s="256" t="s">
        <v>4678</v>
      </c>
      <c r="E1129" s="18" t="s">
        <v>1</v>
      </c>
      <c r="F1129" s="188">
        <v>8.7970000000000006</v>
      </c>
      <c r="G1129" s="35"/>
      <c r="H1129" s="36"/>
    </row>
    <row r="1130" spans="1:8" s="2" customFormat="1" ht="16.95" customHeight="1">
      <c r="A1130" s="35"/>
      <c r="B1130" s="36"/>
      <c r="C1130" s="256" t="s">
        <v>1</v>
      </c>
      <c r="D1130" s="256" t="s">
        <v>1404</v>
      </c>
      <c r="E1130" s="18" t="s">
        <v>1</v>
      </c>
      <c r="F1130" s="188">
        <v>-2.5449999999999999</v>
      </c>
      <c r="G1130" s="35"/>
      <c r="H1130" s="36"/>
    </row>
    <row r="1131" spans="1:8" s="2" customFormat="1" ht="16.95" customHeight="1">
      <c r="A1131" s="35"/>
      <c r="B1131" s="36"/>
      <c r="C1131" s="256" t="s">
        <v>1</v>
      </c>
      <c r="D1131" s="256" t="s">
        <v>1405</v>
      </c>
      <c r="E1131" s="18" t="s">
        <v>1</v>
      </c>
      <c r="F1131" s="188">
        <v>0.66800000000000004</v>
      </c>
      <c r="G1131" s="35"/>
      <c r="H1131" s="36"/>
    </row>
    <row r="1132" spans="1:8" s="2" customFormat="1" ht="16.95" customHeight="1">
      <c r="A1132" s="35"/>
      <c r="B1132" s="36"/>
      <c r="C1132" s="256" t="s">
        <v>1</v>
      </c>
      <c r="D1132" s="256" t="s">
        <v>1406</v>
      </c>
      <c r="E1132" s="18" t="s">
        <v>1</v>
      </c>
      <c r="F1132" s="188">
        <v>0</v>
      </c>
      <c r="G1132" s="35"/>
      <c r="H1132" s="36"/>
    </row>
    <row r="1133" spans="1:8" s="2" customFormat="1" ht="16.95" customHeight="1">
      <c r="A1133" s="35"/>
      <c r="B1133" s="36"/>
      <c r="C1133" s="256" t="s">
        <v>1</v>
      </c>
      <c r="D1133" s="256" t="s">
        <v>1226</v>
      </c>
      <c r="E1133" s="18" t="s">
        <v>1</v>
      </c>
      <c r="F1133" s="188">
        <v>0</v>
      </c>
      <c r="G1133" s="35"/>
      <c r="H1133" s="36"/>
    </row>
    <row r="1134" spans="1:8" s="2" customFormat="1" ht="16.95" customHeight="1">
      <c r="A1134" s="35"/>
      <c r="B1134" s="36"/>
      <c r="C1134" s="256" t="s">
        <v>1</v>
      </c>
      <c r="D1134" s="256" t="s">
        <v>4679</v>
      </c>
      <c r="E1134" s="18" t="s">
        <v>1</v>
      </c>
      <c r="F1134" s="188">
        <v>17.141999999999999</v>
      </c>
      <c r="G1134" s="35"/>
      <c r="H1134" s="36"/>
    </row>
    <row r="1135" spans="1:8" s="2" customFormat="1" ht="16.95" customHeight="1">
      <c r="A1135" s="35"/>
      <c r="B1135" s="36"/>
      <c r="C1135" s="256" t="s">
        <v>1</v>
      </c>
      <c r="D1135" s="256" t="s">
        <v>1177</v>
      </c>
      <c r="E1135" s="18" t="s">
        <v>1</v>
      </c>
      <c r="F1135" s="188">
        <v>0</v>
      </c>
      <c r="G1135" s="35"/>
      <c r="H1135" s="36"/>
    </row>
    <row r="1136" spans="1:8" s="2" customFormat="1" ht="16.95" customHeight="1">
      <c r="A1136" s="35"/>
      <c r="B1136" s="36"/>
      <c r="C1136" s="256" t="s">
        <v>1</v>
      </c>
      <c r="D1136" s="256" t="s">
        <v>4680</v>
      </c>
      <c r="E1136" s="18" t="s">
        <v>1</v>
      </c>
      <c r="F1136" s="188">
        <v>16.748000000000001</v>
      </c>
      <c r="G1136" s="35"/>
      <c r="H1136" s="36"/>
    </row>
    <row r="1137" spans="1:8" s="2" customFormat="1" ht="16.95" customHeight="1">
      <c r="A1137" s="35"/>
      <c r="B1137" s="36"/>
      <c r="C1137" s="256" t="s">
        <v>1</v>
      </c>
      <c r="D1137" s="256" t="s">
        <v>1409</v>
      </c>
      <c r="E1137" s="18" t="s">
        <v>1</v>
      </c>
      <c r="F1137" s="188">
        <v>-1.097</v>
      </c>
      <c r="G1137" s="35"/>
      <c r="H1137" s="36"/>
    </row>
    <row r="1138" spans="1:8" s="2" customFormat="1" ht="16.95" customHeight="1">
      <c r="A1138" s="35"/>
      <c r="B1138" s="36"/>
      <c r="C1138" s="256" t="s">
        <v>1</v>
      </c>
      <c r="D1138" s="256" t="s">
        <v>1226</v>
      </c>
      <c r="E1138" s="18" t="s">
        <v>1</v>
      </c>
      <c r="F1138" s="188">
        <v>0</v>
      </c>
      <c r="G1138" s="35"/>
      <c r="H1138" s="36"/>
    </row>
    <row r="1139" spans="1:8" s="2" customFormat="1" ht="16.95" customHeight="1">
      <c r="A1139" s="35"/>
      <c r="B1139" s="36"/>
      <c r="C1139" s="256" t="s">
        <v>1</v>
      </c>
      <c r="D1139" s="256" t="s">
        <v>4681</v>
      </c>
      <c r="E1139" s="18" t="s">
        <v>1</v>
      </c>
      <c r="F1139" s="188">
        <v>79.688000000000002</v>
      </c>
      <c r="G1139" s="35"/>
      <c r="H1139" s="36"/>
    </row>
    <row r="1140" spans="1:8" s="2" customFormat="1" ht="16.95" customHeight="1">
      <c r="A1140" s="35"/>
      <c r="B1140" s="36"/>
      <c r="C1140" s="256" t="s">
        <v>1</v>
      </c>
      <c r="D1140" s="256" t="s">
        <v>1411</v>
      </c>
      <c r="E1140" s="18" t="s">
        <v>1</v>
      </c>
      <c r="F1140" s="188">
        <v>-56.726999999999997</v>
      </c>
      <c r="G1140" s="35"/>
      <c r="H1140" s="36"/>
    </row>
    <row r="1141" spans="1:8" s="2" customFormat="1" ht="16.95" customHeight="1">
      <c r="A1141" s="35"/>
      <c r="B1141" s="36"/>
      <c r="C1141" s="256" t="s">
        <v>1</v>
      </c>
      <c r="D1141" s="256" t="s">
        <v>4682</v>
      </c>
      <c r="E1141" s="18" t="s">
        <v>1</v>
      </c>
      <c r="F1141" s="188">
        <v>6.1820000000000004</v>
      </c>
      <c r="G1141" s="35"/>
      <c r="H1141" s="36"/>
    </row>
    <row r="1142" spans="1:8" s="2" customFormat="1" ht="16.95" customHeight="1">
      <c r="A1142" s="35"/>
      <c r="B1142" s="36"/>
      <c r="C1142" s="256" t="s">
        <v>1</v>
      </c>
      <c r="D1142" s="256" t="s">
        <v>1212</v>
      </c>
      <c r="E1142" s="18" t="s">
        <v>1</v>
      </c>
      <c r="F1142" s="188">
        <v>0</v>
      </c>
      <c r="G1142" s="35"/>
      <c r="H1142" s="36"/>
    </row>
    <row r="1143" spans="1:8" s="2" customFormat="1" ht="16.95" customHeight="1">
      <c r="A1143" s="35"/>
      <c r="B1143" s="36"/>
      <c r="C1143" s="256" t="s">
        <v>1</v>
      </c>
      <c r="D1143" s="256" t="s">
        <v>1413</v>
      </c>
      <c r="E1143" s="18" t="s">
        <v>1</v>
      </c>
      <c r="F1143" s="188">
        <v>0.105</v>
      </c>
      <c r="G1143" s="35"/>
      <c r="H1143" s="36"/>
    </row>
    <row r="1144" spans="1:8" s="2" customFormat="1" ht="16.95" customHeight="1">
      <c r="A1144" s="35"/>
      <c r="B1144" s="36"/>
      <c r="C1144" s="256" t="s">
        <v>1</v>
      </c>
      <c r="D1144" s="256" t="s">
        <v>1414</v>
      </c>
      <c r="E1144" s="18" t="s">
        <v>1</v>
      </c>
      <c r="F1144" s="188">
        <v>0</v>
      </c>
      <c r="G1144" s="35"/>
      <c r="H1144" s="36"/>
    </row>
    <row r="1145" spans="1:8" s="2" customFormat="1" ht="16.95" customHeight="1">
      <c r="A1145" s="35"/>
      <c r="B1145" s="36"/>
      <c r="C1145" s="256" t="s">
        <v>1</v>
      </c>
      <c r="D1145" s="256" t="s">
        <v>1226</v>
      </c>
      <c r="E1145" s="18" t="s">
        <v>1</v>
      </c>
      <c r="F1145" s="188">
        <v>0</v>
      </c>
      <c r="G1145" s="35"/>
      <c r="H1145" s="36"/>
    </row>
    <row r="1146" spans="1:8" s="2" customFormat="1" ht="16.95" customHeight="1">
      <c r="A1146" s="35"/>
      <c r="B1146" s="36"/>
      <c r="C1146" s="256" t="s">
        <v>1</v>
      </c>
      <c r="D1146" s="256" t="s">
        <v>4683</v>
      </c>
      <c r="E1146" s="18" t="s">
        <v>1</v>
      </c>
      <c r="F1146" s="188">
        <v>16.893000000000001</v>
      </c>
      <c r="G1146" s="35"/>
      <c r="H1146" s="36"/>
    </row>
    <row r="1147" spans="1:8" s="2" customFormat="1" ht="16.95" customHeight="1">
      <c r="A1147" s="35"/>
      <c r="B1147" s="36"/>
      <c r="C1147" s="256" t="s">
        <v>1</v>
      </c>
      <c r="D1147" s="256" t="s">
        <v>4684</v>
      </c>
      <c r="E1147" s="18" t="s">
        <v>1</v>
      </c>
      <c r="F1147" s="188">
        <v>35.301000000000002</v>
      </c>
      <c r="G1147" s="35"/>
      <c r="H1147" s="36"/>
    </row>
    <row r="1148" spans="1:8" s="2" customFormat="1" ht="16.95" customHeight="1">
      <c r="A1148" s="35"/>
      <c r="B1148" s="36"/>
      <c r="C1148" s="256" t="s">
        <v>1</v>
      </c>
      <c r="D1148" s="256" t="s">
        <v>1417</v>
      </c>
      <c r="E1148" s="18" t="s">
        <v>1</v>
      </c>
      <c r="F1148" s="188">
        <v>7.843</v>
      </c>
      <c r="G1148" s="35"/>
      <c r="H1148" s="36"/>
    </row>
    <row r="1149" spans="1:8" s="2" customFormat="1" ht="16.95" customHeight="1">
      <c r="A1149" s="35"/>
      <c r="B1149" s="36"/>
      <c r="C1149" s="256" t="s">
        <v>1</v>
      </c>
      <c r="D1149" s="256" t="s">
        <v>1177</v>
      </c>
      <c r="E1149" s="18" t="s">
        <v>1</v>
      </c>
      <c r="F1149" s="188">
        <v>0</v>
      </c>
      <c r="G1149" s="35"/>
      <c r="H1149" s="36"/>
    </row>
    <row r="1150" spans="1:8" s="2" customFormat="1" ht="16.95" customHeight="1">
      <c r="A1150" s="35"/>
      <c r="B1150" s="36"/>
      <c r="C1150" s="256" t="s">
        <v>1</v>
      </c>
      <c r="D1150" s="256" t="s">
        <v>4685</v>
      </c>
      <c r="E1150" s="18" t="s">
        <v>1</v>
      </c>
      <c r="F1150" s="188">
        <v>2.012</v>
      </c>
      <c r="G1150" s="35"/>
      <c r="H1150" s="36"/>
    </row>
    <row r="1151" spans="1:8" s="2" customFormat="1" ht="16.95" customHeight="1">
      <c r="A1151" s="35"/>
      <c r="B1151" s="36"/>
      <c r="C1151" s="256" t="s">
        <v>1</v>
      </c>
      <c r="D1151" s="256" t="s">
        <v>4686</v>
      </c>
      <c r="E1151" s="18" t="s">
        <v>1</v>
      </c>
      <c r="F1151" s="188">
        <v>4.0549999999999997</v>
      </c>
      <c r="G1151" s="35"/>
      <c r="H1151" s="36"/>
    </row>
    <row r="1152" spans="1:8" s="2" customFormat="1" ht="16.95" customHeight="1">
      <c r="A1152" s="35"/>
      <c r="B1152" s="36"/>
      <c r="C1152" s="256" t="s">
        <v>1</v>
      </c>
      <c r="D1152" s="256" t="s">
        <v>1212</v>
      </c>
      <c r="E1152" s="18" t="s">
        <v>1</v>
      </c>
      <c r="F1152" s="188">
        <v>0</v>
      </c>
      <c r="G1152" s="35"/>
      <c r="H1152" s="36"/>
    </row>
    <row r="1153" spans="1:8" s="2" customFormat="1" ht="16.95" customHeight="1">
      <c r="A1153" s="35"/>
      <c r="B1153" s="36"/>
      <c r="C1153" s="256" t="s">
        <v>1</v>
      </c>
      <c r="D1153" s="256" t="s">
        <v>1420</v>
      </c>
      <c r="E1153" s="18" t="s">
        <v>1</v>
      </c>
      <c r="F1153" s="188">
        <v>5.5170000000000003</v>
      </c>
      <c r="G1153" s="35"/>
      <c r="H1153" s="36"/>
    </row>
    <row r="1154" spans="1:8" s="2" customFormat="1" ht="16.95" customHeight="1">
      <c r="A1154" s="35"/>
      <c r="B1154" s="36"/>
      <c r="C1154" s="256" t="s">
        <v>1</v>
      </c>
      <c r="D1154" s="256" t="s">
        <v>4687</v>
      </c>
      <c r="E1154" s="18" t="s">
        <v>1</v>
      </c>
      <c r="F1154" s="188">
        <v>25.277000000000001</v>
      </c>
      <c r="G1154" s="35"/>
      <c r="H1154" s="36"/>
    </row>
    <row r="1155" spans="1:8" s="2" customFormat="1" ht="16.95" customHeight="1">
      <c r="A1155" s="35"/>
      <c r="B1155" s="36"/>
      <c r="C1155" s="256" t="s">
        <v>1</v>
      </c>
      <c r="D1155" s="256" t="s">
        <v>1102</v>
      </c>
      <c r="E1155" s="18" t="s">
        <v>1</v>
      </c>
      <c r="F1155" s="188">
        <v>0</v>
      </c>
      <c r="G1155" s="35"/>
      <c r="H1155" s="36"/>
    </row>
    <row r="1156" spans="1:8" s="2" customFormat="1" ht="16.95" customHeight="1">
      <c r="A1156" s="35"/>
      <c r="B1156" s="36"/>
      <c r="C1156" s="256" t="s">
        <v>1</v>
      </c>
      <c r="D1156" s="256" t="s">
        <v>1103</v>
      </c>
      <c r="E1156" s="18" t="s">
        <v>1</v>
      </c>
      <c r="F1156" s="188">
        <v>0</v>
      </c>
      <c r="G1156" s="35"/>
      <c r="H1156" s="36"/>
    </row>
    <row r="1157" spans="1:8" s="2" customFormat="1" ht="16.95" customHeight="1">
      <c r="A1157" s="35"/>
      <c r="B1157" s="36"/>
      <c r="C1157" s="256" t="s">
        <v>1</v>
      </c>
      <c r="D1157" s="256" t="s">
        <v>1177</v>
      </c>
      <c r="E1157" s="18" t="s">
        <v>1</v>
      </c>
      <c r="F1157" s="188">
        <v>0</v>
      </c>
      <c r="G1157" s="35"/>
      <c r="H1157" s="36"/>
    </row>
    <row r="1158" spans="1:8" s="2" customFormat="1" ht="16.95" customHeight="1">
      <c r="A1158" s="35"/>
      <c r="B1158" s="36"/>
      <c r="C1158" s="256" t="s">
        <v>1</v>
      </c>
      <c r="D1158" s="256" t="s">
        <v>4688</v>
      </c>
      <c r="E1158" s="18" t="s">
        <v>1</v>
      </c>
      <c r="F1158" s="188">
        <v>26.12</v>
      </c>
      <c r="G1158" s="35"/>
      <c r="H1158" s="36"/>
    </row>
    <row r="1159" spans="1:8" s="2" customFormat="1" ht="16.95" customHeight="1">
      <c r="A1159" s="35"/>
      <c r="B1159" s="36"/>
      <c r="C1159" s="256" t="s">
        <v>1</v>
      </c>
      <c r="D1159" s="256" t="s">
        <v>1216</v>
      </c>
      <c r="E1159" s="18" t="s">
        <v>1</v>
      </c>
      <c r="F1159" s="188">
        <v>0</v>
      </c>
      <c r="G1159" s="35"/>
      <c r="H1159" s="36"/>
    </row>
    <row r="1160" spans="1:8" s="2" customFormat="1" ht="16.95" customHeight="1">
      <c r="A1160" s="35"/>
      <c r="B1160" s="36"/>
      <c r="C1160" s="256" t="s">
        <v>1</v>
      </c>
      <c r="D1160" s="256" t="s">
        <v>4689</v>
      </c>
      <c r="E1160" s="18" t="s">
        <v>1</v>
      </c>
      <c r="F1160" s="188">
        <v>19.318999999999999</v>
      </c>
      <c r="G1160" s="35"/>
      <c r="H1160" s="36"/>
    </row>
    <row r="1161" spans="1:8" s="2" customFormat="1" ht="16.95" customHeight="1">
      <c r="A1161" s="35"/>
      <c r="B1161" s="36"/>
      <c r="C1161" s="256" t="s">
        <v>1</v>
      </c>
      <c r="D1161" s="256" t="s">
        <v>4608</v>
      </c>
      <c r="E1161" s="18" t="s">
        <v>1</v>
      </c>
      <c r="F1161" s="188">
        <v>19.175000000000001</v>
      </c>
      <c r="G1161" s="35"/>
      <c r="H1161" s="36"/>
    </row>
    <row r="1162" spans="1:8" s="2" customFormat="1" ht="16.95" customHeight="1">
      <c r="A1162" s="35"/>
      <c r="B1162" s="36"/>
      <c r="C1162" s="256" t="s">
        <v>1</v>
      </c>
      <c r="D1162" s="256" t="s">
        <v>1249</v>
      </c>
      <c r="E1162" s="18" t="s">
        <v>1</v>
      </c>
      <c r="F1162" s="188">
        <v>-13.65</v>
      </c>
      <c r="G1162" s="35"/>
      <c r="H1162" s="36"/>
    </row>
    <row r="1163" spans="1:8" s="2" customFormat="1" ht="16.95" customHeight="1">
      <c r="A1163" s="35"/>
      <c r="B1163" s="36"/>
      <c r="C1163" s="256" t="s">
        <v>1</v>
      </c>
      <c r="D1163" s="256" t="s">
        <v>1424</v>
      </c>
      <c r="E1163" s="18" t="s">
        <v>1</v>
      </c>
      <c r="F1163" s="188">
        <v>1.216</v>
      </c>
      <c r="G1163" s="35"/>
      <c r="H1163" s="36"/>
    </row>
    <row r="1164" spans="1:8" s="2" customFormat="1" ht="16.95" customHeight="1">
      <c r="A1164" s="35"/>
      <c r="B1164" s="36"/>
      <c r="C1164" s="256" t="s">
        <v>1</v>
      </c>
      <c r="D1164" s="256" t="s">
        <v>1105</v>
      </c>
      <c r="E1164" s="18" t="s">
        <v>1</v>
      </c>
      <c r="F1164" s="188">
        <v>0</v>
      </c>
      <c r="G1164" s="35"/>
      <c r="H1164" s="36"/>
    </row>
    <row r="1165" spans="1:8" s="2" customFormat="1" ht="16.95" customHeight="1">
      <c r="A1165" s="35"/>
      <c r="B1165" s="36"/>
      <c r="C1165" s="256" t="s">
        <v>1</v>
      </c>
      <c r="D1165" s="256" t="s">
        <v>1177</v>
      </c>
      <c r="E1165" s="18" t="s">
        <v>1</v>
      </c>
      <c r="F1165" s="188">
        <v>0</v>
      </c>
      <c r="G1165" s="35"/>
      <c r="H1165" s="36"/>
    </row>
    <row r="1166" spans="1:8" s="2" customFormat="1" ht="16.95" customHeight="1">
      <c r="A1166" s="35"/>
      <c r="B1166" s="36"/>
      <c r="C1166" s="256" t="s">
        <v>1</v>
      </c>
      <c r="D1166" s="256" t="s">
        <v>4690</v>
      </c>
      <c r="E1166" s="18" t="s">
        <v>1</v>
      </c>
      <c r="F1166" s="188">
        <v>22.582999999999998</v>
      </c>
      <c r="G1166" s="35"/>
      <c r="H1166" s="36"/>
    </row>
    <row r="1167" spans="1:8" s="2" customFormat="1" ht="16.95" customHeight="1">
      <c r="A1167" s="35"/>
      <c r="B1167" s="36"/>
      <c r="C1167" s="256" t="s">
        <v>1</v>
      </c>
      <c r="D1167" s="256" t="s">
        <v>1216</v>
      </c>
      <c r="E1167" s="18" t="s">
        <v>1</v>
      </c>
      <c r="F1167" s="188">
        <v>0</v>
      </c>
      <c r="G1167" s="35"/>
      <c r="H1167" s="36"/>
    </row>
    <row r="1168" spans="1:8" s="2" customFormat="1" ht="16.95" customHeight="1">
      <c r="A1168" s="35"/>
      <c r="B1168" s="36"/>
      <c r="C1168" s="256" t="s">
        <v>1</v>
      </c>
      <c r="D1168" s="256" t="s">
        <v>4608</v>
      </c>
      <c r="E1168" s="18" t="s">
        <v>1</v>
      </c>
      <c r="F1168" s="188">
        <v>19.175000000000001</v>
      </c>
      <c r="G1168" s="35"/>
      <c r="H1168" s="36"/>
    </row>
    <row r="1169" spans="1:8" s="2" customFormat="1" ht="16.95" customHeight="1">
      <c r="A1169" s="35"/>
      <c r="B1169" s="36"/>
      <c r="C1169" s="256" t="s">
        <v>1</v>
      </c>
      <c r="D1169" s="256" t="s">
        <v>1249</v>
      </c>
      <c r="E1169" s="18" t="s">
        <v>1</v>
      </c>
      <c r="F1169" s="188">
        <v>-13.65</v>
      </c>
      <c r="G1169" s="35"/>
      <c r="H1169" s="36"/>
    </row>
    <row r="1170" spans="1:8" s="2" customFormat="1" ht="16.95" customHeight="1">
      <c r="A1170" s="35"/>
      <c r="B1170" s="36"/>
      <c r="C1170" s="256" t="s">
        <v>1</v>
      </c>
      <c r="D1170" s="256" t="s">
        <v>1427</v>
      </c>
      <c r="E1170" s="18" t="s">
        <v>1</v>
      </c>
      <c r="F1170" s="188">
        <v>1.0880000000000001</v>
      </c>
      <c r="G1170" s="35"/>
      <c r="H1170" s="36"/>
    </row>
    <row r="1171" spans="1:8" s="2" customFormat="1" ht="16.95" customHeight="1">
      <c r="A1171" s="35"/>
      <c r="B1171" s="36"/>
      <c r="C1171" s="256" t="s">
        <v>1</v>
      </c>
      <c r="D1171" s="256" t="s">
        <v>1107</v>
      </c>
      <c r="E1171" s="18" t="s">
        <v>1</v>
      </c>
      <c r="F1171" s="188">
        <v>0</v>
      </c>
      <c r="G1171" s="35"/>
      <c r="H1171" s="36"/>
    </row>
    <row r="1172" spans="1:8" s="2" customFormat="1" ht="16.95" customHeight="1">
      <c r="A1172" s="35"/>
      <c r="B1172" s="36"/>
      <c r="C1172" s="256" t="s">
        <v>1</v>
      </c>
      <c r="D1172" s="256" t="s">
        <v>1216</v>
      </c>
      <c r="E1172" s="18" t="s">
        <v>1</v>
      </c>
      <c r="F1172" s="188">
        <v>0</v>
      </c>
      <c r="G1172" s="35"/>
      <c r="H1172" s="36"/>
    </row>
    <row r="1173" spans="1:8" s="2" customFormat="1" ht="16.95" customHeight="1">
      <c r="A1173" s="35"/>
      <c r="B1173" s="36"/>
      <c r="C1173" s="256" t="s">
        <v>1</v>
      </c>
      <c r="D1173" s="256" t="s">
        <v>4634</v>
      </c>
      <c r="E1173" s="18" t="s">
        <v>1</v>
      </c>
      <c r="F1173" s="188">
        <v>19.47</v>
      </c>
      <c r="G1173" s="35"/>
      <c r="H1173" s="36"/>
    </row>
    <row r="1174" spans="1:8" s="2" customFormat="1" ht="16.95" customHeight="1">
      <c r="A1174" s="35"/>
      <c r="B1174" s="36"/>
      <c r="C1174" s="256" t="s">
        <v>1</v>
      </c>
      <c r="D1174" s="256" t="s">
        <v>1307</v>
      </c>
      <c r="E1174" s="18" t="s">
        <v>1</v>
      </c>
      <c r="F1174" s="188">
        <v>-13.86</v>
      </c>
      <c r="G1174" s="35"/>
      <c r="H1174" s="36"/>
    </row>
    <row r="1175" spans="1:8" s="2" customFormat="1" ht="16.95" customHeight="1">
      <c r="A1175" s="35"/>
      <c r="B1175" s="36"/>
      <c r="C1175" s="256" t="s">
        <v>1</v>
      </c>
      <c r="D1175" s="256" t="s">
        <v>1427</v>
      </c>
      <c r="E1175" s="18" t="s">
        <v>1</v>
      </c>
      <c r="F1175" s="188">
        <v>1.0880000000000001</v>
      </c>
      <c r="G1175" s="35"/>
      <c r="H1175" s="36"/>
    </row>
    <row r="1176" spans="1:8" s="2" customFormat="1" ht="16.95" customHeight="1">
      <c r="A1176" s="35"/>
      <c r="B1176" s="36"/>
      <c r="C1176" s="256" t="s">
        <v>1</v>
      </c>
      <c r="D1176" s="256" t="s">
        <v>1109</v>
      </c>
      <c r="E1176" s="18" t="s">
        <v>1</v>
      </c>
      <c r="F1176" s="188">
        <v>0</v>
      </c>
      <c r="G1176" s="35"/>
      <c r="H1176" s="36"/>
    </row>
    <row r="1177" spans="1:8" s="2" customFormat="1" ht="16.95" customHeight="1">
      <c r="A1177" s="35"/>
      <c r="B1177" s="36"/>
      <c r="C1177" s="256" t="s">
        <v>1</v>
      </c>
      <c r="D1177" s="256" t="s">
        <v>1177</v>
      </c>
      <c r="E1177" s="18" t="s">
        <v>1</v>
      </c>
      <c r="F1177" s="188">
        <v>0</v>
      </c>
      <c r="G1177" s="35"/>
      <c r="H1177" s="36"/>
    </row>
    <row r="1178" spans="1:8" s="2" customFormat="1" ht="16.95" customHeight="1">
      <c r="A1178" s="35"/>
      <c r="B1178" s="36"/>
      <c r="C1178" s="256" t="s">
        <v>1</v>
      </c>
      <c r="D1178" s="256" t="s">
        <v>4691</v>
      </c>
      <c r="E1178" s="18" t="s">
        <v>1</v>
      </c>
      <c r="F1178" s="188">
        <v>44.058999999999997</v>
      </c>
      <c r="G1178" s="35"/>
      <c r="H1178" s="36"/>
    </row>
    <row r="1179" spans="1:8" s="2" customFormat="1" ht="16.95" customHeight="1">
      <c r="A1179" s="35"/>
      <c r="B1179" s="36"/>
      <c r="C1179" s="256" t="s">
        <v>1</v>
      </c>
      <c r="D1179" s="256" t="s">
        <v>1216</v>
      </c>
      <c r="E1179" s="18" t="s">
        <v>1</v>
      </c>
      <c r="F1179" s="188">
        <v>0</v>
      </c>
      <c r="G1179" s="35"/>
      <c r="H1179" s="36"/>
    </row>
    <row r="1180" spans="1:8" s="2" customFormat="1" ht="16.95" customHeight="1">
      <c r="A1180" s="35"/>
      <c r="B1180" s="36"/>
      <c r="C1180" s="256" t="s">
        <v>1</v>
      </c>
      <c r="D1180" s="256" t="s">
        <v>4608</v>
      </c>
      <c r="E1180" s="18" t="s">
        <v>1</v>
      </c>
      <c r="F1180" s="188">
        <v>19.175000000000001</v>
      </c>
      <c r="G1180" s="35"/>
      <c r="H1180" s="36"/>
    </row>
    <row r="1181" spans="1:8" s="2" customFormat="1" ht="16.95" customHeight="1">
      <c r="A1181" s="35"/>
      <c r="B1181" s="36"/>
      <c r="C1181" s="256" t="s">
        <v>1</v>
      </c>
      <c r="D1181" s="256" t="s">
        <v>1249</v>
      </c>
      <c r="E1181" s="18" t="s">
        <v>1</v>
      </c>
      <c r="F1181" s="188">
        <v>-13.65</v>
      </c>
      <c r="G1181" s="35"/>
      <c r="H1181" s="36"/>
    </row>
    <row r="1182" spans="1:8" s="2" customFormat="1" ht="16.95" customHeight="1">
      <c r="A1182" s="35"/>
      <c r="B1182" s="36"/>
      <c r="C1182" s="256" t="s">
        <v>1</v>
      </c>
      <c r="D1182" s="256" t="s">
        <v>1430</v>
      </c>
      <c r="E1182" s="18" t="s">
        <v>1</v>
      </c>
      <c r="F1182" s="188">
        <v>0.64</v>
      </c>
      <c r="G1182" s="35"/>
      <c r="H1182" s="36"/>
    </row>
    <row r="1183" spans="1:8" s="2" customFormat="1" ht="16.95" customHeight="1">
      <c r="A1183" s="35"/>
      <c r="B1183" s="36"/>
      <c r="C1183" s="256" t="s">
        <v>1</v>
      </c>
      <c r="D1183" s="256" t="s">
        <v>1111</v>
      </c>
      <c r="E1183" s="18" t="s">
        <v>1</v>
      </c>
      <c r="F1183" s="188">
        <v>0</v>
      </c>
      <c r="G1183" s="35"/>
      <c r="H1183" s="36"/>
    </row>
    <row r="1184" spans="1:8" s="2" customFormat="1" ht="16.95" customHeight="1">
      <c r="A1184" s="35"/>
      <c r="B1184" s="36"/>
      <c r="C1184" s="256" t="s">
        <v>1</v>
      </c>
      <c r="D1184" s="256" t="s">
        <v>1216</v>
      </c>
      <c r="E1184" s="18" t="s">
        <v>1</v>
      </c>
      <c r="F1184" s="188">
        <v>0</v>
      </c>
      <c r="G1184" s="35"/>
      <c r="H1184" s="36"/>
    </row>
    <row r="1185" spans="1:8" s="2" customFormat="1" ht="16.95" customHeight="1">
      <c r="A1185" s="35"/>
      <c r="B1185" s="36"/>
      <c r="C1185" s="256" t="s">
        <v>1</v>
      </c>
      <c r="D1185" s="256" t="s">
        <v>4634</v>
      </c>
      <c r="E1185" s="18" t="s">
        <v>1</v>
      </c>
      <c r="F1185" s="188">
        <v>19.47</v>
      </c>
      <c r="G1185" s="35"/>
      <c r="H1185" s="36"/>
    </row>
    <row r="1186" spans="1:8" s="2" customFormat="1" ht="16.95" customHeight="1">
      <c r="A1186" s="35"/>
      <c r="B1186" s="36"/>
      <c r="C1186" s="256" t="s">
        <v>1</v>
      </c>
      <c r="D1186" s="256" t="s">
        <v>1307</v>
      </c>
      <c r="E1186" s="18" t="s">
        <v>1</v>
      </c>
      <c r="F1186" s="188">
        <v>-13.86</v>
      </c>
      <c r="G1186" s="35"/>
      <c r="H1186" s="36"/>
    </row>
    <row r="1187" spans="1:8" s="2" customFormat="1" ht="16.95" customHeight="1">
      <c r="A1187" s="35"/>
      <c r="B1187" s="36"/>
      <c r="C1187" s="256" t="s">
        <v>1</v>
      </c>
      <c r="D1187" s="256" t="s">
        <v>1427</v>
      </c>
      <c r="E1187" s="18" t="s">
        <v>1</v>
      </c>
      <c r="F1187" s="188">
        <v>1.0880000000000001</v>
      </c>
      <c r="G1187" s="35"/>
      <c r="H1187" s="36"/>
    </row>
    <row r="1188" spans="1:8" s="2" customFormat="1" ht="16.95" customHeight="1">
      <c r="A1188" s="35"/>
      <c r="B1188" s="36"/>
      <c r="C1188" s="256" t="s">
        <v>1</v>
      </c>
      <c r="D1188" s="256" t="s">
        <v>1431</v>
      </c>
      <c r="E1188" s="18" t="s">
        <v>1</v>
      </c>
      <c r="F1188" s="188">
        <v>0</v>
      </c>
      <c r="G1188" s="35"/>
      <c r="H1188" s="36"/>
    </row>
    <row r="1189" spans="1:8" s="2" customFormat="1" ht="16.95" customHeight="1">
      <c r="A1189" s="35"/>
      <c r="B1189" s="36"/>
      <c r="C1189" s="256" t="s">
        <v>1</v>
      </c>
      <c r="D1189" s="256" t="s">
        <v>1216</v>
      </c>
      <c r="E1189" s="18" t="s">
        <v>1</v>
      </c>
      <c r="F1189" s="188">
        <v>0</v>
      </c>
      <c r="G1189" s="35"/>
      <c r="H1189" s="36"/>
    </row>
    <row r="1190" spans="1:8" s="2" customFormat="1" ht="16.95" customHeight="1">
      <c r="A1190" s="35"/>
      <c r="B1190" s="36"/>
      <c r="C1190" s="256" t="s">
        <v>1</v>
      </c>
      <c r="D1190" s="256" t="s">
        <v>4692</v>
      </c>
      <c r="E1190" s="18" t="s">
        <v>1</v>
      </c>
      <c r="F1190" s="188">
        <v>10.877000000000001</v>
      </c>
      <c r="G1190" s="35"/>
      <c r="H1190" s="36"/>
    </row>
    <row r="1191" spans="1:8" s="2" customFormat="1" ht="16.95" customHeight="1">
      <c r="A1191" s="35"/>
      <c r="B1191" s="36"/>
      <c r="C1191" s="256" t="s">
        <v>1</v>
      </c>
      <c r="D1191" s="256" t="s">
        <v>1433</v>
      </c>
      <c r="E1191" s="18" t="s">
        <v>1</v>
      </c>
      <c r="F1191" s="188">
        <v>-7.7430000000000003</v>
      </c>
      <c r="G1191" s="35"/>
      <c r="H1191" s="36"/>
    </row>
    <row r="1192" spans="1:8" s="2" customFormat="1" ht="16.95" customHeight="1">
      <c r="A1192" s="35"/>
      <c r="B1192" s="36"/>
      <c r="C1192" s="256" t="s">
        <v>1</v>
      </c>
      <c r="D1192" s="256" t="s">
        <v>1434</v>
      </c>
      <c r="E1192" s="18" t="s">
        <v>1</v>
      </c>
      <c r="F1192" s="188">
        <v>1.3240000000000001</v>
      </c>
      <c r="G1192" s="35"/>
      <c r="H1192" s="36"/>
    </row>
    <row r="1193" spans="1:8" s="2" customFormat="1" ht="16.95" customHeight="1">
      <c r="A1193" s="35"/>
      <c r="B1193" s="36"/>
      <c r="C1193" s="256" t="s">
        <v>1</v>
      </c>
      <c r="D1193" s="256" t="s">
        <v>1435</v>
      </c>
      <c r="E1193" s="18" t="s">
        <v>1</v>
      </c>
      <c r="F1193" s="188">
        <v>0</v>
      </c>
      <c r="G1193" s="35"/>
      <c r="H1193" s="36"/>
    </row>
    <row r="1194" spans="1:8" s="2" customFormat="1" ht="16.95" customHeight="1">
      <c r="A1194" s="35"/>
      <c r="B1194" s="36"/>
      <c r="C1194" s="256" t="s">
        <v>1</v>
      </c>
      <c r="D1194" s="256" t="s">
        <v>1177</v>
      </c>
      <c r="E1194" s="18" t="s">
        <v>1</v>
      </c>
      <c r="F1194" s="188">
        <v>0</v>
      </c>
      <c r="G1194" s="35"/>
      <c r="H1194" s="36"/>
    </row>
    <row r="1195" spans="1:8" s="2" customFormat="1" ht="16.95" customHeight="1">
      <c r="A1195" s="35"/>
      <c r="B1195" s="36"/>
      <c r="C1195" s="256" t="s">
        <v>1</v>
      </c>
      <c r="D1195" s="256" t="s">
        <v>4693</v>
      </c>
      <c r="E1195" s="18" t="s">
        <v>1</v>
      </c>
      <c r="F1195" s="188">
        <v>3.9239999999999999</v>
      </c>
      <c r="G1195" s="35"/>
      <c r="H1195" s="36"/>
    </row>
    <row r="1196" spans="1:8" s="2" customFormat="1" ht="16.95" customHeight="1">
      <c r="A1196" s="35"/>
      <c r="B1196" s="36"/>
      <c r="C1196" s="256" t="s">
        <v>1</v>
      </c>
      <c r="D1196" s="256" t="s">
        <v>1216</v>
      </c>
      <c r="E1196" s="18" t="s">
        <v>1</v>
      </c>
      <c r="F1196" s="188">
        <v>0</v>
      </c>
      <c r="G1196" s="35"/>
      <c r="H1196" s="36"/>
    </row>
    <row r="1197" spans="1:8" s="2" customFormat="1" ht="16.95" customHeight="1">
      <c r="A1197" s="35"/>
      <c r="B1197" s="36"/>
      <c r="C1197" s="256" t="s">
        <v>1</v>
      </c>
      <c r="D1197" s="256" t="s">
        <v>4694</v>
      </c>
      <c r="E1197" s="18" t="s">
        <v>1</v>
      </c>
      <c r="F1197" s="188">
        <v>7.93</v>
      </c>
      <c r="G1197" s="35"/>
      <c r="H1197" s="36"/>
    </row>
    <row r="1198" spans="1:8" s="2" customFormat="1" ht="16.95" customHeight="1">
      <c r="A1198" s="35"/>
      <c r="B1198" s="36"/>
      <c r="C1198" s="256" t="s">
        <v>1</v>
      </c>
      <c r="D1198" s="256" t="s">
        <v>1438</v>
      </c>
      <c r="E1198" s="18" t="s">
        <v>1</v>
      </c>
      <c r="F1198" s="188">
        <v>-5.6449999999999996</v>
      </c>
      <c r="G1198" s="35"/>
      <c r="H1198" s="36"/>
    </row>
    <row r="1199" spans="1:8" s="2" customFormat="1" ht="16.95" customHeight="1">
      <c r="A1199" s="35"/>
      <c r="B1199" s="36"/>
      <c r="C1199" s="256" t="s">
        <v>1</v>
      </c>
      <c r="D1199" s="256" t="s">
        <v>1439</v>
      </c>
      <c r="E1199" s="18" t="s">
        <v>1</v>
      </c>
      <c r="F1199" s="188">
        <v>0.44800000000000001</v>
      </c>
      <c r="G1199" s="35"/>
      <c r="H1199" s="36"/>
    </row>
    <row r="1200" spans="1:8" s="2" customFormat="1" ht="16.95" customHeight="1">
      <c r="A1200" s="35"/>
      <c r="B1200" s="36"/>
      <c r="C1200" s="256" t="s">
        <v>1</v>
      </c>
      <c r="D1200" s="256" t="s">
        <v>1440</v>
      </c>
      <c r="E1200" s="18" t="s">
        <v>1</v>
      </c>
      <c r="F1200" s="188">
        <v>0</v>
      </c>
      <c r="G1200" s="35"/>
      <c r="H1200" s="36"/>
    </row>
    <row r="1201" spans="1:8" s="2" customFormat="1" ht="16.95" customHeight="1">
      <c r="A1201" s="35"/>
      <c r="B1201" s="36"/>
      <c r="C1201" s="256" t="s">
        <v>1</v>
      </c>
      <c r="D1201" s="256" t="s">
        <v>1177</v>
      </c>
      <c r="E1201" s="18" t="s">
        <v>1</v>
      </c>
      <c r="F1201" s="188">
        <v>0</v>
      </c>
      <c r="G1201" s="35"/>
      <c r="H1201" s="36"/>
    </row>
    <row r="1202" spans="1:8" s="2" customFormat="1" ht="16.95" customHeight="1">
      <c r="A1202" s="35"/>
      <c r="B1202" s="36"/>
      <c r="C1202" s="256" t="s">
        <v>1</v>
      </c>
      <c r="D1202" s="256" t="s">
        <v>4695</v>
      </c>
      <c r="E1202" s="18" t="s">
        <v>1</v>
      </c>
      <c r="F1202" s="188">
        <v>6.8739999999999997</v>
      </c>
      <c r="G1202" s="35"/>
      <c r="H1202" s="36"/>
    </row>
    <row r="1203" spans="1:8" s="2" customFormat="1" ht="16.95" customHeight="1">
      <c r="A1203" s="35"/>
      <c r="B1203" s="36"/>
      <c r="C1203" s="256" t="s">
        <v>1</v>
      </c>
      <c r="D1203" s="256" t="s">
        <v>1113</v>
      </c>
      <c r="E1203" s="18" t="s">
        <v>1</v>
      </c>
      <c r="F1203" s="188">
        <v>0</v>
      </c>
      <c r="G1203" s="35"/>
      <c r="H1203" s="36"/>
    </row>
    <row r="1204" spans="1:8" s="2" customFormat="1" ht="16.95" customHeight="1">
      <c r="A1204" s="35"/>
      <c r="B1204" s="36"/>
      <c r="C1204" s="256" t="s">
        <v>1</v>
      </c>
      <c r="D1204" s="256" t="s">
        <v>1177</v>
      </c>
      <c r="E1204" s="18" t="s">
        <v>1</v>
      </c>
      <c r="F1204" s="188">
        <v>0</v>
      </c>
      <c r="G1204" s="35"/>
      <c r="H1204" s="36"/>
    </row>
    <row r="1205" spans="1:8" s="2" customFormat="1" ht="16.95" customHeight="1">
      <c r="A1205" s="35"/>
      <c r="B1205" s="36"/>
      <c r="C1205" s="256" t="s">
        <v>1</v>
      </c>
      <c r="D1205" s="256" t="s">
        <v>4696</v>
      </c>
      <c r="E1205" s="18" t="s">
        <v>1</v>
      </c>
      <c r="F1205" s="188">
        <v>22.469000000000001</v>
      </c>
      <c r="G1205" s="35"/>
      <c r="H1205" s="36"/>
    </row>
    <row r="1206" spans="1:8" s="2" customFormat="1" ht="16.95" customHeight="1">
      <c r="A1206" s="35"/>
      <c r="B1206" s="36"/>
      <c r="C1206" s="256" t="s">
        <v>1</v>
      </c>
      <c r="D1206" s="256" t="s">
        <v>1443</v>
      </c>
      <c r="E1206" s="18" t="s">
        <v>1</v>
      </c>
      <c r="F1206" s="188">
        <v>0</v>
      </c>
      <c r="G1206" s="35"/>
      <c r="H1206" s="36"/>
    </row>
    <row r="1207" spans="1:8" s="2" customFormat="1" ht="16.95" customHeight="1">
      <c r="A1207" s="35"/>
      <c r="B1207" s="36"/>
      <c r="C1207" s="256" t="s">
        <v>1</v>
      </c>
      <c r="D1207" s="256" t="s">
        <v>4608</v>
      </c>
      <c r="E1207" s="18" t="s">
        <v>1</v>
      </c>
      <c r="F1207" s="188">
        <v>19.175000000000001</v>
      </c>
      <c r="G1207" s="35"/>
      <c r="H1207" s="36"/>
    </row>
    <row r="1208" spans="1:8" s="2" customFormat="1" ht="16.95" customHeight="1">
      <c r="A1208" s="35"/>
      <c r="B1208" s="36"/>
      <c r="C1208" s="256" t="s">
        <v>1</v>
      </c>
      <c r="D1208" s="256" t="s">
        <v>1249</v>
      </c>
      <c r="E1208" s="18" t="s">
        <v>1</v>
      </c>
      <c r="F1208" s="188">
        <v>-13.65</v>
      </c>
      <c r="G1208" s="35"/>
      <c r="H1208" s="36"/>
    </row>
    <row r="1209" spans="1:8" s="2" customFormat="1" ht="16.95" customHeight="1">
      <c r="A1209" s="35"/>
      <c r="B1209" s="36"/>
      <c r="C1209" s="256" t="s">
        <v>1</v>
      </c>
      <c r="D1209" s="256" t="s">
        <v>1427</v>
      </c>
      <c r="E1209" s="18" t="s">
        <v>1</v>
      </c>
      <c r="F1209" s="188">
        <v>1.0880000000000001</v>
      </c>
      <c r="G1209" s="35"/>
      <c r="H1209" s="36"/>
    </row>
    <row r="1210" spans="1:8" s="2" customFormat="1" ht="16.95" customHeight="1">
      <c r="A1210" s="35"/>
      <c r="B1210" s="36"/>
      <c r="C1210" s="256" t="s">
        <v>1</v>
      </c>
      <c r="D1210" s="256" t="s">
        <v>1444</v>
      </c>
      <c r="E1210" s="18" t="s">
        <v>1</v>
      </c>
      <c r="F1210" s="188">
        <v>0</v>
      </c>
      <c r="G1210" s="35"/>
      <c r="H1210" s="36"/>
    </row>
    <row r="1211" spans="1:8" s="2" customFormat="1" ht="16.95" customHeight="1">
      <c r="A1211" s="35"/>
      <c r="B1211" s="36"/>
      <c r="C1211" s="256" t="s">
        <v>1</v>
      </c>
      <c r="D1211" s="256" t="s">
        <v>1177</v>
      </c>
      <c r="E1211" s="18" t="s">
        <v>1</v>
      </c>
      <c r="F1211" s="188">
        <v>0</v>
      </c>
      <c r="G1211" s="35"/>
      <c r="H1211" s="36"/>
    </row>
    <row r="1212" spans="1:8" s="2" customFormat="1" ht="16.95" customHeight="1">
      <c r="A1212" s="35"/>
      <c r="B1212" s="36"/>
      <c r="C1212" s="256" t="s">
        <v>1</v>
      </c>
      <c r="D1212" s="256" t="s">
        <v>4696</v>
      </c>
      <c r="E1212" s="18" t="s">
        <v>1</v>
      </c>
      <c r="F1212" s="188">
        <v>22.469000000000001</v>
      </c>
      <c r="G1212" s="35"/>
      <c r="H1212" s="36"/>
    </row>
    <row r="1213" spans="1:8" s="2" customFormat="1" ht="16.95" customHeight="1">
      <c r="A1213" s="35"/>
      <c r="B1213" s="36"/>
      <c r="C1213" s="256" t="s">
        <v>1</v>
      </c>
      <c r="D1213" s="256" t="s">
        <v>1216</v>
      </c>
      <c r="E1213" s="18" t="s">
        <v>1</v>
      </c>
      <c r="F1213" s="188">
        <v>0</v>
      </c>
      <c r="G1213" s="35"/>
      <c r="H1213" s="36"/>
    </row>
    <row r="1214" spans="1:8" s="2" customFormat="1" ht="16.95" customHeight="1">
      <c r="A1214" s="35"/>
      <c r="B1214" s="36"/>
      <c r="C1214" s="256" t="s">
        <v>1</v>
      </c>
      <c r="D1214" s="256" t="s">
        <v>4608</v>
      </c>
      <c r="E1214" s="18" t="s">
        <v>1</v>
      </c>
      <c r="F1214" s="188">
        <v>19.175000000000001</v>
      </c>
      <c r="G1214" s="35"/>
      <c r="H1214" s="36"/>
    </row>
    <row r="1215" spans="1:8" s="2" customFormat="1" ht="16.95" customHeight="1">
      <c r="A1215" s="35"/>
      <c r="B1215" s="36"/>
      <c r="C1215" s="256" t="s">
        <v>1</v>
      </c>
      <c r="D1215" s="256" t="s">
        <v>1249</v>
      </c>
      <c r="E1215" s="18" t="s">
        <v>1</v>
      </c>
      <c r="F1215" s="188">
        <v>-13.65</v>
      </c>
      <c r="G1215" s="35"/>
      <c r="H1215" s="36"/>
    </row>
    <row r="1216" spans="1:8" s="2" customFormat="1" ht="16.95" customHeight="1">
      <c r="A1216" s="35"/>
      <c r="B1216" s="36"/>
      <c r="C1216" s="256" t="s">
        <v>1</v>
      </c>
      <c r="D1216" s="256" t="s">
        <v>1427</v>
      </c>
      <c r="E1216" s="18" t="s">
        <v>1</v>
      </c>
      <c r="F1216" s="188">
        <v>1.0880000000000001</v>
      </c>
      <c r="G1216" s="35"/>
      <c r="H1216" s="36"/>
    </row>
    <row r="1217" spans="1:8" s="2" customFormat="1" ht="16.95" customHeight="1">
      <c r="A1217" s="35"/>
      <c r="B1217" s="36"/>
      <c r="C1217" s="256" t="s">
        <v>1</v>
      </c>
      <c r="D1217" s="256" t="s">
        <v>1140</v>
      </c>
      <c r="E1217" s="18" t="s">
        <v>1</v>
      </c>
      <c r="F1217" s="188">
        <v>0</v>
      </c>
      <c r="G1217" s="35"/>
      <c r="H1217" s="36"/>
    </row>
    <row r="1218" spans="1:8" s="2" customFormat="1" ht="16.95" customHeight="1">
      <c r="A1218" s="35"/>
      <c r="B1218" s="36"/>
      <c r="C1218" s="256" t="s">
        <v>1</v>
      </c>
      <c r="D1218" s="256" t="s">
        <v>1177</v>
      </c>
      <c r="E1218" s="18" t="s">
        <v>1</v>
      </c>
      <c r="F1218" s="188">
        <v>0</v>
      </c>
      <c r="G1218" s="35"/>
      <c r="H1218" s="36"/>
    </row>
    <row r="1219" spans="1:8" s="2" customFormat="1" ht="16.95" customHeight="1">
      <c r="A1219" s="35"/>
      <c r="B1219" s="36"/>
      <c r="C1219" s="256" t="s">
        <v>1</v>
      </c>
      <c r="D1219" s="256" t="s">
        <v>4696</v>
      </c>
      <c r="E1219" s="18" t="s">
        <v>1</v>
      </c>
      <c r="F1219" s="188">
        <v>22.469000000000001</v>
      </c>
      <c r="G1219" s="35"/>
      <c r="H1219" s="36"/>
    </row>
    <row r="1220" spans="1:8" s="2" customFormat="1" ht="16.95" customHeight="1">
      <c r="A1220" s="35"/>
      <c r="B1220" s="36"/>
      <c r="C1220" s="256" t="s">
        <v>1</v>
      </c>
      <c r="D1220" s="256" t="s">
        <v>1216</v>
      </c>
      <c r="E1220" s="18" t="s">
        <v>1</v>
      </c>
      <c r="F1220" s="188">
        <v>0</v>
      </c>
      <c r="G1220" s="35"/>
      <c r="H1220" s="36"/>
    </row>
    <row r="1221" spans="1:8" s="2" customFormat="1" ht="16.95" customHeight="1">
      <c r="A1221" s="35"/>
      <c r="B1221" s="36"/>
      <c r="C1221" s="256" t="s">
        <v>1</v>
      </c>
      <c r="D1221" s="256" t="s">
        <v>4608</v>
      </c>
      <c r="E1221" s="18" t="s">
        <v>1</v>
      </c>
      <c r="F1221" s="188">
        <v>19.175000000000001</v>
      </c>
      <c r="G1221" s="35"/>
      <c r="H1221" s="36"/>
    </row>
    <row r="1222" spans="1:8" s="2" customFormat="1" ht="16.95" customHeight="1">
      <c r="A1222" s="35"/>
      <c r="B1222" s="36"/>
      <c r="C1222" s="256" t="s">
        <v>1</v>
      </c>
      <c r="D1222" s="256" t="s">
        <v>1249</v>
      </c>
      <c r="E1222" s="18" t="s">
        <v>1</v>
      </c>
      <c r="F1222" s="188">
        <v>-13.65</v>
      </c>
      <c r="G1222" s="35"/>
      <c r="H1222" s="36"/>
    </row>
    <row r="1223" spans="1:8" s="2" customFormat="1" ht="16.95" customHeight="1">
      <c r="A1223" s="35"/>
      <c r="B1223" s="36"/>
      <c r="C1223" s="256" t="s">
        <v>1</v>
      </c>
      <c r="D1223" s="256" t="s">
        <v>1427</v>
      </c>
      <c r="E1223" s="18" t="s">
        <v>1</v>
      </c>
      <c r="F1223" s="188">
        <v>1.0880000000000001</v>
      </c>
      <c r="G1223" s="35"/>
      <c r="H1223" s="36"/>
    </row>
    <row r="1224" spans="1:8" s="2" customFormat="1" ht="16.95" customHeight="1">
      <c r="A1224" s="35"/>
      <c r="B1224" s="36"/>
      <c r="C1224" s="256" t="s">
        <v>1</v>
      </c>
      <c r="D1224" s="256" t="s">
        <v>1141</v>
      </c>
      <c r="E1224" s="18" t="s">
        <v>1</v>
      </c>
      <c r="F1224" s="188">
        <v>0</v>
      </c>
      <c r="G1224" s="35"/>
      <c r="H1224" s="36"/>
    </row>
    <row r="1225" spans="1:8" s="2" customFormat="1" ht="16.95" customHeight="1">
      <c r="A1225" s="35"/>
      <c r="B1225" s="36"/>
      <c r="C1225" s="256" t="s">
        <v>1</v>
      </c>
      <c r="D1225" s="256" t="s">
        <v>1216</v>
      </c>
      <c r="E1225" s="18" t="s">
        <v>1</v>
      </c>
      <c r="F1225" s="188">
        <v>0</v>
      </c>
      <c r="G1225" s="35"/>
      <c r="H1225" s="36"/>
    </row>
    <row r="1226" spans="1:8" s="2" customFormat="1" ht="16.95" customHeight="1">
      <c r="A1226" s="35"/>
      <c r="B1226" s="36"/>
      <c r="C1226" s="256" t="s">
        <v>1</v>
      </c>
      <c r="D1226" s="256" t="s">
        <v>4634</v>
      </c>
      <c r="E1226" s="18" t="s">
        <v>1</v>
      </c>
      <c r="F1226" s="188">
        <v>19.47</v>
      </c>
      <c r="G1226" s="35"/>
      <c r="H1226" s="36"/>
    </row>
    <row r="1227" spans="1:8" s="2" customFormat="1" ht="16.95" customHeight="1">
      <c r="A1227" s="35"/>
      <c r="B1227" s="36"/>
      <c r="C1227" s="256" t="s">
        <v>1</v>
      </c>
      <c r="D1227" s="256" t="s">
        <v>1307</v>
      </c>
      <c r="E1227" s="18" t="s">
        <v>1</v>
      </c>
      <c r="F1227" s="188">
        <v>-13.86</v>
      </c>
      <c r="G1227" s="35"/>
      <c r="H1227" s="36"/>
    </row>
    <row r="1228" spans="1:8" s="2" customFormat="1" ht="16.95" customHeight="1">
      <c r="A1228" s="35"/>
      <c r="B1228" s="36"/>
      <c r="C1228" s="256" t="s">
        <v>1</v>
      </c>
      <c r="D1228" s="256" t="s">
        <v>1427</v>
      </c>
      <c r="E1228" s="18" t="s">
        <v>1</v>
      </c>
      <c r="F1228" s="188">
        <v>1.0880000000000001</v>
      </c>
      <c r="G1228" s="35"/>
      <c r="H1228" s="36"/>
    </row>
    <row r="1229" spans="1:8" s="2" customFormat="1" ht="16.95" customHeight="1">
      <c r="A1229" s="35"/>
      <c r="B1229" s="36"/>
      <c r="C1229" s="256" t="s">
        <v>1</v>
      </c>
      <c r="D1229" s="256" t="s">
        <v>1445</v>
      </c>
      <c r="E1229" s="18" t="s">
        <v>1</v>
      </c>
      <c r="F1229" s="188">
        <v>0</v>
      </c>
      <c r="G1229" s="35"/>
      <c r="H1229" s="36"/>
    </row>
    <row r="1230" spans="1:8" s="2" customFormat="1" ht="16.95" customHeight="1">
      <c r="A1230" s="35"/>
      <c r="B1230" s="36"/>
      <c r="C1230" s="256" t="s">
        <v>1</v>
      </c>
      <c r="D1230" s="256" t="s">
        <v>1216</v>
      </c>
      <c r="E1230" s="18" t="s">
        <v>1</v>
      </c>
      <c r="F1230" s="188">
        <v>0</v>
      </c>
      <c r="G1230" s="35"/>
      <c r="H1230" s="36"/>
    </row>
    <row r="1231" spans="1:8" s="2" customFormat="1" ht="16.95" customHeight="1">
      <c r="A1231" s="35"/>
      <c r="B1231" s="36"/>
      <c r="C1231" s="256" t="s">
        <v>1</v>
      </c>
      <c r="D1231" s="256" t="s">
        <v>4692</v>
      </c>
      <c r="E1231" s="18" t="s">
        <v>1</v>
      </c>
      <c r="F1231" s="188">
        <v>10.877000000000001</v>
      </c>
      <c r="G1231" s="35"/>
      <c r="H1231" s="36"/>
    </row>
    <row r="1232" spans="1:8" s="2" customFormat="1" ht="16.95" customHeight="1">
      <c r="A1232" s="35"/>
      <c r="B1232" s="36"/>
      <c r="C1232" s="256" t="s">
        <v>1</v>
      </c>
      <c r="D1232" s="256" t="s">
        <v>1433</v>
      </c>
      <c r="E1232" s="18" t="s">
        <v>1</v>
      </c>
      <c r="F1232" s="188">
        <v>-7.7430000000000003</v>
      </c>
      <c r="G1232" s="35"/>
      <c r="H1232" s="36"/>
    </row>
    <row r="1233" spans="1:8" s="2" customFormat="1" ht="16.95" customHeight="1">
      <c r="A1233" s="35"/>
      <c r="B1233" s="36"/>
      <c r="C1233" s="256" t="s">
        <v>1</v>
      </c>
      <c r="D1233" s="256" t="s">
        <v>1446</v>
      </c>
      <c r="E1233" s="18" t="s">
        <v>1</v>
      </c>
      <c r="F1233" s="188">
        <v>0.61799999999999999</v>
      </c>
      <c r="G1233" s="35"/>
      <c r="H1233" s="36"/>
    </row>
    <row r="1234" spans="1:8" s="2" customFormat="1" ht="16.95" customHeight="1">
      <c r="A1234" s="35"/>
      <c r="B1234" s="36"/>
      <c r="C1234" s="256" t="s">
        <v>1</v>
      </c>
      <c r="D1234" s="256" t="s">
        <v>4697</v>
      </c>
      <c r="E1234" s="18" t="s">
        <v>1</v>
      </c>
      <c r="F1234" s="188">
        <v>0</v>
      </c>
      <c r="G1234" s="35"/>
      <c r="H1234" s="36"/>
    </row>
    <row r="1235" spans="1:8" s="2" customFormat="1" ht="16.95" customHeight="1">
      <c r="A1235" s="35"/>
      <c r="B1235" s="36"/>
      <c r="C1235" s="256" t="s">
        <v>1</v>
      </c>
      <c r="D1235" s="256" t="s">
        <v>1177</v>
      </c>
      <c r="E1235" s="18" t="s">
        <v>1</v>
      </c>
      <c r="F1235" s="188">
        <v>0</v>
      </c>
      <c r="G1235" s="35"/>
      <c r="H1235" s="36"/>
    </row>
    <row r="1236" spans="1:8" s="2" customFormat="1" ht="16.95" customHeight="1">
      <c r="A1236" s="35"/>
      <c r="B1236" s="36"/>
      <c r="C1236" s="256" t="s">
        <v>1</v>
      </c>
      <c r="D1236" s="256" t="s">
        <v>4693</v>
      </c>
      <c r="E1236" s="18" t="s">
        <v>1</v>
      </c>
      <c r="F1236" s="188">
        <v>3.9239999999999999</v>
      </c>
      <c r="G1236" s="35"/>
      <c r="H1236" s="36"/>
    </row>
    <row r="1237" spans="1:8" s="2" customFormat="1" ht="16.95" customHeight="1">
      <c r="A1237" s="35"/>
      <c r="B1237" s="36"/>
      <c r="C1237" s="256" t="s">
        <v>1</v>
      </c>
      <c r="D1237" s="256" t="s">
        <v>1226</v>
      </c>
      <c r="E1237" s="18" t="s">
        <v>1</v>
      </c>
      <c r="F1237" s="188">
        <v>0</v>
      </c>
      <c r="G1237" s="35"/>
      <c r="H1237" s="36"/>
    </row>
    <row r="1238" spans="1:8" s="2" customFormat="1" ht="16.95" customHeight="1">
      <c r="A1238" s="35"/>
      <c r="B1238" s="36"/>
      <c r="C1238" s="256" t="s">
        <v>1</v>
      </c>
      <c r="D1238" s="256" t="s">
        <v>4694</v>
      </c>
      <c r="E1238" s="18" t="s">
        <v>1</v>
      </c>
      <c r="F1238" s="188">
        <v>7.93</v>
      </c>
      <c r="G1238" s="35"/>
      <c r="H1238" s="36"/>
    </row>
    <row r="1239" spans="1:8" s="2" customFormat="1" ht="16.95" customHeight="1">
      <c r="A1239" s="35"/>
      <c r="B1239" s="36"/>
      <c r="C1239" s="256" t="s">
        <v>1</v>
      </c>
      <c r="D1239" s="256" t="s">
        <v>1438</v>
      </c>
      <c r="E1239" s="18" t="s">
        <v>1</v>
      </c>
      <c r="F1239" s="188">
        <v>-5.6449999999999996</v>
      </c>
      <c r="G1239" s="35"/>
      <c r="H1239" s="36"/>
    </row>
    <row r="1240" spans="1:8" s="2" customFormat="1" ht="16.95" customHeight="1">
      <c r="A1240" s="35"/>
      <c r="B1240" s="36"/>
      <c r="C1240" s="256" t="s">
        <v>1</v>
      </c>
      <c r="D1240" s="256" t="s">
        <v>1439</v>
      </c>
      <c r="E1240" s="18" t="s">
        <v>1</v>
      </c>
      <c r="F1240" s="188">
        <v>0.44800000000000001</v>
      </c>
      <c r="G1240" s="35"/>
      <c r="H1240" s="36"/>
    </row>
    <row r="1241" spans="1:8" s="2" customFormat="1" ht="16.95" customHeight="1">
      <c r="A1241" s="35"/>
      <c r="B1241" s="36"/>
      <c r="C1241" s="256" t="s">
        <v>1</v>
      </c>
      <c r="D1241" s="256" t="s">
        <v>1448</v>
      </c>
      <c r="E1241" s="18" t="s">
        <v>1</v>
      </c>
      <c r="F1241" s="188">
        <v>0</v>
      </c>
      <c r="G1241" s="35"/>
      <c r="H1241" s="36"/>
    </row>
    <row r="1242" spans="1:8" s="2" customFormat="1" ht="16.95" customHeight="1">
      <c r="A1242" s="35"/>
      <c r="B1242" s="36"/>
      <c r="C1242" s="256" t="s">
        <v>1</v>
      </c>
      <c r="D1242" s="256" t="s">
        <v>1177</v>
      </c>
      <c r="E1242" s="18" t="s">
        <v>1</v>
      </c>
      <c r="F1242" s="188">
        <v>0</v>
      </c>
      <c r="G1242" s="35"/>
      <c r="H1242" s="36"/>
    </row>
    <row r="1243" spans="1:8" s="2" customFormat="1" ht="16.95" customHeight="1">
      <c r="A1243" s="35"/>
      <c r="B1243" s="36"/>
      <c r="C1243" s="256" t="s">
        <v>1</v>
      </c>
      <c r="D1243" s="256" t="s">
        <v>4698</v>
      </c>
      <c r="E1243" s="18" t="s">
        <v>1</v>
      </c>
      <c r="F1243" s="188">
        <v>6.8959999999999999</v>
      </c>
      <c r="G1243" s="35"/>
      <c r="H1243" s="36"/>
    </row>
    <row r="1244" spans="1:8" s="2" customFormat="1" ht="16.95" customHeight="1">
      <c r="A1244" s="35"/>
      <c r="B1244" s="36"/>
      <c r="C1244" s="256" t="s">
        <v>1</v>
      </c>
      <c r="D1244" s="256" t="s">
        <v>1143</v>
      </c>
      <c r="E1244" s="18" t="s">
        <v>1</v>
      </c>
      <c r="F1244" s="188">
        <v>0</v>
      </c>
      <c r="G1244" s="35"/>
      <c r="H1244" s="36"/>
    </row>
    <row r="1245" spans="1:8" s="2" customFormat="1" ht="16.95" customHeight="1">
      <c r="A1245" s="35"/>
      <c r="B1245" s="36"/>
      <c r="C1245" s="256" t="s">
        <v>1</v>
      </c>
      <c r="D1245" s="256" t="s">
        <v>1177</v>
      </c>
      <c r="E1245" s="18" t="s">
        <v>1</v>
      </c>
      <c r="F1245" s="188">
        <v>0</v>
      </c>
      <c r="G1245" s="35"/>
      <c r="H1245" s="36"/>
    </row>
    <row r="1246" spans="1:8" s="2" customFormat="1" ht="16.95" customHeight="1">
      <c r="A1246" s="35"/>
      <c r="B1246" s="36"/>
      <c r="C1246" s="256" t="s">
        <v>1</v>
      </c>
      <c r="D1246" s="256" t="s">
        <v>4699</v>
      </c>
      <c r="E1246" s="18" t="s">
        <v>1</v>
      </c>
      <c r="F1246" s="188">
        <v>22.491</v>
      </c>
      <c r="G1246" s="35"/>
      <c r="H1246" s="36"/>
    </row>
    <row r="1247" spans="1:8" s="2" customFormat="1" ht="16.95" customHeight="1">
      <c r="A1247" s="35"/>
      <c r="B1247" s="36"/>
      <c r="C1247" s="256" t="s">
        <v>1</v>
      </c>
      <c r="D1247" s="256" t="s">
        <v>1226</v>
      </c>
      <c r="E1247" s="18" t="s">
        <v>1</v>
      </c>
      <c r="F1247" s="188">
        <v>0</v>
      </c>
      <c r="G1247" s="35"/>
      <c r="H1247" s="36"/>
    </row>
    <row r="1248" spans="1:8" s="2" customFormat="1" ht="16.95" customHeight="1">
      <c r="A1248" s="35"/>
      <c r="B1248" s="36"/>
      <c r="C1248" s="256" t="s">
        <v>1</v>
      </c>
      <c r="D1248" s="256" t="s">
        <v>4608</v>
      </c>
      <c r="E1248" s="18" t="s">
        <v>1</v>
      </c>
      <c r="F1248" s="188">
        <v>19.175000000000001</v>
      </c>
      <c r="G1248" s="35"/>
      <c r="H1248" s="36"/>
    </row>
    <row r="1249" spans="1:8" s="2" customFormat="1" ht="16.95" customHeight="1">
      <c r="A1249" s="35"/>
      <c r="B1249" s="36"/>
      <c r="C1249" s="256" t="s">
        <v>1</v>
      </c>
      <c r="D1249" s="256" t="s">
        <v>1249</v>
      </c>
      <c r="E1249" s="18" t="s">
        <v>1</v>
      </c>
      <c r="F1249" s="188">
        <v>-13.65</v>
      </c>
      <c r="G1249" s="35"/>
      <c r="H1249" s="36"/>
    </row>
    <row r="1250" spans="1:8" s="2" customFormat="1" ht="16.95" customHeight="1">
      <c r="A1250" s="35"/>
      <c r="B1250" s="36"/>
      <c r="C1250" s="256" t="s">
        <v>1</v>
      </c>
      <c r="D1250" s="256" t="s">
        <v>1427</v>
      </c>
      <c r="E1250" s="18" t="s">
        <v>1</v>
      </c>
      <c r="F1250" s="188">
        <v>1.0880000000000001</v>
      </c>
      <c r="G1250" s="35"/>
      <c r="H1250" s="36"/>
    </row>
    <row r="1251" spans="1:8" s="2" customFormat="1" ht="16.95" customHeight="1">
      <c r="A1251" s="35"/>
      <c r="B1251" s="36"/>
      <c r="C1251" s="256" t="s">
        <v>1</v>
      </c>
      <c r="D1251" s="256" t="s">
        <v>1145</v>
      </c>
      <c r="E1251" s="18" t="s">
        <v>1</v>
      </c>
      <c r="F1251" s="188">
        <v>0</v>
      </c>
      <c r="G1251" s="35"/>
      <c r="H1251" s="36"/>
    </row>
    <row r="1252" spans="1:8" s="2" customFormat="1" ht="16.95" customHeight="1">
      <c r="A1252" s="35"/>
      <c r="B1252" s="36"/>
      <c r="C1252" s="256" t="s">
        <v>1</v>
      </c>
      <c r="D1252" s="256" t="s">
        <v>1177</v>
      </c>
      <c r="E1252" s="18" t="s">
        <v>1</v>
      </c>
      <c r="F1252" s="188">
        <v>0</v>
      </c>
      <c r="G1252" s="35"/>
      <c r="H1252" s="36"/>
    </row>
    <row r="1253" spans="1:8" s="2" customFormat="1" ht="16.95" customHeight="1">
      <c r="A1253" s="35"/>
      <c r="B1253" s="36"/>
      <c r="C1253" s="256" t="s">
        <v>1</v>
      </c>
      <c r="D1253" s="256" t="s">
        <v>4699</v>
      </c>
      <c r="E1253" s="18" t="s">
        <v>1</v>
      </c>
      <c r="F1253" s="188">
        <v>22.491</v>
      </c>
      <c r="G1253" s="35"/>
      <c r="H1253" s="36"/>
    </row>
    <row r="1254" spans="1:8" s="2" customFormat="1" ht="16.95" customHeight="1">
      <c r="A1254" s="35"/>
      <c r="B1254" s="36"/>
      <c r="C1254" s="256" t="s">
        <v>1</v>
      </c>
      <c r="D1254" s="256" t="s">
        <v>1226</v>
      </c>
      <c r="E1254" s="18" t="s">
        <v>1</v>
      </c>
      <c r="F1254" s="188">
        <v>0</v>
      </c>
      <c r="G1254" s="35"/>
      <c r="H1254" s="36"/>
    </row>
    <row r="1255" spans="1:8" s="2" customFormat="1" ht="16.95" customHeight="1">
      <c r="A1255" s="35"/>
      <c r="B1255" s="36"/>
      <c r="C1255" s="256" t="s">
        <v>1</v>
      </c>
      <c r="D1255" s="256" t="s">
        <v>4608</v>
      </c>
      <c r="E1255" s="18" t="s">
        <v>1</v>
      </c>
      <c r="F1255" s="188">
        <v>19.175000000000001</v>
      </c>
      <c r="G1255" s="35"/>
      <c r="H1255" s="36"/>
    </row>
    <row r="1256" spans="1:8" s="2" customFormat="1" ht="16.95" customHeight="1">
      <c r="A1256" s="35"/>
      <c r="B1256" s="36"/>
      <c r="C1256" s="256" t="s">
        <v>1</v>
      </c>
      <c r="D1256" s="256" t="s">
        <v>1249</v>
      </c>
      <c r="E1256" s="18" t="s">
        <v>1</v>
      </c>
      <c r="F1256" s="188">
        <v>-13.65</v>
      </c>
      <c r="G1256" s="35"/>
      <c r="H1256" s="36"/>
    </row>
    <row r="1257" spans="1:8" s="2" customFormat="1" ht="16.95" customHeight="1">
      <c r="A1257" s="35"/>
      <c r="B1257" s="36"/>
      <c r="C1257" s="256" t="s">
        <v>1</v>
      </c>
      <c r="D1257" s="256" t="s">
        <v>1427</v>
      </c>
      <c r="E1257" s="18" t="s">
        <v>1</v>
      </c>
      <c r="F1257" s="188">
        <v>1.0880000000000001</v>
      </c>
      <c r="G1257" s="35"/>
      <c r="H1257" s="36"/>
    </row>
    <row r="1258" spans="1:8" s="2" customFormat="1" ht="16.95" customHeight="1">
      <c r="A1258" s="35"/>
      <c r="B1258" s="36"/>
      <c r="C1258" s="256" t="s">
        <v>1</v>
      </c>
      <c r="D1258" s="256" t="s">
        <v>1147</v>
      </c>
      <c r="E1258" s="18" t="s">
        <v>1</v>
      </c>
      <c r="F1258" s="188">
        <v>0</v>
      </c>
      <c r="G1258" s="35"/>
      <c r="H1258" s="36"/>
    </row>
    <row r="1259" spans="1:8" s="2" customFormat="1" ht="16.95" customHeight="1">
      <c r="A1259" s="35"/>
      <c r="B1259" s="36"/>
      <c r="C1259" s="256" t="s">
        <v>1</v>
      </c>
      <c r="D1259" s="256" t="s">
        <v>1177</v>
      </c>
      <c r="E1259" s="18" t="s">
        <v>1</v>
      </c>
      <c r="F1259" s="188">
        <v>0</v>
      </c>
      <c r="G1259" s="35"/>
      <c r="H1259" s="36"/>
    </row>
    <row r="1260" spans="1:8" s="2" customFormat="1" ht="16.95" customHeight="1">
      <c r="A1260" s="35"/>
      <c r="B1260" s="36"/>
      <c r="C1260" s="256" t="s">
        <v>1</v>
      </c>
      <c r="D1260" s="256" t="s">
        <v>4700</v>
      </c>
      <c r="E1260" s="18" t="s">
        <v>1</v>
      </c>
      <c r="F1260" s="188">
        <v>3.5990000000000002</v>
      </c>
      <c r="G1260" s="35"/>
      <c r="H1260" s="36"/>
    </row>
    <row r="1261" spans="1:8" s="2" customFormat="1" ht="16.95" customHeight="1">
      <c r="A1261" s="35"/>
      <c r="B1261" s="36"/>
      <c r="C1261" s="256" t="s">
        <v>1</v>
      </c>
      <c r="D1261" s="256" t="s">
        <v>1226</v>
      </c>
      <c r="E1261" s="18" t="s">
        <v>1</v>
      </c>
      <c r="F1261" s="188">
        <v>0</v>
      </c>
      <c r="G1261" s="35"/>
      <c r="H1261" s="36"/>
    </row>
    <row r="1262" spans="1:8" s="2" customFormat="1" ht="16.95" customHeight="1">
      <c r="A1262" s="35"/>
      <c r="B1262" s="36"/>
      <c r="C1262" s="256" t="s">
        <v>1</v>
      </c>
      <c r="D1262" s="256" t="s">
        <v>4701</v>
      </c>
      <c r="E1262" s="18" t="s">
        <v>1</v>
      </c>
      <c r="F1262" s="188">
        <v>22.148</v>
      </c>
      <c r="G1262" s="35"/>
      <c r="H1262" s="36"/>
    </row>
    <row r="1263" spans="1:8" s="2" customFormat="1" ht="16.95" customHeight="1">
      <c r="A1263" s="35"/>
      <c r="B1263" s="36"/>
      <c r="C1263" s="256" t="s">
        <v>1</v>
      </c>
      <c r="D1263" s="256" t="s">
        <v>4608</v>
      </c>
      <c r="E1263" s="18" t="s">
        <v>1</v>
      </c>
      <c r="F1263" s="188">
        <v>19.175000000000001</v>
      </c>
      <c r="G1263" s="35"/>
      <c r="H1263" s="36"/>
    </row>
    <row r="1264" spans="1:8" s="2" customFormat="1" ht="16.95" customHeight="1">
      <c r="A1264" s="35"/>
      <c r="B1264" s="36"/>
      <c r="C1264" s="256" t="s">
        <v>1</v>
      </c>
      <c r="D1264" s="256" t="s">
        <v>1249</v>
      </c>
      <c r="E1264" s="18" t="s">
        <v>1</v>
      </c>
      <c r="F1264" s="188">
        <v>-13.65</v>
      </c>
      <c r="G1264" s="35"/>
      <c r="H1264" s="36"/>
    </row>
    <row r="1265" spans="1:8" s="2" customFormat="1" ht="16.95" customHeight="1">
      <c r="A1265" s="35"/>
      <c r="B1265" s="36"/>
      <c r="C1265" s="256" t="s">
        <v>1</v>
      </c>
      <c r="D1265" s="256" t="s">
        <v>1427</v>
      </c>
      <c r="E1265" s="18" t="s">
        <v>1</v>
      </c>
      <c r="F1265" s="188">
        <v>1.0880000000000001</v>
      </c>
      <c r="G1265" s="35"/>
      <c r="H1265" s="36"/>
    </row>
    <row r="1266" spans="1:8" s="2" customFormat="1" ht="16.95" customHeight="1">
      <c r="A1266" s="35"/>
      <c r="B1266" s="36"/>
      <c r="C1266" s="256" t="s">
        <v>1</v>
      </c>
      <c r="D1266" s="256" t="s">
        <v>1453</v>
      </c>
      <c r="E1266" s="18" t="s">
        <v>1</v>
      </c>
      <c r="F1266" s="188">
        <v>0</v>
      </c>
      <c r="G1266" s="35"/>
      <c r="H1266" s="36"/>
    </row>
    <row r="1267" spans="1:8" s="2" customFormat="1" ht="16.95" customHeight="1">
      <c r="A1267" s="35"/>
      <c r="B1267" s="36"/>
      <c r="C1267" s="256" t="s">
        <v>1</v>
      </c>
      <c r="D1267" s="256" t="s">
        <v>1226</v>
      </c>
      <c r="E1267" s="18" t="s">
        <v>1</v>
      </c>
      <c r="F1267" s="188">
        <v>0</v>
      </c>
      <c r="G1267" s="35"/>
      <c r="H1267" s="36"/>
    </row>
    <row r="1268" spans="1:8" s="2" customFormat="1" ht="16.95" customHeight="1">
      <c r="A1268" s="35"/>
      <c r="B1268" s="36"/>
      <c r="C1268" s="256" t="s">
        <v>1</v>
      </c>
      <c r="D1268" s="256" t="s">
        <v>4702</v>
      </c>
      <c r="E1268" s="18" t="s">
        <v>1</v>
      </c>
      <c r="F1268" s="188">
        <v>10.413</v>
      </c>
      <c r="G1268" s="35"/>
      <c r="H1268" s="36"/>
    </row>
    <row r="1269" spans="1:8" s="2" customFormat="1" ht="16.95" customHeight="1">
      <c r="A1269" s="35"/>
      <c r="B1269" s="36"/>
      <c r="C1269" s="256" t="s">
        <v>1</v>
      </c>
      <c r="D1269" s="256" t="s">
        <v>1177</v>
      </c>
      <c r="E1269" s="18" t="s">
        <v>1</v>
      </c>
      <c r="F1269" s="188">
        <v>0</v>
      </c>
      <c r="G1269" s="35"/>
      <c r="H1269" s="36"/>
    </row>
    <row r="1270" spans="1:8" s="2" customFormat="1" ht="16.95" customHeight="1">
      <c r="A1270" s="35"/>
      <c r="B1270" s="36"/>
      <c r="C1270" s="256" t="s">
        <v>1</v>
      </c>
      <c r="D1270" s="256" t="s">
        <v>4703</v>
      </c>
      <c r="E1270" s="18" t="s">
        <v>1</v>
      </c>
      <c r="F1270" s="188">
        <v>1.355</v>
      </c>
      <c r="G1270" s="35"/>
      <c r="H1270" s="36"/>
    </row>
    <row r="1271" spans="1:8" s="2" customFormat="1" ht="16.95" customHeight="1">
      <c r="A1271" s="35"/>
      <c r="B1271" s="36"/>
      <c r="C1271" s="256" t="s">
        <v>1</v>
      </c>
      <c r="D1271" s="256" t="s">
        <v>1456</v>
      </c>
      <c r="E1271" s="18" t="s">
        <v>1</v>
      </c>
      <c r="F1271" s="188">
        <v>0</v>
      </c>
      <c r="G1271" s="35"/>
      <c r="H1271" s="36"/>
    </row>
    <row r="1272" spans="1:8" s="2" customFormat="1" ht="16.95" customHeight="1">
      <c r="A1272" s="35"/>
      <c r="B1272" s="36"/>
      <c r="C1272" s="256" t="s">
        <v>1</v>
      </c>
      <c r="D1272" s="256" t="s">
        <v>1212</v>
      </c>
      <c r="E1272" s="18" t="s">
        <v>1</v>
      </c>
      <c r="F1272" s="188">
        <v>0</v>
      </c>
      <c r="G1272" s="35"/>
      <c r="H1272" s="36"/>
    </row>
    <row r="1273" spans="1:8" s="2" customFormat="1" ht="16.95" customHeight="1">
      <c r="A1273" s="35"/>
      <c r="B1273" s="36"/>
      <c r="C1273" s="256" t="s">
        <v>1</v>
      </c>
      <c r="D1273" s="256" t="s">
        <v>1457</v>
      </c>
      <c r="E1273" s="18" t="s">
        <v>1</v>
      </c>
      <c r="F1273" s="188">
        <v>1.6279999999999999</v>
      </c>
      <c r="G1273" s="35"/>
      <c r="H1273" s="36"/>
    </row>
    <row r="1274" spans="1:8" s="2" customFormat="1" ht="16.95" customHeight="1">
      <c r="A1274" s="35"/>
      <c r="B1274" s="36"/>
      <c r="C1274" s="256" t="s">
        <v>1</v>
      </c>
      <c r="D1274" s="256" t="s">
        <v>1177</v>
      </c>
      <c r="E1274" s="18" t="s">
        <v>1</v>
      </c>
      <c r="F1274" s="188">
        <v>0</v>
      </c>
      <c r="G1274" s="35"/>
      <c r="H1274" s="36"/>
    </row>
    <row r="1275" spans="1:8" s="2" customFormat="1" ht="16.95" customHeight="1">
      <c r="A1275" s="35"/>
      <c r="B1275" s="36"/>
      <c r="C1275" s="256" t="s">
        <v>1</v>
      </c>
      <c r="D1275" s="256" t="s">
        <v>4704</v>
      </c>
      <c r="E1275" s="18" t="s">
        <v>1</v>
      </c>
      <c r="F1275" s="188">
        <v>1.8160000000000001</v>
      </c>
      <c r="G1275" s="35"/>
      <c r="H1275" s="36"/>
    </row>
    <row r="1276" spans="1:8" s="2" customFormat="1" ht="16.95" customHeight="1">
      <c r="A1276" s="35"/>
      <c r="B1276" s="36"/>
      <c r="C1276" s="256" t="s">
        <v>1</v>
      </c>
      <c r="D1276" s="256" t="s">
        <v>1459</v>
      </c>
      <c r="E1276" s="18" t="s">
        <v>1</v>
      </c>
      <c r="F1276" s="188">
        <v>0</v>
      </c>
      <c r="G1276" s="35"/>
      <c r="H1276" s="36"/>
    </row>
    <row r="1277" spans="1:8" s="2" customFormat="1" ht="16.95" customHeight="1">
      <c r="A1277" s="35"/>
      <c r="B1277" s="36"/>
      <c r="C1277" s="256" t="s">
        <v>1</v>
      </c>
      <c r="D1277" s="256" t="s">
        <v>4705</v>
      </c>
      <c r="E1277" s="18" t="s">
        <v>1</v>
      </c>
      <c r="F1277" s="188">
        <v>21.555</v>
      </c>
      <c r="G1277" s="35"/>
      <c r="H1277" s="36"/>
    </row>
    <row r="1278" spans="1:8" s="2" customFormat="1" ht="16.95" customHeight="1">
      <c r="A1278" s="35"/>
      <c r="B1278" s="36"/>
      <c r="C1278" s="256" t="s">
        <v>1</v>
      </c>
      <c r="D1278" s="256" t="s">
        <v>1461</v>
      </c>
      <c r="E1278" s="18" t="s">
        <v>1</v>
      </c>
      <c r="F1278" s="188">
        <v>-11.096</v>
      </c>
      <c r="G1278" s="35"/>
      <c r="H1278" s="36"/>
    </row>
    <row r="1279" spans="1:8" s="2" customFormat="1" ht="16.95" customHeight="1">
      <c r="A1279" s="35"/>
      <c r="B1279" s="36"/>
      <c r="C1279" s="256" t="s">
        <v>1</v>
      </c>
      <c r="D1279" s="256" t="s">
        <v>1462</v>
      </c>
      <c r="E1279" s="18" t="s">
        <v>1</v>
      </c>
      <c r="F1279" s="188">
        <v>0.90500000000000003</v>
      </c>
      <c r="G1279" s="35"/>
      <c r="H1279" s="36"/>
    </row>
    <row r="1280" spans="1:8" s="2" customFormat="1" ht="16.95" customHeight="1">
      <c r="A1280" s="35"/>
      <c r="B1280" s="36"/>
      <c r="C1280" s="256" t="s">
        <v>1</v>
      </c>
      <c r="D1280" s="256" t="s">
        <v>1463</v>
      </c>
      <c r="E1280" s="18" t="s">
        <v>1</v>
      </c>
      <c r="F1280" s="188">
        <v>0</v>
      </c>
      <c r="G1280" s="35"/>
      <c r="H1280" s="36"/>
    </row>
    <row r="1281" spans="1:8" s="2" customFormat="1" ht="16.95" customHeight="1">
      <c r="A1281" s="35"/>
      <c r="B1281" s="36"/>
      <c r="C1281" s="256" t="s">
        <v>1</v>
      </c>
      <c r="D1281" s="256" t="s">
        <v>1226</v>
      </c>
      <c r="E1281" s="18" t="s">
        <v>1</v>
      </c>
      <c r="F1281" s="188">
        <v>0</v>
      </c>
      <c r="G1281" s="35"/>
      <c r="H1281" s="36"/>
    </row>
    <row r="1282" spans="1:8" s="2" customFormat="1" ht="16.95" customHeight="1">
      <c r="A1282" s="35"/>
      <c r="B1282" s="36"/>
      <c r="C1282" s="256" t="s">
        <v>1</v>
      </c>
      <c r="D1282" s="256" t="s">
        <v>4706</v>
      </c>
      <c r="E1282" s="18" t="s">
        <v>1</v>
      </c>
      <c r="F1282" s="188">
        <v>30.838999999999999</v>
      </c>
      <c r="G1282" s="35"/>
      <c r="H1282" s="36"/>
    </row>
    <row r="1283" spans="1:8" s="2" customFormat="1" ht="16.95" customHeight="1">
      <c r="A1283" s="35"/>
      <c r="B1283" s="36"/>
      <c r="C1283" s="256" t="s">
        <v>1</v>
      </c>
      <c r="D1283" s="256" t="s">
        <v>1465</v>
      </c>
      <c r="E1283" s="18" t="s">
        <v>1</v>
      </c>
      <c r="F1283" s="188">
        <v>-23.1</v>
      </c>
      <c r="G1283" s="35"/>
      <c r="H1283" s="36"/>
    </row>
    <row r="1284" spans="1:8" s="2" customFormat="1" ht="16.95" customHeight="1">
      <c r="A1284" s="35"/>
      <c r="B1284" s="36"/>
      <c r="C1284" s="256" t="s">
        <v>1</v>
      </c>
      <c r="D1284" s="256" t="s">
        <v>1466</v>
      </c>
      <c r="E1284" s="18" t="s">
        <v>1</v>
      </c>
      <c r="F1284" s="188">
        <v>2.1469999999999998</v>
      </c>
      <c r="G1284" s="35"/>
      <c r="H1284" s="36"/>
    </row>
    <row r="1285" spans="1:8" s="2" customFormat="1" ht="16.95" customHeight="1">
      <c r="A1285" s="35"/>
      <c r="B1285" s="36"/>
      <c r="C1285" s="256" t="s">
        <v>1</v>
      </c>
      <c r="D1285" s="256" t="s">
        <v>1467</v>
      </c>
      <c r="E1285" s="18" t="s">
        <v>1</v>
      </c>
      <c r="F1285" s="188">
        <v>0</v>
      </c>
      <c r="G1285" s="35"/>
      <c r="H1285" s="36"/>
    </row>
    <row r="1286" spans="1:8" s="2" customFormat="1" ht="16.95" customHeight="1">
      <c r="A1286" s="35"/>
      <c r="B1286" s="36"/>
      <c r="C1286" s="256" t="s">
        <v>1</v>
      </c>
      <c r="D1286" s="256" t="s">
        <v>1226</v>
      </c>
      <c r="E1286" s="18" t="s">
        <v>1</v>
      </c>
      <c r="F1286" s="188">
        <v>0</v>
      </c>
      <c r="G1286" s="35"/>
      <c r="H1286" s="36"/>
    </row>
    <row r="1287" spans="1:8" s="2" customFormat="1" ht="16.95" customHeight="1">
      <c r="A1287" s="35"/>
      <c r="B1287" s="36"/>
      <c r="C1287" s="256" t="s">
        <v>1</v>
      </c>
      <c r="D1287" s="256" t="s">
        <v>4707</v>
      </c>
      <c r="E1287" s="18" t="s">
        <v>1</v>
      </c>
      <c r="F1287" s="188">
        <v>28.338999999999999</v>
      </c>
      <c r="G1287" s="35"/>
      <c r="H1287" s="36"/>
    </row>
    <row r="1288" spans="1:8" s="2" customFormat="1" ht="16.95" customHeight="1">
      <c r="A1288" s="35"/>
      <c r="B1288" s="36"/>
      <c r="C1288" s="256" t="s">
        <v>1</v>
      </c>
      <c r="D1288" s="256" t="s">
        <v>1469</v>
      </c>
      <c r="E1288" s="18" t="s">
        <v>1</v>
      </c>
      <c r="F1288" s="188">
        <v>-8.99</v>
      </c>
      <c r="G1288" s="35"/>
      <c r="H1288" s="36"/>
    </row>
    <row r="1289" spans="1:8" s="2" customFormat="1" ht="16.95" customHeight="1">
      <c r="A1289" s="35"/>
      <c r="B1289" s="36"/>
      <c r="C1289" s="256" t="s">
        <v>1</v>
      </c>
      <c r="D1289" s="256" t="s">
        <v>1470</v>
      </c>
      <c r="E1289" s="18" t="s">
        <v>1</v>
      </c>
      <c r="F1289" s="188">
        <v>0.77700000000000002</v>
      </c>
      <c r="G1289" s="35"/>
      <c r="H1289" s="36"/>
    </row>
    <row r="1290" spans="1:8" s="2" customFormat="1" ht="16.95" customHeight="1">
      <c r="A1290" s="35"/>
      <c r="B1290" s="36"/>
      <c r="C1290" s="256" t="s">
        <v>1</v>
      </c>
      <c r="D1290" s="256" t="s">
        <v>1212</v>
      </c>
      <c r="E1290" s="18" t="s">
        <v>1</v>
      </c>
      <c r="F1290" s="188">
        <v>0</v>
      </c>
      <c r="G1290" s="35"/>
      <c r="H1290" s="36"/>
    </row>
    <row r="1291" spans="1:8" s="2" customFormat="1" ht="16.95" customHeight="1">
      <c r="A1291" s="35"/>
      <c r="B1291" s="36"/>
      <c r="C1291" s="256" t="s">
        <v>1</v>
      </c>
      <c r="D1291" s="256" t="s">
        <v>1471</v>
      </c>
      <c r="E1291" s="18" t="s">
        <v>1</v>
      </c>
      <c r="F1291" s="188">
        <v>1.1240000000000001</v>
      </c>
      <c r="G1291" s="35"/>
      <c r="H1291" s="36"/>
    </row>
    <row r="1292" spans="1:8" s="2" customFormat="1" ht="16.95" customHeight="1">
      <c r="A1292" s="35"/>
      <c r="B1292" s="36"/>
      <c r="C1292" s="256" t="s">
        <v>1</v>
      </c>
      <c r="D1292" s="256" t="s">
        <v>1116</v>
      </c>
      <c r="E1292" s="18" t="s">
        <v>1</v>
      </c>
      <c r="F1292" s="188">
        <v>0</v>
      </c>
      <c r="G1292" s="35"/>
      <c r="H1292" s="36"/>
    </row>
    <row r="1293" spans="1:8" s="2" customFormat="1" ht="16.95" customHeight="1">
      <c r="A1293" s="35"/>
      <c r="B1293" s="36"/>
      <c r="C1293" s="256" t="s">
        <v>1</v>
      </c>
      <c r="D1293" s="256" t="s">
        <v>1226</v>
      </c>
      <c r="E1293" s="18" t="s">
        <v>1</v>
      </c>
      <c r="F1293" s="188">
        <v>0</v>
      </c>
      <c r="G1293" s="35"/>
      <c r="H1293" s="36"/>
    </row>
    <row r="1294" spans="1:8" s="2" customFormat="1" ht="16.95" customHeight="1">
      <c r="A1294" s="35"/>
      <c r="B1294" s="36"/>
      <c r="C1294" s="256" t="s">
        <v>1</v>
      </c>
      <c r="D1294" s="256" t="s">
        <v>4708</v>
      </c>
      <c r="E1294" s="18" t="s">
        <v>1</v>
      </c>
      <c r="F1294" s="188">
        <v>9.18</v>
      </c>
      <c r="G1294" s="35"/>
      <c r="H1294" s="36"/>
    </row>
    <row r="1295" spans="1:8" s="2" customFormat="1" ht="16.95" customHeight="1">
      <c r="A1295" s="35"/>
      <c r="B1295" s="36"/>
      <c r="C1295" s="256" t="s">
        <v>1</v>
      </c>
      <c r="D1295" s="256" t="s">
        <v>1473</v>
      </c>
      <c r="E1295" s="18" t="s">
        <v>1</v>
      </c>
      <c r="F1295" s="188">
        <v>-6.8</v>
      </c>
      <c r="G1295" s="35"/>
      <c r="H1295" s="36"/>
    </row>
    <row r="1296" spans="1:8" s="2" customFormat="1" ht="16.95" customHeight="1">
      <c r="A1296" s="35"/>
      <c r="B1296" s="36"/>
      <c r="C1296" s="256" t="s">
        <v>1</v>
      </c>
      <c r="D1296" s="256" t="s">
        <v>1474</v>
      </c>
      <c r="E1296" s="18" t="s">
        <v>1</v>
      </c>
      <c r="F1296" s="188">
        <v>0.59699999999999998</v>
      </c>
      <c r="G1296" s="35"/>
      <c r="H1296" s="36"/>
    </row>
    <row r="1297" spans="1:8" s="2" customFormat="1" ht="16.95" customHeight="1">
      <c r="A1297" s="35"/>
      <c r="B1297" s="36"/>
      <c r="C1297" s="256" t="s">
        <v>1</v>
      </c>
      <c r="D1297" s="256" t="s">
        <v>1212</v>
      </c>
      <c r="E1297" s="18" t="s">
        <v>1</v>
      </c>
      <c r="F1297" s="188">
        <v>0</v>
      </c>
      <c r="G1297" s="35"/>
      <c r="H1297" s="36"/>
    </row>
    <row r="1298" spans="1:8" s="2" customFormat="1" ht="16.95" customHeight="1">
      <c r="A1298" s="35"/>
      <c r="B1298" s="36"/>
      <c r="C1298" s="256" t="s">
        <v>1</v>
      </c>
      <c r="D1298" s="256" t="s">
        <v>1471</v>
      </c>
      <c r="E1298" s="18" t="s">
        <v>1</v>
      </c>
      <c r="F1298" s="188">
        <v>1.1240000000000001</v>
      </c>
      <c r="G1298" s="35"/>
      <c r="H1298" s="36"/>
    </row>
    <row r="1299" spans="1:8" s="2" customFormat="1" ht="16.95" customHeight="1">
      <c r="A1299" s="35"/>
      <c r="B1299" s="36"/>
      <c r="C1299" s="256" t="s">
        <v>1</v>
      </c>
      <c r="D1299" s="256" t="s">
        <v>1118</v>
      </c>
      <c r="E1299" s="18" t="s">
        <v>1</v>
      </c>
      <c r="F1299" s="188">
        <v>0</v>
      </c>
      <c r="G1299" s="35"/>
      <c r="H1299" s="36"/>
    </row>
    <row r="1300" spans="1:8" s="2" customFormat="1" ht="16.95" customHeight="1">
      <c r="A1300" s="35"/>
      <c r="B1300" s="36"/>
      <c r="C1300" s="256" t="s">
        <v>1</v>
      </c>
      <c r="D1300" s="256" t="s">
        <v>1226</v>
      </c>
      <c r="E1300" s="18" t="s">
        <v>1</v>
      </c>
      <c r="F1300" s="188">
        <v>0</v>
      </c>
      <c r="G1300" s="35"/>
      <c r="H1300" s="36"/>
    </row>
    <row r="1301" spans="1:8" s="2" customFormat="1" ht="16.95" customHeight="1">
      <c r="A1301" s="35"/>
      <c r="B1301" s="36"/>
      <c r="C1301" s="256" t="s">
        <v>1</v>
      </c>
      <c r="D1301" s="256" t="s">
        <v>4709</v>
      </c>
      <c r="E1301" s="18" t="s">
        <v>1</v>
      </c>
      <c r="F1301" s="188">
        <v>7.1280000000000001</v>
      </c>
      <c r="G1301" s="35"/>
      <c r="H1301" s="36"/>
    </row>
    <row r="1302" spans="1:8" s="2" customFormat="1" ht="16.95" customHeight="1">
      <c r="A1302" s="35"/>
      <c r="B1302" s="36"/>
      <c r="C1302" s="256" t="s">
        <v>1</v>
      </c>
      <c r="D1302" s="256" t="s">
        <v>1476</v>
      </c>
      <c r="E1302" s="18" t="s">
        <v>1</v>
      </c>
      <c r="F1302" s="188">
        <v>-5.28</v>
      </c>
      <c r="G1302" s="35"/>
      <c r="H1302" s="36"/>
    </row>
    <row r="1303" spans="1:8" s="2" customFormat="1" ht="16.95" customHeight="1">
      <c r="A1303" s="35"/>
      <c r="B1303" s="36"/>
      <c r="C1303" s="256" t="s">
        <v>1</v>
      </c>
      <c r="D1303" s="256" t="s">
        <v>1477</v>
      </c>
      <c r="E1303" s="18" t="s">
        <v>1</v>
      </c>
      <c r="F1303" s="188">
        <v>0.56499999999999995</v>
      </c>
      <c r="G1303" s="35"/>
      <c r="H1303" s="36"/>
    </row>
    <row r="1304" spans="1:8" s="2" customFormat="1" ht="16.95" customHeight="1">
      <c r="A1304" s="35"/>
      <c r="B1304" s="36"/>
      <c r="C1304" s="256" t="s">
        <v>1</v>
      </c>
      <c r="D1304" s="256" t="s">
        <v>1120</v>
      </c>
      <c r="E1304" s="18" t="s">
        <v>1</v>
      </c>
      <c r="F1304" s="188">
        <v>0</v>
      </c>
      <c r="G1304" s="35"/>
      <c r="H1304" s="36"/>
    </row>
    <row r="1305" spans="1:8" s="2" customFormat="1" ht="16.95" customHeight="1">
      <c r="A1305" s="35"/>
      <c r="B1305" s="36"/>
      <c r="C1305" s="256" t="s">
        <v>1</v>
      </c>
      <c r="D1305" s="256" t="s">
        <v>1226</v>
      </c>
      <c r="E1305" s="18" t="s">
        <v>1</v>
      </c>
      <c r="F1305" s="188">
        <v>0</v>
      </c>
      <c r="G1305" s="35"/>
      <c r="H1305" s="36"/>
    </row>
    <row r="1306" spans="1:8" s="2" customFormat="1" ht="16.95" customHeight="1">
      <c r="A1306" s="35"/>
      <c r="B1306" s="36"/>
      <c r="C1306" s="256" t="s">
        <v>1</v>
      </c>
      <c r="D1306" s="256" t="s">
        <v>4710</v>
      </c>
      <c r="E1306" s="18" t="s">
        <v>1</v>
      </c>
      <c r="F1306" s="188">
        <v>7.1150000000000002</v>
      </c>
      <c r="G1306" s="35"/>
      <c r="H1306" s="36"/>
    </row>
    <row r="1307" spans="1:8" s="2" customFormat="1" ht="16.95" customHeight="1">
      <c r="A1307" s="35"/>
      <c r="B1307" s="36"/>
      <c r="C1307" s="256" t="s">
        <v>1</v>
      </c>
      <c r="D1307" s="256" t="s">
        <v>1479</v>
      </c>
      <c r="E1307" s="18" t="s">
        <v>1</v>
      </c>
      <c r="F1307" s="188">
        <v>-5.27</v>
      </c>
      <c r="G1307" s="35"/>
      <c r="H1307" s="36"/>
    </row>
    <row r="1308" spans="1:8" s="2" customFormat="1" ht="16.95" customHeight="1">
      <c r="A1308" s="35"/>
      <c r="B1308" s="36"/>
      <c r="C1308" s="256" t="s">
        <v>1</v>
      </c>
      <c r="D1308" s="256" t="s">
        <v>1480</v>
      </c>
      <c r="E1308" s="18" t="s">
        <v>1</v>
      </c>
      <c r="F1308" s="188">
        <v>0.56399999999999995</v>
      </c>
      <c r="G1308" s="35"/>
      <c r="H1308" s="36"/>
    </row>
    <row r="1309" spans="1:8" s="2" customFormat="1" ht="16.95" customHeight="1">
      <c r="A1309" s="35"/>
      <c r="B1309" s="36"/>
      <c r="C1309" s="256" t="s">
        <v>1</v>
      </c>
      <c r="D1309" s="256" t="s">
        <v>1122</v>
      </c>
      <c r="E1309" s="18" t="s">
        <v>1</v>
      </c>
      <c r="F1309" s="188">
        <v>0</v>
      </c>
      <c r="G1309" s="35"/>
      <c r="H1309" s="36"/>
    </row>
    <row r="1310" spans="1:8" s="2" customFormat="1" ht="16.95" customHeight="1">
      <c r="A1310" s="35"/>
      <c r="B1310" s="36"/>
      <c r="C1310" s="256" t="s">
        <v>1</v>
      </c>
      <c r="D1310" s="256" t="s">
        <v>1226</v>
      </c>
      <c r="E1310" s="18" t="s">
        <v>1</v>
      </c>
      <c r="F1310" s="188">
        <v>0</v>
      </c>
      <c r="G1310" s="35"/>
      <c r="H1310" s="36"/>
    </row>
    <row r="1311" spans="1:8" s="2" customFormat="1" ht="16.95" customHeight="1">
      <c r="A1311" s="35"/>
      <c r="B1311" s="36"/>
      <c r="C1311" s="256" t="s">
        <v>1</v>
      </c>
      <c r="D1311" s="256" t="s">
        <v>4711</v>
      </c>
      <c r="E1311" s="18" t="s">
        <v>1</v>
      </c>
      <c r="F1311" s="188">
        <v>7.1550000000000002</v>
      </c>
      <c r="G1311" s="35"/>
      <c r="H1311" s="36"/>
    </row>
    <row r="1312" spans="1:8" s="2" customFormat="1" ht="16.95" customHeight="1">
      <c r="A1312" s="35"/>
      <c r="B1312" s="36"/>
      <c r="C1312" s="256" t="s">
        <v>1</v>
      </c>
      <c r="D1312" s="256" t="s">
        <v>1482</v>
      </c>
      <c r="E1312" s="18" t="s">
        <v>1</v>
      </c>
      <c r="F1312" s="188">
        <v>-5.3</v>
      </c>
      <c r="G1312" s="35"/>
      <c r="H1312" s="36"/>
    </row>
    <row r="1313" spans="1:8" s="2" customFormat="1" ht="16.95" customHeight="1">
      <c r="A1313" s="35"/>
      <c r="B1313" s="36"/>
      <c r="C1313" s="256" t="s">
        <v>1</v>
      </c>
      <c r="D1313" s="256" t="s">
        <v>1483</v>
      </c>
      <c r="E1313" s="18" t="s">
        <v>1</v>
      </c>
      <c r="F1313" s="188">
        <v>0.56699999999999995</v>
      </c>
      <c r="G1313" s="35"/>
      <c r="H1313" s="36"/>
    </row>
    <row r="1314" spans="1:8" s="2" customFormat="1" ht="16.95" customHeight="1">
      <c r="A1314" s="35"/>
      <c r="B1314" s="36"/>
      <c r="C1314" s="256" t="s">
        <v>1</v>
      </c>
      <c r="D1314" s="256" t="s">
        <v>1124</v>
      </c>
      <c r="E1314" s="18" t="s">
        <v>1</v>
      </c>
      <c r="F1314" s="188">
        <v>0</v>
      </c>
      <c r="G1314" s="35"/>
      <c r="H1314" s="36"/>
    </row>
    <row r="1315" spans="1:8" s="2" customFormat="1" ht="16.95" customHeight="1">
      <c r="A1315" s="35"/>
      <c r="B1315" s="36"/>
      <c r="C1315" s="256" t="s">
        <v>1</v>
      </c>
      <c r="D1315" s="256" t="s">
        <v>1226</v>
      </c>
      <c r="E1315" s="18" t="s">
        <v>1</v>
      </c>
      <c r="F1315" s="188">
        <v>0</v>
      </c>
      <c r="G1315" s="35"/>
      <c r="H1315" s="36"/>
    </row>
    <row r="1316" spans="1:8" s="2" customFormat="1" ht="16.95" customHeight="1">
      <c r="A1316" s="35"/>
      <c r="B1316" s="36"/>
      <c r="C1316" s="256" t="s">
        <v>1</v>
      </c>
      <c r="D1316" s="256" t="s">
        <v>4712</v>
      </c>
      <c r="E1316" s="18" t="s">
        <v>1</v>
      </c>
      <c r="F1316" s="188">
        <v>20.812000000000001</v>
      </c>
      <c r="G1316" s="35"/>
      <c r="H1316" s="36"/>
    </row>
    <row r="1317" spans="1:8" s="2" customFormat="1" ht="16.95" customHeight="1">
      <c r="A1317" s="35"/>
      <c r="B1317" s="36"/>
      <c r="C1317" s="256" t="s">
        <v>1</v>
      </c>
      <c r="D1317" s="256" t="s">
        <v>4713</v>
      </c>
      <c r="E1317" s="18" t="s">
        <v>1</v>
      </c>
      <c r="F1317" s="188">
        <v>8.2159999999999993</v>
      </c>
      <c r="G1317" s="35"/>
      <c r="H1317" s="36"/>
    </row>
    <row r="1318" spans="1:8" s="2" customFormat="1" ht="16.95" customHeight="1">
      <c r="A1318" s="35"/>
      <c r="B1318" s="36"/>
      <c r="C1318" s="256" t="s">
        <v>1</v>
      </c>
      <c r="D1318" s="256" t="s">
        <v>1486</v>
      </c>
      <c r="E1318" s="18" t="s">
        <v>1</v>
      </c>
      <c r="F1318" s="188">
        <v>-5.25</v>
      </c>
      <c r="G1318" s="35"/>
      <c r="H1318" s="36"/>
    </row>
    <row r="1319" spans="1:8" s="2" customFormat="1" ht="16.95" customHeight="1">
      <c r="A1319" s="35"/>
      <c r="B1319" s="36"/>
      <c r="C1319" s="256" t="s">
        <v>1</v>
      </c>
      <c r="D1319" s="256" t="s">
        <v>1487</v>
      </c>
      <c r="E1319" s="18" t="s">
        <v>1</v>
      </c>
      <c r="F1319" s="188">
        <v>0.55900000000000005</v>
      </c>
      <c r="G1319" s="35"/>
      <c r="H1319" s="36"/>
    </row>
    <row r="1320" spans="1:8" s="2" customFormat="1" ht="16.95" customHeight="1">
      <c r="A1320" s="35"/>
      <c r="B1320" s="36"/>
      <c r="C1320" s="256" t="s">
        <v>1</v>
      </c>
      <c r="D1320" s="256" t="s">
        <v>4714</v>
      </c>
      <c r="E1320" s="18" t="s">
        <v>1</v>
      </c>
      <c r="F1320" s="188">
        <v>0</v>
      </c>
      <c r="G1320" s="35"/>
      <c r="H1320" s="36"/>
    </row>
    <row r="1321" spans="1:8" s="2" customFormat="1" ht="16.95" customHeight="1">
      <c r="A1321" s="35"/>
      <c r="B1321" s="36"/>
      <c r="C1321" s="256" t="s">
        <v>1</v>
      </c>
      <c r="D1321" s="256" t="s">
        <v>1226</v>
      </c>
      <c r="E1321" s="18" t="s">
        <v>1</v>
      </c>
      <c r="F1321" s="188">
        <v>0</v>
      </c>
      <c r="G1321" s="35"/>
      <c r="H1321" s="36"/>
    </row>
    <row r="1322" spans="1:8" s="2" customFormat="1" ht="16.95" customHeight="1">
      <c r="A1322" s="35"/>
      <c r="B1322" s="36"/>
      <c r="C1322" s="256" t="s">
        <v>1</v>
      </c>
      <c r="D1322" s="256" t="s">
        <v>4715</v>
      </c>
      <c r="E1322" s="18" t="s">
        <v>1</v>
      </c>
      <c r="F1322" s="188">
        <v>39.447000000000003</v>
      </c>
      <c r="G1322" s="35"/>
      <c r="H1322" s="36"/>
    </row>
    <row r="1323" spans="1:8" s="2" customFormat="1" ht="16.95" customHeight="1">
      <c r="A1323" s="35"/>
      <c r="B1323" s="36"/>
      <c r="C1323" s="256" t="s">
        <v>1</v>
      </c>
      <c r="D1323" s="256" t="s">
        <v>4716</v>
      </c>
      <c r="E1323" s="18" t="s">
        <v>1</v>
      </c>
      <c r="F1323" s="188">
        <v>15.711</v>
      </c>
      <c r="G1323" s="35"/>
      <c r="H1323" s="36"/>
    </row>
    <row r="1324" spans="1:8" s="2" customFormat="1" ht="16.95" customHeight="1">
      <c r="A1324" s="35"/>
      <c r="B1324" s="36"/>
      <c r="C1324" s="256" t="s">
        <v>1</v>
      </c>
      <c r="D1324" s="256" t="s">
        <v>1491</v>
      </c>
      <c r="E1324" s="18" t="s">
        <v>1</v>
      </c>
      <c r="F1324" s="188">
        <v>-6.93</v>
      </c>
      <c r="G1324" s="35"/>
      <c r="H1324" s="36"/>
    </row>
    <row r="1325" spans="1:8" s="2" customFormat="1" ht="16.95" customHeight="1">
      <c r="A1325" s="35"/>
      <c r="B1325" s="36"/>
      <c r="C1325" s="256" t="s">
        <v>1</v>
      </c>
      <c r="D1325" s="256" t="s">
        <v>1492</v>
      </c>
      <c r="E1325" s="18" t="s">
        <v>1</v>
      </c>
      <c r="F1325" s="188">
        <v>0.44800000000000001</v>
      </c>
      <c r="G1325" s="35"/>
      <c r="H1325" s="36"/>
    </row>
    <row r="1326" spans="1:8" s="2" customFormat="1" ht="16.95" customHeight="1">
      <c r="A1326" s="35"/>
      <c r="B1326" s="36"/>
      <c r="C1326" s="256" t="s">
        <v>1</v>
      </c>
      <c r="D1326" s="256" t="s">
        <v>1177</v>
      </c>
      <c r="E1326" s="18" t="s">
        <v>1</v>
      </c>
      <c r="F1326" s="188">
        <v>0</v>
      </c>
      <c r="G1326" s="35"/>
      <c r="H1326" s="36"/>
    </row>
    <row r="1327" spans="1:8" s="2" customFormat="1" ht="16.95" customHeight="1">
      <c r="A1327" s="35"/>
      <c r="B1327" s="36"/>
      <c r="C1327" s="256" t="s">
        <v>1</v>
      </c>
      <c r="D1327" s="256" t="s">
        <v>4717</v>
      </c>
      <c r="E1327" s="18" t="s">
        <v>1</v>
      </c>
      <c r="F1327" s="188">
        <v>0.621</v>
      </c>
      <c r="G1327" s="35"/>
      <c r="H1327" s="36"/>
    </row>
    <row r="1328" spans="1:8" s="2" customFormat="1" ht="16.95" customHeight="1">
      <c r="A1328" s="35"/>
      <c r="B1328" s="36"/>
      <c r="C1328" s="256" t="s">
        <v>1</v>
      </c>
      <c r="D1328" s="256" t="s">
        <v>1212</v>
      </c>
      <c r="E1328" s="18" t="s">
        <v>1</v>
      </c>
      <c r="F1328" s="188">
        <v>0</v>
      </c>
      <c r="G1328" s="35"/>
      <c r="H1328" s="36"/>
    </row>
    <row r="1329" spans="1:8" s="2" customFormat="1" ht="16.95" customHeight="1">
      <c r="A1329" s="35"/>
      <c r="B1329" s="36"/>
      <c r="C1329" s="256" t="s">
        <v>1</v>
      </c>
      <c r="D1329" s="256" t="s">
        <v>1494</v>
      </c>
      <c r="E1329" s="18" t="s">
        <v>1</v>
      </c>
      <c r="F1329" s="188">
        <v>0.27</v>
      </c>
      <c r="G1329" s="35"/>
      <c r="H1329" s="36"/>
    </row>
    <row r="1330" spans="1:8" s="2" customFormat="1" ht="16.95" customHeight="1">
      <c r="A1330" s="35"/>
      <c r="B1330" s="36"/>
      <c r="C1330" s="256" t="s">
        <v>1</v>
      </c>
      <c r="D1330" s="256" t="s">
        <v>1136</v>
      </c>
      <c r="E1330" s="18" t="s">
        <v>1</v>
      </c>
      <c r="F1330" s="188">
        <v>0</v>
      </c>
      <c r="G1330" s="35"/>
      <c r="H1330" s="36"/>
    </row>
    <row r="1331" spans="1:8" s="2" customFormat="1" ht="16.95" customHeight="1">
      <c r="A1331" s="35"/>
      <c r="B1331" s="36"/>
      <c r="C1331" s="256" t="s">
        <v>1</v>
      </c>
      <c r="D1331" s="256" t="s">
        <v>1177</v>
      </c>
      <c r="E1331" s="18" t="s">
        <v>1</v>
      </c>
      <c r="F1331" s="188">
        <v>0</v>
      </c>
      <c r="G1331" s="35"/>
      <c r="H1331" s="36"/>
    </row>
    <row r="1332" spans="1:8" s="2" customFormat="1" ht="16.95" customHeight="1">
      <c r="A1332" s="35"/>
      <c r="B1332" s="36"/>
      <c r="C1332" s="256" t="s">
        <v>1</v>
      </c>
      <c r="D1332" s="256" t="s">
        <v>4718</v>
      </c>
      <c r="E1332" s="18" t="s">
        <v>1</v>
      </c>
      <c r="F1332" s="188">
        <v>24.16</v>
      </c>
      <c r="G1332" s="35"/>
      <c r="H1332" s="36"/>
    </row>
    <row r="1333" spans="1:8" s="2" customFormat="1" ht="16.95" customHeight="1">
      <c r="A1333" s="35"/>
      <c r="B1333" s="36"/>
      <c r="C1333" s="256" t="s">
        <v>1</v>
      </c>
      <c r="D1333" s="256" t="s">
        <v>1226</v>
      </c>
      <c r="E1333" s="18" t="s">
        <v>1</v>
      </c>
      <c r="F1333" s="188">
        <v>0</v>
      </c>
      <c r="G1333" s="35"/>
      <c r="H1333" s="36"/>
    </row>
    <row r="1334" spans="1:8" s="2" customFormat="1" ht="16.95" customHeight="1">
      <c r="A1334" s="35"/>
      <c r="B1334" s="36"/>
      <c r="C1334" s="256" t="s">
        <v>1</v>
      </c>
      <c r="D1334" s="256" t="s">
        <v>4719</v>
      </c>
      <c r="E1334" s="18" t="s">
        <v>1</v>
      </c>
      <c r="F1334" s="188">
        <v>19.227</v>
      </c>
      <c r="G1334" s="35"/>
      <c r="H1334" s="36"/>
    </row>
    <row r="1335" spans="1:8" s="2" customFormat="1" ht="16.95" customHeight="1">
      <c r="A1335" s="35"/>
      <c r="B1335" s="36"/>
      <c r="C1335" s="256" t="s">
        <v>1</v>
      </c>
      <c r="D1335" s="256" t="s">
        <v>4634</v>
      </c>
      <c r="E1335" s="18" t="s">
        <v>1</v>
      </c>
      <c r="F1335" s="188">
        <v>19.47</v>
      </c>
      <c r="G1335" s="35"/>
      <c r="H1335" s="36"/>
    </row>
    <row r="1336" spans="1:8" s="2" customFormat="1" ht="16.95" customHeight="1">
      <c r="A1336" s="35"/>
      <c r="B1336" s="36"/>
      <c r="C1336" s="256" t="s">
        <v>1</v>
      </c>
      <c r="D1336" s="256" t="s">
        <v>1307</v>
      </c>
      <c r="E1336" s="18" t="s">
        <v>1</v>
      </c>
      <c r="F1336" s="188">
        <v>-13.86</v>
      </c>
      <c r="G1336" s="35"/>
      <c r="H1336" s="36"/>
    </row>
    <row r="1337" spans="1:8" s="2" customFormat="1" ht="16.95" customHeight="1">
      <c r="A1337" s="35"/>
      <c r="B1337" s="36"/>
      <c r="C1337" s="256" t="s">
        <v>1</v>
      </c>
      <c r="D1337" s="256" t="s">
        <v>1497</v>
      </c>
      <c r="E1337" s="18" t="s">
        <v>1</v>
      </c>
      <c r="F1337" s="188">
        <v>1.333</v>
      </c>
      <c r="G1337" s="35"/>
      <c r="H1337" s="36"/>
    </row>
    <row r="1338" spans="1:8" s="2" customFormat="1" ht="16.95" customHeight="1">
      <c r="A1338" s="35"/>
      <c r="B1338" s="36"/>
      <c r="C1338" s="256" t="s">
        <v>1</v>
      </c>
      <c r="D1338" s="256" t="s">
        <v>1212</v>
      </c>
      <c r="E1338" s="18" t="s">
        <v>1</v>
      </c>
      <c r="F1338" s="188">
        <v>0</v>
      </c>
      <c r="G1338" s="35"/>
      <c r="H1338" s="36"/>
    </row>
    <row r="1339" spans="1:8" s="2" customFormat="1" ht="16.95" customHeight="1">
      <c r="A1339" s="35"/>
      <c r="B1339" s="36"/>
      <c r="C1339" s="256" t="s">
        <v>1</v>
      </c>
      <c r="D1339" s="256" t="s">
        <v>1498</v>
      </c>
      <c r="E1339" s="18" t="s">
        <v>1</v>
      </c>
      <c r="F1339" s="188">
        <v>0.81100000000000005</v>
      </c>
      <c r="G1339" s="35"/>
      <c r="H1339" s="36"/>
    </row>
    <row r="1340" spans="1:8" s="2" customFormat="1" ht="16.95" customHeight="1">
      <c r="A1340" s="35"/>
      <c r="B1340" s="36"/>
      <c r="C1340" s="256" t="s">
        <v>1</v>
      </c>
      <c r="D1340" s="256" t="s">
        <v>1134</v>
      </c>
      <c r="E1340" s="18" t="s">
        <v>1</v>
      </c>
      <c r="F1340" s="188">
        <v>0</v>
      </c>
      <c r="G1340" s="35"/>
      <c r="H1340" s="36"/>
    </row>
    <row r="1341" spans="1:8" s="2" customFormat="1" ht="16.95" customHeight="1">
      <c r="A1341" s="35"/>
      <c r="B1341" s="36"/>
      <c r="C1341" s="256" t="s">
        <v>1</v>
      </c>
      <c r="D1341" s="256" t="s">
        <v>1226</v>
      </c>
      <c r="E1341" s="18" t="s">
        <v>1</v>
      </c>
      <c r="F1341" s="188">
        <v>0</v>
      </c>
      <c r="G1341" s="35"/>
      <c r="H1341" s="36"/>
    </row>
    <row r="1342" spans="1:8" s="2" customFormat="1" ht="16.95" customHeight="1">
      <c r="A1342" s="35"/>
      <c r="B1342" s="36"/>
      <c r="C1342" s="256" t="s">
        <v>1</v>
      </c>
      <c r="D1342" s="256" t="s">
        <v>4634</v>
      </c>
      <c r="E1342" s="18" t="s">
        <v>1</v>
      </c>
      <c r="F1342" s="188">
        <v>19.47</v>
      </c>
      <c r="G1342" s="35"/>
      <c r="H1342" s="36"/>
    </row>
    <row r="1343" spans="1:8" s="2" customFormat="1" ht="16.95" customHeight="1">
      <c r="A1343" s="35"/>
      <c r="B1343" s="36"/>
      <c r="C1343" s="256" t="s">
        <v>1</v>
      </c>
      <c r="D1343" s="256" t="s">
        <v>1307</v>
      </c>
      <c r="E1343" s="18" t="s">
        <v>1</v>
      </c>
      <c r="F1343" s="188">
        <v>-13.86</v>
      </c>
      <c r="G1343" s="35"/>
      <c r="H1343" s="36"/>
    </row>
    <row r="1344" spans="1:8" s="2" customFormat="1" ht="16.95" customHeight="1">
      <c r="A1344" s="35"/>
      <c r="B1344" s="36"/>
      <c r="C1344" s="256" t="s">
        <v>1</v>
      </c>
      <c r="D1344" s="256" t="s">
        <v>1499</v>
      </c>
      <c r="E1344" s="18" t="s">
        <v>1</v>
      </c>
      <c r="F1344" s="188">
        <v>1.417</v>
      </c>
      <c r="G1344" s="35"/>
      <c r="H1344" s="36"/>
    </row>
    <row r="1345" spans="1:8" s="2" customFormat="1" ht="16.95" customHeight="1">
      <c r="A1345" s="35"/>
      <c r="B1345" s="36"/>
      <c r="C1345" s="256" t="s">
        <v>1</v>
      </c>
      <c r="D1345" s="256" t="s">
        <v>1132</v>
      </c>
      <c r="E1345" s="18" t="s">
        <v>1</v>
      </c>
      <c r="F1345" s="188">
        <v>0</v>
      </c>
      <c r="G1345" s="35"/>
      <c r="H1345" s="36"/>
    </row>
    <row r="1346" spans="1:8" s="2" customFormat="1" ht="16.95" customHeight="1">
      <c r="A1346" s="35"/>
      <c r="B1346" s="36"/>
      <c r="C1346" s="256" t="s">
        <v>1</v>
      </c>
      <c r="D1346" s="256" t="s">
        <v>1177</v>
      </c>
      <c r="E1346" s="18" t="s">
        <v>1</v>
      </c>
      <c r="F1346" s="188">
        <v>0</v>
      </c>
      <c r="G1346" s="35"/>
      <c r="H1346" s="36"/>
    </row>
    <row r="1347" spans="1:8" s="2" customFormat="1" ht="16.95" customHeight="1">
      <c r="A1347" s="35"/>
      <c r="B1347" s="36"/>
      <c r="C1347" s="256" t="s">
        <v>1</v>
      </c>
      <c r="D1347" s="256" t="s">
        <v>4720</v>
      </c>
      <c r="E1347" s="18" t="s">
        <v>1</v>
      </c>
      <c r="F1347" s="188">
        <v>3.0859999999999999</v>
      </c>
      <c r="G1347" s="35"/>
      <c r="H1347" s="36"/>
    </row>
    <row r="1348" spans="1:8" s="2" customFormat="1" ht="16.95" customHeight="1">
      <c r="A1348" s="35"/>
      <c r="B1348" s="36"/>
      <c r="C1348" s="256" t="s">
        <v>1</v>
      </c>
      <c r="D1348" s="256" t="s">
        <v>1226</v>
      </c>
      <c r="E1348" s="18" t="s">
        <v>1</v>
      </c>
      <c r="F1348" s="188">
        <v>0</v>
      </c>
      <c r="G1348" s="35"/>
      <c r="H1348" s="36"/>
    </row>
    <row r="1349" spans="1:8" s="2" customFormat="1" ht="16.95" customHeight="1">
      <c r="A1349" s="35"/>
      <c r="B1349" s="36"/>
      <c r="C1349" s="256" t="s">
        <v>1</v>
      </c>
      <c r="D1349" s="256" t="s">
        <v>4634</v>
      </c>
      <c r="E1349" s="18" t="s">
        <v>1</v>
      </c>
      <c r="F1349" s="188">
        <v>19.47</v>
      </c>
      <c r="G1349" s="35"/>
      <c r="H1349" s="36"/>
    </row>
    <row r="1350" spans="1:8" s="2" customFormat="1" ht="16.95" customHeight="1">
      <c r="A1350" s="35"/>
      <c r="B1350" s="36"/>
      <c r="C1350" s="256" t="s">
        <v>1</v>
      </c>
      <c r="D1350" s="256" t="s">
        <v>1307</v>
      </c>
      <c r="E1350" s="18" t="s">
        <v>1</v>
      </c>
      <c r="F1350" s="188">
        <v>-13.86</v>
      </c>
      <c r="G1350" s="35"/>
      <c r="H1350" s="36"/>
    </row>
    <row r="1351" spans="1:8" s="2" customFormat="1" ht="16.95" customHeight="1">
      <c r="A1351" s="35"/>
      <c r="B1351" s="36"/>
      <c r="C1351" s="256" t="s">
        <v>1</v>
      </c>
      <c r="D1351" s="256" t="s">
        <v>1501</v>
      </c>
      <c r="E1351" s="18" t="s">
        <v>1</v>
      </c>
      <c r="F1351" s="188">
        <v>1.411</v>
      </c>
      <c r="G1351" s="35"/>
      <c r="H1351" s="36"/>
    </row>
    <row r="1352" spans="1:8" s="2" customFormat="1" ht="16.95" customHeight="1">
      <c r="A1352" s="35"/>
      <c r="B1352" s="36"/>
      <c r="C1352" s="256" t="s">
        <v>1</v>
      </c>
      <c r="D1352" s="256" t="s">
        <v>1130</v>
      </c>
      <c r="E1352" s="18" t="s">
        <v>1</v>
      </c>
      <c r="F1352" s="188">
        <v>0</v>
      </c>
      <c r="G1352" s="35"/>
      <c r="H1352" s="36"/>
    </row>
    <row r="1353" spans="1:8" s="2" customFormat="1" ht="16.95" customHeight="1">
      <c r="A1353" s="35"/>
      <c r="B1353" s="36"/>
      <c r="C1353" s="256" t="s">
        <v>1</v>
      </c>
      <c r="D1353" s="256" t="s">
        <v>1177</v>
      </c>
      <c r="E1353" s="18" t="s">
        <v>1</v>
      </c>
      <c r="F1353" s="188">
        <v>0</v>
      </c>
      <c r="G1353" s="35"/>
      <c r="H1353" s="36"/>
    </row>
    <row r="1354" spans="1:8" s="2" customFormat="1" ht="16.95" customHeight="1">
      <c r="A1354" s="35"/>
      <c r="B1354" s="36"/>
      <c r="C1354" s="256" t="s">
        <v>1</v>
      </c>
      <c r="D1354" s="256" t="s">
        <v>4721</v>
      </c>
      <c r="E1354" s="18" t="s">
        <v>1</v>
      </c>
      <c r="F1354" s="188">
        <v>23.779</v>
      </c>
      <c r="G1354" s="35"/>
      <c r="H1354" s="36"/>
    </row>
    <row r="1355" spans="1:8" s="2" customFormat="1" ht="16.95" customHeight="1">
      <c r="A1355" s="35"/>
      <c r="B1355" s="36"/>
      <c r="C1355" s="256" t="s">
        <v>1</v>
      </c>
      <c r="D1355" s="256" t="s">
        <v>1226</v>
      </c>
      <c r="E1355" s="18" t="s">
        <v>1</v>
      </c>
      <c r="F1355" s="188">
        <v>0</v>
      </c>
      <c r="G1355" s="35"/>
      <c r="H1355" s="36"/>
    </row>
    <row r="1356" spans="1:8" s="2" customFormat="1" ht="16.95" customHeight="1">
      <c r="A1356" s="35"/>
      <c r="B1356" s="36"/>
      <c r="C1356" s="256" t="s">
        <v>1</v>
      </c>
      <c r="D1356" s="256" t="s">
        <v>4634</v>
      </c>
      <c r="E1356" s="18" t="s">
        <v>1</v>
      </c>
      <c r="F1356" s="188">
        <v>19.47</v>
      </c>
      <c r="G1356" s="35"/>
      <c r="H1356" s="36"/>
    </row>
    <row r="1357" spans="1:8" s="2" customFormat="1" ht="16.95" customHeight="1">
      <c r="A1357" s="35"/>
      <c r="B1357" s="36"/>
      <c r="C1357" s="256" t="s">
        <v>1</v>
      </c>
      <c r="D1357" s="256" t="s">
        <v>1307</v>
      </c>
      <c r="E1357" s="18" t="s">
        <v>1</v>
      </c>
      <c r="F1357" s="188">
        <v>-13.86</v>
      </c>
      <c r="G1357" s="35"/>
      <c r="H1357" s="36"/>
    </row>
    <row r="1358" spans="1:8" s="2" customFormat="1" ht="16.95" customHeight="1">
      <c r="A1358" s="35"/>
      <c r="B1358" s="36"/>
      <c r="C1358" s="256" t="s">
        <v>1</v>
      </c>
      <c r="D1358" s="256" t="s">
        <v>1501</v>
      </c>
      <c r="E1358" s="18" t="s">
        <v>1</v>
      </c>
      <c r="F1358" s="188">
        <v>1.411</v>
      </c>
      <c r="G1358" s="35"/>
      <c r="H1358" s="36"/>
    </row>
    <row r="1359" spans="1:8" s="2" customFormat="1" ht="16.95" customHeight="1">
      <c r="A1359" s="35"/>
      <c r="B1359" s="36"/>
      <c r="C1359" s="256" t="s">
        <v>1</v>
      </c>
      <c r="D1359" s="256" t="s">
        <v>1503</v>
      </c>
      <c r="E1359" s="18" t="s">
        <v>1</v>
      </c>
      <c r="F1359" s="188">
        <v>0</v>
      </c>
      <c r="G1359" s="35"/>
      <c r="H1359" s="36"/>
    </row>
    <row r="1360" spans="1:8" s="2" customFormat="1" ht="16.95" customHeight="1">
      <c r="A1360" s="35"/>
      <c r="B1360" s="36"/>
      <c r="C1360" s="256" t="s">
        <v>1</v>
      </c>
      <c r="D1360" s="256" t="s">
        <v>1226</v>
      </c>
      <c r="E1360" s="18" t="s">
        <v>1</v>
      </c>
      <c r="F1360" s="188">
        <v>0</v>
      </c>
      <c r="G1360" s="35"/>
      <c r="H1360" s="36"/>
    </row>
    <row r="1361" spans="1:8" s="2" customFormat="1" ht="16.95" customHeight="1">
      <c r="A1361" s="35"/>
      <c r="B1361" s="36"/>
      <c r="C1361" s="256" t="s">
        <v>1</v>
      </c>
      <c r="D1361" s="256" t="s">
        <v>4722</v>
      </c>
      <c r="E1361" s="18" t="s">
        <v>1</v>
      </c>
      <c r="F1361" s="188">
        <v>1.3089999999999999</v>
      </c>
      <c r="G1361" s="35"/>
      <c r="H1361" s="36"/>
    </row>
    <row r="1362" spans="1:8" s="2" customFormat="1" ht="16.95" customHeight="1">
      <c r="A1362" s="35"/>
      <c r="B1362" s="36"/>
      <c r="C1362" s="256" t="s">
        <v>1</v>
      </c>
      <c r="D1362" s="256" t="s">
        <v>1177</v>
      </c>
      <c r="E1362" s="18" t="s">
        <v>1</v>
      </c>
      <c r="F1362" s="188">
        <v>0</v>
      </c>
      <c r="G1362" s="35"/>
      <c r="H1362" s="36"/>
    </row>
    <row r="1363" spans="1:8" s="2" customFormat="1" ht="16.95" customHeight="1">
      <c r="A1363" s="35"/>
      <c r="B1363" s="36"/>
      <c r="C1363" s="256" t="s">
        <v>1</v>
      </c>
      <c r="D1363" s="256" t="s">
        <v>4723</v>
      </c>
      <c r="E1363" s="18" t="s">
        <v>1</v>
      </c>
      <c r="F1363" s="188">
        <v>3.4529999999999998</v>
      </c>
      <c r="G1363" s="35"/>
      <c r="H1363" s="36"/>
    </row>
    <row r="1364" spans="1:8" s="2" customFormat="1" ht="16.95" customHeight="1">
      <c r="A1364" s="35"/>
      <c r="B1364" s="36"/>
      <c r="C1364" s="256" t="s">
        <v>1</v>
      </c>
      <c r="D1364" s="256" t="s">
        <v>1506</v>
      </c>
      <c r="E1364" s="18" t="s">
        <v>1</v>
      </c>
      <c r="F1364" s="188">
        <v>0</v>
      </c>
      <c r="G1364" s="35"/>
      <c r="H1364" s="36"/>
    </row>
    <row r="1365" spans="1:8" s="2" customFormat="1" ht="16.95" customHeight="1">
      <c r="A1365" s="35"/>
      <c r="B1365" s="36"/>
      <c r="C1365" s="256" t="s">
        <v>1</v>
      </c>
      <c r="D1365" s="256" t="s">
        <v>1177</v>
      </c>
      <c r="E1365" s="18" t="s">
        <v>1</v>
      </c>
      <c r="F1365" s="188">
        <v>0</v>
      </c>
      <c r="G1365" s="35"/>
      <c r="H1365" s="36"/>
    </row>
    <row r="1366" spans="1:8" s="2" customFormat="1" ht="16.95" customHeight="1">
      <c r="A1366" s="35"/>
      <c r="B1366" s="36"/>
      <c r="C1366" s="256" t="s">
        <v>1</v>
      </c>
      <c r="D1366" s="256" t="s">
        <v>4724</v>
      </c>
      <c r="E1366" s="18" t="s">
        <v>1</v>
      </c>
      <c r="F1366" s="188">
        <v>6.5990000000000002</v>
      </c>
      <c r="G1366" s="35"/>
      <c r="H1366" s="36"/>
    </row>
    <row r="1367" spans="1:8" s="2" customFormat="1" ht="16.95" customHeight="1">
      <c r="A1367" s="35"/>
      <c r="B1367" s="36"/>
      <c r="C1367" s="256" t="s">
        <v>1</v>
      </c>
      <c r="D1367" s="256" t="s">
        <v>1128</v>
      </c>
      <c r="E1367" s="18" t="s">
        <v>1</v>
      </c>
      <c r="F1367" s="188">
        <v>0</v>
      </c>
      <c r="G1367" s="35"/>
      <c r="H1367" s="36"/>
    </row>
    <row r="1368" spans="1:8" s="2" customFormat="1" ht="16.95" customHeight="1">
      <c r="A1368" s="35"/>
      <c r="B1368" s="36"/>
      <c r="C1368" s="256" t="s">
        <v>1</v>
      </c>
      <c r="D1368" s="256" t="s">
        <v>1177</v>
      </c>
      <c r="E1368" s="18" t="s">
        <v>1</v>
      </c>
      <c r="F1368" s="188">
        <v>0</v>
      </c>
      <c r="G1368" s="35"/>
      <c r="H1368" s="36"/>
    </row>
    <row r="1369" spans="1:8" s="2" customFormat="1" ht="16.95" customHeight="1">
      <c r="A1369" s="35"/>
      <c r="B1369" s="36"/>
      <c r="C1369" s="256" t="s">
        <v>1</v>
      </c>
      <c r="D1369" s="256" t="s">
        <v>4725</v>
      </c>
      <c r="E1369" s="18" t="s">
        <v>1</v>
      </c>
      <c r="F1369" s="188">
        <v>3.41</v>
      </c>
      <c r="G1369" s="35"/>
      <c r="H1369" s="36"/>
    </row>
    <row r="1370" spans="1:8" s="2" customFormat="1" ht="16.95" customHeight="1">
      <c r="A1370" s="35"/>
      <c r="B1370" s="36"/>
      <c r="C1370" s="256" t="s">
        <v>1</v>
      </c>
      <c r="D1370" s="256" t="s">
        <v>1226</v>
      </c>
      <c r="E1370" s="18" t="s">
        <v>1</v>
      </c>
      <c r="F1370" s="188">
        <v>0</v>
      </c>
      <c r="G1370" s="35"/>
      <c r="H1370" s="36"/>
    </row>
    <row r="1371" spans="1:8" s="2" customFormat="1" ht="16.95" customHeight="1">
      <c r="A1371" s="35"/>
      <c r="B1371" s="36"/>
      <c r="C1371" s="256" t="s">
        <v>1</v>
      </c>
      <c r="D1371" s="256" t="s">
        <v>4726</v>
      </c>
      <c r="E1371" s="18" t="s">
        <v>1</v>
      </c>
      <c r="F1371" s="188">
        <v>18.122</v>
      </c>
      <c r="G1371" s="35"/>
      <c r="H1371" s="36"/>
    </row>
    <row r="1372" spans="1:8" s="2" customFormat="1" ht="16.95" customHeight="1">
      <c r="A1372" s="35"/>
      <c r="B1372" s="36"/>
      <c r="C1372" s="256" t="s">
        <v>1</v>
      </c>
      <c r="D1372" s="256" t="s">
        <v>1510</v>
      </c>
      <c r="E1372" s="18" t="s">
        <v>1</v>
      </c>
      <c r="F1372" s="188">
        <v>-12.9</v>
      </c>
      <c r="G1372" s="35"/>
      <c r="H1372" s="36"/>
    </row>
    <row r="1373" spans="1:8" s="2" customFormat="1" ht="16.95" customHeight="1">
      <c r="A1373" s="35"/>
      <c r="B1373" s="36"/>
      <c r="C1373" s="256" t="s">
        <v>1</v>
      </c>
      <c r="D1373" s="256" t="s">
        <v>1511</v>
      </c>
      <c r="E1373" s="18" t="s">
        <v>1</v>
      </c>
      <c r="F1373" s="188">
        <v>1.462</v>
      </c>
      <c r="G1373" s="35"/>
      <c r="H1373" s="36"/>
    </row>
    <row r="1374" spans="1:8" s="2" customFormat="1" ht="16.95" customHeight="1">
      <c r="A1374" s="35"/>
      <c r="B1374" s="36"/>
      <c r="C1374" s="256" t="s">
        <v>1</v>
      </c>
      <c r="D1374" s="256" t="s">
        <v>1129</v>
      </c>
      <c r="E1374" s="18" t="s">
        <v>1</v>
      </c>
      <c r="F1374" s="188">
        <v>0</v>
      </c>
      <c r="G1374" s="35"/>
      <c r="H1374" s="36"/>
    </row>
    <row r="1375" spans="1:8" s="2" customFormat="1" ht="16.95" customHeight="1">
      <c r="A1375" s="35"/>
      <c r="B1375" s="36"/>
      <c r="C1375" s="256" t="s">
        <v>1</v>
      </c>
      <c r="D1375" s="256" t="s">
        <v>1177</v>
      </c>
      <c r="E1375" s="18" t="s">
        <v>1</v>
      </c>
      <c r="F1375" s="188">
        <v>0</v>
      </c>
      <c r="G1375" s="35"/>
      <c r="H1375" s="36"/>
    </row>
    <row r="1376" spans="1:8" s="2" customFormat="1" ht="16.95" customHeight="1">
      <c r="A1376" s="35"/>
      <c r="B1376" s="36"/>
      <c r="C1376" s="256" t="s">
        <v>1</v>
      </c>
      <c r="D1376" s="256" t="s">
        <v>4727</v>
      </c>
      <c r="E1376" s="18" t="s">
        <v>1</v>
      </c>
      <c r="F1376" s="188">
        <v>3.286</v>
      </c>
      <c r="G1376" s="35"/>
      <c r="H1376" s="36"/>
    </row>
    <row r="1377" spans="1:8" s="2" customFormat="1" ht="16.95" customHeight="1">
      <c r="A1377" s="35"/>
      <c r="B1377" s="36"/>
      <c r="C1377" s="256" t="s">
        <v>1</v>
      </c>
      <c r="D1377" s="256" t="s">
        <v>1226</v>
      </c>
      <c r="E1377" s="18" t="s">
        <v>1</v>
      </c>
      <c r="F1377" s="188">
        <v>0</v>
      </c>
      <c r="G1377" s="35"/>
      <c r="H1377" s="36"/>
    </row>
    <row r="1378" spans="1:8" s="2" customFormat="1" ht="16.95" customHeight="1">
      <c r="A1378" s="35"/>
      <c r="B1378" s="36"/>
      <c r="C1378" s="256" t="s">
        <v>1</v>
      </c>
      <c r="D1378" s="256" t="s">
        <v>4728</v>
      </c>
      <c r="E1378" s="18" t="s">
        <v>1</v>
      </c>
      <c r="F1378" s="188">
        <v>19.484999999999999</v>
      </c>
      <c r="G1378" s="35"/>
      <c r="H1378" s="36"/>
    </row>
    <row r="1379" spans="1:8" s="2" customFormat="1" ht="16.95" customHeight="1">
      <c r="A1379" s="35"/>
      <c r="B1379" s="36"/>
      <c r="C1379" s="256" t="s">
        <v>1</v>
      </c>
      <c r="D1379" s="256" t="s">
        <v>1514</v>
      </c>
      <c r="E1379" s="18" t="s">
        <v>1</v>
      </c>
      <c r="F1379" s="188">
        <v>-13.871</v>
      </c>
      <c r="G1379" s="35"/>
      <c r="H1379" s="36"/>
    </row>
    <row r="1380" spans="1:8" s="2" customFormat="1" ht="16.95" customHeight="1">
      <c r="A1380" s="35"/>
      <c r="B1380" s="36"/>
      <c r="C1380" s="256" t="s">
        <v>1</v>
      </c>
      <c r="D1380" s="256" t="s">
        <v>1515</v>
      </c>
      <c r="E1380" s="18" t="s">
        <v>1</v>
      </c>
      <c r="F1380" s="188">
        <v>1.4830000000000001</v>
      </c>
      <c r="G1380" s="35"/>
      <c r="H1380" s="36"/>
    </row>
    <row r="1381" spans="1:8" s="2" customFormat="1" ht="16.95" customHeight="1">
      <c r="A1381" s="35"/>
      <c r="B1381" s="36"/>
      <c r="C1381" s="256" t="s">
        <v>1</v>
      </c>
      <c r="D1381" s="256" t="s">
        <v>1138</v>
      </c>
      <c r="E1381" s="18" t="s">
        <v>1</v>
      </c>
      <c r="F1381" s="188">
        <v>0</v>
      </c>
      <c r="G1381" s="35"/>
      <c r="H1381" s="36"/>
    </row>
    <row r="1382" spans="1:8" s="2" customFormat="1" ht="16.95" customHeight="1">
      <c r="A1382" s="35"/>
      <c r="B1382" s="36"/>
      <c r="C1382" s="256" t="s">
        <v>1</v>
      </c>
      <c r="D1382" s="256" t="s">
        <v>1177</v>
      </c>
      <c r="E1382" s="18" t="s">
        <v>1</v>
      </c>
      <c r="F1382" s="188">
        <v>0</v>
      </c>
      <c r="G1382" s="35"/>
      <c r="H1382" s="36"/>
    </row>
    <row r="1383" spans="1:8" s="2" customFormat="1" ht="16.95" customHeight="1">
      <c r="A1383" s="35"/>
      <c r="B1383" s="36"/>
      <c r="C1383" s="256" t="s">
        <v>1</v>
      </c>
      <c r="D1383" s="256" t="s">
        <v>4729</v>
      </c>
      <c r="E1383" s="18" t="s">
        <v>1</v>
      </c>
      <c r="F1383" s="188">
        <v>22.648</v>
      </c>
      <c r="G1383" s="35"/>
      <c r="H1383" s="36"/>
    </row>
    <row r="1384" spans="1:8" s="2" customFormat="1" ht="16.95" customHeight="1">
      <c r="A1384" s="35"/>
      <c r="B1384" s="36"/>
      <c r="C1384" s="256" t="s">
        <v>1</v>
      </c>
      <c r="D1384" s="256" t="s">
        <v>1226</v>
      </c>
      <c r="E1384" s="18" t="s">
        <v>1</v>
      </c>
      <c r="F1384" s="188">
        <v>0</v>
      </c>
      <c r="G1384" s="35"/>
      <c r="H1384" s="36"/>
    </row>
    <row r="1385" spans="1:8" s="2" customFormat="1" ht="16.95" customHeight="1">
      <c r="A1385" s="35"/>
      <c r="B1385" s="36"/>
      <c r="C1385" s="256" t="s">
        <v>1</v>
      </c>
      <c r="D1385" s="256" t="s">
        <v>4730</v>
      </c>
      <c r="E1385" s="18" t="s">
        <v>1</v>
      </c>
      <c r="F1385" s="188">
        <v>18.036000000000001</v>
      </c>
      <c r="G1385" s="35"/>
      <c r="H1385" s="36"/>
    </row>
    <row r="1386" spans="1:8" s="2" customFormat="1" ht="16.95" customHeight="1">
      <c r="A1386" s="35"/>
      <c r="B1386" s="36"/>
      <c r="C1386" s="256" t="s">
        <v>1</v>
      </c>
      <c r="D1386" s="256" t="s">
        <v>1518</v>
      </c>
      <c r="E1386" s="18" t="s">
        <v>1</v>
      </c>
      <c r="F1386" s="188">
        <v>-12.839</v>
      </c>
      <c r="G1386" s="35"/>
      <c r="H1386" s="36"/>
    </row>
    <row r="1387" spans="1:8" s="2" customFormat="1" ht="16.95" customHeight="1">
      <c r="A1387" s="35"/>
      <c r="B1387" s="36"/>
      <c r="C1387" s="256" t="s">
        <v>1</v>
      </c>
      <c r="D1387" s="256" t="s">
        <v>1519</v>
      </c>
      <c r="E1387" s="18" t="s">
        <v>1</v>
      </c>
      <c r="F1387" s="188">
        <v>1.3160000000000001</v>
      </c>
      <c r="G1387" s="35"/>
      <c r="H1387" s="36"/>
    </row>
    <row r="1388" spans="1:8" s="2" customFormat="1" ht="16.95" customHeight="1">
      <c r="A1388" s="35"/>
      <c r="B1388" s="36"/>
      <c r="C1388" s="256" t="s">
        <v>1</v>
      </c>
      <c r="D1388" s="256" t="s">
        <v>1520</v>
      </c>
      <c r="E1388" s="18" t="s">
        <v>1</v>
      </c>
      <c r="F1388" s="188">
        <v>0</v>
      </c>
      <c r="G1388" s="35"/>
      <c r="H1388" s="36"/>
    </row>
    <row r="1389" spans="1:8" s="2" customFormat="1" ht="16.95" customHeight="1">
      <c r="A1389" s="35"/>
      <c r="B1389" s="36"/>
      <c r="C1389" s="256" t="s">
        <v>1</v>
      </c>
      <c r="D1389" s="256" t="s">
        <v>1177</v>
      </c>
      <c r="E1389" s="18" t="s">
        <v>1</v>
      </c>
      <c r="F1389" s="188">
        <v>0</v>
      </c>
      <c r="G1389" s="35"/>
      <c r="H1389" s="36"/>
    </row>
    <row r="1390" spans="1:8" s="2" customFormat="1" ht="16.95" customHeight="1">
      <c r="A1390" s="35"/>
      <c r="B1390" s="36"/>
      <c r="C1390" s="256" t="s">
        <v>1</v>
      </c>
      <c r="D1390" s="256" t="s">
        <v>4731</v>
      </c>
      <c r="E1390" s="18" t="s">
        <v>1</v>
      </c>
      <c r="F1390" s="188">
        <v>3.5259999999999998</v>
      </c>
      <c r="G1390" s="35"/>
      <c r="H1390" s="36"/>
    </row>
    <row r="1391" spans="1:8" s="2" customFormat="1" ht="16.95" customHeight="1">
      <c r="A1391" s="35"/>
      <c r="B1391" s="36"/>
      <c r="C1391" s="256" t="s">
        <v>1</v>
      </c>
      <c r="D1391" s="256" t="s">
        <v>4732</v>
      </c>
      <c r="E1391" s="18" t="s">
        <v>1</v>
      </c>
      <c r="F1391" s="188">
        <v>33.048000000000002</v>
      </c>
      <c r="G1391" s="35"/>
      <c r="H1391" s="36"/>
    </row>
    <row r="1392" spans="1:8" s="2" customFormat="1" ht="16.95" customHeight="1">
      <c r="A1392" s="35"/>
      <c r="B1392" s="36"/>
      <c r="C1392" s="256" t="s">
        <v>1</v>
      </c>
      <c r="D1392" s="256" t="s">
        <v>1523</v>
      </c>
      <c r="E1392" s="18" t="s">
        <v>1</v>
      </c>
      <c r="F1392" s="188">
        <v>3.1379999999999999</v>
      </c>
      <c r="G1392" s="35"/>
      <c r="H1392" s="36"/>
    </row>
    <row r="1393" spans="1:8" s="2" customFormat="1" ht="16.95" customHeight="1">
      <c r="A1393" s="35"/>
      <c r="B1393" s="36"/>
      <c r="C1393" s="256" t="s">
        <v>1</v>
      </c>
      <c r="D1393" s="256" t="s">
        <v>4733</v>
      </c>
      <c r="E1393" s="18" t="s">
        <v>1</v>
      </c>
      <c r="F1393" s="188">
        <v>1.3280000000000001</v>
      </c>
      <c r="G1393" s="35"/>
      <c r="H1393" s="36"/>
    </row>
    <row r="1394" spans="1:8" s="2" customFormat="1" ht="16.95" customHeight="1">
      <c r="A1394" s="35"/>
      <c r="B1394" s="36"/>
      <c r="C1394" s="256" t="s">
        <v>1</v>
      </c>
      <c r="D1394" s="256" t="s">
        <v>1212</v>
      </c>
      <c r="E1394" s="18" t="s">
        <v>1</v>
      </c>
      <c r="F1394" s="188">
        <v>0</v>
      </c>
      <c r="G1394" s="35"/>
      <c r="H1394" s="36"/>
    </row>
    <row r="1395" spans="1:8" s="2" customFormat="1" ht="16.95" customHeight="1">
      <c r="A1395" s="35"/>
      <c r="B1395" s="36"/>
      <c r="C1395" s="256" t="s">
        <v>1</v>
      </c>
      <c r="D1395" s="256" t="s">
        <v>1525</v>
      </c>
      <c r="E1395" s="18" t="s">
        <v>1</v>
      </c>
      <c r="F1395" s="188">
        <v>4.1639999999999997</v>
      </c>
      <c r="G1395" s="35"/>
      <c r="H1395" s="36"/>
    </row>
    <row r="1396" spans="1:8" s="2" customFormat="1" ht="16.95" customHeight="1">
      <c r="A1396" s="35"/>
      <c r="B1396" s="36"/>
      <c r="C1396" s="256" t="s">
        <v>1</v>
      </c>
      <c r="D1396" s="256" t="s">
        <v>1226</v>
      </c>
      <c r="E1396" s="18" t="s">
        <v>1</v>
      </c>
      <c r="F1396" s="188">
        <v>0</v>
      </c>
      <c r="G1396" s="35"/>
      <c r="H1396" s="36"/>
    </row>
    <row r="1397" spans="1:8" s="2" customFormat="1" ht="16.95" customHeight="1">
      <c r="A1397" s="35"/>
      <c r="B1397" s="36"/>
      <c r="C1397" s="256" t="s">
        <v>1</v>
      </c>
      <c r="D1397" s="256" t="s">
        <v>4734</v>
      </c>
      <c r="E1397" s="18" t="s">
        <v>1</v>
      </c>
      <c r="F1397" s="188">
        <v>9.4469999999999992</v>
      </c>
      <c r="G1397" s="35"/>
      <c r="H1397" s="36"/>
    </row>
    <row r="1398" spans="1:8" s="2" customFormat="1" ht="16.95" customHeight="1">
      <c r="A1398" s="35"/>
      <c r="B1398" s="36"/>
      <c r="C1398" s="256" t="s">
        <v>1</v>
      </c>
      <c r="D1398" s="256" t="s">
        <v>4735</v>
      </c>
      <c r="E1398" s="18" t="s">
        <v>1</v>
      </c>
      <c r="F1398" s="188">
        <v>54.567</v>
      </c>
      <c r="G1398" s="35"/>
      <c r="H1398" s="36"/>
    </row>
    <row r="1399" spans="1:8" s="2" customFormat="1" ht="16.95" customHeight="1">
      <c r="A1399" s="35"/>
      <c r="B1399" s="36"/>
      <c r="C1399" s="256" t="s">
        <v>1</v>
      </c>
      <c r="D1399" s="256" t="s">
        <v>1528</v>
      </c>
      <c r="E1399" s="18" t="s">
        <v>1</v>
      </c>
      <c r="F1399" s="188">
        <v>6.4340000000000002</v>
      </c>
      <c r="G1399" s="35"/>
      <c r="H1399" s="36"/>
    </row>
    <row r="1400" spans="1:8" s="2" customFormat="1" ht="16.95" customHeight="1">
      <c r="A1400" s="35"/>
      <c r="B1400" s="36"/>
      <c r="C1400" s="256" t="s">
        <v>1</v>
      </c>
      <c r="D1400" s="256" t="s">
        <v>4736</v>
      </c>
      <c r="E1400" s="18" t="s">
        <v>1</v>
      </c>
      <c r="F1400" s="188">
        <v>18.920999999999999</v>
      </c>
      <c r="G1400" s="35"/>
      <c r="H1400" s="36"/>
    </row>
    <row r="1401" spans="1:8" s="2" customFormat="1" ht="16.95" customHeight="1">
      <c r="A1401" s="35"/>
      <c r="B1401" s="36"/>
      <c r="C1401" s="256" t="s">
        <v>1</v>
      </c>
      <c r="D1401" s="256" t="s">
        <v>1530</v>
      </c>
      <c r="E1401" s="18" t="s">
        <v>1</v>
      </c>
      <c r="F1401" s="188">
        <v>5.2560000000000002</v>
      </c>
      <c r="G1401" s="35"/>
      <c r="H1401" s="36"/>
    </row>
    <row r="1402" spans="1:8" s="2" customFormat="1" ht="16.95" customHeight="1">
      <c r="A1402" s="35"/>
      <c r="B1402" s="36"/>
      <c r="C1402" s="256" t="s">
        <v>1</v>
      </c>
      <c r="D1402" s="256" t="s">
        <v>4737</v>
      </c>
      <c r="E1402" s="18" t="s">
        <v>1</v>
      </c>
      <c r="F1402" s="188">
        <v>16.295000000000002</v>
      </c>
      <c r="G1402" s="35"/>
      <c r="H1402" s="36"/>
    </row>
    <row r="1403" spans="1:8" s="2" customFormat="1" ht="16.95" customHeight="1">
      <c r="A1403" s="35"/>
      <c r="B1403" s="36"/>
      <c r="C1403" s="256" t="s">
        <v>1</v>
      </c>
      <c r="D1403" s="256" t="s">
        <v>1532</v>
      </c>
      <c r="E1403" s="18" t="s">
        <v>1</v>
      </c>
      <c r="F1403" s="188">
        <v>4.6029999999999998</v>
      </c>
      <c r="G1403" s="35"/>
      <c r="H1403" s="36"/>
    </row>
    <row r="1404" spans="1:8" s="2" customFormat="1" ht="16.95" customHeight="1">
      <c r="A1404" s="35"/>
      <c r="B1404" s="36"/>
      <c r="C1404" s="256" t="s">
        <v>1</v>
      </c>
      <c r="D1404" s="256" t="s">
        <v>1533</v>
      </c>
      <c r="E1404" s="18" t="s">
        <v>1</v>
      </c>
      <c r="F1404" s="188">
        <v>2.2879999999999998</v>
      </c>
      <c r="G1404" s="35"/>
      <c r="H1404" s="36"/>
    </row>
    <row r="1405" spans="1:8" s="2" customFormat="1" ht="16.95" customHeight="1">
      <c r="A1405" s="35"/>
      <c r="B1405" s="36"/>
      <c r="C1405" s="256" t="s">
        <v>1</v>
      </c>
      <c r="D1405" s="256" t="s">
        <v>1534</v>
      </c>
      <c r="E1405" s="18" t="s">
        <v>1</v>
      </c>
      <c r="F1405" s="188">
        <v>0</v>
      </c>
      <c r="G1405" s="35"/>
      <c r="H1405" s="36"/>
    </row>
    <row r="1406" spans="1:8" s="2" customFormat="1" ht="16.95" customHeight="1">
      <c r="A1406" s="35"/>
      <c r="B1406" s="36"/>
      <c r="C1406" s="256" t="s">
        <v>1</v>
      </c>
      <c r="D1406" s="256" t="s">
        <v>1177</v>
      </c>
      <c r="E1406" s="18" t="s">
        <v>1</v>
      </c>
      <c r="F1406" s="188">
        <v>0</v>
      </c>
      <c r="G1406" s="35"/>
      <c r="H1406" s="36"/>
    </row>
    <row r="1407" spans="1:8" s="2" customFormat="1" ht="16.95" customHeight="1">
      <c r="A1407" s="35"/>
      <c r="B1407" s="36"/>
      <c r="C1407" s="256" t="s">
        <v>1</v>
      </c>
      <c r="D1407" s="256" t="s">
        <v>4738</v>
      </c>
      <c r="E1407" s="18" t="s">
        <v>1</v>
      </c>
      <c r="F1407" s="188">
        <v>7.83</v>
      </c>
      <c r="G1407" s="35"/>
      <c r="H1407" s="36"/>
    </row>
    <row r="1408" spans="1:8" s="2" customFormat="1" ht="16.95" customHeight="1">
      <c r="A1408" s="35"/>
      <c r="B1408" s="36"/>
      <c r="C1408" s="256" t="s">
        <v>1</v>
      </c>
      <c r="D1408" s="256" t="s">
        <v>1536</v>
      </c>
      <c r="E1408" s="18" t="s">
        <v>1</v>
      </c>
      <c r="F1408" s="188">
        <v>0</v>
      </c>
      <c r="G1408" s="35"/>
      <c r="H1408" s="36"/>
    </row>
    <row r="1409" spans="1:8" s="2" customFormat="1" ht="16.95" customHeight="1">
      <c r="A1409" s="35"/>
      <c r="B1409" s="36"/>
      <c r="C1409" s="256" t="s">
        <v>1</v>
      </c>
      <c r="D1409" s="256" t="s">
        <v>1226</v>
      </c>
      <c r="E1409" s="18" t="s">
        <v>1</v>
      </c>
      <c r="F1409" s="188">
        <v>0</v>
      </c>
      <c r="G1409" s="35"/>
      <c r="H1409" s="36"/>
    </row>
    <row r="1410" spans="1:8" s="2" customFormat="1" ht="16.95" customHeight="1">
      <c r="A1410" s="35"/>
      <c r="B1410" s="36"/>
      <c r="C1410" s="256" t="s">
        <v>1</v>
      </c>
      <c r="D1410" s="256" t="s">
        <v>4739</v>
      </c>
      <c r="E1410" s="18" t="s">
        <v>1</v>
      </c>
      <c r="F1410" s="188">
        <v>7.9960000000000004</v>
      </c>
      <c r="G1410" s="35"/>
      <c r="H1410" s="36"/>
    </row>
    <row r="1411" spans="1:8" s="2" customFormat="1" ht="16.95" customHeight="1">
      <c r="A1411" s="35"/>
      <c r="B1411" s="36"/>
      <c r="C1411" s="256" t="s">
        <v>1</v>
      </c>
      <c r="D1411" s="256" t="s">
        <v>1177</v>
      </c>
      <c r="E1411" s="18" t="s">
        <v>1</v>
      </c>
      <c r="F1411" s="188">
        <v>0</v>
      </c>
      <c r="G1411" s="35"/>
      <c r="H1411" s="36"/>
    </row>
    <row r="1412" spans="1:8" s="2" customFormat="1" ht="16.95" customHeight="1">
      <c r="A1412" s="35"/>
      <c r="B1412" s="36"/>
      <c r="C1412" s="256" t="s">
        <v>1</v>
      </c>
      <c r="D1412" s="256" t="s">
        <v>4740</v>
      </c>
      <c r="E1412" s="18" t="s">
        <v>1</v>
      </c>
      <c r="F1412" s="188">
        <v>14.993</v>
      </c>
      <c r="G1412" s="35"/>
      <c r="H1412" s="36"/>
    </row>
    <row r="1413" spans="1:8" s="2" customFormat="1" ht="16.95" customHeight="1">
      <c r="A1413" s="35"/>
      <c r="B1413" s="36"/>
      <c r="C1413" s="256" t="s">
        <v>1</v>
      </c>
      <c r="D1413" s="256" t="s">
        <v>1539</v>
      </c>
      <c r="E1413" s="18" t="s">
        <v>1</v>
      </c>
      <c r="F1413" s="188">
        <v>1.61</v>
      </c>
      <c r="G1413" s="35"/>
      <c r="H1413" s="36"/>
    </row>
    <row r="1414" spans="1:8" s="2" customFormat="1" ht="16.95" customHeight="1">
      <c r="A1414" s="35"/>
      <c r="B1414" s="36"/>
      <c r="C1414" s="256" t="s">
        <v>1</v>
      </c>
      <c r="D1414" s="256" t="s">
        <v>1226</v>
      </c>
      <c r="E1414" s="18" t="s">
        <v>1</v>
      </c>
      <c r="F1414" s="188">
        <v>0</v>
      </c>
      <c r="G1414" s="35"/>
      <c r="H1414" s="36"/>
    </row>
    <row r="1415" spans="1:8" s="2" customFormat="1" ht="16.95" customHeight="1">
      <c r="A1415" s="35"/>
      <c r="B1415" s="36"/>
      <c r="C1415" s="256" t="s">
        <v>1</v>
      </c>
      <c r="D1415" s="256" t="s">
        <v>4741</v>
      </c>
      <c r="E1415" s="18" t="s">
        <v>1</v>
      </c>
      <c r="F1415" s="188">
        <v>4.766</v>
      </c>
      <c r="G1415" s="35"/>
      <c r="H1415" s="36"/>
    </row>
    <row r="1416" spans="1:8" s="2" customFormat="1" ht="16.95" customHeight="1">
      <c r="A1416" s="35"/>
      <c r="B1416" s="36"/>
      <c r="C1416" s="256" t="s">
        <v>1</v>
      </c>
      <c r="D1416" s="256" t="s">
        <v>4742</v>
      </c>
      <c r="E1416" s="18" t="s">
        <v>1</v>
      </c>
      <c r="F1416" s="188">
        <v>20.236999999999998</v>
      </c>
      <c r="G1416" s="35"/>
      <c r="H1416" s="36"/>
    </row>
    <row r="1417" spans="1:8" s="2" customFormat="1" ht="16.95" customHeight="1">
      <c r="A1417" s="35"/>
      <c r="B1417" s="36"/>
      <c r="C1417" s="256" t="s">
        <v>1</v>
      </c>
      <c r="D1417" s="256" t="s">
        <v>1542</v>
      </c>
      <c r="E1417" s="18" t="s">
        <v>1</v>
      </c>
      <c r="F1417" s="188">
        <v>-2.58</v>
      </c>
      <c r="G1417" s="35"/>
      <c r="H1417" s="36"/>
    </row>
    <row r="1418" spans="1:8" s="2" customFormat="1" ht="16.95" customHeight="1">
      <c r="A1418" s="35"/>
      <c r="B1418" s="36"/>
      <c r="C1418" s="256" t="s">
        <v>1</v>
      </c>
      <c r="D1418" s="256" t="s">
        <v>1543</v>
      </c>
      <c r="E1418" s="18" t="s">
        <v>1</v>
      </c>
      <c r="F1418" s="188">
        <v>1.056</v>
      </c>
      <c r="G1418" s="35"/>
      <c r="H1418" s="36"/>
    </row>
    <row r="1419" spans="1:8" s="2" customFormat="1" ht="16.95" customHeight="1">
      <c r="A1419" s="35"/>
      <c r="B1419" s="36"/>
      <c r="C1419" s="256" t="s">
        <v>1</v>
      </c>
      <c r="D1419" s="256" t="s">
        <v>4743</v>
      </c>
      <c r="E1419" s="18" t="s">
        <v>1</v>
      </c>
      <c r="F1419" s="188">
        <v>17.292000000000002</v>
      </c>
      <c r="G1419" s="35"/>
      <c r="H1419" s="36"/>
    </row>
    <row r="1420" spans="1:8" s="2" customFormat="1" ht="16.95" customHeight="1">
      <c r="A1420" s="35"/>
      <c r="B1420" s="36"/>
      <c r="C1420" s="256" t="s">
        <v>1</v>
      </c>
      <c r="D1420" s="256" t="s">
        <v>1545</v>
      </c>
      <c r="E1420" s="18" t="s">
        <v>1</v>
      </c>
      <c r="F1420" s="188">
        <v>4.51</v>
      </c>
      <c r="G1420" s="35"/>
      <c r="H1420" s="36"/>
    </row>
    <row r="1421" spans="1:8" s="2" customFormat="1" ht="16.95" customHeight="1">
      <c r="A1421" s="35"/>
      <c r="B1421" s="36"/>
      <c r="C1421" s="256" t="s">
        <v>1</v>
      </c>
      <c r="D1421" s="256" t="s">
        <v>1212</v>
      </c>
      <c r="E1421" s="18" t="s">
        <v>1</v>
      </c>
      <c r="F1421" s="188">
        <v>0</v>
      </c>
      <c r="G1421" s="35"/>
      <c r="H1421" s="36"/>
    </row>
    <row r="1422" spans="1:8" s="2" customFormat="1" ht="16.95" customHeight="1">
      <c r="A1422" s="35"/>
      <c r="B1422" s="36"/>
      <c r="C1422" s="256" t="s">
        <v>1</v>
      </c>
      <c r="D1422" s="256" t="s">
        <v>1546</v>
      </c>
      <c r="E1422" s="18" t="s">
        <v>1</v>
      </c>
      <c r="F1422" s="188">
        <v>1.006</v>
      </c>
      <c r="G1422" s="35"/>
      <c r="H1422" s="36"/>
    </row>
    <row r="1423" spans="1:8" s="2" customFormat="1" ht="16.95" customHeight="1">
      <c r="A1423" s="35"/>
      <c r="B1423" s="36"/>
      <c r="C1423" s="256" t="s">
        <v>1</v>
      </c>
      <c r="D1423" s="256" t="s">
        <v>1177</v>
      </c>
      <c r="E1423" s="18" t="s">
        <v>1</v>
      </c>
      <c r="F1423" s="188">
        <v>0</v>
      </c>
      <c r="G1423" s="35"/>
      <c r="H1423" s="36"/>
    </row>
    <row r="1424" spans="1:8" s="2" customFormat="1" ht="16.95" customHeight="1">
      <c r="A1424" s="35"/>
      <c r="B1424" s="36"/>
      <c r="C1424" s="256" t="s">
        <v>1</v>
      </c>
      <c r="D1424" s="256" t="s">
        <v>4744</v>
      </c>
      <c r="E1424" s="18" t="s">
        <v>1</v>
      </c>
      <c r="F1424" s="188">
        <v>16.766999999999999</v>
      </c>
      <c r="G1424" s="35"/>
      <c r="H1424" s="36"/>
    </row>
    <row r="1425" spans="1:8" s="2" customFormat="1" ht="16.95" customHeight="1">
      <c r="A1425" s="35"/>
      <c r="B1425" s="36"/>
      <c r="C1425" s="256" t="s">
        <v>1</v>
      </c>
      <c r="D1425" s="256" t="s">
        <v>1548</v>
      </c>
      <c r="E1425" s="18" t="s">
        <v>1</v>
      </c>
      <c r="F1425" s="188">
        <v>3.9780000000000002</v>
      </c>
      <c r="G1425" s="35"/>
      <c r="H1425" s="36"/>
    </row>
    <row r="1426" spans="1:8" s="2" customFormat="1" ht="16.95" customHeight="1">
      <c r="A1426" s="35"/>
      <c r="B1426" s="36"/>
      <c r="C1426" s="256" t="s">
        <v>1</v>
      </c>
      <c r="D1426" s="256" t="s">
        <v>1226</v>
      </c>
      <c r="E1426" s="18" t="s">
        <v>1</v>
      </c>
      <c r="F1426" s="188">
        <v>0</v>
      </c>
      <c r="G1426" s="35"/>
      <c r="H1426" s="36"/>
    </row>
    <row r="1427" spans="1:8" s="2" customFormat="1" ht="16.95" customHeight="1">
      <c r="A1427" s="35"/>
      <c r="B1427" s="36"/>
      <c r="C1427" s="256" t="s">
        <v>1</v>
      </c>
      <c r="D1427" s="256" t="s">
        <v>4745</v>
      </c>
      <c r="E1427" s="18" t="s">
        <v>1</v>
      </c>
      <c r="F1427" s="188">
        <v>28.702999999999999</v>
      </c>
      <c r="G1427" s="35"/>
      <c r="H1427" s="36"/>
    </row>
    <row r="1428" spans="1:8" s="2" customFormat="1" ht="16.95" customHeight="1">
      <c r="A1428" s="35"/>
      <c r="B1428" s="36"/>
      <c r="C1428" s="256" t="s">
        <v>1</v>
      </c>
      <c r="D1428" s="256" t="s">
        <v>1550</v>
      </c>
      <c r="E1428" s="18" t="s">
        <v>1</v>
      </c>
      <c r="F1428" s="188">
        <v>5.4219999999999997</v>
      </c>
      <c r="G1428" s="35"/>
      <c r="H1428" s="36"/>
    </row>
    <row r="1429" spans="1:8" s="2" customFormat="1" ht="16.95" customHeight="1">
      <c r="A1429" s="35"/>
      <c r="B1429" s="36"/>
      <c r="C1429" s="256" t="s">
        <v>1</v>
      </c>
      <c r="D1429" s="256" t="s">
        <v>4746</v>
      </c>
      <c r="E1429" s="18" t="s">
        <v>1</v>
      </c>
      <c r="F1429" s="188">
        <v>4.13</v>
      </c>
      <c r="G1429" s="35"/>
      <c r="H1429" s="36"/>
    </row>
    <row r="1430" spans="1:8" s="2" customFormat="1" ht="16.95" customHeight="1">
      <c r="A1430" s="35"/>
      <c r="B1430" s="36"/>
      <c r="C1430" s="256" t="s">
        <v>1</v>
      </c>
      <c r="D1430" s="256" t="s">
        <v>1552</v>
      </c>
      <c r="E1430" s="18" t="s">
        <v>1</v>
      </c>
      <c r="F1430" s="188">
        <v>-0.98</v>
      </c>
      <c r="G1430" s="35"/>
      <c r="H1430" s="36"/>
    </row>
    <row r="1431" spans="1:8" s="2" customFormat="1" ht="16.95" customHeight="1">
      <c r="A1431" s="35"/>
      <c r="B1431" s="36"/>
      <c r="C1431" s="256" t="s">
        <v>1</v>
      </c>
      <c r="D1431" s="256" t="s">
        <v>1553</v>
      </c>
      <c r="E1431" s="18" t="s">
        <v>1</v>
      </c>
      <c r="F1431" s="188">
        <v>0</v>
      </c>
      <c r="G1431" s="35"/>
      <c r="H1431" s="36"/>
    </row>
    <row r="1432" spans="1:8" s="2" customFormat="1" ht="16.95" customHeight="1">
      <c r="A1432" s="35"/>
      <c r="B1432" s="36"/>
      <c r="C1432" s="256" t="s">
        <v>1</v>
      </c>
      <c r="D1432" s="256" t="s">
        <v>1226</v>
      </c>
      <c r="E1432" s="18" t="s">
        <v>1</v>
      </c>
      <c r="F1432" s="188">
        <v>0</v>
      </c>
      <c r="G1432" s="35"/>
      <c r="H1432" s="36"/>
    </row>
    <row r="1433" spans="1:8" s="2" customFormat="1" ht="16.95" customHeight="1">
      <c r="A1433" s="35"/>
      <c r="B1433" s="36"/>
      <c r="C1433" s="256" t="s">
        <v>1</v>
      </c>
      <c r="D1433" s="256" t="s">
        <v>4747</v>
      </c>
      <c r="E1433" s="18" t="s">
        <v>1</v>
      </c>
      <c r="F1433" s="188">
        <v>8.3740000000000006</v>
      </c>
      <c r="G1433" s="35"/>
      <c r="H1433" s="36"/>
    </row>
    <row r="1434" spans="1:8" s="2" customFormat="1" ht="16.95" customHeight="1">
      <c r="A1434" s="35"/>
      <c r="B1434" s="36"/>
      <c r="C1434" s="256" t="s">
        <v>1</v>
      </c>
      <c r="D1434" s="256" t="s">
        <v>4748</v>
      </c>
      <c r="E1434" s="18" t="s">
        <v>1</v>
      </c>
      <c r="F1434" s="188">
        <v>30.204999999999998</v>
      </c>
      <c r="G1434" s="35"/>
      <c r="H1434" s="36"/>
    </row>
    <row r="1435" spans="1:8" s="2" customFormat="1" ht="16.95" customHeight="1">
      <c r="A1435" s="35"/>
      <c r="B1435" s="36"/>
      <c r="C1435" s="256" t="s">
        <v>1</v>
      </c>
      <c r="D1435" s="256" t="s">
        <v>1556</v>
      </c>
      <c r="E1435" s="18" t="s">
        <v>1</v>
      </c>
      <c r="F1435" s="188">
        <v>8.8160000000000007</v>
      </c>
      <c r="G1435" s="35"/>
      <c r="H1435" s="36"/>
    </row>
    <row r="1436" spans="1:8" s="2" customFormat="1" ht="16.95" customHeight="1">
      <c r="A1436" s="35"/>
      <c r="B1436" s="36"/>
      <c r="C1436" s="256" t="s">
        <v>1</v>
      </c>
      <c r="D1436" s="256" t="s">
        <v>4749</v>
      </c>
      <c r="E1436" s="18" t="s">
        <v>1</v>
      </c>
      <c r="F1436" s="188">
        <v>6.1310000000000002</v>
      </c>
      <c r="G1436" s="35"/>
      <c r="H1436" s="36"/>
    </row>
    <row r="1437" spans="1:8" s="2" customFormat="1" ht="16.95" customHeight="1">
      <c r="A1437" s="35"/>
      <c r="B1437" s="36"/>
      <c r="C1437" s="256" t="s">
        <v>1</v>
      </c>
      <c r="D1437" s="256" t="s">
        <v>1558</v>
      </c>
      <c r="E1437" s="18" t="s">
        <v>1</v>
      </c>
      <c r="F1437" s="188">
        <v>1.256</v>
      </c>
      <c r="G1437" s="35"/>
      <c r="H1437" s="36"/>
    </row>
    <row r="1438" spans="1:8" s="2" customFormat="1" ht="16.95" customHeight="1">
      <c r="A1438" s="35"/>
      <c r="B1438" s="36"/>
      <c r="C1438" s="256" t="s">
        <v>1</v>
      </c>
      <c r="D1438" s="256" t="s">
        <v>1212</v>
      </c>
      <c r="E1438" s="18" t="s">
        <v>1</v>
      </c>
      <c r="F1438" s="188">
        <v>0</v>
      </c>
      <c r="G1438" s="35"/>
      <c r="H1438" s="36"/>
    </row>
    <row r="1439" spans="1:8" s="2" customFormat="1" ht="16.95" customHeight="1">
      <c r="A1439" s="35"/>
      <c r="B1439" s="36"/>
      <c r="C1439" s="256" t="s">
        <v>1</v>
      </c>
      <c r="D1439" s="256" t="s">
        <v>1559</v>
      </c>
      <c r="E1439" s="18" t="s">
        <v>1</v>
      </c>
      <c r="F1439" s="188">
        <v>15.433999999999999</v>
      </c>
      <c r="G1439" s="35"/>
      <c r="H1439" s="36"/>
    </row>
    <row r="1440" spans="1:8" s="2" customFormat="1" ht="16.95" customHeight="1">
      <c r="A1440" s="35"/>
      <c r="B1440" s="36"/>
      <c r="C1440" s="256" t="s">
        <v>1</v>
      </c>
      <c r="D1440" s="256" t="s">
        <v>1560</v>
      </c>
      <c r="E1440" s="18" t="s">
        <v>1</v>
      </c>
      <c r="F1440" s="188">
        <v>0</v>
      </c>
      <c r="G1440" s="35"/>
      <c r="H1440" s="36"/>
    </row>
    <row r="1441" spans="1:8" s="2" customFormat="1" ht="16.95" customHeight="1">
      <c r="A1441" s="35"/>
      <c r="B1441" s="36"/>
      <c r="C1441" s="256" t="s">
        <v>1</v>
      </c>
      <c r="D1441" s="256" t="s">
        <v>1177</v>
      </c>
      <c r="E1441" s="18" t="s">
        <v>1</v>
      </c>
      <c r="F1441" s="188">
        <v>0</v>
      </c>
      <c r="G1441" s="35"/>
      <c r="H1441" s="36"/>
    </row>
    <row r="1442" spans="1:8" s="2" customFormat="1" ht="16.95" customHeight="1">
      <c r="A1442" s="35"/>
      <c r="B1442" s="36"/>
      <c r="C1442" s="256" t="s">
        <v>1</v>
      </c>
      <c r="D1442" s="256" t="s">
        <v>4750</v>
      </c>
      <c r="E1442" s="18" t="s">
        <v>1</v>
      </c>
      <c r="F1442" s="188">
        <v>3.2970000000000002</v>
      </c>
      <c r="G1442" s="35"/>
      <c r="H1442" s="36"/>
    </row>
    <row r="1443" spans="1:8" s="2" customFormat="1" ht="16.95" customHeight="1">
      <c r="A1443" s="35"/>
      <c r="B1443" s="36"/>
      <c r="C1443" s="256" t="s">
        <v>1</v>
      </c>
      <c r="D1443" s="256" t="s">
        <v>1212</v>
      </c>
      <c r="E1443" s="18" t="s">
        <v>1</v>
      </c>
      <c r="F1443" s="188">
        <v>0</v>
      </c>
      <c r="G1443" s="35"/>
      <c r="H1443" s="36"/>
    </row>
    <row r="1444" spans="1:8" s="2" customFormat="1" ht="16.95" customHeight="1">
      <c r="A1444" s="35"/>
      <c r="B1444" s="36"/>
      <c r="C1444" s="256" t="s">
        <v>1</v>
      </c>
      <c r="D1444" s="256" t="s">
        <v>4751</v>
      </c>
      <c r="E1444" s="18" t="s">
        <v>1</v>
      </c>
      <c r="F1444" s="188">
        <v>25.082999999999998</v>
      </c>
      <c r="G1444" s="35"/>
      <c r="H1444" s="36"/>
    </row>
    <row r="1445" spans="1:8" s="2" customFormat="1" ht="16.95" customHeight="1">
      <c r="A1445" s="35"/>
      <c r="B1445" s="36"/>
      <c r="C1445" s="256" t="s">
        <v>1</v>
      </c>
      <c r="D1445" s="256" t="s">
        <v>1149</v>
      </c>
      <c r="E1445" s="18" t="s">
        <v>1</v>
      </c>
      <c r="F1445" s="188">
        <v>0</v>
      </c>
      <c r="G1445" s="35"/>
      <c r="H1445" s="36"/>
    </row>
    <row r="1446" spans="1:8" s="2" customFormat="1" ht="16.95" customHeight="1">
      <c r="A1446" s="35"/>
      <c r="B1446" s="36"/>
      <c r="C1446" s="256" t="s">
        <v>1</v>
      </c>
      <c r="D1446" s="256" t="s">
        <v>1150</v>
      </c>
      <c r="E1446" s="18" t="s">
        <v>1</v>
      </c>
      <c r="F1446" s="188">
        <v>0</v>
      </c>
      <c r="G1446" s="35"/>
      <c r="H1446" s="36"/>
    </row>
    <row r="1447" spans="1:8" s="2" customFormat="1" ht="16.95" customHeight="1">
      <c r="A1447" s="35"/>
      <c r="B1447" s="36"/>
      <c r="C1447" s="256" t="s">
        <v>1</v>
      </c>
      <c r="D1447" s="256" t="s">
        <v>1177</v>
      </c>
      <c r="E1447" s="18" t="s">
        <v>1</v>
      </c>
      <c r="F1447" s="188">
        <v>0</v>
      </c>
      <c r="G1447" s="35"/>
      <c r="H1447" s="36"/>
    </row>
    <row r="1448" spans="1:8" s="2" customFormat="1" ht="16.95" customHeight="1">
      <c r="A1448" s="35"/>
      <c r="B1448" s="36"/>
      <c r="C1448" s="256" t="s">
        <v>1</v>
      </c>
      <c r="D1448" s="256" t="s">
        <v>4752</v>
      </c>
      <c r="E1448" s="18" t="s">
        <v>1</v>
      </c>
      <c r="F1448" s="188">
        <v>1.4550000000000001</v>
      </c>
      <c r="G1448" s="35"/>
      <c r="H1448" s="36"/>
    </row>
    <row r="1449" spans="1:8" s="2" customFormat="1" ht="16.95" customHeight="1">
      <c r="A1449" s="35"/>
      <c r="B1449" s="36"/>
      <c r="C1449" s="256" t="s">
        <v>1</v>
      </c>
      <c r="D1449" s="256" t="s">
        <v>1226</v>
      </c>
      <c r="E1449" s="18" t="s">
        <v>1</v>
      </c>
      <c r="F1449" s="188">
        <v>0</v>
      </c>
      <c r="G1449" s="35"/>
      <c r="H1449" s="36"/>
    </row>
    <row r="1450" spans="1:8" s="2" customFormat="1" ht="16.95" customHeight="1">
      <c r="A1450" s="35"/>
      <c r="B1450" s="36"/>
      <c r="C1450" s="256" t="s">
        <v>1</v>
      </c>
      <c r="D1450" s="256" t="s">
        <v>4753</v>
      </c>
      <c r="E1450" s="18" t="s">
        <v>1</v>
      </c>
      <c r="F1450" s="188">
        <v>20.018999999999998</v>
      </c>
      <c r="G1450" s="35"/>
      <c r="H1450" s="36"/>
    </row>
    <row r="1451" spans="1:8" s="2" customFormat="1" ht="16.95" customHeight="1">
      <c r="A1451" s="35"/>
      <c r="B1451" s="36"/>
      <c r="C1451" s="256" t="s">
        <v>1</v>
      </c>
      <c r="D1451" s="256" t="s">
        <v>4754</v>
      </c>
      <c r="E1451" s="18" t="s">
        <v>1</v>
      </c>
      <c r="F1451" s="188">
        <v>0.251</v>
      </c>
      <c r="G1451" s="35"/>
      <c r="H1451" s="36"/>
    </row>
    <row r="1452" spans="1:8" s="2" customFormat="1" ht="16.95" customHeight="1">
      <c r="A1452" s="35"/>
      <c r="B1452" s="36"/>
      <c r="C1452" s="256" t="s">
        <v>1</v>
      </c>
      <c r="D1452" s="256" t="s">
        <v>4755</v>
      </c>
      <c r="E1452" s="18" t="s">
        <v>1</v>
      </c>
      <c r="F1452" s="188">
        <v>6.9279999999999999</v>
      </c>
      <c r="G1452" s="35"/>
      <c r="H1452" s="36"/>
    </row>
    <row r="1453" spans="1:8" s="2" customFormat="1" ht="16.95" customHeight="1">
      <c r="A1453" s="35"/>
      <c r="B1453" s="36"/>
      <c r="C1453" s="256" t="s">
        <v>1</v>
      </c>
      <c r="D1453" s="256" t="s">
        <v>1567</v>
      </c>
      <c r="E1453" s="18" t="s">
        <v>1</v>
      </c>
      <c r="F1453" s="188">
        <v>1.5109999999999999</v>
      </c>
      <c r="G1453" s="35"/>
      <c r="H1453" s="36"/>
    </row>
    <row r="1454" spans="1:8" s="2" customFormat="1" ht="16.95" customHeight="1">
      <c r="A1454" s="35"/>
      <c r="B1454" s="36"/>
      <c r="C1454" s="256" t="s">
        <v>1</v>
      </c>
      <c r="D1454" s="256" t="s">
        <v>1212</v>
      </c>
      <c r="E1454" s="18" t="s">
        <v>1</v>
      </c>
      <c r="F1454" s="188">
        <v>0</v>
      </c>
      <c r="G1454" s="35"/>
      <c r="H1454" s="36"/>
    </row>
    <row r="1455" spans="1:8" s="2" customFormat="1" ht="16.95" customHeight="1">
      <c r="A1455" s="35"/>
      <c r="B1455" s="36"/>
      <c r="C1455" s="256" t="s">
        <v>1</v>
      </c>
      <c r="D1455" s="256" t="s">
        <v>1568</v>
      </c>
      <c r="E1455" s="18" t="s">
        <v>1</v>
      </c>
      <c r="F1455" s="188">
        <v>1.1379999999999999</v>
      </c>
      <c r="G1455" s="35"/>
      <c r="H1455" s="36"/>
    </row>
    <row r="1456" spans="1:8" s="2" customFormat="1" ht="16.95" customHeight="1">
      <c r="A1456" s="35"/>
      <c r="B1456" s="36"/>
      <c r="C1456" s="256" t="s">
        <v>1</v>
      </c>
      <c r="D1456" s="256" t="s">
        <v>1152</v>
      </c>
      <c r="E1456" s="18" t="s">
        <v>1</v>
      </c>
      <c r="F1456" s="188">
        <v>0</v>
      </c>
      <c r="G1456" s="35"/>
      <c r="H1456" s="36"/>
    </row>
    <row r="1457" spans="1:8" s="2" customFormat="1" ht="16.95" customHeight="1">
      <c r="A1457" s="35"/>
      <c r="B1457" s="36"/>
      <c r="C1457" s="256" t="s">
        <v>1</v>
      </c>
      <c r="D1457" s="256" t="s">
        <v>1226</v>
      </c>
      <c r="E1457" s="18" t="s">
        <v>1</v>
      </c>
      <c r="F1457" s="188">
        <v>0</v>
      </c>
      <c r="G1457" s="35"/>
      <c r="H1457" s="36"/>
    </row>
    <row r="1458" spans="1:8" s="2" customFormat="1" ht="16.95" customHeight="1">
      <c r="A1458" s="35"/>
      <c r="B1458" s="36"/>
      <c r="C1458" s="256" t="s">
        <v>1</v>
      </c>
      <c r="D1458" s="256" t="s">
        <v>4756</v>
      </c>
      <c r="E1458" s="18" t="s">
        <v>1</v>
      </c>
      <c r="F1458" s="188">
        <v>2.1459999999999999</v>
      </c>
      <c r="G1458" s="35"/>
      <c r="H1458" s="36"/>
    </row>
    <row r="1459" spans="1:8" s="2" customFormat="1" ht="16.95" customHeight="1">
      <c r="A1459" s="35"/>
      <c r="B1459" s="36"/>
      <c r="C1459" s="256" t="s">
        <v>1</v>
      </c>
      <c r="D1459" s="256" t="s">
        <v>1570</v>
      </c>
      <c r="E1459" s="18" t="s">
        <v>1</v>
      </c>
      <c r="F1459" s="188">
        <v>0.505</v>
      </c>
      <c r="G1459" s="35"/>
      <c r="H1459" s="36"/>
    </row>
    <row r="1460" spans="1:8" s="2" customFormat="1" ht="16.95" customHeight="1">
      <c r="A1460" s="35"/>
      <c r="B1460" s="36"/>
      <c r="C1460" s="256" t="s">
        <v>1</v>
      </c>
      <c r="D1460" s="256" t="s">
        <v>1154</v>
      </c>
      <c r="E1460" s="18" t="s">
        <v>1</v>
      </c>
      <c r="F1460" s="188">
        <v>0</v>
      </c>
      <c r="G1460" s="35"/>
      <c r="H1460" s="36"/>
    </row>
    <row r="1461" spans="1:8" s="2" customFormat="1" ht="16.95" customHeight="1">
      <c r="A1461" s="35"/>
      <c r="B1461" s="36"/>
      <c r="C1461" s="256" t="s">
        <v>1</v>
      </c>
      <c r="D1461" s="256" t="s">
        <v>1177</v>
      </c>
      <c r="E1461" s="18" t="s">
        <v>1</v>
      </c>
      <c r="F1461" s="188">
        <v>0</v>
      </c>
      <c r="G1461" s="35"/>
      <c r="H1461" s="36"/>
    </row>
    <row r="1462" spans="1:8" s="2" customFormat="1" ht="16.95" customHeight="1">
      <c r="A1462" s="35"/>
      <c r="B1462" s="36"/>
      <c r="C1462" s="256" t="s">
        <v>1</v>
      </c>
      <c r="D1462" s="256" t="s">
        <v>4757</v>
      </c>
      <c r="E1462" s="18" t="s">
        <v>1</v>
      </c>
      <c r="F1462" s="188">
        <v>3.008</v>
      </c>
      <c r="G1462" s="35"/>
      <c r="H1462" s="36"/>
    </row>
    <row r="1463" spans="1:8" s="2" customFormat="1" ht="16.95" customHeight="1">
      <c r="A1463" s="35"/>
      <c r="B1463" s="36"/>
      <c r="C1463" s="256" t="s">
        <v>1</v>
      </c>
      <c r="D1463" s="256" t="s">
        <v>1226</v>
      </c>
      <c r="E1463" s="18" t="s">
        <v>1</v>
      </c>
      <c r="F1463" s="188">
        <v>0</v>
      </c>
      <c r="G1463" s="35"/>
      <c r="H1463" s="36"/>
    </row>
    <row r="1464" spans="1:8" s="2" customFormat="1" ht="16.95" customHeight="1">
      <c r="A1464" s="35"/>
      <c r="B1464" s="36"/>
      <c r="C1464" s="256" t="s">
        <v>1</v>
      </c>
      <c r="D1464" s="256" t="s">
        <v>4758</v>
      </c>
      <c r="E1464" s="18" t="s">
        <v>1</v>
      </c>
      <c r="F1464" s="188">
        <v>6.97</v>
      </c>
      <c r="G1464" s="35"/>
      <c r="H1464" s="36"/>
    </row>
    <row r="1465" spans="1:8" s="2" customFormat="1" ht="16.95" customHeight="1">
      <c r="A1465" s="35"/>
      <c r="B1465" s="36"/>
      <c r="C1465" s="256" t="s">
        <v>1</v>
      </c>
      <c r="D1465" s="256" t="s">
        <v>1573</v>
      </c>
      <c r="E1465" s="18" t="s">
        <v>1</v>
      </c>
      <c r="F1465" s="188">
        <v>1.6419999999999999</v>
      </c>
      <c r="G1465" s="35"/>
      <c r="H1465" s="36"/>
    </row>
    <row r="1466" spans="1:8" s="2" customFormat="1" ht="16.95" customHeight="1">
      <c r="A1466" s="35"/>
      <c r="B1466" s="36"/>
      <c r="C1466" s="256" t="s">
        <v>1</v>
      </c>
      <c r="D1466" s="256" t="s">
        <v>1574</v>
      </c>
      <c r="E1466" s="18" t="s">
        <v>1</v>
      </c>
      <c r="F1466" s="188">
        <v>0</v>
      </c>
      <c r="G1466" s="35"/>
      <c r="H1466" s="36"/>
    </row>
    <row r="1467" spans="1:8" s="2" customFormat="1" ht="16.95" customHeight="1">
      <c r="A1467" s="35"/>
      <c r="B1467" s="36"/>
      <c r="C1467" s="256" t="s">
        <v>1</v>
      </c>
      <c r="D1467" s="256" t="s">
        <v>1226</v>
      </c>
      <c r="E1467" s="18" t="s">
        <v>1</v>
      </c>
      <c r="F1467" s="188">
        <v>0</v>
      </c>
      <c r="G1467" s="35"/>
      <c r="H1467" s="36"/>
    </row>
    <row r="1468" spans="1:8" s="2" customFormat="1" ht="16.95" customHeight="1">
      <c r="A1468" s="35"/>
      <c r="B1468" s="36"/>
      <c r="C1468" s="256" t="s">
        <v>1</v>
      </c>
      <c r="D1468" s="256" t="s">
        <v>4759</v>
      </c>
      <c r="E1468" s="18" t="s">
        <v>1</v>
      </c>
      <c r="F1468" s="188">
        <v>0.85</v>
      </c>
      <c r="G1468" s="35"/>
      <c r="H1468" s="36"/>
    </row>
    <row r="1469" spans="1:8" s="2" customFormat="1" ht="16.95" customHeight="1">
      <c r="A1469" s="35"/>
      <c r="B1469" s="36"/>
      <c r="C1469" s="256" t="s">
        <v>1</v>
      </c>
      <c r="D1469" s="256" t="s">
        <v>1576</v>
      </c>
      <c r="E1469" s="18" t="s">
        <v>1</v>
      </c>
      <c r="F1469" s="188">
        <v>0.20399999999999999</v>
      </c>
      <c r="G1469" s="35"/>
      <c r="H1469" s="36"/>
    </row>
    <row r="1470" spans="1:8" s="2" customFormat="1" ht="16.95" customHeight="1">
      <c r="A1470" s="35"/>
      <c r="B1470" s="36"/>
      <c r="C1470" s="256" t="s">
        <v>1</v>
      </c>
      <c r="D1470" s="256" t="s">
        <v>1577</v>
      </c>
      <c r="E1470" s="18" t="s">
        <v>1</v>
      </c>
      <c r="F1470" s="188">
        <v>0</v>
      </c>
      <c r="G1470" s="35"/>
      <c r="H1470" s="36"/>
    </row>
    <row r="1471" spans="1:8" s="2" customFormat="1" ht="16.95" customHeight="1">
      <c r="A1471" s="35"/>
      <c r="B1471" s="36"/>
      <c r="C1471" s="256" t="s">
        <v>1</v>
      </c>
      <c r="D1471" s="256" t="s">
        <v>1226</v>
      </c>
      <c r="E1471" s="18" t="s">
        <v>1</v>
      </c>
      <c r="F1471" s="188">
        <v>0</v>
      </c>
      <c r="G1471" s="35"/>
      <c r="H1471" s="36"/>
    </row>
    <row r="1472" spans="1:8" s="2" customFormat="1" ht="16.95" customHeight="1">
      <c r="A1472" s="35"/>
      <c r="B1472" s="36"/>
      <c r="C1472" s="256" t="s">
        <v>1</v>
      </c>
      <c r="D1472" s="256" t="s">
        <v>4760</v>
      </c>
      <c r="E1472" s="18" t="s">
        <v>1</v>
      </c>
      <c r="F1472" s="188">
        <v>2.6</v>
      </c>
      <c r="G1472" s="35"/>
      <c r="H1472" s="36"/>
    </row>
    <row r="1473" spans="1:8" s="2" customFormat="1" ht="16.95" customHeight="1">
      <c r="A1473" s="35"/>
      <c r="B1473" s="36"/>
      <c r="C1473" s="256" t="s">
        <v>1</v>
      </c>
      <c r="D1473" s="256" t="s">
        <v>1579</v>
      </c>
      <c r="E1473" s="18" t="s">
        <v>1</v>
      </c>
      <c r="F1473" s="188">
        <v>-1.2</v>
      </c>
      <c r="G1473" s="35"/>
      <c r="H1473" s="36"/>
    </row>
    <row r="1474" spans="1:8" s="2" customFormat="1" ht="16.95" customHeight="1">
      <c r="A1474" s="35"/>
      <c r="B1474" s="36"/>
      <c r="C1474" s="256" t="s">
        <v>1</v>
      </c>
      <c r="D1474" s="256" t="s">
        <v>1580</v>
      </c>
      <c r="E1474" s="18" t="s">
        <v>1</v>
      </c>
      <c r="F1474" s="188">
        <v>0</v>
      </c>
      <c r="G1474" s="35"/>
      <c r="H1474" s="36"/>
    </row>
    <row r="1475" spans="1:8" s="2" customFormat="1" ht="16.95" customHeight="1">
      <c r="A1475" s="35"/>
      <c r="B1475" s="36"/>
      <c r="C1475" s="256" t="s">
        <v>1</v>
      </c>
      <c r="D1475" s="256" t="s">
        <v>1226</v>
      </c>
      <c r="E1475" s="18" t="s">
        <v>1</v>
      </c>
      <c r="F1475" s="188">
        <v>0</v>
      </c>
      <c r="G1475" s="35"/>
      <c r="H1475" s="36"/>
    </row>
    <row r="1476" spans="1:8" s="2" customFormat="1" ht="16.95" customHeight="1">
      <c r="A1476" s="35"/>
      <c r="B1476" s="36"/>
      <c r="C1476" s="256" t="s">
        <v>1</v>
      </c>
      <c r="D1476" s="256" t="s">
        <v>4761</v>
      </c>
      <c r="E1476" s="18" t="s">
        <v>1</v>
      </c>
      <c r="F1476" s="188">
        <v>6.0449999999999999</v>
      </c>
      <c r="G1476" s="35"/>
      <c r="H1476" s="36"/>
    </row>
    <row r="1477" spans="1:8" s="2" customFormat="1" ht="16.95" customHeight="1">
      <c r="A1477" s="35"/>
      <c r="B1477" s="36"/>
      <c r="C1477" s="256" t="s">
        <v>1</v>
      </c>
      <c r="D1477" s="256" t="s">
        <v>1582</v>
      </c>
      <c r="E1477" s="18" t="s">
        <v>1</v>
      </c>
      <c r="F1477" s="188">
        <v>0</v>
      </c>
      <c r="G1477" s="35"/>
      <c r="H1477" s="36"/>
    </row>
    <row r="1478" spans="1:8" s="2" customFormat="1" ht="16.95" customHeight="1">
      <c r="A1478" s="35"/>
      <c r="B1478" s="36"/>
      <c r="C1478" s="256" t="s">
        <v>1</v>
      </c>
      <c r="D1478" s="256" t="s">
        <v>1226</v>
      </c>
      <c r="E1478" s="18" t="s">
        <v>1</v>
      </c>
      <c r="F1478" s="188">
        <v>0</v>
      </c>
      <c r="G1478" s="35"/>
      <c r="H1478" s="36"/>
    </row>
    <row r="1479" spans="1:8" s="2" customFormat="1" ht="16.95" customHeight="1">
      <c r="A1479" s="35"/>
      <c r="B1479" s="36"/>
      <c r="C1479" s="256" t="s">
        <v>1</v>
      </c>
      <c r="D1479" s="256" t="s">
        <v>4762</v>
      </c>
      <c r="E1479" s="18" t="s">
        <v>1</v>
      </c>
      <c r="F1479" s="188">
        <v>5.98</v>
      </c>
      <c r="G1479" s="35"/>
      <c r="H1479" s="36"/>
    </row>
    <row r="1480" spans="1:8" s="2" customFormat="1" ht="16.95" customHeight="1">
      <c r="A1480" s="35"/>
      <c r="B1480" s="36"/>
      <c r="C1480" s="256" t="s">
        <v>1</v>
      </c>
      <c r="D1480" s="256" t="s">
        <v>1584</v>
      </c>
      <c r="E1480" s="18" t="s">
        <v>1</v>
      </c>
      <c r="F1480" s="188">
        <v>0.13700000000000001</v>
      </c>
      <c r="G1480" s="35"/>
      <c r="H1480" s="36"/>
    </row>
    <row r="1481" spans="1:8" s="2" customFormat="1" ht="16.95" customHeight="1">
      <c r="A1481" s="35"/>
      <c r="B1481" s="36"/>
      <c r="C1481" s="256" t="s">
        <v>1</v>
      </c>
      <c r="D1481" s="256" t="s">
        <v>1212</v>
      </c>
      <c r="E1481" s="18" t="s">
        <v>1</v>
      </c>
      <c r="F1481" s="188">
        <v>0</v>
      </c>
      <c r="G1481" s="35"/>
      <c r="H1481" s="36"/>
    </row>
    <row r="1482" spans="1:8" s="2" customFormat="1" ht="16.95" customHeight="1">
      <c r="A1482" s="35"/>
      <c r="B1482" s="36"/>
      <c r="C1482" s="256" t="s">
        <v>1</v>
      </c>
      <c r="D1482" s="256" t="s">
        <v>1585</v>
      </c>
      <c r="E1482" s="18" t="s">
        <v>1</v>
      </c>
      <c r="F1482" s="188">
        <v>1.1279999999999999</v>
      </c>
      <c r="G1482" s="35"/>
      <c r="H1482" s="36"/>
    </row>
    <row r="1483" spans="1:8" s="2" customFormat="1" ht="16.95" customHeight="1">
      <c r="A1483" s="35"/>
      <c r="B1483" s="36"/>
      <c r="C1483" s="256" t="s">
        <v>1</v>
      </c>
      <c r="D1483" s="256" t="s">
        <v>1156</v>
      </c>
      <c r="E1483" s="18" t="s">
        <v>1</v>
      </c>
      <c r="F1483" s="188">
        <v>0</v>
      </c>
      <c r="G1483" s="35"/>
      <c r="H1483" s="36"/>
    </row>
    <row r="1484" spans="1:8" s="2" customFormat="1" ht="16.95" customHeight="1">
      <c r="A1484" s="35"/>
      <c r="B1484" s="36"/>
      <c r="C1484" s="256" t="s">
        <v>1</v>
      </c>
      <c r="D1484" s="256" t="s">
        <v>1212</v>
      </c>
      <c r="E1484" s="18" t="s">
        <v>1</v>
      </c>
      <c r="F1484" s="188">
        <v>0</v>
      </c>
      <c r="G1484" s="35"/>
      <c r="H1484" s="36"/>
    </row>
    <row r="1485" spans="1:8" s="2" customFormat="1" ht="16.95" customHeight="1">
      <c r="A1485" s="35"/>
      <c r="B1485" s="36"/>
      <c r="C1485" s="256" t="s">
        <v>1</v>
      </c>
      <c r="D1485" s="256" t="s">
        <v>1586</v>
      </c>
      <c r="E1485" s="18" t="s">
        <v>1</v>
      </c>
      <c r="F1485" s="188">
        <v>1.18</v>
      </c>
      <c r="G1485" s="35"/>
      <c r="H1485" s="36"/>
    </row>
    <row r="1486" spans="1:8" s="2" customFormat="1" ht="16.95" customHeight="1">
      <c r="A1486" s="35"/>
      <c r="B1486" s="36"/>
      <c r="C1486" s="256" t="s">
        <v>1</v>
      </c>
      <c r="D1486" s="256" t="s">
        <v>1226</v>
      </c>
      <c r="E1486" s="18" t="s">
        <v>1</v>
      </c>
      <c r="F1486" s="188">
        <v>0</v>
      </c>
      <c r="G1486" s="35"/>
      <c r="H1486" s="36"/>
    </row>
    <row r="1487" spans="1:8" s="2" customFormat="1" ht="16.95" customHeight="1">
      <c r="A1487" s="35"/>
      <c r="B1487" s="36"/>
      <c r="C1487" s="256" t="s">
        <v>1</v>
      </c>
      <c r="D1487" s="256" t="s">
        <v>4763</v>
      </c>
      <c r="E1487" s="18" t="s">
        <v>1</v>
      </c>
      <c r="F1487" s="188">
        <v>2.89</v>
      </c>
      <c r="G1487" s="35"/>
      <c r="H1487" s="36"/>
    </row>
    <row r="1488" spans="1:8" s="2" customFormat="1" ht="16.95" customHeight="1">
      <c r="A1488" s="35"/>
      <c r="B1488" s="36"/>
      <c r="C1488" s="256" t="s">
        <v>1</v>
      </c>
      <c r="D1488" s="256" t="s">
        <v>1588</v>
      </c>
      <c r="E1488" s="18" t="s">
        <v>1</v>
      </c>
      <c r="F1488" s="188">
        <v>0.6</v>
      </c>
      <c r="G1488" s="35"/>
      <c r="H1488" s="36"/>
    </row>
    <row r="1489" spans="1:8" s="2" customFormat="1" ht="16.95" customHeight="1">
      <c r="A1489" s="35"/>
      <c r="B1489" s="36"/>
      <c r="C1489" s="256" t="s">
        <v>1</v>
      </c>
      <c r="D1489" s="256" t="s">
        <v>1158</v>
      </c>
      <c r="E1489" s="18" t="s">
        <v>1</v>
      </c>
      <c r="F1489" s="188">
        <v>0</v>
      </c>
      <c r="G1489" s="35"/>
      <c r="H1489" s="36"/>
    </row>
    <row r="1490" spans="1:8" s="2" customFormat="1" ht="16.95" customHeight="1">
      <c r="A1490" s="35"/>
      <c r="B1490" s="36"/>
      <c r="C1490" s="256" t="s">
        <v>1</v>
      </c>
      <c r="D1490" s="256" t="s">
        <v>1226</v>
      </c>
      <c r="E1490" s="18" t="s">
        <v>1</v>
      </c>
      <c r="F1490" s="188">
        <v>0</v>
      </c>
      <c r="G1490" s="35"/>
      <c r="H1490" s="36"/>
    </row>
    <row r="1491" spans="1:8" s="2" customFormat="1" ht="16.95" customHeight="1">
      <c r="A1491" s="35"/>
      <c r="B1491" s="36"/>
      <c r="C1491" s="256" t="s">
        <v>1</v>
      </c>
      <c r="D1491" s="256" t="s">
        <v>4764</v>
      </c>
      <c r="E1491" s="18" t="s">
        <v>1</v>
      </c>
      <c r="F1491" s="188">
        <v>3.3149999999999999</v>
      </c>
      <c r="G1491" s="35"/>
      <c r="H1491" s="36"/>
    </row>
    <row r="1492" spans="1:8" s="2" customFormat="1" ht="16.95" customHeight="1">
      <c r="A1492" s="35"/>
      <c r="B1492" s="36"/>
      <c r="C1492" s="256" t="s">
        <v>1</v>
      </c>
      <c r="D1492" s="256" t="s">
        <v>1590</v>
      </c>
      <c r="E1492" s="18" t="s">
        <v>1</v>
      </c>
      <c r="F1492" s="188">
        <v>0.84299999999999997</v>
      </c>
      <c r="G1492" s="35"/>
      <c r="H1492" s="36"/>
    </row>
    <row r="1493" spans="1:8" s="2" customFormat="1" ht="16.95" customHeight="1">
      <c r="A1493" s="35"/>
      <c r="B1493" s="36"/>
      <c r="C1493" s="256" t="s">
        <v>1</v>
      </c>
      <c r="D1493" s="256" t="s">
        <v>1160</v>
      </c>
      <c r="E1493" s="18" t="s">
        <v>1</v>
      </c>
      <c r="F1493" s="188">
        <v>0</v>
      </c>
      <c r="G1493" s="35"/>
      <c r="H1493" s="36"/>
    </row>
    <row r="1494" spans="1:8" s="2" customFormat="1" ht="16.95" customHeight="1">
      <c r="A1494" s="35"/>
      <c r="B1494" s="36"/>
      <c r="C1494" s="256" t="s">
        <v>1</v>
      </c>
      <c r="D1494" s="256" t="s">
        <v>1177</v>
      </c>
      <c r="E1494" s="18" t="s">
        <v>1</v>
      </c>
      <c r="F1494" s="188">
        <v>0</v>
      </c>
      <c r="G1494" s="35"/>
      <c r="H1494" s="36"/>
    </row>
    <row r="1495" spans="1:8" s="2" customFormat="1" ht="16.95" customHeight="1">
      <c r="A1495" s="35"/>
      <c r="B1495" s="36"/>
      <c r="C1495" s="256" t="s">
        <v>1</v>
      </c>
      <c r="D1495" s="256" t="s">
        <v>4765</v>
      </c>
      <c r="E1495" s="18" t="s">
        <v>1</v>
      </c>
      <c r="F1495" s="188">
        <v>3.21</v>
      </c>
      <c r="G1495" s="35"/>
      <c r="H1495" s="36"/>
    </row>
    <row r="1496" spans="1:8" s="2" customFormat="1" ht="16.95" customHeight="1">
      <c r="A1496" s="35"/>
      <c r="B1496" s="36"/>
      <c r="C1496" s="256" t="s">
        <v>1</v>
      </c>
      <c r="D1496" s="256" t="s">
        <v>1226</v>
      </c>
      <c r="E1496" s="18" t="s">
        <v>1</v>
      </c>
      <c r="F1496" s="188">
        <v>0</v>
      </c>
      <c r="G1496" s="35"/>
      <c r="H1496" s="36"/>
    </row>
    <row r="1497" spans="1:8" s="2" customFormat="1" ht="16.95" customHeight="1">
      <c r="A1497" s="35"/>
      <c r="B1497" s="36"/>
      <c r="C1497" s="256" t="s">
        <v>1</v>
      </c>
      <c r="D1497" s="256" t="s">
        <v>4766</v>
      </c>
      <c r="E1497" s="18" t="s">
        <v>1</v>
      </c>
      <c r="F1497" s="188">
        <v>4.5049999999999999</v>
      </c>
      <c r="G1497" s="35"/>
      <c r="H1497" s="36"/>
    </row>
    <row r="1498" spans="1:8" s="2" customFormat="1" ht="16.95" customHeight="1">
      <c r="A1498" s="35"/>
      <c r="B1498" s="36"/>
      <c r="C1498" s="256" t="s">
        <v>1</v>
      </c>
      <c r="D1498" s="256" t="s">
        <v>1593</v>
      </c>
      <c r="E1498" s="18" t="s">
        <v>1</v>
      </c>
      <c r="F1498" s="188">
        <v>1.139</v>
      </c>
      <c r="G1498" s="35"/>
      <c r="H1498" s="36"/>
    </row>
    <row r="1499" spans="1:8" s="2" customFormat="1" ht="16.95" customHeight="1">
      <c r="A1499" s="35"/>
      <c r="B1499" s="36"/>
      <c r="C1499" s="256" t="s">
        <v>1</v>
      </c>
      <c r="D1499" s="256" t="s">
        <v>1162</v>
      </c>
      <c r="E1499" s="18" t="s">
        <v>1</v>
      </c>
      <c r="F1499" s="188">
        <v>0</v>
      </c>
      <c r="G1499" s="35"/>
      <c r="H1499" s="36"/>
    </row>
    <row r="1500" spans="1:8" s="2" customFormat="1" ht="16.95" customHeight="1">
      <c r="A1500" s="35"/>
      <c r="B1500" s="36"/>
      <c r="C1500" s="256" t="s">
        <v>1</v>
      </c>
      <c r="D1500" s="256" t="s">
        <v>1177</v>
      </c>
      <c r="E1500" s="18" t="s">
        <v>1</v>
      </c>
      <c r="F1500" s="188">
        <v>0</v>
      </c>
      <c r="G1500" s="35"/>
      <c r="H1500" s="36"/>
    </row>
    <row r="1501" spans="1:8" s="2" customFormat="1" ht="16.95" customHeight="1">
      <c r="A1501" s="35"/>
      <c r="B1501" s="36"/>
      <c r="C1501" s="256" t="s">
        <v>1</v>
      </c>
      <c r="D1501" s="256" t="s">
        <v>4767</v>
      </c>
      <c r="E1501" s="18" t="s">
        <v>1</v>
      </c>
      <c r="F1501" s="188">
        <v>5.23</v>
      </c>
      <c r="G1501" s="35"/>
      <c r="H1501" s="36"/>
    </row>
    <row r="1502" spans="1:8" s="2" customFormat="1" ht="16.95" customHeight="1">
      <c r="A1502" s="35"/>
      <c r="B1502" s="36"/>
      <c r="C1502" s="256" t="s">
        <v>1</v>
      </c>
      <c r="D1502" s="256" t="s">
        <v>1226</v>
      </c>
      <c r="E1502" s="18" t="s">
        <v>1</v>
      </c>
      <c r="F1502" s="188">
        <v>0</v>
      </c>
      <c r="G1502" s="35"/>
      <c r="H1502" s="36"/>
    </row>
    <row r="1503" spans="1:8" s="2" customFormat="1" ht="16.95" customHeight="1">
      <c r="A1503" s="35"/>
      <c r="B1503" s="36"/>
      <c r="C1503" s="256" t="s">
        <v>1</v>
      </c>
      <c r="D1503" s="256" t="s">
        <v>4768</v>
      </c>
      <c r="E1503" s="18" t="s">
        <v>1</v>
      </c>
      <c r="F1503" s="188">
        <v>19.681999999999999</v>
      </c>
      <c r="G1503" s="35"/>
      <c r="H1503" s="36"/>
    </row>
    <row r="1504" spans="1:8" s="2" customFormat="1" ht="16.95" customHeight="1">
      <c r="A1504" s="35"/>
      <c r="B1504" s="36"/>
      <c r="C1504" s="256" t="s">
        <v>1</v>
      </c>
      <c r="D1504" s="256" t="s">
        <v>4769</v>
      </c>
      <c r="E1504" s="18" t="s">
        <v>1</v>
      </c>
      <c r="F1504" s="188">
        <v>5.7380000000000004</v>
      </c>
      <c r="G1504" s="35"/>
      <c r="H1504" s="36"/>
    </row>
    <row r="1505" spans="1:8" s="2" customFormat="1" ht="16.95" customHeight="1">
      <c r="A1505" s="35"/>
      <c r="B1505" s="36"/>
      <c r="C1505" s="256" t="s">
        <v>1</v>
      </c>
      <c r="D1505" s="256" t="s">
        <v>1597</v>
      </c>
      <c r="E1505" s="18" t="s">
        <v>1</v>
      </c>
      <c r="F1505" s="188">
        <v>1.39</v>
      </c>
      <c r="G1505" s="35"/>
      <c r="H1505" s="36"/>
    </row>
    <row r="1506" spans="1:8" s="2" customFormat="1" ht="16.95" customHeight="1">
      <c r="A1506" s="35"/>
      <c r="B1506" s="36"/>
      <c r="C1506" s="256" t="s">
        <v>1</v>
      </c>
      <c r="D1506" s="256" t="s">
        <v>1212</v>
      </c>
      <c r="E1506" s="18" t="s">
        <v>1</v>
      </c>
      <c r="F1506" s="188">
        <v>0</v>
      </c>
      <c r="G1506" s="35"/>
      <c r="H1506" s="36"/>
    </row>
    <row r="1507" spans="1:8" s="2" customFormat="1" ht="16.95" customHeight="1">
      <c r="A1507" s="35"/>
      <c r="B1507" s="36"/>
      <c r="C1507" s="256" t="s">
        <v>1</v>
      </c>
      <c r="D1507" s="256" t="s">
        <v>1568</v>
      </c>
      <c r="E1507" s="18" t="s">
        <v>1</v>
      </c>
      <c r="F1507" s="188">
        <v>1.1379999999999999</v>
      </c>
      <c r="G1507" s="35"/>
      <c r="H1507" s="36"/>
    </row>
    <row r="1508" spans="1:8" s="2" customFormat="1" ht="16.95" customHeight="1">
      <c r="A1508" s="35"/>
      <c r="B1508" s="36"/>
      <c r="C1508" s="256" t="s">
        <v>1</v>
      </c>
      <c r="D1508" s="256" t="s">
        <v>1164</v>
      </c>
      <c r="E1508" s="18" t="s">
        <v>1</v>
      </c>
      <c r="F1508" s="188">
        <v>0</v>
      </c>
      <c r="G1508" s="35"/>
      <c r="H1508" s="36"/>
    </row>
    <row r="1509" spans="1:8" s="2" customFormat="1" ht="16.95" customHeight="1">
      <c r="A1509" s="35"/>
      <c r="B1509" s="36"/>
      <c r="C1509" s="256" t="s">
        <v>1</v>
      </c>
      <c r="D1509" s="256" t="s">
        <v>1226</v>
      </c>
      <c r="E1509" s="18" t="s">
        <v>1</v>
      </c>
      <c r="F1509" s="188">
        <v>0</v>
      </c>
      <c r="G1509" s="35"/>
      <c r="H1509" s="36"/>
    </row>
    <row r="1510" spans="1:8" s="2" customFormat="1" ht="16.95" customHeight="1">
      <c r="A1510" s="35"/>
      <c r="B1510" s="36"/>
      <c r="C1510" s="256" t="s">
        <v>1</v>
      </c>
      <c r="D1510" s="256" t="s">
        <v>4770</v>
      </c>
      <c r="E1510" s="18" t="s">
        <v>1</v>
      </c>
      <c r="F1510" s="188">
        <v>39.35</v>
      </c>
      <c r="G1510" s="35"/>
      <c r="H1510" s="36"/>
    </row>
    <row r="1511" spans="1:8" s="2" customFormat="1" ht="16.95" customHeight="1">
      <c r="A1511" s="35"/>
      <c r="B1511" s="36"/>
      <c r="C1511" s="256" t="s">
        <v>1</v>
      </c>
      <c r="D1511" s="256" t="s">
        <v>1599</v>
      </c>
      <c r="E1511" s="18" t="s">
        <v>1</v>
      </c>
      <c r="F1511" s="188">
        <v>-11.914</v>
      </c>
      <c r="G1511" s="35"/>
      <c r="H1511" s="36"/>
    </row>
    <row r="1512" spans="1:8" s="2" customFormat="1" ht="16.95" customHeight="1">
      <c r="A1512" s="35"/>
      <c r="B1512" s="36"/>
      <c r="C1512" s="256" t="s">
        <v>1</v>
      </c>
      <c r="D1512" s="256" t="s">
        <v>1177</v>
      </c>
      <c r="E1512" s="18" t="s">
        <v>1</v>
      </c>
      <c r="F1512" s="188">
        <v>0</v>
      </c>
      <c r="G1512" s="35"/>
      <c r="H1512" s="36"/>
    </row>
    <row r="1513" spans="1:8" s="2" customFormat="1" ht="16.95" customHeight="1">
      <c r="A1513" s="35"/>
      <c r="B1513" s="36"/>
      <c r="C1513" s="256" t="s">
        <v>1</v>
      </c>
      <c r="D1513" s="256" t="s">
        <v>4771</v>
      </c>
      <c r="E1513" s="18" t="s">
        <v>1</v>
      </c>
      <c r="F1513" s="188">
        <v>2.3519999999999999</v>
      </c>
      <c r="G1513" s="35"/>
      <c r="H1513" s="36"/>
    </row>
    <row r="1514" spans="1:8" s="2" customFormat="1" ht="16.95" customHeight="1">
      <c r="A1514" s="35"/>
      <c r="B1514" s="36"/>
      <c r="C1514" s="256" t="s">
        <v>1</v>
      </c>
      <c r="D1514" s="256" t="s">
        <v>1226</v>
      </c>
      <c r="E1514" s="18" t="s">
        <v>1</v>
      </c>
      <c r="F1514" s="188">
        <v>0</v>
      </c>
      <c r="G1514" s="35"/>
      <c r="H1514" s="36"/>
    </row>
    <row r="1515" spans="1:8" s="2" customFormat="1" ht="16.95" customHeight="1">
      <c r="A1515" s="35"/>
      <c r="B1515" s="36"/>
      <c r="C1515" s="256" t="s">
        <v>1</v>
      </c>
      <c r="D1515" s="256" t="s">
        <v>4772</v>
      </c>
      <c r="E1515" s="18" t="s">
        <v>1</v>
      </c>
      <c r="F1515" s="188">
        <v>19.013000000000002</v>
      </c>
      <c r="G1515" s="35"/>
      <c r="H1515" s="36"/>
    </row>
    <row r="1516" spans="1:8" s="2" customFormat="1" ht="16.95" customHeight="1">
      <c r="A1516" s="35"/>
      <c r="B1516" s="36"/>
      <c r="C1516" s="256" t="s">
        <v>1</v>
      </c>
      <c r="D1516" s="256" t="s">
        <v>1602</v>
      </c>
      <c r="E1516" s="18" t="s">
        <v>1</v>
      </c>
      <c r="F1516" s="188">
        <v>-7.83</v>
      </c>
      <c r="G1516" s="35"/>
      <c r="H1516" s="36"/>
    </row>
    <row r="1517" spans="1:8" s="2" customFormat="1" ht="16.95" customHeight="1">
      <c r="A1517" s="35"/>
      <c r="B1517" s="36"/>
      <c r="C1517" s="256" t="s">
        <v>1</v>
      </c>
      <c r="D1517" s="256" t="s">
        <v>4773</v>
      </c>
      <c r="E1517" s="18" t="s">
        <v>1</v>
      </c>
      <c r="F1517" s="188">
        <v>0</v>
      </c>
      <c r="G1517" s="35"/>
      <c r="H1517" s="36"/>
    </row>
    <row r="1518" spans="1:8" s="2" customFormat="1" ht="16.95" customHeight="1">
      <c r="A1518" s="35"/>
      <c r="B1518" s="36"/>
      <c r="C1518" s="256" t="s">
        <v>1</v>
      </c>
      <c r="D1518" s="256" t="s">
        <v>1034</v>
      </c>
      <c r="E1518" s="18" t="s">
        <v>1</v>
      </c>
      <c r="F1518" s="188">
        <v>0</v>
      </c>
      <c r="G1518" s="35"/>
      <c r="H1518" s="36"/>
    </row>
    <row r="1519" spans="1:8" s="2" customFormat="1" ht="16.95" customHeight="1">
      <c r="A1519" s="35"/>
      <c r="B1519" s="36"/>
      <c r="C1519" s="256" t="s">
        <v>1</v>
      </c>
      <c r="D1519" s="256" t="s">
        <v>1035</v>
      </c>
      <c r="E1519" s="18" t="s">
        <v>1</v>
      </c>
      <c r="F1519" s="188">
        <v>0</v>
      </c>
      <c r="G1519" s="35"/>
      <c r="H1519" s="36"/>
    </row>
    <row r="1520" spans="1:8" s="2" customFormat="1" ht="16.95" customHeight="1">
      <c r="A1520" s="35"/>
      <c r="B1520" s="36"/>
      <c r="C1520" s="256" t="s">
        <v>1</v>
      </c>
      <c r="D1520" s="256" t="s">
        <v>1216</v>
      </c>
      <c r="E1520" s="18" t="s">
        <v>1</v>
      </c>
      <c r="F1520" s="188">
        <v>0</v>
      </c>
      <c r="G1520" s="35"/>
      <c r="H1520" s="36"/>
    </row>
    <row r="1521" spans="1:8" s="2" customFormat="1" ht="16.95" customHeight="1">
      <c r="A1521" s="35"/>
      <c r="B1521" s="36"/>
      <c r="C1521" s="256" t="s">
        <v>1</v>
      </c>
      <c r="D1521" s="256" t="s">
        <v>4774</v>
      </c>
      <c r="E1521" s="18" t="s">
        <v>1</v>
      </c>
      <c r="F1521" s="188">
        <v>19.484999999999999</v>
      </c>
      <c r="G1521" s="35"/>
      <c r="H1521" s="36"/>
    </row>
    <row r="1522" spans="1:8" s="2" customFormat="1" ht="16.95" customHeight="1">
      <c r="A1522" s="35"/>
      <c r="B1522" s="36"/>
      <c r="C1522" s="256" t="s">
        <v>1</v>
      </c>
      <c r="D1522" s="256" t="s">
        <v>1605</v>
      </c>
      <c r="E1522" s="18" t="s">
        <v>1</v>
      </c>
      <c r="F1522" s="188">
        <v>-6.93</v>
      </c>
      <c r="G1522" s="35"/>
      <c r="H1522" s="36"/>
    </row>
    <row r="1523" spans="1:8" s="2" customFormat="1" ht="16.95" customHeight="1">
      <c r="A1523" s="35"/>
      <c r="B1523" s="36"/>
      <c r="C1523" s="256" t="s">
        <v>1</v>
      </c>
      <c r="D1523" s="256" t="s">
        <v>1606</v>
      </c>
      <c r="E1523" s="18" t="s">
        <v>1</v>
      </c>
      <c r="F1523" s="188">
        <v>0.72799999999999998</v>
      </c>
      <c r="G1523" s="35"/>
      <c r="H1523" s="36"/>
    </row>
    <row r="1524" spans="1:8" s="2" customFormat="1" ht="16.95" customHeight="1">
      <c r="A1524" s="35"/>
      <c r="B1524" s="36"/>
      <c r="C1524" s="256" t="s">
        <v>1</v>
      </c>
      <c r="D1524" s="256" t="s">
        <v>1037</v>
      </c>
      <c r="E1524" s="18" t="s">
        <v>1</v>
      </c>
      <c r="F1524" s="188">
        <v>0</v>
      </c>
      <c r="G1524" s="35"/>
      <c r="H1524" s="36"/>
    </row>
    <row r="1525" spans="1:8" s="2" customFormat="1" ht="16.95" customHeight="1">
      <c r="A1525" s="35"/>
      <c r="B1525" s="36"/>
      <c r="C1525" s="256" t="s">
        <v>1</v>
      </c>
      <c r="D1525" s="256" t="s">
        <v>1216</v>
      </c>
      <c r="E1525" s="18" t="s">
        <v>1</v>
      </c>
      <c r="F1525" s="188">
        <v>0</v>
      </c>
      <c r="G1525" s="35"/>
      <c r="H1525" s="36"/>
    </row>
    <row r="1526" spans="1:8" s="2" customFormat="1" ht="16.95" customHeight="1">
      <c r="A1526" s="35"/>
      <c r="B1526" s="36"/>
      <c r="C1526" s="256" t="s">
        <v>1</v>
      </c>
      <c r="D1526" s="256" t="s">
        <v>4775</v>
      </c>
      <c r="E1526" s="18" t="s">
        <v>1</v>
      </c>
      <c r="F1526" s="188">
        <v>20.614999999999998</v>
      </c>
      <c r="G1526" s="35"/>
      <c r="H1526" s="36"/>
    </row>
    <row r="1527" spans="1:8" s="2" customFormat="1" ht="16.95" customHeight="1">
      <c r="A1527" s="35"/>
      <c r="B1527" s="36"/>
      <c r="C1527" s="256" t="s">
        <v>1</v>
      </c>
      <c r="D1527" s="256" t="s">
        <v>1608</v>
      </c>
      <c r="E1527" s="18" t="s">
        <v>1</v>
      </c>
      <c r="F1527" s="188">
        <v>-6.359</v>
      </c>
      <c r="G1527" s="35"/>
      <c r="H1527" s="36"/>
    </row>
    <row r="1528" spans="1:8" s="2" customFormat="1" ht="16.95" customHeight="1">
      <c r="A1528" s="35"/>
      <c r="B1528" s="36"/>
      <c r="C1528" s="256" t="s">
        <v>1</v>
      </c>
      <c r="D1528" s="256" t="s">
        <v>1609</v>
      </c>
      <c r="E1528" s="18" t="s">
        <v>1</v>
      </c>
      <c r="F1528" s="188">
        <v>0.67800000000000005</v>
      </c>
      <c r="G1528" s="35"/>
      <c r="H1528" s="36"/>
    </row>
    <row r="1529" spans="1:8" s="2" customFormat="1" ht="16.95" customHeight="1">
      <c r="A1529" s="35"/>
      <c r="B1529" s="36"/>
      <c r="C1529" s="256" t="s">
        <v>1</v>
      </c>
      <c r="D1529" s="256" t="s">
        <v>1039</v>
      </c>
      <c r="E1529" s="18" t="s">
        <v>1</v>
      </c>
      <c r="F1529" s="188">
        <v>0</v>
      </c>
      <c r="G1529" s="35"/>
      <c r="H1529" s="36"/>
    </row>
    <row r="1530" spans="1:8" s="2" customFormat="1" ht="16.95" customHeight="1">
      <c r="A1530" s="35"/>
      <c r="B1530" s="36"/>
      <c r="C1530" s="256" t="s">
        <v>1</v>
      </c>
      <c r="D1530" s="256" t="s">
        <v>1216</v>
      </c>
      <c r="E1530" s="18" t="s">
        <v>1</v>
      </c>
      <c r="F1530" s="188">
        <v>0</v>
      </c>
      <c r="G1530" s="35"/>
      <c r="H1530" s="36"/>
    </row>
    <row r="1531" spans="1:8" s="2" customFormat="1" ht="16.95" customHeight="1">
      <c r="A1531" s="35"/>
      <c r="B1531" s="36"/>
      <c r="C1531" s="256" t="s">
        <v>1</v>
      </c>
      <c r="D1531" s="256" t="s">
        <v>4776</v>
      </c>
      <c r="E1531" s="18" t="s">
        <v>1</v>
      </c>
      <c r="F1531" s="188">
        <v>47.209000000000003</v>
      </c>
      <c r="G1531" s="35"/>
      <c r="H1531" s="36"/>
    </row>
    <row r="1532" spans="1:8" s="2" customFormat="1" ht="16.95" customHeight="1">
      <c r="A1532" s="35"/>
      <c r="B1532" s="36"/>
      <c r="C1532" s="256" t="s">
        <v>1</v>
      </c>
      <c r="D1532" s="256" t="s">
        <v>1611</v>
      </c>
      <c r="E1532" s="18" t="s">
        <v>1</v>
      </c>
      <c r="F1532" s="188">
        <v>-8.5299999999999994</v>
      </c>
      <c r="G1532" s="35"/>
      <c r="H1532" s="36"/>
    </row>
    <row r="1533" spans="1:8" s="2" customFormat="1" ht="16.95" customHeight="1">
      <c r="A1533" s="35"/>
      <c r="B1533" s="36"/>
      <c r="C1533" s="256" t="s">
        <v>1</v>
      </c>
      <c r="D1533" s="256" t="s">
        <v>1612</v>
      </c>
      <c r="E1533" s="18" t="s">
        <v>1</v>
      </c>
      <c r="F1533" s="188">
        <v>1.1739999999999999</v>
      </c>
      <c r="G1533" s="35"/>
      <c r="H1533" s="36"/>
    </row>
    <row r="1534" spans="1:8" s="2" customFormat="1" ht="16.95" customHeight="1">
      <c r="A1534" s="35"/>
      <c r="B1534" s="36"/>
      <c r="C1534" s="256" t="s">
        <v>1</v>
      </c>
      <c r="D1534" s="256" t="s">
        <v>1041</v>
      </c>
      <c r="E1534" s="18" t="s">
        <v>1</v>
      </c>
      <c r="F1534" s="188">
        <v>0</v>
      </c>
      <c r="G1534" s="35"/>
      <c r="H1534" s="36"/>
    </row>
    <row r="1535" spans="1:8" s="2" customFormat="1" ht="16.95" customHeight="1">
      <c r="A1535" s="35"/>
      <c r="B1535" s="36"/>
      <c r="C1535" s="256" t="s">
        <v>1</v>
      </c>
      <c r="D1535" s="256" t="s">
        <v>1177</v>
      </c>
      <c r="E1535" s="18" t="s">
        <v>1</v>
      </c>
      <c r="F1535" s="188">
        <v>0</v>
      </c>
      <c r="G1535" s="35"/>
      <c r="H1535" s="36"/>
    </row>
    <row r="1536" spans="1:8" s="2" customFormat="1" ht="16.95" customHeight="1">
      <c r="A1536" s="35"/>
      <c r="B1536" s="36"/>
      <c r="C1536" s="256" t="s">
        <v>1</v>
      </c>
      <c r="D1536" s="256" t="s">
        <v>4777</v>
      </c>
      <c r="E1536" s="18" t="s">
        <v>1</v>
      </c>
      <c r="F1536" s="188">
        <v>8.9410000000000007</v>
      </c>
      <c r="G1536" s="35"/>
      <c r="H1536" s="36"/>
    </row>
    <row r="1537" spans="1:8" s="2" customFormat="1" ht="16.95" customHeight="1">
      <c r="A1537" s="35"/>
      <c r="B1537" s="36"/>
      <c r="C1537" s="256" t="s">
        <v>1</v>
      </c>
      <c r="D1537" s="256" t="s">
        <v>1216</v>
      </c>
      <c r="E1537" s="18" t="s">
        <v>1</v>
      </c>
      <c r="F1537" s="188">
        <v>0</v>
      </c>
      <c r="G1537" s="35"/>
      <c r="H1537" s="36"/>
    </row>
    <row r="1538" spans="1:8" s="2" customFormat="1" ht="16.95" customHeight="1">
      <c r="A1538" s="35"/>
      <c r="B1538" s="36"/>
      <c r="C1538" s="256" t="s">
        <v>1</v>
      </c>
      <c r="D1538" s="256" t="s">
        <v>4778</v>
      </c>
      <c r="E1538" s="18" t="s">
        <v>1</v>
      </c>
      <c r="F1538" s="188">
        <v>36.116999999999997</v>
      </c>
      <c r="G1538" s="35"/>
      <c r="H1538" s="36"/>
    </row>
    <row r="1539" spans="1:8" s="2" customFormat="1" ht="16.95" customHeight="1">
      <c r="A1539" s="35"/>
      <c r="B1539" s="36"/>
      <c r="C1539" s="256" t="s">
        <v>1</v>
      </c>
      <c r="D1539" s="256" t="s">
        <v>1615</v>
      </c>
      <c r="E1539" s="18" t="s">
        <v>1</v>
      </c>
      <c r="F1539" s="188">
        <v>-8.6929999999999996</v>
      </c>
      <c r="G1539" s="35"/>
      <c r="H1539" s="36"/>
    </row>
    <row r="1540" spans="1:8" s="2" customFormat="1" ht="16.95" customHeight="1">
      <c r="A1540" s="35"/>
      <c r="B1540" s="36"/>
      <c r="C1540" s="256" t="s">
        <v>1</v>
      </c>
      <c r="D1540" s="256" t="s">
        <v>1616</v>
      </c>
      <c r="E1540" s="18" t="s">
        <v>1</v>
      </c>
      <c r="F1540" s="188">
        <v>1.17</v>
      </c>
      <c r="G1540" s="35"/>
      <c r="H1540" s="36"/>
    </row>
    <row r="1541" spans="1:8" s="2" customFormat="1" ht="16.95" customHeight="1">
      <c r="A1541" s="35"/>
      <c r="B1541" s="36"/>
      <c r="C1541" s="256" t="s">
        <v>1</v>
      </c>
      <c r="D1541" s="256" t="s">
        <v>1617</v>
      </c>
      <c r="E1541" s="18" t="s">
        <v>1</v>
      </c>
      <c r="F1541" s="188">
        <v>0</v>
      </c>
      <c r="G1541" s="35"/>
      <c r="H1541" s="36"/>
    </row>
    <row r="1542" spans="1:8" s="2" customFormat="1" ht="16.95" customHeight="1">
      <c r="A1542" s="35"/>
      <c r="B1542" s="36"/>
      <c r="C1542" s="256" t="s">
        <v>1</v>
      </c>
      <c r="D1542" s="256" t="s">
        <v>1216</v>
      </c>
      <c r="E1542" s="18" t="s">
        <v>1</v>
      </c>
      <c r="F1542" s="188">
        <v>0</v>
      </c>
      <c r="G1542" s="35"/>
      <c r="H1542" s="36"/>
    </row>
    <row r="1543" spans="1:8" s="2" customFormat="1" ht="16.95" customHeight="1">
      <c r="A1543" s="35"/>
      <c r="B1543" s="36"/>
      <c r="C1543" s="256" t="s">
        <v>1</v>
      </c>
      <c r="D1543" s="256" t="s">
        <v>1618</v>
      </c>
      <c r="E1543" s="18" t="s">
        <v>1</v>
      </c>
      <c r="F1543" s="188">
        <v>2.738</v>
      </c>
      <c r="G1543" s="35"/>
      <c r="H1543" s="36"/>
    </row>
    <row r="1544" spans="1:8" s="2" customFormat="1" ht="16.95" customHeight="1">
      <c r="A1544" s="35"/>
      <c r="B1544" s="36"/>
      <c r="C1544" s="256" t="s">
        <v>1</v>
      </c>
      <c r="D1544" s="256" t="s">
        <v>1619</v>
      </c>
      <c r="E1544" s="18" t="s">
        <v>1</v>
      </c>
      <c r="F1544" s="188">
        <v>0</v>
      </c>
      <c r="G1544" s="35"/>
      <c r="H1544" s="36"/>
    </row>
    <row r="1545" spans="1:8" s="2" customFormat="1" ht="16.95" customHeight="1">
      <c r="A1545" s="35"/>
      <c r="B1545" s="36"/>
      <c r="C1545" s="256" t="s">
        <v>1</v>
      </c>
      <c r="D1545" s="256" t="s">
        <v>1216</v>
      </c>
      <c r="E1545" s="18" t="s">
        <v>1</v>
      </c>
      <c r="F1545" s="188">
        <v>0</v>
      </c>
      <c r="G1545" s="35"/>
      <c r="H1545" s="36"/>
    </row>
    <row r="1546" spans="1:8" s="2" customFormat="1" ht="16.95" customHeight="1">
      <c r="A1546" s="35"/>
      <c r="B1546" s="36"/>
      <c r="C1546" s="256" t="s">
        <v>1</v>
      </c>
      <c r="D1546" s="256" t="s">
        <v>4779</v>
      </c>
      <c r="E1546" s="18" t="s">
        <v>1</v>
      </c>
      <c r="F1546" s="188">
        <v>4.5190000000000001</v>
      </c>
      <c r="G1546" s="35"/>
      <c r="H1546" s="36"/>
    </row>
    <row r="1547" spans="1:8" s="2" customFormat="1" ht="16.95" customHeight="1">
      <c r="A1547" s="35"/>
      <c r="B1547" s="36"/>
      <c r="C1547" s="256" t="s">
        <v>1</v>
      </c>
      <c r="D1547" s="256" t="s">
        <v>1621</v>
      </c>
      <c r="E1547" s="18" t="s">
        <v>1</v>
      </c>
      <c r="F1547" s="188">
        <v>-2.3650000000000002</v>
      </c>
      <c r="G1547" s="35"/>
      <c r="H1547" s="36"/>
    </row>
    <row r="1548" spans="1:8" s="2" customFormat="1" ht="16.95" customHeight="1">
      <c r="A1548" s="35"/>
      <c r="B1548" s="36"/>
      <c r="C1548" s="256" t="s">
        <v>1</v>
      </c>
      <c r="D1548" s="256" t="s">
        <v>1622</v>
      </c>
      <c r="E1548" s="18" t="s">
        <v>1</v>
      </c>
      <c r="F1548" s="188">
        <v>0.88</v>
      </c>
      <c r="G1548" s="35"/>
      <c r="H1548" s="36"/>
    </row>
    <row r="1549" spans="1:8" s="2" customFormat="1" ht="16.95" customHeight="1">
      <c r="A1549" s="35"/>
      <c r="B1549" s="36"/>
      <c r="C1549" s="256" t="s">
        <v>1</v>
      </c>
      <c r="D1549" s="256" t="s">
        <v>1177</v>
      </c>
      <c r="E1549" s="18" t="s">
        <v>1</v>
      </c>
      <c r="F1549" s="188">
        <v>0</v>
      </c>
      <c r="G1549" s="35"/>
      <c r="H1549" s="36"/>
    </row>
    <row r="1550" spans="1:8" s="2" customFormat="1" ht="16.95" customHeight="1">
      <c r="A1550" s="35"/>
      <c r="B1550" s="36"/>
      <c r="C1550" s="256" t="s">
        <v>1</v>
      </c>
      <c r="D1550" s="256" t="s">
        <v>4780</v>
      </c>
      <c r="E1550" s="18" t="s">
        <v>1</v>
      </c>
      <c r="F1550" s="188">
        <v>1.04</v>
      </c>
      <c r="G1550" s="35"/>
      <c r="H1550" s="36"/>
    </row>
    <row r="1551" spans="1:8" s="2" customFormat="1" ht="16.95" customHeight="1">
      <c r="A1551" s="35"/>
      <c r="B1551" s="36"/>
      <c r="C1551" s="256" t="s">
        <v>1</v>
      </c>
      <c r="D1551" s="256" t="s">
        <v>1624</v>
      </c>
      <c r="E1551" s="18" t="s">
        <v>1</v>
      </c>
      <c r="F1551" s="188">
        <v>0</v>
      </c>
      <c r="G1551" s="35"/>
      <c r="H1551" s="36"/>
    </row>
    <row r="1552" spans="1:8" s="2" customFormat="1" ht="16.95" customHeight="1">
      <c r="A1552" s="35"/>
      <c r="B1552" s="36"/>
      <c r="C1552" s="256" t="s">
        <v>1</v>
      </c>
      <c r="D1552" s="256" t="s">
        <v>1216</v>
      </c>
      <c r="E1552" s="18" t="s">
        <v>1</v>
      </c>
      <c r="F1552" s="188">
        <v>0</v>
      </c>
      <c r="G1552" s="35"/>
      <c r="H1552" s="36"/>
    </row>
    <row r="1553" spans="1:8" s="2" customFormat="1" ht="16.95" customHeight="1">
      <c r="A1553" s="35"/>
      <c r="B1553" s="36"/>
      <c r="C1553" s="256" t="s">
        <v>1</v>
      </c>
      <c r="D1553" s="256" t="s">
        <v>4781</v>
      </c>
      <c r="E1553" s="18" t="s">
        <v>1</v>
      </c>
      <c r="F1553" s="188">
        <v>32.704999999999998</v>
      </c>
      <c r="G1553" s="35"/>
      <c r="H1553" s="36"/>
    </row>
    <row r="1554" spans="1:8" s="2" customFormat="1" ht="16.95" customHeight="1">
      <c r="A1554" s="35"/>
      <c r="B1554" s="36"/>
      <c r="C1554" s="256" t="s">
        <v>1</v>
      </c>
      <c r="D1554" s="256" t="s">
        <v>1626</v>
      </c>
      <c r="E1554" s="18" t="s">
        <v>1</v>
      </c>
      <c r="F1554" s="188">
        <v>-14.039</v>
      </c>
      <c r="G1554" s="35"/>
      <c r="H1554" s="36"/>
    </row>
    <row r="1555" spans="1:8" s="2" customFormat="1" ht="16.95" customHeight="1">
      <c r="A1555" s="35"/>
      <c r="B1555" s="36"/>
      <c r="C1555" s="256" t="s">
        <v>1</v>
      </c>
      <c r="D1555" s="256" t="s">
        <v>1627</v>
      </c>
      <c r="E1555" s="18" t="s">
        <v>1</v>
      </c>
      <c r="F1555" s="188">
        <v>1.379</v>
      </c>
      <c r="G1555" s="35"/>
      <c r="H1555" s="36"/>
    </row>
    <row r="1556" spans="1:8" s="2" customFormat="1" ht="16.95" customHeight="1">
      <c r="A1556" s="35"/>
      <c r="B1556" s="36"/>
      <c r="C1556" s="256" t="s">
        <v>1</v>
      </c>
      <c r="D1556" s="256" t="s">
        <v>1212</v>
      </c>
      <c r="E1556" s="18" t="s">
        <v>1</v>
      </c>
      <c r="F1556" s="188">
        <v>0</v>
      </c>
      <c r="G1556" s="35"/>
      <c r="H1556" s="36"/>
    </row>
    <row r="1557" spans="1:8" s="2" customFormat="1" ht="16.95" customHeight="1">
      <c r="A1557" s="35"/>
      <c r="B1557" s="36"/>
      <c r="C1557" s="256" t="s">
        <v>1</v>
      </c>
      <c r="D1557" s="256" t="s">
        <v>1628</v>
      </c>
      <c r="E1557" s="18" t="s">
        <v>1</v>
      </c>
      <c r="F1557" s="188">
        <v>0.90100000000000002</v>
      </c>
      <c r="G1557" s="35"/>
      <c r="H1557" s="36"/>
    </row>
    <row r="1558" spans="1:8" s="2" customFormat="1" ht="16.95" customHeight="1">
      <c r="A1558" s="35"/>
      <c r="B1558" s="36"/>
      <c r="C1558" s="256" t="s">
        <v>1</v>
      </c>
      <c r="D1558" s="256" t="s">
        <v>1177</v>
      </c>
      <c r="E1558" s="18" t="s">
        <v>1</v>
      </c>
      <c r="F1558" s="188">
        <v>0</v>
      </c>
      <c r="G1558" s="35"/>
      <c r="H1558" s="36"/>
    </row>
    <row r="1559" spans="1:8" s="2" customFormat="1" ht="16.95" customHeight="1">
      <c r="A1559" s="35"/>
      <c r="B1559" s="36"/>
      <c r="C1559" s="256" t="s">
        <v>1</v>
      </c>
      <c r="D1559" s="256" t="s">
        <v>4782</v>
      </c>
      <c r="E1559" s="18" t="s">
        <v>1</v>
      </c>
      <c r="F1559" s="188">
        <v>2.08</v>
      </c>
      <c r="G1559" s="35"/>
      <c r="H1559" s="36"/>
    </row>
    <row r="1560" spans="1:8" s="2" customFormat="1" ht="16.95" customHeight="1">
      <c r="A1560" s="35"/>
      <c r="B1560" s="36"/>
      <c r="C1560" s="256" t="s">
        <v>1</v>
      </c>
      <c r="D1560" s="256" t="s">
        <v>1045</v>
      </c>
      <c r="E1560" s="18" t="s">
        <v>1</v>
      </c>
      <c r="F1560" s="188">
        <v>0</v>
      </c>
      <c r="G1560" s="35"/>
      <c r="H1560" s="36"/>
    </row>
    <row r="1561" spans="1:8" s="2" customFormat="1" ht="16.95" customHeight="1">
      <c r="A1561" s="35"/>
      <c r="B1561" s="36"/>
      <c r="C1561" s="256" t="s">
        <v>1</v>
      </c>
      <c r="D1561" s="256" t="s">
        <v>1205</v>
      </c>
      <c r="E1561" s="18" t="s">
        <v>1</v>
      </c>
      <c r="F1561" s="188">
        <v>0</v>
      </c>
      <c r="G1561" s="35"/>
      <c r="H1561" s="36"/>
    </row>
    <row r="1562" spans="1:8" s="2" customFormat="1" ht="16.95" customHeight="1">
      <c r="A1562" s="35"/>
      <c r="B1562" s="36"/>
      <c r="C1562" s="256" t="s">
        <v>1</v>
      </c>
      <c r="D1562" s="256" t="s">
        <v>4783</v>
      </c>
      <c r="E1562" s="18" t="s">
        <v>1</v>
      </c>
      <c r="F1562" s="188">
        <v>14.843999999999999</v>
      </c>
      <c r="G1562" s="35"/>
      <c r="H1562" s="36"/>
    </row>
    <row r="1563" spans="1:8" s="2" customFormat="1" ht="16.95" customHeight="1">
      <c r="A1563" s="35"/>
      <c r="B1563" s="36"/>
      <c r="C1563" s="256" t="s">
        <v>1</v>
      </c>
      <c r="D1563" s="256" t="s">
        <v>1631</v>
      </c>
      <c r="E1563" s="18" t="s">
        <v>1</v>
      </c>
      <c r="F1563" s="188">
        <v>-8.52</v>
      </c>
      <c r="G1563" s="35"/>
      <c r="H1563" s="36"/>
    </row>
    <row r="1564" spans="1:8" s="2" customFormat="1" ht="16.95" customHeight="1">
      <c r="A1564" s="35"/>
      <c r="B1564" s="36"/>
      <c r="C1564" s="256" t="s">
        <v>1</v>
      </c>
      <c r="D1564" s="256" t="s">
        <v>1632</v>
      </c>
      <c r="E1564" s="18" t="s">
        <v>1</v>
      </c>
      <c r="F1564" s="188">
        <v>1.173</v>
      </c>
      <c r="G1564" s="35"/>
      <c r="H1564" s="36"/>
    </row>
    <row r="1565" spans="1:8" s="2" customFormat="1" ht="16.95" customHeight="1">
      <c r="A1565" s="35"/>
      <c r="B1565" s="36"/>
      <c r="C1565" s="256" t="s">
        <v>1</v>
      </c>
      <c r="D1565" s="256" t="s">
        <v>1177</v>
      </c>
      <c r="E1565" s="18" t="s">
        <v>1</v>
      </c>
      <c r="F1565" s="188">
        <v>0</v>
      </c>
      <c r="G1565" s="35"/>
      <c r="H1565" s="36"/>
    </row>
    <row r="1566" spans="1:8" s="2" customFormat="1" ht="16.95" customHeight="1">
      <c r="A1566" s="35"/>
      <c r="B1566" s="36"/>
      <c r="C1566" s="256" t="s">
        <v>1</v>
      </c>
      <c r="D1566" s="256" t="s">
        <v>4784</v>
      </c>
      <c r="E1566" s="18" t="s">
        <v>1</v>
      </c>
      <c r="F1566" s="188">
        <v>0.29499999999999998</v>
      </c>
      <c r="G1566" s="35"/>
      <c r="H1566" s="36"/>
    </row>
    <row r="1567" spans="1:8" s="2" customFormat="1" ht="16.95" customHeight="1">
      <c r="A1567" s="35"/>
      <c r="B1567" s="36"/>
      <c r="C1567" s="256" t="s">
        <v>1</v>
      </c>
      <c r="D1567" s="256" t="s">
        <v>1043</v>
      </c>
      <c r="E1567" s="18" t="s">
        <v>1</v>
      </c>
      <c r="F1567" s="188">
        <v>0</v>
      </c>
      <c r="G1567" s="35"/>
      <c r="H1567" s="36"/>
    </row>
    <row r="1568" spans="1:8" s="2" customFormat="1" ht="16.95" customHeight="1">
      <c r="A1568" s="35"/>
      <c r="B1568" s="36"/>
      <c r="C1568" s="256" t="s">
        <v>1</v>
      </c>
      <c r="D1568" s="256" t="s">
        <v>1216</v>
      </c>
      <c r="E1568" s="18" t="s">
        <v>1</v>
      </c>
      <c r="F1568" s="188">
        <v>0</v>
      </c>
      <c r="G1568" s="35"/>
      <c r="H1568" s="36"/>
    </row>
    <row r="1569" spans="1:8" s="2" customFormat="1" ht="16.95" customHeight="1">
      <c r="A1569" s="35"/>
      <c r="B1569" s="36"/>
      <c r="C1569" s="256" t="s">
        <v>1</v>
      </c>
      <c r="D1569" s="256" t="s">
        <v>4785</v>
      </c>
      <c r="E1569" s="18" t="s">
        <v>1</v>
      </c>
      <c r="F1569" s="188">
        <v>45.113999999999997</v>
      </c>
      <c r="G1569" s="35"/>
      <c r="H1569" s="36"/>
    </row>
    <row r="1570" spans="1:8" s="2" customFormat="1" ht="16.95" customHeight="1">
      <c r="A1570" s="35"/>
      <c r="B1570" s="36"/>
      <c r="C1570" s="256" t="s">
        <v>1</v>
      </c>
      <c r="D1570" s="256" t="s">
        <v>1635</v>
      </c>
      <c r="E1570" s="18" t="s">
        <v>1</v>
      </c>
      <c r="F1570" s="188">
        <v>-6.899</v>
      </c>
      <c r="G1570" s="35"/>
      <c r="H1570" s="36"/>
    </row>
    <row r="1571" spans="1:8" s="2" customFormat="1" ht="16.95" customHeight="1">
      <c r="A1571" s="35"/>
      <c r="B1571" s="36"/>
      <c r="C1571" s="256" t="s">
        <v>1</v>
      </c>
      <c r="D1571" s="256" t="s">
        <v>1636</v>
      </c>
      <c r="E1571" s="18" t="s">
        <v>1</v>
      </c>
      <c r="F1571" s="188">
        <v>1.1950000000000001</v>
      </c>
      <c r="G1571" s="35"/>
      <c r="H1571" s="36"/>
    </row>
    <row r="1572" spans="1:8" s="2" customFormat="1" ht="16.95" customHeight="1">
      <c r="A1572" s="35"/>
      <c r="B1572" s="36"/>
      <c r="C1572" s="256" t="s">
        <v>1</v>
      </c>
      <c r="D1572" s="256" t="s">
        <v>1637</v>
      </c>
      <c r="E1572" s="18" t="s">
        <v>1</v>
      </c>
      <c r="F1572" s="188">
        <v>0</v>
      </c>
      <c r="G1572" s="35"/>
      <c r="H1572" s="36"/>
    </row>
    <row r="1573" spans="1:8" s="2" customFormat="1" ht="16.95" customHeight="1">
      <c r="A1573" s="35"/>
      <c r="B1573" s="36"/>
      <c r="C1573" s="256" t="s">
        <v>1</v>
      </c>
      <c r="D1573" s="256" t="s">
        <v>4786</v>
      </c>
      <c r="E1573" s="18" t="s">
        <v>1</v>
      </c>
      <c r="F1573" s="188">
        <v>13.028</v>
      </c>
      <c r="G1573" s="35"/>
      <c r="H1573" s="36"/>
    </row>
    <row r="1574" spans="1:8" s="2" customFormat="1" ht="16.95" customHeight="1">
      <c r="A1574" s="35"/>
      <c r="B1574" s="36"/>
      <c r="C1574" s="256" t="s">
        <v>1</v>
      </c>
      <c r="D1574" s="256" t="s">
        <v>1639</v>
      </c>
      <c r="E1574" s="18" t="s">
        <v>1</v>
      </c>
      <c r="F1574" s="188">
        <v>-1.827</v>
      </c>
      <c r="G1574" s="35"/>
      <c r="H1574" s="36"/>
    </row>
    <row r="1575" spans="1:8" s="2" customFormat="1" ht="16.95" customHeight="1">
      <c r="A1575" s="35"/>
      <c r="B1575" s="36"/>
      <c r="C1575" s="256" t="s">
        <v>1</v>
      </c>
      <c r="D1575" s="256" t="s">
        <v>1176</v>
      </c>
      <c r="E1575" s="18" t="s">
        <v>1</v>
      </c>
      <c r="F1575" s="188">
        <v>0</v>
      </c>
      <c r="G1575" s="35"/>
      <c r="H1575" s="36"/>
    </row>
    <row r="1576" spans="1:8" s="2" customFormat="1" ht="16.95" customHeight="1">
      <c r="A1576" s="35"/>
      <c r="B1576" s="36"/>
      <c r="C1576" s="256" t="s">
        <v>1</v>
      </c>
      <c r="D1576" s="256" t="s">
        <v>1216</v>
      </c>
      <c r="E1576" s="18" t="s">
        <v>1</v>
      </c>
      <c r="F1576" s="188">
        <v>0</v>
      </c>
      <c r="G1576" s="35"/>
      <c r="H1576" s="36"/>
    </row>
    <row r="1577" spans="1:8" s="2" customFormat="1" ht="16.95" customHeight="1">
      <c r="A1577" s="35"/>
      <c r="B1577" s="36"/>
      <c r="C1577" s="256" t="s">
        <v>1</v>
      </c>
      <c r="D1577" s="256" t="s">
        <v>4787</v>
      </c>
      <c r="E1577" s="18" t="s">
        <v>1</v>
      </c>
      <c r="F1577" s="188">
        <v>3.4369999999999998</v>
      </c>
      <c r="G1577" s="35"/>
      <c r="H1577" s="36"/>
    </row>
    <row r="1578" spans="1:8" s="2" customFormat="1" ht="16.95" customHeight="1">
      <c r="A1578" s="35"/>
      <c r="B1578" s="36"/>
      <c r="C1578" s="256" t="s">
        <v>1</v>
      </c>
      <c r="D1578" s="256" t="s">
        <v>1641</v>
      </c>
      <c r="E1578" s="18" t="s">
        <v>1</v>
      </c>
      <c r="F1578" s="188">
        <v>-3.2450000000000001</v>
      </c>
      <c r="G1578" s="35"/>
      <c r="H1578" s="36"/>
    </row>
    <row r="1579" spans="1:8" s="2" customFormat="1" ht="16.95" customHeight="1">
      <c r="A1579" s="35"/>
      <c r="B1579" s="36"/>
      <c r="C1579" s="256" t="s">
        <v>1</v>
      </c>
      <c r="D1579" s="256" t="s">
        <v>1642</v>
      </c>
      <c r="E1579" s="18" t="s">
        <v>1</v>
      </c>
      <c r="F1579" s="188">
        <v>1.0129999999999999</v>
      </c>
      <c r="G1579" s="35"/>
      <c r="H1579" s="36"/>
    </row>
    <row r="1580" spans="1:8" s="2" customFormat="1" ht="16.95" customHeight="1">
      <c r="A1580" s="35"/>
      <c r="B1580" s="36"/>
      <c r="C1580" s="256" t="s">
        <v>1</v>
      </c>
      <c r="D1580" s="256" t="s">
        <v>4788</v>
      </c>
      <c r="E1580" s="18" t="s">
        <v>1</v>
      </c>
      <c r="F1580" s="188">
        <v>4311.72</v>
      </c>
      <c r="G1580" s="35"/>
      <c r="H1580" s="36"/>
    </row>
    <row r="1581" spans="1:8" s="2" customFormat="1" ht="16.95" customHeight="1">
      <c r="A1581" s="35"/>
      <c r="B1581" s="36"/>
      <c r="C1581" s="256" t="s">
        <v>1</v>
      </c>
      <c r="D1581" s="256" t="s">
        <v>4789</v>
      </c>
      <c r="E1581" s="18" t="s">
        <v>1</v>
      </c>
      <c r="F1581" s="188">
        <v>947.63199999999995</v>
      </c>
      <c r="G1581" s="35"/>
      <c r="H1581" s="36"/>
    </row>
    <row r="1582" spans="1:8" s="2" customFormat="1" ht="16.95" customHeight="1">
      <c r="A1582" s="35"/>
      <c r="B1582" s="36"/>
      <c r="C1582" s="256" t="s">
        <v>1</v>
      </c>
      <c r="D1582" s="256" t="s">
        <v>4790</v>
      </c>
      <c r="E1582" s="18" t="s">
        <v>1</v>
      </c>
      <c r="F1582" s="188">
        <v>0</v>
      </c>
      <c r="G1582" s="35"/>
      <c r="H1582" s="36"/>
    </row>
    <row r="1583" spans="1:8" s="2" customFormat="1" ht="16.95" customHeight="1">
      <c r="A1583" s="35"/>
      <c r="B1583" s="36"/>
      <c r="C1583" s="256" t="s">
        <v>1</v>
      </c>
      <c r="D1583" s="256" t="s">
        <v>577</v>
      </c>
      <c r="E1583" s="18" t="s">
        <v>1</v>
      </c>
      <c r="F1583" s="188">
        <v>0</v>
      </c>
      <c r="G1583" s="35"/>
      <c r="H1583" s="36"/>
    </row>
    <row r="1584" spans="1:8" s="2" customFormat="1" ht="16.95" customHeight="1">
      <c r="A1584" s="35"/>
      <c r="B1584" s="36"/>
      <c r="C1584" s="256" t="s">
        <v>1</v>
      </c>
      <c r="D1584" s="256" t="s">
        <v>4462</v>
      </c>
      <c r="E1584" s="18" t="s">
        <v>1</v>
      </c>
      <c r="F1584" s="188">
        <v>648.29</v>
      </c>
      <c r="G1584" s="35"/>
      <c r="H1584" s="36"/>
    </row>
    <row r="1585" spans="1:8" s="2" customFormat="1" ht="16.95" customHeight="1">
      <c r="A1585" s="35"/>
      <c r="B1585" s="36"/>
      <c r="C1585" s="256" t="s">
        <v>1</v>
      </c>
      <c r="D1585" s="256" t="s">
        <v>4791</v>
      </c>
      <c r="E1585" s="18" t="s">
        <v>1</v>
      </c>
      <c r="F1585" s="188">
        <v>-13.29</v>
      </c>
      <c r="G1585" s="35"/>
      <c r="H1585" s="36"/>
    </row>
    <row r="1586" spans="1:8" s="2" customFormat="1" ht="16.95" customHeight="1">
      <c r="A1586" s="35"/>
      <c r="B1586" s="36"/>
      <c r="C1586" s="256" t="s">
        <v>1</v>
      </c>
      <c r="D1586" s="256" t="s">
        <v>4792</v>
      </c>
      <c r="E1586" s="18" t="s">
        <v>1</v>
      </c>
      <c r="F1586" s="188">
        <v>-107.28</v>
      </c>
      <c r="G1586" s="35"/>
      <c r="H1586" s="36"/>
    </row>
    <row r="1587" spans="1:8" s="2" customFormat="1" ht="16.95" customHeight="1">
      <c r="A1587" s="35"/>
      <c r="B1587" s="36"/>
      <c r="C1587" s="256" t="s">
        <v>322</v>
      </c>
      <c r="D1587" s="256" t="s">
        <v>590</v>
      </c>
      <c r="E1587" s="18" t="s">
        <v>1</v>
      </c>
      <c r="F1587" s="188">
        <v>11658.385</v>
      </c>
      <c r="G1587" s="35"/>
      <c r="H1587" s="36"/>
    </row>
    <row r="1588" spans="1:8" s="2" customFormat="1" ht="16.95" customHeight="1">
      <c r="A1588" s="35"/>
      <c r="B1588" s="36"/>
      <c r="C1588" s="257" t="s">
        <v>8511</v>
      </c>
      <c r="D1588" s="35"/>
      <c r="E1588" s="35"/>
      <c r="F1588" s="35"/>
      <c r="G1588" s="35"/>
      <c r="H1588" s="36"/>
    </row>
    <row r="1589" spans="1:8" s="2" customFormat="1" ht="20.399999999999999">
      <c r="A1589" s="35"/>
      <c r="B1589" s="36"/>
      <c r="C1589" s="256" t="s">
        <v>4574</v>
      </c>
      <c r="D1589" s="256" t="s">
        <v>4575</v>
      </c>
      <c r="E1589" s="18" t="s">
        <v>529</v>
      </c>
      <c r="F1589" s="188">
        <v>11658.385</v>
      </c>
      <c r="G1589" s="35"/>
      <c r="H1589" s="36"/>
    </row>
    <row r="1590" spans="1:8" s="2" customFormat="1" ht="16.95" customHeight="1">
      <c r="A1590" s="35"/>
      <c r="B1590" s="36"/>
      <c r="C1590" s="256" t="s">
        <v>4570</v>
      </c>
      <c r="D1590" s="256" t="s">
        <v>4571</v>
      </c>
      <c r="E1590" s="18" t="s">
        <v>529</v>
      </c>
      <c r="F1590" s="188">
        <v>11658.385</v>
      </c>
      <c r="G1590" s="35"/>
      <c r="H1590" s="36"/>
    </row>
    <row r="1591" spans="1:8" s="2" customFormat="1" ht="24">
      <c r="A1591" s="35"/>
      <c r="B1591" s="36"/>
      <c r="C1591" s="252" t="s">
        <v>325</v>
      </c>
      <c r="D1591" s="253" t="s">
        <v>326</v>
      </c>
      <c r="E1591" s="254" t="s">
        <v>1</v>
      </c>
      <c r="F1591" s="255">
        <v>154.24</v>
      </c>
      <c r="G1591" s="35"/>
      <c r="H1591" s="36"/>
    </row>
    <row r="1592" spans="1:8" s="2" customFormat="1" ht="16.95" customHeight="1">
      <c r="A1592" s="35"/>
      <c r="B1592" s="36"/>
      <c r="C1592" s="256" t="s">
        <v>1</v>
      </c>
      <c r="D1592" s="256" t="s">
        <v>4548</v>
      </c>
      <c r="E1592" s="18" t="s">
        <v>1</v>
      </c>
      <c r="F1592" s="188">
        <v>0</v>
      </c>
      <c r="G1592" s="35"/>
      <c r="H1592" s="36"/>
    </row>
    <row r="1593" spans="1:8" s="2" customFormat="1" ht="16.95" customHeight="1">
      <c r="A1593" s="35"/>
      <c r="B1593" s="36"/>
      <c r="C1593" s="256" t="s">
        <v>1</v>
      </c>
      <c r="D1593" s="256" t="s">
        <v>577</v>
      </c>
      <c r="E1593" s="18" t="s">
        <v>1</v>
      </c>
      <c r="F1593" s="188">
        <v>0</v>
      </c>
      <c r="G1593" s="35"/>
      <c r="H1593" s="36"/>
    </row>
    <row r="1594" spans="1:8" s="2" customFormat="1" ht="16.95" customHeight="1">
      <c r="A1594" s="35"/>
      <c r="B1594" s="36"/>
      <c r="C1594" s="256" t="s">
        <v>1</v>
      </c>
      <c r="D1594" s="256" t="s">
        <v>4549</v>
      </c>
      <c r="E1594" s="18" t="s">
        <v>1</v>
      </c>
      <c r="F1594" s="188">
        <v>71.84</v>
      </c>
      <c r="G1594" s="35"/>
      <c r="H1594" s="36"/>
    </row>
    <row r="1595" spans="1:8" s="2" customFormat="1" ht="16.95" customHeight="1">
      <c r="A1595" s="35"/>
      <c r="B1595" s="36"/>
      <c r="C1595" s="256" t="s">
        <v>1</v>
      </c>
      <c r="D1595" s="256" t="s">
        <v>4550</v>
      </c>
      <c r="E1595" s="18" t="s">
        <v>1</v>
      </c>
      <c r="F1595" s="188">
        <v>82.4</v>
      </c>
      <c r="G1595" s="35"/>
      <c r="H1595" s="36"/>
    </row>
    <row r="1596" spans="1:8" s="2" customFormat="1" ht="16.95" customHeight="1">
      <c r="A1596" s="35"/>
      <c r="B1596" s="36"/>
      <c r="C1596" s="256" t="s">
        <v>325</v>
      </c>
      <c r="D1596" s="256" t="s">
        <v>590</v>
      </c>
      <c r="E1596" s="18" t="s">
        <v>1</v>
      </c>
      <c r="F1596" s="188">
        <v>154.24</v>
      </c>
      <c r="G1596" s="35"/>
      <c r="H1596" s="36"/>
    </row>
    <row r="1597" spans="1:8" s="2" customFormat="1" ht="16.95" customHeight="1">
      <c r="A1597" s="35"/>
      <c r="B1597" s="36"/>
      <c r="C1597" s="257" t="s">
        <v>8511</v>
      </c>
      <c r="D1597" s="35"/>
      <c r="E1597" s="35"/>
      <c r="F1597" s="35"/>
      <c r="G1597" s="35"/>
      <c r="H1597" s="36"/>
    </row>
    <row r="1598" spans="1:8" s="2" customFormat="1" ht="20.399999999999999">
      <c r="A1598" s="35"/>
      <c r="B1598" s="36"/>
      <c r="C1598" s="256" t="s">
        <v>4546</v>
      </c>
      <c r="D1598" s="256" t="s">
        <v>326</v>
      </c>
      <c r="E1598" s="18" t="s">
        <v>529</v>
      </c>
      <c r="F1598" s="188">
        <v>154.24</v>
      </c>
      <c r="G1598" s="35"/>
      <c r="H1598" s="36"/>
    </row>
    <row r="1599" spans="1:8" s="2" customFormat="1" ht="16.95" customHeight="1">
      <c r="A1599" s="35"/>
      <c r="B1599" s="36"/>
      <c r="C1599" s="256" t="s">
        <v>4552</v>
      </c>
      <c r="D1599" s="256" t="s">
        <v>4553</v>
      </c>
      <c r="E1599" s="18" t="s">
        <v>529</v>
      </c>
      <c r="F1599" s="188">
        <v>154.24</v>
      </c>
      <c r="G1599" s="35"/>
      <c r="H1599" s="36"/>
    </row>
    <row r="1600" spans="1:8" s="2" customFormat="1" ht="16.95" customHeight="1">
      <c r="A1600" s="35"/>
      <c r="B1600" s="36"/>
      <c r="C1600" s="252" t="s">
        <v>328</v>
      </c>
      <c r="D1600" s="253" t="s">
        <v>329</v>
      </c>
      <c r="E1600" s="254" t="s">
        <v>1</v>
      </c>
      <c r="F1600" s="255">
        <v>2973.402</v>
      </c>
      <c r="G1600" s="35"/>
      <c r="H1600" s="36"/>
    </row>
    <row r="1601" spans="1:8" s="2" customFormat="1" ht="16.95" customHeight="1">
      <c r="A1601" s="35"/>
      <c r="B1601" s="36"/>
      <c r="C1601" s="256" t="s">
        <v>1</v>
      </c>
      <c r="D1601" s="256" t="s">
        <v>577</v>
      </c>
      <c r="E1601" s="18" t="s">
        <v>1</v>
      </c>
      <c r="F1601" s="188">
        <v>0</v>
      </c>
      <c r="G1601" s="35"/>
      <c r="H1601" s="36"/>
    </row>
    <row r="1602" spans="1:8" s="2" customFormat="1" ht="16.95" customHeight="1">
      <c r="A1602" s="35"/>
      <c r="B1602" s="36"/>
      <c r="C1602" s="256" t="s">
        <v>1</v>
      </c>
      <c r="D1602" s="256" t="s">
        <v>1024</v>
      </c>
      <c r="E1602" s="18" t="s">
        <v>1</v>
      </c>
      <c r="F1602" s="188">
        <v>0</v>
      </c>
      <c r="G1602" s="35"/>
      <c r="H1602" s="36"/>
    </row>
    <row r="1603" spans="1:8" s="2" customFormat="1" ht="16.95" customHeight="1">
      <c r="A1603" s="35"/>
      <c r="B1603" s="36"/>
      <c r="C1603" s="256" t="s">
        <v>1</v>
      </c>
      <c r="D1603" s="256" t="s">
        <v>1025</v>
      </c>
      <c r="E1603" s="18" t="s">
        <v>1</v>
      </c>
      <c r="F1603" s="188">
        <v>0</v>
      </c>
      <c r="G1603" s="35"/>
      <c r="H1603" s="36"/>
    </row>
    <row r="1604" spans="1:8" s="2" customFormat="1" ht="16.95" customHeight="1">
      <c r="A1604" s="35"/>
      <c r="B1604" s="36"/>
      <c r="C1604" s="256" t="s">
        <v>1</v>
      </c>
      <c r="D1604" s="256" t="s">
        <v>1026</v>
      </c>
      <c r="E1604" s="18" t="s">
        <v>1</v>
      </c>
      <c r="F1604" s="188">
        <v>82.12</v>
      </c>
      <c r="G1604" s="35"/>
      <c r="H1604" s="36"/>
    </row>
    <row r="1605" spans="1:8" s="2" customFormat="1" ht="16.95" customHeight="1">
      <c r="A1605" s="35"/>
      <c r="B1605" s="36"/>
      <c r="C1605" s="256" t="s">
        <v>1</v>
      </c>
      <c r="D1605" s="256" t="s">
        <v>1027</v>
      </c>
      <c r="E1605" s="18" t="s">
        <v>1</v>
      </c>
      <c r="F1605" s="188">
        <v>0</v>
      </c>
      <c r="G1605" s="35"/>
      <c r="H1605" s="36"/>
    </row>
    <row r="1606" spans="1:8" s="2" customFormat="1" ht="16.95" customHeight="1">
      <c r="A1606" s="35"/>
      <c r="B1606" s="36"/>
      <c r="C1606" s="256" t="s">
        <v>1</v>
      </c>
      <c r="D1606" s="256" t="s">
        <v>1028</v>
      </c>
      <c r="E1606" s="18" t="s">
        <v>1</v>
      </c>
      <c r="F1606" s="188">
        <v>1.19</v>
      </c>
      <c r="G1606" s="35"/>
      <c r="H1606" s="36"/>
    </row>
    <row r="1607" spans="1:8" s="2" customFormat="1" ht="16.95" customHeight="1">
      <c r="A1607" s="35"/>
      <c r="B1607" s="36"/>
      <c r="C1607" s="256" t="s">
        <v>1</v>
      </c>
      <c r="D1607" s="256" t="s">
        <v>1029</v>
      </c>
      <c r="E1607" s="18" t="s">
        <v>1</v>
      </c>
      <c r="F1607" s="188">
        <v>0</v>
      </c>
      <c r="G1607" s="35"/>
      <c r="H1607" s="36"/>
    </row>
    <row r="1608" spans="1:8" s="2" customFormat="1" ht="16.95" customHeight="1">
      <c r="A1608" s="35"/>
      <c r="B1608" s="36"/>
      <c r="C1608" s="256" t="s">
        <v>1</v>
      </c>
      <c r="D1608" s="256" t="s">
        <v>1030</v>
      </c>
      <c r="E1608" s="18" t="s">
        <v>1</v>
      </c>
      <c r="F1608" s="188">
        <v>78.393000000000001</v>
      </c>
      <c r="G1608" s="35"/>
      <c r="H1608" s="36"/>
    </row>
    <row r="1609" spans="1:8" s="2" customFormat="1" ht="16.95" customHeight="1">
      <c r="A1609" s="35"/>
      <c r="B1609" s="36"/>
      <c r="C1609" s="256" t="s">
        <v>1</v>
      </c>
      <c r="D1609" s="256" t="s">
        <v>1031</v>
      </c>
      <c r="E1609" s="18" t="s">
        <v>1</v>
      </c>
      <c r="F1609" s="188">
        <v>0</v>
      </c>
      <c r="G1609" s="35"/>
      <c r="H1609" s="36"/>
    </row>
    <row r="1610" spans="1:8" s="2" customFormat="1" ht="16.95" customHeight="1">
      <c r="A1610" s="35"/>
      <c r="B1610" s="36"/>
      <c r="C1610" s="256" t="s">
        <v>1</v>
      </c>
      <c r="D1610" s="256" t="s">
        <v>1032</v>
      </c>
      <c r="E1610" s="18" t="s">
        <v>1</v>
      </c>
      <c r="F1610" s="188">
        <v>6.4020000000000001</v>
      </c>
      <c r="G1610" s="35"/>
      <c r="H1610" s="36"/>
    </row>
    <row r="1611" spans="1:8" s="2" customFormat="1" ht="16.95" customHeight="1">
      <c r="A1611" s="35"/>
      <c r="B1611" s="36"/>
      <c r="C1611" s="256" t="s">
        <v>1</v>
      </c>
      <c r="D1611" s="256" t="s">
        <v>1033</v>
      </c>
      <c r="E1611" s="18" t="s">
        <v>1</v>
      </c>
      <c r="F1611" s="188">
        <v>0</v>
      </c>
      <c r="G1611" s="35"/>
      <c r="H1611" s="36"/>
    </row>
    <row r="1612" spans="1:8" s="2" customFormat="1" ht="16.95" customHeight="1">
      <c r="A1612" s="35"/>
      <c r="B1612" s="36"/>
      <c r="C1612" s="256" t="s">
        <v>1</v>
      </c>
      <c r="D1612" s="256" t="s">
        <v>1034</v>
      </c>
      <c r="E1612" s="18" t="s">
        <v>1</v>
      </c>
      <c r="F1612" s="188">
        <v>0</v>
      </c>
      <c r="G1612" s="35"/>
      <c r="H1612" s="36"/>
    </row>
    <row r="1613" spans="1:8" s="2" customFormat="1" ht="16.95" customHeight="1">
      <c r="A1613" s="35"/>
      <c r="B1613" s="36"/>
      <c r="C1613" s="256" t="s">
        <v>1</v>
      </c>
      <c r="D1613" s="256" t="s">
        <v>1035</v>
      </c>
      <c r="E1613" s="18" t="s">
        <v>1</v>
      </c>
      <c r="F1613" s="188">
        <v>0</v>
      </c>
      <c r="G1613" s="35"/>
      <c r="H1613" s="36"/>
    </row>
    <row r="1614" spans="1:8" s="2" customFormat="1" ht="16.95" customHeight="1">
      <c r="A1614" s="35"/>
      <c r="B1614" s="36"/>
      <c r="C1614" s="256" t="s">
        <v>1</v>
      </c>
      <c r="D1614" s="256" t="s">
        <v>1036</v>
      </c>
      <c r="E1614" s="18" t="s">
        <v>1</v>
      </c>
      <c r="F1614" s="188">
        <v>16.327999999999999</v>
      </c>
      <c r="G1614" s="35"/>
      <c r="H1614" s="36"/>
    </row>
    <row r="1615" spans="1:8" s="2" customFormat="1" ht="16.95" customHeight="1">
      <c r="A1615" s="35"/>
      <c r="B1615" s="36"/>
      <c r="C1615" s="256" t="s">
        <v>1</v>
      </c>
      <c r="D1615" s="256" t="s">
        <v>1037</v>
      </c>
      <c r="E1615" s="18" t="s">
        <v>1</v>
      </c>
      <c r="F1615" s="188">
        <v>0</v>
      </c>
      <c r="G1615" s="35"/>
      <c r="H1615" s="36"/>
    </row>
    <row r="1616" spans="1:8" s="2" customFormat="1" ht="16.95" customHeight="1">
      <c r="A1616" s="35"/>
      <c r="B1616" s="36"/>
      <c r="C1616" s="256" t="s">
        <v>1</v>
      </c>
      <c r="D1616" s="256" t="s">
        <v>1038</v>
      </c>
      <c r="E1616" s="18" t="s">
        <v>1</v>
      </c>
      <c r="F1616" s="188">
        <v>15.378</v>
      </c>
      <c r="G1616" s="35"/>
      <c r="H1616" s="36"/>
    </row>
    <row r="1617" spans="1:8" s="2" customFormat="1" ht="16.95" customHeight="1">
      <c r="A1617" s="35"/>
      <c r="B1617" s="36"/>
      <c r="C1617" s="256" t="s">
        <v>1</v>
      </c>
      <c r="D1617" s="256" t="s">
        <v>1039</v>
      </c>
      <c r="E1617" s="18" t="s">
        <v>1</v>
      </c>
      <c r="F1617" s="188">
        <v>0</v>
      </c>
      <c r="G1617" s="35"/>
      <c r="H1617" s="36"/>
    </row>
    <row r="1618" spans="1:8" s="2" customFormat="1" ht="16.95" customHeight="1">
      <c r="A1618" s="35"/>
      <c r="B1618" s="36"/>
      <c r="C1618" s="256" t="s">
        <v>1</v>
      </c>
      <c r="D1618" s="256" t="s">
        <v>1040</v>
      </c>
      <c r="E1618" s="18" t="s">
        <v>1</v>
      </c>
      <c r="F1618" s="188">
        <v>16.076000000000001</v>
      </c>
      <c r="G1618" s="35"/>
      <c r="H1618" s="36"/>
    </row>
    <row r="1619" spans="1:8" s="2" customFormat="1" ht="16.95" customHeight="1">
      <c r="A1619" s="35"/>
      <c r="B1619" s="36"/>
      <c r="C1619" s="256" t="s">
        <v>1</v>
      </c>
      <c r="D1619" s="256" t="s">
        <v>1041</v>
      </c>
      <c r="E1619" s="18" t="s">
        <v>1</v>
      </c>
      <c r="F1619" s="188">
        <v>0</v>
      </c>
      <c r="G1619" s="35"/>
      <c r="H1619" s="36"/>
    </row>
    <row r="1620" spans="1:8" s="2" customFormat="1" ht="16.95" customHeight="1">
      <c r="A1620" s="35"/>
      <c r="B1620" s="36"/>
      <c r="C1620" s="256" t="s">
        <v>1</v>
      </c>
      <c r="D1620" s="256" t="s">
        <v>1042</v>
      </c>
      <c r="E1620" s="18" t="s">
        <v>1</v>
      </c>
      <c r="F1620" s="188">
        <v>14.458</v>
      </c>
      <c r="G1620" s="35"/>
      <c r="H1620" s="36"/>
    </row>
    <row r="1621" spans="1:8" s="2" customFormat="1" ht="16.95" customHeight="1">
      <c r="A1621" s="35"/>
      <c r="B1621" s="36"/>
      <c r="C1621" s="256" t="s">
        <v>1</v>
      </c>
      <c r="D1621" s="256" t="s">
        <v>1043</v>
      </c>
      <c r="E1621" s="18" t="s">
        <v>1</v>
      </c>
      <c r="F1621" s="188">
        <v>0</v>
      </c>
      <c r="G1621" s="35"/>
      <c r="H1621" s="36"/>
    </row>
    <row r="1622" spans="1:8" s="2" customFormat="1" ht="16.95" customHeight="1">
      <c r="A1622" s="35"/>
      <c r="B1622" s="36"/>
      <c r="C1622" s="256" t="s">
        <v>1</v>
      </c>
      <c r="D1622" s="256" t="s">
        <v>1044</v>
      </c>
      <c r="E1622" s="18" t="s">
        <v>1</v>
      </c>
      <c r="F1622" s="188">
        <v>14.680999999999999</v>
      </c>
      <c r="G1622" s="35"/>
      <c r="H1622" s="36"/>
    </row>
    <row r="1623" spans="1:8" s="2" customFormat="1" ht="16.95" customHeight="1">
      <c r="A1623" s="35"/>
      <c r="B1623" s="36"/>
      <c r="C1623" s="256" t="s">
        <v>1</v>
      </c>
      <c r="D1623" s="256" t="s">
        <v>1045</v>
      </c>
      <c r="E1623" s="18" t="s">
        <v>1</v>
      </c>
      <c r="F1623" s="188">
        <v>0</v>
      </c>
      <c r="G1623" s="35"/>
      <c r="H1623" s="36"/>
    </row>
    <row r="1624" spans="1:8" s="2" customFormat="1" ht="16.95" customHeight="1">
      <c r="A1624" s="35"/>
      <c r="B1624" s="36"/>
      <c r="C1624" s="256" t="s">
        <v>1</v>
      </c>
      <c r="D1624" s="256" t="s">
        <v>1046</v>
      </c>
      <c r="E1624" s="18" t="s">
        <v>1</v>
      </c>
      <c r="F1624" s="188">
        <v>15.571999999999999</v>
      </c>
      <c r="G1624" s="35"/>
      <c r="H1624" s="36"/>
    </row>
    <row r="1625" spans="1:8" s="2" customFormat="1" ht="16.95" customHeight="1">
      <c r="A1625" s="35"/>
      <c r="B1625" s="36"/>
      <c r="C1625" s="256" t="s">
        <v>1</v>
      </c>
      <c r="D1625" s="256" t="s">
        <v>1047</v>
      </c>
      <c r="E1625" s="18" t="s">
        <v>1</v>
      </c>
      <c r="F1625" s="188">
        <v>0</v>
      </c>
      <c r="G1625" s="35"/>
      <c r="H1625" s="36"/>
    </row>
    <row r="1626" spans="1:8" s="2" customFormat="1" ht="16.95" customHeight="1">
      <c r="A1626" s="35"/>
      <c r="B1626" s="36"/>
      <c r="C1626" s="256" t="s">
        <v>1</v>
      </c>
      <c r="D1626" s="256" t="s">
        <v>1048</v>
      </c>
      <c r="E1626" s="18" t="s">
        <v>1</v>
      </c>
      <c r="F1626" s="188">
        <v>14.1</v>
      </c>
      <c r="G1626" s="35"/>
      <c r="H1626" s="36"/>
    </row>
    <row r="1627" spans="1:8" s="2" customFormat="1" ht="16.95" customHeight="1">
      <c r="A1627" s="35"/>
      <c r="B1627" s="36"/>
      <c r="C1627" s="256" t="s">
        <v>1</v>
      </c>
      <c r="D1627" s="256" t="s">
        <v>1049</v>
      </c>
      <c r="E1627" s="18" t="s">
        <v>1</v>
      </c>
      <c r="F1627" s="188">
        <v>0</v>
      </c>
      <c r="G1627" s="35"/>
      <c r="H1627" s="36"/>
    </row>
    <row r="1628" spans="1:8" s="2" customFormat="1" ht="16.95" customHeight="1">
      <c r="A1628" s="35"/>
      <c r="B1628" s="36"/>
      <c r="C1628" s="256" t="s">
        <v>1</v>
      </c>
      <c r="D1628" s="256" t="s">
        <v>1050</v>
      </c>
      <c r="E1628" s="18" t="s">
        <v>1</v>
      </c>
      <c r="F1628" s="188">
        <v>15.7</v>
      </c>
      <c r="G1628" s="35"/>
      <c r="H1628" s="36"/>
    </row>
    <row r="1629" spans="1:8" s="2" customFormat="1" ht="16.95" customHeight="1">
      <c r="A1629" s="35"/>
      <c r="B1629" s="36"/>
      <c r="C1629" s="256" t="s">
        <v>1</v>
      </c>
      <c r="D1629" s="256" t="s">
        <v>1051</v>
      </c>
      <c r="E1629" s="18" t="s">
        <v>1</v>
      </c>
      <c r="F1629" s="188">
        <v>0</v>
      </c>
      <c r="G1629" s="35"/>
      <c r="H1629" s="36"/>
    </row>
    <row r="1630" spans="1:8" s="2" customFormat="1" ht="16.95" customHeight="1">
      <c r="A1630" s="35"/>
      <c r="B1630" s="36"/>
      <c r="C1630" s="256" t="s">
        <v>1</v>
      </c>
      <c r="D1630" s="256" t="s">
        <v>1052</v>
      </c>
      <c r="E1630" s="18" t="s">
        <v>1</v>
      </c>
      <c r="F1630" s="188">
        <v>22.95</v>
      </c>
      <c r="G1630" s="35"/>
      <c r="H1630" s="36"/>
    </row>
    <row r="1631" spans="1:8" s="2" customFormat="1" ht="16.95" customHeight="1">
      <c r="A1631" s="35"/>
      <c r="B1631" s="36"/>
      <c r="C1631" s="256" t="s">
        <v>1</v>
      </c>
      <c r="D1631" s="256" t="s">
        <v>1053</v>
      </c>
      <c r="E1631" s="18" t="s">
        <v>1</v>
      </c>
      <c r="F1631" s="188">
        <v>0</v>
      </c>
      <c r="G1631" s="35"/>
      <c r="H1631" s="36"/>
    </row>
    <row r="1632" spans="1:8" s="2" customFormat="1" ht="16.95" customHeight="1">
      <c r="A1632" s="35"/>
      <c r="B1632" s="36"/>
      <c r="C1632" s="256" t="s">
        <v>1</v>
      </c>
      <c r="D1632" s="256" t="s">
        <v>1054</v>
      </c>
      <c r="E1632" s="18" t="s">
        <v>1</v>
      </c>
      <c r="F1632" s="188">
        <v>69.599999999999994</v>
      </c>
      <c r="G1632" s="35"/>
      <c r="H1632" s="36"/>
    </row>
    <row r="1633" spans="1:8" s="2" customFormat="1" ht="16.95" customHeight="1">
      <c r="A1633" s="35"/>
      <c r="B1633" s="36"/>
      <c r="C1633" s="256" t="s">
        <v>1</v>
      </c>
      <c r="D1633" s="256" t="s">
        <v>1055</v>
      </c>
      <c r="E1633" s="18" t="s">
        <v>1</v>
      </c>
      <c r="F1633" s="188">
        <v>0</v>
      </c>
      <c r="G1633" s="35"/>
      <c r="H1633" s="36"/>
    </row>
    <row r="1634" spans="1:8" s="2" customFormat="1" ht="16.95" customHeight="1">
      <c r="A1634" s="35"/>
      <c r="B1634" s="36"/>
      <c r="C1634" s="256" t="s">
        <v>1</v>
      </c>
      <c r="D1634" s="256" t="s">
        <v>1056</v>
      </c>
      <c r="E1634" s="18" t="s">
        <v>1</v>
      </c>
      <c r="F1634" s="188">
        <v>58.857999999999997</v>
      </c>
      <c r="G1634" s="35"/>
      <c r="H1634" s="36"/>
    </row>
    <row r="1635" spans="1:8" s="2" customFormat="1" ht="16.95" customHeight="1">
      <c r="A1635" s="35"/>
      <c r="B1635" s="36"/>
      <c r="C1635" s="256" t="s">
        <v>1</v>
      </c>
      <c r="D1635" s="256" t="s">
        <v>1057</v>
      </c>
      <c r="E1635" s="18" t="s">
        <v>1</v>
      </c>
      <c r="F1635" s="188">
        <v>0</v>
      </c>
      <c r="G1635" s="35"/>
      <c r="H1635" s="36"/>
    </row>
    <row r="1636" spans="1:8" s="2" customFormat="1" ht="16.95" customHeight="1">
      <c r="A1636" s="35"/>
      <c r="B1636" s="36"/>
      <c r="C1636" s="256" t="s">
        <v>1</v>
      </c>
      <c r="D1636" s="256" t="s">
        <v>1058</v>
      </c>
      <c r="E1636" s="18" t="s">
        <v>1</v>
      </c>
      <c r="F1636" s="188">
        <v>58.957999999999998</v>
      </c>
      <c r="G1636" s="35"/>
      <c r="H1636" s="36"/>
    </row>
    <row r="1637" spans="1:8" s="2" customFormat="1" ht="16.95" customHeight="1">
      <c r="A1637" s="35"/>
      <c r="B1637" s="36"/>
      <c r="C1637" s="256" t="s">
        <v>1</v>
      </c>
      <c r="D1637" s="256" t="s">
        <v>1059</v>
      </c>
      <c r="E1637" s="18" t="s">
        <v>1</v>
      </c>
      <c r="F1637" s="188">
        <v>0</v>
      </c>
      <c r="G1637" s="35"/>
      <c r="H1637" s="36"/>
    </row>
    <row r="1638" spans="1:8" s="2" customFormat="1" ht="16.95" customHeight="1">
      <c r="A1638" s="35"/>
      <c r="B1638" s="36"/>
      <c r="C1638" s="256" t="s">
        <v>1</v>
      </c>
      <c r="D1638" s="256" t="s">
        <v>1060</v>
      </c>
      <c r="E1638" s="18" t="s">
        <v>1</v>
      </c>
      <c r="F1638" s="188">
        <v>15.2</v>
      </c>
      <c r="G1638" s="35"/>
      <c r="H1638" s="36"/>
    </row>
    <row r="1639" spans="1:8" s="2" customFormat="1" ht="16.95" customHeight="1">
      <c r="A1639" s="35"/>
      <c r="B1639" s="36"/>
      <c r="C1639" s="256" t="s">
        <v>1</v>
      </c>
      <c r="D1639" s="256" t="s">
        <v>1061</v>
      </c>
      <c r="E1639" s="18" t="s">
        <v>1</v>
      </c>
      <c r="F1639" s="188">
        <v>0</v>
      </c>
      <c r="G1639" s="35"/>
      <c r="H1639" s="36"/>
    </row>
    <row r="1640" spans="1:8" s="2" customFormat="1" ht="16.95" customHeight="1">
      <c r="A1640" s="35"/>
      <c r="B1640" s="36"/>
      <c r="C1640" s="256" t="s">
        <v>1</v>
      </c>
      <c r="D1640" s="256" t="s">
        <v>1062</v>
      </c>
      <c r="E1640" s="18" t="s">
        <v>1</v>
      </c>
      <c r="F1640" s="188">
        <v>28.861999999999998</v>
      </c>
      <c r="G1640" s="35"/>
      <c r="H1640" s="36"/>
    </row>
    <row r="1641" spans="1:8" s="2" customFormat="1" ht="16.95" customHeight="1">
      <c r="A1641" s="35"/>
      <c r="B1641" s="36"/>
      <c r="C1641" s="256" t="s">
        <v>1</v>
      </c>
      <c r="D1641" s="256" t="s">
        <v>1063</v>
      </c>
      <c r="E1641" s="18" t="s">
        <v>1</v>
      </c>
      <c r="F1641" s="188">
        <v>0</v>
      </c>
      <c r="G1641" s="35"/>
      <c r="H1641" s="36"/>
    </row>
    <row r="1642" spans="1:8" s="2" customFormat="1" ht="16.95" customHeight="1">
      <c r="A1642" s="35"/>
      <c r="B1642" s="36"/>
      <c r="C1642" s="256" t="s">
        <v>1</v>
      </c>
      <c r="D1642" s="256" t="s">
        <v>1064</v>
      </c>
      <c r="E1642" s="18" t="s">
        <v>1</v>
      </c>
      <c r="F1642" s="188">
        <v>69.153000000000006</v>
      </c>
      <c r="G1642" s="35"/>
      <c r="H1642" s="36"/>
    </row>
    <row r="1643" spans="1:8" s="2" customFormat="1" ht="16.95" customHeight="1">
      <c r="A1643" s="35"/>
      <c r="B1643" s="36"/>
      <c r="C1643" s="256" t="s">
        <v>1</v>
      </c>
      <c r="D1643" s="256" t="s">
        <v>1065</v>
      </c>
      <c r="E1643" s="18" t="s">
        <v>1</v>
      </c>
      <c r="F1643" s="188">
        <v>0</v>
      </c>
      <c r="G1643" s="35"/>
      <c r="H1643" s="36"/>
    </row>
    <row r="1644" spans="1:8" s="2" customFormat="1" ht="16.95" customHeight="1">
      <c r="A1644" s="35"/>
      <c r="B1644" s="36"/>
      <c r="C1644" s="256" t="s">
        <v>1</v>
      </c>
      <c r="D1644" s="256" t="s">
        <v>1066</v>
      </c>
      <c r="E1644" s="18" t="s">
        <v>1</v>
      </c>
      <c r="F1644" s="188">
        <v>22.792999999999999</v>
      </c>
      <c r="G1644" s="35"/>
      <c r="H1644" s="36"/>
    </row>
    <row r="1645" spans="1:8" s="2" customFormat="1" ht="16.95" customHeight="1">
      <c r="A1645" s="35"/>
      <c r="B1645" s="36"/>
      <c r="C1645" s="256" t="s">
        <v>1</v>
      </c>
      <c r="D1645" s="256" t="s">
        <v>1067</v>
      </c>
      <c r="E1645" s="18" t="s">
        <v>1</v>
      </c>
      <c r="F1645" s="188">
        <v>0</v>
      </c>
      <c r="G1645" s="35"/>
      <c r="H1645" s="36"/>
    </row>
    <row r="1646" spans="1:8" s="2" customFormat="1" ht="16.95" customHeight="1">
      <c r="A1646" s="35"/>
      <c r="B1646" s="36"/>
      <c r="C1646" s="256" t="s">
        <v>1</v>
      </c>
      <c r="D1646" s="256" t="s">
        <v>1068</v>
      </c>
      <c r="E1646" s="18" t="s">
        <v>1</v>
      </c>
      <c r="F1646" s="188">
        <v>23.928999999999998</v>
      </c>
      <c r="G1646" s="35"/>
      <c r="H1646" s="36"/>
    </row>
    <row r="1647" spans="1:8" s="2" customFormat="1" ht="16.95" customHeight="1">
      <c r="A1647" s="35"/>
      <c r="B1647" s="36"/>
      <c r="C1647" s="256" t="s">
        <v>1</v>
      </c>
      <c r="D1647" s="256" t="s">
        <v>1069</v>
      </c>
      <c r="E1647" s="18" t="s">
        <v>1</v>
      </c>
      <c r="F1647" s="188">
        <v>0</v>
      </c>
      <c r="G1647" s="35"/>
      <c r="H1647" s="36"/>
    </row>
    <row r="1648" spans="1:8" s="2" customFormat="1" ht="16.95" customHeight="1">
      <c r="A1648" s="35"/>
      <c r="B1648" s="36"/>
      <c r="C1648" s="256" t="s">
        <v>1</v>
      </c>
      <c r="D1648" s="256" t="s">
        <v>1070</v>
      </c>
      <c r="E1648" s="18" t="s">
        <v>1</v>
      </c>
      <c r="F1648" s="188">
        <v>48.69</v>
      </c>
      <c r="G1648" s="35"/>
      <c r="H1648" s="36"/>
    </row>
    <row r="1649" spans="1:8" s="2" customFormat="1" ht="16.95" customHeight="1">
      <c r="A1649" s="35"/>
      <c r="B1649" s="36"/>
      <c r="C1649" s="256" t="s">
        <v>1</v>
      </c>
      <c r="D1649" s="256" t="s">
        <v>1071</v>
      </c>
      <c r="E1649" s="18" t="s">
        <v>1</v>
      </c>
      <c r="F1649" s="188">
        <v>0</v>
      </c>
      <c r="G1649" s="35"/>
      <c r="H1649" s="36"/>
    </row>
    <row r="1650" spans="1:8" s="2" customFormat="1" ht="16.95" customHeight="1">
      <c r="A1650" s="35"/>
      <c r="B1650" s="36"/>
      <c r="C1650" s="256" t="s">
        <v>1</v>
      </c>
      <c r="D1650" s="256" t="s">
        <v>1072</v>
      </c>
      <c r="E1650" s="18" t="s">
        <v>1</v>
      </c>
      <c r="F1650" s="188">
        <v>6.9</v>
      </c>
      <c r="G1650" s="35"/>
      <c r="H1650" s="36"/>
    </row>
    <row r="1651" spans="1:8" s="2" customFormat="1" ht="16.95" customHeight="1">
      <c r="A1651" s="35"/>
      <c r="B1651" s="36"/>
      <c r="C1651" s="256" t="s">
        <v>1</v>
      </c>
      <c r="D1651" s="256" t="s">
        <v>1073</v>
      </c>
      <c r="E1651" s="18" t="s">
        <v>1</v>
      </c>
      <c r="F1651" s="188">
        <v>0</v>
      </c>
      <c r="G1651" s="35"/>
      <c r="H1651" s="36"/>
    </row>
    <row r="1652" spans="1:8" s="2" customFormat="1" ht="16.95" customHeight="1">
      <c r="A1652" s="35"/>
      <c r="B1652" s="36"/>
      <c r="C1652" s="256" t="s">
        <v>1</v>
      </c>
      <c r="D1652" s="256" t="s">
        <v>1074</v>
      </c>
      <c r="E1652" s="18" t="s">
        <v>1</v>
      </c>
      <c r="F1652" s="188">
        <v>60.37</v>
      </c>
      <c r="G1652" s="35"/>
      <c r="H1652" s="36"/>
    </row>
    <row r="1653" spans="1:8" s="2" customFormat="1" ht="16.95" customHeight="1">
      <c r="A1653" s="35"/>
      <c r="B1653" s="36"/>
      <c r="C1653" s="256" t="s">
        <v>1</v>
      </c>
      <c r="D1653" s="256" t="s">
        <v>1075</v>
      </c>
      <c r="E1653" s="18" t="s">
        <v>1</v>
      </c>
      <c r="F1653" s="188">
        <v>0</v>
      </c>
      <c r="G1653" s="35"/>
      <c r="H1653" s="36"/>
    </row>
    <row r="1654" spans="1:8" s="2" customFormat="1" ht="16.95" customHeight="1">
      <c r="A1654" s="35"/>
      <c r="B1654" s="36"/>
      <c r="C1654" s="256" t="s">
        <v>1</v>
      </c>
      <c r="D1654" s="256" t="s">
        <v>1074</v>
      </c>
      <c r="E1654" s="18" t="s">
        <v>1</v>
      </c>
      <c r="F1654" s="188">
        <v>60.37</v>
      </c>
      <c r="G1654" s="35"/>
      <c r="H1654" s="36"/>
    </row>
    <row r="1655" spans="1:8" s="2" customFormat="1" ht="16.95" customHeight="1">
      <c r="A1655" s="35"/>
      <c r="B1655" s="36"/>
      <c r="C1655" s="256" t="s">
        <v>1</v>
      </c>
      <c r="D1655" s="256" t="s">
        <v>1076</v>
      </c>
      <c r="E1655" s="18" t="s">
        <v>1</v>
      </c>
      <c r="F1655" s="188">
        <v>0</v>
      </c>
      <c r="G1655" s="35"/>
      <c r="H1655" s="36"/>
    </row>
    <row r="1656" spans="1:8" s="2" customFormat="1" ht="16.95" customHeight="1">
      <c r="A1656" s="35"/>
      <c r="B1656" s="36"/>
      <c r="C1656" s="256" t="s">
        <v>1</v>
      </c>
      <c r="D1656" s="256" t="s">
        <v>1077</v>
      </c>
      <c r="E1656" s="18" t="s">
        <v>1</v>
      </c>
      <c r="F1656" s="188">
        <v>6.5</v>
      </c>
      <c r="G1656" s="35"/>
      <c r="H1656" s="36"/>
    </row>
    <row r="1657" spans="1:8" s="2" customFormat="1" ht="16.95" customHeight="1">
      <c r="A1657" s="35"/>
      <c r="B1657" s="36"/>
      <c r="C1657" s="256" t="s">
        <v>1</v>
      </c>
      <c r="D1657" s="256" t="s">
        <v>1078</v>
      </c>
      <c r="E1657" s="18" t="s">
        <v>1</v>
      </c>
      <c r="F1657" s="188">
        <v>0</v>
      </c>
      <c r="G1657" s="35"/>
      <c r="H1657" s="36"/>
    </row>
    <row r="1658" spans="1:8" s="2" customFormat="1" ht="16.95" customHeight="1">
      <c r="A1658" s="35"/>
      <c r="B1658" s="36"/>
      <c r="C1658" s="256" t="s">
        <v>1</v>
      </c>
      <c r="D1658" s="256" t="s">
        <v>1079</v>
      </c>
      <c r="E1658" s="18" t="s">
        <v>1</v>
      </c>
      <c r="F1658" s="188">
        <v>4.7</v>
      </c>
      <c r="G1658" s="35"/>
      <c r="H1658" s="36"/>
    </row>
    <row r="1659" spans="1:8" s="2" customFormat="1" ht="16.95" customHeight="1">
      <c r="A1659" s="35"/>
      <c r="B1659" s="36"/>
      <c r="C1659" s="256" t="s">
        <v>1</v>
      </c>
      <c r="D1659" s="256" t="s">
        <v>1080</v>
      </c>
      <c r="E1659" s="18" t="s">
        <v>1</v>
      </c>
      <c r="F1659" s="188">
        <v>0</v>
      </c>
      <c r="G1659" s="35"/>
      <c r="H1659" s="36"/>
    </row>
    <row r="1660" spans="1:8" s="2" customFormat="1" ht="16.95" customHeight="1">
      <c r="A1660" s="35"/>
      <c r="B1660" s="36"/>
      <c r="C1660" s="256" t="s">
        <v>1</v>
      </c>
      <c r="D1660" s="256" t="s">
        <v>1081</v>
      </c>
      <c r="E1660" s="18" t="s">
        <v>1</v>
      </c>
      <c r="F1660" s="188">
        <v>2.5</v>
      </c>
      <c r="G1660" s="35"/>
      <c r="H1660" s="36"/>
    </row>
    <row r="1661" spans="1:8" s="2" customFormat="1" ht="16.95" customHeight="1">
      <c r="A1661" s="35"/>
      <c r="B1661" s="36"/>
      <c r="C1661" s="256" t="s">
        <v>1</v>
      </c>
      <c r="D1661" s="256" t="s">
        <v>1082</v>
      </c>
      <c r="E1661" s="18" t="s">
        <v>1</v>
      </c>
      <c r="F1661" s="188">
        <v>0</v>
      </c>
      <c r="G1661" s="35"/>
      <c r="H1661" s="36"/>
    </row>
    <row r="1662" spans="1:8" s="2" customFormat="1" ht="16.95" customHeight="1">
      <c r="A1662" s="35"/>
      <c r="B1662" s="36"/>
      <c r="C1662" s="256" t="s">
        <v>1</v>
      </c>
      <c r="D1662" s="256" t="s">
        <v>1083</v>
      </c>
      <c r="E1662" s="18" t="s">
        <v>1</v>
      </c>
      <c r="F1662" s="188">
        <v>5.7729999999999997</v>
      </c>
      <c r="G1662" s="35"/>
      <c r="H1662" s="36"/>
    </row>
    <row r="1663" spans="1:8" s="2" customFormat="1" ht="16.95" customHeight="1">
      <c r="A1663" s="35"/>
      <c r="B1663" s="36"/>
      <c r="C1663" s="256" t="s">
        <v>1</v>
      </c>
      <c r="D1663" s="256" t="s">
        <v>1084</v>
      </c>
      <c r="E1663" s="18" t="s">
        <v>1</v>
      </c>
      <c r="F1663" s="188">
        <v>0</v>
      </c>
      <c r="G1663" s="35"/>
      <c r="H1663" s="36"/>
    </row>
    <row r="1664" spans="1:8" s="2" customFormat="1" ht="16.95" customHeight="1">
      <c r="A1664" s="35"/>
      <c r="B1664" s="36"/>
      <c r="C1664" s="256" t="s">
        <v>1</v>
      </c>
      <c r="D1664" s="256" t="s">
        <v>1085</v>
      </c>
      <c r="E1664" s="18" t="s">
        <v>1</v>
      </c>
      <c r="F1664" s="188">
        <v>13.7</v>
      </c>
      <c r="G1664" s="35"/>
      <c r="H1664" s="36"/>
    </row>
    <row r="1665" spans="1:8" s="2" customFormat="1" ht="16.95" customHeight="1">
      <c r="A1665" s="35"/>
      <c r="B1665" s="36"/>
      <c r="C1665" s="256" t="s">
        <v>1</v>
      </c>
      <c r="D1665" s="256" t="s">
        <v>1086</v>
      </c>
      <c r="E1665" s="18" t="s">
        <v>1</v>
      </c>
      <c r="F1665" s="188">
        <v>0</v>
      </c>
      <c r="G1665" s="35"/>
      <c r="H1665" s="36"/>
    </row>
    <row r="1666" spans="1:8" s="2" customFormat="1" ht="16.95" customHeight="1">
      <c r="A1666" s="35"/>
      <c r="B1666" s="36"/>
      <c r="C1666" s="256" t="s">
        <v>1</v>
      </c>
      <c r="D1666" s="256" t="s">
        <v>1087</v>
      </c>
      <c r="E1666" s="18" t="s">
        <v>1</v>
      </c>
      <c r="F1666" s="188">
        <v>9.1999999999999993</v>
      </c>
      <c r="G1666" s="35"/>
      <c r="H1666" s="36"/>
    </row>
    <row r="1667" spans="1:8" s="2" customFormat="1" ht="16.95" customHeight="1">
      <c r="A1667" s="35"/>
      <c r="B1667" s="36"/>
      <c r="C1667" s="256" t="s">
        <v>1</v>
      </c>
      <c r="D1667" s="256" t="s">
        <v>1088</v>
      </c>
      <c r="E1667" s="18" t="s">
        <v>1</v>
      </c>
      <c r="F1667" s="188">
        <v>0</v>
      </c>
      <c r="G1667" s="35"/>
      <c r="H1667" s="36"/>
    </row>
    <row r="1668" spans="1:8" s="2" customFormat="1" ht="16.95" customHeight="1">
      <c r="A1668" s="35"/>
      <c r="B1668" s="36"/>
      <c r="C1668" s="256" t="s">
        <v>1</v>
      </c>
      <c r="D1668" s="256" t="s">
        <v>1089</v>
      </c>
      <c r="E1668" s="18" t="s">
        <v>1</v>
      </c>
      <c r="F1668" s="188">
        <v>59.37</v>
      </c>
      <c r="G1668" s="35"/>
      <c r="H1668" s="36"/>
    </row>
    <row r="1669" spans="1:8" s="2" customFormat="1" ht="16.95" customHeight="1">
      <c r="A1669" s="35"/>
      <c r="B1669" s="36"/>
      <c r="C1669" s="256" t="s">
        <v>1</v>
      </c>
      <c r="D1669" s="256" t="s">
        <v>1090</v>
      </c>
      <c r="E1669" s="18" t="s">
        <v>1</v>
      </c>
      <c r="F1669" s="188">
        <v>0</v>
      </c>
      <c r="G1669" s="35"/>
      <c r="H1669" s="36"/>
    </row>
    <row r="1670" spans="1:8" s="2" customFormat="1" ht="16.95" customHeight="1">
      <c r="A1670" s="35"/>
      <c r="B1670" s="36"/>
      <c r="C1670" s="256" t="s">
        <v>1</v>
      </c>
      <c r="D1670" s="256" t="s">
        <v>1091</v>
      </c>
      <c r="E1670" s="18" t="s">
        <v>1</v>
      </c>
      <c r="F1670" s="188">
        <v>58.895000000000003</v>
      </c>
      <c r="G1670" s="35"/>
      <c r="H1670" s="36"/>
    </row>
    <row r="1671" spans="1:8" s="2" customFormat="1" ht="16.95" customHeight="1">
      <c r="A1671" s="35"/>
      <c r="B1671" s="36"/>
      <c r="C1671" s="256" t="s">
        <v>1</v>
      </c>
      <c r="D1671" s="256" t="s">
        <v>1092</v>
      </c>
      <c r="E1671" s="18" t="s">
        <v>1</v>
      </c>
      <c r="F1671" s="188">
        <v>0</v>
      </c>
      <c r="G1671" s="35"/>
      <c r="H1671" s="36"/>
    </row>
    <row r="1672" spans="1:8" s="2" customFormat="1" ht="16.95" customHeight="1">
      <c r="A1672" s="35"/>
      <c r="B1672" s="36"/>
      <c r="C1672" s="256" t="s">
        <v>1</v>
      </c>
      <c r="D1672" s="256" t="s">
        <v>1093</v>
      </c>
      <c r="E1672" s="18" t="s">
        <v>1</v>
      </c>
      <c r="F1672" s="188">
        <v>41.3</v>
      </c>
      <c r="G1672" s="35"/>
      <c r="H1672" s="36"/>
    </row>
    <row r="1673" spans="1:8" s="2" customFormat="1" ht="16.95" customHeight="1">
      <c r="A1673" s="35"/>
      <c r="B1673" s="36"/>
      <c r="C1673" s="256" t="s">
        <v>1</v>
      </c>
      <c r="D1673" s="256" t="s">
        <v>1094</v>
      </c>
      <c r="E1673" s="18" t="s">
        <v>1</v>
      </c>
      <c r="F1673" s="188">
        <v>0</v>
      </c>
      <c r="G1673" s="35"/>
      <c r="H1673" s="36"/>
    </row>
    <row r="1674" spans="1:8" s="2" customFormat="1" ht="16.95" customHeight="1">
      <c r="A1674" s="35"/>
      <c r="B1674" s="36"/>
      <c r="C1674" s="256" t="s">
        <v>1</v>
      </c>
      <c r="D1674" s="256" t="s">
        <v>1095</v>
      </c>
      <c r="E1674" s="18" t="s">
        <v>1</v>
      </c>
      <c r="F1674" s="188">
        <v>59.058</v>
      </c>
      <c r="G1674" s="35"/>
      <c r="H1674" s="36"/>
    </row>
    <row r="1675" spans="1:8" s="2" customFormat="1" ht="16.95" customHeight="1">
      <c r="A1675" s="35"/>
      <c r="B1675" s="36"/>
      <c r="C1675" s="256" t="s">
        <v>1</v>
      </c>
      <c r="D1675" s="256" t="s">
        <v>1096</v>
      </c>
      <c r="E1675" s="18" t="s">
        <v>1</v>
      </c>
      <c r="F1675" s="188">
        <v>0</v>
      </c>
      <c r="G1675" s="35"/>
      <c r="H1675" s="36"/>
    </row>
    <row r="1676" spans="1:8" s="2" customFormat="1" ht="16.95" customHeight="1">
      <c r="A1676" s="35"/>
      <c r="B1676" s="36"/>
      <c r="C1676" s="256" t="s">
        <v>1</v>
      </c>
      <c r="D1676" s="256" t="s">
        <v>1097</v>
      </c>
      <c r="E1676" s="18" t="s">
        <v>1</v>
      </c>
      <c r="F1676" s="188">
        <v>59.158000000000001</v>
      </c>
      <c r="G1676" s="35"/>
      <c r="H1676" s="36"/>
    </row>
    <row r="1677" spans="1:8" s="2" customFormat="1" ht="16.95" customHeight="1">
      <c r="A1677" s="35"/>
      <c r="B1677" s="36"/>
      <c r="C1677" s="256" t="s">
        <v>1</v>
      </c>
      <c r="D1677" s="256" t="s">
        <v>1098</v>
      </c>
      <c r="E1677" s="18" t="s">
        <v>1</v>
      </c>
      <c r="F1677" s="188">
        <v>0</v>
      </c>
      <c r="G1677" s="35"/>
      <c r="H1677" s="36"/>
    </row>
    <row r="1678" spans="1:8" s="2" customFormat="1" ht="16.95" customHeight="1">
      <c r="A1678" s="35"/>
      <c r="B1678" s="36"/>
      <c r="C1678" s="256" t="s">
        <v>1</v>
      </c>
      <c r="D1678" s="256" t="s">
        <v>1099</v>
      </c>
      <c r="E1678" s="18" t="s">
        <v>1</v>
      </c>
      <c r="F1678" s="188">
        <v>77.332999999999998</v>
      </c>
      <c r="G1678" s="35"/>
      <c r="H1678" s="36"/>
    </row>
    <row r="1679" spans="1:8" s="2" customFormat="1" ht="16.95" customHeight="1">
      <c r="A1679" s="35"/>
      <c r="B1679" s="36"/>
      <c r="C1679" s="256" t="s">
        <v>1</v>
      </c>
      <c r="D1679" s="256" t="s">
        <v>1100</v>
      </c>
      <c r="E1679" s="18" t="s">
        <v>1</v>
      </c>
      <c r="F1679" s="188">
        <v>0</v>
      </c>
      <c r="G1679" s="35"/>
      <c r="H1679" s="36"/>
    </row>
    <row r="1680" spans="1:8" s="2" customFormat="1" ht="16.95" customHeight="1">
      <c r="A1680" s="35"/>
      <c r="B1680" s="36"/>
      <c r="C1680" s="256" t="s">
        <v>1</v>
      </c>
      <c r="D1680" s="256" t="s">
        <v>1101</v>
      </c>
      <c r="E1680" s="18" t="s">
        <v>1</v>
      </c>
      <c r="F1680" s="188">
        <v>14.6</v>
      </c>
      <c r="G1680" s="35"/>
      <c r="H1680" s="36"/>
    </row>
    <row r="1681" spans="1:8" s="2" customFormat="1" ht="16.95" customHeight="1">
      <c r="A1681" s="35"/>
      <c r="B1681" s="36"/>
      <c r="C1681" s="256" t="s">
        <v>1</v>
      </c>
      <c r="D1681" s="256" t="s">
        <v>1102</v>
      </c>
      <c r="E1681" s="18" t="s">
        <v>1</v>
      </c>
      <c r="F1681" s="188">
        <v>0</v>
      </c>
      <c r="G1681" s="35"/>
      <c r="H1681" s="36"/>
    </row>
    <row r="1682" spans="1:8" s="2" customFormat="1" ht="16.95" customHeight="1">
      <c r="A1682" s="35"/>
      <c r="B1682" s="36"/>
      <c r="C1682" s="256" t="s">
        <v>1</v>
      </c>
      <c r="D1682" s="256" t="s">
        <v>1103</v>
      </c>
      <c r="E1682" s="18" t="s">
        <v>1</v>
      </c>
      <c r="F1682" s="188">
        <v>0</v>
      </c>
      <c r="G1682" s="35"/>
      <c r="H1682" s="36"/>
    </row>
    <row r="1683" spans="1:8" s="2" customFormat="1" ht="16.95" customHeight="1">
      <c r="A1683" s="35"/>
      <c r="B1683" s="36"/>
      <c r="C1683" s="256" t="s">
        <v>1</v>
      </c>
      <c r="D1683" s="256" t="s">
        <v>1104</v>
      </c>
      <c r="E1683" s="18" t="s">
        <v>1</v>
      </c>
      <c r="F1683" s="188">
        <v>65.353999999999999</v>
      </c>
      <c r="G1683" s="35"/>
      <c r="H1683" s="36"/>
    </row>
    <row r="1684" spans="1:8" s="2" customFormat="1" ht="16.95" customHeight="1">
      <c r="A1684" s="35"/>
      <c r="B1684" s="36"/>
      <c r="C1684" s="256" t="s">
        <v>1</v>
      </c>
      <c r="D1684" s="256" t="s">
        <v>1105</v>
      </c>
      <c r="E1684" s="18" t="s">
        <v>1</v>
      </c>
      <c r="F1684" s="188">
        <v>0</v>
      </c>
      <c r="G1684" s="35"/>
      <c r="H1684" s="36"/>
    </row>
    <row r="1685" spans="1:8" s="2" customFormat="1" ht="16.95" customHeight="1">
      <c r="A1685" s="35"/>
      <c r="B1685" s="36"/>
      <c r="C1685" s="256" t="s">
        <v>1</v>
      </c>
      <c r="D1685" s="256" t="s">
        <v>1106</v>
      </c>
      <c r="E1685" s="18" t="s">
        <v>1</v>
      </c>
      <c r="F1685" s="188">
        <v>58.658000000000001</v>
      </c>
      <c r="G1685" s="35"/>
      <c r="H1685" s="36"/>
    </row>
    <row r="1686" spans="1:8" s="2" customFormat="1" ht="16.95" customHeight="1">
      <c r="A1686" s="35"/>
      <c r="B1686" s="36"/>
      <c r="C1686" s="256" t="s">
        <v>1</v>
      </c>
      <c r="D1686" s="256" t="s">
        <v>1107</v>
      </c>
      <c r="E1686" s="18" t="s">
        <v>1</v>
      </c>
      <c r="F1686" s="188">
        <v>0</v>
      </c>
      <c r="G1686" s="35"/>
      <c r="H1686" s="36"/>
    </row>
    <row r="1687" spans="1:8" s="2" customFormat="1" ht="16.95" customHeight="1">
      <c r="A1687" s="35"/>
      <c r="B1687" s="36"/>
      <c r="C1687" s="256" t="s">
        <v>1</v>
      </c>
      <c r="D1687" s="256" t="s">
        <v>1108</v>
      </c>
      <c r="E1687" s="18" t="s">
        <v>1</v>
      </c>
      <c r="F1687" s="188">
        <v>54.5</v>
      </c>
      <c r="G1687" s="35"/>
      <c r="H1687" s="36"/>
    </row>
    <row r="1688" spans="1:8" s="2" customFormat="1" ht="16.95" customHeight="1">
      <c r="A1688" s="35"/>
      <c r="B1688" s="36"/>
      <c r="C1688" s="256" t="s">
        <v>1</v>
      </c>
      <c r="D1688" s="256" t="s">
        <v>1109</v>
      </c>
      <c r="E1688" s="18" t="s">
        <v>1</v>
      </c>
      <c r="F1688" s="188">
        <v>0</v>
      </c>
      <c r="G1688" s="35"/>
      <c r="H1688" s="36"/>
    </row>
    <row r="1689" spans="1:8" s="2" customFormat="1" ht="16.95" customHeight="1">
      <c r="A1689" s="35"/>
      <c r="B1689" s="36"/>
      <c r="C1689" s="256" t="s">
        <v>1</v>
      </c>
      <c r="D1689" s="256" t="s">
        <v>1110</v>
      </c>
      <c r="E1689" s="18" t="s">
        <v>1</v>
      </c>
      <c r="F1689" s="188">
        <v>63.703000000000003</v>
      </c>
      <c r="G1689" s="35"/>
      <c r="H1689" s="36"/>
    </row>
    <row r="1690" spans="1:8" s="2" customFormat="1" ht="16.95" customHeight="1">
      <c r="A1690" s="35"/>
      <c r="B1690" s="36"/>
      <c r="C1690" s="256" t="s">
        <v>1</v>
      </c>
      <c r="D1690" s="256" t="s">
        <v>1111</v>
      </c>
      <c r="E1690" s="18" t="s">
        <v>1</v>
      </c>
      <c r="F1690" s="188">
        <v>0</v>
      </c>
      <c r="G1690" s="35"/>
      <c r="H1690" s="36"/>
    </row>
    <row r="1691" spans="1:8" s="2" customFormat="1" ht="16.95" customHeight="1">
      <c r="A1691" s="35"/>
      <c r="B1691" s="36"/>
      <c r="C1691" s="256" t="s">
        <v>1</v>
      </c>
      <c r="D1691" s="256" t="s">
        <v>1112</v>
      </c>
      <c r="E1691" s="18" t="s">
        <v>1</v>
      </c>
      <c r="F1691" s="188">
        <v>43.2</v>
      </c>
      <c r="G1691" s="35"/>
      <c r="H1691" s="36"/>
    </row>
    <row r="1692" spans="1:8" s="2" customFormat="1" ht="16.95" customHeight="1">
      <c r="A1692" s="35"/>
      <c r="B1692" s="36"/>
      <c r="C1692" s="256" t="s">
        <v>1</v>
      </c>
      <c r="D1692" s="256" t="s">
        <v>1113</v>
      </c>
      <c r="E1692" s="18" t="s">
        <v>1</v>
      </c>
      <c r="F1692" s="188">
        <v>0</v>
      </c>
      <c r="G1692" s="35"/>
      <c r="H1692" s="36"/>
    </row>
    <row r="1693" spans="1:8" s="2" customFormat="1" ht="16.95" customHeight="1">
      <c r="A1693" s="35"/>
      <c r="B1693" s="36"/>
      <c r="C1693" s="256" t="s">
        <v>1</v>
      </c>
      <c r="D1693" s="256" t="s">
        <v>1114</v>
      </c>
      <c r="E1693" s="18" t="s">
        <v>1</v>
      </c>
      <c r="F1693" s="188">
        <v>58.758000000000003</v>
      </c>
      <c r="G1693" s="35"/>
      <c r="H1693" s="36"/>
    </row>
    <row r="1694" spans="1:8" s="2" customFormat="1" ht="16.95" customHeight="1">
      <c r="A1694" s="35"/>
      <c r="B1694" s="36"/>
      <c r="C1694" s="256" t="s">
        <v>1</v>
      </c>
      <c r="D1694" s="256" t="s">
        <v>1115</v>
      </c>
      <c r="E1694" s="18" t="s">
        <v>1</v>
      </c>
      <c r="F1694" s="188">
        <v>0</v>
      </c>
      <c r="G1694" s="35"/>
      <c r="H1694" s="36"/>
    </row>
    <row r="1695" spans="1:8" s="2" customFormat="1" ht="16.95" customHeight="1">
      <c r="A1695" s="35"/>
      <c r="B1695" s="36"/>
      <c r="C1695" s="256" t="s">
        <v>1</v>
      </c>
      <c r="D1695" s="256" t="s">
        <v>1095</v>
      </c>
      <c r="E1695" s="18" t="s">
        <v>1</v>
      </c>
      <c r="F1695" s="188">
        <v>59.058</v>
      </c>
      <c r="G1695" s="35"/>
      <c r="H1695" s="36"/>
    </row>
    <row r="1696" spans="1:8" s="2" customFormat="1" ht="16.95" customHeight="1">
      <c r="A1696" s="35"/>
      <c r="B1696" s="36"/>
      <c r="C1696" s="256" t="s">
        <v>1</v>
      </c>
      <c r="D1696" s="256" t="s">
        <v>1116</v>
      </c>
      <c r="E1696" s="18" t="s">
        <v>1</v>
      </c>
      <c r="F1696" s="188">
        <v>0</v>
      </c>
      <c r="G1696" s="35"/>
      <c r="H1696" s="36"/>
    </row>
    <row r="1697" spans="1:8" s="2" customFormat="1" ht="16.95" customHeight="1">
      <c r="A1697" s="35"/>
      <c r="B1697" s="36"/>
      <c r="C1697" s="256" t="s">
        <v>1</v>
      </c>
      <c r="D1697" s="256" t="s">
        <v>1117</v>
      </c>
      <c r="E1697" s="18" t="s">
        <v>1</v>
      </c>
      <c r="F1697" s="188">
        <v>24.483000000000001</v>
      </c>
      <c r="G1697" s="35"/>
      <c r="H1697" s="36"/>
    </row>
    <row r="1698" spans="1:8" s="2" customFormat="1" ht="16.95" customHeight="1">
      <c r="A1698" s="35"/>
      <c r="B1698" s="36"/>
      <c r="C1698" s="256" t="s">
        <v>1</v>
      </c>
      <c r="D1698" s="256" t="s">
        <v>1118</v>
      </c>
      <c r="E1698" s="18" t="s">
        <v>1</v>
      </c>
      <c r="F1698" s="188">
        <v>0</v>
      </c>
      <c r="G1698" s="35"/>
      <c r="H1698" s="36"/>
    </row>
    <row r="1699" spans="1:8" s="2" customFormat="1" ht="16.95" customHeight="1">
      <c r="A1699" s="35"/>
      <c r="B1699" s="36"/>
      <c r="C1699" s="256" t="s">
        <v>1</v>
      </c>
      <c r="D1699" s="256" t="s">
        <v>1119</v>
      </c>
      <c r="E1699" s="18" t="s">
        <v>1</v>
      </c>
      <c r="F1699" s="188">
        <v>19.059999999999999</v>
      </c>
      <c r="G1699" s="35"/>
      <c r="H1699" s="36"/>
    </row>
    <row r="1700" spans="1:8" s="2" customFormat="1" ht="16.95" customHeight="1">
      <c r="A1700" s="35"/>
      <c r="B1700" s="36"/>
      <c r="C1700" s="256" t="s">
        <v>1</v>
      </c>
      <c r="D1700" s="256" t="s">
        <v>1120</v>
      </c>
      <c r="E1700" s="18" t="s">
        <v>1</v>
      </c>
      <c r="F1700" s="188">
        <v>0</v>
      </c>
      <c r="G1700" s="35"/>
      <c r="H1700" s="36"/>
    </row>
    <row r="1701" spans="1:8" s="2" customFormat="1" ht="16.95" customHeight="1">
      <c r="A1701" s="35"/>
      <c r="B1701" s="36"/>
      <c r="C1701" s="256" t="s">
        <v>1</v>
      </c>
      <c r="D1701" s="256" t="s">
        <v>1121</v>
      </c>
      <c r="E1701" s="18" t="s">
        <v>1</v>
      </c>
      <c r="F1701" s="188">
        <v>18.859000000000002</v>
      </c>
      <c r="G1701" s="35"/>
      <c r="H1701" s="36"/>
    </row>
    <row r="1702" spans="1:8" s="2" customFormat="1" ht="16.95" customHeight="1">
      <c r="A1702" s="35"/>
      <c r="B1702" s="36"/>
      <c r="C1702" s="256" t="s">
        <v>1</v>
      </c>
      <c r="D1702" s="256" t="s">
        <v>1122</v>
      </c>
      <c r="E1702" s="18" t="s">
        <v>1</v>
      </c>
      <c r="F1702" s="188">
        <v>0</v>
      </c>
      <c r="G1702" s="35"/>
      <c r="H1702" s="36"/>
    </row>
    <row r="1703" spans="1:8" s="2" customFormat="1" ht="16.95" customHeight="1">
      <c r="A1703" s="35"/>
      <c r="B1703" s="36"/>
      <c r="C1703" s="256" t="s">
        <v>1</v>
      </c>
      <c r="D1703" s="256" t="s">
        <v>1123</v>
      </c>
      <c r="E1703" s="18" t="s">
        <v>1</v>
      </c>
      <c r="F1703" s="188">
        <v>19.053000000000001</v>
      </c>
      <c r="G1703" s="35"/>
      <c r="H1703" s="36"/>
    </row>
    <row r="1704" spans="1:8" s="2" customFormat="1" ht="16.95" customHeight="1">
      <c r="A1704" s="35"/>
      <c r="B1704" s="36"/>
      <c r="C1704" s="256" t="s">
        <v>1</v>
      </c>
      <c r="D1704" s="256" t="s">
        <v>1124</v>
      </c>
      <c r="E1704" s="18" t="s">
        <v>1</v>
      </c>
      <c r="F1704" s="188">
        <v>0</v>
      </c>
      <c r="G1704" s="35"/>
      <c r="H1704" s="36"/>
    </row>
    <row r="1705" spans="1:8" s="2" customFormat="1" ht="16.95" customHeight="1">
      <c r="A1705" s="35"/>
      <c r="B1705" s="36"/>
      <c r="C1705" s="256" t="s">
        <v>1</v>
      </c>
      <c r="D1705" s="256" t="s">
        <v>1125</v>
      </c>
      <c r="E1705" s="18" t="s">
        <v>1</v>
      </c>
      <c r="F1705" s="188">
        <v>18.972999999999999</v>
      </c>
      <c r="G1705" s="35"/>
      <c r="H1705" s="36"/>
    </row>
    <row r="1706" spans="1:8" s="2" customFormat="1" ht="16.95" customHeight="1">
      <c r="A1706" s="35"/>
      <c r="B1706" s="36"/>
      <c r="C1706" s="256" t="s">
        <v>1</v>
      </c>
      <c r="D1706" s="256" t="s">
        <v>1126</v>
      </c>
      <c r="E1706" s="18" t="s">
        <v>1</v>
      </c>
      <c r="F1706" s="188">
        <v>0</v>
      </c>
      <c r="G1706" s="35"/>
      <c r="H1706" s="36"/>
    </row>
    <row r="1707" spans="1:8" s="2" customFormat="1" ht="16.95" customHeight="1">
      <c r="A1707" s="35"/>
      <c r="B1707" s="36"/>
      <c r="C1707" s="256" t="s">
        <v>1</v>
      </c>
      <c r="D1707" s="256" t="s">
        <v>1127</v>
      </c>
      <c r="E1707" s="18" t="s">
        <v>1</v>
      </c>
      <c r="F1707" s="188">
        <v>19.585000000000001</v>
      </c>
      <c r="G1707" s="35"/>
      <c r="H1707" s="36"/>
    </row>
    <row r="1708" spans="1:8" s="2" customFormat="1" ht="16.95" customHeight="1">
      <c r="A1708" s="35"/>
      <c r="B1708" s="36"/>
      <c r="C1708" s="256" t="s">
        <v>1</v>
      </c>
      <c r="D1708" s="256" t="s">
        <v>1128</v>
      </c>
      <c r="E1708" s="18" t="s">
        <v>1</v>
      </c>
      <c r="F1708" s="188">
        <v>0</v>
      </c>
      <c r="G1708" s="35"/>
      <c r="H1708" s="36"/>
    </row>
    <row r="1709" spans="1:8" s="2" customFormat="1" ht="16.95" customHeight="1">
      <c r="A1709" s="35"/>
      <c r="B1709" s="36"/>
      <c r="C1709" s="256" t="s">
        <v>1</v>
      </c>
      <c r="D1709" s="256" t="s">
        <v>1074</v>
      </c>
      <c r="E1709" s="18" t="s">
        <v>1</v>
      </c>
      <c r="F1709" s="188">
        <v>60.37</v>
      </c>
      <c r="G1709" s="35"/>
      <c r="H1709" s="36"/>
    </row>
    <row r="1710" spans="1:8" s="2" customFormat="1" ht="16.95" customHeight="1">
      <c r="A1710" s="35"/>
      <c r="B1710" s="36"/>
      <c r="C1710" s="256" t="s">
        <v>1</v>
      </c>
      <c r="D1710" s="256" t="s">
        <v>1129</v>
      </c>
      <c r="E1710" s="18" t="s">
        <v>1</v>
      </c>
      <c r="F1710" s="188">
        <v>0</v>
      </c>
      <c r="G1710" s="35"/>
      <c r="H1710" s="36"/>
    </row>
    <row r="1711" spans="1:8" s="2" customFormat="1" ht="16.95" customHeight="1">
      <c r="A1711" s="35"/>
      <c r="B1711" s="36"/>
      <c r="C1711" s="256" t="s">
        <v>1</v>
      </c>
      <c r="D1711" s="256" t="s">
        <v>1074</v>
      </c>
      <c r="E1711" s="18" t="s">
        <v>1</v>
      </c>
      <c r="F1711" s="188">
        <v>60.37</v>
      </c>
      <c r="G1711" s="35"/>
      <c r="H1711" s="36"/>
    </row>
    <row r="1712" spans="1:8" s="2" customFormat="1" ht="16.95" customHeight="1">
      <c r="A1712" s="35"/>
      <c r="B1712" s="36"/>
      <c r="C1712" s="256" t="s">
        <v>1</v>
      </c>
      <c r="D1712" s="256" t="s">
        <v>1130</v>
      </c>
      <c r="E1712" s="18" t="s">
        <v>1</v>
      </c>
      <c r="F1712" s="188">
        <v>0</v>
      </c>
      <c r="G1712" s="35"/>
      <c r="H1712" s="36"/>
    </row>
    <row r="1713" spans="1:8" s="2" customFormat="1" ht="16.95" customHeight="1">
      <c r="A1713" s="35"/>
      <c r="B1713" s="36"/>
      <c r="C1713" s="256" t="s">
        <v>1</v>
      </c>
      <c r="D1713" s="256" t="s">
        <v>1131</v>
      </c>
      <c r="E1713" s="18" t="s">
        <v>1</v>
      </c>
      <c r="F1713" s="188">
        <v>63.703000000000003</v>
      </c>
      <c r="G1713" s="35"/>
      <c r="H1713" s="36"/>
    </row>
    <row r="1714" spans="1:8" s="2" customFormat="1" ht="16.95" customHeight="1">
      <c r="A1714" s="35"/>
      <c r="B1714" s="36"/>
      <c r="C1714" s="256" t="s">
        <v>1</v>
      </c>
      <c r="D1714" s="256" t="s">
        <v>1132</v>
      </c>
      <c r="E1714" s="18" t="s">
        <v>1</v>
      </c>
      <c r="F1714" s="188">
        <v>0</v>
      </c>
      <c r="G1714" s="35"/>
      <c r="H1714" s="36"/>
    </row>
    <row r="1715" spans="1:8" s="2" customFormat="1" ht="16.95" customHeight="1">
      <c r="A1715" s="35"/>
      <c r="B1715" s="36"/>
      <c r="C1715" s="256" t="s">
        <v>1</v>
      </c>
      <c r="D1715" s="256" t="s">
        <v>1133</v>
      </c>
      <c r="E1715" s="18" t="s">
        <v>1</v>
      </c>
      <c r="F1715" s="188">
        <v>60.457999999999998</v>
      </c>
      <c r="G1715" s="35"/>
      <c r="H1715" s="36"/>
    </row>
    <row r="1716" spans="1:8" s="2" customFormat="1" ht="16.95" customHeight="1">
      <c r="A1716" s="35"/>
      <c r="B1716" s="36"/>
      <c r="C1716" s="256" t="s">
        <v>1</v>
      </c>
      <c r="D1716" s="256" t="s">
        <v>1134</v>
      </c>
      <c r="E1716" s="18" t="s">
        <v>1</v>
      </c>
      <c r="F1716" s="188">
        <v>0</v>
      </c>
      <c r="G1716" s="35"/>
      <c r="H1716" s="36"/>
    </row>
    <row r="1717" spans="1:8" s="2" customFormat="1" ht="16.95" customHeight="1">
      <c r="A1717" s="35"/>
      <c r="B1717" s="36"/>
      <c r="C1717" s="256" t="s">
        <v>1</v>
      </c>
      <c r="D1717" s="256" t="s">
        <v>1135</v>
      </c>
      <c r="E1717" s="18" t="s">
        <v>1</v>
      </c>
      <c r="F1717" s="188">
        <v>54.6</v>
      </c>
      <c r="G1717" s="35"/>
      <c r="H1717" s="36"/>
    </row>
    <row r="1718" spans="1:8" s="2" customFormat="1" ht="16.95" customHeight="1">
      <c r="A1718" s="35"/>
      <c r="B1718" s="36"/>
      <c r="C1718" s="256" t="s">
        <v>1</v>
      </c>
      <c r="D1718" s="256" t="s">
        <v>1136</v>
      </c>
      <c r="E1718" s="18" t="s">
        <v>1</v>
      </c>
      <c r="F1718" s="188">
        <v>0</v>
      </c>
      <c r="G1718" s="35"/>
      <c r="H1718" s="36"/>
    </row>
    <row r="1719" spans="1:8" s="2" customFormat="1" ht="16.95" customHeight="1">
      <c r="A1719" s="35"/>
      <c r="B1719" s="36"/>
      <c r="C1719" s="256" t="s">
        <v>1</v>
      </c>
      <c r="D1719" s="256" t="s">
        <v>1137</v>
      </c>
      <c r="E1719" s="18" t="s">
        <v>1</v>
      </c>
      <c r="F1719" s="188">
        <v>64.427000000000007</v>
      </c>
      <c r="G1719" s="35"/>
      <c r="H1719" s="36"/>
    </row>
    <row r="1720" spans="1:8" s="2" customFormat="1" ht="16.95" customHeight="1">
      <c r="A1720" s="35"/>
      <c r="B1720" s="36"/>
      <c r="C1720" s="256" t="s">
        <v>1</v>
      </c>
      <c r="D1720" s="256" t="s">
        <v>1138</v>
      </c>
      <c r="E1720" s="18" t="s">
        <v>1</v>
      </c>
      <c r="F1720" s="188">
        <v>0</v>
      </c>
      <c r="G1720" s="35"/>
      <c r="H1720" s="36"/>
    </row>
    <row r="1721" spans="1:8" s="2" customFormat="1" ht="16.95" customHeight="1">
      <c r="A1721" s="35"/>
      <c r="B1721" s="36"/>
      <c r="C1721" s="256" t="s">
        <v>1</v>
      </c>
      <c r="D1721" s="256" t="s">
        <v>1139</v>
      </c>
      <c r="E1721" s="18" t="s">
        <v>1</v>
      </c>
      <c r="F1721" s="188">
        <v>59.17</v>
      </c>
      <c r="G1721" s="35"/>
      <c r="H1721" s="36"/>
    </row>
    <row r="1722" spans="1:8" s="2" customFormat="1" ht="16.95" customHeight="1">
      <c r="A1722" s="35"/>
      <c r="B1722" s="36"/>
      <c r="C1722" s="256" t="s">
        <v>1</v>
      </c>
      <c r="D1722" s="256" t="s">
        <v>1140</v>
      </c>
      <c r="E1722" s="18" t="s">
        <v>1</v>
      </c>
      <c r="F1722" s="188">
        <v>0</v>
      </c>
      <c r="G1722" s="35"/>
      <c r="H1722" s="36"/>
    </row>
    <row r="1723" spans="1:8" s="2" customFormat="1" ht="16.95" customHeight="1">
      <c r="A1723" s="35"/>
      <c r="B1723" s="36"/>
      <c r="C1723" s="256" t="s">
        <v>1</v>
      </c>
      <c r="D1723" s="256" t="s">
        <v>1097</v>
      </c>
      <c r="E1723" s="18" t="s">
        <v>1</v>
      </c>
      <c r="F1723" s="188">
        <v>59.158000000000001</v>
      </c>
      <c r="G1723" s="35"/>
      <c r="H1723" s="36"/>
    </row>
    <row r="1724" spans="1:8" s="2" customFormat="1" ht="16.95" customHeight="1">
      <c r="A1724" s="35"/>
      <c r="B1724" s="36"/>
      <c r="C1724" s="256" t="s">
        <v>1</v>
      </c>
      <c r="D1724" s="256" t="s">
        <v>1141</v>
      </c>
      <c r="E1724" s="18" t="s">
        <v>1</v>
      </c>
      <c r="F1724" s="188">
        <v>0</v>
      </c>
      <c r="G1724" s="35"/>
      <c r="H1724" s="36"/>
    </row>
    <row r="1725" spans="1:8" s="2" customFormat="1" ht="16.95" customHeight="1">
      <c r="A1725" s="35"/>
      <c r="B1725" s="36"/>
      <c r="C1725" s="256" t="s">
        <v>1</v>
      </c>
      <c r="D1725" s="256" t="s">
        <v>1142</v>
      </c>
      <c r="E1725" s="18" t="s">
        <v>1</v>
      </c>
      <c r="F1725" s="188">
        <v>54.7</v>
      </c>
      <c r="G1725" s="35"/>
      <c r="H1725" s="36"/>
    </row>
    <row r="1726" spans="1:8" s="2" customFormat="1" ht="16.95" customHeight="1">
      <c r="A1726" s="35"/>
      <c r="B1726" s="36"/>
      <c r="C1726" s="256" t="s">
        <v>1</v>
      </c>
      <c r="D1726" s="256" t="s">
        <v>1143</v>
      </c>
      <c r="E1726" s="18" t="s">
        <v>1</v>
      </c>
      <c r="F1726" s="188">
        <v>0</v>
      </c>
      <c r="G1726" s="35"/>
      <c r="H1726" s="36"/>
    </row>
    <row r="1727" spans="1:8" s="2" customFormat="1" ht="16.95" customHeight="1">
      <c r="A1727" s="35"/>
      <c r="B1727" s="36"/>
      <c r="C1727" s="256" t="s">
        <v>1</v>
      </c>
      <c r="D1727" s="256" t="s">
        <v>1144</v>
      </c>
      <c r="E1727" s="18" t="s">
        <v>1</v>
      </c>
      <c r="F1727" s="188">
        <v>59.258000000000003</v>
      </c>
      <c r="G1727" s="35"/>
      <c r="H1727" s="36"/>
    </row>
    <row r="1728" spans="1:8" s="2" customFormat="1" ht="16.95" customHeight="1">
      <c r="A1728" s="35"/>
      <c r="B1728" s="36"/>
      <c r="C1728" s="256" t="s">
        <v>1</v>
      </c>
      <c r="D1728" s="256" t="s">
        <v>1145</v>
      </c>
      <c r="E1728" s="18" t="s">
        <v>1</v>
      </c>
      <c r="F1728" s="188">
        <v>0</v>
      </c>
      <c r="G1728" s="35"/>
      <c r="H1728" s="36"/>
    </row>
    <row r="1729" spans="1:8" s="2" customFormat="1" ht="16.95" customHeight="1">
      <c r="A1729" s="35"/>
      <c r="B1729" s="36"/>
      <c r="C1729" s="256" t="s">
        <v>1</v>
      </c>
      <c r="D1729" s="256" t="s">
        <v>1146</v>
      </c>
      <c r="E1729" s="18" t="s">
        <v>1</v>
      </c>
      <c r="F1729" s="188">
        <v>59.258000000000003</v>
      </c>
      <c r="G1729" s="35"/>
      <c r="H1729" s="36"/>
    </row>
    <row r="1730" spans="1:8" s="2" customFormat="1" ht="16.95" customHeight="1">
      <c r="A1730" s="35"/>
      <c r="B1730" s="36"/>
      <c r="C1730" s="256" t="s">
        <v>1</v>
      </c>
      <c r="D1730" s="256" t="s">
        <v>1147</v>
      </c>
      <c r="E1730" s="18" t="s">
        <v>1</v>
      </c>
      <c r="F1730" s="188">
        <v>0</v>
      </c>
      <c r="G1730" s="35"/>
      <c r="H1730" s="36"/>
    </row>
    <row r="1731" spans="1:8" s="2" customFormat="1" ht="16.95" customHeight="1">
      <c r="A1731" s="35"/>
      <c r="B1731" s="36"/>
      <c r="C1731" s="256" t="s">
        <v>1</v>
      </c>
      <c r="D1731" s="256" t="s">
        <v>1148</v>
      </c>
      <c r="E1731" s="18" t="s">
        <v>1</v>
      </c>
      <c r="F1731" s="188">
        <v>60.558</v>
      </c>
      <c r="G1731" s="35"/>
      <c r="H1731" s="36"/>
    </row>
    <row r="1732" spans="1:8" s="2" customFormat="1" ht="16.95" customHeight="1">
      <c r="A1732" s="35"/>
      <c r="B1732" s="36"/>
      <c r="C1732" s="256" t="s">
        <v>1</v>
      </c>
      <c r="D1732" s="256" t="s">
        <v>1149</v>
      </c>
      <c r="E1732" s="18" t="s">
        <v>1</v>
      </c>
      <c r="F1732" s="188">
        <v>0</v>
      </c>
      <c r="G1732" s="35"/>
      <c r="H1732" s="36"/>
    </row>
    <row r="1733" spans="1:8" s="2" customFormat="1" ht="16.95" customHeight="1">
      <c r="A1733" s="35"/>
      <c r="B1733" s="36"/>
      <c r="C1733" s="256" t="s">
        <v>1</v>
      </c>
      <c r="D1733" s="256" t="s">
        <v>1150</v>
      </c>
      <c r="E1733" s="18" t="s">
        <v>1</v>
      </c>
      <c r="F1733" s="188">
        <v>0</v>
      </c>
      <c r="G1733" s="35"/>
      <c r="H1733" s="36"/>
    </row>
    <row r="1734" spans="1:8" s="2" customFormat="1" ht="16.95" customHeight="1">
      <c r="A1734" s="35"/>
      <c r="B1734" s="36"/>
      <c r="C1734" s="256" t="s">
        <v>1</v>
      </c>
      <c r="D1734" s="256" t="s">
        <v>1151</v>
      </c>
      <c r="E1734" s="18" t="s">
        <v>1</v>
      </c>
      <c r="F1734" s="188">
        <v>72.725999999999999</v>
      </c>
      <c r="G1734" s="35"/>
      <c r="H1734" s="36"/>
    </row>
    <row r="1735" spans="1:8" s="2" customFormat="1" ht="16.95" customHeight="1">
      <c r="A1735" s="35"/>
      <c r="B1735" s="36"/>
      <c r="C1735" s="256" t="s">
        <v>1</v>
      </c>
      <c r="D1735" s="256" t="s">
        <v>1152</v>
      </c>
      <c r="E1735" s="18" t="s">
        <v>1</v>
      </c>
      <c r="F1735" s="188">
        <v>0</v>
      </c>
      <c r="G1735" s="35"/>
      <c r="H1735" s="36"/>
    </row>
    <row r="1736" spans="1:8" s="2" customFormat="1" ht="16.95" customHeight="1">
      <c r="A1736" s="35"/>
      <c r="B1736" s="36"/>
      <c r="C1736" s="256" t="s">
        <v>1</v>
      </c>
      <c r="D1736" s="256" t="s">
        <v>1153</v>
      </c>
      <c r="E1736" s="18" t="s">
        <v>1</v>
      </c>
      <c r="F1736" s="188">
        <v>24</v>
      </c>
      <c r="G1736" s="35"/>
      <c r="H1736" s="36"/>
    </row>
    <row r="1737" spans="1:8" s="2" customFormat="1" ht="16.95" customHeight="1">
      <c r="A1737" s="35"/>
      <c r="B1737" s="36"/>
      <c r="C1737" s="256" t="s">
        <v>1</v>
      </c>
      <c r="D1737" s="256" t="s">
        <v>1154</v>
      </c>
      <c r="E1737" s="18" t="s">
        <v>1</v>
      </c>
      <c r="F1737" s="188">
        <v>0</v>
      </c>
      <c r="G1737" s="35"/>
      <c r="H1737" s="36"/>
    </row>
    <row r="1738" spans="1:8" s="2" customFormat="1" ht="16.95" customHeight="1">
      <c r="A1738" s="35"/>
      <c r="B1738" s="36"/>
      <c r="C1738" s="256" t="s">
        <v>1</v>
      </c>
      <c r="D1738" s="256" t="s">
        <v>1155</v>
      </c>
      <c r="E1738" s="18" t="s">
        <v>1</v>
      </c>
      <c r="F1738" s="188">
        <v>70.037999999999997</v>
      </c>
      <c r="G1738" s="35"/>
      <c r="H1738" s="36"/>
    </row>
    <row r="1739" spans="1:8" s="2" customFormat="1" ht="16.95" customHeight="1">
      <c r="A1739" s="35"/>
      <c r="B1739" s="36"/>
      <c r="C1739" s="256" t="s">
        <v>1</v>
      </c>
      <c r="D1739" s="256" t="s">
        <v>1156</v>
      </c>
      <c r="E1739" s="18" t="s">
        <v>1</v>
      </c>
      <c r="F1739" s="188">
        <v>0</v>
      </c>
      <c r="G1739" s="35"/>
      <c r="H1739" s="36"/>
    </row>
    <row r="1740" spans="1:8" s="2" customFormat="1" ht="16.95" customHeight="1">
      <c r="A1740" s="35"/>
      <c r="B1740" s="36"/>
      <c r="C1740" s="256" t="s">
        <v>1</v>
      </c>
      <c r="D1740" s="256" t="s">
        <v>1157</v>
      </c>
      <c r="E1740" s="18" t="s">
        <v>1</v>
      </c>
      <c r="F1740" s="188">
        <v>30.506</v>
      </c>
      <c r="G1740" s="35"/>
      <c r="H1740" s="36"/>
    </row>
    <row r="1741" spans="1:8" s="2" customFormat="1" ht="16.95" customHeight="1">
      <c r="A1741" s="35"/>
      <c r="B1741" s="36"/>
      <c r="C1741" s="256" t="s">
        <v>1</v>
      </c>
      <c r="D1741" s="256" t="s">
        <v>1158</v>
      </c>
      <c r="E1741" s="18" t="s">
        <v>1</v>
      </c>
      <c r="F1741" s="188">
        <v>0</v>
      </c>
      <c r="G1741" s="35"/>
      <c r="H1741" s="36"/>
    </row>
    <row r="1742" spans="1:8" s="2" customFormat="1" ht="16.95" customHeight="1">
      <c r="A1742" s="35"/>
      <c r="B1742" s="36"/>
      <c r="C1742" s="256" t="s">
        <v>1</v>
      </c>
      <c r="D1742" s="256" t="s">
        <v>1159</v>
      </c>
      <c r="E1742" s="18" t="s">
        <v>1</v>
      </c>
      <c r="F1742" s="188">
        <v>31.45</v>
      </c>
      <c r="G1742" s="35"/>
      <c r="H1742" s="36"/>
    </row>
    <row r="1743" spans="1:8" s="2" customFormat="1" ht="16.95" customHeight="1">
      <c r="A1743" s="35"/>
      <c r="B1743" s="36"/>
      <c r="C1743" s="256" t="s">
        <v>1</v>
      </c>
      <c r="D1743" s="256" t="s">
        <v>1160</v>
      </c>
      <c r="E1743" s="18" t="s">
        <v>1</v>
      </c>
      <c r="F1743" s="188">
        <v>0</v>
      </c>
      <c r="G1743" s="35"/>
      <c r="H1743" s="36"/>
    </row>
    <row r="1744" spans="1:8" s="2" customFormat="1" ht="16.95" customHeight="1">
      <c r="A1744" s="35"/>
      <c r="B1744" s="36"/>
      <c r="C1744" s="256" t="s">
        <v>1</v>
      </c>
      <c r="D1744" s="256" t="s">
        <v>1161</v>
      </c>
      <c r="E1744" s="18" t="s">
        <v>1</v>
      </c>
      <c r="F1744" s="188">
        <v>46.859000000000002</v>
      </c>
      <c r="G1744" s="35"/>
      <c r="H1744" s="36"/>
    </row>
    <row r="1745" spans="1:8" s="2" customFormat="1" ht="16.95" customHeight="1">
      <c r="A1745" s="35"/>
      <c r="B1745" s="36"/>
      <c r="C1745" s="256" t="s">
        <v>1</v>
      </c>
      <c r="D1745" s="256" t="s">
        <v>1162</v>
      </c>
      <c r="E1745" s="18" t="s">
        <v>1</v>
      </c>
      <c r="F1745" s="188">
        <v>0</v>
      </c>
      <c r="G1745" s="35"/>
      <c r="H1745" s="36"/>
    </row>
    <row r="1746" spans="1:8" s="2" customFormat="1" ht="16.95" customHeight="1">
      <c r="A1746" s="35"/>
      <c r="B1746" s="36"/>
      <c r="C1746" s="256" t="s">
        <v>1</v>
      </c>
      <c r="D1746" s="256" t="s">
        <v>1163</v>
      </c>
      <c r="E1746" s="18" t="s">
        <v>1</v>
      </c>
      <c r="F1746" s="188">
        <v>61.030999999999999</v>
      </c>
      <c r="G1746" s="35"/>
      <c r="H1746" s="36"/>
    </row>
    <row r="1747" spans="1:8" s="2" customFormat="1" ht="16.95" customHeight="1">
      <c r="A1747" s="35"/>
      <c r="B1747" s="36"/>
      <c r="C1747" s="256" t="s">
        <v>1</v>
      </c>
      <c r="D1747" s="256" t="s">
        <v>1164</v>
      </c>
      <c r="E1747" s="18" t="s">
        <v>1</v>
      </c>
      <c r="F1747" s="188">
        <v>0</v>
      </c>
      <c r="G1747" s="35"/>
      <c r="H1747" s="36"/>
    </row>
    <row r="1748" spans="1:8" s="2" customFormat="1" ht="16.95" customHeight="1">
      <c r="A1748" s="35"/>
      <c r="B1748" s="36"/>
      <c r="C1748" s="256" t="s">
        <v>1</v>
      </c>
      <c r="D1748" s="256" t="s">
        <v>1165</v>
      </c>
      <c r="E1748" s="18" t="s">
        <v>1</v>
      </c>
      <c r="F1748" s="188">
        <v>148.4</v>
      </c>
      <c r="G1748" s="35"/>
      <c r="H1748" s="36"/>
    </row>
    <row r="1749" spans="1:8" s="2" customFormat="1" ht="16.95" customHeight="1">
      <c r="A1749" s="35"/>
      <c r="B1749" s="36"/>
      <c r="C1749" s="256" t="s">
        <v>328</v>
      </c>
      <c r="D1749" s="256" t="s">
        <v>590</v>
      </c>
      <c r="E1749" s="18" t="s">
        <v>1</v>
      </c>
      <c r="F1749" s="188">
        <v>2973.402</v>
      </c>
      <c r="G1749" s="35"/>
      <c r="H1749" s="36"/>
    </row>
    <row r="1750" spans="1:8" s="2" customFormat="1" ht="16.95" customHeight="1">
      <c r="A1750" s="35"/>
      <c r="B1750" s="36"/>
      <c r="C1750" s="257" t="s">
        <v>8511</v>
      </c>
      <c r="D1750" s="35"/>
      <c r="E1750" s="35"/>
      <c r="F1750" s="35"/>
      <c r="G1750" s="35"/>
      <c r="H1750" s="36"/>
    </row>
    <row r="1751" spans="1:8" s="2" customFormat="1" ht="20.399999999999999">
      <c r="A1751" s="35"/>
      <c r="B1751" s="36"/>
      <c r="C1751" s="256" t="s">
        <v>1021</v>
      </c>
      <c r="D1751" s="256" t="s">
        <v>1022</v>
      </c>
      <c r="E1751" s="18" t="s">
        <v>529</v>
      </c>
      <c r="F1751" s="188">
        <v>2973.402</v>
      </c>
      <c r="G1751" s="35"/>
      <c r="H1751" s="36"/>
    </row>
    <row r="1752" spans="1:8" s="2" customFormat="1" ht="16.95" customHeight="1">
      <c r="A1752" s="35"/>
      <c r="B1752" s="36"/>
      <c r="C1752" s="256" t="s">
        <v>1167</v>
      </c>
      <c r="D1752" s="256" t="s">
        <v>1168</v>
      </c>
      <c r="E1752" s="18" t="s">
        <v>529</v>
      </c>
      <c r="F1752" s="188">
        <v>2973.402</v>
      </c>
      <c r="G1752" s="35"/>
      <c r="H1752" s="36"/>
    </row>
    <row r="1753" spans="1:8" s="2" customFormat="1" ht="24">
      <c r="A1753" s="35"/>
      <c r="B1753" s="36"/>
      <c r="C1753" s="252" t="s">
        <v>6705</v>
      </c>
      <c r="D1753" s="253" t="s">
        <v>6706</v>
      </c>
      <c r="E1753" s="254" t="s">
        <v>1</v>
      </c>
      <c r="F1753" s="255">
        <v>0</v>
      </c>
      <c r="G1753" s="35"/>
      <c r="H1753" s="36"/>
    </row>
    <row r="1754" spans="1:8" s="2" customFormat="1" ht="24">
      <c r="A1754" s="35"/>
      <c r="B1754" s="36"/>
      <c r="C1754" s="252" t="s">
        <v>8516</v>
      </c>
      <c r="D1754" s="253" t="s">
        <v>6706</v>
      </c>
      <c r="E1754" s="254" t="s">
        <v>1</v>
      </c>
      <c r="F1754" s="255">
        <v>56.600999999999999</v>
      </c>
      <c r="G1754" s="35"/>
      <c r="H1754" s="36"/>
    </row>
    <row r="1755" spans="1:8" s="2" customFormat="1" ht="16.95" customHeight="1">
      <c r="A1755" s="35"/>
      <c r="B1755" s="36"/>
      <c r="C1755" s="252" t="s">
        <v>331</v>
      </c>
      <c r="D1755" s="253" t="s">
        <v>332</v>
      </c>
      <c r="E1755" s="254" t="s">
        <v>1</v>
      </c>
      <c r="F1755" s="255">
        <v>2970.19</v>
      </c>
      <c r="G1755" s="35"/>
      <c r="H1755" s="36"/>
    </row>
    <row r="1756" spans="1:8" s="2" customFormat="1" ht="16.95" customHeight="1">
      <c r="A1756" s="35"/>
      <c r="B1756" s="36"/>
      <c r="C1756" s="256" t="s">
        <v>1</v>
      </c>
      <c r="D1756" s="256" t="s">
        <v>577</v>
      </c>
      <c r="E1756" s="18" t="s">
        <v>1</v>
      </c>
      <c r="F1756" s="188">
        <v>0</v>
      </c>
      <c r="G1756" s="35"/>
      <c r="H1756" s="36"/>
    </row>
    <row r="1757" spans="1:8" s="2" customFormat="1" ht="16.95" customHeight="1">
      <c r="A1757" s="35"/>
      <c r="B1757" s="36"/>
      <c r="C1757" s="256" t="s">
        <v>1</v>
      </c>
      <c r="D1757" s="256" t="s">
        <v>1175</v>
      </c>
      <c r="E1757" s="18" t="s">
        <v>1</v>
      </c>
      <c r="F1757" s="188">
        <v>0</v>
      </c>
      <c r="G1757" s="35"/>
      <c r="H1757" s="36"/>
    </row>
    <row r="1758" spans="1:8" s="2" customFormat="1" ht="16.95" customHeight="1">
      <c r="A1758" s="35"/>
      <c r="B1758" s="36"/>
      <c r="C1758" s="256" t="s">
        <v>1</v>
      </c>
      <c r="D1758" s="256" t="s">
        <v>1034</v>
      </c>
      <c r="E1758" s="18" t="s">
        <v>1</v>
      </c>
      <c r="F1758" s="188">
        <v>0</v>
      </c>
      <c r="G1758" s="35"/>
      <c r="H1758" s="36"/>
    </row>
    <row r="1759" spans="1:8" s="2" customFormat="1" ht="16.95" customHeight="1">
      <c r="A1759" s="35"/>
      <c r="B1759" s="36"/>
      <c r="C1759" s="256" t="s">
        <v>1</v>
      </c>
      <c r="D1759" s="256" t="s">
        <v>1176</v>
      </c>
      <c r="E1759" s="18" t="s">
        <v>1</v>
      </c>
      <c r="F1759" s="188">
        <v>0</v>
      </c>
      <c r="G1759" s="35"/>
      <c r="H1759" s="36"/>
    </row>
    <row r="1760" spans="1:8" s="2" customFormat="1" ht="16.95" customHeight="1">
      <c r="A1760" s="35"/>
      <c r="B1760" s="36"/>
      <c r="C1760" s="256" t="s">
        <v>1</v>
      </c>
      <c r="D1760" s="256" t="s">
        <v>1177</v>
      </c>
      <c r="E1760" s="18" t="s">
        <v>1</v>
      </c>
      <c r="F1760" s="188">
        <v>0</v>
      </c>
      <c r="G1760" s="35"/>
      <c r="H1760" s="36"/>
    </row>
    <row r="1761" spans="1:8" s="2" customFormat="1" ht="16.95" customHeight="1">
      <c r="A1761" s="35"/>
      <c r="B1761" s="36"/>
      <c r="C1761" s="256" t="s">
        <v>1</v>
      </c>
      <c r="D1761" s="256" t="s">
        <v>1178</v>
      </c>
      <c r="E1761" s="18" t="s">
        <v>1</v>
      </c>
      <c r="F1761" s="188">
        <v>9.0510000000000002</v>
      </c>
      <c r="G1761" s="35"/>
      <c r="H1761" s="36"/>
    </row>
    <row r="1762" spans="1:8" s="2" customFormat="1" ht="16.95" customHeight="1">
      <c r="A1762" s="35"/>
      <c r="B1762" s="36"/>
      <c r="C1762" s="256" t="s">
        <v>1</v>
      </c>
      <c r="D1762" s="256" t="s">
        <v>1047</v>
      </c>
      <c r="E1762" s="18" t="s">
        <v>1</v>
      </c>
      <c r="F1762" s="188">
        <v>0</v>
      </c>
      <c r="G1762" s="35"/>
      <c r="H1762" s="36"/>
    </row>
    <row r="1763" spans="1:8" s="2" customFormat="1" ht="16.95" customHeight="1">
      <c r="A1763" s="35"/>
      <c r="B1763" s="36"/>
      <c r="C1763" s="256" t="s">
        <v>1</v>
      </c>
      <c r="D1763" s="256" t="s">
        <v>1177</v>
      </c>
      <c r="E1763" s="18" t="s">
        <v>1</v>
      </c>
      <c r="F1763" s="188">
        <v>0</v>
      </c>
      <c r="G1763" s="35"/>
      <c r="H1763" s="36"/>
    </row>
    <row r="1764" spans="1:8" s="2" customFormat="1" ht="16.95" customHeight="1">
      <c r="A1764" s="35"/>
      <c r="B1764" s="36"/>
      <c r="C1764" s="256" t="s">
        <v>1</v>
      </c>
      <c r="D1764" s="256" t="s">
        <v>1179</v>
      </c>
      <c r="E1764" s="18" t="s">
        <v>1</v>
      </c>
      <c r="F1764" s="188">
        <v>0.32100000000000001</v>
      </c>
      <c r="G1764" s="35"/>
      <c r="H1764" s="36"/>
    </row>
    <row r="1765" spans="1:8" s="2" customFormat="1" ht="16.95" customHeight="1">
      <c r="A1765" s="35"/>
      <c r="B1765" s="36"/>
      <c r="C1765" s="256" t="s">
        <v>1</v>
      </c>
      <c r="D1765" s="256" t="s">
        <v>1055</v>
      </c>
      <c r="E1765" s="18" t="s">
        <v>1</v>
      </c>
      <c r="F1765" s="188">
        <v>0</v>
      </c>
      <c r="G1765" s="35"/>
      <c r="H1765" s="36"/>
    </row>
    <row r="1766" spans="1:8" s="2" customFormat="1" ht="16.95" customHeight="1">
      <c r="A1766" s="35"/>
      <c r="B1766" s="36"/>
      <c r="C1766" s="256" t="s">
        <v>1</v>
      </c>
      <c r="D1766" s="256" t="s">
        <v>1180</v>
      </c>
      <c r="E1766" s="18" t="s">
        <v>1</v>
      </c>
      <c r="F1766" s="188">
        <v>23.204999999999998</v>
      </c>
      <c r="G1766" s="35"/>
      <c r="H1766" s="36"/>
    </row>
    <row r="1767" spans="1:8" s="2" customFormat="1" ht="16.95" customHeight="1">
      <c r="A1767" s="35"/>
      <c r="B1767" s="36"/>
      <c r="C1767" s="256" t="s">
        <v>1</v>
      </c>
      <c r="D1767" s="256" t="s">
        <v>1057</v>
      </c>
      <c r="E1767" s="18" t="s">
        <v>1</v>
      </c>
      <c r="F1767" s="188">
        <v>0</v>
      </c>
      <c r="G1767" s="35"/>
      <c r="H1767" s="36"/>
    </row>
    <row r="1768" spans="1:8" s="2" customFormat="1" ht="16.95" customHeight="1">
      <c r="A1768" s="35"/>
      <c r="B1768" s="36"/>
      <c r="C1768" s="256" t="s">
        <v>1</v>
      </c>
      <c r="D1768" s="256" t="s">
        <v>1181</v>
      </c>
      <c r="E1768" s="18" t="s">
        <v>1</v>
      </c>
      <c r="F1768" s="188">
        <v>23.199000000000002</v>
      </c>
      <c r="G1768" s="35"/>
      <c r="H1768" s="36"/>
    </row>
    <row r="1769" spans="1:8" s="2" customFormat="1" ht="16.95" customHeight="1">
      <c r="A1769" s="35"/>
      <c r="B1769" s="36"/>
      <c r="C1769" s="256" t="s">
        <v>1</v>
      </c>
      <c r="D1769" s="256" t="s">
        <v>1182</v>
      </c>
      <c r="E1769" s="18" t="s">
        <v>1</v>
      </c>
      <c r="F1769" s="188">
        <v>0</v>
      </c>
      <c r="G1769" s="35"/>
      <c r="H1769" s="36"/>
    </row>
    <row r="1770" spans="1:8" s="2" customFormat="1" ht="16.95" customHeight="1">
      <c r="A1770" s="35"/>
      <c r="B1770" s="36"/>
      <c r="C1770" s="256" t="s">
        <v>1</v>
      </c>
      <c r="D1770" s="256" t="s">
        <v>1183</v>
      </c>
      <c r="E1770" s="18" t="s">
        <v>1</v>
      </c>
      <c r="F1770" s="188">
        <v>10.433</v>
      </c>
      <c r="G1770" s="35"/>
      <c r="H1770" s="36"/>
    </row>
    <row r="1771" spans="1:8" s="2" customFormat="1" ht="16.95" customHeight="1">
      <c r="A1771" s="35"/>
      <c r="B1771" s="36"/>
      <c r="C1771" s="256" t="s">
        <v>1</v>
      </c>
      <c r="D1771" s="256" t="s">
        <v>1184</v>
      </c>
      <c r="E1771" s="18" t="s">
        <v>1</v>
      </c>
      <c r="F1771" s="188">
        <v>2.964</v>
      </c>
      <c r="G1771" s="35"/>
      <c r="H1771" s="36"/>
    </row>
    <row r="1772" spans="1:8" s="2" customFormat="1" ht="16.95" customHeight="1">
      <c r="A1772" s="35"/>
      <c r="B1772" s="36"/>
      <c r="C1772" s="256" t="s">
        <v>1</v>
      </c>
      <c r="D1772" s="256" t="s">
        <v>1090</v>
      </c>
      <c r="E1772" s="18" t="s">
        <v>1</v>
      </c>
      <c r="F1772" s="188">
        <v>0</v>
      </c>
      <c r="G1772" s="35"/>
      <c r="H1772" s="36"/>
    </row>
    <row r="1773" spans="1:8" s="2" customFormat="1" ht="16.95" customHeight="1">
      <c r="A1773" s="35"/>
      <c r="B1773" s="36"/>
      <c r="C1773" s="256" t="s">
        <v>1</v>
      </c>
      <c r="D1773" s="256" t="s">
        <v>1185</v>
      </c>
      <c r="E1773" s="18" t="s">
        <v>1</v>
      </c>
      <c r="F1773" s="188">
        <v>19.957999999999998</v>
      </c>
      <c r="G1773" s="35"/>
      <c r="H1773" s="36"/>
    </row>
    <row r="1774" spans="1:8" s="2" customFormat="1" ht="16.95" customHeight="1">
      <c r="A1774" s="35"/>
      <c r="B1774" s="36"/>
      <c r="C1774" s="256" t="s">
        <v>1</v>
      </c>
      <c r="D1774" s="256" t="s">
        <v>1186</v>
      </c>
      <c r="E1774" s="18" t="s">
        <v>1</v>
      </c>
      <c r="F1774" s="188">
        <v>-5</v>
      </c>
      <c r="G1774" s="35"/>
      <c r="H1774" s="36"/>
    </row>
    <row r="1775" spans="1:8" s="2" customFormat="1" ht="16.95" customHeight="1">
      <c r="A1775" s="35"/>
      <c r="B1775" s="36"/>
      <c r="C1775" s="256" t="s">
        <v>1</v>
      </c>
      <c r="D1775" s="256" t="s">
        <v>1187</v>
      </c>
      <c r="E1775" s="18" t="s">
        <v>1</v>
      </c>
      <c r="F1775" s="188">
        <v>1.8</v>
      </c>
      <c r="G1775" s="35"/>
      <c r="H1775" s="36"/>
    </row>
    <row r="1776" spans="1:8" s="2" customFormat="1" ht="16.95" customHeight="1">
      <c r="A1776" s="35"/>
      <c r="B1776" s="36"/>
      <c r="C1776" s="256" t="s">
        <v>1</v>
      </c>
      <c r="D1776" s="256" t="s">
        <v>1188</v>
      </c>
      <c r="E1776" s="18" t="s">
        <v>1</v>
      </c>
      <c r="F1776" s="188">
        <v>0</v>
      </c>
      <c r="G1776" s="35"/>
      <c r="H1776" s="36"/>
    </row>
    <row r="1777" spans="1:8" s="2" customFormat="1" ht="16.95" customHeight="1">
      <c r="A1777" s="35"/>
      <c r="B1777" s="36"/>
      <c r="C1777" s="256" t="s">
        <v>1</v>
      </c>
      <c r="D1777" s="256" t="s">
        <v>1189</v>
      </c>
      <c r="E1777" s="18" t="s">
        <v>1</v>
      </c>
      <c r="F1777" s="188">
        <v>7.3029999999999999</v>
      </c>
      <c r="G1777" s="35"/>
      <c r="H1777" s="36"/>
    </row>
    <row r="1778" spans="1:8" s="2" customFormat="1" ht="16.95" customHeight="1">
      <c r="A1778" s="35"/>
      <c r="B1778" s="36"/>
      <c r="C1778" s="256" t="s">
        <v>1</v>
      </c>
      <c r="D1778" s="256" t="s">
        <v>1094</v>
      </c>
      <c r="E1778" s="18" t="s">
        <v>1</v>
      </c>
      <c r="F1778" s="188">
        <v>0</v>
      </c>
      <c r="G1778" s="35"/>
      <c r="H1778" s="36"/>
    </row>
    <row r="1779" spans="1:8" s="2" customFormat="1" ht="16.95" customHeight="1">
      <c r="A1779" s="35"/>
      <c r="B1779" s="36"/>
      <c r="C1779" s="256" t="s">
        <v>1</v>
      </c>
      <c r="D1779" s="256" t="s">
        <v>1190</v>
      </c>
      <c r="E1779" s="18" t="s">
        <v>1</v>
      </c>
      <c r="F1779" s="188">
        <v>23.045999999999999</v>
      </c>
      <c r="G1779" s="35"/>
      <c r="H1779" s="36"/>
    </row>
    <row r="1780" spans="1:8" s="2" customFormat="1" ht="16.95" customHeight="1">
      <c r="A1780" s="35"/>
      <c r="B1780" s="36"/>
      <c r="C1780" s="256" t="s">
        <v>1</v>
      </c>
      <c r="D1780" s="256" t="s">
        <v>1096</v>
      </c>
      <c r="E1780" s="18" t="s">
        <v>1</v>
      </c>
      <c r="F1780" s="188">
        <v>0</v>
      </c>
      <c r="G1780" s="35"/>
      <c r="H1780" s="36"/>
    </row>
    <row r="1781" spans="1:8" s="2" customFormat="1" ht="16.95" customHeight="1">
      <c r="A1781" s="35"/>
      <c r="B1781" s="36"/>
      <c r="C1781" s="256" t="s">
        <v>1</v>
      </c>
      <c r="D1781" s="256" t="s">
        <v>1191</v>
      </c>
      <c r="E1781" s="18" t="s">
        <v>1</v>
      </c>
      <c r="F1781" s="188">
        <v>23.106999999999999</v>
      </c>
      <c r="G1781" s="35"/>
      <c r="H1781" s="36"/>
    </row>
    <row r="1782" spans="1:8" s="2" customFormat="1" ht="16.95" customHeight="1">
      <c r="A1782" s="35"/>
      <c r="B1782" s="36"/>
      <c r="C1782" s="256" t="s">
        <v>1</v>
      </c>
      <c r="D1782" s="256" t="s">
        <v>1098</v>
      </c>
      <c r="E1782" s="18" t="s">
        <v>1</v>
      </c>
      <c r="F1782" s="188">
        <v>0</v>
      </c>
      <c r="G1782" s="35"/>
      <c r="H1782" s="36"/>
    </row>
    <row r="1783" spans="1:8" s="2" customFormat="1" ht="16.95" customHeight="1">
      <c r="A1783" s="35"/>
      <c r="B1783" s="36"/>
      <c r="C1783" s="256" t="s">
        <v>1</v>
      </c>
      <c r="D1783" s="256" t="s">
        <v>1192</v>
      </c>
      <c r="E1783" s="18" t="s">
        <v>1</v>
      </c>
      <c r="F1783" s="188">
        <v>6.1269999999999998</v>
      </c>
      <c r="G1783" s="35"/>
      <c r="H1783" s="36"/>
    </row>
    <row r="1784" spans="1:8" s="2" customFormat="1" ht="16.95" customHeight="1">
      <c r="A1784" s="35"/>
      <c r="B1784" s="36"/>
      <c r="C1784" s="256" t="s">
        <v>1</v>
      </c>
      <c r="D1784" s="256" t="s">
        <v>1193</v>
      </c>
      <c r="E1784" s="18" t="s">
        <v>1</v>
      </c>
      <c r="F1784" s="188">
        <v>0</v>
      </c>
      <c r="G1784" s="35"/>
      <c r="H1784" s="36"/>
    </row>
    <row r="1785" spans="1:8" s="2" customFormat="1" ht="16.95" customHeight="1">
      <c r="A1785" s="35"/>
      <c r="B1785" s="36"/>
      <c r="C1785" s="256" t="s">
        <v>1</v>
      </c>
      <c r="D1785" s="256" t="s">
        <v>1194</v>
      </c>
      <c r="E1785" s="18" t="s">
        <v>1</v>
      </c>
      <c r="F1785" s="188">
        <v>1.903</v>
      </c>
      <c r="G1785" s="35"/>
      <c r="H1785" s="36"/>
    </row>
    <row r="1786" spans="1:8" s="2" customFormat="1" ht="16.95" customHeight="1">
      <c r="A1786" s="35"/>
      <c r="B1786" s="36"/>
      <c r="C1786" s="256" t="s">
        <v>1</v>
      </c>
      <c r="D1786" s="256" t="s">
        <v>1195</v>
      </c>
      <c r="E1786" s="18" t="s">
        <v>1</v>
      </c>
      <c r="F1786" s="188">
        <v>10.255000000000001</v>
      </c>
      <c r="G1786" s="35"/>
      <c r="H1786" s="36"/>
    </row>
    <row r="1787" spans="1:8" s="2" customFormat="1" ht="16.95" customHeight="1">
      <c r="A1787" s="35"/>
      <c r="B1787" s="36"/>
      <c r="C1787" s="256" t="s">
        <v>1</v>
      </c>
      <c r="D1787" s="256" t="s">
        <v>1196</v>
      </c>
      <c r="E1787" s="18" t="s">
        <v>1</v>
      </c>
      <c r="F1787" s="188">
        <v>0</v>
      </c>
      <c r="G1787" s="35"/>
      <c r="H1787" s="36"/>
    </row>
    <row r="1788" spans="1:8" s="2" customFormat="1" ht="16.95" customHeight="1">
      <c r="A1788" s="35"/>
      <c r="B1788" s="36"/>
      <c r="C1788" s="256" t="s">
        <v>1</v>
      </c>
      <c r="D1788" s="256" t="s">
        <v>1197</v>
      </c>
      <c r="E1788" s="18" t="s">
        <v>1</v>
      </c>
      <c r="F1788" s="188">
        <v>11.367000000000001</v>
      </c>
      <c r="G1788" s="35"/>
      <c r="H1788" s="36"/>
    </row>
    <row r="1789" spans="1:8" s="2" customFormat="1" ht="16.95" customHeight="1">
      <c r="A1789" s="35"/>
      <c r="B1789" s="36"/>
      <c r="C1789" s="256" t="s">
        <v>1</v>
      </c>
      <c r="D1789" s="256" t="s">
        <v>1073</v>
      </c>
      <c r="E1789" s="18" t="s">
        <v>1</v>
      </c>
      <c r="F1789" s="188">
        <v>0</v>
      </c>
      <c r="G1789" s="35"/>
      <c r="H1789" s="36"/>
    </row>
    <row r="1790" spans="1:8" s="2" customFormat="1" ht="16.95" customHeight="1">
      <c r="A1790" s="35"/>
      <c r="B1790" s="36"/>
      <c r="C1790" s="256" t="s">
        <v>1</v>
      </c>
      <c r="D1790" s="256" t="s">
        <v>1198</v>
      </c>
      <c r="E1790" s="18" t="s">
        <v>1</v>
      </c>
      <c r="F1790" s="188">
        <v>3.4079999999999999</v>
      </c>
      <c r="G1790" s="35"/>
      <c r="H1790" s="36"/>
    </row>
    <row r="1791" spans="1:8" s="2" customFormat="1" ht="16.95" customHeight="1">
      <c r="A1791" s="35"/>
      <c r="B1791" s="36"/>
      <c r="C1791" s="256" t="s">
        <v>1</v>
      </c>
      <c r="D1791" s="256" t="s">
        <v>1075</v>
      </c>
      <c r="E1791" s="18" t="s">
        <v>1</v>
      </c>
      <c r="F1791" s="188">
        <v>0</v>
      </c>
      <c r="G1791" s="35"/>
      <c r="H1791" s="36"/>
    </row>
    <row r="1792" spans="1:8" s="2" customFormat="1" ht="16.95" customHeight="1">
      <c r="A1792" s="35"/>
      <c r="B1792" s="36"/>
      <c r="C1792" s="256" t="s">
        <v>1</v>
      </c>
      <c r="D1792" s="256" t="s">
        <v>1199</v>
      </c>
      <c r="E1792" s="18" t="s">
        <v>1</v>
      </c>
      <c r="F1792" s="188">
        <v>3.0640000000000001</v>
      </c>
      <c r="G1792" s="35"/>
      <c r="H1792" s="36"/>
    </row>
    <row r="1793" spans="1:8" s="2" customFormat="1" ht="16.95" customHeight="1">
      <c r="A1793" s="35"/>
      <c r="B1793" s="36"/>
      <c r="C1793" s="256" t="s">
        <v>1</v>
      </c>
      <c r="D1793" s="256" t="s">
        <v>1088</v>
      </c>
      <c r="E1793" s="18" t="s">
        <v>1</v>
      </c>
      <c r="F1793" s="188">
        <v>0</v>
      </c>
      <c r="G1793" s="35"/>
      <c r="H1793" s="36"/>
    </row>
    <row r="1794" spans="1:8" s="2" customFormat="1" ht="16.95" customHeight="1">
      <c r="A1794" s="35"/>
      <c r="B1794" s="36"/>
      <c r="C1794" s="256" t="s">
        <v>1</v>
      </c>
      <c r="D1794" s="256" t="s">
        <v>1200</v>
      </c>
      <c r="E1794" s="18" t="s">
        <v>1</v>
      </c>
      <c r="F1794" s="188">
        <v>23.18</v>
      </c>
      <c r="G1794" s="35"/>
      <c r="H1794" s="36"/>
    </row>
    <row r="1795" spans="1:8" s="2" customFormat="1" ht="16.95" customHeight="1">
      <c r="A1795" s="35"/>
      <c r="B1795" s="36"/>
      <c r="C1795" s="256" t="s">
        <v>1</v>
      </c>
      <c r="D1795" s="256" t="s">
        <v>1201</v>
      </c>
      <c r="E1795" s="18" t="s">
        <v>1</v>
      </c>
      <c r="F1795" s="188">
        <v>0</v>
      </c>
      <c r="G1795" s="35"/>
      <c r="H1795" s="36"/>
    </row>
    <row r="1796" spans="1:8" s="2" customFormat="1" ht="16.95" customHeight="1">
      <c r="A1796" s="35"/>
      <c r="B1796" s="36"/>
      <c r="C1796" s="256" t="s">
        <v>1</v>
      </c>
      <c r="D1796" s="256" t="s">
        <v>1034</v>
      </c>
      <c r="E1796" s="18" t="s">
        <v>1</v>
      </c>
      <c r="F1796" s="188">
        <v>0</v>
      </c>
      <c r="G1796" s="35"/>
      <c r="H1796" s="36"/>
    </row>
    <row r="1797" spans="1:8" s="2" customFormat="1" ht="16.95" customHeight="1">
      <c r="A1797" s="35"/>
      <c r="B1797" s="36"/>
      <c r="C1797" s="256" t="s">
        <v>1</v>
      </c>
      <c r="D1797" s="256" t="s">
        <v>1047</v>
      </c>
      <c r="E1797" s="18" t="s">
        <v>1</v>
      </c>
      <c r="F1797" s="188">
        <v>0</v>
      </c>
      <c r="G1797" s="35"/>
      <c r="H1797" s="36"/>
    </row>
    <row r="1798" spans="1:8" s="2" customFormat="1" ht="16.95" customHeight="1">
      <c r="A1798" s="35"/>
      <c r="B1798" s="36"/>
      <c r="C1798" s="256" t="s">
        <v>1</v>
      </c>
      <c r="D1798" s="256" t="s">
        <v>1202</v>
      </c>
      <c r="E1798" s="18" t="s">
        <v>1</v>
      </c>
      <c r="F1798" s="188">
        <v>37.624000000000002</v>
      </c>
      <c r="G1798" s="35"/>
      <c r="H1798" s="36"/>
    </row>
    <row r="1799" spans="1:8" s="2" customFormat="1" ht="16.95" customHeight="1">
      <c r="A1799" s="35"/>
      <c r="B1799" s="36"/>
      <c r="C1799" s="256" t="s">
        <v>1</v>
      </c>
      <c r="D1799" s="256" t="s">
        <v>1203</v>
      </c>
      <c r="E1799" s="18" t="s">
        <v>1</v>
      </c>
      <c r="F1799" s="188">
        <v>-9.5399999999999991</v>
      </c>
      <c r="G1799" s="35"/>
      <c r="H1799" s="36"/>
    </row>
    <row r="1800" spans="1:8" s="2" customFormat="1" ht="16.95" customHeight="1">
      <c r="A1800" s="35"/>
      <c r="B1800" s="36"/>
      <c r="C1800" s="256" t="s">
        <v>1</v>
      </c>
      <c r="D1800" s="256" t="s">
        <v>1204</v>
      </c>
      <c r="E1800" s="18" t="s">
        <v>1</v>
      </c>
      <c r="F1800" s="188">
        <v>0</v>
      </c>
      <c r="G1800" s="35"/>
      <c r="H1800" s="36"/>
    </row>
    <row r="1801" spans="1:8" s="2" customFormat="1" ht="16.95" customHeight="1">
      <c r="A1801" s="35"/>
      <c r="B1801" s="36"/>
      <c r="C1801" s="256" t="s">
        <v>1</v>
      </c>
      <c r="D1801" s="256" t="s">
        <v>1024</v>
      </c>
      <c r="E1801" s="18" t="s">
        <v>1</v>
      </c>
      <c r="F1801" s="188">
        <v>0</v>
      </c>
      <c r="G1801" s="35"/>
      <c r="H1801" s="36"/>
    </row>
    <row r="1802" spans="1:8" s="2" customFormat="1" ht="16.95" customHeight="1">
      <c r="A1802" s="35"/>
      <c r="B1802" s="36"/>
      <c r="C1802" s="256" t="s">
        <v>1</v>
      </c>
      <c r="D1802" s="256" t="s">
        <v>1025</v>
      </c>
      <c r="E1802" s="18" t="s">
        <v>1</v>
      </c>
      <c r="F1802" s="188">
        <v>0</v>
      </c>
      <c r="G1802" s="35"/>
      <c r="H1802" s="36"/>
    </row>
    <row r="1803" spans="1:8" s="2" customFormat="1" ht="16.95" customHeight="1">
      <c r="A1803" s="35"/>
      <c r="B1803" s="36"/>
      <c r="C1803" s="256" t="s">
        <v>1</v>
      </c>
      <c r="D1803" s="256" t="s">
        <v>1205</v>
      </c>
      <c r="E1803" s="18" t="s">
        <v>1</v>
      </c>
      <c r="F1803" s="188">
        <v>0</v>
      </c>
      <c r="G1803" s="35"/>
      <c r="H1803" s="36"/>
    </row>
    <row r="1804" spans="1:8" s="2" customFormat="1" ht="16.95" customHeight="1">
      <c r="A1804" s="35"/>
      <c r="B1804" s="36"/>
      <c r="C1804" s="256" t="s">
        <v>1</v>
      </c>
      <c r="D1804" s="256" t="s">
        <v>1206</v>
      </c>
      <c r="E1804" s="18" t="s">
        <v>1</v>
      </c>
      <c r="F1804" s="188">
        <v>61.984999999999999</v>
      </c>
      <c r="G1804" s="35"/>
      <c r="H1804" s="36"/>
    </row>
    <row r="1805" spans="1:8" s="2" customFormat="1" ht="16.95" customHeight="1">
      <c r="A1805" s="35"/>
      <c r="B1805" s="36"/>
      <c r="C1805" s="256" t="s">
        <v>1</v>
      </c>
      <c r="D1805" s="256" t="s">
        <v>1207</v>
      </c>
      <c r="E1805" s="18" t="s">
        <v>1</v>
      </c>
      <c r="F1805" s="188">
        <v>47.886000000000003</v>
      </c>
      <c r="G1805" s="35"/>
      <c r="H1805" s="36"/>
    </row>
    <row r="1806" spans="1:8" s="2" customFormat="1" ht="16.95" customHeight="1">
      <c r="A1806" s="35"/>
      <c r="B1806" s="36"/>
      <c r="C1806" s="256" t="s">
        <v>1</v>
      </c>
      <c r="D1806" s="256" t="s">
        <v>1208</v>
      </c>
      <c r="E1806" s="18" t="s">
        <v>1</v>
      </c>
      <c r="F1806" s="188">
        <v>-10.032</v>
      </c>
      <c r="G1806" s="35"/>
      <c r="H1806" s="36"/>
    </row>
    <row r="1807" spans="1:8" s="2" customFormat="1" ht="16.95" customHeight="1">
      <c r="A1807" s="35"/>
      <c r="B1807" s="36"/>
      <c r="C1807" s="256" t="s">
        <v>1</v>
      </c>
      <c r="D1807" s="256" t="s">
        <v>1209</v>
      </c>
      <c r="E1807" s="18" t="s">
        <v>1</v>
      </c>
      <c r="F1807" s="188">
        <v>2.34</v>
      </c>
      <c r="G1807" s="35"/>
      <c r="H1807" s="36"/>
    </row>
    <row r="1808" spans="1:8" s="2" customFormat="1" ht="16.95" customHeight="1">
      <c r="A1808" s="35"/>
      <c r="B1808" s="36"/>
      <c r="C1808" s="256" t="s">
        <v>1</v>
      </c>
      <c r="D1808" s="256" t="s">
        <v>1177</v>
      </c>
      <c r="E1808" s="18" t="s">
        <v>1</v>
      </c>
      <c r="F1808" s="188">
        <v>0</v>
      </c>
      <c r="G1808" s="35"/>
      <c r="H1808" s="36"/>
    </row>
    <row r="1809" spans="1:8" s="2" customFormat="1" ht="16.95" customHeight="1">
      <c r="A1809" s="35"/>
      <c r="B1809" s="36"/>
      <c r="C1809" s="256" t="s">
        <v>1</v>
      </c>
      <c r="D1809" s="256" t="s">
        <v>1210</v>
      </c>
      <c r="E1809" s="18" t="s">
        <v>1</v>
      </c>
      <c r="F1809" s="188">
        <v>8.5180000000000007</v>
      </c>
      <c r="G1809" s="35"/>
      <c r="H1809" s="36"/>
    </row>
    <row r="1810" spans="1:8" s="2" customFormat="1" ht="16.95" customHeight="1">
      <c r="A1810" s="35"/>
      <c r="B1810" s="36"/>
      <c r="C1810" s="256" t="s">
        <v>1</v>
      </c>
      <c r="D1810" s="256" t="s">
        <v>1211</v>
      </c>
      <c r="E1810" s="18" t="s">
        <v>1</v>
      </c>
      <c r="F1810" s="188">
        <v>3.694</v>
      </c>
      <c r="G1810" s="35"/>
      <c r="H1810" s="36"/>
    </row>
    <row r="1811" spans="1:8" s="2" customFormat="1" ht="16.95" customHeight="1">
      <c r="A1811" s="35"/>
      <c r="B1811" s="36"/>
      <c r="C1811" s="256" t="s">
        <v>1</v>
      </c>
      <c r="D1811" s="256" t="s">
        <v>1212</v>
      </c>
      <c r="E1811" s="18" t="s">
        <v>1</v>
      </c>
      <c r="F1811" s="188">
        <v>0</v>
      </c>
      <c r="G1811" s="35"/>
      <c r="H1811" s="36"/>
    </row>
    <row r="1812" spans="1:8" s="2" customFormat="1" ht="16.95" customHeight="1">
      <c r="A1812" s="35"/>
      <c r="B1812" s="36"/>
      <c r="C1812" s="256" t="s">
        <v>1</v>
      </c>
      <c r="D1812" s="256" t="s">
        <v>1213</v>
      </c>
      <c r="E1812" s="18" t="s">
        <v>1</v>
      </c>
      <c r="F1812" s="188">
        <v>4.7629999999999999</v>
      </c>
      <c r="G1812" s="35"/>
      <c r="H1812" s="36"/>
    </row>
    <row r="1813" spans="1:8" s="2" customFormat="1" ht="16.95" customHeight="1">
      <c r="A1813" s="35"/>
      <c r="B1813" s="36"/>
      <c r="C1813" s="256" t="s">
        <v>1</v>
      </c>
      <c r="D1813" s="256" t="s">
        <v>1029</v>
      </c>
      <c r="E1813" s="18" t="s">
        <v>1</v>
      </c>
      <c r="F1813" s="188">
        <v>0</v>
      </c>
      <c r="G1813" s="35"/>
      <c r="H1813" s="36"/>
    </row>
    <row r="1814" spans="1:8" s="2" customFormat="1" ht="16.95" customHeight="1">
      <c r="A1814" s="35"/>
      <c r="B1814" s="36"/>
      <c r="C1814" s="256" t="s">
        <v>1</v>
      </c>
      <c r="D1814" s="256" t="s">
        <v>1177</v>
      </c>
      <c r="E1814" s="18" t="s">
        <v>1</v>
      </c>
      <c r="F1814" s="188">
        <v>0</v>
      </c>
      <c r="G1814" s="35"/>
      <c r="H1814" s="36"/>
    </row>
    <row r="1815" spans="1:8" s="2" customFormat="1" ht="16.95" customHeight="1">
      <c r="A1815" s="35"/>
      <c r="B1815" s="36"/>
      <c r="C1815" s="256" t="s">
        <v>1</v>
      </c>
      <c r="D1815" s="256" t="s">
        <v>1214</v>
      </c>
      <c r="E1815" s="18" t="s">
        <v>1</v>
      </c>
      <c r="F1815" s="188">
        <v>6.8849999999999998</v>
      </c>
      <c r="G1815" s="35"/>
      <c r="H1815" s="36"/>
    </row>
    <row r="1816" spans="1:8" s="2" customFormat="1" ht="16.95" customHeight="1">
      <c r="A1816" s="35"/>
      <c r="B1816" s="36"/>
      <c r="C1816" s="256" t="s">
        <v>1</v>
      </c>
      <c r="D1816" s="256" t="s">
        <v>1212</v>
      </c>
      <c r="E1816" s="18" t="s">
        <v>1</v>
      </c>
      <c r="F1816" s="188">
        <v>0</v>
      </c>
      <c r="G1816" s="35"/>
      <c r="H1816" s="36"/>
    </row>
    <row r="1817" spans="1:8" s="2" customFormat="1" ht="16.95" customHeight="1">
      <c r="A1817" s="35"/>
      <c r="B1817" s="36"/>
      <c r="C1817" s="256" t="s">
        <v>1</v>
      </c>
      <c r="D1817" s="256" t="s">
        <v>1215</v>
      </c>
      <c r="E1817" s="18" t="s">
        <v>1</v>
      </c>
      <c r="F1817" s="188">
        <v>3.0750000000000002</v>
      </c>
      <c r="G1817" s="35"/>
      <c r="H1817" s="36"/>
    </row>
    <row r="1818" spans="1:8" s="2" customFormat="1" ht="16.95" customHeight="1">
      <c r="A1818" s="35"/>
      <c r="B1818" s="36"/>
      <c r="C1818" s="256" t="s">
        <v>1</v>
      </c>
      <c r="D1818" s="256" t="s">
        <v>1216</v>
      </c>
      <c r="E1818" s="18" t="s">
        <v>1</v>
      </c>
      <c r="F1818" s="188">
        <v>0</v>
      </c>
      <c r="G1818" s="35"/>
      <c r="H1818" s="36"/>
    </row>
    <row r="1819" spans="1:8" s="2" customFormat="1" ht="16.95" customHeight="1">
      <c r="A1819" s="35"/>
      <c r="B1819" s="36"/>
      <c r="C1819" s="256" t="s">
        <v>1</v>
      </c>
      <c r="D1819" s="256" t="s">
        <v>1217</v>
      </c>
      <c r="E1819" s="18" t="s">
        <v>1</v>
      </c>
      <c r="F1819" s="188">
        <v>75.891999999999996</v>
      </c>
      <c r="G1819" s="35"/>
      <c r="H1819" s="36"/>
    </row>
    <row r="1820" spans="1:8" s="2" customFormat="1" ht="16.95" customHeight="1">
      <c r="A1820" s="35"/>
      <c r="B1820" s="36"/>
      <c r="C1820" s="256" t="s">
        <v>1</v>
      </c>
      <c r="D1820" s="256" t="s">
        <v>1218</v>
      </c>
      <c r="E1820" s="18" t="s">
        <v>1</v>
      </c>
      <c r="F1820" s="188">
        <v>2.9870000000000001</v>
      </c>
      <c r="G1820" s="35"/>
      <c r="H1820" s="36"/>
    </row>
    <row r="1821" spans="1:8" s="2" customFormat="1" ht="16.95" customHeight="1">
      <c r="A1821" s="35"/>
      <c r="B1821" s="36"/>
      <c r="C1821" s="256" t="s">
        <v>1</v>
      </c>
      <c r="D1821" s="256" t="s">
        <v>1219</v>
      </c>
      <c r="E1821" s="18" t="s">
        <v>1</v>
      </c>
      <c r="F1821" s="188">
        <v>47.662999999999997</v>
      </c>
      <c r="G1821" s="35"/>
      <c r="H1821" s="36"/>
    </row>
    <row r="1822" spans="1:8" s="2" customFormat="1" ht="16.95" customHeight="1">
      <c r="A1822" s="35"/>
      <c r="B1822" s="36"/>
      <c r="C1822" s="256" t="s">
        <v>1</v>
      </c>
      <c r="D1822" s="256" t="s">
        <v>1220</v>
      </c>
      <c r="E1822" s="18" t="s">
        <v>1</v>
      </c>
      <c r="F1822" s="188">
        <v>-12.33</v>
      </c>
      <c r="G1822" s="35"/>
      <c r="H1822" s="36"/>
    </row>
    <row r="1823" spans="1:8" s="2" customFormat="1" ht="16.95" customHeight="1">
      <c r="A1823" s="35"/>
      <c r="B1823" s="36"/>
      <c r="C1823" s="256" t="s">
        <v>1</v>
      </c>
      <c r="D1823" s="256" t="s">
        <v>1221</v>
      </c>
      <c r="E1823" s="18" t="s">
        <v>1</v>
      </c>
      <c r="F1823" s="188">
        <v>0.47499999999999998</v>
      </c>
      <c r="G1823" s="35"/>
      <c r="H1823" s="36"/>
    </row>
    <row r="1824" spans="1:8" s="2" customFormat="1" ht="16.95" customHeight="1">
      <c r="A1824" s="35"/>
      <c r="B1824" s="36"/>
      <c r="C1824" s="256" t="s">
        <v>1</v>
      </c>
      <c r="D1824" s="256" t="s">
        <v>1031</v>
      </c>
      <c r="E1824" s="18" t="s">
        <v>1</v>
      </c>
      <c r="F1824" s="188">
        <v>0</v>
      </c>
      <c r="G1824" s="35"/>
      <c r="H1824" s="36"/>
    </row>
    <row r="1825" spans="1:8" s="2" customFormat="1" ht="16.95" customHeight="1">
      <c r="A1825" s="35"/>
      <c r="B1825" s="36"/>
      <c r="C1825" s="256" t="s">
        <v>1</v>
      </c>
      <c r="D1825" s="256" t="s">
        <v>1222</v>
      </c>
      <c r="E1825" s="18" t="s">
        <v>1</v>
      </c>
      <c r="F1825" s="188">
        <v>2.8420000000000001</v>
      </c>
      <c r="G1825" s="35"/>
      <c r="H1825" s="36"/>
    </row>
    <row r="1826" spans="1:8" s="2" customFormat="1" ht="16.95" customHeight="1">
      <c r="A1826" s="35"/>
      <c r="B1826" s="36"/>
      <c r="C1826" s="256" t="s">
        <v>1</v>
      </c>
      <c r="D1826" s="256" t="s">
        <v>1223</v>
      </c>
      <c r="E1826" s="18" t="s">
        <v>1</v>
      </c>
      <c r="F1826" s="188">
        <v>4.6269999999999998</v>
      </c>
      <c r="G1826" s="35"/>
      <c r="H1826" s="36"/>
    </row>
    <row r="1827" spans="1:8" s="2" customFormat="1" ht="16.95" customHeight="1">
      <c r="A1827" s="35"/>
      <c r="B1827" s="36"/>
      <c r="C1827" s="256" t="s">
        <v>1</v>
      </c>
      <c r="D1827" s="256" t="s">
        <v>1224</v>
      </c>
      <c r="E1827" s="18" t="s">
        <v>1</v>
      </c>
      <c r="F1827" s="188">
        <v>-1.6160000000000001</v>
      </c>
      <c r="G1827" s="35"/>
      <c r="H1827" s="36"/>
    </row>
    <row r="1828" spans="1:8" s="2" customFormat="1" ht="16.95" customHeight="1">
      <c r="A1828" s="35"/>
      <c r="B1828" s="36"/>
      <c r="C1828" s="256" t="s">
        <v>1</v>
      </c>
      <c r="D1828" s="256" t="s">
        <v>1225</v>
      </c>
      <c r="E1828" s="18" t="s">
        <v>1</v>
      </c>
      <c r="F1828" s="188">
        <v>24.373000000000001</v>
      </c>
      <c r="G1828" s="35"/>
      <c r="H1828" s="36"/>
    </row>
    <row r="1829" spans="1:8" s="2" customFormat="1" ht="16.95" customHeight="1">
      <c r="A1829" s="35"/>
      <c r="B1829" s="36"/>
      <c r="C1829" s="256" t="s">
        <v>1</v>
      </c>
      <c r="D1829" s="256" t="s">
        <v>1034</v>
      </c>
      <c r="E1829" s="18" t="s">
        <v>1</v>
      </c>
      <c r="F1829" s="188">
        <v>0</v>
      </c>
      <c r="G1829" s="35"/>
      <c r="H1829" s="36"/>
    </row>
    <row r="1830" spans="1:8" s="2" customFormat="1" ht="16.95" customHeight="1">
      <c r="A1830" s="35"/>
      <c r="B1830" s="36"/>
      <c r="C1830" s="256" t="s">
        <v>1</v>
      </c>
      <c r="D1830" s="256" t="s">
        <v>1049</v>
      </c>
      <c r="E1830" s="18" t="s">
        <v>1</v>
      </c>
      <c r="F1830" s="188">
        <v>0</v>
      </c>
      <c r="G1830" s="35"/>
      <c r="H1830" s="36"/>
    </row>
    <row r="1831" spans="1:8" s="2" customFormat="1" ht="16.95" customHeight="1">
      <c r="A1831" s="35"/>
      <c r="B1831" s="36"/>
      <c r="C1831" s="256" t="s">
        <v>1</v>
      </c>
      <c r="D1831" s="256" t="s">
        <v>1226</v>
      </c>
      <c r="E1831" s="18" t="s">
        <v>1</v>
      </c>
      <c r="F1831" s="188">
        <v>0</v>
      </c>
      <c r="G1831" s="35"/>
      <c r="H1831" s="36"/>
    </row>
    <row r="1832" spans="1:8" s="2" customFormat="1" ht="16.95" customHeight="1">
      <c r="A1832" s="35"/>
      <c r="B1832" s="36"/>
      <c r="C1832" s="256" t="s">
        <v>1</v>
      </c>
      <c r="D1832" s="256" t="s">
        <v>1227</v>
      </c>
      <c r="E1832" s="18" t="s">
        <v>1</v>
      </c>
      <c r="F1832" s="188">
        <v>15.938000000000001</v>
      </c>
      <c r="G1832" s="35"/>
      <c r="H1832" s="36"/>
    </row>
    <row r="1833" spans="1:8" s="2" customFormat="1" ht="16.95" customHeight="1">
      <c r="A1833" s="35"/>
      <c r="B1833" s="36"/>
      <c r="C1833" s="256" t="s">
        <v>1</v>
      </c>
      <c r="D1833" s="256" t="s">
        <v>1228</v>
      </c>
      <c r="E1833" s="18" t="s">
        <v>1</v>
      </c>
      <c r="F1833" s="188">
        <v>-11.045999999999999</v>
      </c>
      <c r="G1833" s="35"/>
      <c r="H1833" s="36"/>
    </row>
    <row r="1834" spans="1:8" s="2" customFormat="1" ht="16.95" customHeight="1">
      <c r="A1834" s="35"/>
      <c r="B1834" s="36"/>
      <c r="C1834" s="256" t="s">
        <v>1</v>
      </c>
      <c r="D1834" s="256" t="s">
        <v>1229</v>
      </c>
      <c r="E1834" s="18" t="s">
        <v>1</v>
      </c>
      <c r="F1834" s="188">
        <v>1.145</v>
      </c>
      <c r="G1834" s="35"/>
      <c r="H1834" s="36"/>
    </row>
    <row r="1835" spans="1:8" s="2" customFormat="1" ht="16.95" customHeight="1">
      <c r="A1835" s="35"/>
      <c r="B1835" s="36"/>
      <c r="C1835" s="256" t="s">
        <v>1</v>
      </c>
      <c r="D1835" s="256" t="s">
        <v>1051</v>
      </c>
      <c r="E1835" s="18" t="s">
        <v>1</v>
      </c>
      <c r="F1835" s="188">
        <v>0</v>
      </c>
      <c r="G1835" s="35"/>
      <c r="H1835" s="36"/>
    </row>
    <row r="1836" spans="1:8" s="2" customFormat="1" ht="16.95" customHeight="1">
      <c r="A1836" s="35"/>
      <c r="B1836" s="36"/>
      <c r="C1836" s="256" t="s">
        <v>1</v>
      </c>
      <c r="D1836" s="256" t="s">
        <v>1226</v>
      </c>
      <c r="E1836" s="18" t="s">
        <v>1</v>
      </c>
      <c r="F1836" s="188">
        <v>0</v>
      </c>
      <c r="G1836" s="35"/>
      <c r="H1836" s="36"/>
    </row>
    <row r="1837" spans="1:8" s="2" customFormat="1" ht="16.95" customHeight="1">
      <c r="A1837" s="35"/>
      <c r="B1837" s="36"/>
      <c r="C1837" s="256" t="s">
        <v>1</v>
      </c>
      <c r="D1837" s="256" t="s">
        <v>1230</v>
      </c>
      <c r="E1837" s="18" t="s">
        <v>1</v>
      </c>
      <c r="F1837" s="188">
        <v>19.695</v>
      </c>
      <c r="G1837" s="35"/>
      <c r="H1837" s="36"/>
    </row>
    <row r="1838" spans="1:8" s="2" customFormat="1" ht="16.95" customHeight="1">
      <c r="A1838" s="35"/>
      <c r="B1838" s="36"/>
      <c r="C1838" s="256" t="s">
        <v>1</v>
      </c>
      <c r="D1838" s="256" t="s">
        <v>1231</v>
      </c>
      <c r="E1838" s="18" t="s">
        <v>1</v>
      </c>
      <c r="F1838" s="188">
        <v>-13.65</v>
      </c>
      <c r="G1838" s="35"/>
      <c r="H1838" s="36"/>
    </row>
    <row r="1839" spans="1:8" s="2" customFormat="1" ht="16.95" customHeight="1">
      <c r="A1839" s="35"/>
      <c r="B1839" s="36"/>
      <c r="C1839" s="256" t="s">
        <v>1</v>
      </c>
      <c r="D1839" s="256" t="s">
        <v>1232</v>
      </c>
      <c r="E1839" s="18" t="s">
        <v>1</v>
      </c>
      <c r="F1839" s="188">
        <v>1.4339999999999999</v>
      </c>
      <c r="G1839" s="35"/>
      <c r="H1839" s="36"/>
    </row>
    <row r="1840" spans="1:8" s="2" customFormat="1" ht="16.95" customHeight="1">
      <c r="A1840" s="35"/>
      <c r="B1840" s="36"/>
      <c r="C1840" s="256" t="s">
        <v>1</v>
      </c>
      <c r="D1840" s="256" t="s">
        <v>1177</v>
      </c>
      <c r="E1840" s="18" t="s">
        <v>1</v>
      </c>
      <c r="F1840" s="188">
        <v>0</v>
      </c>
      <c r="G1840" s="35"/>
      <c r="H1840" s="36"/>
    </row>
    <row r="1841" spans="1:8" s="2" customFormat="1" ht="16.95" customHeight="1">
      <c r="A1841" s="35"/>
      <c r="B1841" s="36"/>
      <c r="C1841" s="256" t="s">
        <v>1</v>
      </c>
      <c r="D1841" s="256" t="s">
        <v>1233</v>
      </c>
      <c r="E1841" s="18" t="s">
        <v>1</v>
      </c>
      <c r="F1841" s="188">
        <v>6.9720000000000004</v>
      </c>
      <c r="G1841" s="35"/>
      <c r="H1841" s="36"/>
    </row>
    <row r="1842" spans="1:8" s="2" customFormat="1" ht="16.95" customHeight="1">
      <c r="A1842" s="35"/>
      <c r="B1842" s="36"/>
      <c r="C1842" s="256" t="s">
        <v>1</v>
      </c>
      <c r="D1842" s="256" t="s">
        <v>1234</v>
      </c>
      <c r="E1842" s="18" t="s">
        <v>1</v>
      </c>
      <c r="F1842" s="188">
        <v>-1.89</v>
      </c>
      <c r="G1842" s="35"/>
      <c r="H1842" s="36"/>
    </row>
    <row r="1843" spans="1:8" s="2" customFormat="1" ht="16.95" customHeight="1">
      <c r="A1843" s="35"/>
      <c r="B1843" s="36"/>
      <c r="C1843" s="256" t="s">
        <v>1</v>
      </c>
      <c r="D1843" s="256" t="s">
        <v>1235</v>
      </c>
      <c r="E1843" s="18" t="s">
        <v>1</v>
      </c>
      <c r="F1843" s="188">
        <v>0.90800000000000003</v>
      </c>
      <c r="G1843" s="35"/>
      <c r="H1843" s="36"/>
    </row>
    <row r="1844" spans="1:8" s="2" customFormat="1" ht="16.95" customHeight="1">
      <c r="A1844" s="35"/>
      <c r="B1844" s="36"/>
      <c r="C1844" s="256" t="s">
        <v>1</v>
      </c>
      <c r="D1844" s="256" t="s">
        <v>1236</v>
      </c>
      <c r="E1844" s="18" t="s">
        <v>1</v>
      </c>
      <c r="F1844" s="188">
        <v>0</v>
      </c>
      <c r="G1844" s="35"/>
      <c r="H1844" s="36"/>
    </row>
    <row r="1845" spans="1:8" s="2" customFormat="1" ht="16.95" customHeight="1">
      <c r="A1845" s="35"/>
      <c r="B1845" s="36"/>
      <c r="C1845" s="256" t="s">
        <v>1</v>
      </c>
      <c r="D1845" s="256" t="s">
        <v>1177</v>
      </c>
      <c r="E1845" s="18" t="s">
        <v>1</v>
      </c>
      <c r="F1845" s="188">
        <v>0</v>
      </c>
      <c r="G1845" s="35"/>
      <c r="H1845" s="36"/>
    </row>
    <row r="1846" spans="1:8" s="2" customFormat="1" ht="16.95" customHeight="1">
      <c r="A1846" s="35"/>
      <c r="B1846" s="36"/>
      <c r="C1846" s="256" t="s">
        <v>1</v>
      </c>
      <c r="D1846" s="256" t="s">
        <v>1237</v>
      </c>
      <c r="E1846" s="18" t="s">
        <v>1</v>
      </c>
      <c r="F1846" s="188">
        <v>14.654</v>
      </c>
      <c r="G1846" s="35"/>
      <c r="H1846" s="36"/>
    </row>
    <row r="1847" spans="1:8" s="2" customFormat="1" ht="16.95" customHeight="1">
      <c r="A1847" s="35"/>
      <c r="B1847" s="36"/>
      <c r="C1847" s="256" t="s">
        <v>1</v>
      </c>
      <c r="D1847" s="256" t="s">
        <v>1238</v>
      </c>
      <c r="E1847" s="18" t="s">
        <v>1</v>
      </c>
      <c r="F1847" s="188">
        <v>-2.5</v>
      </c>
      <c r="G1847" s="35"/>
      <c r="H1847" s="36"/>
    </row>
    <row r="1848" spans="1:8" s="2" customFormat="1" ht="16.95" customHeight="1">
      <c r="A1848" s="35"/>
      <c r="B1848" s="36"/>
      <c r="C1848" s="256" t="s">
        <v>1</v>
      </c>
      <c r="D1848" s="256" t="s">
        <v>1239</v>
      </c>
      <c r="E1848" s="18" t="s">
        <v>1</v>
      </c>
      <c r="F1848" s="188">
        <v>0.72</v>
      </c>
      <c r="G1848" s="35"/>
      <c r="H1848" s="36"/>
    </row>
    <row r="1849" spans="1:8" s="2" customFormat="1" ht="16.95" customHeight="1">
      <c r="A1849" s="35"/>
      <c r="B1849" s="36"/>
      <c r="C1849" s="256" t="s">
        <v>1</v>
      </c>
      <c r="D1849" s="256" t="s">
        <v>1226</v>
      </c>
      <c r="E1849" s="18" t="s">
        <v>1</v>
      </c>
      <c r="F1849" s="188">
        <v>0</v>
      </c>
      <c r="G1849" s="35"/>
      <c r="H1849" s="36"/>
    </row>
    <row r="1850" spans="1:8" s="2" customFormat="1" ht="16.95" customHeight="1">
      <c r="A1850" s="35"/>
      <c r="B1850" s="36"/>
      <c r="C1850" s="256" t="s">
        <v>1</v>
      </c>
      <c r="D1850" s="256" t="s">
        <v>1240</v>
      </c>
      <c r="E1850" s="18" t="s">
        <v>1</v>
      </c>
      <c r="F1850" s="188">
        <v>38.53</v>
      </c>
      <c r="G1850" s="35"/>
      <c r="H1850" s="36"/>
    </row>
    <row r="1851" spans="1:8" s="2" customFormat="1" ht="16.95" customHeight="1">
      <c r="A1851" s="35"/>
      <c r="B1851" s="36"/>
      <c r="C1851" s="256" t="s">
        <v>1</v>
      </c>
      <c r="D1851" s="256" t="s">
        <v>1241</v>
      </c>
      <c r="E1851" s="18" t="s">
        <v>1</v>
      </c>
      <c r="F1851" s="188">
        <v>0</v>
      </c>
      <c r="G1851" s="35"/>
      <c r="H1851" s="36"/>
    </row>
    <row r="1852" spans="1:8" s="2" customFormat="1" ht="16.95" customHeight="1">
      <c r="A1852" s="35"/>
      <c r="B1852" s="36"/>
      <c r="C1852" s="256" t="s">
        <v>1</v>
      </c>
      <c r="D1852" s="256" t="s">
        <v>1242</v>
      </c>
      <c r="E1852" s="18" t="s">
        <v>1</v>
      </c>
      <c r="F1852" s="188">
        <v>0</v>
      </c>
      <c r="G1852" s="35"/>
      <c r="H1852" s="36"/>
    </row>
    <row r="1853" spans="1:8" s="2" customFormat="1" ht="16.95" customHeight="1">
      <c r="A1853" s="35"/>
      <c r="B1853" s="36"/>
      <c r="C1853" s="256" t="s">
        <v>1</v>
      </c>
      <c r="D1853" s="256" t="s">
        <v>1243</v>
      </c>
      <c r="E1853" s="18" t="s">
        <v>1</v>
      </c>
      <c r="F1853" s="188">
        <v>1.7170000000000001</v>
      </c>
      <c r="G1853" s="35"/>
      <c r="H1853" s="36"/>
    </row>
    <row r="1854" spans="1:8" s="2" customFormat="1" ht="16.95" customHeight="1">
      <c r="A1854" s="35"/>
      <c r="B1854" s="36"/>
      <c r="C1854" s="256" t="s">
        <v>1</v>
      </c>
      <c r="D1854" s="256" t="s">
        <v>1226</v>
      </c>
      <c r="E1854" s="18" t="s">
        <v>1</v>
      </c>
      <c r="F1854" s="188">
        <v>0</v>
      </c>
      <c r="G1854" s="35"/>
      <c r="H1854" s="36"/>
    </row>
    <row r="1855" spans="1:8" s="2" customFormat="1" ht="16.95" customHeight="1">
      <c r="A1855" s="35"/>
      <c r="B1855" s="36"/>
      <c r="C1855" s="256" t="s">
        <v>1</v>
      </c>
      <c r="D1855" s="256" t="s">
        <v>1244</v>
      </c>
      <c r="E1855" s="18" t="s">
        <v>1</v>
      </c>
      <c r="F1855" s="188">
        <v>4.9820000000000002</v>
      </c>
      <c r="G1855" s="35"/>
      <c r="H1855" s="36"/>
    </row>
    <row r="1856" spans="1:8" s="2" customFormat="1" ht="16.95" customHeight="1">
      <c r="A1856" s="35"/>
      <c r="B1856" s="36"/>
      <c r="C1856" s="256" t="s">
        <v>1</v>
      </c>
      <c r="D1856" s="256" t="s">
        <v>1245</v>
      </c>
      <c r="E1856" s="18" t="s">
        <v>1</v>
      </c>
      <c r="F1856" s="188">
        <v>0</v>
      </c>
      <c r="G1856" s="35"/>
      <c r="H1856" s="36"/>
    </row>
    <row r="1857" spans="1:8" s="2" customFormat="1" ht="16.95" customHeight="1">
      <c r="A1857" s="35"/>
      <c r="B1857" s="36"/>
      <c r="C1857" s="256" t="s">
        <v>1</v>
      </c>
      <c r="D1857" s="256" t="s">
        <v>1242</v>
      </c>
      <c r="E1857" s="18" t="s">
        <v>1</v>
      </c>
      <c r="F1857" s="188">
        <v>0</v>
      </c>
      <c r="G1857" s="35"/>
      <c r="H1857" s="36"/>
    </row>
    <row r="1858" spans="1:8" s="2" customFormat="1" ht="16.95" customHeight="1">
      <c r="A1858" s="35"/>
      <c r="B1858" s="36"/>
      <c r="C1858" s="256" t="s">
        <v>1</v>
      </c>
      <c r="D1858" s="256" t="s">
        <v>1246</v>
      </c>
      <c r="E1858" s="18" t="s">
        <v>1</v>
      </c>
      <c r="F1858" s="188">
        <v>1.244</v>
      </c>
      <c r="G1858" s="35"/>
      <c r="H1858" s="36"/>
    </row>
    <row r="1859" spans="1:8" s="2" customFormat="1" ht="16.95" customHeight="1">
      <c r="A1859" s="35"/>
      <c r="B1859" s="36"/>
      <c r="C1859" s="256" t="s">
        <v>1</v>
      </c>
      <c r="D1859" s="256" t="s">
        <v>1226</v>
      </c>
      <c r="E1859" s="18" t="s">
        <v>1</v>
      </c>
      <c r="F1859" s="188">
        <v>0</v>
      </c>
      <c r="G1859" s="35"/>
      <c r="H1859" s="36"/>
    </row>
    <row r="1860" spans="1:8" s="2" customFormat="1" ht="16.95" customHeight="1">
      <c r="A1860" s="35"/>
      <c r="B1860" s="36"/>
      <c r="C1860" s="256" t="s">
        <v>1</v>
      </c>
      <c r="D1860" s="256" t="s">
        <v>1247</v>
      </c>
      <c r="E1860" s="18" t="s">
        <v>1</v>
      </c>
      <c r="F1860" s="188">
        <v>3.6360000000000001</v>
      </c>
      <c r="G1860" s="35"/>
      <c r="H1860" s="36"/>
    </row>
    <row r="1861" spans="1:8" s="2" customFormat="1" ht="16.95" customHeight="1">
      <c r="A1861" s="35"/>
      <c r="B1861" s="36"/>
      <c r="C1861" s="256" t="s">
        <v>1</v>
      </c>
      <c r="D1861" s="256" t="s">
        <v>1177</v>
      </c>
      <c r="E1861" s="18" t="s">
        <v>1</v>
      </c>
      <c r="F1861" s="188">
        <v>0</v>
      </c>
      <c r="G1861" s="35"/>
      <c r="H1861" s="36"/>
    </row>
    <row r="1862" spans="1:8" s="2" customFormat="1" ht="16.95" customHeight="1">
      <c r="A1862" s="35"/>
      <c r="B1862" s="36"/>
      <c r="C1862" s="256" t="s">
        <v>1</v>
      </c>
      <c r="D1862" s="256" t="s">
        <v>1248</v>
      </c>
      <c r="E1862" s="18" t="s">
        <v>1</v>
      </c>
      <c r="F1862" s="188">
        <v>3.6970000000000001</v>
      </c>
      <c r="G1862" s="35"/>
      <c r="H1862" s="36"/>
    </row>
    <row r="1863" spans="1:8" s="2" customFormat="1" ht="16.95" customHeight="1">
      <c r="A1863" s="35"/>
      <c r="B1863" s="36"/>
      <c r="C1863" s="256" t="s">
        <v>1</v>
      </c>
      <c r="D1863" s="256" t="s">
        <v>1055</v>
      </c>
      <c r="E1863" s="18" t="s">
        <v>1</v>
      </c>
      <c r="F1863" s="188">
        <v>0</v>
      </c>
      <c r="G1863" s="35"/>
      <c r="H1863" s="36"/>
    </row>
    <row r="1864" spans="1:8" s="2" customFormat="1" ht="16.95" customHeight="1">
      <c r="A1864" s="35"/>
      <c r="B1864" s="36"/>
      <c r="C1864" s="256" t="s">
        <v>1</v>
      </c>
      <c r="D1864" s="256" t="s">
        <v>1226</v>
      </c>
      <c r="E1864" s="18" t="s">
        <v>1</v>
      </c>
      <c r="F1864" s="188">
        <v>0</v>
      </c>
      <c r="G1864" s="35"/>
      <c r="H1864" s="36"/>
    </row>
    <row r="1865" spans="1:8" s="2" customFormat="1" ht="16.95" customHeight="1">
      <c r="A1865" s="35"/>
      <c r="B1865" s="36"/>
      <c r="C1865" s="256" t="s">
        <v>1</v>
      </c>
      <c r="D1865" s="256" t="s">
        <v>1230</v>
      </c>
      <c r="E1865" s="18" t="s">
        <v>1</v>
      </c>
      <c r="F1865" s="188">
        <v>19.695</v>
      </c>
      <c r="G1865" s="35"/>
      <c r="H1865" s="36"/>
    </row>
    <row r="1866" spans="1:8" s="2" customFormat="1" ht="16.95" customHeight="1">
      <c r="A1866" s="35"/>
      <c r="B1866" s="36"/>
      <c r="C1866" s="256" t="s">
        <v>1</v>
      </c>
      <c r="D1866" s="256" t="s">
        <v>1249</v>
      </c>
      <c r="E1866" s="18" t="s">
        <v>1</v>
      </c>
      <c r="F1866" s="188">
        <v>-13.65</v>
      </c>
      <c r="G1866" s="35"/>
      <c r="H1866" s="36"/>
    </row>
    <row r="1867" spans="1:8" s="2" customFormat="1" ht="16.95" customHeight="1">
      <c r="A1867" s="35"/>
      <c r="B1867" s="36"/>
      <c r="C1867" s="256" t="s">
        <v>1</v>
      </c>
      <c r="D1867" s="256" t="s">
        <v>1250</v>
      </c>
      <c r="E1867" s="18" t="s">
        <v>1</v>
      </c>
      <c r="F1867" s="188">
        <v>1.702</v>
      </c>
      <c r="G1867" s="35"/>
      <c r="H1867" s="36"/>
    </row>
    <row r="1868" spans="1:8" s="2" customFormat="1" ht="16.95" customHeight="1">
      <c r="A1868" s="35"/>
      <c r="B1868" s="36"/>
      <c r="C1868" s="256" t="s">
        <v>1</v>
      </c>
      <c r="D1868" s="256" t="s">
        <v>1251</v>
      </c>
      <c r="E1868" s="18" t="s">
        <v>1</v>
      </c>
      <c r="F1868" s="188">
        <v>0</v>
      </c>
      <c r="G1868" s="35"/>
      <c r="H1868" s="36"/>
    </row>
    <row r="1869" spans="1:8" s="2" customFormat="1" ht="16.95" customHeight="1">
      <c r="A1869" s="35"/>
      <c r="B1869" s="36"/>
      <c r="C1869" s="256" t="s">
        <v>1</v>
      </c>
      <c r="D1869" s="256" t="s">
        <v>1177</v>
      </c>
      <c r="E1869" s="18" t="s">
        <v>1</v>
      </c>
      <c r="F1869" s="188">
        <v>0</v>
      </c>
      <c r="G1869" s="35"/>
      <c r="H1869" s="36"/>
    </row>
    <row r="1870" spans="1:8" s="2" customFormat="1" ht="16.95" customHeight="1">
      <c r="A1870" s="35"/>
      <c r="B1870" s="36"/>
      <c r="C1870" s="256" t="s">
        <v>1</v>
      </c>
      <c r="D1870" s="256" t="s">
        <v>1252</v>
      </c>
      <c r="E1870" s="18" t="s">
        <v>1</v>
      </c>
      <c r="F1870" s="188">
        <v>6.7110000000000003</v>
      </c>
      <c r="G1870" s="35"/>
      <c r="H1870" s="36"/>
    </row>
    <row r="1871" spans="1:8" s="2" customFormat="1" ht="16.95" customHeight="1">
      <c r="A1871" s="35"/>
      <c r="B1871" s="36"/>
      <c r="C1871" s="256" t="s">
        <v>1</v>
      </c>
      <c r="D1871" s="256" t="s">
        <v>1057</v>
      </c>
      <c r="E1871" s="18" t="s">
        <v>1</v>
      </c>
      <c r="F1871" s="188">
        <v>0</v>
      </c>
      <c r="G1871" s="35"/>
      <c r="H1871" s="36"/>
    </row>
    <row r="1872" spans="1:8" s="2" customFormat="1" ht="16.95" customHeight="1">
      <c r="A1872" s="35"/>
      <c r="B1872" s="36"/>
      <c r="C1872" s="256" t="s">
        <v>1</v>
      </c>
      <c r="D1872" s="256" t="s">
        <v>1226</v>
      </c>
      <c r="E1872" s="18" t="s">
        <v>1</v>
      </c>
      <c r="F1872" s="188">
        <v>0</v>
      </c>
      <c r="G1872" s="35"/>
      <c r="H1872" s="36"/>
    </row>
    <row r="1873" spans="1:8" s="2" customFormat="1" ht="16.95" customHeight="1">
      <c r="A1873" s="35"/>
      <c r="B1873" s="36"/>
      <c r="C1873" s="256" t="s">
        <v>1</v>
      </c>
      <c r="D1873" s="256" t="s">
        <v>1230</v>
      </c>
      <c r="E1873" s="18" t="s">
        <v>1</v>
      </c>
      <c r="F1873" s="188">
        <v>19.695</v>
      </c>
      <c r="G1873" s="35"/>
      <c r="H1873" s="36"/>
    </row>
    <row r="1874" spans="1:8" s="2" customFormat="1" ht="16.95" customHeight="1">
      <c r="A1874" s="35"/>
      <c r="B1874" s="36"/>
      <c r="C1874" s="256" t="s">
        <v>1</v>
      </c>
      <c r="D1874" s="256" t="s">
        <v>1249</v>
      </c>
      <c r="E1874" s="18" t="s">
        <v>1</v>
      </c>
      <c r="F1874" s="188">
        <v>-13.65</v>
      </c>
      <c r="G1874" s="35"/>
      <c r="H1874" s="36"/>
    </row>
    <row r="1875" spans="1:8" s="2" customFormat="1" ht="16.95" customHeight="1">
      <c r="A1875" s="35"/>
      <c r="B1875" s="36"/>
      <c r="C1875" s="256" t="s">
        <v>1</v>
      </c>
      <c r="D1875" s="256" t="s">
        <v>1250</v>
      </c>
      <c r="E1875" s="18" t="s">
        <v>1</v>
      </c>
      <c r="F1875" s="188">
        <v>1.702</v>
      </c>
      <c r="G1875" s="35"/>
      <c r="H1875" s="36"/>
    </row>
    <row r="1876" spans="1:8" s="2" customFormat="1" ht="16.95" customHeight="1">
      <c r="A1876" s="35"/>
      <c r="B1876" s="36"/>
      <c r="C1876" s="256" t="s">
        <v>1</v>
      </c>
      <c r="D1876" s="256" t="s">
        <v>1182</v>
      </c>
      <c r="E1876" s="18" t="s">
        <v>1</v>
      </c>
      <c r="F1876" s="188">
        <v>0</v>
      </c>
      <c r="G1876" s="35"/>
      <c r="H1876" s="36"/>
    </row>
    <row r="1877" spans="1:8" s="2" customFormat="1" ht="16.95" customHeight="1">
      <c r="A1877" s="35"/>
      <c r="B1877" s="36"/>
      <c r="C1877" s="256" t="s">
        <v>1</v>
      </c>
      <c r="D1877" s="256" t="s">
        <v>1226</v>
      </c>
      <c r="E1877" s="18" t="s">
        <v>1</v>
      </c>
      <c r="F1877" s="188">
        <v>0</v>
      </c>
      <c r="G1877" s="35"/>
      <c r="H1877" s="36"/>
    </row>
    <row r="1878" spans="1:8" s="2" customFormat="1" ht="16.95" customHeight="1">
      <c r="A1878" s="35"/>
      <c r="B1878" s="36"/>
      <c r="C1878" s="256" t="s">
        <v>1</v>
      </c>
      <c r="D1878" s="256" t="s">
        <v>1253</v>
      </c>
      <c r="E1878" s="18" t="s">
        <v>1</v>
      </c>
      <c r="F1878" s="188">
        <v>55.643000000000001</v>
      </c>
      <c r="G1878" s="35"/>
      <c r="H1878" s="36"/>
    </row>
    <row r="1879" spans="1:8" s="2" customFormat="1" ht="16.95" customHeight="1">
      <c r="A1879" s="35"/>
      <c r="B1879" s="36"/>
      <c r="C1879" s="256" t="s">
        <v>1</v>
      </c>
      <c r="D1879" s="256" t="s">
        <v>1254</v>
      </c>
      <c r="E1879" s="18" t="s">
        <v>1</v>
      </c>
      <c r="F1879" s="188">
        <v>-39.527999999999999</v>
      </c>
      <c r="G1879" s="35"/>
      <c r="H1879" s="36"/>
    </row>
    <row r="1880" spans="1:8" s="2" customFormat="1" ht="16.95" customHeight="1">
      <c r="A1880" s="35"/>
      <c r="B1880" s="36"/>
      <c r="C1880" s="256" t="s">
        <v>1</v>
      </c>
      <c r="D1880" s="256" t="s">
        <v>1255</v>
      </c>
      <c r="E1880" s="18" t="s">
        <v>1</v>
      </c>
      <c r="F1880" s="188">
        <v>4.6390000000000002</v>
      </c>
      <c r="G1880" s="35"/>
      <c r="H1880" s="36"/>
    </row>
    <row r="1881" spans="1:8" s="2" customFormat="1" ht="16.95" customHeight="1">
      <c r="A1881" s="35"/>
      <c r="B1881" s="36"/>
      <c r="C1881" s="256" t="s">
        <v>1</v>
      </c>
      <c r="D1881" s="256" t="s">
        <v>1212</v>
      </c>
      <c r="E1881" s="18" t="s">
        <v>1</v>
      </c>
      <c r="F1881" s="188">
        <v>0</v>
      </c>
      <c r="G1881" s="35"/>
      <c r="H1881" s="36"/>
    </row>
    <row r="1882" spans="1:8" s="2" customFormat="1" ht="16.95" customHeight="1">
      <c r="A1882" s="35"/>
      <c r="B1882" s="36"/>
      <c r="C1882" s="256" t="s">
        <v>1</v>
      </c>
      <c r="D1882" s="256" t="s">
        <v>1256</v>
      </c>
      <c r="E1882" s="18" t="s">
        <v>1</v>
      </c>
      <c r="F1882" s="188">
        <v>2.3420000000000001</v>
      </c>
      <c r="G1882" s="35"/>
      <c r="H1882" s="36"/>
    </row>
    <row r="1883" spans="1:8" s="2" customFormat="1" ht="16.95" customHeight="1">
      <c r="A1883" s="35"/>
      <c r="B1883" s="36"/>
      <c r="C1883" s="256" t="s">
        <v>1</v>
      </c>
      <c r="D1883" s="256" t="s">
        <v>1090</v>
      </c>
      <c r="E1883" s="18" t="s">
        <v>1</v>
      </c>
      <c r="F1883" s="188">
        <v>0</v>
      </c>
      <c r="G1883" s="35"/>
      <c r="H1883" s="36"/>
    </row>
    <row r="1884" spans="1:8" s="2" customFormat="1" ht="16.95" customHeight="1">
      <c r="A1884" s="35"/>
      <c r="B1884" s="36"/>
      <c r="C1884" s="256" t="s">
        <v>1</v>
      </c>
      <c r="D1884" s="256" t="s">
        <v>1226</v>
      </c>
      <c r="E1884" s="18" t="s">
        <v>1</v>
      </c>
      <c r="F1884" s="188">
        <v>0</v>
      </c>
      <c r="G1884" s="35"/>
      <c r="H1884" s="36"/>
    </row>
    <row r="1885" spans="1:8" s="2" customFormat="1" ht="16.95" customHeight="1">
      <c r="A1885" s="35"/>
      <c r="B1885" s="36"/>
      <c r="C1885" s="256" t="s">
        <v>1</v>
      </c>
      <c r="D1885" s="256" t="s">
        <v>1257</v>
      </c>
      <c r="E1885" s="18" t="s">
        <v>1</v>
      </c>
      <c r="F1885" s="188">
        <v>19.619</v>
      </c>
      <c r="G1885" s="35"/>
      <c r="H1885" s="36"/>
    </row>
    <row r="1886" spans="1:8" s="2" customFormat="1" ht="16.95" customHeight="1">
      <c r="A1886" s="35"/>
      <c r="B1886" s="36"/>
      <c r="C1886" s="256" t="s">
        <v>1</v>
      </c>
      <c r="D1886" s="256" t="s">
        <v>1258</v>
      </c>
      <c r="E1886" s="18" t="s">
        <v>1</v>
      </c>
      <c r="F1886" s="188">
        <v>-13.598000000000001</v>
      </c>
      <c r="G1886" s="35"/>
      <c r="H1886" s="36"/>
    </row>
    <row r="1887" spans="1:8" s="2" customFormat="1" ht="16.95" customHeight="1">
      <c r="A1887" s="35"/>
      <c r="B1887" s="36"/>
      <c r="C1887" s="256" t="s">
        <v>1</v>
      </c>
      <c r="D1887" s="256" t="s">
        <v>1259</v>
      </c>
      <c r="E1887" s="18" t="s">
        <v>1</v>
      </c>
      <c r="F1887" s="188">
        <v>1.67</v>
      </c>
      <c r="G1887" s="35"/>
      <c r="H1887" s="36"/>
    </row>
    <row r="1888" spans="1:8" s="2" customFormat="1" ht="16.95" customHeight="1">
      <c r="A1888" s="35"/>
      <c r="B1888" s="36"/>
      <c r="C1888" s="256" t="s">
        <v>1</v>
      </c>
      <c r="D1888" s="256" t="s">
        <v>1260</v>
      </c>
      <c r="E1888" s="18" t="s">
        <v>1</v>
      </c>
      <c r="F1888" s="188">
        <v>0</v>
      </c>
      <c r="G1888" s="35"/>
      <c r="H1888" s="36"/>
    </row>
    <row r="1889" spans="1:8" s="2" customFormat="1" ht="16.95" customHeight="1">
      <c r="A1889" s="35"/>
      <c r="B1889" s="36"/>
      <c r="C1889" s="256" t="s">
        <v>1</v>
      </c>
      <c r="D1889" s="256" t="s">
        <v>1242</v>
      </c>
      <c r="E1889" s="18" t="s">
        <v>1</v>
      </c>
      <c r="F1889" s="188">
        <v>0</v>
      </c>
      <c r="G1889" s="35"/>
      <c r="H1889" s="36"/>
    </row>
    <row r="1890" spans="1:8" s="2" customFormat="1" ht="16.95" customHeight="1">
      <c r="A1890" s="35"/>
      <c r="B1890" s="36"/>
      <c r="C1890" s="256" t="s">
        <v>1</v>
      </c>
      <c r="D1890" s="256" t="s">
        <v>1261</v>
      </c>
      <c r="E1890" s="18" t="s">
        <v>1</v>
      </c>
      <c r="F1890" s="188">
        <v>1.1930000000000001</v>
      </c>
      <c r="G1890" s="35"/>
      <c r="H1890" s="36"/>
    </row>
    <row r="1891" spans="1:8" s="2" customFormat="1" ht="16.95" customHeight="1">
      <c r="A1891" s="35"/>
      <c r="B1891" s="36"/>
      <c r="C1891" s="256" t="s">
        <v>1</v>
      </c>
      <c r="D1891" s="256" t="s">
        <v>1226</v>
      </c>
      <c r="E1891" s="18" t="s">
        <v>1</v>
      </c>
      <c r="F1891" s="188">
        <v>0</v>
      </c>
      <c r="G1891" s="35"/>
      <c r="H1891" s="36"/>
    </row>
    <row r="1892" spans="1:8" s="2" customFormat="1" ht="16.95" customHeight="1">
      <c r="A1892" s="35"/>
      <c r="B1892" s="36"/>
      <c r="C1892" s="256" t="s">
        <v>1</v>
      </c>
      <c r="D1892" s="256" t="s">
        <v>1262</v>
      </c>
      <c r="E1892" s="18" t="s">
        <v>1</v>
      </c>
      <c r="F1892" s="188">
        <v>4.968</v>
      </c>
      <c r="G1892" s="35"/>
      <c r="H1892" s="36"/>
    </row>
    <row r="1893" spans="1:8" s="2" customFormat="1" ht="16.95" customHeight="1">
      <c r="A1893" s="35"/>
      <c r="B1893" s="36"/>
      <c r="C1893" s="256" t="s">
        <v>1</v>
      </c>
      <c r="D1893" s="256" t="s">
        <v>1263</v>
      </c>
      <c r="E1893" s="18" t="s">
        <v>1</v>
      </c>
      <c r="F1893" s="188">
        <v>0</v>
      </c>
      <c r="G1893" s="35"/>
      <c r="H1893" s="36"/>
    </row>
    <row r="1894" spans="1:8" s="2" customFormat="1" ht="16.95" customHeight="1">
      <c r="A1894" s="35"/>
      <c r="B1894" s="36"/>
      <c r="C1894" s="256" t="s">
        <v>1</v>
      </c>
      <c r="D1894" s="256" t="s">
        <v>1242</v>
      </c>
      <c r="E1894" s="18" t="s">
        <v>1</v>
      </c>
      <c r="F1894" s="188">
        <v>0</v>
      </c>
      <c r="G1894" s="35"/>
      <c r="H1894" s="36"/>
    </row>
    <row r="1895" spans="1:8" s="2" customFormat="1" ht="16.95" customHeight="1">
      <c r="A1895" s="35"/>
      <c r="B1895" s="36"/>
      <c r="C1895" s="256" t="s">
        <v>1</v>
      </c>
      <c r="D1895" s="256" t="s">
        <v>1264</v>
      </c>
      <c r="E1895" s="18" t="s">
        <v>1</v>
      </c>
      <c r="F1895" s="188">
        <v>0.86499999999999999</v>
      </c>
      <c r="G1895" s="35"/>
      <c r="H1895" s="36"/>
    </row>
    <row r="1896" spans="1:8" s="2" customFormat="1" ht="16.95" customHeight="1">
      <c r="A1896" s="35"/>
      <c r="B1896" s="36"/>
      <c r="C1896" s="256" t="s">
        <v>1</v>
      </c>
      <c r="D1896" s="256" t="s">
        <v>1177</v>
      </c>
      <c r="E1896" s="18" t="s">
        <v>1</v>
      </c>
      <c r="F1896" s="188">
        <v>0</v>
      </c>
      <c r="G1896" s="35"/>
      <c r="H1896" s="36"/>
    </row>
    <row r="1897" spans="1:8" s="2" customFormat="1" ht="16.95" customHeight="1">
      <c r="A1897" s="35"/>
      <c r="B1897" s="36"/>
      <c r="C1897" s="256" t="s">
        <v>1</v>
      </c>
      <c r="D1897" s="256" t="s">
        <v>1248</v>
      </c>
      <c r="E1897" s="18" t="s">
        <v>1</v>
      </c>
      <c r="F1897" s="188">
        <v>3.6970000000000001</v>
      </c>
      <c r="G1897" s="35"/>
      <c r="H1897" s="36"/>
    </row>
    <row r="1898" spans="1:8" s="2" customFormat="1" ht="16.95" customHeight="1">
      <c r="A1898" s="35"/>
      <c r="B1898" s="36"/>
      <c r="C1898" s="256" t="s">
        <v>1</v>
      </c>
      <c r="D1898" s="256" t="s">
        <v>1226</v>
      </c>
      <c r="E1898" s="18" t="s">
        <v>1</v>
      </c>
      <c r="F1898" s="188">
        <v>0</v>
      </c>
      <c r="G1898" s="35"/>
      <c r="H1898" s="36"/>
    </row>
    <row r="1899" spans="1:8" s="2" customFormat="1" ht="16.95" customHeight="1">
      <c r="A1899" s="35"/>
      <c r="B1899" s="36"/>
      <c r="C1899" s="256" t="s">
        <v>1</v>
      </c>
      <c r="D1899" s="256" t="s">
        <v>1265</v>
      </c>
      <c r="E1899" s="18" t="s">
        <v>1</v>
      </c>
      <c r="F1899" s="188">
        <v>3.6040000000000001</v>
      </c>
      <c r="G1899" s="35"/>
      <c r="H1899" s="36"/>
    </row>
    <row r="1900" spans="1:8" s="2" customFormat="1" ht="16.95" customHeight="1">
      <c r="A1900" s="35"/>
      <c r="B1900" s="36"/>
      <c r="C1900" s="256" t="s">
        <v>1</v>
      </c>
      <c r="D1900" s="256" t="s">
        <v>1094</v>
      </c>
      <c r="E1900" s="18" t="s">
        <v>1</v>
      </c>
      <c r="F1900" s="188">
        <v>0</v>
      </c>
      <c r="G1900" s="35"/>
      <c r="H1900" s="36"/>
    </row>
    <row r="1901" spans="1:8" s="2" customFormat="1" ht="16.95" customHeight="1">
      <c r="A1901" s="35"/>
      <c r="B1901" s="36"/>
      <c r="C1901" s="256" t="s">
        <v>1</v>
      </c>
      <c r="D1901" s="256" t="s">
        <v>1226</v>
      </c>
      <c r="E1901" s="18" t="s">
        <v>1</v>
      </c>
      <c r="F1901" s="188">
        <v>0</v>
      </c>
      <c r="G1901" s="35"/>
      <c r="H1901" s="36"/>
    </row>
    <row r="1902" spans="1:8" s="2" customFormat="1" ht="16.95" customHeight="1">
      <c r="A1902" s="35"/>
      <c r="B1902" s="36"/>
      <c r="C1902" s="256" t="s">
        <v>1</v>
      </c>
      <c r="D1902" s="256" t="s">
        <v>1230</v>
      </c>
      <c r="E1902" s="18" t="s">
        <v>1</v>
      </c>
      <c r="F1902" s="188">
        <v>19.695</v>
      </c>
      <c r="G1902" s="35"/>
      <c r="H1902" s="36"/>
    </row>
    <row r="1903" spans="1:8" s="2" customFormat="1" ht="16.95" customHeight="1">
      <c r="A1903" s="35"/>
      <c r="B1903" s="36"/>
      <c r="C1903" s="256" t="s">
        <v>1</v>
      </c>
      <c r="D1903" s="256" t="s">
        <v>1249</v>
      </c>
      <c r="E1903" s="18" t="s">
        <v>1</v>
      </c>
      <c r="F1903" s="188">
        <v>-13.65</v>
      </c>
      <c r="G1903" s="35"/>
      <c r="H1903" s="36"/>
    </row>
    <row r="1904" spans="1:8" s="2" customFormat="1" ht="16.95" customHeight="1">
      <c r="A1904" s="35"/>
      <c r="B1904" s="36"/>
      <c r="C1904" s="256" t="s">
        <v>1</v>
      </c>
      <c r="D1904" s="256" t="s">
        <v>1266</v>
      </c>
      <c r="E1904" s="18" t="s">
        <v>1</v>
      </c>
      <c r="F1904" s="188">
        <v>1.92</v>
      </c>
      <c r="G1904" s="35"/>
      <c r="H1904" s="36"/>
    </row>
    <row r="1905" spans="1:8" s="2" customFormat="1" ht="16.95" customHeight="1">
      <c r="A1905" s="35"/>
      <c r="B1905" s="36"/>
      <c r="C1905" s="256" t="s">
        <v>1</v>
      </c>
      <c r="D1905" s="256" t="s">
        <v>1096</v>
      </c>
      <c r="E1905" s="18" t="s">
        <v>1</v>
      </c>
      <c r="F1905" s="188">
        <v>0</v>
      </c>
      <c r="G1905" s="35"/>
      <c r="H1905" s="36"/>
    </row>
    <row r="1906" spans="1:8" s="2" customFormat="1" ht="16.95" customHeight="1">
      <c r="A1906" s="35"/>
      <c r="B1906" s="36"/>
      <c r="C1906" s="256" t="s">
        <v>1</v>
      </c>
      <c r="D1906" s="256" t="s">
        <v>1226</v>
      </c>
      <c r="E1906" s="18" t="s">
        <v>1</v>
      </c>
      <c r="F1906" s="188">
        <v>0</v>
      </c>
      <c r="G1906" s="35"/>
      <c r="H1906" s="36"/>
    </row>
    <row r="1907" spans="1:8" s="2" customFormat="1" ht="16.95" customHeight="1">
      <c r="A1907" s="35"/>
      <c r="B1907" s="36"/>
      <c r="C1907" s="256" t="s">
        <v>1</v>
      </c>
      <c r="D1907" s="256" t="s">
        <v>1230</v>
      </c>
      <c r="E1907" s="18" t="s">
        <v>1</v>
      </c>
      <c r="F1907" s="188">
        <v>19.695</v>
      </c>
      <c r="G1907" s="35"/>
      <c r="H1907" s="36"/>
    </row>
    <row r="1908" spans="1:8" s="2" customFormat="1" ht="16.95" customHeight="1">
      <c r="A1908" s="35"/>
      <c r="B1908" s="36"/>
      <c r="C1908" s="256" t="s">
        <v>1</v>
      </c>
      <c r="D1908" s="256" t="s">
        <v>1249</v>
      </c>
      <c r="E1908" s="18" t="s">
        <v>1</v>
      </c>
      <c r="F1908" s="188">
        <v>-13.65</v>
      </c>
      <c r="G1908" s="35"/>
      <c r="H1908" s="36"/>
    </row>
    <row r="1909" spans="1:8" s="2" customFormat="1" ht="16.95" customHeight="1">
      <c r="A1909" s="35"/>
      <c r="B1909" s="36"/>
      <c r="C1909" s="256" t="s">
        <v>1</v>
      </c>
      <c r="D1909" s="256" t="s">
        <v>1267</v>
      </c>
      <c r="E1909" s="18" t="s">
        <v>1</v>
      </c>
      <c r="F1909" s="188">
        <v>1.6830000000000001</v>
      </c>
      <c r="G1909" s="35"/>
      <c r="H1909" s="36"/>
    </row>
    <row r="1910" spans="1:8" s="2" customFormat="1" ht="16.95" customHeight="1">
      <c r="A1910" s="35"/>
      <c r="B1910" s="36"/>
      <c r="C1910" s="256" t="s">
        <v>1</v>
      </c>
      <c r="D1910" s="256" t="s">
        <v>1268</v>
      </c>
      <c r="E1910" s="18" t="s">
        <v>1</v>
      </c>
      <c r="F1910" s="188">
        <v>0</v>
      </c>
      <c r="G1910" s="35"/>
      <c r="H1910" s="36"/>
    </row>
    <row r="1911" spans="1:8" s="2" customFormat="1" ht="16.95" customHeight="1">
      <c r="A1911" s="35"/>
      <c r="B1911" s="36"/>
      <c r="C1911" s="256" t="s">
        <v>1</v>
      </c>
      <c r="D1911" s="256" t="s">
        <v>1226</v>
      </c>
      <c r="E1911" s="18" t="s">
        <v>1</v>
      </c>
      <c r="F1911" s="188">
        <v>0</v>
      </c>
      <c r="G1911" s="35"/>
      <c r="H1911" s="36"/>
    </row>
    <row r="1912" spans="1:8" s="2" customFormat="1" ht="16.95" customHeight="1">
      <c r="A1912" s="35"/>
      <c r="B1912" s="36"/>
      <c r="C1912" s="256" t="s">
        <v>1</v>
      </c>
      <c r="D1912" s="256" t="s">
        <v>1269</v>
      </c>
      <c r="E1912" s="18" t="s">
        <v>1</v>
      </c>
      <c r="F1912" s="188">
        <v>39.911000000000001</v>
      </c>
      <c r="G1912" s="35"/>
      <c r="H1912" s="36"/>
    </row>
    <row r="1913" spans="1:8" s="2" customFormat="1" ht="16.95" customHeight="1">
      <c r="A1913" s="35"/>
      <c r="B1913" s="36"/>
      <c r="C1913" s="256" t="s">
        <v>1</v>
      </c>
      <c r="D1913" s="256" t="s">
        <v>1270</v>
      </c>
      <c r="E1913" s="18" t="s">
        <v>1</v>
      </c>
      <c r="F1913" s="188">
        <v>25.846</v>
      </c>
      <c r="G1913" s="35"/>
      <c r="H1913" s="36"/>
    </row>
    <row r="1914" spans="1:8" s="2" customFormat="1" ht="16.95" customHeight="1">
      <c r="A1914" s="35"/>
      <c r="B1914" s="36"/>
      <c r="C1914" s="256" t="s">
        <v>1</v>
      </c>
      <c r="D1914" s="256" t="s">
        <v>1271</v>
      </c>
      <c r="E1914" s="18" t="s">
        <v>1</v>
      </c>
      <c r="F1914" s="188">
        <v>-27.405000000000001</v>
      </c>
      <c r="G1914" s="35"/>
      <c r="H1914" s="36"/>
    </row>
    <row r="1915" spans="1:8" s="2" customFormat="1" ht="16.95" customHeight="1">
      <c r="A1915" s="35"/>
      <c r="B1915" s="36"/>
      <c r="C1915" s="256" t="s">
        <v>1</v>
      </c>
      <c r="D1915" s="256" t="s">
        <v>1272</v>
      </c>
      <c r="E1915" s="18" t="s">
        <v>1</v>
      </c>
      <c r="F1915" s="188">
        <v>5.181</v>
      </c>
      <c r="G1915" s="35"/>
      <c r="H1915" s="36"/>
    </row>
    <row r="1916" spans="1:8" s="2" customFormat="1" ht="16.95" customHeight="1">
      <c r="A1916" s="35"/>
      <c r="B1916" s="36"/>
      <c r="C1916" s="256" t="s">
        <v>1</v>
      </c>
      <c r="D1916" s="256" t="s">
        <v>1193</v>
      </c>
      <c r="E1916" s="18" t="s">
        <v>1</v>
      </c>
      <c r="F1916" s="188">
        <v>0</v>
      </c>
      <c r="G1916" s="35"/>
      <c r="H1916" s="36"/>
    </row>
    <row r="1917" spans="1:8" s="2" customFormat="1" ht="16.95" customHeight="1">
      <c r="A1917" s="35"/>
      <c r="B1917" s="36"/>
      <c r="C1917" s="256" t="s">
        <v>1</v>
      </c>
      <c r="D1917" s="256" t="s">
        <v>1226</v>
      </c>
      <c r="E1917" s="18" t="s">
        <v>1</v>
      </c>
      <c r="F1917" s="188">
        <v>0</v>
      </c>
      <c r="G1917" s="35"/>
      <c r="H1917" s="36"/>
    </row>
    <row r="1918" spans="1:8" s="2" customFormat="1" ht="16.95" customHeight="1">
      <c r="A1918" s="35"/>
      <c r="B1918" s="36"/>
      <c r="C1918" s="256" t="s">
        <v>1</v>
      </c>
      <c r="D1918" s="256" t="s">
        <v>1273</v>
      </c>
      <c r="E1918" s="18" t="s">
        <v>1</v>
      </c>
      <c r="F1918" s="188">
        <v>61.261000000000003</v>
      </c>
      <c r="G1918" s="35"/>
      <c r="H1918" s="36"/>
    </row>
    <row r="1919" spans="1:8" s="2" customFormat="1" ht="16.95" customHeight="1">
      <c r="A1919" s="35"/>
      <c r="B1919" s="36"/>
      <c r="C1919" s="256" t="s">
        <v>1</v>
      </c>
      <c r="D1919" s="256" t="s">
        <v>1274</v>
      </c>
      <c r="E1919" s="18" t="s">
        <v>1</v>
      </c>
      <c r="F1919" s="188">
        <v>-44.398000000000003</v>
      </c>
      <c r="G1919" s="35"/>
      <c r="H1919" s="36"/>
    </row>
    <row r="1920" spans="1:8" s="2" customFormat="1" ht="16.95" customHeight="1">
      <c r="A1920" s="35"/>
      <c r="B1920" s="36"/>
      <c r="C1920" s="256" t="s">
        <v>1</v>
      </c>
      <c r="D1920" s="256" t="s">
        <v>1275</v>
      </c>
      <c r="E1920" s="18" t="s">
        <v>1</v>
      </c>
      <c r="F1920" s="188">
        <v>5.5609999999999999</v>
      </c>
      <c r="G1920" s="35"/>
      <c r="H1920" s="36"/>
    </row>
    <row r="1921" spans="1:8" s="2" customFormat="1" ht="16.95" customHeight="1">
      <c r="A1921" s="35"/>
      <c r="B1921" s="36"/>
      <c r="C1921" s="256" t="s">
        <v>1</v>
      </c>
      <c r="D1921" s="256" t="s">
        <v>1212</v>
      </c>
      <c r="E1921" s="18" t="s">
        <v>1</v>
      </c>
      <c r="F1921" s="188">
        <v>0</v>
      </c>
      <c r="G1921" s="35"/>
      <c r="H1921" s="36"/>
    </row>
    <row r="1922" spans="1:8" s="2" customFormat="1" ht="16.95" customHeight="1">
      <c r="A1922" s="35"/>
      <c r="B1922" s="36"/>
      <c r="C1922" s="256" t="s">
        <v>1</v>
      </c>
      <c r="D1922" s="256" t="s">
        <v>1276</v>
      </c>
      <c r="E1922" s="18" t="s">
        <v>1</v>
      </c>
      <c r="F1922" s="188">
        <v>1.2809999999999999</v>
      </c>
      <c r="G1922" s="35"/>
      <c r="H1922" s="36"/>
    </row>
    <row r="1923" spans="1:8" s="2" customFormat="1" ht="16.95" customHeight="1">
      <c r="A1923" s="35"/>
      <c r="B1923" s="36"/>
      <c r="C1923" s="256" t="s">
        <v>1</v>
      </c>
      <c r="D1923" s="256" t="s">
        <v>1069</v>
      </c>
      <c r="E1923" s="18" t="s">
        <v>1</v>
      </c>
      <c r="F1923" s="188">
        <v>0</v>
      </c>
      <c r="G1923" s="35"/>
      <c r="H1923" s="36"/>
    </row>
    <row r="1924" spans="1:8" s="2" customFormat="1" ht="16.95" customHeight="1">
      <c r="A1924" s="35"/>
      <c r="B1924" s="36"/>
      <c r="C1924" s="256" t="s">
        <v>1</v>
      </c>
      <c r="D1924" s="256" t="s">
        <v>1226</v>
      </c>
      <c r="E1924" s="18" t="s">
        <v>1</v>
      </c>
      <c r="F1924" s="188">
        <v>0</v>
      </c>
      <c r="G1924" s="35"/>
      <c r="H1924" s="36"/>
    </row>
    <row r="1925" spans="1:8" s="2" customFormat="1" ht="16.95" customHeight="1">
      <c r="A1925" s="35"/>
      <c r="B1925" s="36"/>
      <c r="C1925" s="256" t="s">
        <v>1</v>
      </c>
      <c r="D1925" s="256" t="s">
        <v>1277</v>
      </c>
      <c r="E1925" s="18" t="s">
        <v>1</v>
      </c>
      <c r="F1925" s="188">
        <v>20.468</v>
      </c>
      <c r="G1925" s="35"/>
      <c r="H1925" s="36"/>
    </row>
    <row r="1926" spans="1:8" s="2" customFormat="1" ht="16.95" customHeight="1">
      <c r="A1926" s="35"/>
      <c r="B1926" s="36"/>
      <c r="C1926" s="256" t="s">
        <v>1</v>
      </c>
      <c r="D1926" s="256" t="s">
        <v>1177</v>
      </c>
      <c r="E1926" s="18" t="s">
        <v>1</v>
      </c>
      <c r="F1926" s="188">
        <v>0</v>
      </c>
      <c r="G1926" s="35"/>
      <c r="H1926" s="36"/>
    </row>
    <row r="1927" spans="1:8" s="2" customFormat="1" ht="16.95" customHeight="1">
      <c r="A1927" s="35"/>
      <c r="B1927" s="36"/>
      <c r="C1927" s="256" t="s">
        <v>1</v>
      </c>
      <c r="D1927" s="256" t="s">
        <v>1278</v>
      </c>
      <c r="E1927" s="18" t="s">
        <v>1</v>
      </c>
      <c r="F1927" s="188">
        <v>2.6659999999999999</v>
      </c>
      <c r="G1927" s="35"/>
      <c r="H1927" s="36"/>
    </row>
    <row r="1928" spans="1:8" s="2" customFormat="1" ht="16.95" customHeight="1">
      <c r="A1928" s="35"/>
      <c r="B1928" s="36"/>
      <c r="C1928" s="256" t="s">
        <v>1</v>
      </c>
      <c r="D1928" s="256" t="s">
        <v>1212</v>
      </c>
      <c r="E1928" s="18" t="s">
        <v>1</v>
      </c>
      <c r="F1928" s="188">
        <v>0</v>
      </c>
      <c r="G1928" s="35"/>
      <c r="H1928" s="36"/>
    </row>
    <row r="1929" spans="1:8" s="2" customFormat="1" ht="16.95" customHeight="1">
      <c r="A1929" s="35"/>
      <c r="B1929" s="36"/>
      <c r="C1929" s="256" t="s">
        <v>1</v>
      </c>
      <c r="D1929" s="256" t="s">
        <v>1279</v>
      </c>
      <c r="E1929" s="18" t="s">
        <v>1</v>
      </c>
      <c r="F1929" s="188">
        <v>4.5789999999999997</v>
      </c>
      <c r="G1929" s="35"/>
      <c r="H1929" s="36"/>
    </row>
    <row r="1930" spans="1:8" s="2" customFormat="1" ht="16.95" customHeight="1">
      <c r="A1930" s="35"/>
      <c r="B1930" s="36"/>
      <c r="C1930" s="256" t="s">
        <v>1</v>
      </c>
      <c r="D1930" s="256" t="s">
        <v>1280</v>
      </c>
      <c r="E1930" s="18" t="s">
        <v>1</v>
      </c>
      <c r="F1930" s="188">
        <v>0</v>
      </c>
      <c r="G1930" s="35"/>
      <c r="H1930" s="36"/>
    </row>
    <row r="1931" spans="1:8" s="2" customFormat="1" ht="16.95" customHeight="1">
      <c r="A1931" s="35"/>
      <c r="B1931" s="36"/>
      <c r="C1931" s="256" t="s">
        <v>1</v>
      </c>
      <c r="D1931" s="256" t="s">
        <v>1226</v>
      </c>
      <c r="E1931" s="18" t="s">
        <v>1</v>
      </c>
      <c r="F1931" s="188">
        <v>0</v>
      </c>
      <c r="G1931" s="35"/>
      <c r="H1931" s="36"/>
    </row>
    <row r="1932" spans="1:8" s="2" customFormat="1" ht="16.95" customHeight="1">
      <c r="A1932" s="35"/>
      <c r="B1932" s="36"/>
      <c r="C1932" s="256" t="s">
        <v>1</v>
      </c>
      <c r="D1932" s="256" t="s">
        <v>1281</v>
      </c>
      <c r="E1932" s="18" t="s">
        <v>1</v>
      </c>
      <c r="F1932" s="188">
        <v>18.242000000000001</v>
      </c>
      <c r="G1932" s="35"/>
      <c r="H1932" s="36"/>
    </row>
    <row r="1933" spans="1:8" s="2" customFormat="1" ht="16.95" customHeight="1">
      <c r="A1933" s="35"/>
      <c r="B1933" s="36"/>
      <c r="C1933" s="256" t="s">
        <v>1</v>
      </c>
      <c r="D1933" s="256" t="s">
        <v>1061</v>
      </c>
      <c r="E1933" s="18" t="s">
        <v>1</v>
      </c>
      <c r="F1933" s="188">
        <v>0</v>
      </c>
      <c r="G1933" s="35"/>
      <c r="H1933" s="36"/>
    </row>
    <row r="1934" spans="1:8" s="2" customFormat="1" ht="16.95" customHeight="1">
      <c r="A1934" s="35"/>
      <c r="B1934" s="36"/>
      <c r="C1934" s="256" t="s">
        <v>1</v>
      </c>
      <c r="D1934" s="256" t="s">
        <v>1177</v>
      </c>
      <c r="E1934" s="18" t="s">
        <v>1</v>
      </c>
      <c r="F1934" s="188">
        <v>0</v>
      </c>
      <c r="G1934" s="35"/>
      <c r="H1934" s="36"/>
    </row>
    <row r="1935" spans="1:8" s="2" customFormat="1" ht="16.95" customHeight="1">
      <c r="A1935" s="35"/>
      <c r="B1935" s="36"/>
      <c r="C1935" s="256" t="s">
        <v>1</v>
      </c>
      <c r="D1935" s="256" t="s">
        <v>1282</v>
      </c>
      <c r="E1935" s="18" t="s">
        <v>1</v>
      </c>
      <c r="F1935" s="188">
        <v>1.49</v>
      </c>
      <c r="G1935" s="35"/>
      <c r="H1935" s="36"/>
    </row>
    <row r="1936" spans="1:8" s="2" customFormat="1" ht="16.95" customHeight="1">
      <c r="A1936" s="35"/>
      <c r="B1936" s="36"/>
      <c r="C1936" s="256" t="s">
        <v>1</v>
      </c>
      <c r="D1936" s="256" t="s">
        <v>1212</v>
      </c>
      <c r="E1936" s="18" t="s">
        <v>1</v>
      </c>
      <c r="F1936" s="188">
        <v>0</v>
      </c>
      <c r="G1936" s="35"/>
      <c r="H1936" s="36"/>
    </row>
    <row r="1937" spans="1:8" s="2" customFormat="1" ht="16.95" customHeight="1">
      <c r="A1937" s="35"/>
      <c r="B1937" s="36"/>
      <c r="C1937" s="256" t="s">
        <v>1</v>
      </c>
      <c r="D1937" s="256" t="s">
        <v>1283</v>
      </c>
      <c r="E1937" s="18" t="s">
        <v>1</v>
      </c>
      <c r="F1937" s="188">
        <v>2.7679999999999998</v>
      </c>
      <c r="G1937" s="35"/>
      <c r="H1937" s="36"/>
    </row>
    <row r="1938" spans="1:8" s="2" customFormat="1" ht="16.95" customHeight="1">
      <c r="A1938" s="35"/>
      <c r="B1938" s="36"/>
      <c r="C1938" s="256" t="s">
        <v>1</v>
      </c>
      <c r="D1938" s="256" t="s">
        <v>1226</v>
      </c>
      <c r="E1938" s="18" t="s">
        <v>1</v>
      </c>
      <c r="F1938" s="188">
        <v>0</v>
      </c>
      <c r="G1938" s="35"/>
      <c r="H1938" s="36"/>
    </row>
    <row r="1939" spans="1:8" s="2" customFormat="1" ht="16.95" customHeight="1">
      <c r="A1939" s="35"/>
      <c r="B1939" s="36"/>
      <c r="C1939" s="256" t="s">
        <v>1</v>
      </c>
      <c r="D1939" s="256" t="s">
        <v>1284</v>
      </c>
      <c r="E1939" s="18" t="s">
        <v>1</v>
      </c>
      <c r="F1939" s="188">
        <v>29.809000000000001</v>
      </c>
      <c r="G1939" s="35"/>
      <c r="H1939" s="36"/>
    </row>
    <row r="1940" spans="1:8" s="2" customFormat="1" ht="16.95" customHeight="1">
      <c r="A1940" s="35"/>
      <c r="B1940" s="36"/>
      <c r="C1940" s="256" t="s">
        <v>1</v>
      </c>
      <c r="D1940" s="256" t="s">
        <v>1285</v>
      </c>
      <c r="E1940" s="18" t="s">
        <v>1</v>
      </c>
      <c r="F1940" s="188">
        <v>-8.7910000000000004</v>
      </c>
      <c r="G1940" s="35"/>
      <c r="H1940" s="36"/>
    </row>
    <row r="1941" spans="1:8" s="2" customFormat="1" ht="16.95" customHeight="1">
      <c r="A1941" s="35"/>
      <c r="B1941" s="36"/>
      <c r="C1941" s="256" t="s">
        <v>1</v>
      </c>
      <c r="D1941" s="256" t="s">
        <v>1286</v>
      </c>
      <c r="E1941" s="18" t="s">
        <v>1</v>
      </c>
      <c r="F1941" s="188">
        <v>0.57999999999999996</v>
      </c>
      <c r="G1941" s="35"/>
      <c r="H1941" s="36"/>
    </row>
    <row r="1942" spans="1:8" s="2" customFormat="1" ht="16.95" customHeight="1">
      <c r="A1942" s="35"/>
      <c r="B1942" s="36"/>
      <c r="C1942" s="256" t="s">
        <v>1</v>
      </c>
      <c r="D1942" s="256" t="s">
        <v>1287</v>
      </c>
      <c r="E1942" s="18" t="s">
        <v>1</v>
      </c>
      <c r="F1942" s="188">
        <v>0</v>
      </c>
      <c r="G1942" s="35"/>
      <c r="H1942" s="36"/>
    </row>
    <row r="1943" spans="1:8" s="2" customFormat="1" ht="16.95" customHeight="1">
      <c r="A1943" s="35"/>
      <c r="B1943" s="36"/>
      <c r="C1943" s="256" t="s">
        <v>1</v>
      </c>
      <c r="D1943" s="256" t="s">
        <v>1177</v>
      </c>
      <c r="E1943" s="18" t="s">
        <v>1</v>
      </c>
      <c r="F1943" s="188">
        <v>0</v>
      </c>
      <c r="G1943" s="35"/>
      <c r="H1943" s="36"/>
    </row>
    <row r="1944" spans="1:8" s="2" customFormat="1" ht="16.95" customHeight="1">
      <c r="A1944" s="35"/>
      <c r="B1944" s="36"/>
      <c r="C1944" s="256" t="s">
        <v>1</v>
      </c>
      <c r="D1944" s="256" t="s">
        <v>1288</v>
      </c>
      <c r="E1944" s="18" t="s">
        <v>1</v>
      </c>
      <c r="F1944" s="188">
        <v>1.51</v>
      </c>
      <c r="G1944" s="35"/>
      <c r="H1944" s="36"/>
    </row>
    <row r="1945" spans="1:8" s="2" customFormat="1" ht="16.95" customHeight="1">
      <c r="A1945" s="35"/>
      <c r="B1945" s="36"/>
      <c r="C1945" s="256" t="s">
        <v>1</v>
      </c>
      <c r="D1945" s="256" t="s">
        <v>1212</v>
      </c>
      <c r="E1945" s="18" t="s">
        <v>1</v>
      </c>
      <c r="F1945" s="188">
        <v>0</v>
      </c>
      <c r="G1945" s="35"/>
      <c r="H1945" s="36"/>
    </row>
    <row r="1946" spans="1:8" s="2" customFormat="1" ht="16.95" customHeight="1">
      <c r="A1946" s="35"/>
      <c r="B1946" s="36"/>
      <c r="C1946" s="256" t="s">
        <v>1</v>
      </c>
      <c r="D1946" s="256" t="s">
        <v>1289</v>
      </c>
      <c r="E1946" s="18" t="s">
        <v>1</v>
      </c>
      <c r="F1946" s="188">
        <v>1.5880000000000001</v>
      </c>
      <c r="G1946" s="35"/>
      <c r="H1946" s="36"/>
    </row>
    <row r="1947" spans="1:8" s="2" customFormat="1" ht="16.95" customHeight="1">
      <c r="A1947" s="35"/>
      <c r="B1947" s="36"/>
      <c r="C1947" s="256" t="s">
        <v>1</v>
      </c>
      <c r="D1947" s="256" t="s">
        <v>1226</v>
      </c>
      <c r="E1947" s="18" t="s">
        <v>1</v>
      </c>
      <c r="F1947" s="188">
        <v>0</v>
      </c>
      <c r="G1947" s="35"/>
      <c r="H1947" s="36"/>
    </row>
    <row r="1948" spans="1:8" s="2" customFormat="1" ht="16.95" customHeight="1">
      <c r="A1948" s="35"/>
      <c r="B1948" s="36"/>
      <c r="C1948" s="256" t="s">
        <v>1</v>
      </c>
      <c r="D1948" s="256" t="s">
        <v>1290</v>
      </c>
      <c r="E1948" s="18" t="s">
        <v>1</v>
      </c>
      <c r="F1948" s="188">
        <v>27.06</v>
      </c>
      <c r="G1948" s="35"/>
      <c r="H1948" s="36"/>
    </row>
    <row r="1949" spans="1:8" s="2" customFormat="1" ht="16.95" customHeight="1">
      <c r="A1949" s="35"/>
      <c r="B1949" s="36"/>
      <c r="C1949" s="256" t="s">
        <v>1</v>
      </c>
      <c r="D1949" s="256" t="s">
        <v>1291</v>
      </c>
      <c r="E1949" s="18" t="s">
        <v>1</v>
      </c>
      <c r="F1949" s="188">
        <v>-6.7119999999999997</v>
      </c>
      <c r="G1949" s="35"/>
      <c r="H1949" s="36"/>
    </row>
    <row r="1950" spans="1:8" s="2" customFormat="1" ht="16.95" customHeight="1">
      <c r="A1950" s="35"/>
      <c r="B1950" s="36"/>
      <c r="C1950" s="256" t="s">
        <v>1</v>
      </c>
      <c r="D1950" s="256" t="s">
        <v>1292</v>
      </c>
      <c r="E1950" s="18" t="s">
        <v>1</v>
      </c>
      <c r="F1950" s="188">
        <v>0.5</v>
      </c>
      <c r="G1950" s="35"/>
      <c r="H1950" s="36"/>
    </row>
    <row r="1951" spans="1:8" s="2" customFormat="1" ht="16.95" customHeight="1">
      <c r="A1951" s="35"/>
      <c r="B1951" s="36"/>
      <c r="C1951" s="256" t="s">
        <v>1</v>
      </c>
      <c r="D1951" s="256" t="s">
        <v>1063</v>
      </c>
      <c r="E1951" s="18" t="s">
        <v>1</v>
      </c>
      <c r="F1951" s="188">
        <v>0</v>
      </c>
      <c r="G1951" s="35"/>
      <c r="H1951" s="36"/>
    </row>
    <row r="1952" spans="1:8" s="2" customFormat="1" ht="16.95" customHeight="1">
      <c r="A1952" s="35"/>
      <c r="B1952" s="36"/>
      <c r="C1952" s="256" t="s">
        <v>1</v>
      </c>
      <c r="D1952" s="256" t="s">
        <v>1226</v>
      </c>
      <c r="E1952" s="18" t="s">
        <v>1</v>
      </c>
      <c r="F1952" s="188">
        <v>0</v>
      </c>
      <c r="G1952" s="35"/>
      <c r="H1952" s="36"/>
    </row>
    <row r="1953" spans="1:8" s="2" customFormat="1" ht="16.95" customHeight="1">
      <c r="A1953" s="35"/>
      <c r="B1953" s="36"/>
      <c r="C1953" s="256" t="s">
        <v>1</v>
      </c>
      <c r="D1953" s="256" t="s">
        <v>1293</v>
      </c>
      <c r="E1953" s="18" t="s">
        <v>1</v>
      </c>
      <c r="F1953" s="188">
        <v>22.74</v>
      </c>
      <c r="G1953" s="35"/>
      <c r="H1953" s="36"/>
    </row>
    <row r="1954" spans="1:8" s="2" customFormat="1" ht="16.95" customHeight="1">
      <c r="A1954" s="35"/>
      <c r="B1954" s="36"/>
      <c r="C1954" s="256" t="s">
        <v>1</v>
      </c>
      <c r="D1954" s="256" t="s">
        <v>1294</v>
      </c>
      <c r="E1954" s="18" t="s">
        <v>1</v>
      </c>
      <c r="F1954" s="188">
        <v>-17.178000000000001</v>
      </c>
      <c r="G1954" s="35"/>
      <c r="H1954" s="36"/>
    </row>
    <row r="1955" spans="1:8" s="2" customFormat="1" ht="16.95" customHeight="1">
      <c r="A1955" s="35"/>
      <c r="B1955" s="36"/>
      <c r="C1955" s="256" t="s">
        <v>1</v>
      </c>
      <c r="D1955" s="256" t="s">
        <v>1295</v>
      </c>
      <c r="E1955" s="18" t="s">
        <v>1</v>
      </c>
      <c r="F1955" s="188">
        <v>1.6830000000000001</v>
      </c>
      <c r="G1955" s="35"/>
      <c r="H1955" s="36"/>
    </row>
    <row r="1956" spans="1:8" s="2" customFormat="1" ht="16.95" customHeight="1">
      <c r="A1956" s="35"/>
      <c r="B1956" s="36"/>
      <c r="C1956" s="256" t="s">
        <v>1</v>
      </c>
      <c r="D1956" s="256" t="s">
        <v>1065</v>
      </c>
      <c r="E1956" s="18" t="s">
        <v>1</v>
      </c>
      <c r="F1956" s="188">
        <v>0</v>
      </c>
      <c r="G1956" s="35"/>
      <c r="H1956" s="36"/>
    </row>
    <row r="1957" spans="1:8" s="2" customFormat="1" ht="16.95" customHeight="1">
      <c r="A1957" s="35"/>
      <c r="B1957" s="36"/>
      <c r="C1957" s="256" t="s">
        <v>1</v>
      </c>
      <c r="D1957" s="256" t="s">
        <v>1177</v>
      </c>
      <c r="E1957" s="18" t="s">
        <v>1</v>
      </c>
      <c r="F1957" s="188">
        <v>0</v>
      </c>
      <c r="G1957" s="35"/>
      <c r="H1957" s="36"/>
    </row>
    <row r="1958" spans="1:8" s="2" customFormat="1" ht="16.95" customHeight="1">
      <c r="A1958" s="35"/>
      <c r="B1958" s="36"/>
      <c r="C1958" s="256" t="s">
        <v>1</v>
      </c>
      <c r="D1958" s="256" t="s">
        <v>1296</v>
      </c>
      <c r="E1958" s="18" t="s">
        <v>1</v>
      </c>
      <c r="F1958" s="188">
        <v>2.2519999999999998</v>
      </c>
      <c r="G1958" s="35"/>
      <c r="H1958" s="36"/>
    </row>
    <row r="1959" spans="1:8" s="2" customFormat="1" ht="16.95" customHeight="1">
      <c r="A1959" s="35"/>
      <c r="B1959" s="36"/>
      <c r="C1959" s="256" t="s">
        <v>1</v>
      </c>
      <c r="D1959" s="256" t="s">
        <v>1226</v>
      </c>
      <c r="E1959" s="18" t="s">
        <v>1</v>
      </c>
      <c r="F1959" s="188">
        <v>0</v>
      </c>
      <c r="G1959" s="35"/>
      <c r="H1959" s="36"/>
    </row>
    <row r="1960" spans="1:8" s="2" customFormat="1" ht="16.95" customHeight="1">
      <c r="A1960" s="35"/>
      <c r="B1960" s="36"/>
      <c r="C1960" s="256" t="s">
        <v>1</v>
      </c>
      <c r="D1960" s="256" t="s">
        <v>1297</v>
      </c>
      <c r="E1960" s="18" t="s">
        <v>1</v>
      </c>
      <c r="F1960" s="188">
        <v>19.536999999999999</v>
      </c>
      <c r="G1960" s="35"/>
      <c r="H1960" s="36"/>
    </row>
    <row r="1961" spans="1:8" s="2" customFormat="1" ht="16.95" customHeight="1">
      <c r="A1961" s="35"/>
      <c r="B1961" s="36"/>
      <c r="C1961" s="256" t="s">
        <v>1</v>
      </c>
      <c r="D1961" s="256" t="s">
        <v>1298</v>
      </c>
      <c r="E1961" s="18" t="s">
        <v>1</v>
      </c>
      <c r="F1961" s="188">
        <v>7.8259999999999996</v>
      </c>
      <c r="G1961" s="35"/>
      <c r="H1961" s="36"/>
    </row>
    <row r="1962" spans="1:8" s="2" customFormat="1" ht="16.95" customHeight="1">
      <c r="A1962" s="35"/>
      <c r="B1962" s="36"/>
      <c r="C1962" s="256" t="s">
        <v>1</v>
      </c>
      <c r="D1962" s="256" t="s">
        <v>1299</v>
      </c>
      <c r="E1962" s="18" t="s">
        <v>1</v>
      </c>
      <c r="F1962" s="188">
        <v>-5.0990000000000002</v>
      </c>
      <c r="G1962" s="35"/>
      <c r="H1962" s="36"/>
    </row>
    <row r="1963" spans="1:8" s="2" customFormat="1" ht="16.95" customHeight="1">
      <c r="A1963" s="35"/>
      <c r="B1963" s="36"/>
      <c r="C1963" s="256" t="s">
        <v>1</v>
      </c>
      <c r="D1963" s="256" t="s">
        <v>1300</v>
      </c>
      <c r="E1963" s="18" t="s">
        <v>1</v>
      </c>
      <c r="F1963" s="188">
        <v>0.93500000000000005</v>
      </c>
      <c r="G1963" s="35"/>
      <c r="H1963" s="36"/>
    </row>
    <row r="1964" spans="1:8" s="2" customFormat="1" ht="16.95" customHeight="1">
      <c r="A1964" s="35"/>
      <c r="B1964" s="36"/>
      <c r="C1964" s="256" t="s">
        <v>1</v>
      </c>
      <c r="D1964" s="256" t="s">
        <v>1067</v>
      </c>
      <c r="E1964" s="18" t="s">
        <v>1</v>
      </c>
      <c r="F1964" s="188">
        <v>0</v>
      </c>
      <c r="G1964" s="35"/>
      <c r="H1964" s="36"/>
    </row>
    <row r="1965" spans="1:8" s="2" customFormat="1" ht="16.95" customHeight="1">
      <c r="A1965" s="35"/>
      <c r="B1965" s="36"/>
      <c r="C1965" s="256" t="s">
        <v>1</v>
      </c>
      <c r="D1965" s="256" t="s">
        <v>1226</v>
      </c>
      <c r="E1965" s="18" t="s">
        <v>1</v>
      </c>
      <c r="F1965" s="188">
        <v>0</v>
      </c>
      <c r="G1965" s="35"/>
      <c r="H1965" s="36"/>
    </row>
    <row r="1966" spans="1:8" s="2" customFormat="1" ht="16.95" customHeight="1">
      <c r="A1966" s="35"/>
      <c r="B1966" s="36"/>
      <c r="C1966" s="256" t="s">
        <v>1</v>
      </c>
      <c r="D1966" s="256" t="s">
        <v>1301</v>
      </c>
      <c r="E1966" s="18" t="s">
        <v>1</v>
      </c>
      <c r="F1966" s="188">
        <v>22.742999999999999</v>
      </c>
      <c r="G1966" s="35"/>
      <c r="H1966" s="36"/>
    </row>
    <row r="1967" spans="1:8" s="2" customFormat="1" ht="16.95" customHeight="1">
      <c r="A1967" s="35"/>
      <c r="B1967" s="36"/>
      <c r="C1967" s="256" t="s">
        <v>1</v>
      </c>
      <c r="D1967" s="256" t="s">
        <v>1302</v>
      </c>
      <c r="E1967" s="18" t="s">
        <v>1</v>
      </c>
      <c r="F1967" s="188">
        <v>1.6739999999999999</v>
      </c>
      <c r="G1967" s="35"/>
      <c r="H1967" s="36"/>
    </row>
    <row r="1968" spans="1:8" s="2" customFormat="1" ht="16.95" customHeight="1">
      <c r="A1968" s="35"/>
      <c r="B1968" s="36"/>
      <c r="C1968" s="256" t="s">
        <v>1</v>
      </c>
      <c r="D1968" s="256" t="s">
        <v>1073</v>
      </c>
      <c r="E1968" s="18" t="s">
        <v>1</v>
      </c>
      <c r="F1968" s="188">
        <v>0</v>
      </c>
      <c r="G1968" s="35"/>
      <c r="H1968" s="36"/>
    </row>
    <row r="1969" spans="1:8" s="2" customFormat="1" ht="16.95" customHeight="1">
      <c r="A1969" s="35"/>
      <c r="B1969" s="36"/>
      <c r="C1969" s="256" t="s">
        <v>1</v>
      </c>
      <c r="D1969" s="256" t="s">
        <v>1226</v>
      </c>
      <c r="E1969" s="18" t="s">
        <v>1</v>
      </c>
      <c r="F1969" s="188">
        <v>0</v>
      </c>
      <c r="G1969" s="35"/>
      <c r="H1969" s="36"/>
    </row>
    <row r="1970" spans="1:8" s="2" customFormat="1" ht="16.95" customHeight="1">
      <c r="A1970" s="35"/>
      <c r="B1970" s="36"/>
      <c r="C1970" s="256" t="s">
        <v>1</v>
      </c>
      <c r="D1970" s="256" t="s">
        <v>1303</v>
      </c>
      <c r="E1970" s="18" t="s">
        <v>1</v>
      </c>
      <c r="F1970" s="188">
        <v>18.850000000000001</v>
      </c>
      <c r="G1970" s="35"/>
      <c r="H1970" s="36"/>
    </row>
    <row r="1971" spans="1:8" s="2" customFormat="1" ht="16.95" customHeight="1">
      <c r="A1971" s="35"/>
      <c r="B1971" s="36"/>
      <c r="C1971" s="256" t="s">
        <v>1</v>
      </c>
      <c r="D1971" s="256" t="s">
        <v>1304</v>
      </c>
      <c r="E1971" s="18" t="s">
        <v>1</v>
      </c>
      <c r="F1971" s="188">
        <v>-13.064</v>
      </c>
      <c r="G1971" s="35"/>
      <c r="H1971" s="36"/>
    </row>
    <row r="1972" spans="1:8" s="2" customFormat="1" ht="16.95" customHeight="1">
      <c r="A1972" s="35"/>
      <c r="B1972" s="36"/>
      <c r="C1972" s="256" t="s">
        <v>1</v>
      </c>
      <c r="D1972" s="256" t="s">
        <v>1305</v>
      </c>
      <c r="E1972" s="18" t="s">
        <v>1</v>
      </c>
      <c r="F1972" s="188">
        <v>1.0609999999999999</v>
      </c>
      <c r="G1972" s="35"/>
      <c r="H1972" s="36"/>
    </row>
    <row r="1973" spans="1:8" s="2" customFormat="1" ht="16.95" customHeight="1">
      <c r="A1973" s="35"/>
      <c r="B1973" s="36"/>
      <c r="C1973" s="256" t="s">
        <v>1</v>
      </c>
      <c r="D1973" s="256" t="s">
        <v>1075</v>
      </c>
      <c r="E1973" s="18" t="s">
        <v>1</v>
      </c>
      <c r="F1973" s="188">
        <v>0</v>
      </c>
      <c r="G1973" s="35"/>
      <c r="H1973" s="36"/>
    </row>
    <row r="1974" spans="1:8" s="2" customFormat="1" ht="16.95" customHeight="1">
      <c r="A1974" s="35"/>
      <c r="B1974" s="36"/>
      <c r="C1974" s="256" t="s">
        <v>1</v>
      </c>
      <c r="D1974" s="256" t="s">
        <v>1226</v>
      </c>
      <c r="E1974" s="18" t="s">
        <v>1</v>
      </c>
      <c r="F1974" s="188">
        <v>0</v>
      </c>
      <c r="G1974" s="35"/>
      <c r="H1974" s="36"/>
    </row>
    <row r="1975" spans="1:8" s="2" customFormat="1" ht="16.95" customHeight="1">
      <c r="A1975" s="35"/>
      <c r="B1975" s="36"/>
      <c r="C1975" s="256" t="s">
        <v>1</v>
      </c>
      <c r="D1975" s="256" t="s">
        <v>1306</v>
      </c>
      <c r="E1975" s="18" t="s">
        <v>1</v>
      </c>
      <c r="F1975" s="188">
        <v>19.998000000000001</v>
      </c>
      <c r="G1975" s="35"/>
      <c r="H1975" s="36"/>
    </row>
    <row r="1976" spans="1:8" s="2" customFormat="1" ht="16.95" customHeight="1">
      <c r="A1976" s="35"/>
      <c r="B1976" s="36"/>
      <c r="C1976" s="256" t="s">
        <v>1</v>
      </c>
      <c r="D1976" s="256" t="s">
        <v>1307</v>
      </c>
      <c r="E1976" s="18" t="s">
        <v>1</v>
      </c>
      <c r="F1976" s="188">
        <v>-13.86</v>
      </c>
      <c r="G1976" s="35"/>
      <c r="H1976" s="36"/>
    </row>
    <row r="1977" spans="1:8" s="2" customFormat="1" ht="16.95" customHeight="1">
      <c r="A1977" s="35"/>
      <c r="B1977" s="36"/>
      <c r="C1977" s="256" t="s">
        <v>1</v>
      </c>
      <c r="D1977" s="256" t="s">
        <v>1308</v>
      </c>
      <c r="E1977" s="18" t="s">
        <v>1</v>
      </c>
      <c r="F1977" s="188">
        <v>1.2549999999999999</v>
      </c>
      <c r="G1977" s="35"/>
      <c r="H1977" s="36"/>
    </row>
    <row r="1978" spans="1:8" s="2" customFormat="1" ht="16.95" customHeight="1">
      <c r="A1978" s="35"/>
      <c r="B1978" s="36"/>
      <c r="C1978" s="256" t="s">
        <v>1</v>
      </c>
      <c r="D1978" s="256" t="s">
        <v>1088</v>
      </c>
      <c r="E1978" s="18" t="s">
        <v>1</v>
      </c>
      <c r="F1978" s="188">
        <v>0</v>
      </c>
      <c r="G1978" s="35"/>
      <c r="H1978" s="36"/>
    </row>
    <row r="1979" spans="1:8" s="2" customFormat="1" ht="16.95" customHeight="1">
      <c r="A1979" s="35"/>
      <c r="B1979" s="36"/>
      <c r="C1979" s="256" t="s">
        <v>1</v>
      </c>
      <c r="D1979" s="256" t="s">
        <v>1226</v>
      </c>
      <c r="E1979" s="18" t="s">
        <v>1</v>
      </c>
      <c r="F1979" s="188">
        <v>0</v>
      </c>
      <c r="G1979" s="35"/>
      <c r="H1979" s="36"/>
    </row>
    <row r="1980" spans="1:8" s="2" customFormat="1" ht="16.95" customHeight="1">
      <c r="A1980" s="35"/>
      <c r="B1980" s="36"/>
      <c r="C1980" s="256" t="s">
        <v>1</v>
      </c>
      <c r="D1980" s="256" t="s">
        <v>1309</v>
      </c>
      <c r="E1980" s="18" t="s">
        <v>1</v>
      </c>
      <c r="F1980" s="188">
        <v>18.725000000000001</v>
      </c>
      <c r="G1980" s="35"/>
      <c r="H1980" s="36"/>
    </row>
    <row r="1981" spans="1:8" s="2" customFormat="1" ht="16.95" customHeight="1">
      <c r="A1981" s="35"/>
      <c r="B1981" s="36"/>
      <c r="C1981" s="256" t="s">
        <v>1</v>
      </c>
      <c r="D1981" s="256" t="s">
        <v>1310</v>
      </c>
      <c r="E1981" s="18" t="s">
        <v>1</v>
      </c>
      <c r="F1981" s="188">
        <v>-12.978</v>
      </c>
      <c r="G1981" s="35"/>
      <c r="H1981" s="36"/>
    </row>
    <row r="1982" spans="1:8" s="2" customFormat="1" ht="16.95" customHeight="1">
      <c r="A1982" s="35"/>
      <c r="B1982" s="36"/>
      <c r="C1982" s="256" t="s">
        <v>1</v>
      </c>
      <c r="D1982" s="256" t="s">
        <v>1311</v>
      </c>
      <c r="E1982" s="18" t="s">
        <v>1</v>
      </c>
      <c r="F1982" s="188">
        <v>1.1830000000000001</v>
      </c>
      <c r="G1982" s="35"/>
      <c r="H1982" s="36"/>
    </row>
    <row r="1983" spans="1:8" s="2" customFormat="1" ht="16.95" customHeight="1">
      <c r="A1983" s="35"/>
      <c r="B1983" s="36"/>
      <c r="C1983" s="256" t="s">
        <v>1</v>
      </c>
      <c r="D1983" s="256" t="s">
        <v>1312</v>
      </c>
      <c r="E1983" s="18" t="s">
        <v>1</v>
      </c>
      <c r="F1983" s="188">
        <v>0</v>
      </c>
      <c r="G1983" s="35"/>
      <c r="H1983" s="36"/>
    </row>
    <row r="1984" spans="1:8" s="2" customFormat="1" ht="16.95" customHeight="1">
      <c r="A1984" s="35"/>
      <c r="B1984" s="36"/>
      <c r="C1984" s="256" t="s">
        <v>1</v>
      </c>
      <c r="D1984" s="256" t="s">
        <v>1177</v>
      </c>
      <c r="E1984" s="18" t="s">
        <v>1</v>
      </c>
      <c r="F1984" s="188">
        <v>0</v>
      </c>
      <c r="G1984" s="35"/>
      <c r="H1984" s="36"/>
    </row>
    <row r="1985" spans="1:8" s="2" customFormat="1" ht="16.95" customHeight="1">
      <c r="A1985" s="35"/>
      <c r="B1985" s="36"/>
      <c r="C1985" s="256" t="s">
        <v>1</v>
      </c>
      <c r="D1985" s="256" t="s">
        <v>1313</v>
      </c>
      <c r="E1985" s="18" t="s">
        <v>1</v>
      </c>
      <c r="F1985" s="188">
        <v>13.988</v>
      </c>
      <c r="G1985" s="35"/>
      <c r="H1985" s="36"/>
    </row>
    <row r="1986" spans="1:8" s="2" customFormat="1" ht="16.95" customHeight="1">
      <c r="A1986" s="35"/>
      <c r="B1986" s="36"/>
      <c r="C1986" s="256" t="s">
        <v>1</v>
      </c>
      <c r="D1986" s="256" t="s">
        <v>1314</v>
      </c>
      <c r="E1986" s="18" t="s">
        <v>1</v>
      </c>
      <c r="F1986" s="188">
        <v>0</v>
      </c>
      <c r="G1986" s="35"/>
      <c r="H1986" s="36"/>
    </row>
    <row r="1987" spans="1:8" s="2" customFormat="1" ht="16.95" customHeight="1">
      <c r="A1987" s="35"/>
      <c r="B1987" s="36"/>
      <c r="C1987" s="256" t="s">
        <v>1</v>
      </c>
      <c r="D1987" s="256" t="s">
        <v>1177</v>
      </c>
      <c r="E1987" s="18" t="s">
        <v>1</v>
      </c>
      <c r="F1987" s="188">
        <v>0</v>
      </c>
      <c r="G1987" s="35"/>
      <c r="H1987" s="36"/>
    </row>
    <row r="1988" spans="1:8" s="2" customFormat="1" ht="16.95" customHeight="1">
      <c r="A1988" s="35"/>
      <c r="B1988" s="36"/>
      <c r="C1988" s="256" t="s">
        <v>1</v>
      </c>
      <c r="D1988" s="256" t="s">
        <v>1315</v>
      </c>
      <c r="E1988" s="18" t="s">
        <v>1</v>
      </c>
      <c r="F1988" s="188">
        <v>9.3040000000000003</v>
      </c>
      <c r="G1988" s="35"/>
      <c r="H1988" s="36"/>
    </row>
    <row r="1989" spans="1:8" s="2" customFormat="1" ht="16.95" customHeight="1">
      <c r="A1989" s="35"/>
      <c r="B1989" s="36"/>
      <c r="C1989" s="256" t="s">
        <v>1</v>
      </c>
      <c r="D1989" s="256" t="s">
        <v>1226</v>
      </c>
      <c r="E1989" s="18" t="s">
        <v>1</v>
      </c>
      <c r="F1989" s="188">
        <v>0</v>
      </c>
      <c r="G1989" s="35"/>
      <c r="H1989" s="36"/>
    </row>
    <row r="1990" spans="1:8" s="2" customFormat="1" ht="16.95" customHeight="1">
      <c r="A1990" s="35"/>
      <c r="B1990" s="36"/>
      <c r="C1990" s="256" t="s">
        <v>1</v>
      </c>
      <c r="D1990" s="256" t="s">
        <v>1316</v>
      </c>
      <c r="E1990" s="18" t="s">
        <v>1</v>
      </c>
      <c r="F1990" s="188">
        <v>32.826999999999998</v>
      </c>
      <c r="G1990" s="35"/>
      <c r="H1990" s="36"/>
    </row>
    <row r="1991" spans="1:8" s="2" customFormat="1" ht="16.95" customHeight="1">
      <c r="A1991" s="35"/>
      <c r="B1991" s="36"/>
      <c r="C1991" s="256" t="s">
        <v>1</v>
      </c>
      <c r="D1991" s="256" t="s">
        <v>1317</v>
      </c>
      <c r="E1991" s="18" t="s">
        <v>1</v>
      </c>
      <c r="F1991" s="188">
        <v>0</v>
      </c>
      <c r="G1991" s="35"/>
      <c r="H1991" s="36"/>
    </row>
    <row r="1992" spans="1:8" s="2" customFormat="1" ht="16.95" customHeight="1">
      <c r="A1992" s="35"/>
      <c r="B1992" s="36"/>
      <c r="C1992" s="256" t="s">
        <v>1</v>
      </c>
      <c r="D1992" s="256" t="s">
        <v>1212</v>
      </c>
      <c r="E1992" s="18" t="s">
        <v>1</v>
      </c>
      <c r="F1992" s="188">
        <v>0</v>
      </c>
      <c r="G1992" s="35"/>
      <c r="H1992" s="36"/>
    </row>
    <row r="1993" spans="1:8" s="2" customFormat="1" ht="16.95" customHeight="1">
      <c r="A1993" s="35"/>
      <c r="B1993" s="36"/>
      <c r="C1993" s="256" t="s">
        <v>1</v>
      </c>
      <c r="D1993" s="256" t="s">
        <v>1318</v>
      </c>
      <c r="E1993" s="18" t="s">
        <v>1</v>
      </c>
      <c r="F1993" s="188">
        <v>0.16800000000000001</v>
      </c>
      <c r="G1993" s="35"/>
      <c r="H1993" s="36"/>
    </row>
    <row r="1994" spans="1:8" s="2" customFormat="1" ht="16.95" customHeight="1">
      <c r="A1994" s="35"/>
      <c r="B1994" s="36"/>
      <c r="C1994" s="256" t="s">
        <v>1</v>
      </c>
      <c r="D1994" s="256" t="s">
        <v>1177</v>
      </c>
      <c r="E1994" s="18" t="s">
        <v>1</v>
      </c>
      <c r="F1994" s="188">
        <v>0</v>
      </c>
      <c r="G1994" s="35"/>
      <c r="H1994" s="36"/>
    </row>
    <row r="1995" spans="1:8" s="2" customFormat="1" ht="16.95" customHeight="1">
      <c r="A1995" s="35"/>
      <c r="B1995" s="36"/>
      <c r="C1995" s="256" t="s">
        <v>1</v>
      </c>
      <c r="D1995" s="256" t="s">
        <v>1319</v>
      </c>
      <c r="E1995" s="18" t="s">
        <v>1</v>
      </c>
      <c r="F1995" s="188">
        <v>1.6120000000000001</v>
      </c>
      <c r="G1995" s="35"/>
      <c r="H1995" s="36"/>
    </row>
    <row r="1996" spans="1:8" s="2" customFormat="1" ht="16.95" customHeight="1">
      <c r="A1996" s="35"/>
      <c r="B1996" s="36"/>
      <c r="C1996" s="256" t="s">
        <v>1</v>
      </c>
      <c r="D1996" s="256" t="s">
        <v>1320</v>
      </c>
      <c r="E1996" s="18" t="s">
        <v>1</v>
      </c>
      <c r="F1996" s="188">
        <v>0.85899999999999999</v>
      </c>
      <c r="G1996" s="35"/>
      <c r="H1996" s="36"/>
    </row>
    <row r="1997" spans="1:8" s="2" customFormat="1" ht="16.95" customHeight="1">
      <c r="A1997" s="35"/>
      <c r="B1997" s="36"/>
      <c r="C1997" s="256" t="s">
        <v>1</v>
      </c>
      <c r="D1997" s="256" t="s">
        <v>1226</v>
      </c>
      <c r="E1997" s="18" t="s">
        <v>1</v>
      </c>
      <c r="F1997" s="188">
        <v>0</v>
      </c>
      <c r="G1997" s="35"/>
      <c r="H1997" s="36"/>
    </row>
    <row r="1998" spans="1:8" s="2" customFormat="1" ht="16.95" customHeight="1">
      <c r="A1998" s="35"/>
      <c r="B1998" s="36"/>
      <c r="C1998" s="256" t="s">
        <v>1</v>
      </c>
      <c r="D1998" s="256" t="s">
        <v>1321</v>
      </c>
      <c r="E1998" s="18" t="s">
        <v>1</v>
      </c>
      <c r="F1998" s="188">
        <v>16.832999999999998</v>
      </c>
      <c r="G1998" s="35"/>
      <c r="H1998" s="36"/>
    </row>
    <row r="1999" spans="1:8" s="2" customFormat="1" ht="16.95" customHeight="1">
      <c r="A1999" s="35"/>
      <c r="B1999" s="36"/>
      <c r="C1999" s="256" t="s">
        <v>1</v>
      </c>
      <c r="D1999" s="256" t="s">
        <v>1322</v>
      </c>
      <c r="E1999" s="18" t="s">
        <v>1</v>
      </c>
      <c r="F1999" s="188">
        <v>15.414</v>
      </c>
      <c r="G1999" s="35"/>
      <c r="H1999" s="36"/>
    </row>
    <row r="2000" spans="1:8" s="2" customFormat="1" ht="16.95" customHeight="1">
      <c r="A2000" s="35"/>
      <c r="B2000" s="36"/>
      <c r="C2000" s="256" t="s">
        <v>1</v>
      </c>
      <c r="D2000" s="256" t="s">
        <v>1323</v>
      </c>
      <c r="E2000" s="18" t="s">
        <v>1</v>
      </c>
      <c r="F2000" s="188">
        <v>-7.1189999999999998</v>
      </c>
      <c r="G2000" s="35"/>
      <c r="H2000" s="36"/>
    </row>
    <row r="2001" spans="1:8" s="2" customFormat="1" ht="16.95" customHeight="1">
      <c r="A2001" s="35"/>
      <c r="B2001" s="36"/>
      <c r="C2001" s="256" t="s">
        <v>1</v>
      </c>
      <c r="D2001" s="256" t="s">
        <v>1324</v>
      </c>
      <c r="E2001" s="18" t="s">
        <v>1</v>
      </c>
      <c r="F2001" s="188">
        <v>0.313</v>
      </c>
      <c r="G2001" s="35"/>
      <c r="H2001" s="36"/>
    </row>
    <row r="2002" spans="1:8" s="2" customFormat="1" ht="16.95" customHeight="1">
      <c r="A2002" s="35"/>
      <c r="B2002" s="36"/>
      <c r="C2002" s="256" t="s">
        <v>1</v>
      </c>
      <c r="D2002" s="256" t="s">
        <v>1325</v>
      </c>
      <c r="E2002" s="18" t="s">
        <v>1</v>
      </c>
      <c r="F2002" s="188">
        <v>0.80200000000000005</v>
      </c>
      <c r="G2002" s="35"/>
      <c r="H2002" s="36"/>
    </row>
    <row r="2003" spans="1:8" s="2" customFormat="1" ht="16.95" customHeight="1">
      <c r="A2003" s="35"/>
      <c r="B2003" s="36"/>
      <c r="C2003" s="256" t="s">
        <v>1</v>
      </c>
      <c r="D2003" s="256" t="s">
        <v>1326</v>
      </c>
      <c r="E2003" s="18" t="s">
        <v>1</v>
      </c>
      <c r="F2003" s="188">
        <v>0</v>
      </c>
      <c r="G2003" s="35"/>
      <c r="H2003" s="36"/>
    </row>
    <row r="2004" spans="1:8" s="2" customFormat="1" ht="16.95" customHeight="1">
      <c r="A2004" s="35"/>
      <c r="B2004" s="36"/>
      <c r="C2004" s="256" t="s">
        <v>1</v>
      </c>
      <c r="D2004" s="256" t="s">
        <v>1177</v>
      </c>
      <c r="E2004" s="18" t="s">
        <v>1</v>
      </c>
      <c r="F2004" s="188">
        <v>0</v>
      </c>
      <c r="G2004" s="35"/>
      <c r="H2004" s="36"/>
    </row>
    <row r="2005" spans="1:8" s="2" customFormat="1" ht="16.95" customHeight="1">
      <c r="A2005" s="35"/>
      <c r="B2005" s="36"/>
      <c r="C2005" s="256" t="s">
        <v>1</v>
      </c>
      <c r="D2005" s="256" t="s">
        <v>1327</v>
      </c>
      <c r="E2005" s="18" t="s">
        <v>1</v>
      </c>
      <c r="F2005" s="188">
        <v>1.6319999999999999</v>
      </c>
      <c r="G2005" s="35"/>
      <c r="H2005" s="36"/>
    </row>
    <row r="2006" spans="1:8" s="2" customFormat="1" ht="16.95" customHeight="1">
      <c r="A2006" s="35"/>
      <c r="B2006" s="36"/>
      <c r="C2006" s="256" t="s">
        <v>1</v>
      </c>
      <c r="D2006" s="256" t="s">
        <v>1328</v>
      </c>
      <c r="E2006" s="18" t="s">
        <v>1</v>
      </c>
      <c r="F2006" s="188">
        <v>0.86899999999999999</v>
      </c>
      <c r="G2006" s="35"/>
      <c r="H2006" s="36"/>
    </row>
    <row r="2007" spans="1:8" s="2" customFormat="1" ht="16.95" customHeight="1">
      <c r="A2007" s="35"/>
      <c r="B2007" s="36"/>
      <c r="C2007" s="256" t="s">
        <v>1</v>
      </c>
      <c r="D2007" s="256" t="s">
        <v>1226</v>
      </c>
      <c r="E2007" s="18" t="s">
        <v>1</v>
      </c>
      <c r="F2007" s="188">
        <v>0</v>
      </c>
      <c r="G2007" s="35"/>
      <c r="H2007" s="36"/>
    </row>
    <row r="2008" spans="1:8" s="2" customFormat="1" ht="16.95" customHeight="1">
      <c r="A2008" s="35"/>
      <c r="B2008" s="36"/>
      <c r="C2008" s="256" t="s">
        <v>1</v>
      </c>
      <c r="D2008" s="256" t="s">
        <v>1329</v>
      </c>
      <c r="E2008" s="18" t="s">
        <v>1</v>
      </c>
      <c r="F2008" s="188">
        <v>1.6160000000000001</v>
      </c>
      <c r="G2008" s="35"/>
      <c r="H2008" s="36"/>
    </row>
    <row r="2009" spans="1:8" s="2" customFormat="1" ht="16.95" customHeight="1">
      <c r="A2009" s="35"/>
      <c r="B2009" s="36"/>
      <c r="C2009" s="256" t="s">
        <v>1</v>
      </c>
      <c r="D2009" s="256" t="s">
        <v>1330</v>
      </c>
      <c r="E2009" s="18" t="s">
        <v>1</v>
      </c>
      <c r="F2009" s="188">
        <v>27.672000000000001</v>
      </c>
      <c r="G2009" s="35"/>
      <c r="H2009" s="36"/>
    </row>
    <row r="2010" spans="1:8" s="2" customFormat="1" ht="16.95" customHeight="1">
      <c r="A2010" s="35"/>
      <c r="B2010" s="36"/>
      <c r="C2010" s="256" t="s">
        <v>1</v>
      </c>
      <c r="D2010" s="256" t="s">
        <v>1331</v>
      </c>
      <c r="E2010" s="18" t="s">
        <v>1</v>
      </c>
      <c r="F2010" s="188">
        <v>-6.8170000000000002</v>
      </c>
      <c r="G2010" s="35"/>
      <c r="H2010" s="36"/>
    </row>
    <row r="2011" spans="1:8" s="2" customFormat="1" ht="16.95" customHeight="1">
      <c r="A2011" s="35"/>
      <c r="B2011" s="36"/>
      <c r="C2011" s="256" t="s">
        <v>1</v>
      </c>
      <c r="D2011" s="256" t="s">
        <v>1332</v>
      </c>
      <c r="E2011" s="18" t="s">
        <v>1</v>
      </c>
      <c r="F2011" s="188">
        <v>0.73</v>
      </c>
      <c r="G2011" s="35"/>
      <c r="H2011" s="36"/>
    </row>
    <row r="2012" spans="1:8" s="2" customFormat="1" ht="16.95" customHeight="1">
      <c r="A2012" s="35"/>
      <c r="B2012" s="36"/>
      <c r="C2012" s="256" t="s">
        <v>1</v>
      </c>
      <c r="D2012" s="256" t="s">
        <v>1333</v>
      </c>
      <c r="E2012" s="18" t="s">
        <v>1</v>
      </c>
      <c r="F2012" s="188">
        <v>0</v>
      </c>
      <c r="G2012" s="35"/>
      <c r="H2012" s="36"/>
    </row>
    <row r="2013" spans="1:8" s="2" customFormat="1" ht="16.95" customHeight="1">
      <c r="A2013" s="35"/>
      <c r="B2013" s="36"/>
      <c r="C2013" s="256" t="s">
        <v>1</v>
      </c>
      <c r="D2013" s="256" t="s">
        <v>1177</v>
      </c>
      <c r="E2013" s="18" t="s">
        <v>1</v>
      </c>
      <c r="F2013" s="188">
        <v>0</v>
      </c>
      <c r="G2013" s="35"/>
      <c r="H2013" s="36"/>
    </row>
    <row r="2014" spans="1:8" s="2" customFormat="1" ht="16.95" customHeight="1">
      <c r="A2014" s="35"/>
      <c r="B2014" s="36"/>
      <c r="C2014" s="256" t="s">
        <v>1</v>
      </c>
      <c r="D2014" s="256" t="s">
        <v>1334</v>
      </c>
      <c r="E2014" s="18" t="s">
        <v>1</v>
      </c>
      <c r="F2014" s="188">
        <v>2.032</v>
      </c>
      <c r="G2014" s="35"/>
      <c r="H2014" s="36"/>
    </row>
    <row r="2015" spans="1:8" s="2" customFormat="1" ht="16.95" customHeight="1">
      <c r="A2015" s="35"/>
      <c r="B2015" s="36"/>
      <c r="C2015" s="256" t="s">
        <v>1</v>
      </c>
      <c r="D2015" s="256" t="s">
        <v>1226</v>
      </c>
      <c r="E2015" s="18" t="s">
        <v>1</v>
      </c>
      <c r="F2015" s="188">
        <v>0</v>
      </c>
      <c r="G2015" s="35"/>
      <c r="H2015" s="36"/>
    </row>
    <row r="2016" spans="1:8" s="2" customFormat="1" ht="16.95" customHeight="1">
      <c r="A2016" s="35"/>
      <c r="B2016" s="36"/>
      <c r="C2016" s="256" t="s">
        <v>1</v>
      </c>
      <c r="D2016" s="256" t="s">
        <v>1335</v>
      </c>
      <c r="E2016" s="18" t="s">
        <v>1</v>
      </c>
      <c r="F2016" s="188">
        <v>15.231</v>
      </c>
      <c r="G2016" s="35"/>
      <c r="H2016" s="36"/>
    </row>
    <row r="2017" spans="1:8" s="2" customFormat="1" ht="16.95" customHeight="1">
      <c r="A2017" s="35"/>
      <c r="B2017" s="36"/>
      <c r="C2017" s="256" t="s">
        <v>1</v>
      </c>
      <c r="D2017" s="256" t="s">
        <v>1336</v>
      </c>
      <c r="E2017" s="18" t="s">
        <v>1</v>
      </c>
      <c r="F2017" s="188">
        <v>24.469000000000001</v>
      </c>
      <c r="G2017" s="35"/>
      <c r="H2017" s="36"/>
    </row>
    <row r="2018" spans="1:8" s="2" customFormat="1" ht="16.95" customHeight="1">
      <c r="A2018" s="35"/>
      <c r="B2018" s="36"/>
      <c r="C2018" s="256" t="s">
        <v>1</v>
      </c>
      <c r="D2018" s="256" t="s">
        <v>1337</v>
      </c>
      <c r="E2018" s="18" t="s">
        <v>1</v>
      </c>
      <c r="F2018" s="188">
        <v>-6.77</v>
      </c>
      <c r="G2018" s="35"/>
      <c r="H2018" s="36"/>
    </row>
    <row r="2019" spans="1:8" s="2" customFormat="1" ht="16.95" customHeight="1">
      <c r="A2019" s="35"/>
      <c r="B2019" s="36"/>
      <c r="C2019" s="256" t="s">
        <v>1</v>
      </c>
      <c r="D2019" s="256" t="s">
        <v>1338</v>
      </c>
      <c r="E2019" s="18" t="s">
        <v>1</v>
      </c>
      <c r="F2019" s="188">
        <v>0.60299999999999998</v>
      </c>
      <c r="G2019" s="35"/>
      <c r="H2019" s="36"/>
    </row>
    <row r="2020" spans="1:8" s="2" customFormat="1" ht="16.95" customHeight="1">
      <c r="A2020" s="35"/>
      <c r="B2020" s="36"/>
      <c r="C2020" s="256" t="s">
        <v>1</v>
      </c>
      <c r="D2020" s="256" t="s">
        <v>1339</v>
      </c>
      <c r="E2020" s="18" t="s">
        <v>1</v>
      </c>
      <c r="F2020" s="188">
        <v>0</v>
      </c>
      <c r="G2020" s="35"/>
      <c r="H2020" s="36"/>
    </row>
    <row r="2021" spans="1:8" s="2" customFormat="1" ht="16.95" customHeight="1">
      <c r="A2021" s="35"/>
      <c r="B2021" s="36"/>
      <c r="C2021" s="256" t="s">
        <v>1</v>
      </c>
      <c r="D2021" s="256" t="s">
        <v>1226</v>
      </c>
      <c r="E2021" s="18" t="s">
        <v>1</v>
      </c>
      <c r="F2021" s="188">
        <v>0</v>
      </c>
      <c r="G2021" s="35"/>
      <c r="H2021" s="36"/>
    </row>
    <row r="2022" spans="1:8" s="2" customFormat="1" ht="16.95" customHeight="1">
      <c r="A2022" s="35"/>
      <c r="B2022" s="36"/>
      <c r="C2022" s="256" t="s">
        <v>1</v>
      </c>
      <c r="D2022" s="256" t="s">
        <v>1340</v>
      </c>
      <c r="E2022" s="18" t="s">
        <v>1</v>
      </c>
      <c r="F2022" s="188">
        <v>9.2569999999999997</v>
      </c>
      <c r="G2022" s="35"/>
      <c r="H2022" s="36"/>
    </row>
    <row r="2023" spans="1:8" s="2" customFormat="1" ht="16.95" customHeight="1">
      <c r="A2023" s="35"/>
      <c r="B2023" s="36"/>
      <c r="C2023" s="256" t="s">
        <v>1</v>
      </c>
      <c r="D2023" s="256" t="s">
        <v>1341</v>
      </c>
      <c r="E2023" s="18" t="s">
        <v>1</v>
      </c>
      <c r="F2023" s="188">
        <v>0</v>
      </c>
      <c r="G2023" s="35"/>
      <c r="H2023" s="36"/>
    </row>
    <row r="2024" spans="1:8" s="2" customFormat="1" ht="16.95" customHeight="1">
      <c r="A2024" s="35"/>
      <c r="B2024" s="36"/>
      <c r="C2024" s="256" t="s">
        <v>1</v>
      </c>
      <c r="D2024" s="256" t="s">
        <v>1177</v>
      </c>
      <c r="E2024" s="18" t="s">
        <v>1</v>
      </c>
      <c r="F2024" s="188">
        <v>0</v>
      </c>
      <c r="G2024" s="35"/>
      <c r="H2024" s="36"/>
    </row>
    <row r="2025" spans="1:8" s="2" customFormat="1" ht="16.95" customHeight="1">
      <c r="A2025" s="35"/>
      <c r="B2025" s="36"/>
      <c r="C2025" s="256" t="s">
        <v>1</v>
      </c>
      <c r="D2025" s="256" t="s">
        <v>1342</v>
      </c>
      <c r="E2025" s="18" t="s">
        <v>1</v>
      </c>
      <c r="F2025" s="188">
        <v>1.9259999999999999</v>
      </c>
      <c r="G2025" s="35"/>
      <c r="H2025" s="36"/>
    </row>
    <row r="2026" spans="1:8" s="2" customFormat="1" ht="16.95" customHeight="1">
      <c r="A2026" s="35"/>
      <c r="B2026" s="36"/>
      <c r="C2026" s="256" t="s">
        <v>1</v>
      </c>
      <c r="D2026" s="256" t="s">
        <v>1343</v>
      </c>
      <c r="E2026" s="18" t="s">
        <v>1</v>
      </c>
      <c r="F2026" s="188">
        <v>7.1159999999999997</v>
      </c>
      <c r="G2026" s="35"/>
      <c r="H2026" s="36"/>
    </row>
    <row r="2027" spans="1:8" s="2" customFormat="1" ht="16.95" customHeight="1">
      <c r="A2027" s="35"/>
      <c r="B2027" s="36"/>
      <c r="C2027" s="256" t="s">
        <v>1</v>
      </c>
      <c r="D2027" s="256" t="s">
        <v>1226</v>
      </c>
      <c r="E2027" s="18" t="s">
        <v>1</v>
      </c>
      <c r="F2027" s="188">
        <v>0</v>
      </c>
      <c r="G2027" s="35"/>
      <c r="H2027" s="36"/>
    </row>
    <row r="2028" spans="1:8" s="2" customFormat="1" ht="16.95" customHeight="1">
      <c r="A2028" s="35"/>
      <c r="B2028" s="36"/>
      <c r="C2028" s="256" t="s">
        <v>1</v>
      </c>
      <c r="D2028" s="256" t="s">
        <v>1344</v>
      </c>
      <c r="E2028" s="18" t="s">
        <v>1</v>
      </c>
      <c r="F2028" s="188">
        <v>15.984999999999999</v>
      </c>
      <c r="G2028" s="35"/>
      <c r="H2028" s="36"/>
    </row>
    <row r="2029" spans="1:8" s="2" customFormat="1" ht="16.95" customHeight="1">
      <c r="A2029" s="35"/>
      <c r="B2029" s="36"/>
      <c r="C2029" s="256" t="s">
        <v>1</v>
      </c>
      <c r="D2029" s="256" t="s">
        <v>1345</v>
      </c>
      <c r="E2029" s="18" t="s">
        <v>1</v>
      </c>
      <c r="F2029" s="188">
        <v>18.597999999999999</v>
      </c>
      <c r="G2029" s="35"/>
      <c r="H2029" s="36"/>
    </row>
    <row r="2030" spans="1:8" s="2" customFormat="1" ht="16.95" customHeight="1">
      <c r="A2030" s="35"/>
      <c r="B2030" s="36"/>
      <c r="C2030" s="256" t="s">
        <v>1</v>
      </c>
      <c r="D2030" s="256" t="s">
        <v>1346</v>
      </c>
      <c r="E2030" s="18" t="s">
        <v>1</v>
      </c>
      <c r="F2030" s="188">
        <v>-8.6069999999999993</v>
      </c>
      <c r="G2030" s="35"/>
      <c r="H2030" s="36"/>
    </row>
    <row r="2031" spans="1:8" s="2" customFormat="1" ht="16.95" customHeight="1">
      <c r="A2031" s="35"/>
      <c r="B2031" s="36"/>
      <c r="C2031" s="256" t="s">
        <v>1</v>
      </c>
      <c r="D2031" s="256" t="s">
        <v>1347</v>
      </c>
      <c r="E2031" s="18" t="s">
        <v>1</v>
      </c>
      <c r="F2031" s="188">
        <v>2.0230000000000001</v>
      </c>
      <c r="G2031" s="35"/>
      <c r="H2031" s="36"/>
    </row>
    <row r="2032" spans="1:8" s="2" customFormat="1" ht="16.95" customHeight="1">
      <c r="A2032" s="35"/>
      <c r="B2032" s="36"/>
      <c r="C2032" s="256" t="s">
        <v>1</v>
      </c>
      <c r="D2032" s="256" t="s">
        <v>1348</v>
      </c>
      <c r="E2032" s="18" t="s">
        <v>1</v>
      </c>
      <c r="F2032" s="188">
        <v>0</v>
      </c>
      <c r="G2032" s="35"/>
      <c r="H2032" s="36"/>
    </row>
    <row r="2033" spans="1:8" s="2" customFormat="1" ht="16.95" customHeight="1">
      <c r="A2033" s="35"/>
      <c r="B2033" s="36"/>
      <c r="C2033" s="256" t="s">
        <v>1</v>
      </c>
      <c r="D2033" s="256" t="s">
        <v>1226</v>
      </c>
      <c r="E2033" s="18" t="s">
        <v>1</v>
      </c>
      <c r="F2033" s="188">
        <v>0</v>
      </c>
      <c r="G2033" s="35"/>
      <c r="H2033" s="36"/>
    </row>
    <row r="2034" spans="1:8" s="2" customFormat="1" ht="16.95" customHeight="1">
      <c r="A2034" s="35"/>
      <c r="B2034" s="36"/>
      <c r="C2034" s="256" t="s">
        <v>1</v>
      </c>
      <c r="D2034" s="256" t="s">
        <v>1349</v>
      </c>
      <c r="E2034" s="18" t="s">
        <v>1</v>
      </c>
      <c r="F2034" s="188">
        <v>15.372999999999999</v>
      </c>
      <c r="G2034" s="35"/>
      <c r="H2034" s="36"/>
    </row>
    <row r="2035" spans="1:8" s="2" customFormat="1" ht="16.95" customHeight="1">
      <c r="A2035" s="35"/>
      <c r="B2035" s="36"/>
      <c r="C2035" s="256" t="s">
        <v>1</v>
      </c>
      <c r="D2035" s="256" t="s">
        <v>1350</v>
      </c>
      <c r="E2035" s="18" t="s">
        <v>1</v>
      </c>
      <c r="F2035" s="188">
        <v>2.6640000000000001</v>
      </c>
      <c r="G2035" s="35"/>
      <c r="H2035" s="36"/>
    </row>
    <row r="2036" spans="1:8" s="2" customFormat="1" ht="16.95" customHeight="1">
      <c r="A2036" s="35"/>
      <c r="B2036" s="36"/>
      <c r="C2036" s="256" t="s">
        <v>1</v>
      </c>
      <c r="D2036" s="256" t="s">
        <v>1351</v>
      </c>
      <c r="E2036" s="18" t="s">
        <v>1</v>
      </c>
      <c r="F2036" s="188">
        <v>-6.8780000000000001</v>
      </c>
      <c r="G2036" s="35"/>
      <c r="H2036" s="36"/>
    </row>
    <row r="2037" spans="1:8" s="2" customFormat="1" ht="16.95" customHeight="1">
      <c r="A2037" s="35"/>
      <c r="B2037" s="36"/>
      <c r="C2037" s="256" t="s">
        <v>1</v>
      </c>
      <c r="D2037" s="256" t="s">
        <v>1352</v>
      </c>
      <c r="E2037" s="18" t="s">
        <v>1</v>
      </c>
      <c r="F2037" s="188">
        <v>0.63200000000000001</v>
      </c>
      <c r="G2037" s="35"/>
      <c r="H2037" s="36"/>
    </row>
    <row r="2038" spans="1:8" s="2" customFormat="1" ht="16.95" customHeight="1">
      <c r="A2038" s="35"/>
      <c r="B2038" s="36"/>
      <c r="C2038" s="256" t="s">
        <v>1</v>
      </c>
      <c r="D2038" s="256" t="s">
        <v>1076</v>
      </c>
      <c r="E2038" s="18" t="s">
        <v>1</v>
      </c>
      <c r="F2038" s="188">
        <v>0</v>
      </c>
      <c r="G2038" s="35"/>
      <c r="H2038" s="36"/>
    </row>
    <row r="2039" spans="1:8" s="2" customFormat="1" ht="16.95" customHeight="1">
      <c r="A2039" s="35"/>
      <c r="B2039" s="36"/>
      <c r="C2039" s="256" t="s">
        <v>1</v>
      </c>
      <c r="D2039" s="256" t="s">
        <v>1177</v>
      </c>
      <c r="E2039" s="18" t="s">
        <v>1</v>
      </c>
      <c r="F2039" s="188">
        <v>0</v>
      </c>
      <c r="G2039" s="35"/>
      <c r="H2039" s="36"/>
    </row>
    <row r="2040" spans="1:8" s="2" customFormat="1" ht="16.95" customHeight="1">
      <c r="A2040" s="35"/>
      <c r="B2040" s="36"/>
      <c r="C2040" s="256" t="s">
        <v>1</v>
      </c>
      <c r="D2040" s="256" t="s">
        <v>1353</v>
      </c>
      <c r="E2040" s="18" t="s">
        <v>1</v>
      </c>
      <c r="F2040" s="188">
        <v>7.56</v>
      </c>
      <c r="G2040" s="35"/>
      <c r="H2040" s="36"/>
    </row>
    <row r="2041" spans="1:8" s="2" customFormat="1" ht="16.95" customHeight="1">
      <c r="A2041" s="35"/>
      <c r="B2041" s="36"/>
      <c r="C2041" s="256" t="s">
        <v>1</v>
      </c>
      <c r="D2041" s="256" t="s">
        <v>1226</v>
      </c>
      <c r="E2041" s="18" t="s">
        <v>1</v>
      </c>
      <c r="F2041" s="188">
        <v>0</v>
      </c>
      <c r="G2041" s="35"/>
      <c r="H2041" s="36"/>
    </row>
    <row r="2042" spans="1:8" s="2" customFormat="1" ht="16.95" customHeight="1">
      <c r="A2042" s="35"/>
      <c r="B2042" s="36"/>
      <c r="C2042" s="256" t="s">
        <v>1</v>
      </c>
      <c r="D2042" s="256" t="s">
        <v>1354</v>
      </c>
      <c r="E2042" s="18" t="s">
        <v>1</v>
      </c>
      <c r="F2042" s="188">
        <v>6.1539999999999999</v>
      </c>
      <c r="G2042" s="35"/>
      <c r="H2042" s="36"/>
    </row>
    <row r="2043" spans="1:8" s="2" customFormat="1" ht="16.95" customHeight="1">
      <c r="A2043" s="35"/>
      <c r="B2043" s="36"/>
      <c r="C2043" s="256" t="s">
        <v>1</v>
      </c>
      <c r="D2043" s="256" t="s">
        <v>1355</v>
      </c>
      <c r="E2043" s="18" t="s">
        <v>1</v>
      </c>
      <c r="F2043" s="188">
        <v>-4.2649999999999997</v>
      </c>
      <c r="G2043" s="35"/>
      <c r="H2043" s="36"/>
    </row>
    <row r="2044" spans="1:8" s="2" customFormat="1" ht="16.95" customHeight="1">
      <c r="A2044" s="35"/>
      <c r="B2044" s="36"/>
      <c r="C2044" s="256" t="s">
        <v>1</v>
      </c>
      <c r="D2044" s="256" t="s">
        <v>1356</v>
      </c>
      <c r="E2044" s="18" t="s">
        <v>1</v>
      </c>
      <c r="F2044" s="188">
        <v>3.3000000000000002E-2</v>
      </c>
      <c r="G2044" s="35"/>
      <c r="H2044" s="36"/>
    </row>
    <row r="2045" spans="1:8" s="2" customFormat="1" ht="16.95" customHeight="1">
      <c r="A2045" s="35"/>
      <c r="B2045" s="36"/>
      <c r="C2045" s="256" t="s">
        <v>1</v>
      </c>
      <c r="D2045" s="256" t="s">
        <v>1226</v>
      </c>
      <c r="E2045" s="18" t="s">
        <v>1</v>
      </c>
      <c r="F2045" s="188">
        <v>0</v>
      </c>
      <c r="G2045" s="35"/>
      <c r="H2045" s="36"/>
    </row>
    <row r="2046" spans="1:8" s="2" customFormat="1" ht="16.95" customHeight="1">
      <c r="A2046" s="35"/>
      <c r="B2046" s="36"/>
      <c r="C2046" s="256" t="s">
        <v>1</v>
      </c>
      <c r="D2046" s="256" t="s">
        <v>1357</v>
      </c>
      <c r="E2046" s="18" t="s">
        <v>1</v>
      </c>
      <c r="F2046" s="188">
        <v>1.954</v>
      </c>
      <c r="G2046" s="35"/>
      <c r="H2046" s="36"/>
    </row>
    <row r="2047" spans="1:8" s="2" customFormat="1" ht="16.95" customHeight="1">
      <c r="A2047" s="35"/>
      <c r="B2047" s="36"/>
      <c r="C2047" s="256" t="s">
        <v>1</v>
      </c>
      <c r="D2047" s="256" t="s">
        <v>1080</v>
      </c>
      <c r="E2047" s="18" t="s">
        <v>1</v>
      </c>
      <c r="F2047" s="188">
        <v>0</v>
      </c>
      <c r="G2047" s="35"/>
      <c r="H2047" s="36"/>
    </row>
    <row r="2048" spans="1:8" s="2" customFormat="1" ht="16.95" customHeight="1">
      <c r="A2048" s="35"/>
      <c r="B2048" s="36"/>
      <c r="C2048" s="256" t="s">
        <v>1</v>
      </c>
      <c r="D2048" s="256" t="s">
        <v>1226</v>
      </c>
      <c r="E2048" s="18" t="s">
        <v>1</v>
      </c>
      <c r="F2048" s="188">
        <v>0</v>
      </c>
      <c r="G2048" s="35"/>
      <c r="H2048" s="36"/>
    </row>
    <row r="2049" spans="1:8" s="2" customFormat="1" ht="16.95" customHeight="1">
      <c r="A2049" s="35"/>
      <c r="B2049" s="36"/>
      <c r="C2049" s="256" t="s">
        <v>1</v>
      </c>
      <c r="D2049" s="256" t="s">
        <v>1358</v>
      </c>
      <c r="E2049" s="18" t="s">
        <v>1</v>
      </c>
      <c r="F2049" s="188">
        <v>4.0780000000000003</v>
      </c>
      <c r="G2049" s="35"/>
      <c r="H2049" s="36"/>
    </row>
    <row r="2050" spans="1:8" s="2" customFormat="1" ht="16.95" customHeight="1">
      <c r="A2050" s="35"/>
      <c r="B2050" s="36"/>
      <c r="C2050" s="256" t="s">
        <v>1</v>
      </c>
      <c r="D2050" s="256" t="s">
        <v>1359</v>
      </c>
      <c r="E2050" s="18" t="s">
        <v>1</v>
      </c>
      <c r="F2050" s="188">
        <v>-2.827</v>
      </c>
      <c r="G2050" s="35"/>
      <c r="H2050" s="36"/>
    </row>
    <row r="2051" spans="1:8" s="2" customFormat="1" ht="16.95" customHeight="1">
      <c r="A2051" s="35"/>
      <c r="B2051" s="36"/>
      <c r="C2051" s="256" t="s">
        <v>1</v>
      </c>
      <c r="D2051" s="256" t="s">
        <v>1360</v>
      </c>
      <c r="E2051" s="18" t="s">
        <v>1</v>
      </c>
      <c r="F2051" s="188">
        <v>0.26</v>
      </c>
      <c r="G2051" s="35"/>
      <c r="H2051" s="36"/>
    </row>
    <row r="2052" spans="1:8" s="2" customFormat="1" ht="16.95" customHeight="1">
      <c r="A2052" s="35"/>
      <c r="B2052" s="36"/>
      <c r="C2052" s="256" t="s">
        <v>1</v>
      </c>
      <c r="D2052" s="256" t="s">
        <v>1361</v>
      </c>
      <c r="E2052" s="18" t="s">
        <v>1</v>
      </c>
      <c r="F2052" s="188">
        <v>0</v>
      </c>
      <c r="G2052" s="35"/>
      <c r="H2052" s="36"/>
    </row>
    <row r="2053" spans="1:8" s="2" customFormat="1" ht="16.95" customHeight="1">
      <c r="A2053" s="35"/>
      <c r="B2053" s="36"/>
      <c r="C2053" s="256" t="s">
        <v>1</v>
      </c>
      <c r="D2053" s="256" t="s">
        <v>1226</v>
      </c>
      <c r="E2053" s="18" t="s">
        <v>1</v>
      </c>
      <c r="F2053" s="188">
        <v>0</v>
      </c>
      <c r="G2053" s="35"/>
      <c r="H2053" s="36"/>
    </row>
    <row r="2054" spans="1:8" s="2" customFormat="1" ht="16.95" customHeight="1">
      <c r="A2054" s="35"/>
      <c r="B2054" s="36"/>
      <c r="C2054" s="256" t="s">
        <v>1</v>
      </c>
      <c r="D2054" s="256" t="s">
        <v>1362</v>
      </c>
      <c r="E2054" s="18" t="s">
        <v>1</v>
      </c>
      <c r="F2054" s="188">
        <v>13.641</v>
      </c>
      <c r="G2054" s="35"/>
      <c r="H2054" s="36"/>
    </row>
    <row r="2055" spans="1:8" s="2" customFormat="1" ht="16.95" customHeight="1">
      <c r="A2055" s="35"/>
      <c r="B2055" s="36"/>
      <c r="C2055" s="256" t="s">
        <v>1</v>
      </c>
      <c r="D2055" s="256" t="s">
        <v>1363</v>
      </c>
      <c r="E2055" s="18" t="s">
        <v>1</v>
      </c>
      <c r="F2055" s="188">
        <v>-3.2589999999999999</v>
      </c>
      <c r="G2055" s="35"/>
      <c r="H2055" s="36"/>
    </row>
    <row r="2056" spans="1:8" s="2" customFormat="1" ht="16.95" customHeight="1">
      <c r="A2056" s="35"/>
      <c r="B2056" s="36"/>
      <c r="C2056" s="256" t="s">
        <v>1</v>
      </c>
      <c r="D2056" s="256" t="s">
        <v>1364</v>
      </c>
      <c r="E2056" s="18" t="s">
        <v>1</v>
      </c>
      <c r="F2056" s="188">
        <v>0.29899999999999999</v>
      </c>
      <c r="G2056" s="35"/>
      <c r="H2056" s="36"/>
    </row>
    <row r="2057" spans="1:8" s="2" customFormat="1" ht="16.95" customHeight="1">
      <c r="A2057" s="35"/>
      <c r="B2057" s="36"/>
      <c r="C2057" s="256" t="s">
        <v>1</v>
      </c>
      <c r="D2057" s="256" t="s">
        <v>1082</v>
      </c>
      <c r="E2057" s="18" t="s">
        <v>1</v>
      </c>
      <c r="F2057" s="188">
        <v>0</v>
      </c>
      <c r="G2057" s="35"/>
      <c r="H2057" s="36"/>
    </row>
    <row r="2058" spans="1:8" s="2" customFormat="1" ht="16.95" customHeight="1">
      <c r="A2058" s="35"/>
      <c r="B2058" s="36"/>
      <c r="C2058" s="256" t="s">
        <v>1</v>
      </c>
      <c r="D2058" s="256" t="s">
        <v>1177</v>
      </c>
      <c r="E2058" s="18" t="s">
        <v>1</v>
      </c>
      <c r="F2058" s="188">
        <v>0</v>
      </c>
      <c r="G2058" s="35"/>
      <c r="H2058" s="36"/>
    </row>
    <row r="2059" spans="1:8" s="2" customFormat="1" ht="16.95" customHeight="1">
      <c r="A2059" s="35"/>
      <c r="B2059" s="36"/>
      <c r="C2059" s="256" t="s">
        <v>1</v>
      </c>
      <c r="D2059" s="256" t="s">
        <v>1365</v>
      </c>
      <c r="E2059" s="18" t="s">
        <v>1</v>
      </c>
      <c r="F2059" s="188">
        <v>4.8620000000000001</v>
      </c>
      <c r="G2059" s="35"/>
      <c r="H2059" s="36"/>
    </row>
    <row r="2060" spans="1:8" s="2" customFormat="1" ht="16.95" customHeight="1">
      <c r="A2060" s="35"/>
      <c r="B2060" s="36"/>
      <c r="C2060" s="256" t="s">
        <v>1</v>
      </c>
      <c r="D2060" s="256" t="s">
        <v>1212</v>
      </c>
      <c r="E2060" s="18" t="s">
        <v>1</v>
      </c>
      <c r="F2060" s="188">
        <v>0</v>
      </c>
      <c r="G2060" s="35"/>
      <c r="H2060" s="36"/>
    </row>
    <row r="2061" spans="1:8" s="2" customFormat="1" ht="16.95" customHeight="1">
      <c r="A2061" s="35"/>
      <c r="B2061" s="36"/>
      <c r="C2061" s="256" t="s">
        <v>1</v>
      </c>
      <c r="D2061" s="256" t="s">
        <v>1366</v>
      </c>
      <c r="E2061" s="18" t="s">
        <v>1</v>
      </c>
      <c r="F2061" s="188">
        <v>3.6859999999999999</v>
      </c>
      <c r="G2061" s="35"/>
      <c r="H2061" s="36"/>
    </row>
    <row r="2062" spans="1:8" s="2" customFormat="1" ht="16.95" customHeight="1">
      <c r="A2062" s="35"/>
      <c r="B2062" s="36"/>
      <c r="C2062" s="256" t="s">
        <v>1</v>
      </c>
      <c r="D2062" s="256" t="s">
        <v>1226</v>
      </c>
      <c r="E2062" s="18" t="s">
        <v>1</v>
      </c>
      <c r="F2062" s="188">
        <v>0</v>
      </c>
      <c r="G2062" s="35"/>
      <c r="H2062" s="36"/>
    </row>
    <row r="2063" spans="1:8" s="2" customFormat="1" ht="16.95" customHeight="1">
      <c r="A2063" s="35"/>
      <c r="B2063" s="36"/>
      <c r="C2063" s="256" t="s">
        <v>1</v>
      </c>
      <c r="D2063" s="256" t="s">
        <v>1367</v>
      </c>
      <c r="E2063" s="18" t="s">
        <v>1</v>
      </c>
      <c r="F2063" s="188">
        <v>15.811</v>
      </c>
      <c r="G2063" s="35"/>
      <c r="H2063" s="36"/>
    </row>
    <row r="2064" spans="1:8" s="2" customFormat="1" ht="16.95" customHeight="1">
      <c r="A2064" s="35"/>
      <c r="B2064" s="36"/>
      <c r="C2064" s="256" t="s">
        <v>1</v>
      </c>
      <c r="D2064" s="256" t="s">
        <v>1368</v>
      </c>
      <c r="E2064" s="18" t="s">
        <v>1</v>
      </c>
      <c r="F2064" s="188">
        <v>12.935</v>
      </c>
      <c r="G2064" s="35"/>
      <c r="H2064" s="36"/>
    </row>
    <row r="2065" spans="1:8" s="2" customFormat="1" ht="16.95" customHeight="1">
      <c r="A2065" s="35"/>
      <c r="B2065" s="36"/>
      <c r="C2065" s="256" t="s">
        <v>1</v>
      </c>
      <c r="D2065" s="256" t="s">
        <v>1369</v>
      </c>
      <c r="E2065" s="18" t="s">
        <v>1</v>
      </c>
      <c r="F2065" s="188">
        <v>-5.4859999999999998</v>
      </c>
      <c r="G2065" s="35"/>
      <c r="H2065" s="36"/>
    </row>
    <row r="2066" spans="1:8" s="2" customFormat="1" ht="16.95" customHeight="1">
      <c r="A2066" s="35"/>
      <c r="B2066" s="36"/>
      <c r="C2066" s="256" t="s">
        <v>1</v>
      </c>
      <c r="D2066" s="256" t="s">
        <v>1370</v>
      </c>
      <c r="E2066" s="18" t="s">
        <v>1</v>
      </c>
      <c r="F2066" s="188">
        <v>0.193</v>
      </c>
      <c r="G2066" s="35"/>
      <c r="H2066" s="36"/>
    </row>
    <row r="2067" spans="1:8" s="2" customFormat="1" ht="16.95" customHeight="1">
      <c r="A2067" s="35"/>
      <c r="B2067" s="36"/>
      <c r="C2067" s="256" t="s">
        <v>1</v>
      </c>
      <c r="D2067" s="256" t="s">
        <v>1371</v>
      </c>
      <c r="E2067" s="18" t="s">
        <v>1</v>
      </c>
      <c r="F2067" s="188">
        <v>0</v>
      </c>
      <c r="G2067" s="35"/>
      <c r="H2067" s="36"/>
    </row>
    <row r="2068" spans="1:8" s="2" customFormat="1" ht="16.95" customHeight="1">
      <c r="A2068" s="35"/>
      <c r="B2068" s="36"/>
      <c r="C2068" s="256" t="s">
        <v>1</v>
      </c>
      <c r="D2068" s="256" t="s">
        <v>1226</v>
      </c>
      <c r="E2068" s="18" t="s">
        <v>1</v>
      </c>
      <c r="F2068" s="188">
        <v>0</v>
      </c>
      <c r="G2068" s="35"/>
      <c r="H2068" s="36"/>
    </row>
    <row r="2069" spans="1:8" s="2" customFormat="1" ht="16.95" customHeight="1">
      <c r="A2069" s="35"/>
      <c r="B2069" s="36"/>
      <c r="C2069" s="256" t="s">
        <v>1</v>
      </c>
      <c r="D2069" s="256" t="s">
        <v>1372</v>
      </c>
      <c r="E2069" s="18" t="s">
        <v>1</v>
      </c>
      <c r="F2069" s="188">
        <v>5.5019999999999998</v>
      </c>
      <c r="G2069" s="35"/>
      <c r="H2069" s="36"/>
    </row>
    <row r="2070" spans="1:8" s="2" customFormat="1" ht="16.95" customHeight="1">
      <c r="A2070" s="35"/>
      <c r="B2070" s="36"/>
      <c r="C2070" s="256" t="s">
        <v>1</v>
      </c>
      <c r="D2070" s="256" t="s">
        <v>1373</v>
      </c>
      <c r="E2070" s="18" t="s">
        <v>1</v>
      </c>
      <c r="F2070" s="188">
        <v>4.9980000000000002</v>
      </c>
      <c r="G2070" s="35"/>
      <c r="H2070" s="36"/>
    </row>
    <row r="2071" spans="1:8" s="2" customFormat="1" ht="16.95" customHeight="1">
      <c r="A2071" s="35"/>
      <c r="B2071" s="36"/>
      <c r="C2071" s="256" t="s">
        <v>1</v>
      </c>
      <c r="D2071" s="256" t="s">
        <v>1374</v>
      </c>
      <c r="E2071" s="18" t="s">
        <v>1</v>
      </c>
      <c r="F2071" s="188">
        <v>0</v>
      </c>
      <c r="G2071" s="35"/>
      <c r="H2071" s="36"/>
    </row>
    <row r="2072" spans="1:8" s="2" customFormat="1" ht="16.95" customHeight="1">
      <c r="A2072" s="35"/>
      <c r="B2072" s="36"/>
      <c r="C2072" s="256" t="s">
        <v>1</v>
      </c>
      <c r="D2072" s="256" t="s">
        <v>1226</v>
      </c>
      <c r="E2072" s="18" t="s">
        <v>1</v>
      </c>
      <c r="F2072" s="188">
        <v>0</v>
      </c>
      <c r="G2072" s="35"/>
      <c r="H2072" s="36"/>
    </row>
    <row r="2073" spans="1:8" s="2" customFormat="1" ht="16.95" customHeight="1">
      <c r="A2073" s="35"/>
      <c r="B2073" s="36"/>
      <c r="C2073" s="256" t="s">
        <v>1</v>
      </c>
      <c r="D2073" s="256" t="s">
        <v>1375</v>
      </c>
      <c r="E2073" s="18" t="s">
        <v>1</v>
      </c>
      <c r="F2073" s="188">
        <v>2.78</v>
      </c>
      <c r="G2073" s="35"/>
      <c r="H2073" s="36"/>
    </row>
    <row r="2074" spans="1:8" s="2" customFormat="1" ht="16.95" customHeight="1">
      <c r="A2074" s="35"/>
      <c r="B2074" s="36"/>
      <c r="C2074" s="256" t="s">
        <v>1</v>
      </c>
      <c r="D2074" s="256" t="s">
        <v>1376</v>
      </c>
      <c r="E2074" s="18" t="s">
        <v>1</v>
      </c>
      <c r="F2074" s="188">
        <v>0</v>
      </c>
      <c r="G2074" s="35"/>
      <c r="H2074" s="36"/>
    </row>
    <row r="2075" spans="1:8" s="2" customFormat="1" ht="16.95" customHeight="1">
      <c r="A2075" s="35"/>
      <c r="B2075" s="36"/>
      <c r="C2075" s="256" t="s">
        <v>1</v>
      </c>
      <c r="D2075" s="256" t="s">
        <v>1226</v>
      </c>
      <c r="E2075" s="18" t="s">
        <v>1</v>
      </c>
      <c r="F2075" s="188">
        <v>0</v>
      </c>
      <c r="G2075" s="35"/>
      <c r="H2075" s="36"/>
    </row>
    <row r="2076" spans="1:8" s="2" customFormat="1" ht="16.95" customHeight="1">
      <c r="A2076" s="35"/>
      <c r="B2076" s="36"/>
      <c r="C2076" s="256" t="s">
        <v>1</v>
      </c>
      <c r="D2076" s="256" t="s">
        <v>1377</v>
      </c>
      <c r="E2076" s="18" t="s">
        <v>1</v>
      </c>
      <c r="F2076" s="188">
        <v>2.78</v>
      </c>
      <c r="G2076" s="35"/>
      <c r="H2076" s="36"/>
    </row>
    <row r="2077" spans="1:8" s="2" customFormat="1" ht="16.95" customHeight="1">
      <c r="A2077" s="35"/>
      <c r="B2077" s="36"/>
      <c r="C2077" s="256" t="s">
        <v>1</v>
      </c>
      <c r="D2077" s="256" t="s">
        <v>1378</v>
      </c>
      <c r="E2077" s="18" t="s">
        <v>1</v>
      </c>
      <c r="F2077" s="188">
        <v>13.298999999999999</v>
      </c>
      <c r="G2077" s="35"/>
      <c r="H2077" s="36"/>
    </row>
    <row r="2078" spans="1:8" s="2" customFormat="1" ht="16.95" customHeight="1">
      <c r="A2078" s="35"/>
      <c r="B2078" s="36"/>
      <c r="C2078" s="256" t="s">
        <v>1</v>
      </c>
      <c r="D2078" s="256" t="s">
        <v>1379</v>
      </c>
      <c r="E2078" s="18" t="s">
        <v>1</v>
      </c>
      <c r="F2078" s="188">
        <v>-6.55</v>
      </c>
      <c r="G2078" s="35"/>
      <c r="H2078" s="36"/>
    </row>
    <row r="2079" spans="1:8" s="2" customFormat="1" ht="16.95" customHeight="1">
      <c r="A2079" s="35"/>
      <c r="B2079" s="36"/>
      <c r="C2079" s="256" t="s">
        <v>1</v>
      </c>
      <c r="D2079" s="256" t="s">
        <v>1380</v>
      </c>
      <c r="E2079" s="18" t="s">
        <v>1</v>
      </c>
      <c r="F2079" s="188">
        <v>0.67100000000000004</v>
      </c>
      <c r="G2079" s="35"/>
      <c r="H2079" s="36"/>
    </row>
    <row r="2080" spans="1:8" s="2" customFormat="1" ht="16.95" customHeight="1">
      <c r="A2080" s="35"/>
      <c r="B2080" s="36"/>
      <c r="C2080" s="256" t="s">
        <v>1</v>
      </c>
      <c r="D2080" s="256" t="s">
        <v>1084</v>
      </c>
      <c r="E2080" s="18" t="s">
        <v>1</v>
      </c>
      <c r="F2080" s="188">
        <v>0</v>
      </c>
      <c r="G2080" s="35"/>
      <c r="H2080" s="36"/>
    </row>
    <row r="2081" spans="1:8" s="2" customFormat="1" ht="16.95" customHeight="1">
      <c r="A2081" s="35"/>
      <c r="B2081" s="36"/>
      <c r="C2081" s="256" t="s">
        <v>1</v>
      </c>
      <c r="D2081" s="256" t="s">
        <v>1226</v>
      </c>
      <c r="E2081" s="18" t="s">
        <v>1</v>
      </c>
      <c r="F2081" s="188">
        <v>0</v>
      </c>
      <c r="G2081" s="35"/>
      <c r="H2081" s="36"/>
    </row>
    <row r="2082" spans="1:8" s="2" customFormat="1" ht="16.95" customHeight="1">
      <c r="A2082" s="35"/>
      <c r="B2082" s="36"/>
      <c r="C2082" s="256" t="s">
        <v>1</v>
      </c>
      <c r="D2082" s="256" t="s">
        <v>1381</v>
      </c>
      <c r="E2082" s="18" t="s">
        <v>1</v>
      </c>
      <c r="F2082" s="188">
        <v>20.370999999999999</v>
      </c>
      <c r="G2082" s="35"/>
      <c r="H2082" s="36"/>
    </row>
    <row r="2083" spans="1:8" s="2" customFormat="1" ht="16.95" customHeight="1">
      <c r="A2083" s="35"/>
      <c r="B2083" s="36"/>
      <c r="C2083" s="256" t="s">
        <v>1</v>
      </c>
      <c r="D2083" s="256" t="s">
        <v>1382</v>
      </c>
      <c r="E2083" s="18" t="s">
        <v>1</v>
      </c>
      <c r="F2083" s="188">
        <v>-6.9950000000000001</v>
      </c>
      <c r="G2083" s="35"/>
      <c r="H2083" s="36"/>
    </row>
    <row r="2084" spans="1:8" s="2" customFormat="1" ht="16.95" customHeight="1">
      <c r="A2084" s="35"/>
      <c r="B2084" s="36"/>
      <c r="C2084" s="256" t="s">
        <v>1</v>
      </c>
      <c r="D2084" s="256" t="s">
        <v>1383</v>
      </c>
      <c r="E2084" s="18" t="s">
        <v>1</v>
      </c>
      <c r="F2084" s="188">
        <v>0.70499999999999996</v>
      </c>
      <c r="G2084" s="35"/>
      <c r="H2084" s="36"/>
    </row>
    <row r="2085" spans="1:8" s="2" customFormat="1" ht="16.95" customHeight="1">
      <c r="A2085" s="35"/>
      <c r="B2085" s="36"/>
      <c r="C2085" s="256" t="s">
        <v>1</v>
      </c>
      <c r="D2085" s="256" t="s">
        <v>1384</v>
      </c>
      <c r="E2085" s="18" t="s">
        <v>1</v>
      </c>
      <c r="F2085" s="188">
        <v>0</v>
      </c>
      <c r="G2085" s="35"/>
      <c r="H2085" s="36"/>
    </row>
    <row r="2086" spans="1:8" s="2" customFormat="1" ht="16.95" customHeight="1">
      <c r="A2086" s="35"/>
      <c r="B2086" s="36"/>
      <c r="C2086" s="256" t="s">
        <v>1</v>
      </c>
      <c r="D2086" s="256" t="s">
        <v>1226</v>
      </c>
      <c r="E2086" s="18" t="s">
        <v>1</v>
      </c>
      <c r="F2086" s="188">
        <v>0</v>
      </c>
      <c r="G2086" s="35"/>
      <c r="H2086" s="36"/>
    </row>
    <row r="2087" spans="1:8" s="2" customFormat="1" ht="16.95" customHeight="1">
      <c r="A2087" s="35"/>
      <c r="B2087" s="36"/>
      <c r="C2087" s="256" t="s">
        <v>1</v>
      </c>
      <c r="D2087" s="256" t="s">
        <v>1385</v>
      </c>
      <c r="E2087" s="18" t="s">
        <v>1</v>
      </c>
      <c r="F2087" s="188">
        <v>38.155000000000001</v>
      </c>
      <c r="G2087" s="35"/>
      <c r="H2087" s="36"/>
    </row>
    <row r="2088" spans="1:8" s="2" customFormat="1" ht="16.95" customHeight="1">
      <c r="A2088" s="35"/>
      <c r="B2088" s="36"/>
      <c r="C2088" s="256" t="s">
        <v>1</v>
      </c>
      <c r="D2088" s="256" t="s">
        <v>1386</v>
      </c>
      <c r="E2088" s="18" t="s">
        <v>1</v>
      </c>
      <c r="F2088" s="188">
        <v>-6.7279999999999998</v>
      </c>
      <c r="G2088" s="35"/>
      <c r="H2088" s="36"/>
    </row>
    <row r="2089" spans="1:8" s="2" customFormat="1" ht="16.95" customHeight="1">
      <c r="A2089" s="35"/>
      <c r="B2089" s="36"/>
      <c r="C2089" s="256" t="s">
        <v>1</v>
      </c>
      <c r="D2089" s="256" t="s">
        <v>1387</v>
      </c>
      <c r="E2089" s="18" t="s">
        <v>1</v>
      </c>
      <c r="F2089" s="188">
        <v>0.69399999999999995</v>
      </c>
      <c r="G2089" s="35"/>
      <c r="H2089" s="36"/>
    </row>
    <row r="2090" spans="1:8" s="2" customFormat="1" ht="16.95" customHeight="1">
      <c r="A2090" s="35"/>
      <c r="B2090" s="36"/>
      <c r="C2090" s="256" t="s">
        <v>1</v>
      </c>
      <c r="D2090" s="256" t="s">
        <v>1388</v>
      </c>
      <c r="E2090" s="18" t="s">
        <v>1</v>
      </c>
      <c r="F2090" s="188">
        <v>0</v>
      </c>
      <c r="G2090" s="35"/>
      <c r="H2090" s="36"/>
    </row>
    <row r="2091" spans="1:8" s="2" customFormat="1" ht="16.95" customHeight="1">
      <c r="A2091" s="35"/>
      <c r="B2091" s="36"/>
      <c r="C2091" s="256" t="s">
        <v>1</v>
      </c>
      <c r="D2091" s="256" t="s">
        <v>1226</v>
      </c>
      <c r="E2091" s="18" t="s">
        <v>1</v>
      </c>
      <c r="F2091" s="188">
        <v>0</v>
      </c>
      <c r="G2091" s="35"/>
      <c r="H2091" s="36"/>
    </row>
    <row r="2092" spans="1:8" s="2" customFormat="1" ht="16.95" customHeight="1">
      <c r="A2092" s="35"/>
      <c r="B2092" s="36"/>
      <c r="C2092" s="256" t="s">
        <v>1</v>
      </c>
      <c r="D2092" s="256" t="s">
        <v>1389</v>
      </c>
      <c r="E2092" s="18" t="s">
        <v>1</v>
      </c>
      <c r="F2092" s="188">
        <v>40.39</v>
      </c>
      <c r="G2092" s="35"/>
      <c r="H2092" s="36"/>
    </row>
    <row r="2093" spans="1:8" s="2" customFormat="1" ht="16.95" customHeight="1">
      <c r="A2093" s="35"/>
      <c r="B2093" s="36"/>
      <c r="C2093" s="256" t="s">
        <v>1</v>
      </c>
      <c r="D2093" s="256" t="s">
        <v>1390</v>
      </c>
      <c r="E2093" s="18" t="s">
        <v>1</v>
      </c>
      <c r="F2093" s="188">
        <v>-9.56</v>
      </c>
      <c r="G2093" s="35"/>
      <c r="H2093" s="36"/>
    </row>
    <row r="2094" spans="1:8" s="2" customFormat="1" ht="16.95" customHeight="1">
      <c r="A2094" s="35"/>
      <c r="B2094" s="36"/>
      <c r="C2094" s="256" t="s">
        <v>1</v>
      </c>
      <c r="D2094" s="256" t="s">
        <v>1391</v>
      </c>
      <c r="E2094" s="18" t="s">
        <v>1</v>
      </c>
      <c r="F2094" s="188">
        <v>0.73499999999999999</v>
      </c>
      <c r="G2094" s="35"/>
      <c r="H2094" s="36"/>
    </row>
    <row r="2095" spans="1:8" s="2" customFormat="1" ht="16.95" customHeight="1">
      <c r="A2095" s="35"/>
      <c r="B2095" s="36"/>
      <c r="C2095" s="256" t="s">
        <v>1</v>
      </c>
      <c r="D2095" s="256" t="s">
        <v>1193</v>
      </c>
      <c r="E2095" s="18" t="s">
        <v>1</v>
      </c>
      <c r="F2095" s="188">
        <v>0</v>
      </c>
      <c r="G2095" s="35"/>
      <c r="H2095" s="36"/>
    </row>
    <row r="2096" spans="1:8" s="2" customFormat="1" ht="16.95" customHeight="1">
      <c r="A2096" s="35"/>
      <c r="B2096" s="36"/>
      <c r="C2096" s="256" t="s">
        <v>1</v>
      </c>
      <c r="D2096" s="256" t="s">
        <v>1226</v>
      </c>
      <c r="E2096" s="18" t="s">
        <v>1</v>
      </c>
      <c r="F2096" s="188">
        <v>0</v>
      </c>
      <c r="G2096" s="35"/>
      <c r="H2096" s="36"/>
    </row>
    <row r="2097" spans="1:8" s="2" customFormat="1" ht="16.95" customHeight="1">
      <c r="A2097" s="35"/>
      <c r="B2097" s="36"/>
      <c r="C2097" s="256" t="s">
        <v>1</v>
      </c>
      <c r="D2097" s="256" t="s">
        <v>1392</v>
      </c>
      <c r="E2097" s="18" t="s">
        <v>1</v>
      </c>
      <c r="F2097" s="188">
        <v>2.6640000000000001</v>
      </c>
      <c r="G2097" s="35"/>
      <c r="H2097" s="36"/>
    </row>
    <row r="2098" spans="1:8" s="2" customFormat="1" ht="16.95" customHeight="1">
      <c r="A2098" s="35"/>
      <c r="B2098" s="36"/>
      <c r="C2098" s="256" t="s">
        <v>1</v>
      </c>
      <c r="D2098" s="256" t="s">
        <v>1393</v>
      </c>
      <c r="E2098" s="18" t="s">
        <v>1</v>
      </c>
      <c r="F2098" s="188">
        <v>0</v>
      </c>
      <c r="G2098" s="35"/>
      <c r="H2098" s="36"/>
    </row>
    <row r="2099" spans="1:8" s="2" customFormat="1" ht="16.95" customHeight="1">
      <c r="A2099" s="35"/>
      <c r="B2099" s="36"/>
      <c r="C2099" s="256" t="s">
        <v>1</v>
      </c>
      <c r="D2099" s="256" t="s">
        <v>1394</v>
      </c>
      <c r="E2099" s="18" t="s">
        <v>1</v>
      </c>
      <c r="F2099" s="188">
        <v>40.613</v>
      </c>
      <c r="G2099" s="35"/>
      <c r="H2099" s="36"/>
    </row>
    <row r="2100" spans="1:8" s="2" customFormat="1" ht="16.95" customHeight="1">
      <c r="A2100" s="35"/>
      <c r="B2100" s="36"/>
      <c r="C2100" s="256" t="s">
        <v>1</v>
      </c>
      <c r="D2100" s="256" t="s">
        <v>1395</v>
      </c>
      <c r="E2100" s="18" t="s">
        <v>1</v>
      </c>
      <c r="F2100" s="188">
        <v>-7.4370000000000003</v>
      </c>
      <c r="G2100" s="35"/>
      <c r="H2100" s="36"/>
    </row>
    <row r="2101" spans="1:8" s="2" customFormat="1" ht="16.95" customHeight="1">
      <c r="A2101" s="35"/>
      <c r="B2101" s="36"/>
      <c r="C2101" s="256" t="s">
        <v>1</v>
      </c>
      <c r="D2101" s="256" t="s">
        <v>1396</v>
      </c>
      <c r="E2101" s="18" t="s">
        <v>1</v>
      </c>
      <c r="F2101" s="188">
        <v>1.161</v>
      </c>
      <c r="G2101" s="35"/>
      <c r="H2101" s="36"/>
    </row>
    <row r="2102" spans="1:8" s="2" customFormat="1" ht="16.95" customHeight="1">
      <c r="A2102" s="35"/>
      <c r="B2102" s="36"/>
      <c r="C2102" s="256" t="s">
        <v>1</v>
      </c>
      <c r="D2102" s="256" t="s">
        <v>1177</v>
      </c>
      <c r="E2102" s="18" t="s">
        <v>1</v>
      </c>
      <c r="F2102" s="188">
        <v>0</v>
      </c>
      <c r="G2102" s="35"/>
      <c r="H2102" s="36"/>
    </row>
    <row r="2103" spans="1:8" s="2" customFormat="1" ht="16.95" customHeight="1">
      <c r="A2103" s="35"/>
      <c r="B2103" s="36"/>
      <c r="C2103" s="256" t="s">
        <v>1</v>
      </c>
      <c r="D2103" s="256" t="s">
        <v>1397</v>
      </c>
      <c r="E2103" s="18" t="s">
        <v>1</v>
      </c>
      <c r="F2103" s="188">
        <v>3.5640000000000001</v>
      </c>
      <c r="G2103" s="35"/>
      <c r="H2103" s="36"/>
    </row>
    <row r="2104" spans="1:8" s="2" customFormat="1" ht="16.95" customHeight="1">
      <c r="A2104" s="35"/>
      <c r="B2104" s="36"/>
      <c r="C2104" s="256" t="s">
        <v>1</v>
      </c>
      <c r="D2104" s="256" t="s">
        <v>1086</v>
      </c>
      <c r="E2104" s="18" t="s">
        <v>1</v>
      </c>
      <c r="F2104" s="188">
        <v>0</v>
      </c>
      <c r="G2104" s="35"/>
      <c r="H2104" s="36"/>
    </row>
    <row r="2105" spans="1:8" s="2" customFormat="1" ht="16.95" customHeight="1">
      <c r="A2105" s="35"/>
      <c r="B2105" s="36"/>
      <c r="C2105" s="256" t="s">
        <v>1</v>
      </c>
      <c r="D2105" s="256" t="s">
        <v>1226</v>
      </c>
      <c r="E2105" s="18" t="s">
        <v>1</v>
      </c>
      <c r="F2105" s="188">
        <v>0</v>
      </c>
      <c r="G2105" s="35"/>
      <c r="H2105" s="36"/>
    </row>
    <row r="2106" spans="1:8" s="2" customFormat="1" ht="16.95" customHeight="1">
      <c r="A2106" s="35"/>
      <c r="B2106" s="36"/>
      <c r="C2106" s="256" t="s">
        <v>1</v>
      </c>
      <c r="D2106" s="256" t="s">
        <v>1398</v>
      </c>
      <c r="E2106" s="18" t="s">
        <v>1</v>
      </c>
      <c r="F2106" s="188">
        <v>30.052</v>
      </c>
      <c r="G2106" s="35"/>
      <c r="H2106" s="36"/>
    </row>
    <row r="2107" spans="1:8" s="2" customFormat="1" ht="16.95" customHeight="1">
      <c r="A2107" s="35"/>
      <c r="B2107" s="36"/>
      <c r="C2107" s="256" t="s">
        <v>1</v>
      </c>
      <c r="D2107" s="256" t="s">
        <v>1177</v>
      </c>
      <c r="E2107" s="18" t="s">
        <v>1</v>
      </c>
      <c r="F2107" s="188">
        <v>0</v>
      </c>
      <c r="G2107" s="35"/>
      <c r="H2107" s="36"/>
    </row>
    <row r="2108" spans="1:8" s="2" customFormat="1" ht="16.95" customHeight="1">
      <c r="A2108" s="35"/>
      <c r="B2108" s="36"/>
      <c r="C2108" s="256" t="s">
        <v>1</v>
      </c>
      <c r="D2108" s="256" t="s">
        <v>1399</v>
      </c>
      <c r="E2108" s="18" t="s">
        <v>1</v>
      </c>
      <c r="F2108" s="188">
        <v>7.2839999999999998</v>
      </c>
      <c r="G2108" s="35"/>
      <c r="H2108" s="36"/>
    </row>
    <row r="2109" spans="1:8" s="2" customFormat="1" ht="16.95" customHeight="1">
      <c r="A2109" s="35"/>
      <c r="B2109" s="36"/>
      <c r="C2109" s="256" t="s">
        <v>1</v>
      </c>
      <c r="D2109" s="256" t="s">
        <v>1400</v>
      </c>
      <c r="E2109" s="18" t="s">
        <v>1</v>
      </c>
      <c r="F2109" s="188">
        <v>0</v>
      </c>
      <c r="G2109" s="35"/>
      <c r="H2109" s="36"/>
    </row>
    <row r="2110" spans="1:8" s="2" customFormat="1" ht="16.95" customHeight="1">
      <c r="A2110" s="35"/>
      <c r="B2110" s="36"/>
      <c r="C2110" s="256" t="s">
        <v>1</v>
      </c>
      <c r="D2110" s="256" t="s">
        <v>1177</v>
      </c>
      <c r="E2110" s="18" t="s">
        <v>1</v>
      </c>
      <c r="F2110" s="188">
        <v>0</v>
      </c>
      <c r="G2110" s="35"/>
      <c r="H2110" s="36"/>
    </row>
    <row r="2111" spans="1:8" s="2" customFormat="1" ht="16.95" customHeight="1">
      <c r="A2111" s="35"/>
      <c r="B2111" s="36"/>
      <c r="C2111" s="256" t="s">
        <v>1</v>
      </c>
      <c r="D2111" s="256" t="s">
        <v>1401</v>
      </c>
      <c r="E2111" s="18" t="s">
        <v>1</v>
      </c>
      <c r="F2111" s="188">
        <v>4.6150000000000002</v>
      </c>
      <c r="G2111" s="35"/>
      <c r="H2111" s="36"/>
    </row>
    <row r="2112" spans="1:8" s="2" customFormat="1" ht="16.95" customHeight="1">
      <c r="A2112" s="35"/>
      <c r="B2112" s="36"/>
      <c r="C2112" s="256" t="s">
        <v>1</v>
      </c>
      <c r="D2112" s="256" t="s">
        <v>1212</v>
      </c>
      <c r="E2112" s="18" t="s">
        <v>1</v>
      </c>
      <c r="F2112" s="188">
        <v>0</v>
      </c>
      <c r="G2112" s="35"/>
      <c r="H2112" s="36"/>
    </row>
    <row r="2113" spans="1:8" s="2" customFormat="1" ht="16.95" customHeight="1">
      <c r="A2113" s="35"/>
      <c r="B2113" s="36"/>
      <c r="C2113" s="256" t="s">
        <v>1</v>
      </c>
      <c r="D2113" s="256" t="s">
        <v>1402</v>
      </c>
      <c r="E2113" s="18" t="s">
        <v>1</v>
      </c>
      <c r="F2113" s="188">
        <v>5.0599999999999996</v>
      </c>
      <c r="G2113" s="35"/>
      <c r="H2113" s="36"/>
    </row>
    <row r="2114" spans="1:8" s="2" customFormat="1" ht="16.95" customHeight="1">
      <c r="A2114" s="35"/>
      <c r="B2114" s="36"/>
      <c r="C2114" s="256" t="s">
        <v>1</v>
      </c>
      <c r="D2114" s="256" t="s">
        <v>1226</v>
      </c>
      <c r="E2114" s="18" t="s">
        <v>1</v>
      </c>
      <c r="F2114" s="188">
        <v>0</v>
      </c>
      <c r="G2114" s="35"/>
      <c r="H2114" s="36"/>
    </row>
    <row r="2115" spans="1:8" s="2" customFormat="1" ht="16.95" customHeight="1">
      <c r="A2115" s="35"/>
      <c r="B2115" s="36"/>
      <c r="C2115" s="256" t="s">
        <v>1</v>
      </c>
      <c r="D2115" s="256" t="s">
        <v>1403</v>
      </c>
      <c r="E2115" s="18" t="s">
        <v>1</v>
      </c>
      <c r="F2115" s="188">
        <v>9.0350000000000001</v>
      </c>
      <c r="G2115" s="35"/>
      <c r="H2115" s="36"/>
    </row>
    <row r="2116" spans="1:8" s="2" customFormat="1" ht="16.95" customHeight="1">
      <c r="A2116" s="35"/>
      <c r="B2116" s="36"/>
      <c r="C2116" s="256" t="s">
        <v>1</v>
      </c>
      <c r="D2116" s="256" t="s">
        <v>1404</v>
      </c>
      <c r="E2116" s="18" t="s">
        <v>1</v>
      </c>
      <c r="F2116" s="188">
        <v>-2.5449999999999999</v>
      </c>
      <c r="G2116" s="35"/>
      <c r="H2116" s="36"/>
    </row>
    <row r="2117" spans="1:8" s="2" customFormat="1" ht="16.95" customHeight="1">
      <c r="A2117" s="35"/>
      <c r="B2117" s="36"/>
      <c r="C2117" s="256" t="s">
        <v>1</v>
      </c>
      <c r="D2117" s="256" t="s">
        <v>1405</v>
      </c>
      <c r="E2117" s="18" t="s">
        <v>1</v>
      </c>
      <c r="F2117" s="188">
        <v>0.66800000000000004</v>
      </c>
      <c r="G2117" s="35"/>
      <c r="H2117" s="36"/>
    </row>
    <row r="2118" spans="1:8" s="2" customFormat="1" ht="16.95" customHeight="1">
      <c r="A2118" s="35"/>
      <c r="B2118" s="36"/>
      <c r="C2118" s="256" t="s">
        <v>1</v>
      </c>
      <c r="D2118" s="256" t="s">
        <v>1406</v>
      </c>
      <c r="E2118" s="18" t="s">
        <v>1</v>
      </c>
      <c r="F2118" s="188">
        <v>0</v>
      </c>
      <c r="G2118" s="35"/>
      <c r="H2118" s="36"/>
    </row>
    <row r="2119" spans="1:8" s="2" customFormat="1" ht="16.95" customHeight="1">
      <c r="A2119" s="35"/>
      <c r="B2119" s="36"/>
      <c r="C2119" s="256" t="s">
        <v>1</v>
      </c>
      <c r="D2119" s="256" t="s">
        <v>1226</v>
      </c>
      <c r="E2119" s="18" t="s">
        <v>1</v>
      </c>
      <c r="F2119" s="188">
        <v>0</v>
      </c>
      <c r="G2119" s="35"/>
      <c r="H2119" s="36"/>
    </row>
    <row r="2120" spans="1:8" s="2" customFormat="1" ht="16.95" customHeight="1">
      <c r="A2120" s="35"/>
      <c r="B2120" s="36"/>
      <c r="C2120" s="256" t="s">
        <v>1</v>
      </c>
      <c r="D2120" s="256" t="s">
        <v>1407</v>
      </c>
      <c r="E2120" s="18" t="s">
        <v>1</v>
      </c>
      <c r="F2120" s="188">
        <v>18.448</v>
      </c>
      <c r="G2120" s="35"/>
      <c r="H2120" s="36"/>
    </row>
    <row r="2121" spans="1:8" s="2" customFormat="1" ht="16.95" customHeight="1">
      <c r="A2121" s="35"/>
      <c r="B2121" s="36"/>
      <c r="C2121" s="256" t="s">
        <v>1</v>
      </c>
      <c r="D2121" s="256" t="s">
        <v>1177</v>
      </c>
      <c r="E2121" s="18" t="s">
        <v>1</v>
      </c>
      <c r="F2121" s="188">
        <v>0</v>
      </c>
      <c r="G2121" s="35"/>
      <c r="H2121" s="36"/>
    </row>
    <row r="2122" spans="1:8" s="2" customFormat="1" ht="16.95" customHeight="1">
      <c r="A2122" s="35"/>
      <c r="B2122" s="36"/>
      <c r="C2122" s="256" t="s">
        <v>1</v>
      </c>
      <c r="D2122" s="256" t="s">
        <v>1408</v>
      </c>
      <c r="E2122" s="18" t="s">
        <v>1</v>
      </c>
      <c r="F2122" s="188">
        <v>17.244</v>
      </c>
      <c r="G2122" s="35"/>
      <c r="H2122" s="36"/>
    </row>
    <row r="2123" spans="1:8" s="2" customFormat="1" ht="16.95" customHeight="1">
      <c r="A2123" s="35"/>
      <c r="B2123" s="36"/>
      <c r="C2123" s="256" t="s">
        <v>1</v>
      </c>
      <c r="D2123" s="256" t="s">
        <v>1409</v>
      </c>
      <c r="E2123" s="18" t="s">
        <v>1</v>
      </c>
      <c r="F2123" s="188">
        <v>-1.097</v>
      </c>
      <c r="G2123" s="35"/>
      <c r="H2123" s="36"/>
    </row>
    <row r="2124" spans="1:8" s="2" customFormat="1" ht="16.95" customHeight="1">
      <c r="A2124" s="35"/>
      <c r="B2124" s="36"/>
      <c r="C2124" s="256" t="s">
        <v>1</v>
      </c>
      <c r="D2124" s="256" t="s">
        <v>1226</v>
      </c>
      <c r="E2124" s="18" t="s">
        <v>1</v>
      </c>
      <c r="F2124" s="188">
        <v>0</v>
      </c>
      <c r="G2124" s="35"/>
      <c r="H2124" s="36"/>
    </row>
    <row r="2125" spans="1:8" s="2" customFormat="1" ht="16.95" customHeight="1">
      <c r="A2125" s="35"/>
      <c r="B2125" s="36"/>
      <c r="C2125" s="256" t="s">
        <v>1</v>
      </c>
      <c r="D2125" s="256" t="s">
        <v>1410</v>
      </c>
      <c r="E2125" s="18" t="s">
        <v>1</v>
      </c>
      <c r="F2125" s="188">
        <v>81.849000000000004</v>
      </c>
      <c r="G2125" s="35"/>
      <c r="H2125" s="36"/>
    </row>
    <row r="2126" spans="1:8" s="2" customFormat="1" ht="16.95" customHeight="1">
      <c r="A2126" s="35"/>
      <c r="B2126" s="36"/>
      <c r="C2126" s="256" t="s">
        <v>1</v>
      </c>
      <c r="D2126" s="256" t="s">
        <v>1411</v>
      </c>
      <c r="E2126" s="18" t="s">
        <v>1</v>
      </c>
      <c r="F2126" s="188">
        <v>-56.726999999999997</v>
      </c>
      <c r="G2126" s="35"/>
      <c r="H2126" s="36"/>
    </row>
    <row r="2127" spans="1:8" s="2" customFormat="1" ht="16.95" customHeight="1">
      <c r="A2127" s="35"/>
      <c r="B2127" s="36"/>
      <c r="C2127" s="256" t="s">
        <v>1</v>
      </c>
      <c r="D2127" s="256" t="s">
        <v>1412</v>
      </c>
      <c r="E2127" s="18" t="s">
        <v>1</v>
      </c>
      <c r="F2127" s="188">
        <v>8.43</v>
      </c>
      <c r="G2127" s="35"/>
      <c r="H2127" s="36"/>
    </row>
    <row r="2128" spans="1:8" s="2" customFormat="1" ht="16.95" customHeight="1">
      <c r="A2128" s="35"/>
      <c r="B2128" s="36"/>
      <c r="C2128" s="256" t="s">
        <v>1</v>
      </c>
      <c r="D2128" s="256" t="s">
        <v>1212</v>
      </c>
      <c r="E2128" s="18" t="s">
        <v>1</v>
      </c>
      <c r="F2128" s="188">
        <v>0</v>
      </c>
      <c r="G2128" s="35"/>
      <c r="H2128" s="36"/>
    </row>
    <row r="2129" spans="1:8" s="2" customFormat="1" ht="16.95" customHeight="1">
      <c r="A2129" s="35"/>
      <c r="B2129" s="36"/>
      <c r="C2129" s="256" t="s">
        <v>1</v>
      </c>
      <c r="D2129" s="256" t="s">
        <v>1413</v>
      </c>
      <c r="E2129" s="18" t="s">
        <v>1</v>
      </c>
      <c r="F2129" s="188">
        <v>0.105</v>
      </c>
      <c r="G2129" s="35"/>
      <c r="H2129" s="36"/>
    </row>
    <row r="2130" spans="1:8" s="2" customFormat="1" ht="16.95" customHeight="1">
      <c r="A2130" s="35"/>
      <c r="B2130" s="36"/>
      <c r="C2130" s="256" t="s">
        <v>1</v>
      </c>
      <c r="D2130" s="256" t="s">
        <v>1414</v>
      </c>
      <c r="E2130" s="18" t="s">
        <v>1</v>
      </c>
      <c r="F2130" s="188">
        <v>0</v>
      </c>
      <c r="G2130" s="35"/>
      <c r="H2130" s="36"/>
    </row>
    <row r="2131" spans="1:8" s="2" customFormat="1" ht="16.95" customHeight="1">
      <c r="A2131" s="35"/>
      <c r="B2131" s="36"/>
      <c r="C2131" s="256" t="s">
        <v>1</v>
      </c>
      <c r="D2131" s="256" t="s">
        <v>1226</v>
      </c>
      <c r="E2131" s="18" t="s">
        <v>1</v>
      </c>
      <c r="F2131" s="188">
        <v>0</v>
      </c>
      <c r="G2131" s="35"/>
      <c r="H2131" s="36"/>
    </row>
    <row r="2132" spans="1:8" s="2" customFormat="1" ht="16.95" customHeight="1">
      <c r="A2132" s="35"/>
      <c r="B2132" s="36"/>
      <c r="C2132" s="256" t="s">
        <v>1</v>
      </c>
      <c r="D2132" s="256" t="s">
        <v>1415</v>
      </c>
      <c r="E2132" s="18" t="s">
        <v>1</v>
      </c>
      <c r="F2132" s="188">
        <v>18.181000000000001</v>
      </c>
      <c r="G2132" s="35"/>
      <c r="H2132" s="36"/>
    </row>
    <row r="2133" spans="1:8" s="2" customFormat="1" ht="16.95" customHeight="1">
      <c r="A2133" s="35"/>
      <c r="B2133" s="36"/>
      <c r="C2133" s="256" t="s">
        <v>1</v>
      </c>
      <c r="D2133" s="256" t="s">
        <v>1416</v>
      </c>
      <c r="E2133" s="18" t="s">
        <v>1</v>
      </c>
      <c r="F2133" s="188">
        <v>38.622999999999998</v>
      </c>
      <c r="G2133" s="35"/>
      <c r="H2133" s="36"/>
    </row>
    <row r="2134" spans="1:8" s="2" customFormat="1" ht="16.95" customHeight="1">
      <c r="A2134" s="35"/>
      <c r="B2134" s="36"/>
      <c r="C2134" s="256" t="s">
        <v>1</v>
      </c>
      <c r="D2134" s="256" t="s">
        <v>1417</v>
      </c>
      <c r="E2134" s="18" t="s">
        <v>1</v>
      </c>
      <c r="F2134" s="188">
        <v>7.843</v>
      </c>
      <c r="G2134" s="35"/>
      <c r="H2134" s="36"/>
    </row>
    <row r="2135" spans="1:8" s="2" customFormat="1" ht="16.95" customHeight="1">
      <c r="A2135" s="35"/>
      <c r="B2135" s="36"/>
      <c r="C2135" s="256" t="s">
        <v>1</v>
      </c>
      <c r="D2135" s="256" t="s">
        <v>1177</v>
      </c>
      <c r="E2135" s="18" t="s">
        <v>1</v>
      </c>
      <c r="F2135" s="188">
        <v>0</v>
      </c>
      <c r="G2135" s="35"/>
      <c r="H2135" s="36"/>
    </row>
    <row r="2136" spans="1:8" s="2" customFormat="1" ht="16.95" customHeight="1">
      <c r="A2136" s="35"/>
      <c r="B2136" s="36"/>
      <c r="C2136" s="256" t="s">
        <v>1</v>
      </c>
      <c r="D2136" s="256" t="s">
        <v>1418</v>
      </c>
      <c r="E2136" s="18" t="s">
        <v>1</v>
      </c>
      <c r="F2136" s="188">
        <v>2.0659999999999998</v>
      </c>
      <c r="G2136" s="35"/>
      <c r="H2136" s="36"/>
    </row>
    <row r="2137" spans="1:8" s="2" customFormat="1" ht="16.95" customHeight="1">
      <c r="A2137" s="35"/>
      <c r="B2137" s="36"/>
      <c r="C2137" s="256" t="s">
        <v>1</v>
      </c>
      <c r="D2137" s="256" t="s">
        <v>1419</v>
      </c>
      <c r="E2137" s="18" t="s">
        <v>1</v>
      </c>
      <c r="F2137" s="188">
        <v>4.1760000000000002</v>
      </c>
      <c r="G2137" s="35"/>
      <c r="H2137" s="36"/>
    </row>
    <row r="2138" spans="1:8" s="2" customFormat="1" ht="16.95" customHeight="1">
      <c r="A2138" s="35"/>
      <c r="B2138" s="36"/>
      <c r="C2138" s="256" t="s">
        <v>1</v>
      </c>
      <c r="D2138" s="256" t="s">
        <v>1212</v>
      </c>
      <c r="E2138" s="18" t="s">
        <v>1</v>
      </c>
      <c r="F2138" s="188">
        <v>0</v>
      </c>
      <c r="G2138" s="35"/>
      <c r="H2138" s="36"/>
    </row>
    <row r="2139" spans="1:8" s="2" customFormat="1" ht="16.95" customHeight="1">
      <c r="A2139" s="35"/>
      <c r="B2139" s="36"/>
      <c r="C2139" s="256" t="s">
        <v>1</v>
      </c>
      <c r="D2139" s="256" t="s">
        <v>1420</v>
      </c>
      <c r="E2139" s="18" t="s">
        <v>1</v>
      </c>
      <c r="F2139" s="188">
        <v>5.5170000000000003</v>
      </c>
      <c r="G2139" s="35"/>
      <c r="H2139" s="36"/>
    </row>
    <row r="2140" spans="1:8" s="2" customFormat="1" ht="16.95" customHeight="1">
      <c r="A2140" s="35"/>
      <c r="B2140" s="36"/>
      <c r="C2140" s="256" t="s">
        <v>1</v>
      </c>
      <c r="D2140" s="256" t="s">
        <v>1421</v>
      </c>
      <c r="E2140" s="18" t="s">
        <v>1</v>
      </c>
      <c r="F2140" s="188">
        <v>26.026</v>
      </c>
      <c r="G2140" s="35"/>
      <c r="H2140" s="36"/>
    </row>
    <row r="2141" spans="1:8" s="2" customFormat="1" ht="16.95" customHeight="1">
      <c r="A2141" s="35"/>
      <c r="B2141" s="36"/>
      <c r="C2141" s="256" t="s">
        <v>1</v>
      </c>
      <c r="D2141" s="256" t="s">
        <v>1102</v>
      </c>
      <c r="E2141" s="18" t="s">
        <v>1</v>
      </c>
      <c r="F2141" s="188">
        <v>0</v>
      </c>
      <c r="G2141" s="35"/>
      <c r="H2141" s="36"/>
    </row>
    <row r="2142" spans="1:8" s="2" customFormat="1" ht="16.95" customHeight="1">
      <c r="A2142" s="35"/>
      <c r="B2142" s="36"/>
      <c r="C2142" s="256" t="s">
        <v>1</v>
      </c>
      <c r="D2142" s="256" t="s">
        <v>1103</v>
      </c>
      <c r="E2142" s="18" t="s">
        <v>1</v>
      </c>
      <c r="F2142" s="188">
        <v>0</v>
      </c>
      <c r="G2142" s="35"/>
      <c r="H2142" s="36"/>
    </row>
    <row r="2143" spans="1:8" s="2" customFormat="1" ht="16.95" customHeight="1">
      <c r="A2143" s="35"/>
      <c r="B2143" s="36"/>
      <c r="C2143" s="256" t="s">
        <v>1</v>
      </c>
      <c r="D2143" s="256" t="s">
        <v>1177</v>
      </c>
      <c r="E2143" s="18" t="s">
        <v>1</v>
      </c>
      <c r="F2143" s="188">
        <v>0</v>
      </c>
      <c r="G2143" s="35"/>
      <c r="H2143" s="36"/>
    </row>
    <row r="2144" spans="1:8" s="2" customFormat="1" ht="16.95" customHeight="1">
      <c r="A2144" s="35"/>
      <c r="B2144" s="36"/>
      <c r="C2144" s="256" t="s">
        <v>1</v>
      </c>
      <c r="D2144" s="256" t="s">
        <v>1422</v>
      </c>
      <c r="E2144" s="18" t="s">
        <v>1</v>
      </c>
      <c r="F2144" s="188">
        <v>26.196999999999999</v>
      </c>
      <c r="G2144" s="35"/>
      <c r="H2144" s="36"/>
    </row>
    <row r="2145" spans="1:8" s="2" customFormat="1" ht="16.95" customHeight="1">
      <c r="A2145" s="35"/>
      <c r="B2145" s="36"/>
      <c r="C2145" s="256" t="s">
        <v>1</v>
      </c>
      <c r="D2145" s="256" t="s">
        <v>1216</v>
      </c>
      <c r="E2145" s="18" t="s">
        <v>1</v>
      </c>
      <c r="F2145" s="188">
        <v>0</v>
      </c>
      <c r="G2145" s="35"/>
      <c r="H2145" s="36"/>
    </row>
    <row r="2146" spans="1:8" s="2" customFormat="1" ht="16.95" customHeight="1">
      <c r="A2146" s="35"/>
      <c r="B2146" s="36"/>
      <c r="C2146" s="256" t="s">
        <v>1</v>
      </c>
      <c r="D2146" s="256" t="s">
        <v>1423</v>
      </c>
      <c r="E2146" s="18" t="s">
        <v>1</v>
      </c>
      <c r="F2146" s="188">
        <v>19.376000000000001</v>
      </c>
      <c r="G2146" s="35"/>
      <c r="H2146" s="36"/>
    </row>
    <row r="2147" spans="1:8" s="2" customFormat="1" ht="16.95" customHeight="1">
      <c r="A2147" s="35"/>
      <c r="B2147" s="36"/>
      <c r="C2147" s="256" t="s">
        <v>1</v>
      </c>
      <c r="D2147" s="256" t="s">
        <v>1230</v>
      </c>
      <c r="E2147" s="18" t="s">
        <v>1</v>
      </c>
      <c r="F2147" s="188">
        <v>19.695</v>
      </c>
      <c r="G2147" s="35"/>
      <c r="H2147" s="36"/>
    </row>
    <row r="2148" spans="1:8" s="2" customFormat="1" ht="16.95" customHeight="1">
      <c r="A2148" s="35"/>
      <c r="B2148" s="36"/>
      <c r="C2148" s="256" t="s">
        <v>1</v>
      </c>
      <c r="D2148" s="256" t="s">
        <v>1249</v>
      </c>
      <c r="E2148" s="18" t="s">
        <v>1</v>
      </c>
      <c r="F2148" s="188">
        <v>-13.65</v>
      </c>
      <c r="G2148" s="35"/>
      <c r="H2148" s="36"/>
    </row>
    <row r="2149" spans="1:8" s="2" customFormat="1" ht="16.95" customHeight="1">
      <c r="A2149" s="35"/>
      <c r="B2149" s="36"/>
      <c r="C2149" s="256" t="s">
        <v>1</v>
      </c>
      <c r="D2149" s="256" t="s">
        <v>1424</v>
      </c>
      <c r="E2149" s="18" t="s">
        <v>1</v>
      </c>
      <c r="F2149" s="188">
        <v>1.216</v>
      </c>
      <c r="G2149" s="35"/>
      <c r="H2149" s="36"/>
    </row>
    <row r="2150" spans="1:8" s="2" customFormat="1" ht="16.95" customHeight="1">
      <c r="A2150" s="35"/>
      <c r="B2150" s="36"/>
      <c r="C2150" s="256" t="s">
        <v>1</v>
      </c>
      <c r="D2150" s="256" t="s">
        <v>1105</v>
      </c>
      <c r="E2150" s="18" t="s">
        <v>1</v>
      </c>
      <c r="F2150" s="188">
        <v>0</v>
      </c>
      <c r="G2150" s="35"/>
      <c r="H2150" s="36"/>
    </row>
    <row r="2151" spans="1:8" s="2" customFormat="1" ht="16.95" customHeight="1">
      <c r="A2151" s="35"/>
      <c r="B2151" s="36"/>
      <c r="C2151" s="256" t="s">
        <v>1</v>
      </c>
      <c r="D2151" s="256" t="s">
        <v>1177</v>
      </c>
      <c r="E2151" s="18" t="s">
        <v>1</v>
      </c>
      <c r="F2151" s="188">
        <v>0</v>
      </c>
      <c r="G2151" s="35"/>
      <c r="H2151" s="36"/>
    </row>
    <row r="2152" spans="1:8" s="2" customFormat="1" ht="16.95" customHeight="1">
      <c r="A2152" s="35"/>
      <c r="B2152" s="36"/>
      <c r="C2152" s="256" t="s">
        <v>1</v>
      </c>
      <c r="D2152" s="256" t="s">
        <v>1425</v>
      </c>
      <c r="E2152" s="18" t="s">
        <v>1</v>
      </c>
      <c r="F2152" s="188">
        <v>22.65</v>
      </c>
      <c r="G2152" s="35"/>
      <c r="H2152" s="36"/>
    </row>
    <row r="2153" spans="1:8" s="2" customFormat="1" ht="16.95" customHeight="1">
      <c r="A2153" s="35"/>
      <c r="B2153" s="36"/>
      <c r="C2153" s="256" t="s">
        <v>1</v>
      </c>
      <c r="D2153" s="256" t="s">
        <v>1216</v>
      </c>
      <c r="E2153" s="18" t="s">
        <v>1</v>
      </c>
      <c r="F2153" s="188">
        <v>0</v>
      </c>
      <c r="G2153" s="35"/>
      <c r="H2153" s="36"/>
    </row>
    <row r="2154" spans="1:8" s="2" customFormat="1" ht="16.95" customHeight="1">
      <c r="A2154" s="35"/>
      <c r="B2154" s="36"/>
      <c r="C2154" s="256" t="s">
        <v>1</v>
      </c>
      <c r="D2154" s="256" t="s">
        <v>1426</v>
      </c>
      <c r="E2154" s="18" t="s">
        <v>1</v>
      </c>
      <c r="F2154" s="188">
        <v>19.227</v>
      </c>
      <c r="G2154" s="35"/>
      <c r="H2154" s="36"/>
    </row>
    <row r="2155" spans="1:8" s="2" customFormat="1" ht="16.95" customHeight="1">
      <c r="A2155" s="35"/>
      <c r="B2155" s="36"/>
      <c r="C2155" s="256" t="s">
        <v>1</v>
      </c>
      <c r="D2155" s="256" t="s">
        <v>1249</v>
      </c>
      <c r="E2155" s="18" t="s">
        <v>1</v>
      </c>
      <c r="F2155" s="188">
        <v>-13.65</v>
      </c>
      <c r="G2155" s="35"/>
      <c r="H2155" s="36"/>
    </row>
    <row r="2156" spans="1:8" s="2" customFormat="1" ht="16.95" customHeight="1">
      <c r="A2156" s="35"/>
      <c r="B2156" s="36"/>
      <c r="C2156" s="256" t="s">
        <v>1</v>
      </c>
      <c r="D2156" s="256" t="s">
        <v>1427</v>
      </c>
      <c r="E2156" s="18" t="s">
        <v>1</v>
      </c>
      <c r="F2156" s="188">
        <v>1.0880000000000001</v>
      </c>
      <c r="G2156" s="35"/>
      <c r="H2156" s="36"/>
    </row>
    <row r="2157" spans="1:8" s="2" customFormat="1" ht="16.95" customHeight="1">
      <c r="A2157" s="35"/>
      <c r="B2157" s="36"/>
      <c r="C2157" s="256" t="s">
        <v>1</v>
      </c>
      <c r="D2157" s="256" t="s">
        <v>1107</v>
      </c>
      <c r="E2157" s="18" t="s">
        <v>1</v>
      </c>
      <c r="F2157" s="188">
        <v>0</v>
      </c>
      <c r="G2157" s="35"/>
      <c r="H2157" s="36"/>
    </row>
    <row r="2158" spans="1:8" s="2" customFormat="1" ht="16.95" customHeight="1">
      <c r="A2158" s="35"/>
      <c r="B2158" s="36"/>
      <c r="C2158" s="256" t="s">
        <v>1</v>
      </c>
      <c r="D2158" s="256" t="s">
        <v>1216</v>
      </c>
      <c r="E2158" s="18" t="s">
        <v>1</v>
      </c>
      <c r="F2158" s="188">
        <v>0</v>
      </c>
      <c r="G2158" s="35"/>
      <c r="H2158" s="36"/>
    </row>
    <row r="2159" spans="1:8" s="2" customFormat="1" ht="16.95" customHeight="1">
      <c r="A2159" s="35"/>
      <c r="B2159" s="36"/>
      <c r="C2159" s="256" t="s">
        <v>1</v>
      </c>
      <c r="D2159" s="256" t="s">
        <v>1428</v>
      </c>
      <c r="E2159" s="18" t="s">
        <v>1</v>
      </c>
      <c r="F2159" s="188">
        <v>19.523</v>
      </c>
      <c r="G2159" s="35"/>
      <c r="H2159" s="36"/>
    </row>
    <row r="2160" spans="1:8" s="2" customFormat="1" ht="16.95" customHeight="1">
      <c r="A2160" s="35"/>
      <c r="B2160" s="36"/>
      <c r="C2160" s="256" t="s">
        <v>1</v>
      </c>
      <c r="D2160" s="256" t="s">
        <v>1307</v>
      </c>
      <c r="E2160" s="18" t="s">
        <v>1</v>
      </c>
      <c r="F2160" s="188">
        <v>-13.86</v>
      </c>
      <c r="G2160" s="35"/>
      <c r="H2160" s="36"/>
    </row>
    <row r="2161" spans="1:8" s="2" customFormat="1" ht="16.95" customHeight="1">
      <c r="A2161" s="35"/>
      <c r="B2161" s="36"/>
      <c r="C2161" s="256" t="s">
        <v>1</v>
      </c>
      <c r="D2161" s="256" t="s">
        <v>1427</v>
      </c>
      <c r="E2161" s="18" t="s">
        <v>1</v>
      </c>
      <c r="F2161" s="188">
        <v>1.0880000000000001</v>
      </c>
      <c r="G2161" s="35"/>
      <c r="H2161" s="36"/>
    </row>
    <row r="2162" spans="1:8" s="2" customFormat="1" ht="16.95" customHeight="1">
      <c r="A2162" s="35"/>
      <c r="B2162" s="36"/>
      <c r="C2162" s="256" t="s">
        <v>1</v>
      </c>
      <c r="D2162" s="256" t="s">
        <v>1109</v>
      </c>
      <c r="E2162" s="18" t="s">
        <v>1</v>
      </c>
      <c r="F2162" s="188">
        <v>0</v>
      </c>
      <c r="G2162" s="35"/>
      <c r="H2162" s="36"/>
    </row>
    <row r="2163" spans="1:8" s="2" customFormat="1" ht="16.95" customHeight="1">
      <c r="A2163" s="35"/>
      <c r="B2163" s="36"/>
      <c r="C2163" s="256" t="s">
        <v>1</v>
      </c>
      <c r="D2163" s="256" t="s">
        <v>1177</v>
      </c>
      <c r="E2163" s="18" t="s">
        <v>1</v>
      </c>
      <c r="F2163" s="188">
        <v>0</v>
      </c>
      <c r="G2163" s="35"/>
      <c r="H2163" s="36"/>
    </row>
    <row r="2164" spans="1:8" s="2" customFormat="1" ht="16.95" customHeight="1">
      <c r="A2164" s="35"/>
      <c r="B2164" s="36"/>
      <c r="C2164" s="256" t="s">
        <v>1</v>
      </c>
      <c r="D2164" s="256" t="s">
        <v>1429</v>
      </c>
      <c r="E2164" s="18" t="s">
        <v>1</v>
      </c>
      <c r="F2164" s="188">
        <v>44.189</v>
      </c>
      <c r="G2164" s="35"/>
      <c r="H2164" s="36"/>
    </row>
    <row r="2165" spans="1:8" s="2" customFormat="1" ht="16.95" customHeight="1">
      <c r="A2165" s="35"/>
      <c r="B2165" s="36"/>
      <c r="C2165" s="256" t="s">
        <v>1</v>
      </c>
      <c r="D2165" s="256" t="s">
        <v>1216</v>
      </c>
      <c r="E2165" s="18" t="s">
        <v>1</v>
      </c>
      <c r="F2165" s="188">
        <v>0</v>
      </c>
      <c r="G2165" s="35"/>
      <c r="H2165" s="36"/>
    </row>
    <row r="2166" spans="1:8" s="2" customFormat="1" ht="16.95" customHeight="1">
      <c r="A2166" s="35"/>
      <c r="B2166" s="36"/>
      <c r="C2166" s="256" t="s">
        <v>1</v>
      </c>
      <c r="D2166" s="256" t="s">
        <v>1426</v>
      </c>
      <c r="E2166" s="18" t="s">
        <v>1</v>
      </c>
      <c r="F2166" s="188">
        <v>19.227</v>
      </c>
      <c r="G2166" s="35"/>
      <c r="H2166" s="36"/>
    </row>
    <row r="2167" spans="1:8" s="2" customFormat="1" ht="16.95" customHeight="1">
      <c r="A2167" s="35"/>
      <c r="B2167" s="36"/>
      <c r="C2167" s="256" t="s">
        <v>1</v>
      </c>
      <c r="D2167" s="256" t="s">
        <v>1249</v>
      </c>
      <c r="E2167" s="18" t="s">
        <v>1</v>
      </c>
      <c r="F2167" s="188">
        <v>-13.65</v>
      </c>
      <c r="G2167" s="35"/>
      <c r="H2167" s="36"/>
    </row>
    <row r="2168" spans="1:8" s="2" customFormat="1" ht="16.95" customHeight="1">
      <c r="A2168" s="35"/>
      <c r="B2168" s="36"/>
      <c r="C2168" s="256" t="s">
        <v>1</v>
      </c>
      <c r="D2168" s="256" t="s">
        <v>1430</v>
      </c>
      <c r="E2168" s="18" t="s">
        <v>1</v>
      </c>
      <c r="F2168" s="188">
        <v>0.64</v>
      </c>
      <c r="G2168" s="35"/>
      <c r="H2168" s="36"/>
    </row>
    <row r="2169" spans="1:8" s="2" customFormat="1" ht="16.95" customHeight="1">
      <c r="A2169" s="35"/>
      <c r="B2169" s="36"/>
      <c r="C2169" s="256" t="s">
        <v>1</v>
      </c>
      <c r="D2169" s="256" t="s">
        <v>1111</v>
      </c>
      <c r="E2169" s="18" t="s">
        <v>1</v>
      </c>
      <c r="F2169" s="188">
        <v>0</v>
      </c>
      <c r="G2169" s="35"/>
      <c r="H2169" s="36"/>
    </row>
    <row r="2170" spans="1:8" s="2" customFormat="1" ht="16.95" customHeight="1">
      <c r="A2170" s="35"/>
      <c r="B2170" s="36"/>
      <c r="C2170" s="256" t="s">
        <v>1</v>
      </c>
      <c r="D2170" s="256" t="s">
        <v>1216</v>
      </c>
      <c r="E2170" s="18" t="s">
        <v>1</v>
      </c>
      <c r="F2170" s="188">
        <v>0</v>
      </c>
      <c r="G2170" s="35"/>
      <c r="H2170" s="36"/>
    </row>
    <row r="2171" spans="1:8" s="2" customFormat="1" ht="16.95" customHeight="1">
      <c r="A2171" s="35"/>
      <c r="B2171" s="36"/>
      <c r="C2171" s="256" t="s">
        <v>1</v>
      </c>
      <c r="D2171" s="256" t="s">
        <v>1428</v>
      </c>
      <c r="E2171" s="18" t="s">
        <v>1</v>
      </c>
      <c r="F2171" s="188">
        <v>19.523</v>
      </c>
      <c r="G2171" s="35"/>
      <c r="H2171" s="36"/>
    </row>
    <row r="2172" spans="1:8" s="2" customFormat="1" ht="16.95" customHeight="1">
      <c r="A2172" s="35"/>
      <c r="B2172" s="36"/>
      <c r="C2172" s="256" t="s">
        <v>1</v>
      </c>
      <c r="D2172" s="256" t="s">
        <v>1307</v>
      </c>
      <c r="E2172" s="18" t="s">
        <v>1</v>
      </c>
      <c r="F2172" s="188">
        <v>-13.86</v>
      </c>
      <c r="G2172" s="35"/>
      <c r="H2172" s="36"/>
    </row>
    <row r="2173" spans="1:8" s="2" customFormat="1" ht="16.95" customHeight="1">
      <c r="A2173" s="35"/>
      <c r="B2173" s="36"/>
      <c r="C2173" s="256" t="s">
        <v>1</v>
      </c>
      <c r="D2173" s="256" t="s">
        <v>1427</v>
      </c>
      <c r="E2173" s="18" t="s">
        <v>1</v>
      </c>
      <c r="F2173" s="188">
        <v>1.0880000000000001</v>
      </c>
      <c r="G2173" s="35"/>
      <c r="H2173" s="36"/>
    </row>
    <row r="2174" spans="1:8" s="2" customFormat="1" ht="16.95" customHeight="1">
      <c r="A2174" s="35"/>
      <c r="B2174" s="36"/>
      <c r="C2174" s="256" t="s">
        <v>1</v>
      </c>
      <c r="D2174" s="256" t="s">
        <v>1431</v>
      </c>
      <c r="E2174" s="18" t="s">
        <v>1</v>
      </c>
      <c r="F2174" s="188">
        <v>0</v>
      </c>
      <c r="G2174" s="35"/>
      <c r="H2174" s="36"/>
    </row>
    <row r="2175" spans="1:8" s="2" customFormat="1" ht="16.95" customHeight="1">
      <c r="A2175" s="35"/>
      <c r="B2175" s="36"/>
      <c r="C2175" s="256" t="s">
        <v>1</v>
      </c>
      <c r="D2175" s="256" t="s">
        <v>1216</v>
      </c>
      <c r="E2175" s="18" t="s">
        <v>1</v>
      </c>
      <c r="F2175" s="188">
        <v>0</v>
      </c>
      <c r="G2175" s="35"/>
      <c r="H2175" s="36"/>
    </row>
    <row r="2176" spans="1:8" s="2" customFormat="1" ht="16.95" customHeight="1">
      <c r="A2176" s="35"/>
      <c r="B2176" s="36"/>
      <c r="C2176" s="256" t="s">
        <v>1</v>
      </c>
      <c r="D2176" s="256" t="s">
        <v>1432</v>
      </c>
      <c r="E2176" s="18" t="s">
        <v>1</v>
      </c>
      <c r="F2176" s="188">
        <v>10.906000000000001</v>
      </c>
      <c r="G2176" s="35"/>
      <c r="H2176" s="36"/>
    </row>
    <row r="2177" spans="1:8" s="2" customFormat="1" ht="16.95" customHeight="1">
      <c r="A2177" s="35"/>
      <c r="B2177" s="36"/>
      <c r="C2177" s="256" t="s">
        <v>1</v>
      </c>
      <c r="D2177" s="256" t="s">
        <v>1433</v>
      </c>
      <c r="E2177" s="18" t="s">
        <v>1</v>
      </c>
      <c r="F2177" s="188">
        <v>-7.7430000000000003</v>
      </c>
      <c r="G2177" s="35"/>
      <c r="H2177" s="36"/>
    </row>
    <row r="2178" spans="1:8" s="2" customFormat="1" ht="16.95" customHeight="1">
      <c r="A2178" s="35"/>
      <c r="B2178" s="36"/>
      <c r="C2178" s="256" t="s">
        <v>1</v>
      </c>
      <c r="D2178" s="256" t="s">
        <v>1434</v>
      </c>
      <c r="E2178" s="18" t="s">
        <v>1</v>
      </c>
      <c r="F2178" s="188">
        <v>1.3240000000000001</v>
      </c>
      <c r="G2178" s="35"/>
      <c r="H2178" s="36"/>
    </row>
    <row r="2179" spans="1:8" s="2" customFormat="1" ht="16.95" customHeight="1">
      <c r="A2179" s="35"/>
      <c r="B2179" s="36"/>
      <c r="C2179" s="256" t="s">
        <v>1</v>
      </c>
      <c r="D2179" s="256" t="s">
        <v>1435</v>
      </c>
      <c r="E2179" s="18" t="s">
        <v>1</v>
      </c>
      <c r="F2179" s="188">
        <v>0</v>
      </c>
      <c r="G2179" s="35"/>
      <c r="H2179" s="36"/>
    </row>
    <row r="2180" spans="1:8" s="2" customFormat="1" ht="16.95" customHeight="1">
      <c r="A2180" s="35"/>
      <c r="B2180" s="36"/>
      <c r="C2180" s="256" t="s">
        <v>1</v>
      </c>
      <c r="D2180" s="256" t="s">
        <v>1177</v>
      </c>
      <c r="E2180" s="18" t="s">
        <v>1</v>
      </c>
      <c r="F2180" s="188">
        <v>0</v>
      </c>
      <c r="G2180" s="35"/>
      <c r="H2180" s="36"/>
    </row>
    <row r="2181" spans="1:8" s="2" customFormat="1" ht="16.95" customHeight="1">
      <c r="A2181" s="35"/>
      <c r="B2181" s="36"/>
      <c r="C2181" s="256" t="s">
        <v>1</v>
      </c>
      <c r="D2181" s="256" t="s">
        <v>1436</v>
      </c>
      <c r="E2181" s="18" t="s">
        <v>1</v>
      </c>
      <c r="F2181" s="188">
        <v>3.9340000000000002</v>
      </c>
      <c r="G2181" s="35"/>
      <c r="H2181" s="36"/>
    </row>
    <row r="2182" spans="1:8" s="2" customFormat="1" ht="16.95" customHeight="1">
      <c r="A2182" s="35"/>
      <c r="B2182" s="36"/>
      <c r="C2182" s="256" t="s">
        <v>1</v>
      </c>
      <c r="D2182" s="256" t="s">
        <v>1216</v>
      </c>
      <c r="E2182" s="18" t="s">
        <v>1</v>
      </c>
      <c r="F2182" s="188">
        <v>0</v>
      </c>
      <c r="G2182" s="35"/>
      <c r="H2182" s="36"/>
    </row>
    <row r="2183" spans="1:8" s="2" customFormat="1" ht="16.95" customHeight="1">
      <c r="A2183" s="35"/>
      <c r="B2183" s="36"/>
      <c r="C2183" s="256" t="s">
        <v>1</v>
      </c>
      <c r="D2183" s="256" t="s">
        <v>1437</v>
      </c>
      <c r="E2183" s="18" t="s">
        <v>1</v>
      </c>
      <c r="F2183" s="188">
        <v>7.9509999999999996</v>
      </c>
      <c r="G2183" s="35"/>
      <c r="H2183" s="36"/>
    </row>
    <row r="2184" spans="1:8" s="2" customFormat="1" ht="16.95" customHeight="1">
      <c r="A2184" s="35"/>
      <c r="B2184" s="36"/>
      <c r="C2184" s="256" t="s">
        <v>1</v>
      </c>
      <c r="D2184" s="256" t="s">
        <v>1438</v>
      </c>
      <c r="E2184" s="18" t="s">
        <v>1</v>
      </c>
      <c r="F2184" s="188">
        <v>-5.6449999999999996</v>
      </c>
      <c r="G2184" s="35"/>
      <c r="H2184" s="36"/>
    </row>
    <row r="2185" spans="1:8" s="2" customFormat="1" ht="16.95" customHeight="1">
      <c r="A2185" s="35"/>
      <c r="B2185" s="36"/>
      <c r="C2185" s="256" t="s">
        <v>1</v>
      </c>
      <c r="D2185" s="256" t="s">
        <v>1439</v>
      </c>
      <c r="E2185" s="18" t="s">
        <v>1</v>
      </c>
      <c r="F2185" s="188">
        <v>0.44800000000000001</v>
      </c>
      <c r="G2185" s="35"/>
      <c r="H2185" s="36"/>
    </row>
    <row r="2186" spans="1:8" s="2" customFormat="1" ht="16.95" customHeight="1">
      <c r="A2186" s="35"/>
      <c r="B2186" s="36"/>
      <c r="C2186" s="256" t="s">
        <v>1</v>
      </c>
      <c r="D2186" s="256" t="s">
        <v>1440</v>
      </c>
      <c r="E2186" s="18" t="s">
        <v>1</v>
      </c>
      <c r="F2186" s="188">
        <v>0</v>
      </c>
      <c r="G2186" s="35"/>
      <c r="H2186" s="36"/>
    </row>
    <row r="2187" spans="1:8" s="2" customFormat="1" ht="16.95" customHeight="1">
      <c r="A2187" s="35"/>
      <c r="B2187" s="36"/>
      <c r="C2187" s="256" t="s">
        <v>1</v>
      </c>
      <c r="D2187" s="256" t="s">
        <v>1177</v>
      </c>
      <c r="E2187" s="18" t="s">
        <v>1</v>
      </c>
      <c r="F2187" s="188">
        <v>0</v>
      </c>
      <c r="G2187" s="35"/>
      <c r="H2187" s="36"/>
    </row>
    <row r="2188" spans="1:8" s="2" customFormat="1" ht="16.95" customHeight="1">
      <c r="A2188" s="35"/>
      <c r="B2188" s="36"/>
      <c r="C2188" s="256" t="s">
        <v>1</v>
      </c>
      <c r="D2188" s="256" t="s">
        <v>1441</v>
      </c>
      <c r="E2188" s="18" t="s">
        <v>1</v>
      </c>
      <c r="F2188" s="188">
        <v>6.8949999999999996</v>
      </c>
      <c r="G2188" s="35"/>
      <c r="H2188" s="36"/>
    </row>
    <row r="2189" spans="1:8" s="2" customFormat="1" ht="16.95" customHeight="1">
      <c r="A2189" s="35"/>
      <c r="B2189" s="36"/>
      <c r="C2189" s="256" t="s">
        <v>1</v>
      </c>
      <c r="D2189" s="256" t="s">
        <v>1113</v>
      </c>
      <c r="E2189" s="18" t="s">
        <v>1</v>
      </c>
      <c r="F2189" s="188">
        <v>0</v>
      </c>
      <c r="G2189" s="35"/>
      <c r="H2189" s="36"/>
    </row>
    <row r="2190" spans="1:8" s="2" customFormat="1" ht="16.95" customHeight="1">
      <c r="A2190" s="35"/>
      <c r="B2190" s="36"/>
      <c r="C2190" s="256" t="s">
        <v>1</v>
      </c>
      <c r="D2190" s="256" t="s">
        <v>1177</v>
      </c>
      <c r="E2190" s="18" t="s">
        <v>1</v>
      </c>
      <c r="F2190" s="188">
        <v>0</v>
      </c>
      <c r="G2190" s="35"/>
      <c r="H2190" s="36"/>
    </row>
    <row r="2191" spans="1:8" s="2" customFormat="1" ht="16.95" customHeight="1">
      <c r="A2191" s="35"/>
      <c r="B2191" s="36"/>
      <c r="C2191" s="256" t="s">
        <v>1</v>
      </c>
      <c r="D2191" s="256" t="s">
        <v>1442</v>
      </c>
      <c r="E2191" s="18" t="s">
        <v>1</v>
      </c>
      <c r="F2191" s="188">
        <v>22.536000000000001</v>
      </c>
      <c r="G2191" s="35"/>
      <c r="H2191" s="36"/>
    </row>
    <row r="2192" spans="1:8" s="2" customFormat="1" ht="16.95" customHeight="1">
      <c r="A2192" s="35"/>
      <c r="B2192" s="36"/>
      <c r="C2192" s="256" t="s">
        <v>1</v>
      </c>
      <c r="D2192" s="256" t="s">
        <v>1443</v>
      </c>
      <c r="E2192" s="18" t="s">
        <v>1</v>
      </c>
      <c r="F2192" s="188">
        <v>0</v>
      </c>
      <c r="G2192" s="35"/>
      <c r="H2192" s="36"/>
    </row>
    <row r="2193" spans="1:8" s="2" customFormat="1" ht="16.95" customHeight="1">
      <c r="A2193" s="35"/>
      <c r="B2193" s="36"/>
      <c r="C2193" s="256" t="s">
        <v>1</v>
      </c>
      <c r="D2193" s="256" t="s">
        <v>1426</v>
      </c>
      <c r="E2193" s="18" t="s">
        <v>1</v>
      </c>
      <c r="F2193" s="188">
        <v>19.227</v>
      </c>
      <c r="G2193" s="35"/>
      <c r="H2193" s="36"/>
    </row>
    <row r="2194" spans="1:8" s="2" customFormat="1" ht="16.95" customHeight="1">
      <c r="A2194" s="35"/>
      <c r="B2194" s="36"/>
      <c r="C2194" s="256" t="s">
        <v>1</v>
      </c>
      <c r="D2194" s="256" t="s">
        <v>1249</v>
      </c>
      <c r="E2194" s="18" t="s">
        <v>1</v>
      </c>
      <c r="F2194" s="188">
        <v>-13.65</v>
      </c>
      <c r="G2194" s="35"/>
      <c r="H2194" s="36"/>
    </row>
    <row r="2195" spans="1:8" s="2" customFormat="1" ht="16.95" customHeight="1">
      <c r="A2195" s="35"/>
      <c r="B2195" s="36"/>
      <c r="C2195" s="256" t="s">
        <v>1</v>
      </c>
      <c r="D2195" s="256" t="s">
        <v>1427</v>
      </c>
      <c r="E2195" s="18" t="s">
        <v>1</v>
      </c>
      <c r="F2195" s="188">
        <v>1.0880000000000001</v>
      </c>
      <c r="G2195" s="35"/>
      <c r="H2195" s="36"/>
    </row>
    <row r="2196" spans="1:8" s="2" customFormat="1" ht="16.95" customHeight="1">
      <c r="A2196" s="35"/>
      <c r="B2196" s="36"/>
      <c r="C2196" s="256" t="s">
        <v>1</v>
      </c>
      <c r="D2196" s="256" t="s">
        <v>1444</v>
      </c>
      <c r="E2196" s="18" t="s">
        <v>1</v>
      </c>
      <c r="F2196" s="188">
        <v>0</v>
      </c>
      <c r="G2196" s="35"/>
      <c r="H2196" s="36"/>
    </row>
    <row r="2197" spans="1:8" s="2" customFormat="1" ht="16.95" customHeight="1">
      <c r="A2197" s="35"/>
      <c r="B2197" s="36"/>
      <c r="C2197" s="256" t="s">
        <v>1</v>
      </c>
      <c r="D2197" s="256" t="s">
        <v>1177</v>
      </c>
      <c r="E2197" s="18" t="s">
        <v>1</v>
      </c>
      <c r="F2197" s="188">
        <v>0</v>
      </c>
      <c r="G2197" s="35"/>
      <c r="H2197" s="36"/>
    </row>
    <row r="2198" spans="1:8" s="2" customFormat="1" ht="16.95" customHeight="1">
      <c r="A2198" s="35"/>
      <c r="B2198" s="36"/>
      <c r="C2198" s="256" t="s">
        <v>1</v>
      </c>
      <c r="D2198" s="256" t="s">
        <v>1442</v>
      </c>
      <c r="E2198" s="18" t="s">
        <v>1</v>
      </c>
      <c r="F2198" s="188">
        <v>22.536000000000001</v>
      </c>
      <c r="G2198" s="35"/>
      <c r="H2198" s="36"/>
    </row>
    <row r="2199" spans="1:8" s="2" customFormat="1" ht="16.95" customHeight="1">
      <c r="A2199" s="35"/>
      <c r="B2199" s="36"/>
      <c r="C2199" s="256" t="s">
        <v>1</v>
      </c>
      <c r="D2199" s="256" t="s">
        <v>1216</v>
      </c>
      <c r="E2199" s="18" t="s">
        <v>1</v>
      </c>
      <c r="F2199" s="188">
        <v>0</v>
      </c>
      <c r="G2199" s="35"/>
      <c r="H2199" s="36"/>
    </row>
    <row r="2200" spans="1:8" s="2" customFormat="1" ht="16.95" customHeight="1">
      <c r="A2200" s="35"/>
      <c r="B2200" s="36"/>
      <c r="C2200" s="256" t="s">
        <v>1</v>
      </c>
      <c r="D2200" s="256" t="s">
        <v>1426</v>
      </c>
      <c r="E2200" s="18" t="s">
        <v>1</v>
      </c>
      <c r="F2200" s="188">
        <v>19.227</v>
      </c>
      <c r="G2200" s="35"/>
      <c r="H2200" s="36"/>
    </row>
    <row r="2201" spans="1:8" s="2" customFormat="1" ht="16.95" customHeight="1">
      <c r="A2201" s="35"/>
      <c r="B2201" s="36"/>
      <c r="C2201" s="256" t="s">
        <v>1</v>
      </c>
      <c r="D2201" s="256" t="s">
        <v>1249</v>
      </c>
      <c r="E2201" s="18" t="s">
        <v>1</v>
      </c>
      <c r="F2201" s="188">
        <v>-13.65</v>
      </c>
      <c r="G2201" s="35"/>
      <c r="H2201" s="36"/>
    </row>
    <row r="2202" spans="1:8" s="2" customFormat="1" ht="16.95" customHeight="1">
      <c r="A2202" s="35"/>
      <c r="B2202" s="36"/>
      <c r="C2202" s="256" t="s">
        <v>1</v>
      </c>
      <c r="D2202" s="256" t="s">
        <v>1427</v>
      </c>
      <c r="E2202" s="18" t="s">
        <v>1</v>
      </c>
      <c r="F2202" s="188">
        <v>1.0880000000000001</v>
      </c>
      <c r="G2202" s="35"/>
      <c r="H2202" s="36"/>
    </row>
    <row r="2203" spans="1:8" s="2" customFormat="1" ht="16.95" customHeight="1">
      <c r="A2203" s="35"/>
      <c r="B2203" s="36"/>
      <c r="C2203" s="256" t="s">
        <v>1</v>
      </c>
      <c r="D2203" s="256" t="s">
        <v>1140</v>
      </c>
      <c r="E2203" s="18" t="s">
        <v>1</v>
      </c>
      <c r="F2203" s="188">
        <v>0</v>
      </c>
      <c r="G2203" s="35"/>
      <c r="H2203" s="36"/>
    </row>
    <row r="2204" spans="1:8" s="2" customFormat="1" ht="16.95" customHeight="1">
      <c r="A2204" s="35"/>
      <c r="B2204" s="36"/>
      <c r="C2204" s="256" t="s">
        <v>1</v>
      </c>
      <c r="D2204" s="256" t="s">
        <v>1177</v>
      </c>
      <c r="E2204" s="18" t="s">
        <v>1</v>
      </c>
      <c r="F2204" s="188">
        <v>0</v>
      </c>
      <c r="G2204" s="35"/>
      <c r="H2204" s="36"/>
    </row>
    <row r="2205" spans="1:8" s="2" customFormat="1" ht="16.95" customHeight="1">
      <c r="A2205" s="35"/>
      <c r="B2205" s="36"/>
      <c r="C2205" s="256" t="s">
        <v>1</v>
      </c>
      <c r="D2205" s="256" t="s">
        <v>1442</v>
      </c>
      <c r="E2205" s="18" t="s">
        <v>1</v>
      </c>
      <c r="F2205" s="188">
        <v>22.536000000000001</v>
      </c>
      <c r="G2205" s="35"/>
      <c r="H2205" s="36"/>
    </row>
    <row r="2206" spans="1:8" s="2" customFormat="1" ht="16.95" customHeight="1">
      <c r="A2206" s="35"/>
      <c r="B2206" s="36"/>
      <c r="C2206" s="256" t="s">
        <v>1</v>
      </c>
      <c r="D2206" s="256" t="s">
        <v>1216</v>
      </c>
      <c r="E2206" s="18" t="s">
        <v>1</v>
      </c>
      <c r="F2206" s="188">
        <v>0</v>
      </c>
      <c r="G2206" s="35"/>
      <c r="H2206" s="36"/>
    </row>
    <row r="2207" spans="1:8" s="2" customFormat="1" ht="16.95" customHeight="1">
      <c r="A2207" s="35"/>
      <c r="B2207" s="36"/>
      <c r="C2207" s="256" t="s">
        <v>1</v>
      </c>
      <c r="D2207" s="256" t="s">
        <v>1426</v>
      </c>
      <c r="E2207" s="18" t="s">
        <v>1</v>
      </c>
      <c r="F2207" s="188">
        <v>19.227</v>
      </c>
      <c r="G2207" s="35"/>
      <c r="H2207" s="36"/>
    </row>
    <row r="2208" spans="1:8" s="2" customFormat="1" ht="16.95" customHeight="1">
      <c r="A2208" s="35"/>
      <c r="B2208" s="36"/>
      <c r="C2208" s="256" t="s">
        <v>1</v>
      </c>
      <c r="D2208" s="256" t="s">
        <v>1249</v>
      </c>
      <c r="E2208" s="18" t="s">
        <v>1</v>
      </c>
      <c r="F2208" s="188">
        <v>-13.65</v>
      </c>
      <c r="G2208" s="35"/>
      <c r="H2208" s="36"/>
    </row>
    <row r="2209" spans="1:8" s="2" customFormat="1" ht="16.95" customHeight="1">
      <c r="A2209" s="35"/>
      <c r="B2209" s="36"/>
      <c r="C2209" s="256" t="s">
        <v>1</v>
      </c>
      <c r="D2209" s="256" t="s">
        <v>1427</v>
      </c>
      <c r="E2209" s="18" t="s">
        <v>1</v>
      </c>
      <c r="F2209" s="188">
        <v>1.0880000000000001</v>
      </c>
      <c r="G2209" s="35"/>
      <c r="H2209" s="36"/>
    </row>
    <row r="2210" spans="1:8" s="2" customFormat="1" ht="16.95" customHeight="1">
      <c r="A2210" s="35"/>
      <c r="B2210" s="36"/>
      <c r="C2210" s="256" t="s">
        <v>1</v>
      </c>
      <c r="D2210" s="256" t="s">
        <v>1141</v>
      </c>
      <c r="E2210" s="18" t="s">
        <v>1</v>
      </c>
      <c r="F2210" s="188">
        <v>0</v>
      </c>
      <c r="G2210" s="35"/>
      <c r="H2210" s="36"/>
    </row>
    <row r="2211" spans="1:8" s="2" customFormat="1" ht="16.95" customHeight="1">
      <c r="A2211" s="35"/>
      <c r="B2211" s="36"/>
      <c r="C2211" s="256" t="s">
        <v>1</v>
      </c>
      <c r="D2211" s="256" t="s">
        <v>1216</v>
      </c>
      <c r="E2211" s="18" t="s">
        <v>1</v>
      </c>
      <c r="F2211" s="188">
        <v>0</v>
      </c>
      <c r="G2211" s="35"/>
      <c r="H2211" s="36"/>
    </row>
    <row r="2212" spans="1:8" s="2" customFormat="1" ht="16.95" customHeight="1">
      <c r="A2212" s="35"/>
      <c r="B2212" s="36"/>
      <c r="C2212" s="256" t="s">
        <v>1</v>
      </c>
      <c r="D2212" s="256" t="s">
        <v>1428</v>
      </c>
      <c r="E2212" s="18" t="s">
        <v>1</v>
      </c>
      <c r="F2212" s="188">
        <v>19.523</v>
      </c>
      <c r="G2212" s="35"/>
      <c r="H2212" s="36"/>
    </row>
    <row r="2213" spans="1:8" s="2" customFormat="1" ht="16.95" customHeight="1">
      <c r="A2213" s="35"/>
      <c r="B2213" s="36"/>
      <c r="C2213" s="256" t="s">
        <v>1</v>
      </c>
      <c r="D2213" s="256" t="s">
        <v>1307</v>
      </c>
      <c r="E2213" s="18" t="s">
        <v>1</v>
      </c>
      <c r="F2213" s="188">
        <v>-13.86</v>
      </c>
      <c r="G2213" s="35"/>
      <c r="H2213" s="36"/>
    </row>
    <row r="2214" spans="1:8" s="2" customFormat="1" ht="16.95" customHeight="1">
      <c r="A2214" s="35"/>
      <c r="B2214" s="36"/>
      <c r="C2214" s="256" t="s">
        <v>1</v>
      </c>
      <c r="D2214" s="256" t="s">
        <v>1427</v>
      </c>
      <c r="E2214" s="18" t="s">
        <v>1</v>
      </c>
      <c r="F2214" s="188">
        <v>1.0880000000000001</v>
      </c>
      <c r="G2214" s="35"/>
      <c r="H2214" s="36"/>
    </row>
    <row r="2215" spans="1:8" s="2" customFormat="1" ht="16.95" customHeight="1">
      <c r="A2215" s="35"/>
      <c r="B2215" s="36"/>
      <c r="C2215" s="256" t="s">
        <v>1</v>
      </c>
      <c r="D2215" s="256" t="s">
        <v>1445</v>
      </c>
      <c r="E2215" s="18" t="s">
        <v>1</v>
      </c>
      <c r="F2215" s="188">
        <v>0</v>
      </c>
      <c r="G2215" s="35"/>
      <c r="H2215" s="36"/>
    </row>
    <row r="2216" spans="1:8" s="2" customFormat="1" ht="16.95" customHeight="1">
      <c r="A2216" s="35"/>
      <c r="B2216" s="36"/>
      <c r="C2216" s="256" t="s">
        <v>1</v>
      </c>
      <c r="D2216" s="256" t="s">
        <v>1216</v>
      </c>
      <c r="E2216" s="18" t="s">
        <v>1</v>
      </c>
      <c r="F2216" s="188">
        <v>0</v>
      </c>
      <c r="G2216" s="35"/>
      <c r="H2216" s="36"/>
    </row>
    <row r="2217" spans="1:8" s="2" customFormat="1" ht="16.95" customHeight="1">
      <c r="A2217" s="35"/>
      <c r="B2217" s="36"/>
      <c r="C2217" s="256" t="s">
        <v>1</v>
      </c>
      <c r="D2217" s="256" t="s">
        <v>1432</v>
      </c>
      <c r="E2217" s="18" t="s">
        <v>1</v>
      </c>
      <c r="F2217" s="188">
        <v>10.906000000000001</v>
      </c>
      <c r="G2217" s="35"/>
      <c r="H2217" s="36"/>
    </row>
    <row r="2218" spans="1:8" s="2" customFormat="1" ht="16.95" customHeight="1">
      <c r="A2218" s="35"/>
      <c r="B2218" s="36"/>
      <c r="C2218" s="256" t="s">
        <v>1</v>
      </c>
      <c r="D2218" s="256" t="s">
        <v>1433</v>
      </c>
      <c r="E2218" s="18" t="s">
        <v>1</v>
      </c>
      <c r="F2218" s="188">
        <v>-7.7430000000000003</v>
      </c>
      <c r="G2218" s="35"/>
      <c r="H2218" s="36"/>
    </row>
    <row r="2219" spans="1:8" s="2" customFormat="1" ht="16.95" customHeight="1">
      <c r="A2219" s="35"/>
      <c r="B2219" s="36"/>
      <c r="C2219" s="256" t="s">
        <v>1</v>
      </c>
      <c r="D2219" s="256" t="s">
        <v>1446</v>
      </c>
      <c r="E2219" s="18" t="s">
        <v>1</v>
      </c>
      <c r="F2219" s="188">
        <v>0.61799999999999999</v>
      </c>
      <c r="G2219" s="35"/>
      <c r="H2219" s="36"/>
    </row>
    <row r="2220" spans="1:8" s="2" customFormat="1" ht="16.95" customHeight="1">
      <c r="A2220" s="35"/>
      <c r="B2220" s="36"/>
      <c r="C2220" s="256" t="s">
        <v>1</v>
      </c>
      <c r="D2220" s="256" t="s">
        <v>1447</v>
      </c>
      <c r="E2220" s="18" t="s">
        <v>1</v>
      </c>
      <c r="F2220" s="188">
        <v>0</v>
      </c>
      <c r="G2220" s="35"/>
      <c r="H2220" s="36"/>
    </row>
    <row r="2221" spans="1:8" s="2" customFormat="1" ht="16.95" customHeight="1">
      <c r="A2221" s="35"/>
      <c r="B2221" s="36"/>
      <c r="C2221" s="256" t="s">
        <v>1</v>
      </c>
      <c r="D2221" s="256" t="s">
        <v>1177</v>
      </c>
      <c r="E2221" s="18" t="s">
        <v>1</v>
      </c>
      <c r="F2221" s="188">
        <v>0</v>
      </c>
      <c r="G2221" s="35"/>
      <c r="H2221" s="36"/>
    </row>
    <row r="2222" spans="1:8" s="2" customFormat="1" ht="16.95" customHeight="1">
      <c r="A2222" s="35"/>
      <c r="B2222" s="36"/>
      <c r="C2222" s="256" t="s">
        <v>1</v>
      </c>
      <c r="D2222" s="256" t="s">
        <v>1436</v>
      </c>
      <c r="E2222" s="18" t="s">
        <v>1</v>
      </c>
      <c r="F2222" s="188">
        <v>3.9340000000000002</v>
      </c>
      <c r="G2222" s="35"/>
      <c r="H2222" s="36"/>
    </row>
    <row r="2223" spans="1:8" s="2" customFormat="1" ht="16.95" customHeight="1">
      <c r="A2223" s="35"/>
      <c r="B2223" s="36"/>
      <c r="C2223" s="256" t="s">
        <v>1</v>
      </c>
      <c r="D2223" s="256" t="s">
        <v>1226</v>
      </c>
      <c r="E2223" s="18" t="s">
        <v>1</v>
      </c>
      <c r="F2223" s="188">
        <v>0</v>
      </c>
      <c r="G2223" s="35"/>
      <c r="H2223" s="36"/>
    </row>
    <row r="2224" spans="1:8" s="2" customFormat="1" ht="16.95" customHeight="1">
      <c r="A2224" s="35"/>
      <c r="B2224" s="36"/>
      <c r="C2224" s="256" t="s">
        <v>1</v>
      </c>
      <c r="D2224" s="256" t="s">
        <v>1437</v>
      </c>
      <c r="E2224" s="18" t="s">
        <v>1</v>
      </c>
      <c r="F2224" s="188">
        <v>7.9509999999999996</v>
      </c>
      <c r="G2224" s="35"/>
      <c r="H2224" s="36"/>
    </row>
    <row r="2225" spans="1:8" s="2" customFormat="1" ht="16.95" customHeight="1">
      <c r="A2225" s="35"/>
      <c r="B2225" s="36"/>
      <c r="C2225" s="256" t="s">
        <v>1</v>
      </c>
      <c r="D2225" s="256" t="s">
        <v>1438</v>
      </c>
      <c r="E2225" s="18" t="s">
        <v>1</v>
      </c>
      <c r="F2225" s="188">
        <v>-5.6449999999999996</v>
      </c>
      <c r="G2225" s="35"/>
      <c r="H2225" s="36"/>
    </row>
    <row r="2226" spans="1:8" s="2" customFormat="1" ht="16.95" customHeight="1">
      <c r="A2226" s="35"/>
      <c r="B2226" s="36"/>
      <c r="C2226" s="256" t="s">
        <v>1</v>
      </c>
      <c r="D2226" s="256" t="s">
        <v>1439</v>
      </c>
      <c r="E2226" s="18" t="s">
        <v>1</v>
      </c>
      <c r="F2226" s="188">
        <v>0.44800000000000001</v>
      </c>
      <c r="G2226" s="35"/>
      <c r="H2226" s="36"/>
    </row>
    <row r="2227" spans="1:8" s="2" customFormat="1" ht="16.95" customHeight="1">
      <c r="A2227" s="35"/>
      <c r="B2227" s="36"/>
      <c r="C2227" s="256" t="s">
        <v>1</v>
      </c>
      <c r="D2227" s="256" t="s">
        <v>1448</v>
      </c>
      <c r="E2227" s="18" t="s">
        <v>1</v>
      </c>
      <c r="F2227" s="188">
        <v>0</v>
      </c>
      <c r="G2227" s="35"/>
      <c r="H2227" s="36"/>
    </row>
    <row r="2228" spans="1:8" s="2" customFormat="1" ht="16.95" customHeight="1">
      <c r="A2228" s="35"/>
      <c r="B2228" s="36"/>
      <c r="C2228" s="256" t="s">
        <v>1</v>
      </c>
      <c r="D2228" s="256" t="s">
        <v>1177</v>
      </c>
      <c r="E2228" s="18" t="s">
        <v>1</v>
      </c>
      <c r="F2228" s="188">
        <v>0</v>
      </c>
      <c r="G2228" s="35"/>
      <c r="H2228" s="36"/>
    </row>
    <row r="2229" spans="1:8" s="2" customFormat="1" ht="16.95" customHeight="1">
      <c r="A2229" s="35"/>
      <c r="B2229" s="36"/>
      <c r="C2229" s="256" t="s">
        <v>1</v>
      </c>
      <c r="D2229" s="256" t="s">
        <v>1449</v>
      </c>
      <c r="E2229" s="18" t="s">
        <v>1</v>
      </c>
      <c r="F2229" s="188">
        <v>6.9160000000000004</v>
      </c>
      <c r="G2229" s="35"/>
      <c r="H2229" s="36"/>
    </row>
    <row r="2230" spans="1:8" s="2" customFormat="1" ht="16.95" customHeight="1">
      <c r="A2230" s="35"/>
      <c r="B2230" s="36"/>
      <c r="C2230" s="256" t="s">
        <v>1</v>
      </c>
      <c r="D2230" s="256" t="s">
        <v>1143</v>
      </c>
      <c r="E2230" s="18" t="s">
        <v>1</v>
      </c>
      <c r="F2230" s="188">
        <v>0</v>
      </c>
      <c r="G2230" s="35"/>
      <c r="H2230" s="36"/>
    </row>
    <row r="2231" spans="1:8" s="2" customFormat="1" ht="16.95" customHeight="1">
      <c r="A2231" s="35"/>
      <c r="B2231" s="36"/>
      <c r="C2231" s="256" t="s">
        <v>1</v>
      </c>
      <c r="D2231" s="256" t="s">
        <v>1177</v>
      </c>
      <c r="E2231" s="18" t="s">
        <v>1</v>
      </c>
      <c r="F2231" s="188">
        <v>0</v>
      </c>
      <c r="G2231" s="35"/>
      <c r="H2231" s="36"/>
    </row>
    <row r="2232" spans="1:8" s="2" customFormat="1" ht="16.95" customHeight="1">
      <c r="A2232" s="35"/>
      <c r="B2232" s="36"/>
      <c r="C2232" s="256" t="s">
        <v>1</v>
      </c>
      <c r="D2232" s="256" t="s">
        <v>1450</v>
      </c>
      <c r="E2232" s="18" t="s">
        <v>1</v>
      </c>
      <c r="F2232" s="188">
        <v>22.558</v>
      </c>
      <c r="G2232" s="35"/>
      <c r="H2232" s="36"/>
    </row>
    <row r="2233" spans="1:8" s="2" customFormat="1" ht="16.95" customHeight="1">
      <c r="A2233" s="35"/>
      <c r="B2233" s="36"/>
      <c r="C2233" s="256" t="s">
        <v>1</v>
      </c>
      <c r="D2233" s="256" t="s">
        <v>1226</v>
      </c>
      <c r="E2233" s="18" t="s">
        <v>1</v>
      </c>
      <c r="F2233" s="188">
        <v>0</v>
      </c>
      <c r="G2233" s="35"/>
      <c r="H2233" s="36"/>
    </row>
    <row r="2234" spans="1:8" s="2" customFormat="1" ht="16.95" customHeight="1">
      <c r="A2234" s="35"/>
      <c r="B2234" s="36"/>
      <c r="C2234" s="256" t="s">
        <v>1</v>
      </c>
      <c r="D2234" s="256" t="s">
        <v>1426</v>
      </c>
      <c r="E2234" s="18" t="s">
        <v>1</v>
      </c>
      <c r="F2234" s="188">
        <v>19.227</v>
      </c>
      <c r="G2234" s="35"/>
      <c r="H2234" s="36"/>
    </row>
    <row r="2235" spans="1:8" s="2" customFormat="1" ht="16.95" customHeight="1">
      <c r="A2235" s="35"/>
      <c r="B2235" s="36"/>
      <c r="C2235" s="256" t="s">
        <v>1</v>
      </c>
      <c r="D2235" s="256" t="s">
        <v>1249</v>
      </c>
      <c r="E2235" s="18" t="s">
        <v>1</v>
      </c>
      <c r="F2235" s="188">
        <v>-13.65</v>
      </c>
      <c r="G2235" s="35"/>
      <c r="H2235" s="36"/>
    </row>
    <row r="2236" spans="1:8" s="2" customFormat="1" ht="16.95" customHeight="1">
      <c r="A2236" s="35"/>
      <c r="B2236" s="36"/>
      <c r="C2236" s="256" t="s">
        <v>1</v>
      </c>
      <c r="D2236" s="256" t="s">
        <v>1427</v>
      </c>
      <c r="E2236" s="18" t="s">
        <v>1</v>
      </c>
      <c r="F2236" s="188">
        <v>1.0880000000000001</v>
      </c>
      <c r="G2236" s="35"/>
      <c r="H2236" s="36"/>
    </row>
    <row r="2237" spans="1:8" s="2" customFormat="1" ht="16.95" customHeight="1">
      <c r="A2237" s="35"/>
      <c r="B2237" s="36"/>
      <c r="C2237" s="256" t="s">
        <v>1</v>
      </c>
      <c r="D2237" s="256" t="s">
        <v>1145</v>
      </c>
      <c r="E2237" s="18" t="s">
        <v>1</v>
      </c>
      <c r="F2237" s="188">
        <v>0</v>
      </c>
      <c r="G2237" s="35"/>
      <c r="H2237" s="36"/>
    </row>
    <row r="2238" spans="1:8" s="2" customFormat="1" ht="16.95" customHeight="1">
      <c r="A2238" s="35"/>
      <c r="B2238" s="36"/>
      <c r="C2238" s="256" t="s">
        <v>1</v>
      </c>
      <c r="D2238" s="256" t="s">
        <v>1177</v>
      </c>
      <c r="E2238" s="18" t="s">
        <v>1</v>
      </c>
      <c r="F2238" s="188">
        <v>0</v>
      </c>
      <c r="G2238" s="35"/>
      <c r="H2238" s="36"/>
    </row>
    <row r="2239" spans="1:8" s="2" customFormat="1" ht="16.95" customHeight="1">
      <c r="A2239" s="35"/>
      <c r="B2239" s="36"/>
      <c r="C2239" s="256" t="s">
        <v>1</v>
      </c>
      <c r="D2239" s="256" t="s">
        <v>1450</v>
      </c>
      <c r="E2239" s="18" t="s">
        <v>1</v>
      </c>
      <c r="F2239" s="188">
        <v>22.558</v>
      </c>
      <c r="G2239" s="35"/>
      <c r="H2239" s="36"/>
    </row>
    <row r="2240" spans="1:8" s="2" customFormat="1" ht="16.95" customHeight="1">
      <c r="A2240" s="35"/>
      <c r="B2240" s="36"/>
      <c r="C2240" s="256" t="s">
        <v>1</v>
      </c>
      <c r="D2240" s="256" t="s">
        <v>1226</v>
      </c>
      <c r="E2240" s="18" t="s">
        <v>1</v>
      </c>
      <c r="F2240" s="188">
        <v>0</v>
      </c>
      <c r="G2240" s="35"/>
      <c r="H2240" s="36"/>
    </row>
    <row r="2241" spans="1:8" s="2" customFormat="1" ht="16.95" customHeight="1">
      <c r="A2241" s="35"/>
      <c r="B2241" s="36"/>
      <c r="C2241" s="256" t="s">
        <v>1</v>
      </c>
      <c r="D2241" s="256" t="s">
        <v>1426</v>
      </c>
      <c r="E2241" s="18" t="s">
        <v>1</v>
      </c>
      <c r="F2241" s="188">
        <v>19.227</v>
      </c>
      <c r="G2241" s="35"/>
      <c r="H2241" s="36"/>
    </row>
    <row r="2242" spans="1:8" s="2" customFormat="1" ht="16.95" customHeight="1">
      <c r="A2242" s="35"/>
      <c r="B2242" s="36"/>
      <c r="C2242" s="256" t="s">
        <v>1</v>
      </c>
      <c r="D2242" s="256" t="s">
        <v>1249</v>
      </c>
      <c r="E2242" s="18" t="s">
        <v>1</v>
      </c>
      <c r="F2242" s="188">
        <v>-13.65</v>
      </c>
      <c r="G2242" s="35"/>
      <c r="H2242" s="36"/>
    </row>
    <row r="2243" spans="1:8" s="2" customFormat="1" ht="16.95" customHeight="1">
      <c r="A2243" s="35"/>
      <c r="B2243" s="36"/>
      <c r="C2243" s="256" t="s">
        <v>1</v>
      </c>
      <c r="D2243" s="256" t="s">
        <v>1427</v>
      </c>
      <c r="E2243" s="18" t="s">
        <v>1</v>
      </c>
      <c r="F2243" s="188">
        <v>1.0880000000000001</v>
      </c>
      <c r="G2243" s="35"/>
      <c r="H2243" s="36"/>
    </row>
    <row r="2244" spans="1:8" s="2" customFormat="1" ht="16.95" customHeight="1">
      <c r="A2244" s="35"/>
      <c r="B2244" s="36"/>
      <c r="C2244" s="256" t="s">
        <v>1</v>
      </c>
      <c r="D2244" s="256" t="s">
        <v>1147</v>
      </c>
      <c r="E2244" s="18" t="s">
        <v>1</v>
      </c>
      <c r="F2244" s="188">
        <v>0</v>
      </c>
      <c r="G2244" s="35"/>
      <c r="H2244" s="36"/>
    </row>
    <row r="2245" spans="1:8" s="2" customFormat="1" ht="16.95" customHeight="1">
      <c r="A2245" s="35"/>
      <c r="B2245" s="36"/>
      <c r="C2245" s="256" t="s">
        <v>1</v>
      </c>
      <c r="D2245" s="256" t="s">
        <v>1177</v>
      </c>
      <c r="E2245" s="18" t="s">
        <v>1</v>
      </c>
      <c r="F2245" s="188">
        <v>0</v>
      </c>
      <c r="G2245" s="35"/>
      <c r="H2245" s="36"/>
    </row>
    <row r="2246" spans="1:8" s="2" customFormat="1" ht="16.95" customHeight="1">
      <c r="A2246" s="35"/>
      <c r="B2246" s="36"/>
      <c r="C2246" s="256" t="s">
        <v>1</v>
      </c>
      <c r="D2246" s="256" t="s">
        <v>1451</v>
      </c>
      <c r="E2246" s="18" t="s">
        <v>1</v>
      </c>
      <c r="F2246" s="188">
        <v>3.61</v>
      </c>
      <c r="G2246" s="35"/>
      <c r="H2246" s="36"/>
    </row>
    <row r="2247" spans="1:8" s="2" customFormat="1" ht="16.95" customHeight="1">
      <c r="A2247" s="35"/>
      <c r="B2247" s="36"/>
      <c r="C2247" s="256" t="s">
        <v>1</v>
      </c>
      <c r="D2247" s="256" t="s">
        <v>1226</v>
      </c>
      <c r="E2247" s="18" t="s">
        <v>1</v>
      </c>
      <c r="F2247" s="188">
        <v>0</v>
      </c>
      <c r="G2247" s="35"/>
      <c r="H2247" s="36"/>
    </row>
    <row r="2248" spans="1:8" s="2" customFormat="1" ht="16.95" customHeight="1">
      <c r="A2248" s="35"/>
      <c r="B2248" s="36"/>
      <c r="C2248" s="256" t="s">
        <v>1</v>
      </c>
      <c r="D2248" s="256" t="s">
        <v>1452</v>
      </c>
      <c r="E2248" s="18" t="s">
        <v>1</v>
      </c>
      <c r="F2248" s="188">
        <v>22.213999999999999</v>
      </c>
      <c r="G2248" s="35"/>
      <c r="H2248" s="36"/>
    </row>
    <row r="2249" spans="1:8" s="2" customFormat="1" ht="16.95" customHeight="1">
      <c r="A2249" s="35"/>
      <c r="B2249" s="36"/>
      <c r="C2249" s="256" t="s">
        <v>1</v>
      </c>
      <c r="D2249" s="256" t="s">
        <v>1426</v>
      </c>
      <c r="E2249" s="18" t="s">
        <v>1</v>
      </c>
      <c r="F2249" s="188">
        <v>19.227</v>
      </c>
      <c r="G2249" s="35"/>
      <c r="H2249" s="36"/>
    </row>
    <row r="2250" spans="1:8" s="2" customFormat="1" ht="16.95" customHeight="1">
      <c r="A2250" s="35"/>
      <c r="B2250" s="36"/>
      <c r="C2250" s="256" t="s">
        <v>1</v>
      </c>
      <c r="D2250" s="256" t="s">
        <v>1249</v>
      </c>
      <c r="E2250" s="18" t="s">
        <v>1</v>
      </c>
      <c r="F2250" s="188">
        <v>-13.65</v>
      </c>
      <c r="G2250" s="35"/>
      <c r="H2250" s="36"/>
    </row>
    <row r="2251" spans="1:8" s="2" customFormat="1" ht="16.95" customHeight="1">
      <c r="A2251" s="35"/>
      <c r="B2251" s="36"/>
      <c r="C2251" s="256" t="s">
        <v>1</v>
      </c>
      <c r="D2251" s="256" t="s">
        <v>1427</v>
      </c>
      <c r="E2251" s="18" t="s">
        <v>1</v>
      </c>
      <c r="F2251" s="188">
        <v>1.0880000000000001</v>
      </c>
      <c r="G2251" s="35"/>
      <c r="H2251" s="36"/>
    </row>
    <row r="2252" spans="1:8" s="2" customFormat="1" ht="16.95" customHeight="1">
      <c r="A2252" s="35"/>
      <c r="B2252" s="36"/>
      <c r="C2252" s="256" t="s">
        <v>1</v>
      </c>
      <c r="D2252" s="256" t="s">
        <v>1453</v>
      </c>
      <c r="E2252" s="18" t="s">
        <v>1</v>
      </c>
      <c r="F2252" s="188">
        <v>0</v>
      </c>
      <c r="G2252" s="35"/>
      <c r="H2252" s="36"/>
    </row>
    <row r="2253" spans="1:8" s="2" customFormat="1" ht="16.95" customHeight="1">
      <c r="A2253" s="35"/>
      <c r="B2253" s="36"/>
      <c r="C2253" s="256" t="s">
        <v>1</v>
      </c>
      <c r="D2253" s="256" t="s">
        <v>1226</v>
      </c>
      <c r="E2253" s="18" t="s">
        <v>1</v>
      </c>
      <c r="F2253" s="188">
        <v>0</v>
      </c>
      <c r="G2253" s="35"/>
      <c r="H2253" s="36"/>
    </row>
    <row r="2254" spans="1:8" s="2" customFormat="1" ht="16.95" customHeight="1">
      <c r="A2254" s="35"/>
      <c r="B2254" s="36"/>
      <c r="C2254" s="256" t="s">
        <v>1</v>
      </c>
      <c r="D2254" s="256" t="s">
        <v>1454</v>
      </c>
      <c r="E2254" s="18" t="s">
        <v>1</v>
      </c>
      <c r="F2254" s="188">
        <v>10.846</v>
      </c>
      <c r="G2254" s="35"/>
      <c r="H2254" s="36"/>
    </row>
    <row r="2255" spans="1:8" s="2" customFormat="1" ht="16.95" customHeight="1">
      <c r="A2255" s="35"/>
      <c r="B2255" s="36"/>
      <c r="C2255" s="256" t="s">
        <v>1</v>
      </c>
      <c r="D2255" s="256" t="s">
        <v>1177</v>
      </c>
      <c r="E2255" s="18" t="s">
        <v>1</v>
      </c>
      <c r="F2255" s="188">
        <v>0</v>
      </c>
      <c r="G2255" s="35"/>
      <c r="H2255" s="36"/>
    </row>
    <row r="2256" spans="1:8" s="2" customFormat="1" ht="16.95" customHeight="1">
      <c r="A2256" s="35"/>
      <c r="B2256" s="36"/>
      <c r="C2256" s="256" t="s">
        <v>1</v>
      </c>
      <c r="D2256" s="256" t="s">
        <v>1455</v>
      </c>
      <c r="E2256" s="18" t="s">
        <v>1</v>
      </c>
      <c r="F2256" s="188">
        <v>1.411</v>
      </c>
      <c r="G2256" s="35"/>
      <c r="H2256" s="36"/>
    </row>
    <row r="2257" spans="1:8" s="2" customFormat="1" ht="16.95" customHeight="1">
      <c r="A2257" s="35"/>
      <c r="B2257" s="36"/>
      <c r="C2257" s="256" t="s">
        <v>1</v>
      </c>
      <c r="D2257" s="256" t="s">
        <v>1456</v>
      </c>
      <c r="E2257" s="18" t="s">
        <v>1</v>
      </c>
      <c r="F2257" s="188">
        <v>0</v>
      </c>
      <c r="G2257" s="35"/>
      <c r="H2257" s="36"/>
    </row>
    <row r="2258" spans="1:8" s="2" customFormat="1" ht="16.95" customHeight="1">
      <c r="A2258" s="35"/>
      <c r="B2258" s="36"/>
      <c r="C2258" s="256" t="s">
        <v>1</v>
      </c>
      <c r="D2258" s="256" t="s">
        <v>1212</v>
      </c>
      <c r="E2258" s="18" t="s">
        <v>1</v>
      </c>
      <c r="F2258" s="188">
        <v>0</v>
      </c>
      <c r="G2258" s="35"/>
      <c r="H2258" s="36"/>
    </row>
    <row r="2259" spans="1:8" s="2" customFormat="1" ht="16.95" customHeight="1">
      <c r="A2259" s="35"/>
      <c r="B2259" s="36"/>
      <c r="C2259" s="256" t="s">
        <v>1</v>
      </c>
      <c r="D2259" s="256" t="s">
        <v>1457</v>
      </c>
      <c r="E2259" s="18" t="s">
        <v>1</v>
      </c>
      <c r="F2259" s="188">
        <v>1.6279999999999999</v>
      </c>
      <c r="G2259" s="35"/>
      <c r="H2259" s="36"/>
    </row>
    <row r="2260" spans="1:8" s="2" customFormat="1" ht="16.95" customHeight="1">
      <c r="A2260" s="35"/>
      <c r="B2260" s="36"/>
      <c r="C2260" s="256" t="s">
        <v>1</v>
      </c>
      <c r="D2260" s="256" t="s">
        <v>1177</v>
      </c>
      <c r="E2260" s="18" t="s">
        <v>1</v>
      </c>
      <c r="F2260" s="188">
        <v>0</v>
      </c>
      <c r="G2260" s="35"/>
      <c r="H2260" s="36"/>
    </row>
    <row r="2261" spans="1:8" s="2" customFormat="1" ht="16.95" customHeight="1">
      <c r="A2261" s="35"/>
      <c r="B2261" s="36"/>
      <c r="C2261" s="256" t="s">
        <v>1</v>
      </c>
      <c r="D2261" s="256" t="s">
        <v>1458</v>
      </c>
      <c r="E2261" s="18" t="s">
        <v>1</v>
      </c>
      <c r="F2261" s="188">
        <v>1.889</v>
      </c>
      <c r="G2261" s="35"/>
      <c r="H2261" s="36"/>
    </row>
    <row r="2262" spans="1:8" s="2" customFormat="1" ht="16.95" customHeight="1">
      <c r="A2262" s="35"/>
      <c r="B2262" s="36"/>
      <c r="C2262" s="256" t="s">
        <v>1</v>
      </c>
      <c r="D2262" s="256" t="s">
        <v>1459</v>
      </c>
      <c r="E2262" s="18" t="s">
        <v>1</v>
      </c>
      <c r="F2262" s="188">
        <v>0</v>
      </c>
      <c r="G2262" s="35"/>
      <c r="H2262" s="36"/>
    </row>
    <row r="2263" spans="1:8" s="2" customFormat="1" ht="16.95" customHeight="1">
      <c r="A2263" s="35"/>
      <c r="B2263" s="36"/>
      <c r="C2263" s="256" t="s">
        <v>1</v>
      </c>
      <c r="D2263" s="256" t="s">
        <v>1460</v>
      </c>
      <c r="E2263" s="18" t="s">
        <v>1</v>
      </c>
      <c r="F2263" s="188">
        <v>22.427</v>
      </c>
      <c r="G2263" s="35"/>
      <c r="H2263" s="36"/>
    </row>
    <row r="2264" spans="1:8" s="2" customFormat="1" ht="16.95" customHeight="1">
      <c r="A2264" s="35"/>
      <c r="B2264" s="36"/>
      <c r="C2264" s="256" t="s">
        <v>1</v>
      </c>
      <c r="D2264" s="256" t="s">
        <v>1461</v>
      </c>
      <c r="E2264" s="18" t="s">
        <v>1</v>
      </c>
      <c r="F2264" s="188">
        <v>-11.096</v>
      </c>
      <c r="G2264" s="35"/>
      <c r="H2264" s="36"/>
    </row>
    <row r="2265" spans="1:8" s="2" customFormat="1" ht="16.95" customHeight="1">
      <c r="A2265" s="35"/>
      <c r="B2265" s="36"/>
      <c r="C2265" s="256" t="s">
        <v>1</v>
      </c>
      <c r="D2265" s="256" t="s">
        <v>1462</v>
      </c>
      <c r="E2265" s="18" t="s">
        <v>1</v>
      </c>
      <c r="F2265" s="188">
        <v>0.90500000000000003</v>
      </c>
      <c r="G2265" s="35"/>
      <c r="H2265" s="36"/>
    </row>
    <row r="2266" spans="1:8" s="2" customFormat="1" ht="16.95" customHeight="1">
      <c r="A2266" s="35"/>
      <c r="B2266" s="36"/>
      <c r="C2266" s="256" t="s">
        <v>1</v>
      </c>
      <c r="D2266" s="256" t="s">
        <v>1463</v>
      </c>
      <c r="E2266" s="18" t="s">
        <v>1</v>
      </c>
      <c r="F2266" s="188">
        <v>0</v>
      </c>
      <c r="G2266" s="35"/>
      <c r="H2266" s="36"/>
    </row>
    <row r="2267" spans="1:8" s="2" customFormat="1" ht="16.95" customHeight="1">
      <c r="A2267" s="35"/>
      <c r="B2267" s="36"/>
      <c r="C2267" s="256" t="s">
        <v>1</v>
      </c>
      <c r="D2267" s="256" t="s">
        <v>1226</v>
      </c>
      <c r="E2267" s="18" t="s">
        <v>1</v>
      </c>
      <c r="F2267" s="188">
        <v>0</v>
      </c>
      <c r="G2267" s="35"/>
      <c r="H2267" s="36"/>
    </row>
    <row r="2268" spans="1:8" s="2" customFormat="1" ht="16.95" customHeight="1">
      <c r="A2268" s="35"/>
      <c r="B2268" s="36"/>
      <c r="C2268" s="256" t="s">
        <v>1</v>
      </c>
      <c r="D2268" s="256" t="s">
        <v>1464</v>
      </c>
      <c r="E2268" s="18" t="s">
        <v>1</v>
      </c>
      <c r="F2268" s="188">
        <v>32.085999999999999</v>
      </c>
      <c r="G2268" s="35"/>
      <c r="H2268" s="36"/>
    </row>
    <row r="2269" spans="1:8" s="2" customFormat="1" ht="16.95" customHeight="1">
      <c r="A2269" s="35"/>
      <c r="B2269" s="36"/>
      <c r="C2269" s="256" t="s">
        <v>1</v>
      </c>
      <c r="D2269" s="256" t="s">
        <v>1465</v>
      </c>
      <c r="E2269" s="18" t="s">
        <v>1</v>
      </c>
      <c r="F2269" s="188">
        <v>-23.1</v>
      </c>
      <c r="G2269" s="35"/>
      <c r="H2269" s="36"/>
    </row>
    <row r="2270" spans="1:8" s="2" customFormat="1" ht="16.95" customHeight="1">
      <c r="A2270" s="35"/>
      <c r="B2270" s="36"/>
      <c r="C2270" s="256" t="s">
        <v>1</v>
      </c>
      <c r="D2270" s="256" t="s">
        <v>1466</v>
      </c>
      <c r="E2270" s="18" t="s">
        <v>1</v>
      </c>
      <c r="F2270" s="188">
        <v>2.1469999999999998</v>
      </c>
      <c r="G2270" s="35"/>
      <c r="H2270" s="36"/>
    </row>
    <row r="2271" spans="1:8" s="2" customFormat="1" ht="16.95" customHeight="1">
      <c r="A2271" s="35"/>
      <c r="B2271" s="36"/>
      <c r="C2271" s="256" t="s">
        <v>1</v>
      </c>
      <c r="D2271" s="256" t="s">
        <v>1467</v>
      </c>
      <c r="E2271" s="18" t="s">
        <v>1</v>
      </c>
      <c r="F2271" s="188">
        <v>0</v>
      </c>
      <c r="G2271" s="35"/>
      <c r="H2271" s="36"/>
    </row>
    <row r="2272" spans="1:8" s="2" customFormat="1" ht="16.95" customHeight="1">
      <c r="A2272" s="35"/>
      <c r="B2272" s="36"/>
      <c r="C2272" s="256" t="s">
        <v>1</v>
      </c>
      <c r="D2272" s="256" t="s">
        <v>1226</v>
      </c>
      <c r="E2272" s="18" t="s">
        <v>1</v>
      </c>
      <c r="F2272" s="188">
        <v>0</v>
      </c>
      <c r="G2272" s="35"/>
      <c r="H2272" s="36"/>
    </row>
    <row r="2273" spans="1:8" s="2" customFormat="1" ht="16.95" customHeight="1">
      <c r="A2273" s="35"/>
      <c r="B2273" s="36"/>
      <c r="C2273" s="256" t="s">
        <v>1</v>
      </c>
      <c r="D2273" s="256" t="s">
        <v>1468</v>
      </c>
      <c r="E2273" s="18" t="s">
        <v>1</v>
      </c>
      <c r="F2273" s="188">
        <v>29.486000000000001</v>
      </c>
      <c r="G2273" s="35"/>
      <c r="H2273" s="36"/>
    </row>
    <row r="2274" spans="1:8" s="2" customFormat="1" ht="16.95" customHeight="1">
      <c r="A2274" s="35"/>
      <c r="B2274" s="36"/>
      <c r="C2274" s="256" t="s">
        <v>1</v>
      </c>
      <c r="D2274" s="256" t="s">
        <v>1469</v>
      </c>
      <c r="E2274" s="18" t="s">
        <v>1</v>
      </c>
      <c r="F2274" s="188">
        <v>-8.99</v>
      </c>
      <c r="G2274" s="35"/>
      <c r="H2274" s="36"/>
    </row>
    <row r="2275" spans="1:8" s="2" customFormat="1" ht="16.95" customHeight="1">
      <c r="A2275" s="35"/>
      <c r="B2275" s="36"/>
      <c r="C2275" s="256" t="s">
        <v>1</v>
      </c>
      <c r="D2275" s="256" t="s">
        <v>1470</v>
      </c>
      <c r="E2275" s="18" t="s">
        <v>1</v>
      </c>
      <c r="F2275" s="188">
        <v>0.77700000000000002</v>
      </c>
      <c r="G2275" s="35"/>
      <c r="H2275" s="36"/>
    </row>
    <row r="2276" spans="1:8" s="2" customFormat="1" ht="16.95" customHeight="1">
      <c r="A2276" s="35"/>
      <c r="B2276" s="36"/>
      <c r="C2276" s="256" t="s">
        <v>1</v>
      </c>
      <c r="D2276" s="256" t="s">
        <v>1212</v>
      </c>
      <c r="E2276" s="18" t="s">
        <v>1</v>
      </c>
      <c r="F2276" s="188">
        <v>0</v>
      </c>
      <c r="G2276" s="35"/>
      <c r="H2276" s="36"/>
    </row>
    <row r="2277" spans="1:8" s="2" customFormat="1" ht="16.95" customHeight="1">
      <c r="A2277" s="35"/>
      <c r="B2277" s="36"/>
      <c r="C2277" s="256" t="s">
        <v>1</v>
      </c>
      <c r="D2277" s="256" t="s">
        <v>1471</v>
      </c>
      <c r="E2277" s="18" t="s">
        <v>1</v>
      </c>
      <c r="F2277" s="188">
        <v>1.1240000000000001</v>
      </c>
      <c r="G2277" s="35"/>
      <c r="H2277" s="36"/>
    </row>
    <row r="2278" spans="1:8" s="2" customFormat="1" ht="16.95" customHeight="1">
      <c r="A2278" s="35"/>
      <c r="B2278" s="36"/>
      <c r="C2278" s="256" t="s">
        <v>1</v>
      </c>
      <c r="D2278" s="256" t="s">
        <v>1116</v>
      </c>
      <c r="E2278" s="18" t="s">
        <v>1</v>
      </c>
      <c r="F2278" s="188">
        <v>0</v>
      </c>
      <c r="G2278" s="35"/>
      <c r="H2278" s="36"/>
    </row>
    <row r="2279" spans="1:8" s="2" customFormat="1" ht="16.95" customHeight="1">
      <c r="A2279" s="35"/>
      <c r="B2279" s="36"/>
      <c r="C2279" s="256" t="s">
        <v>1</v>
      </c>
      <c r="D2279" s="256" t="s">
        <v>1226</v>
      </c>
      <c r="E2279" s="18" t="s">
        <v>1</v>
      </c>
      <c r="F2279" s="188">
        <v>0</v>
      </c>
      <c r="G2279" s="35"/>
      <c r="H2279" s="36"/>
    </row>
    <row r="2280" spans="1:8" s="2" customFormat="1" ht="16.95" customHeight="1">
      <c r="A2280" s="35"/>
      <c r="B2280" s="36"/>
      <c r="C2280" s="256" t="s">
        <v>1</v>
      </c>
      <c r="D2280" s="256" t="s">
        <v>1472</v>
      </c>
      <c r="E2280" s="18" t="s">
        <v>1</v>
      </c>
      <c r="F2280" s="188">
        <v>9.2070000000000007</v>
      </c>
      <c r="G2280" s="35"/>
      <c r="H2280" s="36"/>
    </row>
    <row r="2281" spans="1:8" s="2" customFormat="1" ht="16.95" customHeight="1">
      <c r="A2281" s="35"/>
      <c r="B2281" s="36"/>
      <c r="C2281" s="256" t="s">
        <v>1</v>
      </c>
      <c r="D2281" s="256" t="s">
        <v>1473</v>
      </c>
      <c r="E2281" s="18" t="s">
        <v>1</v>
      </c>
      <c r="F2281" s="188">
        <v>-6.8</v>
      </c>
      <c r="G2281" s="35"/>
      <c r="H2281" s="36"/>
    </row>
    <row r="2282" spans="1:8" s="2" customFormat="1" ht="16.95" customHeight="1">
      <c r="A2282" s="35"/>
      <c r="B2282" s="36"/>
      <c r="C2282" s="256" t="s">
        <v>1</v>
      </c>
      <c r="D2282" s="256" t="s">
        <v>1474</v>
      </c>
      <c r="E2282" s="18" t="s">
        <v>1</v>
      </c>
      <c r="F2282" s="188">
        <v>0.59699999999999998</v>
      </c>
      <c r="G2282" s="35"/>
      <c r="H2282" s="36"/>
    </row>
    <row r="2283" spans="1:8" s="2" customFormat="1" ht="16.95" customHeight="1">
      <c r="A2283" s="35"/>
      <c r="B2283" s="36"/>
      <c r="C2283" s="256" t="s">
        <v>1</v>
      </c>
      <c r="D2283" s="256" t="s">
        <v>1212</v>
      </c>
      <c r="E2283" s="18" t="s">
        <v>1</v>
      </c>
      <c r="F2283" s="188">
        <v>0</v>
      </c>
      <c r="G2283" s="35"/>
      <c r="H2283" s="36"/>
    </row>
    <row r="2284" spans="1:8" s="2" customFormat="1" ht="16.95" customHeight="1">
      <c r="A2284" s="35"/>
      <c r="B2284" s="36"/>
      <c r="C2284" s="256" t="s">
        <v>1</v>
      </c>
      <c r="D2284" s="256" t="s">
        <v>1471</v>
      </c>
      <c r="E2284" s="18" t="s">
        <v>1</v>
      </c>
      <c r="F2284" s="188">
        <v>1.1240000000000001</v>
      </c>
      <c r="G2284" s="35"/>
      <c r="H2284" s="36"/>
    </row>
    <row r="2285" spans="1:8" s="2" customFormat="1" ht="16.95" customHeight="1">
      <c r="A2285" s="35"/>
      <c r="B2285" s="36"/>
      <c r="C2285" s="256" t="s">
        <v>1</v>
      </c>
      <c r="D2285" s="256" t="s">
        <v>1118</v>
      </c>
      <c r="E2285" s="18" t="s">
        <v>1</v>
      </c>
      <c r="F2285" s="188">
        <v>0</v>
      </c>
      <c r="G2285" s="35"/>
      <c r="H2285" s="36"/>
    </row>
    <row r="2286" spans="1:8" s="2" customFormat="1" ht="16.95" customHeight="1">
      <c r="A2286" s="35"/>
      <c r="B2286" s="36"/>
      <c r="C2286" s="256" t="s">
        <v>1</v>
      </c>
      <c r="D2286" s="256" t="s">
        <v>1226</v>
      </c>
      <c r="E2286" s="18" t="s">
        <v>1</v>
      </c>
      <c r="F2286" s="188">
        <v>0</v>
      </c>
      <c r="G2286" s="35"/>
      <c r="H2286" s="36"/>
    </row>
    <row r="2287" spans="1:8" s="2" customFormat="1" ht="16.95" customHeight="1">
      <c r="A2287" s="35"/>
      <c r="B2287" s="36"/>
      <c r="C2287" s="256" t="s">
        <v>1</v>
      </c>
      <c r="D2287" s="256" t="s">
        <v>1475</v>
      </c>
      <c r="E2287" s="18" t="s">
        <v>1</v>
      </c>
      <c r="F2287" s="188">
        <v>7.149</v>
      </c>
      <c r="G2287" s="35"/>
      <c r="H2287" s="36"/>
    </row>
    <row r="2288" spans="1:8" s="2" customFormat="1" ht="16.95" customHeight="1">
      <c r="A2288" s="35"/>
      <c r="B2288" s="36"/>
      <c r="C2288" s="256" t="s">
        <v>1</v>
      </c>
      <c r="D2288" s="256" t="s">
        <v>1476</v>
      </c>
      <c r="E2288" s="18" t="s">
        <v>1</v>
      </c>
      <c r="F2288" s="188">
        <v>-5.28</v>
      </c>
      <c r="G2288" s="35"/>
      <c r="H2288" s="36"/>
    </row>
    <row r="2289" spans="1:8" s="2" customFormat="1" ht="16.95" customHeight="1">
      <c r="A2289" s="35"/>
      <c r="B2289" s="36"/>
      <c r="C2289" s="256" t="s">
        <v>1</v>
      </c>
      <c r="D2289" s="256" t="s">
        <v>1477</v>
      </c>
      <c r="E2289" s="18" t="s">
        <v>1</v>
      </c>
      <c r="F2289" s="188">
        <v>0.56499999999999995</v>
      </c>
      <c r="G2289" s="35"/>
      <c r="H2289" s="36"/>
    </row>
    <row r="2290" spans="1:8" s="2" customFormat="1" ht="16.95" customHeight="1">
      <c r="A2290" s="35"/>
      <c r="B2290" s="36"/>
      <c r="C2290" s="256" t="s">
        <v>1</v>
      </c>
      <c r="D2290" s="256" t="s">
        <v>1120</v>
      </c>
      <c r="E2290" s="18" t="s">
        <v>1</v>
      </c>
      <c r="F2290" s="188">
        <v>0</v>
      </c>
      <c r="G2290" s="35"/>
      <c r="H2290" s="36"/>
    </row>
    <row r="2291" spans="1:8" s="2" customFormat="1" ht="16.95" customHeight="1">
      <c r="A2291" s="35"/>
      <c r="B2291" s="36"/>
      <c r="C2291" s="256" t="s">
        <v>1</v>
      </c>
      <c r="D2291" s="256" t="s">
        <v>1226</v>
      </c>
      <c r="E2291" s="18" t="s">
        <v>1</v>
      </c>
      <c r="F2291" s="188">
        <v>0</v>
      </c>
      <c r="G2291" s="35"/>
      <c r="H2291" s="36"/>
    </row>
    <row r="2292" spans="1:8" s="2" customFormat="1" ht="16.95" customHeight="1">
      <c r="A2292" s="35"/>
      <c r="B2292" s="36"/>
      <c r="C2292" s="256" t="s">
        <v>1</v>
      </c>
      <c r="D2292" s="256" t="s">
        <v>1478</v>
      </c>
      <c r="E2292" s="18" t="s">
        <v>1</v>
      </c>
      <c r="F2292" s="188">
        <v>7.1360000000000001</v>
      </c>
      <c r="G2292" s="35"/>
      <c r="H2292" s="36"/>
    </row>
    <row r="2293" spans="1:8" s="2" customFormat="1" ht="16.95" customHeight="1">
      <c r="A2293" s="35"/>
      <c r="B2293" s="36"/>
      <c r="C2293" s="256" t="s">
        <v>1</v>
      </c>
      <c r="D2293" s="256" t="s">
        <v>1479</v>
      </c>
      <c r="E2293" s="18" t="s">
        <v>1</v>
      </c>
      <c r="F2293" s="188">
        <v>-5.27</v>
      </c>
      <c r="G2293" s="35"/>
      <c r="H2293" s="36"/>
    </row>
    <row r="2294" spans="1:8" s="2" customFormat="1" ht="16.95" customHeight="1">
      <c r="A2294" s="35"/>
      <c r="B2294" s="36"/>
      <c r="C2294" s="256" t="s">
        <v>1</v>
      </c>
      <c r="D2294" s="256" t="s">
        <v>1480</v>
      </c>
      <c r="E2294" s="18" t="s">
        <v>1</v>
      </c>
      <c r="F2294" s="188">
        <v>0.56399999999999995</v>
      </c>
      <c r="G2294" s="35"/>
      <c r="H2294" s="36"/>
    </row>
    <row r="2295" spans="1:8" s="2" customFormat="1" ht="16.95" customHeight="1">
      <c r="A2295" s="35"/>
      <c r="B2295" s="36"/>
      <c r="C2295" s="256" t="s">
        <v>1</v>
      </c>
      <c r="D2295" s="256" t="s">
        <v>1122</v>
      </c>
      <c r="E2295" s="18" t="s">
        <v>1</v>
      </c>
      <c r="F2295" s="188">
        <v>0</v>
      </c>
      <c r="G2295" s="35"/>
      <c r="H2295" s="36"/>
    </row>
    <row r="2296" spans="1:8" s="2" customFormat="1" ht="16.95" customHeight="1">
      <c r="A2296" s="35"/>
      <c r="B2296" s="36"/>
      <c r="C2296" s="256" t="s">
        <v>1</v>
      </c>
      <c r="D2296" s="256" t="s">
        <v>1226</v>
      </c>
      <c r="E2296" s="18" t="s">
        <v>1</v>
      </c>
      <c r="F2296" s="188">
        <v>0</v>
      </c>
      <c r="G2296" s="35"/>
      <c r="H2296" s="36"/>
    </row>
    <row r="2297" spans="1:8" s="2" customFormat="1" ht="16.95" customHeight="1">
      <c r="A2297" s="35"/>
      <c r="B2297" s="36"/>
      <c r="C2297" s="256" t="s">
        <v>1</v>
      </c>
      <c r="D2297" s="256" t="s">
        <v>1481</v>
      </c>
      <c r="E2297" s="18" t="s">
        <v>1</v>
      </c>
      <c r="F2297" s="188">
        <v>7.1760000000000002</v>
      </c>
      <c r="G2297" s="35"/>
      <c r="H2297" s="36"/>
    </row>
    <row r="2298" spans="1:8" s="2" customFormat="1" ht="16.95" customHeight="1">
      <c r="A2298" s="35"/>
      <c r="B2298" s="36"/>
      <c r="C2298" s="256" t="s">
        <v>1</v>
      </c>
      <c r="D2298" s="256" t="s">
        <v>1482</v>
      </c>
      <c r="E2298" s="18" t="s">
        <v>1</v>
      </c>
      <c r="F2298" s="188">
        <v>-5.3</v>
      </c>
      <c r="G2298" s="35"/>
      <c r="H2298" s="36"/>
    </row>
    <row r="2299" spans="1:8" s="2" customFormat="1" ht="16.95" customHeight="1">
      <c r="A2299" s="35"/>
      <c r="B2299" s="36"/>
      <c r="C2299" s="256" t="s">
        <v>1</v>
      </c>
      <c r="D2299" s="256" t="s">
        <v>1483</v>
      </c>
      <c r="E2299" s="18" t="s">
        <v>1</v>
      </c>
      <c r="F2299" s="188">
        <v>0.56699999999999995</v>
      </c>
      <c r="G2299" s="35"/>
      <c r="H2299" s="36"/>
    </row>
    <row r="2300" spans="1:8" s="2" customFormat="1" ht="16.95" customHeight="1">
      <c r="A2300" s="35"/>
      <c r="B2300" s="36"/>
      <c r="C2300" s="256" t="s">
        <v>1</v>
      </c>
      <c r="D2300" s="256" t="s">
        <v>1124</v>
      </c>
      <c r="E2300" s="18" t="s">
        <v>1</v>
      </c>
      <c r="F2300" s="188">
        <v>0</v>
      </c>
      <c r="G2300" s="35"/>
      <c r="H2300" s="36"/>
    </row>
    <row r="2301" spans="1:8" s="2" customFormat="1" ht="16.95" customHeight="1">
      <c r="A2301" s="35"/>
      <c r="B2301" s="36"/>
      <c r="C2301" s="256" t="s">
        <v>1</v>
      </c>
      <c r="D2301" s="256" t="s">
        <v>1226</v>
      </c>
      <c r="E2301" s="18" t="s">
        <v>1</v>
      </c>
      <c r="F2301" s="188">
        <v>0</v>
      </c>
      <c r="G2301" s="35"/>
      <c r="H2301" s="36"/>
    </row>
    <row r="2302" spans="1:8" s="2" customFormat="1" ht="16.95" customHeight="1">
      <c r="A2302" s="35"/>
      <c r="B2302" s="36"/>
      <c r="C2302" s="256" t="s">
        <v>1</v>
      </c>
      <c r="D2302" s="256" t="s">
        <v>1484</v>
      </c>
      <c r="E2302" s="18" t="s">
        <v>1</v>
      </c>
      <c r="F2302" s="188">
        <v>20.869</v>
      </c>
      <c r="G2302" s="35"/>
      <c r="H2302" s="36"/>
    </row>
    <row r="2303" spans="1:8" s="2" customFormat="1" ht="16.95" customHeight="1">
      <c r="A2303" s="35"/>
      <c r="B2303" s="36"/>
      <c r="C2303" s="256" t="s">
        <v>1</v>
      </c>
      <c r="D2303" s="256" t="s">
        <v>1485</v>
      </c>
      <c r="E2303" s="18" t="s">
        <v>1</v>
      </c>
      <c r="F2303" s="188">
        <v>8.24</v>
      </c>
      <c r="G2303" s="35"/>
      <c r="H2303" s="36"/>
    </row>
    <row r="2304" spans="1:8" s="2" customFormat="1" ht="16.95" customHeight="1">
      <c r="A2304" s="35"/>
      <c r="B2304" s="36"/>
      <c r="C2304" s="256" t="s">
        <v>1</v>
      </c>
      <c r="D2304" s="256" t="s">
        <v>1486</v>
      </c>
      <c r="E2304" s="18" t="s">
        <v>1</v>
      </c>
      <c r="F2304" s="188">
        <v>-5.25</v>
      </c>
      <c r="G2304" s="35"/>
      <c r="H2304" s="36"/>
    </row>
    <row r="2305" spans="1:8" s="2" customFormat="1" ht="16.95" customHeight="1">
      <c r="A2305" s="35"/>
      <c r="B2305" s="36"/>
      <c r="C2305" s="256" t="s">
        <v>1</v>
      </c>
      <c r="D2305" s="256" t="s">
        <v>1487</v>
      </c>
      <c r="E2305" s="18" t="s">
        <v>1</v>
      </c>
      <c r="F2305" s="188">
        <v>0.55900000000000005</v>
      </c>
      <c r="G2305" s="35"/>
      <c r="H2305" s="36"/>
    </row>
    <row r="2306" spans="1:8" s="2" customFormat="1" ht="16.95" customHeight="1">
      <c r="A2306" s="35"/>
      <c r="B2306" s="36"/>
      <c r="C2306" s="256" t="s">
        <v>1</v>
      </c>
      <c r="D2306" s="256" t="s">
        <v>1488</v>
      </c>
      <c r="E2306" s="18" t="s">
        <v>1</v>
      </c>
      <c r="F2306" s="188">
        <v>0</v>
      </c>
      <c r="G2306" s="35"/>
      <c r="H2306" s="36"/>
    </row>
    <row r="2307" spans="1:8" s="2" customFormat="1" ht="16.95" customHeight="1">
      <c r="A2307" s="35"/>
      <c r="B2307" s="36"/>
      <c r="C2307" s="256" t="s">
        <v>1</v>
      </c>
      <c r="D2307" s="256" t="s">
        <v>1226</v>
      </c>
      <c r="E2307" s="18" t="s">
        <v>1</v>
      </c>
      <c r="F2307" s="188">
        <v>0</v>
      </c>
      <c r="G2307" s="35"/>
      <c r="H2307" s="36"/>
    </row>
    <row r="2308" spans="1:8" s="2" customFormat="1" ht="16.95" customHeight="1">
      <c r="A2308" s="35"/>
      <c r="B2308" s="36"/>
      <c r="C2308" s="256" t="s">
        <v>1</v>
      </c>
      <c r="D2308" s="256" t="s">
        <v>1489</v>
      </c>
      <c r="E2308" s="18" t="s">
        <v>1</v>
      </c>
      <c r="F2308" s="188">
        <v>39.554000000000002</v>
      </c>
      <c r="G2308" s="35"/>
      <c r="H2308" s="36"/>
    </row>
    <row r="2309" spans="1:8" s="2" customFormat="1" ht="16.95" customHeight="1">
      <c r="A2309" s="35"/>
      <c r="B2309" s="36"/>
      <c r="C2309" s="256" t="s">
        <v>1</v>
      </c>
      <c r="D2309" s="256" t="s">
        <v>1490</v>
      </c>
      <c r="E2309" s="18" t="s">
        <v>1</v>
      </c>
      <c r="F2309" s="188">
        <v>15.757999999999999</v>
      </c>
      <c r="G2309" s="35"/>
      <c r="H2309" s="36"/>
    </row>
    <row r="2310" spans="1:8" s="2" customFormat="1" ht="16.95" customHeight="1">
      <c r="A2310" s="35"/>
      <c r="B2310" s="36"/>
      <c r="C2310" s="256" t="s">
        <v>1</v>
      </c>
      <c r="D2310" s="256" t="s">
        <v>1491</v>
      </c>
      <c r="E2310" s="18" t="s">
        <v>1</v>
      </c>
      <c r="F2310" s="188">
        <v>-6.93</v>
      </c>
      <c r="G2310" s="35"/>
      <c r="H2310" s="36"/>
    </row>
    <row r="2311" spans="1:8" s="2" customFormat="1" ht="16.95" customHeight="1">
      <c r="A2311" s="35"/>
      <c r="B2311" s="36"/>
      <c r="C2311" s="256" t="s">
        <v>1</v>
      </c>
      <c r="D2311" s="256" t="s">
        <v>1492</v>
      </c>
      <c r="E2311" s="18" t="s">
        <v>1</v>
      </c>
      <c r="F2311" s="188">
        <v>0.44800000000000001</v>
      </c>
      <c r="G2311" s="35"/>
      <c r="H2311" s="36"/>
    </row>
    <row r="2312" spans="1:8" s="2" customFormat="1" ht="16.95" customHeight="1">
      <c r="A2312" s="35"/>
      <c r="B2312" s="36"/>
      <c r="C2312" s="256" t="s">
        <v>1</v>
      </c>
      <c r="D2312" s="256" t="s">
        <v>1177</v>
      </c>
      <c r="E2312" s="18" t="s">
        <v>1</v>
      </c>
      <c r="F2312" s="188">
        <v>0</v>
      </c>
      <c r="G2312" s="35"/>
      <c r="H2312" s="36"/>
    </row>
    <row r="2313" spans="1:8" s="2" customFormat="1" ht="16.95" customHeight="1">
      <c r="A2313" s="35"/>
      <c r="B2313" s="36"/>
      <c r="C2313" s="256" t="s">
        <v>1</v>
      </c>
      <c r="D2313" s="256" t="s">
        <v>1493</v>
      </c>
      <c r="E2313" s="18" t="s">
        <v>1</v>
      </c>
      <c r="F2313" s="188">
        <v>0.623</v>
      </c>
      <c r="G2313" s="35"/>
      <c r="H2313" s="36"/>
    </row>
    <row r="2314" spans="1:8" s="2" customFormat="1" ht="16.95" customHeight="1">
      <c r="A2314" s="35"/>
      <c r="B2314" s="36"/>
      <c r="C2314" s="256" t="s">
        <v>1</v>
      </c>
      <c r="D2314" s="256" t="s">
        <v>1212</v>
      </c>
      <c r="E2314" s="18" t="s">
        <v>1</v>
      </c>
      <c r="F2314" s="188">
        <v>0</v>
      </c>
      <c r="G2314" s="35"/>
      <c r="H2314" s="36"/>
    </row>
    <row r="2315" spans="1:8" s="2" customFormat="1" ht="16.95" customHeight="1">
      <c r="A2315" s="35"/>
      <c r="B2315" s="36"/>
      <c r="C2315" s="256" t="s">
        <v>1</v>
      </c>
      <c r="D2315" s="256" t="s">
        <v>1494</v>
      </c>
      <c r="E2315" s="18" t="s">
        <v>1</v>
      </c>
      <c r="F2315" s="188">
        <v>0.27</v>
      </c>
      <c r="G2315" s="35"/>
      <c r="H2315" s="36"/>
    </row>
    <row r="2316" spans="1:8" s="2" customFormat="1" ht="16.95" customHeight="1">
      <c r="A2316" s="35"/>
      <c r="B2316" s="36"/>
      <c r="C2316" s="256" t="s">
        <v>1</v>
      </c>
      <c r="D2316" s="256" t="s">
        <v>1136</v>
      </c>
      <c r="E2316" s="18" t="s">
        <v>1</v>
      </c>
      <c r="F2316" s="188">
        <v>0</v>
      </c>
      <c r="G2316" s="35"/>
      <c r="H2316" s="36"/>
    </row>
    <row r="2317" spans="1:8" s="2" customFormat="1" ht="16.95" customHeight="1">
      <c r="A2317" s="35"/>
      <c r="B2317" s="36"/>
      <c r="C2317" s="256" t="s">
        <v>1</v>
      </c>
      <c r="D2317" s="256" t="s">
        <v>1177</v>
      </c>
      <c r="E2317" s="18" t="s">
        <v>1</v>
      </c>
      <c r="F2317" s="188">
        <v>0</v>
      </c>
      <c r="G2317" s="35"/>
      <c r="H2317" s="36"/>
    </row>
    <row r="2318" spans="1:8" s="2" customFormat="1" ht="16.95" customHeight="1">
      <c r="A2318" s="35"/>
      <c r="B2318" s="36"/>
      <c r="C2318" s="256" t="s">
        <v>1</v>
      </c>
      <c r="D2318" s="256" t="s">
        <v>1495</v>
      </c>
      <c r="E2318" s="18" t="s">
        <v>1</v>
      </c>
      <c r="F2318" s="188">
        <v>24.231000000000002</v>
      </c>
      <c r="G2318" s="35"/>
      <c r="H2318" s="36"/>
    </row>
    <row r="2319" spans="1:8" s="2" customFormat="1" ht="16.95" customHeight="1">
      <c r="A2319" s="35"/>
      <c r="B2319" s="36"/>
      <c r="C2319" s="256" t="s">
        <v>1</v>
      </c>
      <c r="D2319" s="256" t="s">
        <v>1226</v>
      </c>
      <c r="E2319" s="18" t="s">
        <v>1</v>
      </c>
      <c r="F2319" s="188">
        <v>0</v>
      </c>
      <c r="G2319" s="35"/>
      <c r="H2319" s="36"/>
    </row>
    <row r="2320" spans="1:8" s="2" customFormat="1" ht="16.95" customHeight="1">
      <c r="A2320" s="35"/>
      <c r="B2320" s="36"/>
      <c r="C2320" s="256" t="s">
        <v>1</v>
      </c>
      <c r="D2320" s="256" t="s">
        <v>1496</v>
      </c>
      <c r="E2320" s="18" t="s">
        <v>1</v>
      </c>
      <c r="F2320" s="188">
        <v>19.283999999999999</v>
      </c>
      <c r="G2320" s="35"/>
      <c r="H2320" s="36"/>
    </row>
    <row r="2321" spans="1:8" s="2" customFormat="1" ht="16.95" customHeight="1">
      <c r="A2321" s="35"/>
      <c r="B2321" s="36"/>
      <c r="C2321" s="256" t="s">
        <v>1</v>
      </c>
      <c r="D2321" s="256" t="s">
        <v>1428</v>
      </c>
      <c r="E2321" s="18" t="s">
        <v>1</v>
      </c>
      <c r="F2321" s="188">
        <v>19.523</v>
      </c>
      <c r="G2321" s="35"/>
      <c r="H2321" s="36"/>
    </row>
    <row r="2322" spans="1:8" s="2" customFormat="1" ht="16.95" customHeight="1">
      <c r="A2322" s="35"/>
      <c r="B2322" s="36"/>
      <c r="C2322" s="256" t="s">
        <v>1</v>
      </c>
      <c r="D2322" s="256" t="s">
        <v>1307</v>
      </c>
      <c r="E2322" s="18" t="s">
        <v>1</v>
      </c>
      <c r="F2322" s="188">
        <v>-13.86</v>
      </c>
      <c r="G2322" s="35"/>
      <c r="H2322" s="36"/>
    </row>
    <row r="2323" spans="1:8" s="2" customFormat="1" ht="16.95" customHeight="1">
      <c r="A2323" s="35"/>
      <c r="B2323" s="36"/>
      <c r="C2323" s="256" t="s">
        <v>1</v>
      </c>
      <c r="D2323" s="256" t="s">
        <v>1497</v>
      </c>
      <c r="E2323" s="18" t="s">
        <v>1</v>
      </c>
      <c r="F2323" s="188">
        <v>1.333</v>
      </c>
      <c r="G2323" s="35"/>
      <c r="H2323" s="36"/>
    </row>
    <row r="2324" spans="1:8" s="2" customFormat="1" ht="16.95" customHeight="1">
      <c r="A2324" s="35"/>
      <c r="B2324" s="36"/>
      <c r="C2324" s="256" t="s">
        <v>1</v>
      </c>
      <c r="D2324" s="256" t="s">
        <v>1212</v>
      </c>
      <c r="E2324" s="18" t="s">
        <v>1</v>
      </c>
      <c r="F2324" s="188">
        <v>0</v>
      </c>
      <c r="G2324" s="35"/>
      <c r="H2324" s="36"/>
    </row>
    <row r="2325" spans="1:8" s="2" customFormat="1" ht="16.95" customHeight="1">
      <c r="A2325" s="35"/>
      <c r="B2325" s="36"/>
      <c r="C2325" s="256" t="s">
        <v>1</v>
      </c>
      <c r="D2325" s="256" t="s">
        <v>1498</v>
      </c>
      <c r="E2325" s="18" t="s">
        <v>1</v>
      </c>
      <c r="F2325" s="188">
        <v>0.81100000000000005</v>
      </c>
      <c r="G2325" s="35"/>
      <c r="H2325" s="36"/>
    </row>
    <row r="2326" spans="1:8" s="2" customFormat="1" ht="16.95" customHeight="1">
      <c r="A2326" s="35"/>
      <c r="B2326" s="36"/>
      <c r="C2326" s="256" t="s">
        <v>1</v>
      </c>
      <c r="D2326" s="256" t="s">
        <v>1134</v>
      </c>
      <c r="E2326" s="18" t="s">
        <v>1</v>
      </c>
      <c r="F2326" s="188">
        <v>0</v>
      </c>
      <c r="G2326" s="35"/>
      <c r="H2326" s="36"/>
    </row>
    <row r="2327" spans="1:8" s="2" customFormat="1" ht="16.95" customHeight="1">
      <c r="A2327" s="35"/>
      <c r="B2327" s="36"/>
      <c r="C2327" s="256" t="s">
        <v>1</v>
      </c>
      <c r="D2327" s="256" t="s">
        <v>1226</v>
      </c>
      <c r="E2327" s="18" t="s">
        <v>1</v>
      </c>
      <c r="F2327" s="188">
        <v>0</v>
      </c>
      <c r="G2327" s="35"/>
      <c r="H2327" s="36"/>
    </row>
    <row r="2328" spans="1:8" s="2" customFormat="1" ht="16.95" customHeight="1">
      <c r="A2328" s="35"/>
      <c r="B2328" s="36"/>
      <c r="C2328" s="256" t="s">
        <v>1</v>
      </c>
      <c r="D2328" s="256" t="s">
        <v>1428</v>
      </c>
      <c r="E2328" s="18" t="s">
        <v>1</v>
      </c>
      <c r="F2328" s="188">
        <v>19.523</v>
      </c>
      <c r="G2328" s="35"/>
      <c r="H2328" s="36"/>
    </row>
    <row r="2329" spans="1:8" s="2" customFormat="1" ht="16.95" customHeight="1">
      <c r="A2329" s="35"/>
      <c r="B2329" s="36"/>
      <c r="C2329" s="256" t="s">
        <v>1</v>
      </c>
      <c r="D2329" s="256" t="s">
        <v>1307</v>
      </c>
      <c r="E2329" s="18" t="s">
        <v>1</v>
      </c>
      <c r="F2329" s="188">
        <v>-13.86</v>
      </c>
      <c r="G2329" s="35"/>
      <c r="H2329" s="36"/>
    </row>
    <row r="2330" spans="1:8" s="2" customFormat="1" ht="16.95" customHeight="1">
      <c r="A2330" s="35"/>
      <c r="B2330" s="36"/>
      <c r="C2330" s="256" t="s">
        <v>1</v>
      </c>
      <c r="D2330" s="256" t="s">
        <v>1499</v>
      </c>
      <c r="E2330" s="18" t="s">
        <v>1</v>
      </c>
      <c r="F2330" s="188">
        <v>1.417</v>
      </c>
      <c r="G2330" s="35"/>
      <c r="H2330" s="36"/>
    </row>
    <row r="2331" spans="1:8" s="2" customFormat="1" ht="16.95" customHeight="1">
      <c r="A2331" s="35"/>
      <c r="B2331" s="36"/>
      <c r="C2331" s="256" t="s">
        <v>1</v>
      </c>
      <c r="D2331" s="256" t="s">
        <v>1132</v>
      </c>
      <c r="E2331" s="18" t="s">
        <v>1</v>
      </c>
      <c r="F2331" s="188">
        <v>0</v>
      </c>
      <c r="G2331" s="35"/>
      <c r="H2331" s="36"/>
    </row>
    <row r="2332" spans="1:8" s="2" customFormat="1" ht="16.95" customHeight="1">
      <c r="A2332" s="35"/>
      <c r="B2332" s="36"/>
      <c r="C2332" s="256" t="s">
        <v>1</v>
      </c>
      <c r="D2332" s="256" t="s">
        <v>1177</v>
      </c>
      <c r="E2332" s="18" t="s">
        <v>1</v>
      </c>
      <c r="F2332" s="188">
        <v>0</v>
      </c>
      <c r="G2332" s="35"/>
      <c r="H2332" s="36"/>
    </row>
    <row r="2333" spans="1:8" s="2" customFormat="1" ht="16.95" customHeight="1">
      <c r="A2333" s="35"/>
      <c r="B2333" s="36"/>
      <c r="C2333" s="256" t="s">
        <v>1</v>
      </c>
      <c r="D2333" s="256" t="s">
        <v>1500</v>
      </c>
      <c r="E2333" s="18" t="s">
        <v>1</v>
      </c>
      <c r="F2333" s="188">
        <v>3.0950000000000002</v>
      </c>
      <c r="G2333" s="35"/>
      <c r="H2333" s="36"/>
    </row>
    <row r="2334" spans="1:8" s="2" customFormat="1" ht="16.95" customHeight="1">
      <c r="A2334" s="35"/>
      <c r="B2334" s="36"/>
      <c r="C2334" s="256" t="s">
        <v>1</v>
      </c>
      <c r="D2334" s="256" t="s">
        <v>1226</v>
      </c>
      <c r="E2334" s="18" t="s">
        <v>1</v>
      </c>
      <c r="F2334" s="188">
        <v>0</v>
      </c>
      <c r="G2334" s="35"/>
      <c r="H2334" s="36"/>
    </row>
    <row r="2335" spans="1:8" s="2" customFormat="1" ht="16.95" customHeight="1">
      <c r="A2335" s="35"/>
      <c r="B2335" s="36"/>
      <c r="C2335" s="256" t="s">
        <v>1</v>
      </c>
      <c r="D2335" s="256" t="s">
        <v>1428</v>
      </c>
      <c r="E2335" s="18" t="s">
        <v>1</v>
      </c>
      <c r="F2335" s="188">
        <v>19.523</v>
      </c>
      <c r="G2335" s="35"/>
      <c r="H2335" s="36"/>
    </row>
    <row r="2336" spans="1:8" s="2" customFormat="1" ht="16.95" customHeight="1">
      <c r="A2336" s="35"/>
      <c r="B2336" s="36"/>
      <c r="C2336" s="256" t="s">
        <v>1</v>
      </c>
      <c r="D2336" s="256" t="s">
        <v>1307</v>
      </c>
      <c r="E2336" s="18" t="s">
        <v>1</v>
      </c>
      <c r="F2336" s="188">
        <v>-13.86</v>
      </c>
      <c r="G2336" s="35"/>
      <c r="H2336" s="36"/>
    </row>
    <row r="2337" spans="1:8" s="2" customFormat="1" ht="16.95" customHeight="1">
      <c r="A2337" s="35"/>
      <c r="B2337" s="36"/>
      <c r="C2337" s="256" t="s">
        <v>1</v>
      </c>
      <c r="D2337" s="256" t="s">
        <v>1501</v>
      </c>
      <c r="E2337" s="18" t="s">
        <v>1</v>
      </c>
      <c r="F2337" s="188">
        <v>1.411</v>
      </c>
      <c r="G2337" s="35"/>
      <c r="H2337" s="36"/>
    </row>
    <row r="2338" spans="1:8" s="2" customFormat="1" ht="16.95" customHeight="1">
      <c r="A2338" s="35"/>
      <c r="B2338" s="36"/>
      <c r="C2338" s="256" t="s">
        <v>1</v>
      </c>
      <c r="D2338" s="256" t="s">
        <v>1130</v>
      </c>
      <c r="E2338" s="18" t="s">
        <v>1</v>
      </c>
      <c r="F2338" s="188">
        <v>0</v>
      </c>
      <c r="G2338" s="35"/>
      <c r="H2338" s="36"/>
    </row>
    <row r="2339" spans="1:8" s="2" customFormat="1" ht="16.95" customHeight="1">
      <c r="A2339" s="35"/>
      <c r="B2339" s="36"/>
      <c r="C2339" s="256" t="s">
        <v>1</v>
      </c>
      <c r="D2339" s="256" t="s">
        <v>1177</v>
      </c>
      <c r="E2339" s="18" t="s">
        <v>1</v>
      </c>
      <c r="F2339" s="188">
        <v>0</v>
      </c>
      <c r="G2339" s="35"/>
      <c r="H2339" s="36"/>
    </row>
    <row r="2340" spans="1:8" s="2" customFormat="1" ht="16.95" customHeight="1">
      <c r="A2340" s="35"/>
      <c r="B2340" s="36"/>
      <c r="C2340" s="256" t="s">
        <v>1</v>
      </c>
      <c r="D2340" s="256" t="s">
        <v>1502</v>
      </c>
      <c r="E2340" s="18" t="s">
        <v>1</v>
      </c>
      <c r="F2340" s="188">
        <v>23.849</v>
      </c>
      <c r="G2340" s="35"/>
      <c r="H2340" s="36"/>
    </row>
    <row r="2341" spans="1:8" s="2" customFormat="1" ht="16.95" customHeight="1">
      <c r="A2341" s="35"/>
      <c r="B2341" s="36"/>
      <c r="C2341" s="256" t="s">
        <v>1</v>
      </c>
      <c r="D2341" s="256" t="s">
        <v>1226</v>
      </c>
      <c r="E2341" s="18" t="s">
        <v>1</v>
      </c>
      <c r="F2341" s="188">
        <v>0</v>
      </c>
      <c r="G2341" s="35"/>
      <c r="H2341" s="36"/>
    </row>
    <row r="2342" spans="1:8" s="2" customFormat="1" ht="16.95" customHeight="1">
      <c r="A2342" s="35"/>
      <c r="B2342" s="36"/>
      <c r="C2342" s="256" t="s">
        <v>1</v>
      </c>
      <c r="D2342" s="256" t="s">
        <v>1428</v>
      </c>
      <c r="E2342" s="18" t="s">
        <v>1</v>
      </c>
      <c r="F2342" s="188">
        <v>19.523</v>
      </c>
      <c r="G2342" s="35"/>
      <c r="H2342" s="36"/>
    </row>
    <row r="2343" spans="1:8" s="2" customFormat="1" ht="16.95" customHeight="1">
      <c r="A2343" s="35"/>
      <c r="B2343" s="36"/>
      <c r="C2343" s="256" t="s">
        <v>1</v>
      </c>
      <c r="D2343" s="256" t="s">
        <v>1307</v>
      </c>
      <c r="E2343" s="18" t="s">
        <v>1</v>
      </c>
      <c r="F2343" s="188">
        <v>-13.86</v>
      </c>
      <c r="G2343" s="35"/>
      <c r="H2343" s="36"/>
    </row>
    <row r="2344" spans="1:8" s="2" customFormat="1" ht="16.95" customHeight="1">
      <c r="A2344" s="35"/>
      <c r="B2344" s="36"/>
      <c r="C2344" s="256" t="s">
        <v>1</v>
      </c>
      <c r="D2344" s="256" t="s">
        <v>1501</v>
      </c>
      <c r="E2344" s="18" t="s">
        <v>1</v>
      </c>
      <c r="F2344" s="188">
        <v>1.411</v>
      </c>
      <c r="G2344" s="35"/>
      <c r="H2344" s="36"/>
    </row>
    <row r="2345" spans="1:8" s="2" customFormat="1" ht="16.95" customHeight="1">
      <c r="A2345" s="35"/>
      <c r="B2345" s="36"/>
      <c r="C2345" s="256" t="s">
        <v>1</v>
      </c>
      <c r="D2345" s="256" t="s">
        <v>1503</v>
      </c>
      <c r="E2345" s="18" t="s">
        <v>1</v>
      </c>
      <c r="F2345" s="188">
        <v>0</v>
      </c>
      <c r="G2345" s="35"/>
      <c r="H2345" s="36"/>
    </row>
    <row r="2346" spans="1:8" s="2" customFormat="1" ht="16.95" customHeight="1">
      <c r="A2346" s="35"/>
      <c r="B2346" s="36"/>
      <c r="C2346" s="256" t="s">
        <v>1</v>
      </c>
      <c r="D2346" s="256" t="s">
        <v>1226</v>
      </c>
      <c r="E2346" s="18" t="s">
        <v>1</v>
      </c>
      <c r="F2346" s="188">
        <v>0</v>
      </c>
      <c r="G2346" s="35"/>
      <c r="H2346" s="36"/>
    </row>
    <row r="2347" spans="1:8" s="2" customFormat="1" ht="16.95" customHeight="1">
      <c r="A2347" s="35"/>
      <c r="B2347" s="36"/>
      <c r="C2347" s="256" t="s">
        <v>1</v>
      </c>
      <c r="D2347" s="256" t="s">
        <v>1504</v>
      </c>
      <c r="E2347" s="18" t="s">
        <v>1</v>
      </c>
      <c r="F2347" s="188">
        <v>1.403</v>
      </c>
      <c r="G2347" s="35"/>
      <c r="H2347" s="36"/>
    </row>
    <row r="2348" spans="1:8" s="2" customFormat="1" ht="16.95" customHeight="1">
      <c r="A2348" s="35"/>
      <c r="B2348" s="36"/>
      <c r="C2348" s="256" t="s">
        <v>1</v>
      </c>
      <c r="D2348" s="256" t="s">
        <v>1177</v>
      </c>
      <c r="E2348" s="18" t="s">
        <v>1</v>
      </c>
      <c r="F2348" s="188">
        <v>0</v>
      </c>
      <c r="G2348" s="35"/>
      <c r="H2348" s="36"/>
    </row>
    <row r="2349" spans="1:8" s="2" customFormat="1" ht="16.95" customHeight="1">
      <c r="A2349" s="35"/>
      <c r="B2349" s="36"/>
      <c r="C2349" s="256" t="s">
        <v>1</v>
      </c>
      <c r="D2349" s="256" t="s">
        <v>1505</v>
      </c>
      <c r="E2349" s="18" t="s">
        <v>1</v>
      </c>
      <c r="F2349" s="188">
        <v>3.5960000000000001</v>
      </c>
      <c r="G2349" s="35"/>
      <c r="H2349" s="36"/>
    </row>
    <row r="2350" spans="1:8" s="2" customFormat="1" ht="16.95" customHeight="1">
      <c r="A2350" s="35"/>
      <c r="B2350" s="36"/>
      <c r="C2350" s="256" t="s">
        <v>1</v>
      </c>
      <c r="D2350" s="256" t="s">
        <v>1506</v>
      </c>
      <c r="E2350" s="18" t="s">
        <v>1</v>
      </c>
      <c r="F2350" s="188">
        <v>0</v>
      </c>
      <c r="G2350" s="35"/>
      <c r="H2350" s="36"/>
    </row>
    <row r="2351" spans="1:8" s="2" customFormat="1" ht="16.95" customHeight="1">
      <c r="A2351" s="35"/>
      <c r="B2351" s="36"/>
      <c r="C2351" s="256" t="s">
        <v>1</v>
      </c>
      <c r="D2351" s="256" t="s">
        <v>1177</v>
      </c>
      <c r="E2351" s="18" t="s">
        <v>1</v>
      </c>
      <c r="F2351" s="188">
        <v>0</v>
      </c>
      <c r="G2351" s="35"/>
      <c r="H2351" s="36"/>
    </row>
    <row r="2352" spans="1:8" s="2" customFormat="1" ht="16.95" customHeight="1">
      <c r="A2352" s="35"/>
      <c r="B2352" s="36"/>
      <c r="C2352" s="256" t="s">
        <v>1</v>
      </c>
      <c r="D2352" s="256" t="s">
        <v>1507</v>
      </c>
      <c r="E2352" s="18" t="s">
        <v>1</v>
      </c>
      <c r="F2352" s="188">
        <v>6.8730000000000002</v>
      </c>
      <c r="G2352" s="35"/>
      <c r="H2352" s="36"/>
    </row>
    <row r="2353" spans="1:8" s="2" customFormat="1" ht="16.95" customHeight="1">
      <c r="A2353" s="35"/>
      <c r="B2353" s="36"/>
      <c r="C2353" s="256" t="s">
        <v>1</v>
      </c>
      <c r="D2353" s="256" t="s">
        <v>1128</v>
      </c>
      <c r="E2353" s="18" t="s">
        <v>1</v>
      </c>
      <c r="F2353" s="188">
        <v>0</v>
      </c>
      <c r="G2353" s="35"/>
      <c r="H2353" s="36"/>
    </row>
    <row r="2354" spans="1:8" s="2" customFormat="1" ht="16.95" customHeight="1">
      <c r="A2354" s="35"/>
      <c r="B2354" s="36"/>
      <c r="C2354" s="256" t="s">
        <v>1</v>
      </c>
      <c r="D2354" s="256" t="s">
        <v>1177</v>
      </c>
      <c r="E2354" s="18" t="s">
        <v>1</v>
      </c>
      <c r="F2354" s="188">
        <v>0</v>
      </c>
      <c r="G2354" s="35"/>
      <c r="H2354" s="36"/>
    </row>
    <row r="2355" spans="1:8" s="2" customFormat="1" ht="16.95" customHeight="1">
      <c r="A2355" s="35"/>
      <c r="B2355" s="36"/>
      <c r="C2355" s="256" t="s">
        <v>1</v>
      </c>
      <c r="D2355" s="256" t="s">
        <v>1508</v>
      </c>
      <c r="E2355" s="18" t="s">
        <v>1</v>
      </c>
      <c r="F2355" s="188">
        <v>3.42</v>
      </c>
      <c r="G2355" s="35"/>
      <c r="H2355" s="36"/>
    </row>
    <row r="2356" spans="1:8" s="2" customFormat="1" ht="16.95" customHeight="1">
      <c r="A2356" s="35"/>
      <c r="B2356" s="36"/>
      <c r="C2356" s="256" t="s">
        <v>1</v>
      </c>
      <c r="D2356" s="256" t="s">
        <v>1226</v>
      </c>
      <c r="E2356" s="18" t="s">
        <v>1</v>
      </c>
      <c r="F2356" s="188">
        <v>0</v>
      </c>
      <c r="G2356" s="35"/>
      <c r="H2356" s="36"/>
    </row>
    <row r="2357" spans="1:8" s="2" customFormat="1" ht="16.95" customHeight="1">
      <c r="A2357" s="35"/>
      <c r="B2357" s="36"/>
      <c r="C2357" s="256" t="s">
        <v>1</v>
      </c>
      <c r="D2357" s="256" t="s">
        <v>1509</v>
      </c>
      <c r="E2357" s="18" t="s">
        <v>1</v>
      </c>
      <c r="F2357" s="188">
        <v>18.170999999999999</v>
      </c>
      <c r="G2357" s="35"/>
      <c r="H2357" s="36"/>
    </row>
    <row r="2358" spans="1:8" s="2" customFormat="1" ht="16.95" customHeight="1">
      <c r="A2358" s="35"/>
      <c r="B2358" s="36"/>
      <c r="C2358" s="256" t="s">
        <v>1</v>
      </c>
      <c r="D2358" s="256" t="s">
        <v>1510</v>
      </c>
      <c r="E2358" s="18" t="s">
        <v>1</v>
      </c>
      <c r="F2358" s="188">
        <v>-12.9</v>
      </c>
      <c r="G2358" s="35"/>
      <c r="H2358" s="36"/>
    </row>
    <row r="2359" spans="1:8" s="2" customFormat="1" ht="16.95" customHeight="1">
      <c r="A2359" s="35"/>
      <c r="B2359" s="36"/>
      <c r="C2359" s="256" t="s">
        <v>1</v>
      </c>
      <c r="D2359" s="256" t="s">
        <v>1511</v>
      </c>
      <c r="E2359" s="18" t="s">
        <v>1</v>
      </c>
      <c r="F2359" s="188">
        <v>1.462</v>
      </c>
      <c r="G2359" s="35"/>
      <c r="H2359" s="36"/>
    </row>
    <row r="2360" spans="1:8" s="2" customFormat="1" ht="16.95" customHeight="1">
      <c r="A2360" s="35"/>
      <c r="B2360" s="36"/>
      <c r="C2360" s="256" t="s">
        <v>1</v>
      </c>
      <c r="D2360" s="256" t="s">
        <v>1129</v>
      </c>
      <c r="E2360" s="18" t="s">
        <v>1</v>
      </c>
      <c r="F2360" s="188">
        <v>0</v>
      </c>
      <c r="G2360" s="35"/>
      <c r="H2360" s="36"/>
    </row>
    <row r="2361" spans="1:8" s="2" customFormat="1" ht="16.95" customHeight="1">
      <c r="A2361" s="35"/>
      <c r="B2361" s="36"/>
      <c r="C2361" s="256" t="s">
        <v>1</v>
      </c>
      <c r="D2361" s="256" t="s">
        <v>1177</v>
      </c>
      <c r="E2361" s="18" t="s">
        <v>1</v>
      </c>
      <c r="F2361" s="188">
        <v>0</v>
      </c>
      <c r="G2361" s="35"/>
      <c r="H2361" s="36"/>
    </row>
    <row r="2362" spans="1:8" s="2" customFormat="1" ht="16.95" customHeight="1">
      <c r="A2362" s="35"/>
      <c r="B2362" s="36"/>
      <c r="C2362" s="256" t="s">
        <v>1</v>
      </c>
      <c r="D2362" s="256" t="s">
        <v>1512</v>
      </c>
      <c r="E2362" s="18" t="s">
        <v>1</v>
      </c>
      <c r="F2362" s="188">
        <v>3.2959999999999998</v>
      </c>
      <c r="G2362" s="35"/>
      <c r="H2362" s="36"/>
    </row>
    <row r="2363" spans="1:8" s="2" customFormat="1" ht="16.95" customHeight="1">
      <c r="A2363" s="35"/>
      <c r="B2363" s="36"/>
      <c r="C2363" s="256" t="s">
        <v>1</v>
      </c>
      <c r="D2363" s="256" t="s">
        <v>1226</v>
      </c>
      <c r="E2363" s="18" t="s">
        <v>1</v>
      </c>
      <c r="F2363" s="188">
        <v>0</v>
      </c>
      <c r="G2363" s="35"/>
      <c r="H2363" s="36"/>
    </row>
    <row r="2364" spans="1:8" s="2" customFormat="1" ht="16.95" customHeight="1">
      <c r="A2364" s="35"/>
      <c r="B2364" s="36"/>
      <c r="C2364" s="256" t="s">
        <v>1</v>
      </c>
      <c r="D2364" s="256" t="s">
        <v>1513</v>
      </c>
      <c r="E2364" s="18" t="s">
        <v>1</v>
      </c>
      <c r="F2364" s="188">
        <v>19.538</v>
      </c>
      <c r="G2364" s="35"/>
      <c r="H2364" s="36"/>
    </row>
    <row r="2365" spans="1:8" s="2" customFormat="1" ht="16.95" customHeight="1">
      <c r="A2365" s="35"/>
      <c r="B2365" s="36"/>
      <c r="C2365" s="256" t="s">
        <v>1</v>
      </c>
      <c r="D2365" s="256" t="s">
        <v>1514</v>
      </c>
      <c r="E2365" s="18" t="s">
        <v>1</v>
      </c>
      <c r="F2365" s="188">
        <v>-13.871</v>
      </c>
      <c r="G2365" s="35"/>
      <c r="H2365" s="36"/>
    </row>
    <row r="2366" spans="1:8" s="2" customFormat="1" ht="16.95" customHeight="1">
      <c r="A2366" s="35"/>
      <c r="B2366" s="36"/>
      <c r="C2366" s="256" t="s">
        <v>1</v>
      </c>
      <c r="D2366" s="256" t="s">
        <v>1515</v>
      </c>
      <c r="E2366" s="18" t="s">
        <v>1</v>
      </c>
      <c r="F2366" s="188">
        <v>1.4830000000000001</v>
      </c>
      <c r="G2366" s="35"/>
      <c r="H2366" s="36"/>
    </row>
    <row r="2367" spans="1:8" s="2" customFormat="1" ht="16.95" customHeight="1">
      <c r="A2367" s="35"/>
      <c r="B2367" s="36"/>
      <c r="C2367" s="256" t="s">
        <v>1</v>
      </c>
      <c r="D2367" s="256" t="s">
        <v>1138</v>
      </c>
      <c r="E2367" s="18" t="s">
        <v>1</v>
      </c>
      <c r="F2367" s="188">
        <v>0</v>
      </c>
      <c r="G2367" s="35"/>
      <c r="H2367" s="36"/>
    </row>
    <row r="2368" spans="1:8" s="2" customFormat="1" ht="16.95" customHeight="1">
      <c r="A2368" s="35"/>
      <c r="B2368" s="36"/>
      <c r="C2368" s="256" t="s">
        <v>1</v>
      </c>
      <c r="D2368" s="256" t="s">
        <v>1177</v>
      </c>
      <c r="E2368" s="18" t="s">
        <v>1</v>
      </c>
      <c r="F2368" s="188">
        <v>0</v>
      </c>
      <c r="G2368" s="35"/>
      <c r="H2368" s="36"/>
    </row>
    <row r="2369" spans="1:8" s="2" customFormat="1" ht="16.95" customHeight="1">
      <c r="A2369" s="35"/>
      <c r="B2369" s="36"/>
      <c r="C2369" s="256" t="s">
        <v>1</v>
      </c>
      <c r="D2369" s="256" t="s">
        <v>1516</v>
      </c>
      <c r="E2369" s="18" t="s">
        <v>1</v>
      </c>
      <c r="F2369" s="188">
        <v>22.715</v>
      </c>
      <c r="G2369" s="35"/>
      <c r="H2369" s="36"/>
    </row>
    <row r="2370" spans="1:8" s="2" customFormat="1" ht="16.95" customHeight="1">
      <c r="A2370" s="35"/>
      <c r="B2370" s="36"/>
      <c r="C2370" s="256" t="s">
        <v>1</v>
      </c>
      <c r="D2370" s="256" t="s">
        <v>1226</v>
      </c>
      <c r="E2370" s="18" t="s">
        <v>1</v>
      </c>
      <c r="F2370" s="188">
        <v>0</v>
      </c>
      <c r="G2370" s="35"/>
      <c r="H2370" s="36"/>
    </row>
    <row r="2371" spans="1:8" s="2" customFormat="1" ht="16.95" customHeight="1">
      <c r="A2371" s="35"/>
      <c r="B2371" s="36"/>
      <c r="C2371" s="256" t="s">
        <v>1</v>
      </c>
      <c r="D2371" s="256" t="s">
        <v>1517</v>
      </c>
      <c r="E2371" s="18" t="s">
        <v>1</v>
      </c>
      <c r="F2371" s="188">
        <v>18.085000000000001</v>
      </c>
      <c r="G2371" s="35"/>
      <c r="H2371" s="36"/>
    </row>
    <row r="2372" spans="1:8" s="2" customFormat="1" ht="16.95" customHeight="1">
      <c r="A2372" s="35"/>
      <c r="B2372" s="36"/>
      <c r="C2372" s="256" t="s">
        <v>1</v>
      </c>
      <c r="D2372" s="256" t="s">
        <v>1518</v>
      </c>
      <c r="E2372" s="18" t="s">
        <v>1</v>
      </c>
      <c r="F2372" s="188">
        <v>-12.839</v>
      </c>
      <c r="G2372" s="35"/>
      <c r="H2372" s="36"/>
    </row>
    <row r="2373" spans="1:8" s="2" customFormat="1" ht="16.95" customHeight="1">
      <c r="A2373" s="35"/>
      <c r="B2373" s="36"/>
      <c r="C2373" s="256" t="s">
        <v>1</v>
      </c>
      <c r="D2373" s="256" t="s">
        <v>1519</v>
      </c>
      <c r="E2373" s="18" t="s">
        <v>1</v>
      </c>
      <c r="F2373" s="188">
        <v>1.3160000000000001</v>
      </c>
      <c r="G2373" s="35"/>
      <c r="H2373" s="36"/>
    </row>
    <row r="2374" spans="1:8" s="2" customFormat="1" ht="16.95" customHeight="1">
      <c r="A2374" s="35"/>
      <c r="B2374" s="36"/>
      <c r="C2374" s="256" t="s">
        <v>1</v>
      </c>
      <c r="D2374" s="256" t="s">
        <v>1520</v>
      </c>
      <c r="E2374" s="18" t="s">
        <v>1</v>
      </c>
      <c r="F2374" s="188">
        <v>0</v>
      </c>
      <c r="G2374" s="35"/>
      <c r="H2374" s="36"/>
    </row>
    <row r="2375" spans="1:8" s="2" customFormat="1" ht="16.95" customHeight="1">
      <c r="A2375" s="35"/>
      <c r="B2375" s="36"/>
      <c r="C2375" s="256" t="s">
        <v>1</v>
      </c>
      <c r="D2375" s="256" t="s">
        <v>1177</v>
      </c>
      <c r="E2375" s="18" t="s">
        <v>1</v>
      </c>
      <c r="F2375" s="188">
        <v>0</v>
      </c>
      <c r="G2375" s="35"/>
      <c r="H2375" s="36"/>
    </row>
    <row r="2376" spans="1:8" s="2" customFormat="1" ht="16.95" customHeight="1">
      <c r="A2376" s="35"/>
      <c r="B2376" s="36"/>
      <c r="C2376" s="256" t="s">
        <v>1</v>
      </c>
      <c r="D2376" s="256" t="s">
        <v>1521</v>
      </c>
      <c r="E2376" s="18" t="s">
        <v>1</v>
      </c>
      <c r="F2376" s="188">
        <v>3.5369999999999999</v>
      </c>
      <c r="G2376" s="35"/>
      <c r="H2376" s="36"/>
    </row>
    <row r="2377" spans="1:8" s="2" customFormat="1" ht="16.95" customHeight="1">
      <c r="A2377" s="35"/>
      <c r="B2377" s="36"/>
      <c r="C2377" s="256" t="s">
        <v>1</v>
      </c>
      <c r="D2377" s="256" t="s">
        <v>1522</v>
      </c>
      <c r="E2377" s="18" t="s">
        <v>1</v>
      </c>
      <c r="F2377" s="188">
        <v>33.146000000000001</v>
      </c>
      <c r="G2377" s="35"/>
      <c r="H2377" s="36"/>
    </row>
    <row r="2378" spans="1:8" s="2" customFormat="1" ht="16.95" customHeight="1">
      <c r="A2378" s="35"/>
      <c r="B2378" s="36"/>
      <c r="C2378" s="256" t="s">
        <v>1</v>
      </c>
      <c r="D2378" s="256" t="s">
        <v>1523</v>
      </c>
      <c r="E2378" s="18" t="s">
        <v>1</v>
      </c>
      <c r="F2378" s="188">
        <v>3.1379999999999999</v>
      </c>
      <c r="G2378" s="35"/>
      <c r="H2378" s="36"/>
    </row>
    <row r="2379" spans="1:8" s="2" customFormat="1" ht="16.95" customHeight="1">
      <c r="A2379" s="35"/>
      <c r="B2379" s="36"/>
      <c r="C2379" s="256" t="s">
        <v>1</v>
      </c>
      <c r="D2379" s="256" t="s">
        <v>1524</v>
      </c>
      <c r="E2379" s="18" t="s">
        <v>1</v>
      </c>
      <c r="F2379" s="188">
        <v>1.331</v>
      </c>
      <c r="G2379" s="35"/>
      <c r="H2379" s="36"/>
    </row>
    <row r="2380" spans="1:8" s="2" customFormat="1" ht="16.95" customHeight="1">
      <c r="A2380" s="35"/>
      <c r="B2380" s="36"/>
      <c r="C2380" s="256" t="s">
        <v>1</v>
      </c>
      <c r="D2380" s="256" t="s">
        <v>1212</v>
      </c>
      <c r="E2380" s="18" t="s">
        <v>1</v>
      </c>
      <c r="F2380" s="188">
        <v>0</v>
      </c>
      <c r="G2380" s="35"/>
      <c r="H2380" s="36"/>
    </row>
    <row r="2381" spans="1:8" s="2" customFormat="1" ht="16.95" customHeight="1">
      <c r="A2381" s="35"/>
      <c r="B2381" s="36"/>
      <c r="C2381" s="256" t="s">
        <v>1</v>
      </c>
      <c r="D2381" s="256" t="s">
        <v>1525</v>
      </c>
      <c r="E2381" s="18" t="s">
        <v>1</v>
      </c>
      <c r="F2381" s="188">
        <v>4.1639999999999997</v>
      </c>
      <c r="G2381" s="35"/>
      <c r="H2381" s="36"/>
    </row>
    <row r="2382" spans="1:8" s="2" customFormat="1" ht="16.95" customHeight="1">
      <c r="A2382" s="35"/>
      <c r="B2382" s="36"/>
      <c r="C2382" s="256" t="s">
        <v>1</v>
      </c>
      <c r="D2382" s="256" t="s">
        <v>1226</v>
      </c>
      <c r="E2382" s="18" t="s">
        <v>1</v>
      </c>
      <c r="F2382" s="188">
        <v>0</v>
      </c>
      <c r="G2382" s="35"/>
      <c r="H2382" s="36"/>
    </row>
    <row r="2383" spans="1:8" s="2" customFormat="1" ht="16.95" customHeight="1">
      <c r="A2383" s="35"/>
      <c r="B2383" s="36"/>
      <c r="C2383" s="256" t="s">
        <v>1</v>
      </c>
      <c r="D2383" s="256" t="s">
        <v>1526</v>
      </c>
      <c r="E2383" s="18" t="s">
        <v>1</v>
      </c>
      <c r="F2383" s="188">
        <v>9.4749999999999996</v>
      </c>
      <c r="G2383" s="35"/>
      <c r="H2383" s="36"/>
    </row>
    <row r="2384" spans="1:8" s="2" customFormat="1" ht="16.95" customHeight="1">
      <c r="A2384" s="35"/>
      <c r="B2384" s="36"/>
      <c r="C2384" s="256" t="s">
        <v>1</v>
      </c>
      <c r="D2384" s="256" t="s">
        <v>1527</v>
      </c>
      <c r="E2384" s="18" t="s">
        <v>1</v>
      </c>
      <c r="F2384" s="188">
        <v>55.08</v>
      </c>
      <c r="G2384" s="35"/>
      <c r="H2384" s="36"/>
    </row>
    <row r="2385" spans="1:8" s="2" customFormat="1" ht="16.95" customHeight="1">
      <c r="A2385" s="35"/>
      <c r="B2385" s="36"/>
      <c r="C2385" s="256" t="s">
        <v>1</v>
      </c>
      <c r="D2385" s="256" t="s">
        <v>1528</v>
      </c>
      <c r="E2385" s="18" t="s">
        <v>1</v>
      </c>
      <c r="F2385" s="188">
        <v>6.4340000000000002</v>
      </c>
      <c r="G2385" s="35"/>
      <c r="H2385" s="36"/>
    </row>
    <row r="2386" spans="1:8" s="2" customFormat="1" ht="16.95" customHeight="1">
      <c r="A2386" s="35"/>
      <c r="B2386" s="36"/>
      <c r="C2386" s="256" t="s">
        <v>1</v>
      </c>
      <c r="D2386" s="256" t="s">
        <v>1529</v>
      </c>
      <c r="E2386" s="18" t="s">
        <v>1</v>
      </c>
      <c r="F2386" s="188">
        <v>18.972999999999999</v>
      </c>
      <c r="G2386" s="35"/>
      <c r="H2386" s="36"/>
    </row>
    <row r="2387" spans="1:8" s="2" customFormat="1" ht="16.95" customHeight="1">
      <c r="A2387" s="35"/>
      <c r="B2387" s="36"/>
      <c r="C2387" s="256" t="s">
        <v>1</v>
      </c>
      <c r="D2387" s="256" t="s">
        <v>1530</v>
      </c>
      <c r="E2387" s="18" t="s">
        <v>1</v>
      </c>
      <c r="F2387" s="188">
        <v>5.2560000000000002</v>
      </c>
      <c r="G2387" s="35"/>
      <c r="H2387" s="36"/>
    </row>
    <row r="2388" spans="1:8" s="2" customFormat="1" ht="16.95" customHeight="1">
      <c r="A2388" s="35"/>
      <c r="B2388" s="36"/>
      <c r="C2388" s="256" t="s">
        <v>1</v>
      </c>
      <c r="D2388" s="256" t="s">
        <v>1531</v>
      </c>
      <c r="E2388" s="18" t="s">
        <v>1</v>
      </c>
      <c r="F2388" s="188">
        <v>16.419</v>
      </c>
      <c r="G2388" s="35"/>
      <c r="H2388" s="36"/>
    </row>
    <row r="2389" spans="1:8" s="2" customFormat="1" ht="16.95" customHeight="1">
      <c r="A2389" s="35"/>
      <c r="B2389" s="36"/>
      <c r="C2389" s="256" t="s">
        <v>1</v>
      </c>
      <c r="D2389" s="256" t="s">
        <v>1532</v>
      </c>
      <c r="E2389" s="18" t="s">
        <v>1</v>
      </c>
      <c r="F2389" s="188">
        <v>4.6029999999999998</v>
      </c>
      <c r="G2389" s="35"/>
      <c r="H2389" s="36"/>
    </row>
    <row r="2390" spans="1:8" s="2" customFormat="1" ht="16.95" customHeight="1">
      <c r="A2390" s="35"/>
      <c r="B2390" s="36"/>
      <c r="C2390" s="256" t="s">
        <v>1</v>
      </c>
      <c r="D2390" s="256" t="s">
        <v>1533</v>
      </c>
      <c r="E2390" s="18" t="s">
        <v>1</v>
      </c>
      <c r="F2390" s="188">
        <v>2.2879999999999998</v>
      </c>
      <c r="G2390" s="35"/>
      <c r="H2390" s="36"/>
    </row>
    <row r="2391" spans="1:8" s="2" customFormat="1" ht="16.95" customHeight="1">
      <c r="A2391" s="35"/>
      <c r="B2391" s="36"/>
      <c r="C2391" s="256" t="s">
        <v>1</v>
      </c>
      <c r="D2391" s="256" t="s">
        <v>1534</v>
      </c>
      <c r="E2391" s="18" t="s">
        <v>1</v>
      </c>
      <c r="F2391" s="188">
        <v>0</v>
      </c>
      <c r="G2391" s="35"/>
      <c r="H2391" s="36"/>
    </row>
    <row r="2392" spans="1:8" s="2" customFormat="1" ht="16.95" customHeight="1">
      <c r="A2392" s="35"/>
      <c r="B2392" s="36"/>
      <c r="C2392" s="256" t="s">
        <v>1</v>
      </c>
      <c r="D2392" s="256" t="s">
        <v>1177</v>
      </c>
      <c r="E2392" s="18" t="s">
        <v>1</v>
      </c>
      <c r="F2392" s="188">
        <v>0</v>
      </c>
      <c r="G2392" s="35"/>
      <c r="H2392" s="36"/>
    </row>
    <row r="2393" spans="1:8" s="2" customFormat="1" ht="16.95" customHeight="1">
      <c r="A2393" s="35"/>
      <c r="B2393" s="36"/>
      <c r="C2393" s="256" t="s">
        <v>1</v>
      </c>
      <c r="D2393" s="256" t="s">
        <v>1535</v>
      </c>
      <c r="E2393" s="18" t="s">
        <v>1</v>
      </c>
      <c r="F2393" s="188">
        <v>7.8529999999999998</v>
      </c>
      <c r="G2393" s="35"/>
      <c r="H2393" s="36"/>
    </row>
    <row r="2394" spans="1:8" s="2" customFormat="1" ht="16.95" customHeight="1">
      <c r="A2394" s="35"/>
      <c r="B2394" s="36"/>
      <c r="C2394" s="256" t="s">
        <v>1</v>
      </c>
      <c r="D2394" s="256" t="s">
        <v>1536</v>
      </c>
      <c r="E2394" s="18" t="s">
        <v>1</v>
      </c>
      <c r="F2394" s="188">
        <v>0</v>
      </c>
      <c r="G2394" s="35"/>
      <c r="H2394" s="36"/>
    </row>
    <row r="2395" spans="1:8" s="2" customFormat="1" ht="16.95" customHeight="1">
      <c r="A2395" s="35"/>
      <c r="B2395" s="36"/>
      <c r="C2395" s="256" t="s">
        <v>1</v>
      </c>
      <c r="D2395" s="256" t="s">
        <v>1226</v>
      </c>
      <c r="E2395" s="18" t="s">
        <v>1</v>
      </c>
      <c r="F2395" s="188">
        <v>0</v>
      </c>
      <c r="G2395" s="35"/>
      <c r="H2395" s="36"/>
    </row>
    <row r="2396" spans="1:8" s="2" customFormat="1" ht="16.95" customHeight="1">
      <c r="A2396" s="35"/>
      <c r="B2396" s="36"/>
      <c r="C2396" s="256" t="s">
        <v>1</v>
      </c>
      <c r="D2396" s="256" t="s">
        <v>1537</v>
      </c>
      <c r="E2396" s="18" t="s">
        <v>1</v>
      </c>
      <c r="F2396" s="188">
        <v>8.0570000000000004</v>
      </c>
      <c r="G2396" s="35"/>
      <c r="H2396" s="36"/>
    </row>
    <row r="2397" spans="1:8" s="2" customFormat="1" ht="16.95" customHeight="1">
      <c r="A2397" s="35"/>
      <c r="B2397" s="36"/>
      <c r="C2397" s="256" t="s">
        <v>1</v>
      </c>
      <c r="D2397" s="256" t="s">
        <v>1177</v>
      </c>
      <c r="E2397" s="18" t="s">
        <v>1</v>
      </c>
      <c r="F2397" s="188">
        <v>0</v>
      </c>
      <c r="G2397" s="35"/>
      <c r="H2397" s="36"/>
    </row>
    <row r="2398" spans="1:8" s="2" customFormat="1" ht="16.95" customHeight="1">
      <c r="A2398" s="35"/>
      <c r="B2398" s="36"/>
      <c r="C2398" s="256" t="s">
        <v>1</v>
      </c>
      <c r="D2398" s="256" t="s">
        <v>1538</v>
      </c>
      <c r="E2398" s="18" t="s">
        <v>1</v>
      </c>
      <c r="F2398" s="188">
        <v>15.038</v>
      </c>
      <c r="G2398" s="35"/>
      <c r="H2398" s="36"/>
    </row>
    <row r="2399" spans="1:8" s="2" customFormat="1" ht="16.95" customHeight="1">
      <c r="A2399" s="35"/>
      <c r="B2399" s="36"/>
      <c r="C2399" s="256" t="s">
        <v>1</v>
      </c>
      <c r="D2399" s="256" t="s">
        <v>1539</v>
      </c>
      <c r="E2399" s="18" t="s">
        <v>1</v>
      </c>
      <c r="F2399" s="188">
        <v>1.61</v>
      </c>
      <c r="G2399" s="35"/>
      <c r="H2399" s="36"/>
    </row>
    <row r="2400" spans="1:8" s="2" customFormat="1" ht="16.95" customHeight="1">
      <c r="A2400" s="35"/>
      <c r="B2400" s="36"/>
      <c r="C2400" s="256" t="s">
        <v>1</v>
      </c>
      <c r="D2400" s="256" t="s">
        <v>1226</v>
      </c>
      <c r="E2400" s="18" t="s">
        <v>1</v>
      </c>
      <c r="F2400" s="188">
        <v>0</v>
      </c>
      <c r="G2400" s="35"/>
      <c r="H2400" s="36"/>
    </row>
    <row r="2401" spans="1:8" s="2" customFormat="1" ht="16.95" customHeight="1">
      <c r="A2401" s="35"/>
      <c r="B2401" s="36"/>
      <c r="C2401" s="256" t="s">
        <v>1</v>
      </c>
      <c r="D2401" s="256" t="s">
        <v>1540</v>
      </c>
      <c r="E2401" s="18" t="s">
        <v>1</v>
      </c>
      <c r="F2401" s="188">
        <v>4.78</v>
      </c>
      <c r="G2401" s="35"/>
      <c r="H2401" s="36"/>
    </row>
    <row r="2402" spans="1:8" s="2" customFormat="1" ht="16.95" customHeight="1">
      <c r="A2402" s="35"/>
      <c r="B2402" s="36"/>
      <c r="C2402" s="256" t="s">
        <v>1</v>
      </c>
      <c r="D2402" s="256" t="s">
        <v>1541</v>
      </c>
      <c r="E2402" s="18" t="s">
        <v>1</v>
      </c>
      <c r="F2402" s="188">
        <v>20.292000000000002</v>
      </c>
      <c r="G2402" s="35"/>
      <c r="H2402" s="36"/>
    </row>
    <row r="2403" spans="1:8" s="2" customFormat="1" ht="16.95" customHeight="1">
      <c r="A2403" s="35"/>
      <c r="B2403" s="36"/>
      <c r="C2403" s="256" t="s">
        <v>1</v>
      </c>
      <c r="D2403" s="256" t="s">
        <v>1542</v>
      </c>
      <c r="E2403" s="18" t="s">
        <v>1</v>
      </c>
      <c r="F2403" s="188">
        <v>-2.58</v>
      </c>
      <c r="G2403" s="35"/>
      <c r="H2403" s="36"/>
    </row>
    <row r="2404" spans="1:8" s="2" customFormat="1" ht="16.95" customHeight="1">
      <c r="A2404" s="35"/>
      <c r="B2404" s="36"/>
      <c r="C2404" s="256" t="s">
        <v>1</v>
      </c>
      <c r="D2404" s="256" t="s">
        <v>1543</v>
      </c>
      <c r="E2404" s="18" t="s">
        <v>1</v>
      </c>
      <c r="F2404" s="188">
        <v>1.056</v>
      </c>
      <c r="G2404" s="35"/>
      <c r="H2404" s="36"/>
    </row>
    <row r="2405" spans="1:8" s="2" customFormat="1" ht="16.95" customHeight="1">
      <c r="A2405" s="35"/>
      <c r="B2405" s="36"/>
      <c r="C2405" s="256" t="s">
        <v>1</v>
      </c>
      <c r="D2405" s="256" t="s">
        <v>1544</v>
      </c>
      <c r="E2405" s="18" t="s">
        <v>1</v>
      </c>
      <c r="F2405" s="188">
        <v>17.454999999999998</v>
      </c>
      <c r="G2405" s="35"/>
      <c r="H2405" s="36"/>
    </row>
    <row r="2406" spans="1:8" s="2" customFormat="1" ht="16.95" customHeight="1">
      <c r="A2406" s="35"/>
      <c r="B2406" s="36"/>
      <c r="C2406" s="256" t="s">
        <v>1</v>
      </c>
      <c r="D2406" s="256" t="s">
        <v>1545</v>
      </c>
      <c r="E2406" s="18" t="s">
        <v>1</v>
      </c>
      <c r="F2406" s="188">
        <v>4.51</v>
      </c>
      <c r="G2406" s="35"/>
      <c r="H2406" s="36"/>
    </row>
    <row r="2407" spans="1:8" s="2" customFormat="1" ht="16.95" customHeight="1">
      <c r="A2407" s="35"/>
      <c r="B2407" s="36"/>
      <c r="C2407" s="256" t="s">
        <v>1</v>
      </c>
      <c r="D2407" s="256" t="s">
        <v>1212</v>
      </c>
      <c r="E2407" s="18" t="s">
        <v>1</v>
      </c>
      <c r="F2407" s="188">
        <v>0</v>
      </c>
      <c r="G2407" s="35"/>
      <c r="H2407" s="36"/>
    </row>
    <row r="2408" spans="1:8" s="2" customFormat="1" ht="16.95" customHeight="1">
      <c r="A2408" s="35"/>
      <c r="B2408" s="36"/>
      <c r="C2408" s="256" t="s">
        <v>1</v>
      </c>
      <c r="D2408" s="256" t="s">
        <v>1546</v>
      </c>
      <c r="E2408" s="18" t="s">
        <v>1</v>
      </c>
      <c r="F2408" s="188">
        <v>1.006</v>
      </c>
      <c r="G2408" s="35"/>
      <c r="H2408" s="36"/>
    </row>
    <row r="2409" spans="1:8" s="2" customFormat="1" ht="16.95" customHeight="1">
      <c r="A2409" s="35"/>
      <c r="B2409" s="36"/>
      <c r="C2409" s="256" t="s">
        <v>1</v>
      </c>
      <c r="D2409" s="256" t="s">
        <v>1177</v>
      </c>
      <c r="E2409" s="18" t="s">
        <v>1</v>
      </c>
      <c r="F2409" s="188">
        <v>0</v>
      </c>
      <c r="G2409" s="35"/>
      <c r="H2409" s="36"/>
    </row>
    <row r="2410" spans="1:8" s="2" customFormat="1" ht="16.95" customHeight="1">
      <c r="A2410" s="35"/>
      <c r="B2410" s="36"/>
      <c r="C2410" s="256" t="s">
        <v>1</v>
      </c>
      <c r="D2410" s="256" t="s">
        <v>1547</v>
      </c>
      <c r="E2410" s="18" t="s">
        <v>1</v>
      </c>
      <c r="F2410" s="188">
        <v>16.817</v>
      </c>
      <c r="G2410" s="35"/>
      <c r="H2410" s="36"/>
    </row>
    <row r="2411" spans="1:8" s="2" customFormat="1" ht="16.95" customHeight="1">
      <c r="A2411" s="35"/>
      <c r="B2411" s="36"/>
      <c r="C2411" s="256" t="s">
        <v>1</v>
      </c>
      <c r="D2411" s="256" t="s">
        <v>1548</v>
      </c>
      <c r="E2411" s="18" t="s">
        <v>1</v>
      </c>
      <c r="F2411" s="188">
        <v>3.9780000000000002</v>
      </c>
      <c r="G2411" s="35"/>
      <c r="H2411" s="36"/>
    </row>
    <row r="2412" spans="1:8" s="2" customFormat="1" ht="16.95" customHeight="1">
      <c r="A2412" s="35"/>
      <c r="B2412" s="36"/>
      <c r="C2412" s="256" t="s">
        <v>1</v>
      </c>
      <c r="D2412" s="256" t="s">
        <v>1226</v>
      </c>
      <c r="E2412" s="18" t="s">
        <v>1</v>
      </c>
      <c r="F2412" s="188">
        <v>0</v>
      </c>
      <c r="G2412" s="35"/>
      <c r="H2412" s="36"/>
    </row>
    <row r="2413" spans="1:8" s="2" customFormat="1" ht="16.95" customHeight="1">
      <c r="A2413" s="35"/>
      <c r="B2413" s="36"/>
      <c r="C2413" s="256" t="s">
        <v>1</v>
      </c>
      <c r="D2413" s="256" t="s">
        <v>1549</v>
      </c>
      <c r="E2413" s="18" t="s">
        <v>1</v>
      </c>
      <c r="F2413" s="188">
        <v>28.972999999999999</v>
      </c>
      <c r="G2413" s="35"/>
      <c r="H2413" s="36"/>
    </row>
    <row r="2414" spans="1:8" s="2" customFormat="1" ht="16.95" customHeight="1">
      <c r="A2414" s="35"/>
      <c r="B2414" s="36"/>
      <c r="C2414" s="256" t="s">
        <v>1</v>
      </c>
      <c r="D2414" s="256" t="s">
        <v>1550</v>
      </c>
      <c r="E2414" s="18" t="s">
        <v>1</v>
      </c>
      <c r="F2414" s="188">
        <v>5.4219999999999997</v>
      </c>
      <c r="G2414" s="35"/>
      <c r="H2414" s="36"/>
    </row>
    <row r="2415" spans="1:8" s="2" customFormat="1" ht="16.95" customHeight="1">
      <c r="A2415" s="35"/>
      <c r="B2415" s="36"/>
      <c r="C2415" s="256" t="s">
        <v>1</v>
      </c>
      <c r="D2415" s="256" t="s">
        <v>1551</v>
      </c>
      <c r="E2415" s="18" t="s">
        <v>1</v>
      </c>
      <c r="F2415" s="188">
        <v>4.141</v>
      </c>
      <c r="G2415" s="35"/>
      <c r="H2415" s="36"/>
    </row>
    <row r="2416" spans="1:8" s="2" customFormat="1" ht="16.95" customHeight="1">
      <c r="A2416" s="35"/>
      <c r="B2416" s="36"/>
      <c r="C2416" s="256" t="s">
        <v>1</v>
      </c>
      <c r="D2416" s="256" t="s">
        <v>1552</v>
      </c>
      <c r="E2416" s="18" t="s">
        <v>1</v>
      </c>
      <c r="F2416" s="188">
        <v>-0.98</v>
      </c>
      <c r="G2416" s="35"/>
      <c r="H2416" s="36"/>
    </row>
    <row r="2417" spans="1:8" s="2" customFormat="1" ht="16.95" customHeight="1">
      <c r="A2417" s="35"/>
      <c r="B2417" s="36"/>
      <c r="C2417" s="256" t="s">
        <v>1</v>
      </c>
      <c r="D2417" s="256" t="s">
        <v>1553</v>
      </c>
      <c r="E2417" s="18" t="s">
        <v>1</v>
      </c>
      <c r="F2417" s="188">
        <v>0</v>
      </c>
      <c r="G2417" s="35"/>
      <c r="H2417" s="36"/>
    </row>
    <row r="2418" spans="1:8" s="2" customFormat="1" ht="16.95" customHeight="1">
      <c r="A2418" s="35"/>
      <c r="B2418" s="36"/>
      <c r="C2418" s="256" t="s">
        <v>1</v>
      </c>
      <c r="D2418" s="256" t="s">
        <v>1226</v>
      </c>
      <c r="E2418" s="18" t="s">
        <v>1</v>
      </c>
      <c r="F2418" s="188">
        <v>0</v>
      </c>
      <c r="G2418" s="35"/>
      <c r="H2418" s="36"/>
    </row>
    <row r="2419" spans="1:8" s="2" customFormat="1" ht="16.95" customHeight="1">
      <c r="A2419" s="35"/>
      <c r="B2419" s="36"/>
      <c r="C2419" s="256" t="s">
        <v>1</v>
      </c>
      <c r="D2419" s="256" t="s">
        <v>1554</v>
      </c>
      <c r="E2419" s="18" t="s">
        <v>1</v>
      </c>
      <c r="F2419" s="188">
        <v>8.4380000000000006</v>
      </c>
      <c r="G2419" s="35"/>
      <c r="H2419" s="36"/>
    </row>
    <row r="2420" spans="1:8" s="2" customFormat="1" ht="16.95" customHeight="1">
      <c r="A2420" s="35"/>
      <c r="B2420" s="36"/>
      <c r="C2420" s="256" t="s">
        <v>1</v>
      </c>
      <c r="D2420" s="256" t="s">
        <v>1555</v>
      </c>
      <c r="E2420" s="18" t="s">
        <v>1</v>
      </c>
      <c r="F2420" s="188">
        <v>30.55</v>
      </c>
      <c r="G2420" s="35"/>
      <c r="H2420" s="36"/>
    </row>
    <row r="2421" spans="1:8" s="2" customFormat="1" ht="16.95" customHeight="1">
      <c r="A2421" s="35"/>
      <c r="B2421" s="36"/>
      <c r="C2421" s="256" t="s">
        <v>1</v>
      </c>
      <c r="D2421" s="256" t="s">
        <v>1556</v>
      </c>
      <c r="E2421" s="18" t="s">
        <v>1</v>
      </c>
      <c r="F2421" s="188">
        <v>8.8160000000000007</v>
      </c>
      <c r="G2421" s="35"/>
      <c r="H2421" s="36"/>
    </row>
    <row r="2422" spans="1:8" s="2" customFormat="1" ht="16.95" customHeight="1">
      <c r="A2422" s="35"/>
      <c r="B2422" s="36"/>
      <c r="C2422" s="256" t="s">
        <v>1</v>
      </c>
      <c r="D2422" s="256" t="s">
        <v>1557</v>
      </c>
      <c r="E2422" s="18" t="s">
        <v>1</v>
      </c>
      <c r="F2422" s="188">
        <v>5.657</v>
      </c>
      <c r="G2422" s="35"/>
      <c r="H2422" s="36"/>
    </row>
    <row r="2423" spans="1:8" s="2" customFormat="1" ht="16.95" customHeight="1">
      <c r="A2423" s="35"/>
      <c r="B2423" s="36"/>
      <c r="C2423" s="256" t="s">
        <v>1</v>
      </c>
      <c r="D2423" s="256" t="s">
        <v>1558</v>
      </c>
      <c r="E2423" s="18" t="s">
        <v>1</v>
      </c>
      <c r="F2423" s="188">
        <v>1.256</v>
      </c>
      <c r="G2423" s="35"/>
      <c r="H2423" s="36"/>
    </row>
    <row r="2424" spans="1:8" s="2" customFormat="1" ht="16.95" customHeight="1">
      <c r="A2424" s="35"/>
      <c r="B2424" s="36"/>
      <c r="C2424" s="256" t="s">
        <v>1</v>
      </c>
      <c r="D2424" s="256" t="s">
        <v>1212</v>
      </c>
      <c r="E2424" s="18" t="s">
        <v>1</v>
      </c>
      <c r="F2424" s="188">
        <v>0</v>
      </c>
      <c r="G2424" s="35"/>
      <c r="H2424" s="36"/>
    </row>
    <row r="2425" spans="1:8" s="2" customFormat="1" ht="16.95" customHeight="1">
      <c r="A2425" s="35"/>
      <c r="B2425" s="36"/>
      <c r="C2425" s="256" t="s">
        <v>1</v>
      </c>
      <c r="D2425" s="256" t="s">
        <v>1559</v>
      </c>
      <c r="E2425" s="18" t="s">
        <v>1</v>
      </c>
      <c r="F2425" s="188">
        <v>15.433999999999999</v>
      </c>
      <c r="G2425" s="35"/>
      <c r="H2425" s="36"/>
    </row>
    <row r="2426" spans="1:8" s="2" customFormat="1" ht="16.95" customHeight="1">
      <c r="A2426" s="35"/>
      <c r="B2426" s="36"/>
      <c r="C2426" s="256" t="s">
        <v>1</v>
      </c>
      <c r="D2426" s="256" t="s">
        <v>1560</v>
      </c>
      <c r="E2426" s="18" t="s">
        <v>1</v>
      </c>
      <c r="F2426" s="188">
        <v>0</v>
      </c>
      <c r="G2426" s="35"/>
      <c r="H2426" s="36"/>
    </row>
    <row r="2427" spans="1:8" s="2" customFormat="1" ht="16.95" customHeight="1">
      <c r="A2427" s="35"/>
      <c r="B2427" s="36"/>
      <c r="C2427" s="256" t="s">
        <v>1</v>
      </c>
      <c r="D2427" s="256" t="s">
        <v>1177</v>
      </c>
      <c r="E2427" s="18" t="s">
        <v>1</v>
      </c>
      <c r="F2427" s="188">
        <v>0</v>
      </c>
      <c r="G2427" s="35"/>
      <c r="H2427" s="36"/>
    </row>
    <row r="2428" spans="1:8" s="2" customFormat="1" ht="16.95" customHeight="1">
      <c r="A2428" s="35"/>
      <c r="B2428" s="36"/>
      <c r="C2428" s="256" t="s">
        <v>1</v>
      </c>
      <c r="D2428" s="256" t="s">
        <v>1561</v>
      </c>
      <c r="E2428" s="18" t="s">
        <v>1</v>
      </c>
      <c r="F2428" s="188">
        <v>3.306</v>
      </c>
      <c r="G2428" s="35"/>
      <c r="H2428" s="36"/>
    </row>
    <row r="2429" spans="1:8" s="2" customFormat="1" ht="16.95" customHeight="1">
      <c r="A2429" s="35"/>
      <c r="B2429" s="36"/>
      <c r="C2429" s="256" t="s">
        <v>1</v>
      </c>
      <c r="D2429" s="256" t="s">
        <v>1212</v>
      </c>
      <c r="E2429" s="18" t="s">
        <v>1</v>
      </c>
      <c r="F2429" s="188">
        <v>0</v>
      </c>
      <c r="G2429" s="35"/>
      <c r="H2429" s="36"/>
    </row>
    <row r="2430" spans="1:8" s="2" customFormat="1" ht="16.95" customHeight="1">
      <c r="A2430" s="35"/>
      <c r="B2430" s="36"/>
      <c r="C2430" s="256" t="s">
        <v>1</v>
      </c>
      <c r="D2430" s="256" t="s">
        <v>1562</v>
      </c>
      <c r="E2430" s="18" t="s">
        <v>1</v>
      </c>
      <c r="F2430" s="188">
        <v>25.157</v>
      </c>
      <c r="G2430" s="35"/>
      <c r="H2430" s="36"/>
    </row>
    <row r="2431" spans="1:8" s="2" customFormat="1" ht="16.95" customHeight="1">
      <c r="A2431" s="35"/>
      <c r="B2431" s="36"/>
      <c r="C2431" s="256" t="s">
        <v>1</v>
      </c>
      <c r="D2431" s="256" t="s">
        <v>1149</v>
      </c>
      <c r="E2431" s="18" t="s">
        <v>1</v>
      </c>
      <c r="F2431" s="188">
        <v>0</v>
      </c>
      <c r="G2431" s="35"/>
      <c r="H2431" s="36"/>
    </row>
    <row r="2432" spans="1:8" s="2" customFormat="1" ht="16.95" customHeight="1">
      <c r="A2432" s="35"/>
      <c r="B2432" s="36"/>
      <c r="C2432" s="256" t="s">
        <v>1</v>
      </c>
      <c r="D2432" s="256" t="s">
        <v>1150</v>
      </c>
      <c r="E2432" s="18" t="s">
        <v>1</v>
      </c>
      <c r="F2432" s="188">
        <v>0</v>
      </c>
      <c r="G2432" s="35"/>
      <c r="H2432" s="36"/>
    </row>
    <row r="2433" spans="1:8" s="2" customFormat="1" ht="16.95" customHeight="1">
      <c r="A2433" s="35"/>
      <c r="B2433" s="36"/>
      <c r="C2433" s="256" t="s">
        <v>1</v>
      </c>
      <c r="D2433" s="256" t="s">
        <v>1177</v>
      </c>
      <c r="E2433" s="18" t="s">
        <v>1</v>
      </c>
      <c r="F2433" s="188">
        <v>0</v>
      </c>
      <c r="G2433" s="35"/>
      <c r="H2433" s="36"/>
    </row>
    <row r="2434" spans="1:8" s="2" customFormat="1" ht="16.95" customHeight="1">
      <c r="A2434" s="35"/>
      <c r="B2434" s="36"/>
      <c r="C2434" s="256" t="s">
        <v>1</v>
      </c>
      <c r="D2434" s="256" t="s">
        <v>1563</v>
      </c>
      <c r="E2434" s="18" t="s">
        <v>1</v>
      </c>
      <c r="F2434" s="188">
        <v>1.46</v>
      </c>
      <c r="G2434" s="35"/>
      <c r="H2434" s="36"/>
    </row>
    <row r="2435" spans="1:8" s="2" customFormat="1" ht="16.95" customHeight="1">
      <c r="A2435" s="35"/>
      <c r="B2435" s="36"/>
      <c r="C2435" s="256" t="s">
        <v>1</v>
      </c>
      <c r="D2435" s="256" t="s">
        <v>1226</v>
      </c>
      <c r="E2435" s="18" t="s">
        <v>1</v>
      </c>
      <c r="F2435" s="188">
        <v>0</v>
      </c>
      <c r="G2435" s="35"/>
      <c r="H2435" s="36"/>
    </row>
    <row r="2436" spans="1:8" s="2" customFormat="1" ht="16.95" customHeight="1">
      <c r="A2436" s="35"/>
      <c r="B2436" s="36"/>
      <c r="C2436" s="256" t="s">
        <v>1</v>
      </c>
      <c r="D2436" s="256" t="s">
        <v>1564</v>
      </c>
      <c r="E2436" s="18" t="s">
        <v>1</v>
      </c>
      <c r="F2436" s="188">
        <v>20.073</v>
      </c>
      <c r="G2436" s="35"/>
      <c r="H2436" s="36"/>
    </row>
    <row r="2437" spans="1:8" s="2" customFormat="1" ht="16.95" customHeight="1">
      <c r="A2437" s="35"/>
      <c r="B2437" s="36"/>
      <c r="C2437" s="256" t="s">
        <v>1</v>
      </c>
      <c r="D2437" s="256" t="s">
        <v>1565</v>
      </c>
      <c r="E2437" s="18" t="s">
        <v>1</v>
      </c>
      <c r="F2437" s="188">
        <v>0.252</v>
      </c>
      <c r="G2437" s="35"/>
      <c r="H2437" s="36"/>
    </row>
    <row r="2438" spans="1:8" s="2" customFormat="1" ht="16.95" customHeight="1">
      <c r="A2438" s="35"/>
      <c r="B2438" s="36"/>
      <c r="C2438" s="256" t="s">
        <v>1</v>
      </c>
      <c r="D2438" s="256" t="s">
        <v>1566</v>
      </c>
      <c r="E2438" s="18" t="s">
        <v>1</v>
      </c>
      <c r="F2438" s="188">
        <v>6.9930000000000003</v>
      </c>
      <c r="G2438" s="35"/>
      <c r="H2438" s="36"/>
    </row>
    <row r="2439" spans="1:8" s="2" customFormat="1" ht="16.95" customHeight="1">
      <c r="A2439" s="35"/>
      <c r="B2439" s="36"/>
      <c r="C2439" s="256" t="s">
        <v>1</v>
      </c>
      <c r="D2439" s="256" t="s">
        <v>1567</v>
      </c>
      <c r="E2439" s="18" t="s">
        <v>1</v>
      </c>
      <c r="F2439" s="188">
        <v>1.5109999999999999</v>
      </c>
      <c r="G2439" s="35"/>
      <c r="H2439" s="36"/>
    </row>
    <row r="2440" spans="1:8" s="2" customFormat="1" ht="16.95" customHeight="1">
      <c r="A2440" s="35"/>
      <c r="B2440" s="36"/>
      <c r="C2440" s="256" t="s">
        <v>1</v>
      </c>
      <c r="D2440" s="256" t="s">
        <v>1212</v>
      </c>
      <c r="E2440" s="18" t="s">
        <v>1</v>
      </c>
      <c r="F2440" s="188">
        <v>0</v>
      </c>
      <c r="G2440" s="35"/>
      <c r="H2440" s="36"/>
    </row>
    <row r="2441" spans="1:8" s="2" customFormat="1" ht="16.95" customHeight="1">
      <c r="A2441" s="35"/>
      <c r="B2441" s="36"/>
      <c r="C2441" s="256" t="s">
        <v>1</v>
      </c>
      <c r="D2441" s="256" t="s">
        <v>1568</v>
      </c>
      <c r="E2441" s="18" t="s">
        <v>1</v>
      </c>
      <c r="F2441" s="188">
        <v>1.1379999999999999</v>
      </c>
      <c r="G2441" s="35"/>
      <c r="H2441" s="36"/>
    </row>
    <row r="2442" spans="1:8" s="2" customFormat="1" ht="16.95" customHeight="1">
      <c r="A2442" s="35"/>
      <c r="B2442" s="36"/>
      <c r="C2442" s="256" t="s">
        <v>1</v>
      </c>
      <c r="D2442" s="256" t="s">
        <v>1152</v>
      </c>
      <c r="E2442" s="18" t="s">
        <v>1</v>
      </c>
      <c r="F2442" s="188">
        <v>0</v>
      </c>
      <c r="G2442" s="35"/>
      <c r="H2442" s="36"/>
    </row>
    <row r="2443" spans="1:8" s="2" customFormat="1" ht="16.95" customHeight="1">
      <c r="A2443" s="35"/>
      <c r="B2443" s="36"/>
      <c r="C2443" s="256" t="s">
        <v>1</v>
      </c>
      <c r="D2443" s="256" t="s">
        <v>1226</v>
      </c>
      <c r="E2443" s="18" t="s">
        <v>1</v>
      </c>
      <c r="F2443" s="188">
        <v>0</v>
      </c>
      <c r="G2443" s="35"/>
      <c r="H2443" s="36"/>
    </row>
    <row r="2444" spans="1:8" s="2" customFormat="1" ht="16.95" customHeight="1">
      <c r="A2444" s="35"/>
      <c r="B2444" s="36"/>
      <c r="C2444" s="256" t="s">
        <v>1</v>
      </c>
      <c r="D2444" s="256" t="s">
        <v>1569</v>
      </c>
      <c r="E2444" s="18" t="s">
        <v>1</v>
      </c>
      <c r="F2444" s="188">
        <v>2.1659999999999999</v>
      </c>
      <c r="G2444" s="35"/>
      <c r="H2444" s="36"/>
    </row>
    <row r="2445" spans="1:8" s="2" customFormat="1" ht="16.95" customHeight="1">
      <c r="A2445" s="35"/>
      <c r="B2445" s="36"/>
      <c r="C2445" s="256" t="s">
        <v>1</v>
      </c>
      <c r="D2445" s="256" t="s">
        <v>1570</v>
      </c>
      <c r="E2445" s="18" t="s">
        <v>1</v>
      </c>
      <c r="F2445" s="188">
        <v>0.505</v>
      </c>
      <c r="G2445" s="35"/>
      <c r="H2445" s="36"/>
    </row>
    <row r="2446" spans="1:8" s="2" customFormat="1" ht="16.95" customHeight="1">
      <c r="A2446" s="35"/>
      <c r="B2446" s="36"/>
      <c r="C2446" s="256" t="s">
        <v>1</v>
      </c>
      <c r="D2446" s="256" t="s">
        <v>1154</v>
      </c>
      <c r="E2446" s="18" t="s">
        <v>1</v>
      </c>
      <c r="F2446" s="188">
        <v>0</v>
      </c>
      <c r="G2446" s="35"/>
      <c r="H2446" s="36"/>
    </row>
    <row r="2447" spans="1:8" s="2" customFormat="1" ht="16.95" customHeight="1">
      <c r="A2447" s="35"/>
      <c r="B2447" s="36"/>
      <c r="C2447" s="256" t="s">
        <v>1</v>
      </c>
      <c r="D2447" s="256" t="s">
        <v>1177</v>
      </c>
      <c r="E2447" s="18" t="s">
        <v>1</v>
      </c>
      <c r="F2447" s="188">
        <v>0</v>
      </c>
      <c r="G2447" s="35"/>
      <c r="H2447" s="36"/>
    </row>
    <row r="2448" spans="1:8" s="2" customFormat="1" ht="16.95" customHeight="1">
      <c r="A2448" s="35"/>
      <c r="B2448" s="36"/>
      <c r="C2448" s="256" t="s">
        <v>1</v>
      </c>
      <c r="D2448" s="256" t="s">
        <v>1571</v>
      </c>
      <c r="E2448" s="18" t="s">
        <v>1</v>
      </c>
      <c r="F2448" s="188">
        <v>3.0169999999999999</v>
      </c>
      <c r="G2448" s="35"/>
      <c r="H2448" s="36"/>
    </row>
    <row r="2449" spans="1:8" s="2" customFormat="1" ht="16.95" customHeight="1">
      <c r="A2449" s="35"/>
      <c r="B2449" s="36"/>
      <c r="C2449" s="256" t="s">
        <v>1</v>
      </c>
      <c r="D2449" s="256" t="s">
        <v>1226</v>
      </c>
      <c r="E2449" s="18" t="s">
        <v>1</v>
      </c>
      <c r="F2449" s="188">
        <v>0</v>
      </c>
      <c r="G2449" s="35"/>
      <c r="H2449" s="36"/>
    </row>
    <row r="2450" spans="1:8" s="2" customFormat="1" ht="16.95" customHeight="1">
      <c r="A2450" s="35"/>
      <c r="B2450" s="36"/>
      <c r="C2450" s="256" t="s">
        <v>1</v>
      </c>
      <c r="D2450" s="256" t="s">
        <v>1572</v>
      </c>
      <c r="E2450" s="18" t="s">
        <v>1</v>
      </c>
      <c r="F2450" s="188">
        <v>7.0359999999999996</v>
      </c>
      <c r="G2450" s="35"/>
      <c r="H2450" s="36"/>
    </row>
    <row r="2451" spans="1:8" s="2" customFormat="1" ht="16.95" customHeight="1">
      <c r="A2451" s="35"/>
      <c r="B2451" s="36"/>
      <c r="C2451" s="256" t="s">
        <v>1</v>
      </c>
      <c r="D2451" s="256" t="s">
        <v>1573</v>
      </c>
      <c r="E2451" s="18" t="s">
        <v>1</v>
      </c>
      <c r="F2451" s="188">
        <v>1.6419999999999999</v>
      </c>
      <c r="G2451" s="35"/>
      <c r="H2451" s="36"/>
    </row>
    <row r="2452" spans="1:8" s="2" customFormat="1" ht="16.95" customHeight="1">
      <c r="A2452" s="35"/>
      <c r="B2452" s="36"/>
      <c r="C2452" s="256" t="s">
        <v>1</v>
      </c>
      <c r="D2452" s="256" t="s">
        <v>1574</v>
      </c>
      <c r="E2452" s="18" t="s">
        <v>1</v>
      </c>
      <c r="F2452" s="188">
        <v>0</v>
      </c>
      <c r="G2452" s="35"/>
      <c r="H2452" s="36"/>
    </row>
    <row r="2453" spans="1:8" s="2" customFormat="1" ht="16.95" customHeight="1">
      <c r="A2453" s="35"/>
      <c r="B2453" s="36"/>
      <c r="C2453" s="256" t="s">
        <v>1</v>
      </c>
      <c r="D2453" s="256" t="s">
        <v>1226</v>
      </c>
      <c r="E2453" s="18" t="s">
        <v>1</v>
      </c>
      <c r="F2453" s="188">
        <v>0</v>
      </c>
      <c r="G2453" s="35"/>
      <c r="H2453" s="36"/>
    </row>
    <row r="2454" spans="1:8" s="2" customFormat="1" ht="16.95" customHeight="1">
      <c r="A2454" s="35"/>
      <c r="B2454" s="36"/>
      <c r="C2454" s="256" t="s">
        <v>1</v>
      </c>
      <c r="D2454" s="256" t="s">
        <v>1575</v>
      </c>
      <c r="E2454" s="18" t="s">
        <v>1</v>
      </c>
      <c r="F2454" s="188">
        <v>0.85799999999999998</v>
      </c>
      <c r="G2454" s="35"/>
      <c r="H2454" s="36"/>
    </row>
    <row r="2455" spans="1:8" s="2" customFormat="1" ht="16.95" customHeight="1">
      <c r="A2455" s="35"/>
      <c r="B2455" s="36"/>
      <c r="C2455" s="256" t="s">
        <v>1</v>
      </c>
      <c r="D2455" s="256" t="s">
        <v>1576</v>
      </c>
      <c r="E2455" s="18" t="s">
        <v>1</v>
      </c>
      <c r="F2455" s="188">
        <v>0.20399999999999999</v>
      </c>
      <c r="G2455" s="35"/>
      <c r="H2455" s="36"/>
    </row>
    <row r="2456" spans="1:8" s="2" customFormat="1" ht="16.95" customHeight="1">
      <c r="A2456" s="35"/>
      <c r="B2456" s="36"/>
      <c r="C2456" s="256" t="s">
        <v>1</v>
      </c>
      <c r="D2456" s="256" t="s">
        <v>1577</v>
      </c>
      <c r="E2456" s="18" t="s">
        <v>1</v>
      </c>
      <c r="F2456" s="188">
        <v>0</v>
      </c>
      <c r="G2456" s="35"/>
      <c r="H2456" s="36"/>
    </row>
    <row r="2457" spans="1:8" s="2" customFormat="1" ht="16.95" customHeight="1">
      <c r="A2457" s="35"/>
      <c r="B2457" s="36"/>
      <c r="C2457" s="256" t="s">
        <v>1</v>
      </c>
      <c r="D2457" s="256" t="s">
        <v>1226</v>
      </c>
      <c r="E2457" s="18" t="s">
        <v>1</v>
      </c>
      <c r="F2457" s="188">
        <v>0</v>
      </c>
      <c r="G2457" s="35"/>
      <c r="H2457" s="36"/>
    </row>
    <row r="2458" spans="1:8" s="2" customFormat="1" ht="16.95" customHeight="1">
      <c r="A2458" s="35"/>
      <c r="B2458" s="36"/>
      <c r="C2458" s="256" t="s">
        <v>1</v>
      </c>
      <c r="D2458" s="256" t="s">
        <v>1578</v>
      </c>
      <c r="E2458" s="18" t="s">
        <v>1</v>
      </c>
      <c r="F2458" s="188">
        <v>2.7</v>
      </c>
      <c r="G2458" s="35"/>
      <c r="H2458" s="36"/>
    </row>
    <row r="2459" spans="1:8" s="2" customFormat="1" ht="16.95" customHeight="1">
      <c r="A2459" s="35"/>
      <c r="B2459" s="36"/>
      <c r="C2459" s="256" t="s">
        <v>1</v>
      </c>
      <c r="D2459" s="256" t="s">
        <v>1579</v>
      </c>
      <c r="E2459" s="18" t="s">
        <v>1</v>
      </c>
      <c r="F2459" s="188">
        <v>-1.2</v>
      </c>
      <c r="G2459" s="35"/>
      <c r="H2459" s="36"/>
    </row>
    <row r="2460" spans="1:8" s="2" customFormat="1" ht="16.95" customHeight="1">
      <c r="A2460" s="35"/>
      <c r="B2460" s="36"/>
      <c r="C2460" s="256" t="s">
        <v>1</v>
      </c>
      <c r="D2460" s="256" t="s">
        <v>1580</v>
      </c>
      <c r="E2460" s="18" t="s">
        <v>1</v>
      </c>
      <c r="F2460" s="188">
        <v>0</v>
      </c>
      <c r="G2460" s="35"/>
      <c r="H2460" s="36"/>
    </row>
    <row r="2461" spans="1:8" s="2" customFormat="1" ht="16.95" customHeight="1">
      <c r="A2461" s="35"/>
      <c r="B2461" s="36"/>
      <c r="C2461" s="256" t="s">
        <v>1</v>
      </c>
      <c r="D2461" s="256" t="s">
        <v>1226</v>
      </c>
      <c r="E2461" s="18" t="s">
        <v>1</v>
      </c>
      <c r="F2461" s="188">
        <v>0</v>
      </c>
      <c r="G2461" s="35"/>
      <c r="H2461" s="36"/>
    </row>
    <row r="2462" spans="1:8" s="2" customFormat="1" ht="16.95" customHeight="1">
      <c r="A2462" s="35"/>
      <c r="B2462" s="36"/>
      <c r="C2462" s="256" t="s">
        <v>1</v>
      </c>
      <c r="D2462" s="256" t="s">
        <v>1581</v>
      </c>
      <c r="E2462" s="18" t="s">
        <v>1</v>
      </c>
      <c r="F2462" s="188">
        <v>6.2960000000000003</v>
      </c>
      <c r="G2462" s="35"/>
      <c r="H2462" s="36"/>
    </row>
    <row r="2463" spans="1:8" s="2" customFormat="1" ht="16.95" customHeight="1">
      <c r="A2463" s="35"/>
      <c r="B2463" s="36"/>
      <c r="C2463" s="256" t="s">
        <v>1</v>
      </c>
      <c r="D2463" s="256" t="s">
        <v>1582</v>
      </c>
      <c r="E2463" s="18" t="s">
        <v>1</v>
      </c>
      <c r="F2463" s="188">
        <v>0</v>
      </c>
      <c r="G2463" s="35"/>
      <c r="H2463" s="36"/>
    </row>
    <row r="2464" spans="1:8" s="2" customFormat="1" ht="16.95" customHeight="1">
      <c r="A2464" s="35"/>
      <c r="B2464" s="36"/>
      <c r="C2464" s="256" t="s">
        <v>1</v>
      </c>
      <c r="D2464" s="256" t="s">
        <v>1226</v>
      </c>
      <c r="E2464" s="18" t="s">
        <v>1</v>
      </c>
      <c r="F2464" s="188">
        <v>0</v>
      </c>
      <c r="G2464" s="35"/>
      <c r="H2464" s="36"/>
    </row>
    <row r="2465" spans="1:8" s="2" customFormat="1" ht="16.95" customHeight="1">
      <c r="A2465" s="35"/>
      <c r="B2465" s="36"/>
      <c r="C2465" s="256" t="s">
        <v>1</v>
      </c>
      <c r="D2465" s="256" t="s">
        <v>1583</v>
      </c>
      <c r="E2465" s="18" t="s">
        <v>1</v>
      </c>
      <c r="F2465" s="188">
        <v>6.2279999999999998</v>
      </c>
      <c r="G2465" s="35"/>
      <c r="H2465" s="36"/>
    </row>
    <row r="2466" spans="1:8" s="2" customFormat="1" ht="16.95" customHeight="1">
      <c r="A2466" s="35"/>
      <c r="B2466" s="36"/>
      <c r="C2466" s="256" t="s">
        <v>1</v>
      </c>
      <c r="D2466" s="256" t="s">
        <v>1584</v>
      </c>
      <c r="E2466" s="18" t="s">
        <v>1</v>
      </c>
      <c r="F2466" s="188">
        <v>0.13700000000000001</v>
      </c>
      <c r="G2466" s="35"/>
      <c r="H2466" s="36"/>
    </row>
    <row r="2467" spans="1:8" s="2" customFormat="1" ht="16.95" customHeight="1">
      <c r="A2467" s="35"/>
      <c r="B2467" s="36"/>
      <c r="C2467" s="256" t="s">
        <v>1</v>
      </c>
      <c r="D2467" s="256" t="s">
        <v>1212</v>
      </c>
      <c r="E2467" s="18" t="s">
        <v>1</v>
      </c>
      <c r="F2467" s="188">
        <v>0</v>
      </c>
      <c r="G2467" s="35"/>
      <c r="H2467" s="36"/>
    </row>
    <row r="2468" spans="1:8" s="2" customFormat="1" ht="16.95" customHeight="1">
      <c r="A2468" s="35"/>
      <c r="B2468" s="36"/>
      <c r="C2468" s="256" t="s">
        <v>1</v>
      </c>
      <c r="D2468" s="256" t="s">
        <v>1585</v>
      </c>
      <c r="E2468" s="18" t="s">
        <v>1</v>
      </c>
      <c r="F2468" s="188">
        <v>1.1279999999999999</v>
      </c>
      <c r="G2468" s="35"/>
      <c r="H2468" s="36"/>
    </row>
    <row r="2469" spans="1:8" s="2" customFormat="1" ht="16.95" customHeight="1">
      <c r="A2469" s="35"/>
      <c r="B2469" s="36"/>
      <c r="C2469" s="256" t="s">
        <v>1</v>
      </c>
      <c r="D2469" s="256" t="s">
        <v>1156</v>
      </c>
      <c r="E2469" s="18" t="s">
        <v>1</v>
      </c>
      <c r="F2469" s="188">
        <v>0</v>
      </c>
      <c r="G2469" s="35"/>
      <c r="H2469" s="36"/>
    </row>
    <row r="2470" spans="1:8" s="2" customFormat="1" ht="16.95" customHeight="1">
      <c r="A2470" s="35"/>
      <c r="B2470" s="36"/>
      <c r="C2470" s="256" t="s">
        <v>1</v>
      </c>
      <c r="D2470" s="256" t="s">
        <v>1212</v>
      </c>
      <c r="E2470" s="18" t="s">
        <v>1</v>
      </c>
      <c r="F2470" s="188">
        <v>0</v>
      </c>
      <c r="G2470" s="35"/>
      <c r="H2470" s="36"/>
    </row>
    <row r="2471" spans="1:8" s="2" customFormat="1" ht="16.95" customHeight="1">
      <c r="A2471" s="35"/>
      <c r="B2471" s="36"/>
      <c r="C2471" s="256" t="s">
        <v>1</v>
      </c>
      <c r="D2471" s="256" t="s">
        <v>1586</v>
      </c>
      <c r="E2471" s="18" t="s">
        <v>1</v>
      </c>
      <c r="F2471" s="188">
        <v>1.18</v>
      </c>
      <c r="G2471" s="35"/>
      <c r="H2471" s="36"/>
    </row>
    <row r="2472" spans="1:8" s="2" customFormat="1" ht="16.95" customHeight="1">
      <c r="A2472" s="35"/>
      <c r="B2472" s="36"/>
      <c r="C2472" s="256" t="s">
        <v>1</v>
      </c>
      <c r="D2472" s="256" t="s">
        <v>1226</v>
      </c>
      <c r="E2472" s="18" t="s">
        <v>1</v>
      </c>
      <c r="F2472" s="188">
        <v>0</v>
      </c>
      <c r="G2472" s="35"/>
      <c r="H2472" s="36"/>
    </row>
    <row r="2473" spans="1:8" s="2" customFormat="1" ht="16.95" customHeight="1">
      <c r="A2473" s="35"/>
      <c r="B2473" s="36"/>
      <c r="C2473" s="256" t="s">
        <v>1</v>
      </c>
      <c r="D2473" s="256" t="s">
        <v>1587</v>
      </c>
      <c r="E2473" s="18" t="s">
        <v>1</v>
      </c>
      <c r="F2473" s="188">
        <v>2.9169999999999998</v>
      </c>
      <c r="G2473" s="35"/>
      <c r="H2473" s="36"/>
    </row>
    <row r="2474" spans="1:8" s="2" customFormat="1" ht="16.95" customHeight="1">
      <c r="A2474" s="35"/>
      <c r="B2474" s="36"/>
      <c r="C2474" s="256" t="s">
        <v>1</v>
      </c>
      <c r="D2474" s="256" t="s">
        <v>1588</v>
      </c>
      <c r="E2474" s="18" t="s">
        <v>1</v>
      </c>
      <c r="F2474" s="188">
        <v>0.6</v>
      </c>
      <c r="G2474" s="35"/>
      <c r="H2474" s="36"/>
    </row>
    <row r="2475" spans="1:8" s="2" customFormat="1" ht="16.95" customHeight="1">
      <c r="A2475" s="35"/>
      <c r="B2475" s="36"/>
      <c r="C2475" s="256" t="s">
        <v>1</v>
      </c>
      <c r="D2475" s="256" t="s">
        <v>1158</v>
      </c>
      <c r="E2475" s="18" t="s">
        <v>1</v>
      </c>
      <c r="F2475" s="188">
        <v>0</v>
      </c>
      <c r="G2475" s="35"/>
      <c r="H2475" s="36"/>
    </row>
    <row r="2476" spans="1:8" s="2" customFormat="1" ht="16.95" customHeight="1">
      <c r="A2476" s="35"/>
      <c r="B2476" s="36"/>
      <c r="C2476" s="256" t="s">
        <v>1</v>
      </c>
      <c r="D2476" s="256" t="s">
        <v>1226</v>
      </c>
      <c r="E2476" s="18" t="s">
        <v>1</v>
      </c>
      <c r="F2476" s="188">
        <v>0</v>
      </c>
      <c r="G2476" s="35"/>
      <c r="H2476" s="36"/>
    </row>
    <row r="2477" spans="1:8" s="2" customFormat="1" ht="16.95" customHeight="1">
      <c r="A2477" s="35"/>
      <c r="B2477" s="36"/>
      <c r="C2477" s="256" t="s">
        <v>1</v>
      </c>
      <c r="D2477" s="256" t="s">
        <v>1589</v>
      </c>
      <c r="E2477" s="18" t="s">
        <v>1</v>
      </c>
      <c r="F2477" s="188">
        <v>3.3460000000000001</v>
      </c>
      <c r="G2477" s="35"/>
      <c r="H2477" s="36"/>
    </row>
    <row r="2478" spans="1:8" s="2" customFormat="1" ht="16.95" customHeight="1">
      <c r="A2478" s="35"/>
      <c r="B2478" s="36"/>
      <c r="C2478" s="256" t="s">
        <v>1</v>
      </c>
      <c r="D2478" s="256" t="s">
        <v>1590</v>
      </c>
      <c r="E2478" s="18" t="s">
        <v>1</v>
      </c>
      <c r="F2478" s="188">
        <v>0.84299999999999997</v>
      </c>
      <c r="G2478" s="35"/>
      <c r="H2478" s="36"/>
    </row>
    <row r="2479" spans="1:8" s="2" customFormat="1" ht="16.95" customHeight="1">
      <c r="A2479" s="35"/>
      <c r="B2479" s="36"/>
      <c r="C2479" s="256" t="s">
        <v>1</v>
      </c>
      <c r="D2479" s="256" t="s">
        <v>1160</v>
      </c>
      <c r="E2479" s="18" t="s">
        <v>1</v>
      </c>
      <c r="F2479" s="188">
        <v>0</v>
      </c>
      <c r="G2479" s="35"/>
      <c r="H2479" s="36"/>
    </row>
    <row r="2480" spans="1:8" s="2" customFormat="1" ht="16.95" customHeight="1">
      <c r="A2480" s="35"/>
      <c r="B2480" s="36"/>
      <c r="C2480" s="256" t="s">
        <v>1</v>
      </c>
      <c r="D2480" s="256" t="s">
        <v>1177</v>
      </c>
      <c r="E2480" s="18" t="s">
        <v>1</v>
      </c>
      <c r="F2480" s="188">
        <v>0</v>
      </c>
      <c r="G2480" s="35"/>
      <c r="H2480" s="36"/>
    </row>
    <row r="2481" spans="1:8" s="2" customFormat="1" ht="16.95" customHeight="1">
      <c r="A2481" s="35"/>
      <c r="B2481" s="36"/>
      <c r="C2481" s="256" t="s">
        <v>1</v>
      </c>
      <c r="D2481" s="256" t="s">
        <v>1591</v>
      </c>
      <c r="E2481" s="18" t="s">
        <v>1</v>
      </c>
      <c r="F2481" s="188">
        <v>3.22</v>
      </c>
      <c r="G2481" s="35"/>
      <c r="H2481" s="36"/>
    </row>
    <row r="2482" spans="1:8" s="2" customFormat="1" ht="16.95" customHeight="1">
      <c r="A2482" s="35"/>
      <c r="B2482" s="36"/>
      <c r="C2482" s="256" t="s">
        <v>1</v>
      </c>
      <c r="D2482" s="256" t="s">
        <v>1226</v>
      </c>
      <c r="E2482" s="18" t="s">
        <v>1</v>
      </c>
      <c r="F2482" s="188">
        <v>0</v>
      </c>
      <c r="G2482" s="35"/>
      <c r="H2482" s="36"/>
    </row>
    <row r="2483" spans="1:8" s="2" customFormat="1" ht="16.95" customHeight="1">
      <c r="A2483" s="35"/>
      <c r="B2483" s="36"/>
      <c r="C2483" s="256" t="s">
        <v>1</v>
      </c>
      <c r="D2483" s="256" t="s">
        <v>1592</v>
      </c>
      <c r="E2483" s="18" t="s">
        <v>1</v>
      </c>
      <c r="F2483" s="188">
        <v>4.5469999999999997</v>
      </c>
      <c r="G2483" s="35"/>
      <c r="H2483" s="36"/>
    </row>
    <row r="2484" spans="1:8" s="2" customFormat="1" ht="16.95" customHeight="1">
      <c r="A2484" s="35"/>
      <c r="B2484" s="36"/>
      <c r="C2484" s="256" t="s">
        <v>1</v>
      </c>
      <c r="D2484" s="256" t="s">
        <v>1593</v>
      </c>
      <c r="E2484" s="18" t="s">
        <v>1</v>
      </c>
      <c r="F2484" s="188">
        <v>1.139</v>
      </c>
      <c r="G2484" s="35"/>
      <c r="H2484" s="36"/>
    </row>
    <row r="2485" spans="1:8" s="2" customFormat="1" ht="16.95" customHeight="1">
      <c r="A2485" s="35"/>
      <c r="B2485" s="36"/>
      <c r="C2485" s="256" t="s">
        <v>1</v>
      </c>
      <c r="D2485" s="256" t="s">
        <v>1162</v>
      </c>
      <c r="E2485" s="18" t="s">
        <v>1</v>
      </c>
      <c r="F2485" s="188">
        <v>0</v>
      </c>
      <c r="G2485" s="35"/>
      <c r="H2485" s="36"/>
    </row>
    <row r="2486" spans="1:8" s="2" customFormat="1" ht="16.95" customHeight="1">
      <c r="A2486" s="35"/>
      <c r="B2486" s="36"/>
      <c r="C2486" s="256" t="s">
        <v>1</v>
      </c>
      <c r="D2486" s="256" t="s">
        <v>1177</v>
      </c>
      <c r="E2486" s="18" t="s">
        <v>1</v>
      </c>
      <c r="F2486" s="188">
        <v>0</v>
      </c>
      <c r="G2486" s="35"/>
      <c r="H2486" s="36"/>
    </row>
    <row r="2487" spans="1:8" s="2" customFormat="1" ht="16.95" customHeight="1">
      <c r="A2487" s="35"/>
      <c r="B2487" s="36"/>
      <c r="C2487" s="256" t="s">
        <v>1</v>
      </c>
      <c r="D2487" s="256" t="s">
        <v>1594</v>
      </c>
      <c r="E2487" s="18" t="s">
        <v>1</v>
      </c>
      <c r="F2487" s="188">
        <v>5.2450000000000001</v>
      </c>
      <c r="G2487" s="35"/>
      <c r="H2487" s="36"/>
    </row>
    <row r="2488" spans="1:8" s="2" customFormat="1" ht="16.95" customHeight="1">
      <c r="A2488" s="35"/>
      <c r="B2488" s="36"/>
      <c r="C2488" s="256" t="s">
        <v>1</v>
      </c>
      <c r="D2488" s="256" t="s">
        <v>1226</v>
      </c>
      <c r="E2488" s="18" t="s">
        <v>1</v>
      </c>
      <c r="F2488" s="188">
        <v>0</v>
      </c>
      <c r="G2488" s="35"/>
      <c r="H2488" s="36"/>
    </row>
    <row r="2489" spans="1:8" s="2" customFormat="1" ht="16.95" customHeight="1">
      <c r="A2489" s="35"/>
      <c r="B2489" s="36"/>
      <c r="C2489" s="256" t="s">
        <v>1</v>
      </c>
      <c r="D2489" s="256" t="s">
        <v>1595</v>
      </c>
      <c r="E2489" s="18" t="s">
        <v>1</v>
      </c>
      <c r="F2489" s="188">
        <v>19.736000000000001</v>
      </c>
      <c r="G2489" s="35"/>
      <c r="H2489" s="36"/>
    </row>
    <row r="2490" spans="1:8" s="2" customFormat="1" ht="16.95" customHeight="1">
      <c r="A2490" s="35"/>
      <c r="B2490" s="36"/>
      <c r="C2490" s="256" t="s">
        <v>1</v>
      </c>
      <c r="D2490" s="256" t="s">
        <v>1596</v>
      </c>
      <c r="E2490" s="18" t="s">
        <v>1</v>
      </c>
      <c r="F2490" s="188">
        <v>5.7919999999999998</v>
      </c>
      <c r="G2490" s="35"/>
      <c r="H2490" s="36"/>
    </row>
    <row r="2491" spans="1:8" s="2" customFormat="1" ht="16.95" customHeight="1">
      <c r="A2491" s="35"/>
      <c r="B2491" s="36"/>
      <c r="C2491" s="256" t="s">
        <v>1</v>
      </c>
      <c r="D2491" s="256" t="s">
        <v>1597</v>
      </c>
      <c r="E2491" s="18" t="s">
        <v>1</v>
      </c>
      <c r="F2491" s="188">
        <v>1.39</v>
      </c>
      <c r="G2491" s="35"/>
      <c r="H2491" s="36"/>
    </row>
    <row r="2492" spans="1:8" s="2" customFormat="1" ht="16.95" customHeight="1">
      <c r="A2492" s="35"/>
      <c r="B2492" s="36"/>
      <c r="C2492" s="256" t="s">
        <v>1</v>
      </c>
      <c r="D2492" s="256" t="s">
        <v>1212</v>
      </c>
      <c r="E2492" s="18" t="s">
        <v>1</v>
      </c>
      <c r="F2492" s="188">
        <v>0</v>
      </c>
      <c r="G2492" s="35"/>
      <c r="H2492" s="36"/>
    </row>
    <row r="2493" spans="1:8" s="2" customFormat="1" ht="16.95" customHeight="1">
      <c r="A2493" s="35"/>
      <c r="B2493" s="36"/>
      <c r="C2493" s="256" t="s">
        <v>1</v>
      </c>
      <c r="D2493" s="256" t="s">
        <v>1568</v>
      </c>
      <c r="E2493" s="18" t="s">
        <v>1</v>
      </c>
      <c r="F2493" s="188">
        <v>1.1379999999999999</v>
      </c>
      <c r="G2493" s="35"/>
      <c r="H2493" s="36"/>
    </row>
    <row r="2494" spans="1:8" s="2" customFormat="1" ht="16.95" customHeight="1">
      <c r="A2494" s="35"/>
      <c r="B2494" s="36"/>
      <c r="C2494" s="256" t="s">
        <v>1</v>
      </c>
      <c r="D2494" s="256" t="s">
        <v>1164</v>
      </c>
      <c r="E2494" s="18" t="s">
        <v>1</v>
      </c>
      <c r="F2494" s="188">
        <v>0</v>
      </c>
      <c r="G2494" s="35"/>
      <c r="H2494" s="36"/>
    </row>
    <row r="2495" spans="1:8" s="2" customFormat="1" ht="16.95" customHeight="1">
      <c r="A2495" s="35"/>
      <c r="B2495" s="36"/>
      <c r="C2495" s="256" t="s">
        <v>1</v>
      </c>
      <c r="D2495" s="256" t="s">
        <v>1226</v>
      </c>
      <c r="E2495" s="18" t="s">
        <v>1</v>
      </c>
      <c r="F2495" s="188">
        <v>0</v>
      </c>
      <c r="G2495" s="35"/>
      <c r="H2495" s="36"/>
    </row>
    <row r="2496" spans="1:8" s="2" customFormat="1" ht="16.95" customHeight="1">
      <c r="A2496" s="35"/>
      <c r="B2496" s="36"/>
      <c r="C2496" s="256" t="s">
        <v>1</v>
      </c>
      <c r="D2496" s="256" t="s">
        <v>1598</v>
      </c>
      <c r="E2496" s="18" t="s">
        <v>1</v>
      </c>
      <c r="F2496" s="188">
        <v>39.457000000000001</v>
      </c>
      <c r="G2496" s="35"/>
      <c r="H2496" s="36"/>
    </row>
    <row r="2497" spans="1:8" s="2" customFormat="1" ht="16.95" customHeight="1">
      <c r="A2497" s="35"/>
      <c r="B2497" s="36"/>
      <c r="C2497" s="256" t="s">
        <v>1</v>
      </c>
      <c r="D2497" s="256" t="s">
        <v>1599</v>
      </c>
      <c r="E2497" s="18" t="s">
        <v>1</v>
      </c>
      <c r="F2497" s="188">
        <v>-11.914</v>
      </c>
      <c r="G2497" s="35"/>
      <c r="H2497" s="36"/>
    </row>
    <row r="2498" spans="1:8" s="2" customFormat="1" ht="16.95" customHeight="1">
      <c r="A2498" s="35"/>
      <c r="B2498" s="36"/>
      <c r="C2498" s="256" t="s">
        <v>1</v>
      </c>
      <c r="D2498" s="256" t="s">
        <v>1177</v>
      </c>
      <c r="E2498" s="18" t="s">
        <v>1</v>
      </c>
      <c r="F2498" s="188">
        <v>0</v>
      </c>
      <c r="G2498" s="35"/>
      <c r="H2498" s="36"/>
    </row>
    <row r="2499" spans="1:8" s="2" customFormat="1" ht="16.95" customHeight="1">
      <c r="A2499" s="35"/>
      <c r="B2499" s="36"/>
      <c r="C2499" s="256" t="s">
        <v>1</v>
      </c>
      <c r="D2499" s="256" t="s">
        <v>1600</v>
      </c>
      <c r="E2499" s="18" t="s">
        <v>1</v>
      </c>
      <c r="F2499" s="188">
        <v>2.359</v>
      </c>
      <c r="G2499" s="35"/>
      <c r="H2499" s="36"/>
    </row>
    <row r="2500" spans="1:8" s="2" customFormat="1" ht="16.95" customHeight="1">
      <c r="A2500" s="35"/>
      <c r="B2500" s="36"/>
      <c r="C2500" s="256" t="s">
        <v>1</v>
      </c>
      <c r="D2500" s="256" t="s">
        <v>1226</v>
      </c>
      <c r="E2500" s="18" t="s">
        <v>1</v>
      </c>
      <c r="F2500" s="188">
        <v>0</v>
      </c>
      <c r="G2500" s="35"/>
      <c r="H2500" s="36"/>
    </row>
    <row r="2501" spans="1:8" s="2" customFormat="1" ht="16.95" customHeight="1">
      <c r="A2501" s="35"/>
      <c r="B2501" s="36"/>
      <c r="C2501" s="256" t="s">
        <v>1</v>
      </c>
      <c r="D2501" s="256" t="s">
        <v>1601</v>
      </c>
      <c r="E2501" s="18" t="s">
        <v>1</v>
      </c>
      <c r="F2501" s="188">
        <v>19.064</v>
      </c>
      <c r="G2501" s="35"/>
      <c r="H2501" s="36"/>
    </row>
    <row r="2502" spans="1:8" s="2" customFormat="1" ht="16.95" customHeight="1">
      <c r="A2502" s="35"/>
      <c r="B2502" s="36"/>
      <c r="C2502" s="256" t="s">
        <v>1</v>
      </c>
      <c r="D2502" s="256" t="s">
        <v>1602</v>
      </c>
      <c r="E2502" s="18" t="s">
        <v>1</v>
      </c>
      <c r="F2502" s="188">
        <v>-7.83</v>
      </c>
      <c r="G2502" s="35"/>
      <c r="H2502" s="36"/>
    </row>
    <row r="2503" spans="1:8" s="2" customFormat="1" ht="16.95" customHeight="1">
      <c r="A2503" s="35"/>
      <c r="B2503" s="36"/>
      <c r="C2503" s="256" t="s">
        <v>1</v>
      </c>
      <c r="D2503" s="256" t="s">
        <v>1603</v>
      </c>
      <c r="E2503" s="18" t="s">
        <v>1</v>
      </c>
      <c r="F2503" s="188">
        <v>0</v>
      </c>
      <c r="G2503" s="35"/>
      <c r="H2503" s="36"/>
    </row>
    <row r="2504" spans="1:8" s="2" customFormat="1" ht="16.95" customHeight="1">
      <c r="A2504" s="35"/>
      <c r="B2504" s="36"/>
      <c r="C2504" s="256" t="s">
        <v>1</v>
      </c>
      <c r="D2504" s="256" t="s">
        <v>1034</v>
      </c>
      <c r="E2504" s="18" t="s">
        <v>1</v>
      </c>
      <c r="F2504" s="188">
        <v>0</v>
      </c>
      <c r="G2504" s="35"/>
      <c r="H2504" s="36"/>
    </row>
    <row r="2505" spans="1:8" s="2" customFormat="1" ht="16.95" customHeight="1">
      <c r="A2505" s="35"/>
      <c r="B2505" s="36"/>
      <c r="C2505" s="256" t="s">
        <v>1</v>
      </c>
      <c r="D2505" s="256" t="s">
        <v>1035</v>
      </c>
      <c r="E2505" s="18" t="s">
        <v>1</v>
      </c>
      <c r="F2505" s="188">
        <v>0</v>
      </c>
      <c r="G2505" s="35"/>
      <c r="H2505" s="36"/>
    </row>
    <row r="2506" spans="1:8" s="2" customFormat="1" ht="16.95" customHeight="1">
      <c r="A2506" s="35"/>
      <c r="B2506" s="36"/>
      <c r="C2506" s="256" t="s">
        <v>1</v>
      </c>
      <c r="D2506" s="256" t="s">
        <v>1216</v>
      </c>
      <c r="E2506" s="18" t="s">
        <v>1</v>
      </c>
      <c r="F2506" s="188">
        <v>0</v>
      </c>
      <c r="G2506" s="35"/>
      <c r="H2506" s="36"/>
    </row>
    <row r="2507" spans="1:8" s="2" customFormat="1" ht="16.95" customHeight="1">
      <c r="A2507" s="35"/>
      <c r="B2507" s="36"/>
      <c r="C2507" s="256" t="s">
        <v>1</v>
      </c>
      <c r="D2507" s="256" t="s">
        <v>1604</v>
      </c>
      <c r="E2507" s="18" t="s">
        <v>1</v>
      </c>
      <c r="F2507" s="188">
        <v>20.013000000000002</v>
      </c>
      <c r="G2507" s="35"/>
      <c r="H2507" s="36"/>
    </row>
    <row r="2508" spans="1:8" s="2" customFormat="1" ht="16.95" customHeight="1">
      <c r="A2508" s="35"/>
      <c r="B2508" s="36"/>
      <c r="C2508" s="256" t="s">
        <v>1</v>
      </c>
      <c r="D2508" s="256" t="s">
        <v>1605</v>
      </c>
      <c r="E2508" s="18" t="s">
        <v>1</v>
      </c>
      <c r="F2508" s="188">
        <v>-6.93</v>
      </c>
      <c r="G2508" s="35"/>
      <c r="H2508" s="36"/>
    </row>
    <row r="2509" spans="1:8" s="2" customFormat="1" ht="16.95" customHeight="1">
      <c r="A2509" s="35"/>
      <c r="B2509" s="36"/>
      <c r="C2509" s="256" t="s">
        <v>1</v>
      </c>
      <c r="D2509" s="256" t="s">
        <v>1606</v>
      </c>
      <c r="E2509" s="18" t="s">
        <v>1</v>
      </c>
      <c r="F2509" s="188">
        <v>0.72799999999999998</v>
      </c>
      <c r="G2509" s="35"/>
      <c r="H2509" s="36"/>
    </row>
    <row r="2510" spans="1:8" s="2" customFormat="1" ht="16.95" customHeight="1">
      <c r="A2510" s="35"/>
      <c r="B2510" s="36"/>
      <c r="C2510" s="256" t="s">
        <v>1</v>
      </c>
      <c r="D2510" s="256" t="s">
        <v>1037</v>
      </c>
      <c r="E2510" s="18" t="s">
        <v>1</v>
      </c>
      <c r="F2510" s="188">
        <v>0</v>
      </c>
      <c r="G2510" s="35"/>
      <c r="H2510" s="36"/>
    </row>
    <row r="2511" spans="1:8" s="2" customFormat="1" ht="16.95" customHeight="1">
      <c r="A2511" s="35"/>
      <c r="B2511" s="36"/>
      <c r="C2511" s="256" t="s">
        <v>1</v>
      </c>
      <c r="D2511" s="256" t="s">
        <v>1216</v>
      </c>
      <c r="E2511" s="18" t="s">
        <v>1</v>
      </c>
      <c r="F2511" s="188">
        <v>0</v>
      </c>
      <c r="G2511" s="35"/>
      <c r="H2511" s="36"/>
    </row>
    <row r="2512" spans="1:8" s="2" customFormat="1" ht="16.95" customHeight="1">
      <c r="A2512" s="35"/>
      <c r="B2512" s="36"/>
      <c r="C2512" s="256" t="s">
        <v>1</v>
      </c>
      <c r="D2512" s="256" t="s">
        <v>1607</v>
      </c>
      <c r="E2512" s="18" t="s">
        <v>1</v>
      </c>
      <c r="F2512" s="188">
        <v>21.173999999999999</v>
      </c>
      <c r="G2512" s="35"/>
      <c r="H2512" s="36"/>
    </row>
    <row r="2513" spans="1:8" s="2" customFormat="1" ht="16.95" customHeight="1">
      <c r="A2513" s="35"/>
      <c r="B2513" s="36"/>
      <c r="C2513" s="256" t="s">
        <v>1</v>
      </c>
      <c r="D2513" s="256" t="s">
        <v>1608</v>
      </c>
      <c r="E2513" s="18" t="s">
        <v>1</v>
      </c>
      <c r="F2513" s="188">
        <v>-6.359</v>
      </c>
      <c r="G2513" s="35"/>
      <c r="H2513" s="36"/>
    </row>
    <row r="2514" spans="1:8" s="2" customFormat="1" ht="16.95" customHeight="1">
      <c r="A2514" s="35"/>
      <c r="B2514" s="36"/>
      <c r="C2514" s="256" t="s">
        <v>1</v>
      </c>
      <c r="D2514" s="256" t="s">
        <v>1609</v>
      </c>
      <c r="E2514" s="18" t="s">
        <v>1</v>
      </c>
      <c r="F2514" s="188">
        <v>0.67800000000000005</v>
      </c>
      <c r="G2514" s="35"/>
      <c r="H2514" s="36"/>
    </row>
    <row r="2515" spans="1:8" s="2" customFormat="1" ht="16.95" customHeight="1">
      <c r="A2515" s="35"/>
      <c r="B2515" s="36"/>
      <c r="C2515" s="256" t="s">
        <v>1</v>
      </c>
      <c r="D2515" s="256" t="s">
        <v>1039</v>
      </c>
      <c r="E2515" s="18" t="s">
        <v>1</v>
      </c>
      <c r="F2515" s="188">
        <v>0</v>
      </c>
      <c r="G2515" s="35"/>
      <c r="H2515" s="36"/>
    </row>
    <row r="2516" spans="1:8" s="2" customFormat="1" ht="16.95" customHeight="1">
      <c r="A2516" s="35"/>
      <c r="B2516" s="36"/>
      <c r="C2516" s="256" t="s">
        <v>1</v>
      </c>
      <c r="D2516" s="256" t="s">
        <v>1216</v>
      </c>
      <c r="E2516" s="18" t="s">
        <v>1</v>
      </c>
      <c r="F2516" s="188">
        <v>0</v>
      </c>
      <c r="G2516" s="35"/>
      <c r="H2516" s="36"/>
    </row>
    <row r="2517" spans="1:8" s="2" customFormat="1" ht="16.95" customHeight="1">
      <c r="A2517" s="35"/>
      <c r="B2517" s="36"/>
      <c r="C2517" s="256" t="s">
        <v>1</v>
      </c>
      <c r="D2517" s="256" t="s">
        <v>1610</v>
      </c>
      <c r="E2517" s="18" t="s">
        <v>1</v>
      </c>
      <c r="F2517" s="188">
        <v>48.488999999999997</v>
      </c>
      <c r="G2517" s="35"/>
      <c r="H2517" s="36"/>
    </row>
    <row r="2518" spans="1:8" s="2" customFormat="1" ht="16.95" customHeight="1">
      <c r="A2518" s="35"/>
      <c r="B2518" s="36"/>
      <c r="C2518" s="256" t="s">
        <v>1</v>
      </c>
      <c r="D2518" s="256" t="s">
        <v>1611</v>
      </c>
      <c r="E2518" s="18" t="s">
        <v>1</v>
      </c>
      <c r="F2518" s="188">
        <v>-8.5299999999999994</v>
      </c>
      <c r="G2518" s="35"/>
      <c r="H2518" s="36"/>
    </row>
    <row r="2519" spans="1:8" s="2" customFormat="1" ht="16.95" customHeight="1">
      <c r="A2519" s="35"/>
      <c r="B2519" s="36"/>
      <c r="C2519" s="256" t="s">
        <v>1</v>
      </c>
      <c r="D2519" s="256" t="s">
        <v>1612</v>
      </c>
      <c r="E2519" s="18" t="s">
        <v>1</v>
      </c>
      <c r="F2519" s="188">
        <v>1.1739999999999999</v>
      </c>
      <c r="G2519" s="35"/>
      <c r="H2519" s="36"/>
    </row>
    <row r="2520" spans="1:8" s="2" customFormat="1" ht="16.95" customHeight="1">
      <c r="A2520" s="35"/>
      <c r="B2520" s="36"/>
      <c r="C2520" s="256" t="s">
        <v>1</v>
      </c>
      <c r="D2520" s="256" t="s">
        <v>1041</v>
      </c>
      <c r="E2520" s="18" t="s">
        <v>1</v>
      </c>
      <c r="F2520" s="188">
        <v>0</v>
      </c>
      <c r="G2520" s="35"/>
      <c r="H2520" s="36"/>
    </row>
    <row r="2521" spans="1:8" s="2" customFormat="1" ht="16.95" customHeight="1">
      <c r="A2521" s="35"/>
      <c r="B2521" s="36"/>
      <c r="C2521" s="256" t="s">
        <v>1</v>
      </c>
      <c r="D2521" s="256" t="s">
        <v>1177</v>
      </c>
      <c r="E2521" s="18" t="s">
        <v>1</v>
      </c>
      <c r="F2521" s="188">
        <v>0</v>
      </c>
      <c r="G2521" s="35"/>
      <c r="H2521" s="36"/>
    </row>
    <row r="2522" spans="1:8" s="2" customFormat="1" ht="16.95" customHeight="1">
      <c r="A2522" s="35"/>
      <c r="B2522" s="36"/>
      <c r="C2522" s="256" t="s">
        <v>1</v>
      </c>
      <c r="D2522" s="256" t="s">
        <v>1613</v>
      </c>
      <c r="E2522" s="18" t="s">
        <v>1</v>
      </c>
      <c r="F2522" s="188">
        <v>9.1839999999999993</v>
      </c>
      <c r="G2522" s="35"/>
      <c r="H2522" s="36"/>
    </row>
    <row r="2523" spans="1:8" s="2" customFormat="1" ht="16.95" customHeight="1">
      <c r="A2523" s="35"/>
      <c r="B2523" s="36"/>
      <c r="C2523" s="256" t="s">
        <v>1</v>
      </c>
      <c r="D2523" s="256" t="s">
        <v>1216</v>
      </c>
      <c r="E2523" s="18" t="s">
        <v>1</v>
      </c>
      <c r="F2523" s="188">
        <v>0</v>
      </c>
      <c r="G2523" s="35"/>
      <c r="H2523" s="36"/>
    </row>
    <row r="2524" spans="1:8" s="2" customFormat="1" ht="16.95" customHeight="1">
      <c r="A2524" s="35"/>
      <c r="B2524" s="36"/>
      <c r="C2524" s="256" t="s">
        <v>1</v>
      </c>
      <c r="D2524" s="256" t="s">
        <v>1614</v>
      </c>
      <c r="E2524" s="18" t="s">
        <v>1</v>
      </c>
      <c r="F2524" s="188">
        <v>37.095999999999997</v>
      </c>
      <c r="G2524" s="35"/>
      <c r="H2524" s="36"/>
    </row>
    <row r="2525" spans="1:8" s="2" customFormat="1" ht="16.95" customHeight="1">
      <c r="A2525" s="35"/>
      <c r="B2525" s="36"/>
      <c r="C2525" s="256" t="s">
        <v>1</v>
      </c>
      <c r="D2525" s="256" t="s">
        <v>1615</v>
      </c>
      <c r="E2525" s="18" t="s">
        <v>1</v>
      </c>
      <c r="F2525" s="188">
        <v>-8.6929999999999996</v>
      </c>
      <c r="G2525" s="35"/>
      <c r="H2525" s="36"/>
    </row>
    <row r="2526" spans="1:8" s="2" customFormat="1" ht="16.95" customHeight="1">
      <c r="A2526" s="35"/>
      <c r="B2526" s="36"/>
      <c r="C2526" s="256" t="s">
        <v>1</v>
      </c>
      <c r="D2526" s="256" t="s">
        <v>1616</v>
      </c>
      <c r="E2526" s="18" t="s">
        <v>1</v>
      </c>
      <c r="F2526" s="188">
        <v>1.17</v>
      </c>
      <c r="G2526" s="35"/>
      <c r="H2526" s="36"/>
    </row>
    <row r="2527" spans="1:8" s="2" customFormat="1" ht="16.95" customHeight="1">
      <c r="A2527" s="35"/>
      <c r="B2527" s="36"/>
      <c r="C2527" s="256" t="s">
        <v>1</v>
      </c>
      <c r="D2527" s="256" t="s">
        <v>1617</v>
      </c>
      <c r="E2527" s="18" t="s">
        <v>1</v>
      </c>
      <c r="F2527" s="188">
        <v>0</v>
      </c>
      <c r="G2527" s="35"/>
      <c r="H2527" s="36"/>
    </row>
    <row r="2528" spans="1:8" s="2" customFormat="1" ht="16.95" customHeight="1">
      <c r="A2528" s="35"/>
      <c r="B2528" s="36"/>
      <c r="C2528" s="256" t="s">
        <v>1</v>
      </c>
      <c r="D2528" s="256" t="s">
        <v>1216</v>
      </c>
      <c r="E2528" s="18" t="s">
        <v>1</v>
      </c>
      <c r="F2528" s="188">
        <v>0</v>
      </c>
      <c r="G2528" s="35"/>
      <c r="H2528" s="36"/>
    </row>
    <row r="2529" spans="1:8" s="2" customFormat="1" ht="16.95" customHeight="1">
      <c r="A2529" s="35"/>
      <c r="B2529" s="36"/>
      <c r="C2529" s="256" t="s">
        <v>1</v>
      </c>
      <c r="D2529" s="256" t="s">
        <v>1618</v>
      </c>
      <c r="E2529" s="18" t="s">
        <v>1</v>
      </c>
      <c r="F2529" s="188">
        <v>2.738</v>
      </c>
      <c r="G2529" s="35"/>
      <c r="H2529" s="36"/>
    </row>
    <row r="2530" spans="1:8" s="2" customFormat="1" ht="16.95" customHeight="1">
      <c r="A2530" s="35"/>
      <c r="B2530" s="36"/>
      <c r="C2530" s="256" t="s">
        <v>1</v>
      </c>
      <c r="D2530" s="256" t="s">
        <v>1619</v>
      </c>
      <c r="E2530" s="18" t="s">
        <v>1</v>
      </c>
      <c r="F2530" s="188">
        <v>0</v>
      </c>
      <c r="G2530" s="35"/>
      <c r="H2530" s="36"/>
    </row>
    <row r="2531" spans="1:8" s="2" customFormat="1" ht="16.95" customHeight="1">
      <c r="A2531" s="35"/>
      <c r="B2531" s="36"/>
      <c r="C2531" s="256" t="s">
        <v>1</v>
      </c>
      <c r="D2531" s="256" t="s">
        <v>1216</v>
      </c>
      <c r="E2531" s="18" t="s">
        <v>1</v>
      </c>
      <c r="F2531" s="188">
        <v>0</v>
      </c>
      <c r="G2531" s="35"/>
      <c r="H2531" s="36"/>
    </row>
    <row r="2532" spans="1:8" s="2" customFormat="1" ht="16.95" customHeight="1">
      <c r="A2532" s="35"/>
      <c r="B2532" s="36"/>
      <c r="C2532" s="256" t="s">
        <v>1</v>
      </c>
      <c r="D2532" s="256" t="s">
        <v>1620</v>
      </c>
      <c r="E2532" s="18" t="s">
        <v>1</v>
      </c>
      <c r="F2532" s="188">
        <v>4.6580000000000004</v>
      </c>
      <c r="G2532" s="35"/>
      <c r="H2532" s="36"/>
    </row>
    <row r="2533" spans="1:8" s="2" customFormat="1" ht="16.95" customHeight="1">
      <c r="A2533" s="35"/>
      <c r="B2533" s="36"/>
      <c r="C2533" s="256" t="s">
        <v>1</v>
      </c>
      <c r="D2533" s="256" t="s">
        <v>1621</v>
      </c>
      <c r="E2533" s="18" t="s">
        <v>1</v>
      </c>
      <c r="F2533" s="188">
        <v>-2.3650000000000002</v>
      </c>
      <c r="G2533" s="35"/>
      <c r="H2533" s="36"/>
    </row>
    <row r="2534" spans="1:8" s="2" customFormat="1" ht="16.95" customHeight="1">
      <c r="A2534" s="35"/>
      <c r="B2534" s="36"/>
      <c r="C2534" s="256" t="s">
        <v>1</v>
      </c>
      <c r="D2534" s="256" t="s">
        <v>1622</v>
      </c>
      <c r="E2534" s="18" t="s">
        <v>1</v>
      </c>
      <c r="F2534" s="188">
        <v>0.88</v>
      </c>
      <c r="G2534" s="35"/>
      <c r="H2534" s="36"/>
    </row>
    <row r="2535" spans="1:8" s="2" customFormat="1" ht="16.95" customHeight="1">
      <c r="A2535" s="35"/>
      <c r="B2535" s="36"/>
      <c r="C2535" s="256" t="s">
        <v>1</v>
      </c>
      <c r="D2535" s="256" t="s">
        <v>1177</v>
      </c>
      <c r="E2535" s="18" t="s">
        <v>1</v>
      </c>
      <c r="F2535" s="188">
        <v>0</v>
      </c>
      <c r="G2535" s="35"/>
      <c r="H2535" s="36"/>
    </row>
    <row r="2536" spans="1:8" s="2" customFormat="1" ht="16.95" customHeight="1">
      <c r="A2536" s="35"/>
      <c r="B2536" s="36"/>
      <c r="C2536" s="256" t="s">
        <v>1</v>
      </c>
      <c r="D2536" s="256" t="s">
        <v>1623</v>
      </c>
      <c r="E2536" s="18" t="s">
        <v>1</v>
      </c>
      <c r="F2536" s="188">
        <v>1.0720000000000001</v>
      </c>
      <c r="G2536" s="35"/>
      <c r="H2536" s="36"/>
    </row>
    <row r="2537" spans="1:8" s="2" customFormat="1" ht="16.95" customHeight="1">
      <c r="A2537" s="35"/>
      <c r="B2537" s="36"/>
      <c r="C2537" s="256" t="s">
        <v>1</v>
      </c>
      <c r="D2537" s="256" t="s">
        <v>1624</v>
      </c>
      <c r="E2537" s="18" t="s">
        <v>1</v>
      </c>
      <c r="F2537" s="188">
        <v>0</v>
      </c>
      <c r="G2537" s="35"/>
      <c r="H2537" s="36"/>
    </row>
    <row r="2538" spans="1:8" s="2" customFormat="1" ht="16.95" customHeight="1">
      <c r="A2538" s="35"/>
      <c r="B2538" s="36"/>
      <c r="C2538" s="256" t="s">
        <v>1</v>
      </c>
      <c r="D2538" s="256" t="s">
        <v>1216</v>
      </c>
      <c r="E2538" s="18" t="s">
        <v>1</v>
      </c>
      <c r="F2538" s="188">
        <v>0</v>
      </c>
      <c r="G2538" s="35"/>
      <c r="H2538" s="36"/>
    </row>
    <row r="2539" spans="1:8" s="2" customFormat="1" ht="16.95" customHeight="1">
      <c r="A2539" s="35"/>
      <c r="B2539" s="36"/>
      <c r="C2539" s="256" t="s">
        <v>1</v>
      </c>
      <c r="D2539" s="256" t="s">
        <v>1625</v>
      </c>
      <c r="E2539" s="18" t="s">
        <v>1</v>
      </c>
      <c r="F2539" s="188">
        <v>33.712000000000003</v>
      </c>
      <c r="G2539" s="35"/>
      <c r="H2539" s="36"/>
    </row>
    <row r="2540" spans="1:8" s="2" customFormat="1" ht="16.95" customHeight="1">
      <c r="A2540" s="35"/>
      <c r="B2540" s="36"/>
      <c r="C2540" s="256" t="s">
        <v>1</v>
      </c>
      <c r="D2540" s="256" t="s">
        <v>1626</v>
      </c>
      <c r="E2540" s="18" t="s">
        <v>1</v>
      </c>
      <c r="F2540" s="188">
        <v>-14.039</v>
      </c>
      <c r="G2540" s="35"/>
      <c r="H2540" s="36"/>
    </row>
    <row r="2541" spans="1:8" s="2" customFormat="1" ht="16.95" customHeight="1">
      <c r="A2541" s="35"/>
      <c r="B2541" s="36"/>
      <c r="C2541" s="256" t="s">
        <v>1</v>
      </c>
      <c r="D2541" s="256" t="s">
        <v>1627</v>
      </c>
      <c r="E2541" s="18" t="s">
        <v>1</v>
      </c>
      <c r="F2541" s="188">
        <v>1.379</v>
      </c>
      <c r="G2541" s="35"/>
      <c r="H2541" s="36"/>
    </row>
    <row r="2542" spans="1:8" s="2" customFormat="1" ht="16.95" customHeight="1">
      <c r="A2542" s="35"/>
      <c r="B2542" s="36"/>
      <c r="C2542" s="256" t="s">
        <v>1</v>
      </c>
      <c r="D2542" s="256" t="s">
        <v>1212</v>
      </c>
      <c r="E2542" s="18" t="s">
        <v>1</v>
      </c>
      <c r="F2542" s="188">
        <v>0</v>
      </c>
      <c r="G2542" s="35"/>
      <c r="H2542" s="36"/>
    </row>
    <row r="2543" spans="1:8" s="2" customFormat="1" ht="16.95" customHeight="1">
      <c r="A2543" s="35"/>
      <c r="B2543" s="36"/>
      <c r="C2543" s="256" t="s">
        <v>1</v>
      </c>
      <c r="D2543" s="256" t="s">
        <v>1628</v>
      </c>
      <c r="E2543" s="18" t="s">
        <v>1</v>
      </c>
      <c r="F2543" s="188">
        <v>0.90100000000000002</v>
      </c>
      <c r="G2543" s="35"/>
      <c r="H2543" s="36"/>
    </row>
    <row r="2544" spans="1:8" s="2" customFormat="1" ht="16.95" customHeight="1">
      <c r="A2544" s="35"/>
      <c r="B2544" s="36"/>
      <c r="C2544" s="256" t="s">
        <v>1</v>
      </c>
      <c r="D2544" s="256" t="s">
        <v>1177</v>
      </c>
      <c r="E2544" s="18" t="s">
        <v>1</v>
      </c>
      <c r="F2544" s="188">
        <v>0</v>
      </c>
      <c r="G2544" s="35"/>
      <c r="H2544" s="36"/>
    </row>
    <row r="2545" spans="1:8" s="2" customFormat="1" ht="16.95" customHeight="1">
      <c r="A2545" s="35"/>
      <c r="B2545" s="36"/>
      <c r="C2545" s="256" t="s">
        <v>1</v>
      </c>
      <c r="D2545" s="256" t="s">
        <v>1629</v>
      </c>
      <c r="E2545" s="18" t="s">
        <v>1</v>
      </c>
      <c r="F2545" s="188">
        <v>2.1440000000000001</v>
      </c>
      <c r="G2545" s="35"/>
      <c r="H2545" s="36"/>
    </row>
    <row r="2546" spans="1:8" s="2" customFormat="1" ht="16.95" customHeight="1">
      <c r="A2546" s="35"/>
      <c r="B2546" s="36"/>
      <c r="C2546" s="256" t="s">
        <v>1</v>
      </c>
      <c r="D2546" s="256" t="s">
        <v>1045</v>
      </c>
      <c r="E2546" s="18" t="s">
        <v>1</v>
      </c>
      <c r="F2546" s="188">
        <v>0</v>
      </c>
      <c r="G2546" s="35"/>
      <c r="H2546" s="36"/>
    </row>
    <row r="2547" spans="1:8" s="2" customFormat="1" ht="16.95" customHeight="1">
      <c r="A2547" s="35"/>
      <c r="B2547" s="36"/>
      <c r="C2547" s="256" t="s">
        <v>1</v>
      </c>
      <c r="D2547" s="256" t="s">
        <v>1205</v>
      </c>
      <c r="E2547" s="18" t="s">
        <v>1</v>
      </c>
      <c r="F2547" s="188">
        <v>0</v>
      </c>
      <c r="G2547" s="35"/>
      <c r="H2547" s="36"/>
    </row>
    <row r="2548" spans="1:8" s="2" customFormat="1" ht="16.95" customHeight="1">
      <c r="A2548" s="35"/>
      <c r="B2548" s="36"/>
      <c r="C2548" s="256" t="s">
        <v>1</v>
      </c>
      <c r="D2548" s="256" t="s">
        <v>1630</v>
      </c>
      <c r="E2548" s="18" t="s">
        <v>1</v>
      </c>
      <c r="F2548" s="188">
        <v>16.094000000000001</v>
      </c>
      <c r="G2548" s="35"/>
      <c r="H2548" s="36"/>
    </row>
    <row r="2549" spans="1:8" s="2" customFormat="1" ht="16.95" customHeight="1">
      <c r="A2549" s="35"/>
      <c r="B2549" s="36"/>
      <c r="C2549" s="256" t="s">
        <v>1</v>
      </c>
      <c r="D2549" s="256" t="s">
        <v>1631</v>
      </c>
      <c r="E2549" s="18" t="s">
        <v>1</v>
      </c>
      <c r="F2549" s="188">
        <v>-8.52</v>
      </c>
      <c r="G2549" s="35"/>
      <c r="H2549" s="36"/>
    </row>
    <row r="2550" spans="1:8" s="2" customFormat="1" ht="16.95" customHeight="1">
      <c r="A2550" s="35"/>
      <c r="B2550" s="36"/>
      <c r="C2550" s="256" t="s">
        <v>1</v>
      </c>
      <c r="D2550" s="256" t="s">
        <v>1632</v>
      </c>
      <c r="E2550" s="18" t="s">
        <v>1</v>
      </c>
      <c r="F2550" s="188">
        <v>1.173</v>
      </c>
      <c r="G2550" s="35"/>
      <c r="H2550" s="36"/>
    </row>
    <row r="2551" spans="1:8" s="2" customFormat="1" ht="16.95" customHeight="1">
      <c r="A2551" s="35"/>
      <c r="B2551" s="36"/>
      <c r="C2551" s="256" t="s">
        <v>1</v>
      </c>
      <c r="D2551" s="256" t="s">
        <v>1177</v>
      </c>
      <c r="E2551" s="18" t="s">
        <v>1</v>
      </c>
      <c r="F2551" s="188">
        <v>0</v>
      </c>
      <c r="G2551" s="35"/>
      <c r="H2551" s="36"/>
    </row>
    <row r="2552" spans="1:8" s="2" customFormat="1" ht="16.95" customHeight="1">
      <c r="A2552" s="35"/>
      <c r="B2552" s="36"/>
      <c r="C2552" s="256" t="s">
        <v>1</v>
      </c>
      <c r="D2552" s="256" t="s">
        <v>1633</v>
      </c>
      <c r="E2552" s="18" t="s">
        <v>1</v>
      </c>
      <c r="F2552" s="188">
        <v>0.30299999999999999</v>
      </c>
      <c r="G2552" s="35"/>
      <c r="H2552" s="36"/>
    </row>
    <row r="2553" spans="1:8" s="2" customFormat="1" ht="16.95" customHeight="1">
      <c r="A2553" s="35"/>
      <c r="B2553" s="36"/>
      <c r="C2553" s="256" t="s">
        <v>1</v>
      </c>
      <c r="D2553" s="256" t="s">
        <v>1043</v>
      </c>
      <c r="E2553" s="18" t="s">
        <v>1</v>
      </c>
      <c r="F2553" s="188">
        <v>0</v>
      </c>
      <c r="G2553" s="35"/>
      <c r="H2553" s="36"/>
    </row>
    <row r="2554" spans="1:8" s="2" customFormat="1" ht="16.95" customHeight="1">
      <c r="A2554" s="35"/>
      <c r="B2554" s="36"/>
      <c r="C2554" s="256" t="s">
        <v>1</v>
      </c>
      <c r="D2554" s="256" t="s">
        <v>1216</v>
      </c>
      <c r="E2554" s="18" t="s">
        <v>1</v>
      </c>
      <c r="F2554" s="188">
        <v>0</v>
      </c>
      <c r="G2554" s="35"/>
      <c r="H2554" s="36"/>
    </row>
    <row r="2555" spans="1:8" s="2" customFormat="1" ht="16.95" customHeight="1">
      <c r="A2555" s="35"/>
      <c r="B2555" s="36"/>
      <c r="C2555" s="256" t="s">
        <v>1</v>
      </c>
      <c r="D2555" s="256" t="s">
        <v>1634</v>
      </c>
      <c r="E2555" s="18" t="s">
        <v>1</v>
      </c>
      <c r="F2555" s="188">
        <v>46.338000000000001</v>
      </c>
      <c r="G2555" s="35"/>
      <c r="H2555" s="36"/>
    </row>
    <row r="2556" spans="1:8" s="2" customFormat="1" ht="16.95" customHeight="1">
      <c r="A2556" s="35"/>
      <c r="B2556" s="36"/>
      <c r="C2556" s="256" t="s">
        <v>1</v>
      </c>
      <c r="D2556" s="256" t="s">
        <v>1635</v>
      </c>
      <c r="E2556" s="18" t="s">
        <v>1</v>
      </c>
      <c r="F2556" s="188">
        <v>-6.899</v>
      </c>
      <c r="G2556" s="35"/>
      <c r="H2556" s="36"/>
    </row>
    <row r="2557" spans="1:8" s="2" customFormat="1" ht="16.95" customHeight="1">
      <c r="A2557" s="35"/>
      <c r="B2557" s="36"/>
      <c r="C2557" s="256" t="s">
        <v>1</v>
      </c>
      <c r="D2557" s="256" t="s">
        <v>1636</v>
      </c>
      <c r="E2557" s="18" t="s">
        <v>1</v>
      </c>
      <c r="F2557" s="188">
        <v>1.1950000000000001</v>
      </c>
      <c r="G2557" s="35"/>
      <c r="H2557" s="36"/>
    </row>
    <row r="2558" spans="1:8" s="2" customFormat="1" ht="16.95" customHeight="1">
      <c r="A2558" s="35"/>
      <c r="B2558" s="36"/>
      <c r="C2558" s="256" t="s">
        <v>1</v>
      </c>
      <c r="D2558" s="256" t="s">
        <v>1637</v>
      </c>
      <c r="E2558" s="18" t="s">
        <v>1</v>
      </c>
      <c r="F2558" s="188">
        <v>0</v>
      </c>
      <c r="G2558" s="35"/>
      <c r="H2558" s="36"/>
    </row>
    <row r="2559" spans="1:8" s="2" customFormat="1" ht="16.95" customHeight="1">
      <c r="A2559" s="35"/>
      <c r="B2559" s="36"/>
      <c r="C2559" s="256" t="s">
        <v>1</v>
      </c>
      <c r="D2559" s="256" t="s">
        <v>1638</v>
      </c>
      <c r="E2559" s="18" t="s">
        <v>1</v>
      </c>
      <c r="F2559" s="188">
        <v>13.414</v>
      </c>
      <c r="G2559" s="35"/>
      <c r="H2559" s="36"/>
    </row>
    <row r="2560" spans="1:8" s="2" customFormat="1" ht="16.95" customHeight="1">
      <c r="A2560" s="35"/>
      <c r="B2560" s="36"/>
      <c r="C2560" s="256" t="s">
        <v>1</v>
      </c>
      <c r="D2560" s="256" t="s">
        <v>1639</v>
      </c>
      <c r="E2560" s="18" t="s">
        <v>1</v>
      </c>
      <c r="F2560" s="188">
        <v>-1.827</v>
      </c>
      <c r="G2560" s="35"/>
      <c r="H2560" s="36"/>
    </row>
    <row r="2561" spans="1:8" s="2" customFormat="1" ht="16.95" customHeight="1">
      <c r="A2561" s="35"/>
      <c r="B2561" s="36"/>
      <c r="C2561" s="256" t="s">
        <v>1</v>
      </c>
      <c r="D2561" s="256" t="s">
        <v>1176</v>
      </c>
      <c r="E2561" s="18" t="s">
        <v>1</v>
      </c>
      <c r="F2561" s="188">
        <v>0</v>
      </c>
      <c r="G2561" s="35"/>
      <c r="H2561" s="36"/>
    </row>
    <row r="2562" spans="1:8" s="2" customFormat="1" ht="16.95" customHeight="1">
      <c r="A2562" s="35"/>
      <c r="B2562" s="36"/>
      <c r="C2562" s="256" t="s">
        <v>1</v>
      </c>
      <c r="D2562" s="256" t="s">
        <v>1216</v>
      </c>
      <c r="E2562" s="18" t="s">
        <v>1</v>
      </c>
      <c r="F2562" s="188">
        <v>0</v>
      </c>
      <c r="G2562" s="35"/>
      <c r="H2562" s="36"/>
    </row>
    <row r="2563" spans="1:8" s="2" customFormat="1" ht="16.95" customHeight="1">
      <c r="A2563" s="35"/>
      <c r="B2563" s="36"/>
      <c r="C2563" s="256" t="s">
        <v>1</v>
      </c>
      <c r="D2563" s="256" t="s">
        <v>1640</v>
      </c>
      <c r="E2563" s="18" t="s">
        <v>1</v>
      </c>
      <c r="F2563" s="188">
        <v>3.53</v>
      </c>
      <c r="G2563" s="35"/>
      <c r="H2563" s="36"/>
    </row>
    <row r="2564" spans="1:8" s="2" customFormat="1" ht="16.95" customHeight="1">
      <c r="A2564" s="35"/>
      <c r="B2564" s="36"/>
      <c r="C2564" s="256" t="s">
        <v>1</v>
      </c>
      <c r="D2564" s="256" t="s">
        <v>1641</v>
      </c>
      <c r="E2564" s="18" t="s">
        <v>1</v>
      </c>
      <c r="F2564" s="188">
        <v>-3.2450000000000001</v>
      </c>
      <c r="G2564" s="35"/>
      <c r="H2564" s="36"/>
    </row>
    <row r="2565" spans="1:8" s="2" customFormat="1" ht="16.95" customHeight="1">
      <c r="A2565" s="35"/>
      <c r="B2565" s="36"/>
      <c r="C2565" s="256" t="s">
        <v>1</v>
      </c>
      <c r="D2565" s="256" t="s">
        <v>1642</v>
      </c>
      <c r="E2565" s="18" t="s">
        <v>1</v>
      </c>
      <c r="F2565" s="188">
        <v>1.0129999999999999</v>
      </c>
      <c r="G2565" s="35"/>
      <c r="H2565" s="36"/>
    </row>
    <row r="2566" spans="1:8" s="2" customFormat="1" ht="16.95" customHeight="1">
      <c r="A2566" s="35"/>
      <c r="B2566" s="36"/>
      <c r="C2566" s="256" t="s">
        <v>331</v>
      </c>
      <c r="D2566" s="256" t="s">
        <v>590</v>
      </c>
      <c r="E2566" s="18" t="s">
        <v>1</v>
      </c>
      <c r="F2566" s="188">
        <v>2970.19</v>
      </c>
      <c r="G2566" s="35"/>
      <c r="H2566" s="36"/>
    </row>
    <row r="2567" spans="1:8" s="2" customFormat="1" ht="16.95" customHeight="1">
      <c r="A2567" s="35"/>
      <c r="B2567" s="36"/>
      <c r="C2567" s="257" t="s">
        <v>8511</v>
      </c>
      <c r="D2567" s="35"/>
      <c r="E2567" s="35"/>
      <c r="F2567" s="35"/>
      <c r="G2567" s="35"/>
      <c r="H2567" s="36"/>
    </row>
    <row r="2568" spans="1:8" s="2" customFormat="1" ht="20.399999999999999">
      <c r="A2568" s="35"/>
      <c r="B2568" s="36"/>
      <c r="C2568" s="256" t="s">
        <v>1172</v>
      </c>
      <c r="D2568" s="256" t="s">
        <v>1173</v>
      </c>
      <c r="E2568" s="18" t="s">
        <v>529</v>
      </c>
      <c r="F2568" s="188">
        <v>2970.19</v>
      </c>
      <c r="G2568" s="35"/>
      <c r="H2568" s="36"/>
    </row>
    <row r="2569" spans="1:8" s="2" customFormat="1" ht="16.95" customHeight="1">
      <c r="A2569" s="35"/>
      <c r="B2569" s="36"/>
      <c r="C2569" s="256" t="s">
        <v>1644</v>
      </c>
      <c r="D2569" s="256" t="s">
        <v>1645</v>
      </c>
      <c r="E2569" s="18" t="s">
        <v>529</v>
      </c>
      <c r="F2569" s="188">
        <v>2970.19</v>
      </c>
      <c r="G2569" s="35"/>
      <c r="H2569" s="36"/>
    </row>
    <row r="2570" spans="1:8" s="2" customFormat="1" ht="16.95" customHeight="1">
      <c r="A2570" s="35"/>
      <c r="B2570" s="36"/>
      <c r="C2570" s="252" t="s">
        <v>6708</v>
      </c>
      <c r="D2570" s="253" t="s">
        <v>6709</v>
      </c>
      <c r="E2570" s="254" t="s">
        <v>1</v>
      </c>
      <c r="F2570" s="255">
        <v>1623.2080000000001</v>
      </c>
      <c r="G2570" s="35"/>
      <c r="H2570" s="36"/>
    </row>
    <row r="2571" spans="1:8" s="2" customFormat="1" ht="16.95" customHeight="1">
      <c r="A2571" s="35"/>
      <c r="B2571" s="36"/>
      <c r="C2571" s="252" t="s">
        <v>8517</v>
      </c>
      <c r="D2571" s="253" t="s">
        <v>8518</v>
      </c>
      <c r="E2571" s="254" t="s">
        <v>1</v>
      </c>
      <c r="F2571" s="255">
        <v>648.29</v>
      </c>
      <c r="G2571" s="35"/>
      <c r="H2571" s="36"/>
    </row>
    <row r="2572" spans="1:8" s="2" customFormat="1" ht="16.95" customHeight="1">
      <c r="A2572" s="35"/>
      <c r="B2572" s="36"/>
      <c r="C2572" s="252" t="s">
        <v>4469</v>
      </c>
      <c r="D2572" s="253" t="s">
        <v>8519</v>
      </c>
      <c r="E2572" s="254" t="s">
        <v>1</v>
      </c>
      <c r="F2572" s="255">
        <v>1318.81</v>
      </c>
      <c r="G2572" s="35"/>
      <c r="H2572" s="36"/>
    </row>
    <row r="2573" spans="1:8" s="2" customFormat="1" ht="16.95" customHeight="1">
      <c r="A2573" s="35"/>
      <c r="B2573" s="36"/>
      <c r="C2573" s="256" t="s">
        <v>1</v>
      </c>
      <c r="D2573" s="256" t="s">
        <v>577</v>
      </c>
      <c r="E2573" s="18" t="s">
        <v>1</v>
      </c>
      <c r="F2573" s="188">
        <v>0</v>
      </c>
      <c r="G2573" s="35"/>
      <c r="H2573" s="36"/>
    </row>
    <row r="2574" spans="1:8" s="2" customFormat="1" ht="16.95" customHeight="1">
      <c r="A2574" s="35"/>
      <c r="B2574" s="36"/>
      <c r="C2574" s="256" t="s">
        <v>1</v>
      </c>
      <c r="D2574" s="256" t="s">
        <v>4462</v>
      </c>
      <c r="E2574" s="18" t="s">
        <v>1</v>
      </c>
      <c r="F2574" s="188">
        <v>648.29</v>
      </c>
      <c r="G2574" s="35"/>
      <c r="H2574" s="36"/>
    </row>
    <row r="2575" spans="1:8" s="2" customFormat="1" ht="16.95" customHeight="1">
      <c r="A2575" s="35"/>
      <c r="B2575" s="36"/>
      <c r="C2575" s="256" t="s">
        <v>1</v>
      </c>
      <c r="D2575" s="256" t="s">
        <v>4463</v>
      </c>
      <c r="E2575" s="18" t="s">
        <v>1</v>
      </c>
      <c r="F2575" s="188">
        <v>1006.68</v>
      </c>
      <c r="G2575" s="35"/>
      <c r="H2575" s="36"/>
    </row>
    <row r="2576" spans="1:8" s="2" customFormat="1" ht="16.95" customHeight="1">
      <c r="A2576" s="35"/>
      <c r="B2576" s="36"/>
      <c r="C2576" s="256" t="s">
        <v>1</v>
      </c>
      <c r="D2576" s="256" t="s">
        <v>4464</v>
      </c>
      <c r="E2576" s="18" t="s">
        <v>1</v>
      </c>
      <c r="F2576" s="188">
        <v>-13.29</v>
      </c>
      <c r="G2576" s="35"/>
      <c r="H2576" s="36"/>
    </row>
    <row r="2577" spans="1:8" s="2" customFormat="1" ht="16.95" customHeight="1">
      <c r="A2577" s="35"/>
      <c r="B2577" s="36"/>
      <c r="C2577" s="256" t="s">
        <v>1</v>
      </c>
      <c r="D2577" s="256" t="s">
        <v>4465</v>
      </c>
      <c r="E2577" s="18" t="s">
        <v>1</v>
      </c>
      <c r="F2577" s="188">
        <v>-118.12</v>
      </c>
      <c r="G2577" s="35"/>
      <c r="H2577" s="36"/>
    </row>
    <row r="2578" spans="1:8" s="2" customFormat="1" ht="16.95" customHeight="1">
      <c r="A2578" s="35"/>
      <c r="B2578" s="36"/>
      <c r="C2578" s="256" t="s">
        <v>1</v>
      </c>
      <c r="D2578" s="256" t="s">
        <v>4466</v>
      </c>
      <c r="E2578" s="18" t="s">
        <v>1</v>
      </c>
      <c r="F2578" s="188">
        <v>0</v>
      </c>
      <c r="G2578" s="35"/>
      <c r="H2578" s="36"/>
    </row>
    <row r="2579" spans="1:8" s="2" customFormat="1" ht="16.95" customHeight="1">
      <c r="A2579" s="35"/>
      <c r="B2579" s="36"/>
      <c r="C2579" s="256" t="s">
        <v>1</v>
      </c>
      <c r="D2579" s="256" t="s">
        <v>4467</v>
      </c>
      <c r="E2579" s="18" t="s">
        <v>1</v>
      </c>
      <c r="F2579" s="188">
        <v>-192.54</v>
      </c>
      <c r="G2579" s="35"/>
      <c r="H2579" s="36"/>
    </row>
    <row r="2580" spans="1:8" s="2" customFormat="1" ht="16.95" customHeight="1">
      <c r="A2580" s="35"/>
      <c r="B2580" s="36"/>
      <c r="C2580" s="256" t="s">
        <v>1</v>
      </c>
      <c r="D2580" s="256" t="s">
        <v>4468</v>
      </c>
      <c r="E2580" s="18" t="s">
        <v>1</v>
      </c>
      <c r="F2580" s="188">
        <v>-12.21</v>
      </c>
      <c r="G2580" s="35"/>
      <c r="H2580" s="36"/>
    </row>
    <row r="2581" spans="1:8" s="2" customFormat="1" ht="16.95" customHeight="1">
      <c r="A2581" s="35"/>
      <c r="B2581" s="36"/>
      <c r="C2581" s="256" t="s">
        <v>4469</v>
      </c>
      <c r="D2581" s="256" t="s">
        <v>590</v>
      </c>
      <c r="E2581" s="18" t="s">
        <v>1</v>
      </c>
      <c r="F2581" s="188">
        <v>1318.81</v>
      </c>
      <c r="G2581" s="35"/>
      <c r="H2581" s="36"/>
    </row>
    <row r="2582" spans="1:8" s="2" customFormat="1" ht="16.95" customHeight="1">
      <c r="A2582" s="35"/>
      <c r="B2582" s="36"/>
      <c r="C2582" s="252" t="s">
        <v>334</v>
      </c>
      <c r="D2582" s="253" t="s">
        <v>335</v>
      </c>
      <c r="E2582" s="254" t="s">
        <v>1</v>
      </c>
      <c r="F2582" s="255">
        <v>561.06500000000005</v>
      </c>
      <c r="G2582" s="35"/>
      <c r="H2582" s="36"/>
    </row>
    <row r="2583" spans="1:8" s="2" customFormat="1" ht="16.95" customHeight="1">
      <c r="A2583" s="35"/>
      <c r="B2583" s="36"/>
      <c r="C2583" s="256" t="s">
        <v>1</v>
      </c>
      <c r="D2583" s="256" t="s">
        <v>2064</v>
      </c>
      <c r="E2583" s="18" t="s">
        <v>1</v>
      </c>
      <c r="F2583" s="188">
        <v>0</v>
      </c>
      <c r="G2583" s="35"/>
      <c r="H2583" s="36"/>
    </row>
    <row r="2584" spans="1:8" s="2" customFormat="1" ht="16.95" customHeight="1">
      <c r="A2584" s="35"/>
      <c r="B2584" s="36"/>
      <c r="C2584" s="256" t="s">
        <v>1</v>
      </c>
      <c r="D2584" s="256" t="s">
        <v>3096</v>
      </c>
      <c r="E2584" s="18" t="s">
        <v>1</v>
      </c>
      <c r="F2584" s="188">
        <v>191.63499999999999</v>
      </c>
      <c r="G2584" s="35"/>
      <c r="H2584" s="36"/>
    </row>
    <row r="2585" spans="1:8" s="2" customFormat="1" ht="16.95" customHeight="1">
      <c r="A2585" s="35"/>
      <c r="B2585" s="36"/>
      <c r="C2585" s="256" t="s">
        <v>1</v>
      </c>
      <c r="D2585" s="256" t="s">
        <v>3097</v>
      </c>
      <c r="E2585" s="18" t="s">
        <v>1</v>
      </c>
      <c r="F2585" s="188">
        <v>119.435</v>
      </c>
      <c r="G2585" s="35"/>
      <c r="H2585" s="36"/>
    </row>
    <row r="2586" spans="1:8" s="2" customFormat="1" ht="16.95" customHeight="1">
      <c r="A2586" s="35"/>
      <c r="B2586" s="36"/>
      <c r="C2586" s="256" t="s">
        <v>1</v>
      </c>
      <c r="D2586" s="256" t="s">
        <v>3098</v>
      </c>
      <c r="E2586" s="18" t="s">
        <v>1</v>
      </c>
      <c r="F2586" s="188">
        <v>249.995</v>
      </c>
      <c r="G2586" s="35"/>
      <c r="H2586" s="36"/>
    </row>
    <row r="2587" spans="1:8" s="2" customFormat="1" ht="16.95" customHeight="1">
      <c r="A2587" s="35"/>
      <c r="B2587" s="36"/>
      <c r="C2587" s="256" t="s">
        <v>334</v>
      </c>
      <c r="D2587" s="256" t="s">
        <v>590</v>
      </c>
      <c r="E2587" s="18" t="s">
        <v>1</v>
      </c>
      <c r="F2587" s="188">
        <v>561.06500000000005</v>
      </c>
      <c r="G2587" s="35"/>
      <c r="H2587" s="36"/>
    </row>
    <row r="2588" spans="1:8" s="2" customFormat="1" ht="16.95" customHeight="1">
      <c r="A2588" s="35"/>
      <c r="B2588" s="36"/>
      <c r="C2588" s="257" t="s">
        <v>8511</v>
      </c>
      <c r="D2588" s="35"/>
      <c r="E2588" s="35"/>
      <c r="F2588" s="35"/>
      <c r="G2588" s="35"/>
      <c r="H2588" s="36"/>
    </row>
    <row r="2589" spans="1:8" s="2" customFormat="1" ht="20.399999999999999">
      <c r="A2589" s="35"/>
      <c r="B2589" s="36"/>
      <c r="C2589" s="256" t="s">
        <v>3093</v>
      </c>
      <c r="D2589" s="256" t="s">
        <v>3094</v>
      </c>
      <c r="E2589" s="18" t="s">
        <v>980</v>
      </c>
      <c r="F2589" s="188">
        <v>561.06500000000005</v>
      </c>
      <c r="G2589" s="35"/>
      <c r="H2589" s="36"/>
    </row>
    <row r="2590" spans="1:8" s="2" customFormat="1" ht="16.95" customHeight="1">
      <c r="A2590" s="35"/>
      <c r="B2590" s="36"/>
      <c r="C2590" s="256" t="s">
        <v>3100</v>
      </c>
      <c r="D2590" s="256" t="s">
        <v>3101</v>
      </c>
      <c r="E2590" s="18" t="s">
        <v>529</v>
      </c>
      <c r="F2590" s="188">
        <v>347.86</v>
      </c>
      <c r="G2590" s="35"/>
      <c r="H2590" s="36"/>
    </row>
    <row r="2591" spans="1:8" s="2" customFormat="1" ht="24">
      <c r="A2591" s="35"/>
      <c r="B2591" s="36"/>
      <c r="C2591" s="252" t="s">
        <v>337</v>
      </c>
      <c r="D2591" s="253" t="s">
        <v>338</v>
      </c>
      <c r="E2591" s="254" t="s">
        <v>1</v>
      </c>
      <c r="F2591" s="255">
        <v>125.569</v>
      </c>
      <c r="G2591" s="35"/>
      <c r="H2591" s="36"/>
    </row>
    <row r="2592" spans="1:8" s="2" customFormat="1" ht="16.95" customHeight="1">
      <c r="A2592" s="35"/>
      <c r="B2592" s="36"/>
      <c r="C2592" s="256" t="s">
        <v>1</v>
      </c>
      <c r="D2592" s="256" t="s">
        <v>2064</v>
      </c>
      <c r="E2592" s="18" t="s">
        <v>1</v>
      </c>
      <c r="F2592" s="188">
        <v>0</v>
      </c>
      <c r="G2592" s="35"/>
      <c r="H2592" s="36"/>
    </row>
    <row r="2593" spans="1:8" s="2" customFormat="1" ht="16.95" customHeight="1">
      <c r="A2593" s="35"/>
      <c r="B2593" s="36"/>
      <c r="C2593" s="256" t="s">
        <v>1</v>
      </c>
      <c r="D2593" s="256" t="s">
        <v>2962</v>
      </c>
      <c r="E2593" s="18" t="s">
        <v>1</v>
      </c>
      <c r="F2593" s="188">
        <v>0</v>
      </c>
      <c r="G2593" s="35"/>
      <c r="H2593" s="36"/>
    </row>
    <row r="2594" spans="1:8" s="2" customFormat="1" ht="16.95" customHeight="1">
      <c r="A2594" s="35"/>
      <c r="B2594" s="36"/>
      <c r="C2594" s="256" t="s">
        <v>1</v>
      </c>
      <c r="D2594" s="256" t="s">
        <v>2963</v>
      </c>
      <c r="E2594" s="18" t="s">
        <v>1</v>
      </c>
      <c r="F2594" s="188">
        <v>45.698</v>
      </c>
      <c r="G2594" s="35"/>
      <c r="H2594" s="36"/>
    </row>
    <row r="2595" spans="1:8" s="2" customFormat="1" ht="16.95" customHeight="1">
      <c r="A2595" s="35"/>
      <c r="B2595" s="36"/>
      <c r="C2595" s="256" t="s">
        <v>1</v>
      </c>
      <c r="D2595" s="256" t="s">
        <v>2964</v>
      </c>
      <c r="E2595" s="18" t="s">
        <v>1</v>
      </c>
      <c r="F2595" s="188">
        <v>4.7679999999999998</v>
      </c>
      <c r="G2595" s="35"/>
      <c r="H2595" s="36"/>
    </row>
    <row r="2596" spans="1:8" s="2" customFormat="1" ht="16.95" customHeight="1">
      <c r="A2596" s="35"/>
      <c r="B2596" s="36"/>
      <c r="C2596" s="256" t="s">
        <v>1</v>
      </c>
      <c r="D2596" s="256" t="s">
        <v>2965</v>
      </c>
      <c r="E2596" s="18" t="s">
        <v>1</v>
      </c>
      <c r="F2596" s="188">
        <v>0</v>
      </c>
      <c r="G2596" s="35"/>
      <c r="H2596" s="36"/>
    </row>
    <row r="2597" spans="1:8" s="2" customFormat="1" ht="16.95" customHeight="1">
      <c r="A2597" s="35"/>
      <c r="B2597" s="36"/>
      <c r="C2597" s="256" t="s">
        <v>1</v>
      </c>
      <c r="D2597" s="256" t="s">
        <v>2966</v>
      </c>
      <c r="E2597" s="18" t="s">
        <v>1</v>
      </c>
      <c r="F2597" s="188">
        <v>75.102999999999994</v>
      </c>
      <c r="G2597" s="35"/>
      <c r="H2597" s="36"/>
    </row>
    <row r="2598" spans="1:8" s="2" customFormat="1" ht="16.95" customHeight="1">
      <c r="A2598" s="35"/>
      <c r="B2598" s="36"/>
      <c r="C2598" s="256" t="s">
        <v>337</v>
      </c>
      <c r="D2598" s="256" t="s">
        <v>589</v>
      </c>
      <c r="E2598" s="18" t="s">
        <v>1</v>
      </c>
      <c r="F2598" s="188">
        <v>125.569</v>
      </c>
      <c r="G2598" s="35"/>
      <c r="H2598" s="36"/>
    </row>
    <row r="2599" spans="1:8" s="2" customFormat="1" ht="16.95" customHeight="1">
      <c r="A2599" s="35"/>
      <c r="B2599" s="36"/>
      <c r="C2599" s="257" t="s">
        <v>8511</v>
      </c>
      <c r="D2599" s="35"/>
      <c r="E2599" s="35"/>
      <c r="F2599" s="35"/>
      <c r="G2599" s="35"/>
      <c r="H2599" s="36"/>
    </row>
    <row r="2600" spans="1:8" s="2" customFormat="1" ht="20.399999999999999">
      <c r="A2600" s="35"/>
      <c r="B2600" s="36"/>
      <c r="C2600" s="256" t="s">
        <v>3305</v>
      </c>
      <c r="D2600" s="256" t="s">
        <v>338</v>
      </c>
      <c r="E2600" s="18" t="s">
        <v>529</v>
      </c>
      <c r="F2600" s="188">
        <v>125.569</v>
      </c>
      <c r="G2600" s="35"/>
      <c r="H2600" s="36"/>
    </row>
    <row r="2601" spans="1:8" s="2" customFormat="1" ht="16.95" customHeight="1">
      <c r="A2601" s="35"/>
      <c r="B2601" s="36"/>
      <c r="C2601" s="256" t="s">
        <v>3100</v>
      </c>
      <c r="D2601" s="256" t="s">
        <v>3101</v>
      </c>
      <c r="E2601" s="18" t="s">
        <v>529</v>
      </c>
      <c r="F2601" s="188">
        <v>138.126</v>
      </c>
      <c r="G2601" s="35"/>
      <c r="H2601" s="36"/>
    </row>
    <row r="2602" spans="1:8" s="2" customFormat="1" ht="16.95" customHeight="1">
      <c r="A2602" s="35"/>
      <c r="B2602" s="36"/>
      <c r="C2602" s="252" t="s">
        <v>4838</v>
      </c>
      <c r="D2602" s="253" t="s">
        <v>6712</v>
      </c>
      <c r="E2602" s="254" t="s">
        <v>1</v>
      </c>
      <c r="F2602" s="255">
        <v>419.55</v>
      </c>
      <c r="G2602" s="35"/>
      <c r="H2602" s="36"/>
    </row>
    <row r="2603" spans="1:8" s="2" customFormat="1" ht="16.95" customHeight="1">
      <c r="A2603" s="35"/>
      <c r="B2603" s="36"/>
      <c r="C2603" s="256" t="s">
        <v>1</v>
      </c>
      <c r="D2603" s="256" t="s">
        <v>4836</v>
      </c>
      <c r="E2603" s="18" t="s">
        <v>1</v>
      </c>
      <c r="F2603" s="188">
        <v>0</v>
      </c>
      <c r="G2603" s="35"/>
      <c r="H2603" s="36"/>
    </row>
    <row r="2604" spans="1:8" s="2" customFormat="1" ht="16.95" customHeight="1">
      <c r="A2604" s="35"/>
      <c r="B2604" s="36"/>
      <c r="C2604" s="256" t="s">
        <v>1</v>
      </c>
      <c r="D2604" s="256" t="s">
        <v>4837</v>
      </c>
      <c r="E2604" s="18" t="s">
        <v>1</v>
      </c>
      <c r="F2604" s="188">
        <v>419.55</v>
      </c>
      <c r="G2604" s="35"/>
      <c r="H2604" s="36"/>
    </row>
    <row r="2605" spans="1:8" s="2" customFormat="1" ht="16.95" customHeight="1">
      <c r="A2605" s="35"/>
      <c r="B2605" s="36"/>
      <c r="C2605" s="256" t="s">
        <v>4838</v>
      </c>
      <c r="D2605" s="256" t="s">
        <v>590</v>
      </c>
      <c r="E2605" s="18" t="s">
        <v>1</v>
      </c>
      <c r="F2605" s="188">
        <v>419.55</v>
      </c>
      <c r="G2605" s="35"/>
      <c r="H2605" s="36"/>
    </row>
    <row r="2606" spans="1:8" s="2" customFormat="1" ht="16.95" customHeight="1">
      <c r="A2606" s="35"/>
      <c r="B2606" s="36"/>
      <c r="C2606" s="252" t="s">
        <v>340</v>
      </c>
      <c r="D2606" s="253" t="s">
        <v>341</v>
      </c>
      <c r="E2606" s="254" t="s">
        <v>1</v>
      </c>
      <c r="F2606" s="255">
        <v>66.13</v>
      </c>
      <c r="G2606" s="35"/>
      <c r="H2606" s="36"/>
    </row>
    <row r="2607" spans="1:8" s="2" customFormat="1" ht="16.95" customHeight="1">
      <c r="A2607" s="35"/>
      <c r="B2607" s="36"/>
      <c r="C2607" s="256" t="s">
        <v>1</v>
      </c>
      <c r="D2607" s="256" t="s">
        <v>4836</v>
      </c>
      <c r="E2607" s="18" t="s">
        <v>1</v>
      </c>
      <c r="F2607" s="188">
        <v>0</v>
      </c>
      <c r="G2607" s="35"/>
      <c r="H2607" s="36"/>
    </row>
    <row r="2608" spans="1:8" s="2" customFormat="1" ht="16.95" customHeight="1">
      <c r="A2608" s="35"/>
      <c r="B2608" s="36"/>
      <c r="C2608" s="256" t="s">
        <v>1</v>
      </c>
      <c r="D2608" s="256" t="s">
        <v>4843</v>
      </c>
      <c r="E2608" s="18" t="s">
        <v>1</v>
      </c>
      <c r="F2608" s="188">
        <v>66.13</v>
      </c>
      <c r="G2608" s="35"/>
      <c r="H2608" s="36"/>
    </row>
    <row r="2609" spans="1:8" s="2" customFormat="1" ht="16.95" customHeight="1">
      <c r="A2609" s="35"/>
      <c r="B2609" s="36"/>
      <c r="C2609" s="256" t="s">
        <v>340</v>
      </c>
      <c r="D2609" s="256" t="s">
        <v>590</v>
      </c>
      <c r="E2609" s="18" t="s">
        <v>1</v>
      </c>
      <c r="F2609" s="188">
        <v>66.13</v>
      </c>
      <c r="G2609" s="35"/>
      <c r="H2609" s="36"/>
    </row>
    <row r="2610" spans="1:8" s="2" customFormat="1" ht="16.95" customHeight="1">
      <c r="A2610" s="35"/>
      <c r="B2610" s="36"/>
      <c r="C2610" s="252" t="s">
        <v>4849</v>
      </c>
      <c r="D2610" s="253" t="s">
        <v>6714</v>
      </c>
      <c r="E2610" s="254" t="s">
        <v>1</v>
      </c>
      <c r="F2610" s="255">
        <v>99.77</v>
      </c>
      <c r="G2610" s="35"/>
      <c r="H2610" s="36"/>
    </row>
    <row r="2611" spans="1:8" s="2" customFormat="1" ht="16.95" customHeight="1">
      <c r="A2611" s="35"/>
      <c r="B2611" s="36"/>
      <c r="C2611" s="256" t="s">
        <v>1</v>
      </c>
      <c r="D2611" s="256" t="s">
        <v>4836</v>
      </c>
      <c r="E2611" s="18" t="s">
        <v>1</v>
      </c>
      <c r="F2611" s="188">
        <v>0</v>
      </c>
      <c r="G2611" s="35"/>
      <c r="H2611" s="36"/>
    </row>
    <row r="2612" spans="1:8" s="2" customFormat="1" ht="16.95" customHeight="1">
      <c r="A2612" s="35"/>
      <c r="B2612" s="36"/>
      <c r="C2612" s="256" t="s">
        <v>1</v>
      </c>
      <c r="D2612" s="256" t="s">
        <v>4848</v>
      </c>
      <c r="E2612" s="18" t="s">
        <v>1</v>
      </c>
      <c r="F2612" s="188">
        <v>99.77</v>
      </c>
      <c r="G2612" s="35"/>
      <c r="H2612" s="36"/>
    </row>
    <row r="2613" spans="1:8" s="2" customFormat="1" ht="16.95" customHeight="1">
      <c r="A2613" s="35"/>
      <c r="B2613" s="36"/>
      <c r="C2613" s="256" t="s">
        <v>4849</v>
      </c>
      <c r="D2613" s="256" t="s">
        <v>590</v>
      </c>
      <c r="E2613" s="18" t="s">
        <v>1</v>
      </c>
      <c r="F2613" s="188">
        <v>99.77</v>
      </c>
      <c r="G2613" s="35"/>
      <c r="H2613" s="36"/>
    </row>
    <row r="2614" spans="1:8" s="2" customFormat="1" ht="16.95" customHeight="1">
      <c r="A2614" s="35"/>
      <c r="B2614" s="36"/>
      <c r="C2614" s="252" t="s">
        <v>343</v>
      </c>
      <c r="D2614" s="253" t="s">
        <v>344</v>
      </c>
      <c r="E2614" s="254" t="s">
        <v>1</v>
      </c>
      <c r="F2614" s="255">
        <v>89.62</v>
      </c>
      <c r="G2614" s="35"/>
      <c r="H2614" s="36"/>
    </row>
    <row r="2615" spans="1:8" s="2" customFormat="1" ht="16.95" customHeight="1">
      <c r="A2615" s="35"/>
      <c r="B2615" s="36"/>
      <c r="C2615" s="256" t="s">
        <v>1</v>
      </c>
      <c r="D2615" s="256" t="s">
        <v>4836</v>
      </c>
      <c r="E2615" s="18" t="s">
        <v>1</v>
      </c>
      <c r="F2615" s="188">
        <v>0</v>
      </c>
      <c r="G2615" s="35"/>
      <c r="H2615" s="36"/>
    </row>
    <row r="2616" spans="1:8" s="2" customFormat="1" ht="16.95" customHeight="1">
      <c r="A2616" s="35"/>
      <c r="B2616" s="36"/>
      <c r="C2616" s="256" t="s">
        <v>1</v>
      </c>
      <c r="D2616" s="256" t="s">
        <v>4854</v>
      </c>
      <c r="E2616" s="18" t="s">
        <v>1</v>
      </c>
      <c r="F2616" s="188">
        <v>89.62</v>
      </c>
      <c r="G2616" s="35"/>
      <c r="H2616" s="36"/>
    </row>
    <row r="2617" spans="1:8" s="2" customFormat="1" ht="16.95" customHeight="1">
      <c r="A2617" s="35"/>
      <c r="B2617" s="36"/>
      <c r="C2617" s="256" t="s">
        <v>343</v>
      </c>
      <c r="D2617" s="256" t="s">
        <v>590</v>
      </c>
      <c r="E2617" s="18" t="s">
        <v>1</v>
      </c>
      <c r="F2617" s="188">
        <v>89.62</v>
      </c>
      <c r="G2617" s="35"/>
      <c r="H2617" s="36"/>
    </row>
    <row r="2618" spans="1:8" s="2" customFormat="1" ht="16.95" customHeight="1">
      <c r="A2618" s="35"/>
      <c r="B2618" s="36"/>
      <c r="C2618" s="257" t="s">
        <v>8511</v>
      </c>
      <c r="D2618" s="35"/>
      <c r="E2618" s="35"/>
      <c r="F2618" s="35"/>
      <c r="G2618" s="35"/>
      <c r="H2618" s="36"/>
    </row>
    <row r="2619" spans="1:8" s="2" customFormat="1" ht="16.95" customHeight="1">
      <c r="A2619" s="35"/>
      <c r="B2619" s="36"/>
      <c r="C2619" s="256" t="s">
        <v>4851</v>
      </c>
      <c r="D2619" s="256" t="s">
        <v>4852</v>
      </c>
      <c r="E2619" s="18" t="s">
        <v>529</v>
      </c>
      <c r="F2619" s="188">
        <v>89.62</v>
      </c>
      <c r="G2619" s="35"/>
      <c r="H2619" s="36"/>
    </row>
    <row r="2620" spans="1:8" s="2" customFormat="1" ht="20.399999999999999">
      <c r="A2620" s="35"/>
      <c r="B2620" s="36"/>
      <c r="C2620" s="256" t="s">
        <v>2511</v>
      </c>
      <c r="D2620" s="256" t="s">
        <v>2512</v>
      </c>
      <c r="E2620" s="18" t="s">
        <v>529</v>
      </c>
      <c r="F2620" s="188">
        <v>182.41</v>
      </c>
      <c r="G2620" s="35"/>
      <c r="H2620" s="36"/>
    </row>
    <row r="2621" spans="1:8" s="2" customFormat="1" ht="16.95" customHeight="1">
      <c r="A2621" s="35"/>
      <c r="B2621" s="36"/>
      <c r="C2621" s="252" t="s">
        <v>346</v>
      </c>
      <c r="D2621" s="253" t="s">
        <v>347</v>
      </c>
      <c r="E2621" s="254" t="s">
        <v>1</v>
      </c>
      <c r="F2621" s="255">
        <v>38.6</v>
      </c>
      <c r="G2621" s="35"/>
      <c r="H2621" s="36"/>
    </row>
    <row r="2622" spans="1:8" s="2" customFormat="1" ht="16.95" customHeight="1">
      <c r="A2622" s="35"/>
      <c r="B2622" s="36"/>
      <c r="C2622" s="256" t="s">
        <v>1</v>
      </c>
      <c r="D2622" s="256" t="s">
        <v>4836</v>
      </c>
      <c r="E2622" s="18" t="s">
        <v>1</v>
      </c>
      <c r="F2622" s="188">
        <v>0</v>
      </c>
      <c r="G2622" s="35"/>
      <c r="H2622" s="36"/>
    </row>
    <row r="2623" spans="1:8" s="2" customFormat="1" ht="16.95" customHeight="1">
      <c r="A2623" s="35"/>
      <c r="B2623" s="36"/>
      <c r="C2623" s="256" t="s">
        <v>1</v>
      </c>
      <c r="D2623" s="256" t="s">
        <v>4859</v>
      </c>
      <c r="E2623" s="18" t="s">
        <v>1</v>
      </c>
      <c r="F2623" s="188">
        <v>38.6</v>
      </c>
      <c r="G2623" s="35"/>
      <c r="H2623" s="36"/>
    </row>
    <row r="2624" spans="1:8" s="2" customFormat="1" ht="16.95" customHeight="1">
      <c r="A2624" s="35"/>
      <c r="B2624" s="36"/>
      <c r="C2624" s="256" t="s">
        <v>346</v>
      </c>
      <c r="D2624" s="256" t="s">
        <v>590</v>
      </c>
      <c r="E2624" s="18" t="s">
        <v>1</v>
      </c>
      <c r="F2624" s="188">
        <v>38.6</v>
      </c>
      <c r="G2624" s="35"/>
      <c r="H2624" s="36"/>
    </row>
    <row r="2625" spans="1:8" s="2" customFormat="1" ht="16.95" customHeight="1">
      <c r="A2625" s="35"/>
      <c r="B2625" s="36"/>
      <c r="C2625" s="257" t="s">
        <v>8511</v>
      </c>
      <c r="D2625" s="35"/>
      <c r="E2625" s="35"/>
      <c r="F2625" s="35"/>
      <c r="G2625" s="35"/>
      <c r="H2625" s="36"/>
    </row>
    <row r="2626" spans="1:8" s="2" customFormat="1" ht="16.95" customHeight="1">
      <c r="A2626" s="35"/>
      <c r="B2626" s="36"/>
      <c r="C2626" s="256" t="s">
        <v>4856</v>
      </c>
      <c r="D2626" s="256" t="s">
        <v>4857</v>
      </c>
      <c r="E2626" s="18" t="s">
        <v>529</v>
      </c>
      <c r="F2626" s="188">
        <v>38.6</v>
      </c>
      <c r="G2626" s="35"/>
      <c r="H2626" s="36"/>
    </row>
    <row r="2627" spans="1:8" s="2" customFormat="1" ht="20.399999999999999">
      <c r="A2627" s="35"/>
      <c r="B2627" s="36"/>
      <c r="C2627" s="256" t="s">
        <v>2511</v>
      </c>
      <c r="D2627" s="256" t="s">
        <v>2512</v>
      </c>
      <c r="E2627" s="18" t="s">
        <v>529</v>
      </c>
      <c r="F2627" s="188">
        <v>182.41</v>
      </c>
      <c r="G2627" s="35"/>
      <c r="H2627" s="36"/>
    </row>
    <row r="2628" spans="1:8" s="2" customFormat="1" ht="16.95" customHeight="1">
      <c r="A2628" s="35"/>
      <c r="B2628" s="36"/>
      <c r="C2628" s="252" t="s">
        <v>348</v>
      </c>
      <c r="D2628" s="253" t="s">
        <v>349</v>
      </c>
      <c r="E2628" s="254" t="s">
        <v>1</v>
      </c>
      <c r="F2628" s="255">
        <v>2638.83</v>
      </c>
      <c r="G2628" s="35"/>
      <c r="H2628" s="36"/>
    </row>
    <row r="2629" spans="1:8" s="2" customFormat="1" ht="16.95" customHeight="1">
      <c r="A2629" s="35"/>
      <c r="B2629" s="36"/>
      <c r="C2629" s="256" t="s">
        <v>1</v>
      </c>
      <c r="D2629" s="256" t="s">
        <v>577</v>
      </c>
      <c r="E2629" s="18" t="s">
        <v>1</v>
      </c>
      <c r="F2629" s="188">
        <v>0</v>
      </c>
      <c r="G2629" s="35"/>
      <c r="H2629" s="36"/>
    </row>
    <row r="2630" spans="1:8" s="2" customFormat="1" ht="16.95" customHeight="1">
      <c r="A2630" s="35"/>
      <c r="B2630" s="36"/>
      <c r="C2630" s="256" t="s">
        <v>1</v>
      </c>
      <c r="D2630" s="256" t="s">
        <v>840</v>
      </c>
      <c r="E2630" s="18" t="s">
        <v>1</v>
      </c>
      <c r="F2630" s="188">
        <v>0</v>
      </c>
      <c r="G2630" s="35"/>
      <c r="H2630" s="36"/>
    </row>
    <row r="2631" spans="1:8" s="2" customFormat="1" ht="16.95" customHeight="1">
      <c r="A2631" s="35"/>
      <c r="B2631" s="36"/>
      <c r="C2631" s="256" t="s">
        <v>1</v>
      </c>
      <c r="D2631" s="256" t="s">
        <v>4864</v>
      </c>
      <c r="E2631" s="18" t="s">
        <v>1</v>
      </c>
      <c r="F2631" s="188">
        <v>2783.53</v>
      </c>
      <c r="G2631" s="35"/>
      <c r="H2631" s="36"/>
    </row>
    <row r="2632" spans="1:8" s="2" customFormat="1" ht="16.95" customHeight="1">
      <c r="A2632" s="35"/>
      <c r="B2632" s="36"/>
      <c r="C2632" s="256" t="s">
        <v>1</v>
      </c>
      <c r="D2632" s="256" t="s">
        <v>4865</v>
      </c>
      <c r="E2632" s="18" t="s">
        <v>1</v>
      </c>
      <c r="F2632" s="188">
        <v>-71.680000000000007</v>
      </c>
      <c r="G2632" s="35"/>
      <c r="H2632" s="36"/>
    </row>
    <row r="2633" spans="1:8" s="2" customFormat="1" ht="16.95" customHeight="1">
      <c r="A2633" s="35"/>
      <c r="B2633" s="36"/>
      <c r="C2633" s="256" t="s">
        <v>1</v>
      </c>
      <c r="D2633" s="256" t="s">
        <v>4866</v>
      </c>
      <c r="E2633" s="18" t="s">
        <v>1</v>
      </c>
      <c r="F2633" s="188">
        <v>-73.02</v>
      </c>
      <c r="G2633" s="35"/>
      <c r="H2633" s="36"/>
    </row>
    <row r="2634" spans="1:8" s="2" customFormat="1" ht="16.95" customHeight="1">
      <c r="A2634" s="35"/>
      <c r="B2634" s="36"/>
      <c r="C2634" s="256" t="s">
        <v>348</v>
      </c>
      <c r="D2634" s="256" t="s">
        <v>590</v>
      </c>
      <c r="E2634" s="18" t="s">
        <v>1</v>
      </c>
      <c r="F2634" s="188">
        <v>2638.83</v>
      </c>
      <c r="G2634" s="35"/>
      <c r="H2634" s="36"/>
    </row>
    <row r="2635" spans="1:8" s="2" customFormat="1" ht="16.95" customHeight="1">
      <c r="A2635" s="35"/>
      <c r="B2635" s="36"/>
      <c r="C2635" s="257" t="s">
        <v>8511</v>
      </c>
      <c r="D2635" s="35"/>
      <c r="E2635" s="35"/>
      <c r="F2635" s="35"/>
      <c r="G2635" s="35"/>
      <c r="H2635" s="36"/>
    </row>
    <row r="2636" spans="1:8" s="2" customFormat="1" ht="16.95" customHeight="1">
      <c r="A2636" s="35"/>
      <c r="B2636" s="36"/>
      <c r="C2636" s="256" t="s">
        <v>4861</v>
      </c>
      <c r="D2636" s="256" t="s">
        <v>4862</v>
      </c>
      <c r="E2636" s="18" t="s">
        <v>529</v>
      </c>
      <c r="F2636" s="188">
        <v>2638.83</v>
      </c>
      <c r="G2636" s="35"/>
      <c r="H2636" s="36"/>
    </row>
    <row r="2637" spans="1:8" s="2" customFormat="1" ht="20.399999999999999">
      <c r="A2637" s="35"/>
      <c r="B2637" s="36"/>
      <c r="C2637" s="256" t="s">
        <v>2483</v>
      </c>
      <c r="D2637" s="256" t="s">
        <v>2484</v>
      </c>
      <c r="E2637" s="18" t="s">
        <v>574</v>
      </c>
      <c r="F2637" s="188">
        <v>194.84700000000001</v>
      </c>
      <c r="G2637" s="35"/>
      <c r="H2637" s="36"/>
    </row>
    <row r="2638" spans="1:8" s="2" customFormat="1" ht="16.95" customHeight="1">
      <c r="A2638" s="35"/>
      <c r="B2638" s="36"/>
      <c r="C2638" s="256" t="s">
        <v>2826</v>
      </c>
      <c r="D2638" s="256" t="s">
        <v>2827</v>
      </c>
      <c r="E2638" s="18" t="s">
        <v>529</v>
      </c>
      <c r="F2638" s="188">
        <v>2783.53</v>
      </c>
      <c r="G2638" s="35"/>
      <c r="H2638" s="36"/>
    </row>
    <row r="2639" spans="1:8" s="2" customFormat="1" ht="16.95" customHeight="1">
      <c r="A2639" s="35"/>
      <c r="B2639" s="36"/>
      <c r="C2639" s="252" t="s">
        <v>351</v>
      </c>
      <c r="D2639" s="253" t="s">
        <v>352</v>
      </c>
      <c r="E2639" s="254" t="s">
        <v>1</v>
      </c>
      <c r="F2639" s="255">
        <v>54.19</v>
      </c>
      <c r="G2639" s="35"/>
      <c r="H2639" s="36"/>
    </row>
    <row r="2640" spans="1:8" s="2" customFormat="1" ht="16.95" customHeight="1">
      <c r="A2640" s="35"/>
      <c r="B2640" s="36"/>
      <c r="C2640" s="256" t="s">
        <v>1</v>
      </c>
      <c r="D2640" s="256" t="s">
        <v>577</v>
      </c>
      <c r="E2640" s="18" t="s">
        <v>1</v>
      </c>
      <c r="F2640" s="188">
        <v>0</v>
      </c>
      <c r="G2640" s="35"/>
      <c r="H2640" s="36"/>
    </row>
    <row r="2641" spans="1:8" s="2" customFormat="1" ht="16.95" customHeight="1">
      <c r="A2641" s="35"/>
      <c r="B2641" s="36"/>
      <c r="C2641" s="256" t="s">
        <v>1</v>
      </c>
      <c r="D2641" s="256" t="s">
        <v>840</v>
      </c>
      <c r="E2641" s="18" t="s">
        <v>1</v>
      </c>
      <c r="F2641" s="188">
        <v>0</v>
      </c>
      <c r="G2641" s="35"/>
      <c r="H2641" s="36"/>
    </row>
    <row r="2642" spans="1:8" s="2" customFormat="1" ht="16.95" customHeight="1">
      <c r="A2642" s="35"/>
      <c r="B2642" s="36"/>
      <c r="C2642" s="256" t="s">
        <v>1</v>
      </c>
      <c r="D2642" s="256" t="s">
        <v>4871</v>
      </c>
      <c r="E2642" s="18" t="s">
        <v>1</v>
      </c>
      <c r="F2642" s="188">
        <v>41.19</v>
      </c>
      <c r="G2642" s="35"/>
      <c r="H2642" s="36"/>
    </row>
    <row r="2643" spans="1:8" s="2" customFormat="1" ht="16.95" customHeight="1">
      <c r="A2643" s="35"/>
      <c r="B2643" s="36"/>
      <c r="C2643" s="256" t="s">
        <v>1</v>
      </c>
      <c r="D2643" s="256" t="s">
        <v>4872</v>
      </c>
      <c r="E2643" s="18" t="s">
        <v>1</v>
      </c>
      <c r="F2643" s="188">
        <v>13</v>
      </c>
      <c r="G2643" s="35"/>
      <c r="H2643" s="36"/>
    </row>
    <row r="2644" spans="1:8" s="2" customFormat="1" ht="16.95" customHeight="1">
      <c r="A2644" s="35"/>
      <c r="B2644" s="36"/>
      <c r="C2644" s="256" t="s">
        <v>351</v>
      </c>
      <c r="D2644" s="256" t="s">
        <v>590</v>
      </c>
      <c r="E2644" s="18" t="s">
        <v>1</v>
      </c>
      <c r="F2644" s="188">
        <v>54.19</v>
      </c>
      <c r="G2644" s="35"/>
      <c r="H2644" s="36"/>
    </row>
    <row r="2645" spans="1:8" s="2" customFormat="1" ht="16.95" customHeight="1">
      <c r="A2645" s="35"/>
      <c r="B2645" s="36"/>
      <c r="C2645" s="257" t="s">
        <v>8511</v>
      </c>
      <c r="D2645" s="35"/>
      <c r="E2645" s="35"/>
      <c r="F2645" s="35"/>
      <c r="G2645" s="35"/>
      <c r="H2645" s="36"/>
    </row>
    <row r="2646" spans="1:8" s="2" customFormat="1" ht="16.95" customHeight="1">
      <c r="A2646" s="35"/>
      <c r="B2646" s="36"/>
      <c r="C2646" s="256" t="s">
        <v>4868</v>
      </c>
      <c r="D2646" s="256" t="s">
        <v>4869</v>
      </c>
      <c r="E2646" s="18" t="s">
        <v>529</v>
      </c>
      <c r="F2646" s="188">
        <v>54.19</v>
      </c>
      <c r="G2646" s="35"/>
      <c r="H2646" s="36"/>
    </row>
    <row r="2647" spans="1:8" s="2" customFormat="1" ht="20.399999999999999">
      <c r="A2647" s="35"/>
      <c r="B2647" s="36"/>
      <c r="C2647" s="256" t="s">
        <v>2511</v>
      </c>
      <c r="D2647" s="256" t="s">
        <v>2512</v>
      </c>
      <c r="E2647" s="18" t="s">
        <v>529</v>
      </c>
      <c r="F2647" s="188">
        <v>182.41</v>
      </c>
      <c r="G2647" s="35"/>
      <c r="H2647" s="36"/>
    </row>
    <row r="2648" spans="1:8" s="2" customFormat="1" ht="16.95" customHeight="1">
      <c r="A2648" s="35"/>
      <c r="B2648" s="36"/>
      <c r="C2648" s="252" t="s">
        <v>4878</v>
      </c>
      <c r="D2648" s="253" t="s">
        <v>6716</v>
      </c>
      <c r="E2648" s="254" t="s">
        <v>1</v>
      </c>
      <c r="F2648" s="255">
        <v>89.8</v>
      </c>
      <c r="G2648" s="35"/>
      <c r="H2648" s="36"/>
    </row>
    <row r="2649" spans="1:8" s="2" customFormat="1" ht="16.95" customHeight="1">
      <c r="A2649" s="35"/>
      <c r="B2649" s="36"/>
      <c r="C2649" s="256" t="s">
        <v>1</v>
      </c>
      <c r="D2649" s="256" t="s">
        <v>577</v>
      </c>
      <c r="E2649" s="18" t="s">
        <v>1</v>
      </c>
      <c r="F2649" s="188">
        <v>0</v>
      </c>
      <c r="G2649" s="35"/>
      <c r="H2649" s="36"/>
    </row>
    <row r="2650" spans="1:8" s="2" customFormat="1" ht="16.95" customHeight="1">
      <c r="A2650" s="35"/>
      <c r="B2650" s="36"/>
      <c r="C2650" s="256" t="s">
        <v>1</v>
      </c>
      <c r="D2650" s="256" t="s">
        <v>840</v>
      </c>
      <c r="E2650" s="18" t="s">
        <v>1</v>
      </c>
      <c r="F2650" s="188">
        <v>0</v>
      </c>
      <c r="G2650" s="35"/>
      <c r="H2650" s="36"/>
    </row>
    <row r="2651" spans="1:8" s="2" customFormat="1" ht="16.95" customHeight="1">
      <c r="A2651" s="35"/>
      <c r="B2651" s="36"/>
      <c r="C2651" s="256" t="s">
        <v>1</v>
      </c>
      <c r="D2651" s="256" t="s">
        <v>4877</v>
      </c>
      <c r="E2651" s="18" t="s">
        <v>1</v>
      </c>
      <c r="F2651" s="188">
        <v>89.8</v>
      </c>
      <c r="G2651" s="35"/>
      <c r="H2651" s="36"/>
    </row>
    <row r="2652" spans="1:8" s="2" customFormat="1" ht="16.95" customHeight="1">
      <c r="A2652" s="35"/>
      <c r="B2652" s="36"/>
      <c r="C2652" s="256" t="s">
        <v>4878</v>
      </c>
      <c r="D2652" s="256" t="s">
        <v>590</v>
      </c>
      <c r="E2652" s="18" t="s">
        <v>1</v>
      </c>
      <c r="F2652" s="188">
        <v>89.8</v>
      </c>
      <c r="G2652" s="35"/>
      <c r="H2652" s="36"/>
    </row>
    <row r="2653" spans="1:8" s="2" customFormat="1" ht="16.95" customHeight="1">
      <c r="A2653" s="35"/>
      <c r="B2653" s="36"/>
      <c r="C2653" s="252" t="s">
        <v>354</v>
      </c>
      <c r="D2653" s="253" t="s">
        <v>355</v>
      </c>
      <c r="E2653" s="254" t="s">
        <v>1</v>
      </c>
      <c r="F2653" s="255">
        <v>144.69999999999999</v>
      </c>
      <c r="G2653" s="35"/>
      <c r="H2653" s="36"/>
    </row>
    <row r="2654" spans="1:8" s="2" customFormat="1" ht="16.95" customHeight="1">
      <c r="A2654" s="35"/>
      <c r="B2654" s="36"/>
      <c r="C2654" s="256" t="s">
        <v>1</v>
      </c>
      <c r="D2654" s="256" t="s">
        <v>577</v>
      </c>
      <c r="E2654" s="18" t="s">
        <v>1</v>
      </c>
      <c r="F2654" s="188">
        <v>0</v>
      </c>
      <c r="G2654" s="35"/>
      <c r="H2654" s="36"/>
    </row>
    <row r="2655" spans="1:8" s="2" customFormat="1" ht="16.95" customHeight="1">
      <c r="A2655" s="35"/>
      <c r="B2655" s="36"/>
      <c r="C2655" s="256" t="s">
        <v>1</v>
      </c>
      <c r="D2655" s="256" t="s">
        <v>840</v>
      </c>
      <c r="E2655" s="18" t="s">
        <v>1</v>
      </c>
      <c r="F2655" s="188">
        <v>0</v>
      </c>
      <c r="G2655" s="35"/>
      <c r="H2655" s="36"/>
    </row>
    <row r="2656" spans="1:8" s="2" customFormat="1" ht="16.95" customHeight="1">
      <c r="A2656" s="35"/>
      <c r="B2656" s="36"/>
      <c r="C2656" s="256" t="s">
        <v>1</v>
      </c>
      <c r="D2656" s="256" t="s">
        <v>4883</v>
      </c>
      <c r="E2656" s="18" t="s">
        <v>1</v>
      </c>
      <c r="F2656" s="188">
        <v>71.680000000000007</v>
      </c>
      <c r="G2656" s="35"/>
      <c r="H2656" s="36"/>
    </row>
    <row r="2657" spans="1:8" s="2" customFormat="1" ht="16.95" customHeight="1">
      <c r="A2657" s="35"/>
      <c r="B2657" s="36"/>
      <c r="C2657" s="256" t="s">
        <v>1</v>
      </c>
      <c r="D2657" s="256" t="s">
        <v>4884</v>
      </c>
      <c r="E2657" s="18" t="s">
        <v>1</v>
      </c>
      <c r="F2657" s="188">
        <v>73.02</v>
      </c>
      <c r="G2657" s="35"/>
      <c r="H2657" s="36"/>
    </row>
    <row r="2658" spans="1:8" s="2" customFormat="1" ht="16.95" customHeight="1">
      <c r="A2658" s="35"/>
      <c r="B2658" s="36"/>
      <c r="C2658" s="256" t="s">
        <v>354</v>
      </c>
      <c r="D2658" s="256" t="s">
        <v>590</v>
      </c>
      <c r="E2658" s="18" t="s">
        <v>1</v>
      </c>
      <c r="F2658" s="188">
        <v>144.69999999999999</v>
      </c>
      <c r="G2658" s="35"/>
      <c r="H2658" s="36"/>
    </row>
    <row r="2659" spans="1:8" s="2" customFormat="1" ht="16.95" customHeight="1">
      <c r="A2659" s="35"/>
      <c r="B2659" s="36"/>
      <c r="C2659" s="257" t="s">
        <v>8511</v>
      </c>
      <c r="D2659" s="35"/>
      <c r="E2659" s="35"/>
      <c r="F2659" s="35"/>
      <c r="G2659" s="35"/>
      <c r="H2659" s="36"/>
    </row>
    <row r="2660" spans="1:8" s="2" customFormat="1" ht="16.95" customHeight="1">
      <c r="A2660" s="35"/>
      <c r="B2660" s="36"/>
      <c r="C2660" s="256" t="s">
        <v>4880</v>
      </c>
      <c r="D2660" s="256" t="s">
        <v>4881</v>
      </c>
      <c r="E2660" s="18" t="s">
        <v>529</v>
      </c>
      <c r="F2660" s="188">
        <v>144.69999999999999</v>
      </c>
      <c r="G2660" s="35"/>
      <c r="H2660" s="36"/>
    </row>
    <row r="2661" spans="1:8" s="2" customFormat="1" ht="20.399999999999999">
      <c r="A2661" s="35"/>
      <c r="B2661" s="36"/>
      <c r="C2661" s="256" t="s">
        <v>2483</v>
      </c>
      <c r="D2661" s="256" t="s">
        <v>2484</v>
      </c>
      <c r="E2661" s="18" t="s">
        <v>574</v>
      </c>
      <c r="F2661" s="188">
        <v>194.84700000000001</v>
      </c>
      <c r="G2661" s="35"/>
      <c r="H2661" s="36"/>
    </row>
    <row r="2662" spans="1:8" s="2" customFormat="1" ht="16.95" customHeight="1">
      <c r="A2662" s="35"/>
      <c r="B2662" s="36"/>
      <c r="C2662" s="256" t="s">
        <v>2826</v>
      </c>
      <c r="D2662" s="256" t="s">
        <v>2827</v>
      </c>
      <c r="E2662" s="18" t="s">
        <v>529</v>
      </c>
      <c r="F2662" s="188">
        <v>2783.53</v>
      </c>
      <c r="G2662" s="35"/>
      <c r="H2662" s="36"/>
    </row>
    <row r="2663" spans="1:8" s="2" customFormat="1" ht="16.95" customHeight="1">
      <c r="A2663" s="35"/>
      <c r="B2663" s="36"/>
      <c r="C2663" s="252" t="s">
        <v>357</v>
      </c>
      <c r="D2663" s="253" t="s">
        <v>358</v>
      </c>
      <c r="E2663" s="254" t="s">
        <v>1</v>
      </c>
      <c r="F2663" s="255">
        <v>387.42</v>
      </c>
      <c r="G2663" s="35"/>
      <c r="H2663" s="36"/>
    </row>
    <row r="2664" spans="1:8" s="2" customFormat="1" ht="16.95" customHeight="1">
      <c r="A2664" s="35"/>
      <c r="B2664" s="36"/>
      <c r="C2664" s="256" t="s">
        <v>1</v>
      </c>
      <c r="D2664" s="256" t="s">
        <v>4889</v>
      </c>
      <c r="E2664" s="18" t="s">
        <v>1</v>
      </c>
      <c r="F2664" s="188">
        <v>0</v>
      </c>
      <c r="G2664" s="35"/>
      <c r="H2664" s="36"/>
    </row>
    <row r="2665" spans="1:8" s="2" customFormat="1" ht="16.95" customHeight="1">
      <c r="A2665" s="35"/>
      <c r="B2665" s="36"/>
      <c r="C2665" s="256" t="s">
        <v>1</v>
      </c>
      <c r="D2665" s="256" t="s">
        <v>4890</v>
      </c>
      <c r="E2665" s="18" t="s">
        <v>1</v>
      </c>
      <c r="F2665" s="188">
        <v>387.42</v>
      </c>
      <c r="G2665" s="35"/>
      <c r="H2665" s="36"/>
    </row>
    <row r="2666" spans="1:8" s="2" customFormat="1" ht="16.95" customHeight="1">
      <c r="A2666" s="35"/>
      <c r="B2666" s="36"/>
      <c r="C2666" s="256" t="s">
        <v>357</v>
      </c>
      <c r="D2666" s="256" t="s">
        <v>589</v>
      </c>
      <c r="E2666" s="18" t="s">
        <v>1</v>
      </c>
      <c r="F2666" s="188">
        <v>387.42</v>
      </c>
      <c r="G2666" s="35"/>
      <c r="H2666" s="36"/>
    </row>
    <row r="2667" spans="1:8" s="2" customFormat="1" ht="16.95" customHeight="1">
      <c r="A2667" s="35"/>
      <c r="B2667" s="36"/>
      <c r="C2667" s="257" t="s">
        <v>8511</v>
      </c>
      <c r="D2667" s="35"/>
      <c r="E2667" s="35"/>
      <c r="F2667" s="35"/>
      <c r="G2667" s="35"/>
      <c r="H2667" s="36"/>
    </row>
    <row r="2668" spans="1:8" s="2" customFormat="1" ht="16.95" customHeight="1">
      <c r="A2668" s="35"/>
      <c r="B2668" s="36"/>
      <c r="C2668" s="256" t="s">
        <v>4886</v>
      </c>
      <c r="D2668" s="256" t="s">
        <v>4887</v>
      </c>
      <c r="E2668" s="18" t="s">
        <v>529</v>
      </c>
      <c r="F2668" s="188">
        <v>548.39</v>
      </c>
      <c r="G2668" s="35"/>
      <c r="H2668" s="36"/>
    </row>
    <row r="2669" spans="1:8" s="2" customFormat="1" ht="16.95" customHeight="1">
      <c r="A2669" s="35"/>
      <c r="B2669" s="36"/>
      <c r="C2669" s="256" t="s">
        <v>1003</v>
      </c>
      <c r="D2669" s="256" t="s">
        <v>1004</v>
      </c>
      <c r="E2669" s="18" t="s">
        <v>529</v>
      </c>
      <c r="F2669" s="188">
        <v>387.42</v>
      </c>
      <c r="G2669" s="35"/>
      <c r="H2669" s="36"/>
    </row>
    <row r="2670" spans="1:8" s="2" customFormat="1" ht="20.399999999999999">
      <c r="A2670" s="35"/>
      <c r="B2670" s="36"/>
      <c r="C2670" s="256" t="s">
        <v>1011</v>
      </c>
      <c r="D2670" s="256" t="s">
        <v>1012</v>
      </c>
      <c r="E2670" s="18" t="s">
        <v>529</v>
      </c>
      <c r="F2670" s="188">
        <v>387.42</v>
      </c>
      <c r="G2670" s="35"/>
      <c r="H2670" s="36"/>
    </row>
    <row r="2671" spans="1:8" s="2" customFormat="1" ht="20.399999999999999">
      <c r="A2671" s="35"/>
      <c r="B2671" s="36"/>
      <c r="C2671" s="256" t="s">
        <v>1015</v>
      </c>
      <c r="D2671" s="256" t="s">
        <v>1016</v>
      </c>
      <c r="E2671" s="18" t="s">
        <v>529</v>
      </c>
      <c r="F2671" s="188">
        <v>395.16800000000001</v>
      </c>
      <c r="G2671" s="35"/>
      <c r="H2671" s="36"/>
    </row>
    <row r="2672" spans="1:8" s="2" customFormat="1" ht="16.95" customHeight="1">
      <c r="A2672" s="35"/>
      <c r="B2672" s="36"/>
      <c r="C2672" s="252" t="s">
        <v>360</v>
      </c>
      <c r="D2672" s="253" t="s">
        <v>361</v>
      </c>
      <c r="E2672" s="254" t="s">
        <v>1</v>
      </c>
      <c r="F2672" s="255">
        <v>79.25</v>
      </c>
      <c r="G2672" s="35"/>
      <c r="H2672" s="36"/>
    </row>
    <row r="2673" spans="1:8" s="2" customFormat="1" ht="16.95" customHeight="1">
      <c r="A2673" s="35"/>
      <c r="B2673" s="36"/>
      <c r="C2673" s="256" t="s">
        <v>1</v>
      </c>
      <c r="D2673" s="256" t="s">
        <v>362</v>
      </c>
      <c r="E2673" s="18" t="s">
        <v>1</v>
      </c>
      <c r="F2673" s="188">
        <v>79.25</v>
      </c>
      <c r="G2673" s="35"/>
      <c r="H2673" s="36"/>
    </row>
    <row r="2674" spans="1:8" s="2" customFormat="1" ht="16.95" customHeight="1">
      <c r="A2674" s="35"/>
      <c r="B2674" s="36"/>
      <c r="C2674" s="256" t="s">
        <v>360</v>
      </c>
      <c r="D2674" s="256" t="s">
        <v>589</v>
      </c>
      <c r="E2674" s="18" t="s">
        <v>1</v>
      </c>
      <c r="F2674" s="188">
        <v>79.25</v>
      </c>
      <c r="G2674" s="35"/>
      <c r="H2674" s="36"/>
    </row>
    <row r="2675" spans="1:8" s="2" customFormat="1" ht="16.95" customHeight="1">
      <c r="A2675" s="35"/>
      <c r="B2675" s="36"/>
      <c r="C2675" s="257" t="s">
        <v>8511</v>
      </c>
      <c r="D2675" s="35"/>
      <c r="E2675" s="35"/>
      <c r="F2675" s="35"/>
      <c r="G2675" s="35"/>
      <c r="H2675" s="36"/>
    </row>
    <row r="2676" spans="1:8" s="2" customFormat="1" ht="16.95" customHeight="1">
      <c r="A2676" s="35"/>
      <c r="B2676" s="36"/>
      <c r="C2676" s="256" t="s">
        <v>4886</v>
      </c>
      <c r="D2676" s="256" t="s">
        <v>4887</v>
      </c>
      <c r="E2676" s="18" t="s">
        <v>529</v>
      </c>
      <c r="F2676" s="188">
        <v>548.39</v>
      </c>
      <c r="G2676" s="35"/>
      <c r="H2676" s="36"/>
    </row>
    <row r="2677" spans="1:8" s="2" customFormat="1" ht="16.95" customHeight="1">
      <c r="A2677" s="35"/>
      <c r="B2677" s="36"/>
      <c r="C2677" s="256" t="s">
        <v>2014</v>
      </c>
      <c r="D2677" s="256" t="s">
        <v>2015</v>
      </c>
      <c r="E2677" s="18" t="s">
        <v>574</v>
      </c>
      <c r="F2677" s="188">
        <v>9.6660000000000004</v>
      </c>
      <c r="G2677" s="35"/>
      <c r="H2677" s="36"/>
    </row>
    <row r="2678" spans="1:8" s="2" customFormat="1" ht="16.95" customHeight="1">
      <c r="A2678" s="35"/>
      <c r="B2678" s="36"/>
      <c r="C2678" s="256" t="s">
        <v>2055</v>
      </c>
      <c r="D2678" s="256" t="s">
        <v>2056</v>
      </c>
      <c r="E2678" s="18" t="s">
        <v>574</v>
      </c>
      <c r="F2678" s="188">
        <v>27.613</v>
      </c>
      <c r="G2678" s="35"/>
      <c r="H2678" s="36"/>
    </row>
    <row r="2679" spans="1:8" s="2" customFormat="1" ht="16.95" customHeight="1">
      <c r="A2679" s="35"/>
      <c r="B2679" s="36"/>
      <c r="C2679" s="256" t="s">
        <v>2883</v>
      </c>
      <c r="D2679" s="256" t="s">
        <v>2884</v>
      </c>
      <c r="E2679" s="18" t="s">
        <v>529</v>
      </c>
      <c r="F2679" s="188">
        <v>364.25</v>
      </c>
      <c r="G2679" s="35"/>
      <c r="H2679" s="36"/>
    </row>
    <row r="2680" spans="1:8" s="2" customFormat="1" ht="20.399999999999999">
      <c r="A2680" s="35"/>
      <c r="B2680" s="36"/>
      <c r="C2680" s="256" t="s">
        <v>2914</v>
      </c>
      <c r="D2680" s="256" t="s">
        <v>2915</v>
      </c>
      <c r="E2680" s="18" t="s">
        <v>529</v>
      </c>
      <c r="F2680" s="188">
        <v>95.85</v>
      </c>
      <c r="G2680" s="35"/>
      <c r="H2680" s="36"/>
    </row>
    <row r="2681" spans="1:8" s="2" customFormat="1" ht="16.95" customHeight="1">
      <c r="A2681" s="35"/>
      <c r="B2681" s="36"/>
      <c r="C2681" s="256" t="s">
        <v>4334</v>
      </c>
      <c r="D2681" s="256" t="s">
        <v>4335</v>
      </c>
      <c r="E2681" s="18" t="s">
        <v>529</v>
      </c>
      <c r="F2681" s="188">
        <v>95.85</v>
      </c>
      <c r="G2681" s="35"/>
      <c r="H2681" s="36"/>
    </row>
    <row r="2682" spans="1:8" s="2" customFormat="1" ht="20.399999999999999">
      <c r="A2682" s="35"/>
      <c r="B2682" s="36"/>
      <c r="C2682" s="256" t="s">
        <v>4338</v>
      </c>
      <c r="D2682" s="256" t="s">
        <v>4339</v>
      </c>
      <c r="E2682" s="18" t="s">
        <v>529</v>
      </c>
      <c r="F2682" s="188">
        <v>97.766999999999996</v>
      </c>
      <c r="G2682" s="35"/>
      <c r="H2682" s="36"/>
    </row>
    <row r="2683" spans="1:8" s="2" customFormat="1" ht="16.95" customHeight="1">
      <c r="A2683" s="35"/>
      <c r="B2683" s="36"/>
      <c r="C2683" s="252" t="s">
        <v>363</v>
      </c>
      <c r="D2683" s="253" t="s">
        <v>364</v>
      </c>
      <c r="E2683" s="254" t="s">
        <v>1</v>
      </c>
      <c r="F2683" s="255">
        <v>39.18</v>
      </c>
      <c r="G2683" s="35"/>
      <c r="H2683" s="36"/>
    </row>
    <row r="2684" spans="1:8" s="2" customFormat="1" ht="16.95" customHeight="1">
      <c r="A2684" s="35"/>
      <c r="B2684" s="36"/>
      <c r="C2684" s="256" t="s">
        <v>1</v>
      </c>
      <c r="D2684" s="256" t="s">
        <v>365</v>
      </c>
      <c r="E2684" s="18" t="s">
        <v>1</v>
      </c>
      <c r="F2684" s="188">
        <v>39.18</v>
      </c>
      <c r="G2684" s="35"/>
      <c r="H2684" s="36"/>
    </row>
    <row r="2685" spans="1:8" s="2" customFormat="1" ht="16.95" customHeight="1">
      <c r="A2685" s="35"/>
      <c r="B2685" s="36"/>
      <c r="C2685" s="256" t="s">
        <v>363</v>
      </c>
      <c r="D2685" s="256" t="s">
        <v>589</v>
      </c>
      <c r="E2685" s="18" t="s">
        <v>1</v>
      </c>
      <c r="F2685" s="188">
        <v>39.18</v>
      </c>
      <c r="G2685" s="35"/>
      <c r="H2685" s="36"/>
    </row>
    <row r="2686" spans="1:8" s="2" customFormat="1" ht="16.95" customHeight="1">
      <c r="A2686" s="35"/>
      <c r="B2686" s="36"/>
      <c r="C2686" s="257" t="s">
        <v>8511</v>
      </c>
      <c r="D2686" s="35"/>
      <c r="E2686" s="35"/>
      <c r="F2686" s="35"/>
      <c r="G2686" s="35"/>
      <c r="H2686" s="36"/>
    </row>
    <row r="2687" spans="1:8" s="2" customFormat="1" ht="16.95" customHeight="1">
      <c r="A2687" s="35"/>
      <c r="B2687" s="36"/>
      <c r="C2687" s="256" t="s">
        <v>4886</v>
      </c>
      <c r="D2687" s="256" t="s">
        <v>4887</v>
      </c>
      <c r="E2687" s="18" t="s">
        <v>529</v>
      </c>
      <c r="F2687" s="188">
        <v>548.39</v>
      </c>
      <c r="G2687" s="35"/>
      <c r="H2687" s="36"/>
    </row>
    <row r="2688" spans="1:8" s="2" customFormat="1" ht="16.95" customHeight="1">
      <c r="A2688" s="35"/>
      <c r="B2688" s="36"/>
      <c r="C2688" s="256" t="s">
        <v>999</v>
      </c>
      <c r="D2688" s="256" t="s">
        <v>1000</v>
      </c>
      <c r="E2688" s="18" t="s">
        <v>529</v>
      </c>
      <c r="F2688" s="188">
        <v>39.18</v>
      </c>
      <c r="G2688" s="35"/>
      <c r="H2688" s="36"/>
    </row>
    <row r="2689" spans="1:8" s="2" customFormat="1" ht="20.399999999999999">
      <c r="A2689" s="35"/>
      <c r="B2689" s="36"/>
      <c r="C2689" s="256" t="s">
        <v>1007</v>
      </c>
      <c r="D2689" s="256" t="s">
        <v>1008</v>
      </c>
      <c r="E2689" s="18" t="s">
        <v>529</v>
      </c>
      <c r="F2689" s="188">
        <v>39.18</v>
      </c>
      <c r="G2689" s="35"/>
      <c r="H2689" s="36"/>
    </row>
    <row r="2690" spans="1:8" s="2" customFormat="1" ht="16.95" customHeight="1">
      <c r="A2690" s="35"/>
      <c r="B2690" s="36"/>
      <c r="C2690" s="252" t="s">
        <v>366</v>
      </c>
      <c r="D2690" s="253" t="s">
        <v>367</v>
      </c>
      <c r="E2690" s="254" t="s">
        <v>1</v>
      </c>
      <c r="F2690" s="255">
        <v>42.54</v>
      </c>
      <c r="G2690" s="35"/>
      <c r="H2690" s="36"/>
    </row>
    <row r="2691" spans="1:8" s="2" customFormat="1" ht="16.95" customHeight="1">
      <c r="A2691" s="35"/>
      <c r="B2691" s="36"/>
      <c r="C2691" s="256" t="s">
        <v>1</v>
      </c>
      <c r="D2691" s="256" t="s">
        <v>368</v>
      </c>
      <c r="E2691" s="18" t="s">
        <v>1</v>
      </c>
      <c r="F2691" s="188">
        <v>42.54</v>
      </c>
      <c r="G2691" s="35"/>
      <c r="H2691" s="36"/>
    </row>
    <row r="2692" spans="1:8" s="2" customFormat="1" ht="16.95" customHeight="1">
      <c r="A2692" s="35"/>
      <c r="B2692" s="36"/>
      <c r="C2692" s="256" t="s">
        <v>366</v>
      </c>
      <c r="D2692" s="256" t="s">
        <v>589</v>
      </c>
      <c r="E2692" s="18" t="s">
        <v>1</v>
      </c>
      <c r="F2692" s="188">
        <v>42.54</v>
      </c>
      <c r="G2692" s="35"/>
      <c r="H2692" s="36"/>
    </row>
    <row r="2693" spans="1:8" s="2" customFormat="1" ht="16.95" customHeight="1">
      <c r="A2693" s="35"/>
      <c r="B2693" s="36"/>
      <c r="C2693" s="257" t="s">
        <v>8511</v>
      </c>
      <c r="D2693" s="35"/>
      <c r="E2693" s="35"/>
      <c r="F2693" s="35"/>
      <c r="G2693" s="35"/>
      <c r="H2693" s="36"/>
    </row>
    <row r="2694" spans="1:8" s="2" customFormat="1" ht="16.95" customHeight="1">
      <c r="A2694" s="35"/>
      <c r="B2694" s="36"/>
      <c r="C2694" s="256" t="s">
        <v>4886</v>
      </c>
      <c r="D2694" s="256" t="s">
        <v>4887</v>
      </c>
      <c r="E2694" s="18" t="s">
        <v>529</v>
      </c>
      <c r="F2694" s="188">
        <v>548.39</v>
      </c>
      <c r="G2694" s="35"/>
      <c r="H2694" s="36"/>
    </row>
    <row r="2695" spans="1:8" s="2" customFormat="1" ht="16.95" customHeight="1">
      <c r="A2695" s="35"/>
      <c r="B2695" s="36"/>
      <c r="C2695" s="256" t="s">
        <v>2014</v>
      </c>
      <c r="D2695" s="256" t="s">
        <v>2015</v>
      </c>
      <c r="E2695" s="18" t="s">
        <v>574</v>
      </c>
      <c r="F2695" s="188">
        <v>9.6660000000000004</v>
      </c>
      <c r="G2695" s="35"/>
      <c r="H2695" s="36"/>
    </row>
    <row r="2696" spans="1:8" s="2" customFormat="1" ht="16.95" customHeight="1">
      <c r="A2696" s="35"/>
      <c r="B2696" s="36"/>
      <c r="C2696" s="256" t="s">
        <v>2055</v>
      </c>
      <c r="D2696" s="256" t="s">
        <v>2056</v>
      </c>
      <c r="E2696" s="18" t="s">
        <v>574</v>
      </c>
      <c r="F2696" s="188">
        <v>27.613</v>
      </c>
      <c r="G2696" s="35"/>
      <c r="H2696" s="36"/>
    </row>
    <row r="2697" spans="1:8" s="2" customFormat="1" ht="16.95" customHeight="1">
      <c r="A2697" s="35"/>
      <c r="B2697" s="36"/>
      <c r="C2697" s="252" t="s">
        <v>5004</v>
      </c>
      <c r="D2697" s="253" t="s">
        <v>5001</v>
      </c>
      <c r="E2697" s="254" t="s">
        <v>1</v>
      </c>
      <c r="F2697" s="255">
        <v>419.7</v>
      </c>
      <c r="G2697" s="35"/>
      <c r="H2697" s="36"/>
    </row>
    <row r="2698" spans="1:8" s="2" customFormat="1" ht="16.95" customHeight="1">
      <c r="A2698" s="35"/>
      <c r="B2698" s="36"/>
      <c r="C2698" s="256" t="s">
        <v>1</v>
      </c>
      <c r="D2698" s="256" t="s">
        <v>4369</v>
      </c>
      <c r="E2698" s="18" t="s">
        <v>1</v>
      </c>
      <c r="F2698" s="188">
        <v>0</v>
      </c>
      <c r="G2698" s="35"/>
      <c r="H2698" s="36"/>
    </row>
    <row r="2699" spans="1:8" s="2" customFormat="1" ht="16.95" customHeight="1">
      <c r="A2699" s="35"/>
      <c r="B2699" s="36"/>
      <c r="C2699" s="256" t="s">
        <v>1</v>
      </c>
      <c r="D2699" s="256" t="s">
        <v>5003</v>
      </c>
      <c r="E2699" s="18" t="s">
        <v>1</v>
      </c>
      <c r="F2699" s="188">
        <v>419.7</v>
      </c>
      <c r="G2699" s="35"/>
      <c r="H2699" s="36"/>
    </row>
    <row r="2700" spans="1:8" s="2" customFormat="1" ht="16.95" customHeight="1">
      <c r="A2700" s="35"/>
      <c r="B2700" s="36"/>
      <c r="C2700" s="256" t="s">
        <v>5004</v>
      </c>
      <c r="D2700" s="256" t="s">
        <v>590</v>
      </c>
      <c r="E2700" s="18" t="s">
        <v>1</v>
      </c>
      <c r="F2700" s="188">
        <v>419.7</v>
      </c>
      <c r="G2700" s="35"/>
      <c r="H2700" s="36"/>
    </row>
    <row r="2701" spans="1:8" s="2" customFormat="1" ht="16.95" customHeight="1">
      <c r="A2701" s="35"/>
      <c r="B2701" s="36"/>
      <c r="C2701" s="252" t="s">
        <v>4980</v>
      </c>
      <c r="D2701" s="253" t="s">
        <v>8520</v>
      </c>
      <c r="E2701" s="254" t="s">
        <v>1</v>
      </c>
      <c r="F2701" s="255">
        <v>56.6</v>
      </c>
      <c r="G2701" s="35"/>
      <c r="H2701" s="36"/>
    </row>
    <row r="2702" spans="1:8" s="2" customFormat="1" ht="16.95" customHeight="1">
      <c r="A2702" s="35"/>
      <c r="B2702" s="36"/>
      <c r="C2702" s="256" t="s">
        <v>1</v>
      </c>
      <c r="D2702" s="256" t="s">
        <v>1024</v>
      </c>
      <c r="E2702" s="18" t="s">
        <v>1</v>
      </c>
      <c r="F2702" s="188">
        <v>0</v>
      </c>
      <c r="G2702" s="35"/>
      <c r="H2702" s="36"/>
    </row>
    <row r="2703" spans="1:8" s="2" customFormat="1" ht="16.95" customHeight="1">
      <c r="A2703" s="35"/>
      <c r="B2703" s="36"/>
      <c r="C2703" s="256" t="s">
        <v>1</v>
      </c>
      <c r="D2703" s="256" t="s">
        <v>4979</v>
      </c>
      <c r="E2703" s="18" t="s">
        <v>1</v>
      </c>
      <c r="F2703" s="188">
        <v>56.6</v>
      </c>
      <c r="G2703" s="35"/>
      <c r="H2703" s="36"/>
    </row>
    <row r="2704" spans="1:8" s="2" customFormat="1" ht="16.95" customHeight="1">
      <c r="A2704" s="35"/>
      <c r="B2704" s="36"/>
      <c r="C2704" s="256" t="s">
        <v>4980</v>
      </c>
      <c r="D2704" s="256" t="s">
        <v>590</v>
      </c>
      <c r="E2704" s="18" t="s">
        <v>1</v>
      </c>
      <c r="F2704" s="188">
        <v>56.6</v>
      </c>
      <c r="G2704" s="35"/>
      <c r="H2704" s="36"/>
    </row>
    <row r="2705" spans="1:8" s="2" customFormat="1" ht="16.95" customHeight="1">
      <c r="A2705" s="35"/>
      <c r="B2705" s="36"/>
      <c r="C2705" s="252" t="s">
        <v>5010</v>
      </c>
      <c r="D2705" s="253" t="s">
        <v>6719</v>
      </c>
      <c r="E2705" s="254" t="s">
        <v>1</v>
      </c>
      <c r="F2705" s="255">
        <v>59.3</v>
      </c>
      <c r="G2705" s="35"/>
      <c r="H2705" s="36"/>
    </row>
    <row r="2706" spans="1:8" s="2" customFormat="1" ht="16.95" customHeight="1">
      <c r="A2706" s="35"/>
      <c r="B2706" s="36"/>
      <c r="C2706" s="256" t="s">
        <v>1</v>
      </c>
      <c r="D2706" s="256" t="s">
        <v>4369</v>
      </c>
      <c r="E2706" s="18" t="s">
        <v>1</v>
      </c>
      <c r="F2706" s="188">
        <v>0</v>
      </c>
      <c r="G2706" s="35"/>
      <c r="H2706" s="36"/>
    </row>
    <row r="2707" spans="1:8" s="2" customFormat="1" ht="16.95" customHeight="1">
      <c r="A2707" s="35"/>
      <c r="B2707" s="36"/>
      <c r="C2707" s="256" t="s">
        <v>1</v>
      </c>
      <c r="D2707" s="256" t="s">
        <v>5009</v>
      </c>
      <c r="E2707" s="18" t="s">
        <v>1</v>
      </c>
      <c r="F2707" s="188">
        <v>59.3</v>
      </c>
      <c r="G2707" s="35"/>
      <c r="H2707" s="36"/>
    </row>
    <row r="2708" spans="1:8" s="2" customFormat="1" ht="16.95" customHeight="1">
      <c r="A2708" s="35"/>
      <c r="B2708" s="36"/>
      <c r="C2708" s="256" t="s">
        <v>5010</v>
      </c>
      <c r="D2708" s="256" t="s">
        <v>590</v>
      </c>
      <c r="E2708" s="18" t="s">
        <v>1</v>
      </c>
      <c r="F2708" s="188">
        <v>59.3</v>
      </c>
      <c r="G2708" s="35"/>
      <c r="H2708" s="36"/>
    </row>
    <row r="2709" spans="1:8" s="2" customFormat="1" ht="16.95" customHeight="1">
      <c r="A2709" s="35"/>
      <c r="B2709" s="36"/>
      <c r="C2709" s="252" t="s">
        <v>4992</v>
      </c>
      <c r="D2709" s="253" t="s">
        <v>6721</v>
      </c>
      <c r="E2709" s="254" t="s">
        <v>1</v>
      </c>
      <c r="F2709" s="255">
        <v>88.9</v>
      </c>
      <c r="G2709" s="35"/>
      <c r="H2709" s="36"/>
    </row>
    <row r="2710" spans="1:8" s="2" customFormat="1" ht="16.95" customHeight="1">
      <c r="A2710" s="35"/>
      <c r="B2710" s="36"/>
      <c r="C2710" s="256" t="s">
        <v>1</v>
      </c>
      <c r="D2710" s="256" t="s">
        <v>4369</v>
      </c>
      <c r="E2710" s="18" t="s">
        <v>1</v>
      </c>
      <c r="F2710" s="188">
        <v>0</v>
      </c>
      <c r="G2710" s="35"/>
      <c r="H2710" s="36"/>
    </row>
    <row r="2711" spans="1:8" s="2" customFormat="1" ht="16.95" customHeight="1">
      <c r="A2711" s="35"/>
      <c r="B2711" s="36"/>
      <c r="C2711" s="256" t="s">
        <v>1</v>
      </c>
      <c r="D2711" s="256" t="s">
        <v>4991</v>
      </c>
      <c r="E2711" s="18" t="s">
        <v>1</v>
      </c>
      <c r="F2711" s="188">
        <v>88.9</v>
      </c>
      <c r="G2711" s="35"/>
      <c r="H2711" s="36"/>
    </row>
    <row r="2712" spans="1:8" s="2" customFormat="1" ht="16.95" customHeight="1">
      <c r="A2712" s="35"/>
      <c r="B2712" s="36"/>
      <c r="C2712" s="256" t="s">
        <v>4992</v>
      </c>
      <c r="D2712" s="256" t="s">
        <v>590</v>
      </c>
      <c r="E2712" s="18" t="s">
        <v>1</v>
      </c>
      <c r="F2712" s="188">
        <v>88.9</v>
      </c>
      <c r="G2712" s="35"/>
      <c r="H2712" s="36"/>
    </row>
    <row r="2713" spans="1:8" s="2" customFormat="1" ht="16.95" customHeight="1">
      <c r="A2713" s="35"/>
      <c r="B2713" s="36"/>
      <c r="C2713" s="252" t="s">
        <v>4986</v>
      </c>
      <c r="D2713" s="253" t="s">
        <v>6723</v>
      </c>
      <c r="E2713" s="254" t="s">
        <v>1</v>
      </c>
      <c r="F2713" s="255">
        <v>22.9</v>
      </c>
      <c r="G2713" s="35"/>
      <c r="H2713" s="36"/>
    </row>
    <row r="2714" spans="1:8" s="2" customFormat="1" ht="16.95" customHeight="1">
      <c r="A2714" s="35"/>
      <c r="B2714" s="36"/>
      <c r="C2714" s="256" t="s">
        <v>1</v>
      </c>
      <c r="D2714" s="256" t="s">
        <v>4369</v>
      </c>
      <c r="E2714" s="18" t="s">
        <v>1</v>
      </c>
      <c r="F2714" s="188">
        <v>0</v>
      </c>
      <c r="G2714" s="35"/>
      <c r="H2714" s="36"/>
    </row>
    <row r="2715" spans="1:8" s="2" customFormat="1" ht="16.95" customHeight="1">
      <c r="A2715" s="35"/>
      <c r="B2715" s="36"/>
      <c r="C2715" s="256" t="s">
        <v>1</v>
      </c>
      <c r="D2715" s="256" t="s">
        <v>4985</v>
      </c>
      <c r="E2715" s="18" t="s">
        <v>1</v>
      </c>
      <c r="F2715" s="188">
        <v>22.9</v>
      </c>
      <c r="G2715" s="35"/>
      <c r="H2715" s="36"/>
    </row>
    <row r="2716" spans="1:8" s="2" customFormat="1" ht="16.95" customHeight="1">
      <c r="A2716" s="35"/>
      <c r="B2716" s="36"/>
      <c r="C2716" s="256" t="s">
        <v>4986</v>
      </c>
      <c r="D2716" s="256" t="s">
        <v>590</v>
      </c>
      <c r="E2716" s="18" t="s">
        <v>1</v>
      </c>
      <c r="F2716" s="188">
        <v>22.9</v>
      </c>
      <c r="G2716" s="35"/>
      <c r="H2716" s="36"/>
    </row>
    <row r="2717" spans="1:8" s="2" customFormat="1" ht="16.95" customHeight="1">
      <c r="A2717" s="35"/>
      <c r="B2717" s="36"/>
      <c r="C2717" s="252" t="s">
        <v>5026</v>
      </c>
      <c r="D2717" s="253" t="s">
        <v>6725</v>
      </c>
      <c r="E2717" s="254" t="s">
        <v>1</v>
      </c>
      <c r="F2717" s="255">
        <v>60</v>
      </c>
      <c r="G2717" s="35"/>
      <c r="H2717" s="36"/>
    </row>
    <row r="2718" spans="1:8" s="2" customFormat="1" ht="16.95" customHeight="1">
      <c r="A2718" s="35"/>
      <c r="B2718" s="36"/>
      <c r="C2718" s="256" t="s">
        <v>1</v>
      </c>
      <c r="D2718" s="256" t="s">
        <v>4369</v>
      </c>
      <c r="E2718" s="18" t="s">
        <v>1</v>
      </c>
      <c r="F2718" s="188">
        <v>0</v>
      </c>
      <c r="G2718" s="35"/>
      <c r="H2718" s="36"/>
    </row>
    <row r="2719" spans="1:8" s="2" customFormat="1" ht="16.95" customHeight="1">
      <c r="A2719" s="35"/>
      <c r="B2719" s="36"/>
      <c r="C2719" s="256" t="s">
        <v>1</v>
      </c>
      <c r="D2719" s="256" t="s">
        <v>940</v>
      </c>
      <c r="E2719" s="18" t="s">
        <v>1</v>
      </c>
      <c r="F2719" s="188">
        <v>60</v>
      </c>
      <c r="G2719" s="35"/>
      <c r="H2719" s="36"/>
    </row>
    <row r="2720" spans="1:8" s="2" customFormat="1" ht="16.95" customHeight="1">
      <c r="A2720" s="35"/>
      <c r="B2720" s="36"/>
      <c r="C2720" s="256" t="s">
        <v>5026</v>
      </c>
      <c r="D2720" s="256" t="s">
        <v>590</v>
      </c>
      <c r="E2720" s="18" t="s">
        <v>1</v>
      </c>
      <c r="F2720" s="188">
        <v>60</v>
      </c>
      <c r="G2720" s="35"/>
      <c r="H2720" s="36"/>
    </row>
    <row r="2721" spans="1:8" s="2" customFormat="1" ht="16.95" customHeight="1">
      <c r="A2721" s="35"/>
      <c r="B2721" s="36"/>
      <c r="C2721" s="252" t="s">
        <v>5015</v>
      </c>
      <c r="D2721" s="253" t="s">
        <v>6726</v>
      </c>
      <c r="E2721" s="254" t="s">
        <v>1</v>
      </c>
      <c r="F2721" s="255">
        <v>64</v>
      </c>
      <c r="G2721" s="35"/>
      <c r="H2721" s="36"/>
    </row>
    <row r="2722" spans="1:8" s="2" customFormat="1" ht="16.95" customHeight="1">
      <c r="A2722" s="35"/>
      <c r="B2722" s="36"/>
      <c r="C2722" s="256" t="s">
        <v>1</v>
      </c>
      <c r="D2722" s="256" t="s">
        <v>4369</v>
      </c>
      <c r="E2722" s="18" t="s">
        <v>1</v>
      </c>
      <c r="F2722" s="188">
        <v>0</v>
      </c>
      <c r="G2722" s="35"/>
      <c r="H2722" s="36"/>
    </row>
    <row r="2723" spans="1:8" s="2" customFormat="1" ht="16.95" customHeight="1">
      <c r="A2723" s="35"/>
      <c r="B2723" s="36"/>
      <c r="C2723" s="256" t="s">
        <v>1</v>
      </c>
      <c r="D2723" s="256" t="s">
        <v>958</v>
      </c>
      <c r="E2723" s="18" t="s">
        <v>1</v>
      </c>
      <c r="F2723" s="188">
        <v>64</v>
      </c>
      <c r="G2723" s="35"/>
      <c r="H2723" s="36"/>
    </row>
    <row r="2724" spans="1:8" s="2" customFormat="1" ht="16.95" customHeight="1">
      <c r="A2724" s="35"/>
      <c r="B2724" s="36"/>
      <c r="C2724" s="256" t="s">
        <v>5015</v>
      </c>
      <c r="D2724" s="256" t="s">
        <v>590</v>
      </c>
      <c r="E2724" s="18" t="s">
        <v>1</v>
      </c>
      <c r="F2724" s="188">
        <v>64</v>
      </c>
      <c r="G2724" s="35"/>
      <c r="H2724" s="36"/>
    </row>
    <row r="2725" spans="1:8" s="2" customFormat="1" ht="16.95" customHeight="1">
      <c r="A2725" s="35"/>
      <c r="B2725" s="36"/>
      <c r="C2725" s="252" t="s">
        <v>4998</v>
      </c>
      <c r="D2725" s="253" t="s">
        <v>6727</v>
      </c>
      <c r="E2725" s="254" t="s">
        <v>1</v>
      </c>
      <c r="F2725" s="255">
        <v>85.8</v>
      </c>
      <c r="G2725" s="35"/>
      <c r="H2725" s="36"/>
    </row>
    <row r="2726" spans="1:8" s="2" customFormat="1" ht="16.95" customHeight="1">
      <c r="A2726" s="35"/>
      <c r="B2726" s="36"/>
      <c r="C2726" s="256" t="s">
        <v>1</v>
      </c>
      <c r="D2726" s="256" t="s">
        <v>4369</v>
      </c>
      <c r="E2726" s="18" t="s">
        <v>1</v>
      </c>
      <c r="F2726" s="188">
        <v>0</v>
      </c>
      <c r="G2726" s="35"/>
      <c r="H2726" s="36"/>
    </row>
    <row r="2727" spans="1:8" s="2" customFormat="1" ht="16.95" customHeight="1">
      <c r="A2727" s="35"/>
      <c r="B2727" s="36"/>
      <c r="C2727" s="256" t="s">
        <v>1</v>
      </c>
      <c r="D2727" s="256" t="s">
        <v>4997</v>
      </c>
      <c r="E2727" s="18" t="s">
        <v>1</v>
      </c>
      <c r="F2727" s="188">
        <v>85.8</v>
      </c>
      <c r="G2727" s="35"/>
      <c r="H2727" s="36"/>
    </row>
    <row r="2728" spans="1:8" s="2" customFormat="1" ht="16.95" customHeight="1">
      <c r="A2728" s="35"/>
      <c r="B2728" s="36"/>
      <c r="C2728" s="256" t="s">
        <v>4998</v>
      </c>
      <c r="D2728" s="256" t="s">
        <v>590</v>
      </c>
      <c r="E2728" s="18" t="s">
        <v>1</v>
      </c>
      <c r="F2728" s="188">
        <v>85.8</v>
      </c>
      <c r="G2728" s="35"/>
      <c r="H2728" s="36"/>
    </row>
    <row r="2729" spans="1:8" s="2" customFormat="1" ht="16.95" customHeight="1">
      <c r="A2729" s="35"/>
      <c r="B2729" s="36"/>
      <c r="C2729" s="252" t="s">
        <v>5021</v>
      </c>
      <c r="D2729" s="253" t="s">
        <v>6728</v>
      </c>
      <c r="E2729" s="254" t="s">
        <v>1</v>
      </c>
      <c r="F2729" s="255">
        <v>47.5</v>
      </c>
      <c r="G2729" s="35"/>
      <c r="H2729" s="36"/>
    </row>
    <row r="2730" spans="1:8" s="2" customFormat="1" ht="16.95" customHeight="1">
      <c r="A2730" s="35"/>
      <c r="B2730" s="36"/>
      <c r="C2730" s="256" t="s">
        <v>1</v>
      </c>
      <c r="D2730" s="256" t="s">
        <v>4369</v>
      </c>
      <c r="E2730" s="18" t="s">
        <v>1</v>
      </c>
      <c r="F2730" s="188">
        <v>0</v>
      </c>
      <c r="G2730" s="35"/>
      <c r="H2730" s="36"/>
    </row>
    <row r="2731" spans="1:8" s="2" customFormat="1" ht="16.95" customHeight="1">
      <c r="A2731" s="35"/>
      <c r="B2731" s="36"/>
      <c r="C2731" s="256" t="s">
        <v>1</v>
      </c>
      <c r="D2731" s="256" t="s">
        <v>5020</v>
      </c>
      <c r="E2731" s="18" t="s">
        <v>1</v>
      </c>
      <c r="F2731" s="188">
        <v>47.5</v>
      </c>
      <c r="G2731" s="35"/>
      <c r="H2731" s="36"/>
    </row>
    <row r="2732" spans="1:8" s="2" customFormat="1" ht="16.95" customHeight="1">
      <c r="A2732" s="35"/>
      <c r="B2732" s="36"/>
      <c r="C2732" s="256" t="s">
        <v>5021</v>
      </c>
      <c r="D2732" s="256" t="s">
        <v>590</v>
      </c>
      <c r="E2732" s="18" t="s">
        <v>1</v>
      </c>
      <c r="F2732" s="188">
        <v>47.5</v>
      </c>
      <c r="G2732" s="35"/>
      <c r="H2732" s="36"/>
    </row>
    <row r="2733" spans="1:8" s="2" customFormat="1" ht="16.95" customHeight="1">
      <c r="A2733" s="35"/>
      <c r="B2733" s="36"/>
      <c r="C2733" s="252" t="s">
        <v>5032</v>
      </c>
      <c r="D2733" s="253" t="s">
        <v>6729</v>
      </c>
      <c r="E2733" s="254" t="s">
        <v>1</v>
      </c>
      <c r="F2733" s="255">
        <v>5.3</v>
      </c>
      <c r="G2733" s="35"/>
      <c r="H2733" s="36"/>
    </row>
    <row r="2734" spans="1:8" s="2" customFormat="1" ht="16.95" customHeight="1">
      <c r="A2734" s="35"/>
      <c r="B2734" s="36"/>
      <c r="C2734" s="256" t="s">
        <v>1</v>
      </c>
      <c r="D2734" s="256" t="s">
        <v>4369</v>
      </c>
      <c r="E2734" s="18" t="s">
        <v>1</v>
      </c>
      <c r="F2734" s="188">
        <v>0</v>
      </c>
      <c r="G2734" s="35"/>
      <c r="H2734" s="36"/>
    </row>
    <row r="2735" spans="1:8" s="2" customFormat="1" ht="16.95" customHeight="1">
      <c r="A2735" s="35"/>
      <c r="B2735" s="36"/>
      <c r="C2735" s="256" t="s">
        <v>1</v>
      </c>
      <c r="D2735" s="256" t="s">
        <v>5031</v>
      </c>
      <c r="E2735" s="18" t="s">
        <v>1</v>
      </c>
      <c r="F2735" s="188">
        <v>5.3</v>
      </c>
      <c r="G2735" s="35"/>
      <c r="H2735" s="36"/>
    </row>
    <row r="2736" spans="1:8" s="2" customFormat="1" ht="16.95" customHeight="1">
      <c r="A2736" s="35"/>
      <c r="B2736" s="36"/>
      <c r="C2736" s="256" t="s">
        <v>5032</v>
      </c>
      <c r="D2736" s="256" t="s">
        <v>590</v>
      </c>
      <c r="E2736" s="18" t="s">
        <v>1</v>
      </c>
      <c r="F2736" s="188">
        <v>5.3</v>
      </c>
      <c r="G2736" s="35"/>
      <c r="H2736" s="36"/>
    </row>
    <row r="2737" spans="1:8" s="2" customFormat="1" ht="16.95" customHeight="1">
      <c r="A2737" s="35"/>
      <c r="B2737" s="36"/>
      <c r="C2737" s="252" t="s">
        <v>369</v>
      </c>
      <c r="D2737" s="253" t="s">
        <v>370</v>
      </c>
      <c r="E2737" s="254" t="s">
        <v>1</v>
      </c>
      <c r="F2737" s="255">
        <v>2072.91</v>
      </c>
      <c r="G2737" s="35"/>
      <c r="H2737" s="36"/>
    </row>
    <row r="2738" spans="1:8" s="2" customFormat="1" ht="16.95" customHeight="1">
      <c r="A2738" s="35"/>
      <c r="B2738" s="36"/>
      <c r="C2738" s="256" t="s">
        <v>1</v>
      </c>
      <c r="D2738" s="256" t="s">
        <v>4369</v>
      </c>
      <c r="E2738" s="18" t="s">
        <v>1</v>
      </c>
      <c r="F2738" s="188">
        <v>0</v>
      </c>
      <c r="G2738" s="35"/>
      <c r="H2738" s="36"/>
    </row>
    <row r="2739" spans="1:8" s="2" customFormat="1" ht="16.95" customHeight="1">
      <c r="A2739" s="35"/>
      <c r="B2739" s="36"/>
      <c r="C2739" s="256" t="s">
        <v>1</v>
      </c>
      <c r="D2739" s="256" t="s">
        <v>4922</v>
      </c>
      <c r="E2739" s="18" t="s">
        <v>1</v>
      </c>
      <c r="F2739" s="188">
        <v>248.5</v>
      </c>
      <c r="G2739" s="35"/>
      <c r="H2739" s="36"/>
    </row>
    <row r="2740" spans="1:8" s="2" customFormat="1" ht="16.95" customHeight="1">
      <c r="A2740" s="35"/>
      <c r="B2740" s="36"/>
      <c r="C2740" s="256" t="s">
        <v>1</v>
      </c>
      <c r="D2740" s="256" t="s">
        <v>4923</v>
      </c>
      <c r="E2740" s="18" t="s">
        <v>1</v>
      </c>
      <c r="F2740" s="188">
        <v>437.2</v>
      </c>
      <c r="G2740" s="35"/>
      <c r="H2740" s="36"/>
    </row>
    <row r="2741" spans="1:8" s="2" customFormat="1" ht="16.95" customHeight="1">
      <c r="A2741" s="35"/>
      <c r="B2741" s="36"/>
      <c r="C2741" s="256" t="s">
        <v>1</v>
      </c>
      <c r="D2741" s="256" t="s">
        <v>4924</v>
      </c>
      <c r="E2741" s="18" t="s">
        <v>1</v>
      </c>
      <c r="F2741" s="188">
        <v>1169.8</v>
      </c>
      <c r="G2741" s="35"/>
      <c r="H2741" s="36"/>
    </row>
    <row r="2742" spans="1:8" s="2" customFormat="1" ht="16.95" customHeight="1">
      <c r="A2742" s="35"/>
      <c r="B2742" s="36"/>
      <c r="C2742" s="256" t="s">
        <v>1</v>
      </c>
      <c r="D2742" s="256" t="s">
        <v>4925</v>
      </c>
      <c r="E2742" s="18" t="s">
        <v>1</v>
      </c>
      <c r="F2742" s="188">
        <v>257.60000000000002</v>
      </c>
      <c r="G2742" s="35"/>
      <c r="H2742" s="36"/>
    </row>
    <row r="2743" spans="1:8" s="2" customFormat="1" ht="16.95" customHeight="1">
      <c r="A2743" s="35"/>
      <c r="B2743" s="36"/>
      <c r="C2743" s="256" t="s">
        <v>1</v>
      </c>
      <c r="D2743" s="256" t="s">
        <v>4926</v>
      </c>
      <c r="E2743" s="18" t="s">
        <v>1</v>
      </c>
      <c r="F2743" s="188">
        <v>-40.19</v>
      </c>
      <c r="G2743" s="35"/>
      <c r="H2743" s="36"/>
    </row>
    <row r="2744" spans="1:8" s="2" customFormat="1" ht="16.95" customHeight="1">
      <c r="A2744" s="35"/>
      <c r="B2744" s="36"/>
      <c r="C2744" s="256" t="s">
        <v>369</v>
      </c>
      <c r="D2744" s="256" t="s">
        <v>590</v>
      </c>
      <c r="E2744" s="18" t="s">
        <v>1</v>
      </c>
      <c r="F2744" s="188">
        <v>2072.91</v>
      </c>
      <c r="G2744" s="35"/>
      <c r="H2744" s="36"/>
    </row>
    <row r="2745" spans="1:8" s="2" customFormat="1" ht="16.95" customHeight="1">
      <c r="A2745" s="35"/>
      <c r="B2745" s="36"/>
      <c r="C2745" s="257" t="s">
        <v>8511</v>
      </c>
      <c r="D2745" s="35"/>
      <c r="E2745" s="35"/>
      <c r="F2745" s="35"/>
      <c r="G2745" s="35"/>
      <c r="H2745" s="36"/>
    </row>
    <row r="2746" spans="1:8" s="2" customFormat="1" ht="16.95" customHeight="1">
      <c r="A2746" s="35"/>
      <c r="B2746" s="36"/>
      <c r="C2746" s="256" t="s">
        <v>4919</v>
      </c>
      <c r="D2746" s="256" t="s">
        <v>4920</v>
      </c>
      <c r="E2746" s="18" t="s">
        <v>529</v>
      </c>
      <c r="F2746" s="188">
        <v>2072.91</v>
      </c>
      <c r="G2746" s="35"/>
      <c r="H2746" s="36"/>
    </row>
    <row r="2747" spans="1:8" s="2" customFormat="1" ht="20.399999999999999">
      <c r="A2747" s="35"/>
      <c r="B2747" s="36"/>
      <c r="C2747" s="256" t="s">
        <v>2025</v>
      </c>
      <c r="D2747" s="256" t="s">
        <v>2026</v>
      </c>
      <c r="E2747" s="18" t="s">
        <v>574</v>
      </c>
      <c r="F2747" s="188">
        <v>174.578</v>
      </c>
      <c r="G2747" s="35"/>
      <c r="H2747" s="36"/>
    </row>
    <row r="2748" spans="1:8" s="2" customFormat="1" ht="20.399999999999999">
      <c r="A2748" s="35"/>
      <c r="B2748" s="36"/>
      <c r="C2748" s="256" t="s">
        <v>2068</v>
      </c>
      <c r="D2748" s="256" t="s">
        <v>2069</v>
      </c>
      <c r="E2748" s="18" t="s">
        <v>529</v>
      </c>
      <c r="F2748" s="188">
        <v>2229.61</v>
      </c>
      <c r="G2748" s="35"/>
      <c r="H2748" s="36"/>
    </row>
    <row r="2749" spans="1:8" s="2" customFormat="1" ht="16.95" customHeight="1">
      <c r="A2749" s="35"/>
      <c r="B2749" s="36"/>
      <c r="C2749" s="256" t="s">
        <v>2889</v>
      </c>
      <c r="D2749" s="256" t="s">
        <v>2890</v>
      </c>
      <c r="E2749" s="18" t="s">
        <v>529</v>
      </c>
      <c r="F2749" s="188">
        <v>2229.61</v>
      </c>
      <c r="G2749" s="35"/>
      <c r="H2749" s="36"/>
    </row>
    <row r="2750" spans="1:8" s="2" customFormat="1" ht="20.399999999999999">
      <c r="A2750" s="35"/>
      <c r="B2750" s="36"/>
      <c r="C2750" s="256" t="s">
        <v>2893</v>
      </c>
      <c r="D2750" s="256" t="s">
        <v>2894</v>
      </c>
      <c r="E2750" s="18" t="s">
        <v>529</v>
      </c>
      <c r="F2750" s="188">
        <v>2229.61</v>
      </c>
      <c r="G2750" s="35"/>
      <c r="H2750" s="36"/>
    </row>
    <row r="2751" spans="1:8" s="2" customFormat="1" ht="16.95" customHeight="1">
      <c r="A2751" s="35"/>
      <c r="B2751" s="36"/>
      <c r="C2751" s="256" t="s">
        <v>4396</v>
      </c>
      <c r="D2751" s="256" t="s">
        <v>4397</v>
      </c>
      <c r="E2751" s="18" t="s">
        <v>529</v>
      </c>
      <c r="F2751" s="188">
        <v>5028.6729999999998</v>
      </c>
      <c r="G2751" s="35"/>
      <c r="H2751" s="36"/>
    </row>
    <row r="2752" spans="1:8" s="2" customFormat="1" ht="16.95" customHeight="1">
      <c r="A2752" s="35"/>
      <c r="B2752" s="36"/>
      <c r="C2752" s="256" t="s">
        <v>4419</v>
      </c>
      <c r="D2752" s="256" t="s">
        <v>4420</v>
      </c>
      <c r="E2752" s="18" t="s">
        <v>529</v>
      </c>
      <c r="F2752" s="188">
        <v>2128.319</v>
      </c>
      <c r="G2752" s="35"/>
      <c r="H2752" s="36"/>
    </row>
    <row r="2753" spans="1:8" s="2" customFormat="1" ht="20.399999999999999">
      <c r="A2753" s="35"/>
      <c r="B2753" s="36"/>
      <c r="C2753" s="256" t="s">
        <v>4401</v>
      </c>
      <c r="D2753" s="256" t="s">
        <v>4402</v>
      </c>
      <c r="E2753" s="18" t="s">
        <v>529</v>
      </c>
      <c r="F2753" s="188">
        <v>5670.1040000000003</v>
      </c>
      <c r="G2753" s="35"/>
      <c r="H2753" s="36"/>
    </row>
    <row r="2754" spans="1:8" s="2" customFormat="1" ht="16.95" customHeight="1">
      <c r="A2754" s="35"/>
      <c r="B2754" s="36"/>
      <c r="C2754" s="252" t="s">
        <v>372</v>
      </c>
      <c r="D2754" s="253" t="s">
        <v>373</v>
      </c>
      <c r="E2754" s="254" t="s">
        <v>1</v>
      </c>
      <c r="F2754" s="255">
        <v>55.408999999999999</v>
      </c>
      <c r="G2754" s="35"/>
      <c r="H2754" s="36"/>
    </row>
    <row r="2755" spans="1:8" s="2" customFormat="1" ht="16.95" customHeight="1">
      <c r="A2755" s="35"/>
      <c r="B2755" s="36"/>
      <c r="C2755" s="256" t="s">
        <v>1</v>
      </c>
      <c r="D2755" s="256" t="s">
        <v>4369</v>
      </c>
      <c r="E2755" s="18" t="s">
        <v>1</v>
      </c>
      <c r="F2755" s="188">
        <v>0</v>
      </c>
      <c r="G2755" s="35"/>
      <c r="H2755" s="36"/>
    </row>
    <row r="2756" spans="1:8" s="2" customFormat="1" ht="16.95" customHeight="1">
      <c r="A2756" s="35"/>
      <c r="B2756" s="36"/>
      <c r="C2756" s="256" t="s">
        <v>1</v>
      </c>
      <c r="D2756" s="256" t="s">
        <v>1406</v>
      </c>
      <c r="E2756" s="18" t="s">
        <v>1</v>
      </c>
      <c r="F2756" s="188">
        <v>0</v>
      </c>
      <c r="G2756" s="35"/>
      <c r="H2756" s="36"/>
    </row>
    <row r="2757" spans="1:8" s="2" customFormat="1" ht="16.95" customHeight="1">
      <c r="A2757" s="35"/>
      <c r="B2757" s="36"/>
      <c r="C2757" s="256" t="s">
        <v>1</v>
      </c>
      <c r="D2757" s="256" t="s">
        <v>4931</v>
      </c>
      <c r="E2757" s="18" t="s">
        <v>1</v>
      </c>
      <c r="F2757" s="188">
        <v>5.1230000000000002</v>
      </c>
      <c r="G2757" s="35"/>
      <c r="H2757" s="36"/>
    </row>
    <row r="2758" spans="1:8" s="2" customFormat="1" ht="16.95" customHeight="1">
      <c r="A2758" s="35"/>
      <c r="B2758" s="36"/>
      <c r="C2758" s="256" t="s">
        <v>1</v>
      </c>
      <c r="D2758" s="256" t="s">
        <v>4932</v>
      </c>
      <c r="E2758" s="18" t="s">
        <v>1</v>
      </c>
      <c r="F2758" s="188">
        <v>17.82</v>
      </c>
      <c r="G2758" s="35"/>
      <c r="H2758" s="36"/>
    </row>
    <row r="2759" spans="1:8" s="2" customFormat="1" ht="16.95" customHeight="1">
      <c r="A2759" s="35"/>
      <c r="B2759" s="36"/>
      <c r="C2759" s="256" t="s">
        <v>1</v>
      </c>
      <c r="D2759" s="256" t="s">
        <v>1176</v>
      </c>
      <c r="E2759" s="18" t="s">
        <v>1</v>
      </c>
      <c r="F2759" s="188">
        <v>0</v>
      </c>
      <c r="G2759" s="35"/>
      <c r="H2759" s="36"/>
    </row>
    <row r="2760" spans="1:8" s="2" customFormat="1" ht="16.95" customHeight="1">
      <c r="A2760" s="35"/>
      <c r="B2760" s="36"/>
      <c r="C2760" s="256" t="s">
        <v>1</v>
      </c>
      <c r="D2760" s="256" t="s">
        <v>4933</v>
      </c>
      <c r="E2760" s="18" t="s">
        <v>1</v>
      </c>
      <c r="F2760" s="188">
        <v>5.2969999999999997</v>
      </c>
      <c r="G2760" s="35"/>
      <c r="H2760" s="36"/>
    </row>
    <row r="2761" spans="1:8" s="2" customFormat="1" ht="16.95" customHeight="1">
      <c r="A2761" s="35"/>
      <c r="B2761" s="36"/>
      <c r="C2761" s="256" t="s">
        <v>1</v>
      </c>
      <c r="D2761" s="256" t="s">
        <v>3141</v>
      </c>
      <c r="E2761" s="18" t="s">
        <v>1</v>
      </c>
      <c r="F2761" s="188">
        <v>0</v>
      </c>
      <c r="G2761" s="35"/>
      <c r="H2761" s="36"/>
    </row>
    <row r="2762" spans="1:8" s="2" customFormat="1" ht="16.95" customHeight="1">
      <c r="A2762" s="35"/>
      <c r="B2762" s="36"/>
      <c r="C2762" s="256" t="s">
        <v>1</v>
      </c>
      <c r="D2762" s="256" t="s">
        <v>4934</v>
      </c>
      <c r="E2762" s="18" t="s">
        <v>1</v>
      </c>
      <c r="F2762" s="188">
        <v>5.109</v>
      </c>
      <c r="G2762" s="35"/>
      <c r="H2762" s="36"/>
    </row>
    <row r="2763" spans="1:8" s="2" customFormat="1" ht="16.95" customHeight="1">
      <c r="A2763" s="35"/>
      <c r="B2763" s="36"/>
      <c r="C2763" s="256" t="s">
        <v>1</v>
      </c>
      <c r="D2763" s="256" t="s">
        <v>1414</v>
      </c>
      <c r="E2763" s="18" t="s">
        <v>1</v>
      </c>
      <c r="F2763" s="188">
        <v>0</v>
      </c>
      <c r="G2763" s="35"/>
      <c r="H2763" s="36"/>
    </row>
    <row r="2764" spans="1:8" s="2" customFormat="1" ht="16.95" customHeight="1">
      <c r="A2764" s="35"/>
      <c r="B2764" s="36"/>
      <c r="C2764" s="256" t="s">
        <v>1</v>
      </c>
      <c r="D2764" s="256" t="s">
        <v>4935</v>
      </c>
      <c r="E2764" s="18" t="s">
        <v>1</v>
      </c>
      <c r="F2764" s="188">
        <v>22.06</v>
      </c>
      <c r="G2764" s="35"/>
      <c r="H2764" s="36"/>
    </row>
    <row r="2765" spans="1:8" s="2" customFormat="1" ht="16.95" customHeight="1">
      <c r="A2765" s="35"/>
      <c r="B2765" s="36"/>
      <c r="C2765" s="256" t="s">
        <v>372</v>
      </c>
      <c r="D2765" s="256" t="s">
        <v>590</v>
      </c>
      <c r="E2765" s="18" t="s">
        <v>1</v>
      </c>
      <c r="F2765" s="188">
        <v>55.408999999999999</v>
      </c>
      <c r="G2765" s="35"/>
      <c r="H2765" s="36"/>
    </row>
    <row r="2766" spans="1:8" s="2" customFormat="1" ht="16.95" customHeight="1">
      <c r="A2766" s="35"/>
      <c r="B2766" s="36"/>
      <c r="C2766" s="257" t="s">
        <v>8511</v>
      </c>
      <c r="D2766" s="35"/>
      <c r="E2766" s="35"/>
      <c r="F2766" s="35"/>
      <c r="G2766" s="35"/>
      <c r="H2766" s="36"/>
    </row>
    <row r="2767" spans="1:8" s="2" customFormat="1" ht="16.95" customHeight="1">
      <c r="A2767" s="35"/>
      <c r="B2767" s="36"/>
      <c r="C2767" s="256" t="s">
        <v>4928</v>
      </c>
      <c r="D2767" s="256" t="s">
        <v>4929</v>
      </c>
      <c r="E2767" s="18" t="s">
        <v>529</v>
      </c>
      <c r="F2767" s="188">
        <v>55.408999999999999</v>
      </c>
      <c r="G2767" s="35"/>
      <c r="H2767" s="36"/>
    </row>
    <row r="2768" spans="1:8" s="2" customFormat="1" ht="16.95" customHeight="1">
      <c r="A2768" s="35"/>
      <c r="B2768" s="36"/>
      <c r="C2768" s="256" t="s">
        <v>4419</v>
      </c>
      <c r="D2768" s="256" t="s">
        <v>4420</v>
      </c>
      <c r="E2768" s="18" t="s">
        <v>529</v>
      </c>
      <c r="F2768" s="188">
        <v>2128.319</v>
      </c>
      <c r="G2768" s="35"/>
      <c r="H2768" s="36"/>
    </row>
    <row r="2769" spans="1:8" s="2" customFormat="1" ht="20.399999999999999">
      <c r="A2769" s="35"/>
      <c r="B2769" s="36"/>
      <c r="C2769" s="256" t="s">
        <v>4401</v>
      </c>
      <c r="D2769" s="256" t="s">
        <v>4402</v>
      </c>
      <c r="E2769" s="18" t="s">
        <v>529</v>
      </c>
      <c r="F2769" s="188">
        <v>5670.1040000000003</v>
      </c>
      <c r="G2769" s="35"/>
      <c r="H2769" s="36"/>
    </row>
    <row r="2770" spans="1:8" s="2" customFormat="1" ht="16.95" customHeight="1">
      <c r="A2770" s="35"/>
      <c r="B2770" s="36"/>
      <c r="C2770" s="252" t="s">
        <v>375</v>
      </c>
      <c r="D2770" s="253" t="s">
        <v>376</v>
      </c>
      <c r="E2770" s="254" t="s">
        <v>1</v>
      </c>
      <c r="F2770" s="255">
        <v>39.9</v>
      </c>
      <c r="G2770" s="35"/>
      <c r="H2770" s="36"/>
    </row>
    <row r="2771" spans="1:8" s="2" customFormat="1" ht="16.95" customHeight="1">
      <c r="A2771" s="35"/>
      <c r="B2771" s="36"/>
      <c r="C2771" s="256" t="s">
        <v>1</v>
      </c>
      <c r="D2771" s="256" t="s">
        <v>577</v>
      </c>
      <c r="E2771" s="18" t="s">
        <v>1</v>
      </c>
      <c r="F2771" s="188">
        <v>0</v>
      </c>
      <c r="G2771" s="35"/>
      <c r="H2771" s="36"/>
    </row>
    <row r="2772" spans="1:8" s="2" customFormat="1" ht="16.95" customHeight="1">
      <c r="A2772" s="35"/>
      <c r="B2772" s="36"/>
      <c r="C2772" s="256" t="s">
        <v>1</v>
      </c>
      <c r="D2772" s="256" t="s">
        <v>4973</v>
      </c>
      <c r="E2772" s="18" t="s">
        <v>1</v>
      </c>
      <c r="F2772" s="188">
        <v>0</v>
      </c>
      <c r="G2772" s="35"/>
      <c r="H2772" s="36"/>
    </row>
    <row r="2773" spans="1:8" s="2" customFormat="1" ht="16.95" customHeight="1">
      <c r="A2773" s="35"/>
      <c r="B2773" s="36"/>
      <c r="C2773" s="256" t="s">
        <v>1</v>
      </c>
      <c r="D2773" s="256" t="s">
        <v>4974</v>
      </c>
      <c r="E2773" s="18" t="s">
        <v>1</v>
      </c>
      <c r="F2773" s="188">
        <v>39.9</v>
      </c>
      <c r="G2773" s="35"/>
      <c r="H2773" s="36"/>
    </row>
    <row r="2774" spans="1:8" s="2" customFormat="1" ht="16.95" customHeight="1">
      <c r="A2774" s="35"/>
      <c r="B2774" s="36"/>
      <c r="C2774" s="256" t="s">
        <v>375</v>
      </c>
      <c r="D2774" s="256" t="s">
        <v>590</v>
      </c>
      <c r="E2774" s="18" t="s">
        <v>1</v>
      </c>
      <c r="F2774" s="188">
        <v>39.9</v>
      </c>
      <c r="G2774" s="35"/>
      <c r="H2774" s="36"/>
    </row>
    <row r="2775" spans="1:8" s="2" customFormat="1" ht="16.95" customHeight="1">
      <c r="A2775" s="35"/>
      <c r="B2775" s="36"/>
      <c r="C2775" s="257" t="s">
        <v>8511</v>
      </c>
      <c r="D2775" s="35"/>
      <c r="E2775" s="35"/>
      <c r="F2775" s="35"/>
      <c r="G2775" s="35"/>
      <c r="H2775" s="36"/>
    </row>
    <row r="2776" spans="1:8" s="2" customFormat="1" ht="16.95" customHeight="1">
      <c r="A2776" s="35"/>
      <c r="B2776" s="36"/>
      <c r="C2776" s="256" t="s">
        <v>4971</v>
      </c>
      <c r="D2776" s="256" t="s">
        <v>376</v>
      </c>
      <c r="E2776" s="18" t="s">
        <v>529</v>
      </c>
      <c r="F2776" s="188">
        <v>39.9</v>
      </c>
      <c r="G2776" s="35"/>
      <c r="H2776" s="36"/>
    </row>
    <row r="2777" spans="1:8" s="2" customFormat="1" ht="16.95" customHeight="1">
      <c r="A2777" s="35"/>
      <c r="B2777" s="36"/>
      <c r="C2777" s="256" t="s">
        <v>4396</v>
      </c>
      <c r="D2777" s="256" t="s">
        <v>4397</v>
      </c>
      <c r="E2777" s="18" t="s">
        <v>529</v>
      </c>
      <c r="F2777" s="188">
        <v>5028.6729999999998</v>
      </c>
      <c r="G2777" s="35"/>
      <c r="H2777" s="36"/>
    </row>
    <row r="2778" spans="1:8" s="2" customFormat="1" ht="16.95" customHeight="1">
      <c r="A2778" s="35"/>
      <c r="B2778" s="36"/>
      <c r="C2778" s="256" t="s">
        <v>4429</v>
      </c>
      <c r="D2778" s="256" t="s">
        <v>4430</v>
      </c>
      <c r="E2778" s="18" t="s">
        <v>529</v>
      </c>
      <c r="F2778" s="188">
        <v>39.9</v>
      </c>
      <c r="G2778" s="35"/>
      <c r="H2778" s="36"/>
    </row>
    <row r="2779" spans="1:8" s="2" customFormat="1" ht="20.399999999999999">
      <c r="A2779" s="35"/>
      <c r="B2779" s="36"/>
      <c r="C2779" s="256" t="s">
        <v>4401</v>
      </c>
      <c r="D2779" s="256" t="s">
        <v>4402</v>
      </c>
      <c r="E2779" s="18" t="s">
        <v>529</v>
      </c>
      <c r="F2779" s="188">
        <v>5670.1040000000003</v>
      </c>
      <c r="G2779" s="35"/>
      <c r="H2779" s="36"/>
    </row>
    <row r="2780" spans="1:8" s="2" customFormat="1" ht="16.95" customHeight="1">
      <c r="A2780" s="35"/>
      <c r="B2780" s="36"/>
      <c r="C2780" s="252" t="s">
        <v>378</v>
      </c>
      <c r="D2780" s="253" t="s">
        <v>379</v>
      </c>
      <c r="E2780" s="254" t="s">
        <v>1</v>
      </c>
      <c r="F2780" s="255">
        <v>10.5</v>
      </c>
      <c r="G2780" s="35"/>
      <c r="H2780" s="36"/>
    </row>
    <row r="2781" spans="1:8" s="2" customFormat="1" ht="16.95" customHeight="1">
      <c r="A2781" s="35"/>
      <c r="B2781" s="36"/>
      <c r="C2781" s="256" t="s">
        <v>1</v>
      </c>
      <c r="D2781" s="256" t="s">
        <v>4369</v>
      </c>
      <c r="E2781" s="18" t="s">
        <v>1</v>
      </c>
      <c r="F2781" s="188">
        <v>0</v>
      </c>
      <c r="G2781" s="35"/>
      <c r="H2781" s="36"/>
    </row>
    <row r="2782" spans="1:8" s="2" customFormat="1" ht="16.95" customHeight="1">
      <c r="A2782" s="35"/>
      <c r="B2782" s="36"/>
      <c r="C2782" s="256" t="s">
        <v>1</v>
      </c>
      <c r="D2782" s="256" t="s">
        <v>4917</v>
      </c>
      <c r="E2782" s="18" t="s">
        <v>1</v>
      </c>
      <c r="F2782" s="188">
        <v>10.5</v>
      </c>
      <c r="G2782" s="35"/>
      <c r="H2782" s="36"/>
    </row>
    <row r="2783" spans="1:8" s="2" customFormat="1" ht="16.95" customHeight="1">
      <c r="A2783" s="35"/>
      <c r="B2783" s="36"/>
      <c r="C2783" s="256" t="s">
        <v>378</v>
      </c>
      <c r="D2783" s="256" t="s">
        <v>590</v>
      </c>
      <c r="E2783" s="18" t="s">
        <v>1</v>
      </c>
      <c r="F2783" s="188">
        <v>10.5</v>
      </c>
      <c r="G2783" s="35"/>
      <c r="H2783" s="36"/>
    </row>
    <row r="2784" spans="1:8" s="2" customFormat="1" ht="16.95" customHeight="1">
      <c r="A2784" s="35"/>
      <c r="B2784" s="36"/>
      <c r="C2784" s="257" t="s">
        <v>8511</v>
      </c>
      <c r="D2784" s="35"/>
      <c r="E2784" s="35"/>
      <c r="F2784" s="35"/>
      <c r="G2784" s="35"/>
      <c r="H2784" s="36"/>
    </row>
    <row r="2785" spans="1:8" s="2" customFormat="1" ht="16.95" customHeight="1">
      <c r="A2785" s="35"/>
      <c r="B2785" s="36"/>
      <c r="C2785" s="256" t="s">
        <v>4914</v>
      </c>
      <c r="D2785" s="256" t="s">
        <v>4915</v>
      </c>
      <c r="E2785" s="18" t="s">
        <v>529</v>
      </c>
      <c r="F2785" s="188">
        <v>10.5</v>
      </c>
      <c r="G2785" s="35"/>
      <c r="H2785" s="36"/>
    </row>
    <row r="2786" spans="1:8" s="2" customFormat="1" ht="16.95" customHeight="1">
      <c r="A2786" s="35"/>
      <c r="B2786" s="36"/>
      <c r="C2786" s="256" t="s">
        <v>2883</v>
      </c>
      <c r="D2786" s="256" t="s">
        <v>2884</v>
      </c>
      <c r="E2786" s="18" t="s">
        <v>529</v>
      </c>
      <c r="F2786" s="188">
        <v>364.25</v>
      </c>
      <c r="G2786" s="35"/>
      <c r="H2786" s="36"/>
    </row>
    <row r="2787" spans="1:8" s="2" customFormat="1" ht="20.399999999999999">
      <c r="A2787" s="35"/>
      <c r="B2787" s="36"/>
      <c r="C2787" s="256" t="s">
        <v>2918</v>
      </c>
      <c r="D2787" s="256" t="s">
        <v>2919</v>
      </c>
      <c r="E2787" s="18" t="s">
        <v>529</v>
      </c>
      <c r="F2787" s="188">
        <v>473.43799999999999</v>
      </c>
      <c r="G2787" s="35"/>
      <c r="H2787" s="36"/>
    </row>
    <row r="2788" spans="1:8" s="2" customFormat="1" ht="20.399999999999999">
      <c r="A2788" s="35"/>
      <c r="B2788" s="36"/>
      <c r="C2788" s="256" t="s">
        <v>4344</v>
      </c>
      <c r="D2788" s="256" t="s">
        <v>4345</v>
      </c>
      <c r="E2788" s="18" t="s">
        <v>529</v>
      </c>
      <c r="F2788" s="188">
        <v>268.39999999999998</v>
      </c>
      <c r="G2788" s="35"/>
      <c r="H2788" s="36"/>
    </row>
    <row r="2789" spans="1:8" s="2" customFormat="1" ht="20.399999999999999">
      <c r="A2789" s="35"/>
      <c r="B2789" s="36"/>
      <c r="C2789" s="256" t="s">
        <v>4354</v>
      </c>
      <c r="D2789" s="256" t="s">
        <v>4355</v>
      </c>
      <c r="E2789" s="18" t="s">
        <v>529</v>
      </c>
      <c r="F2789" s="188">
        <v>10.71</v>
      </c>
      <c r="G2789" s="35"/>
      <c r="H2789" s="36"/>
    </row>
    <row r="2790" spans="1:8" s="2" customFormat="1" ht="16.95" customHeight="1">
      <c r="A2790" s="35"/>
      <c r="B2790" s="36"/>
      <c r="C2790" s="252" t="s">
        <v>381</v>
      </c>
      <c r="D2790" s="253" t="s">
        <v>382</v>
      </c>
      <c r="E2790" s="254" t="s">
        <v>1</v>
      </c>
      <c r="F2790" s="255">
        <v>131.80000000000001</v>
      </c>
      <c r="G2790" s="35"/>
      <c r="H2790" s="36"/>
    </row>
    <row r="2791" spans="1:8" s="2" customFormat="1" ht="16.95" customHeight="1">
      <c r="A2791" s="35"/>
      <c r="B2791" s="36"/>
      <c r="C2791" s="256" t="s">
        <v>1</v>
      </c>
      <c r="D2791" s="256" t="s">
        <v>4369</v>
      </c>
      <c r="E2791" s="18" t="s">
        <v>1</v>
      </c>
      <c r="F2791" s="188">
        <v>0</v>
      </c>
      <c r="G2791" s="35"/>
      <c r="H2791" s="36"/>
    </row>
    <row r="2792" spans="1:8" s="2" customFormat="1" ht="16.95" customHeight="1">
      <c r="A2792" s="35"/>
      <c r="B2792" s="36"/>
      <c r="C2792" s="256" t="s">
        <v>1</v>
      </c>
      <c r="D2792" s="256" t="s">
        <v>4912</v>
      </c>
      <c r="E2792" s="18" t="s">
        <v>1</v>
      </c>
      <c r="F2792" s="188">
        <v>131.80000000000001</v>
      </c>
      <c r="G2792" s="35"/>
      <c r="H2792" s="36"/>
    </row>
    <row r="2793" spans="1:8" s="2" customFormat="1" ht="16.95" customHeight="1">
      <c r="A2793" s="35"/>
      <c r="B2793" s="36"/>
      <c r="C2793" s="256" t="s">
        <v>381</v>
      </c>
      <c r="D2793" s="256" t="s">
        <v>590</v>
      </c>
      <c r="E2793" s="18" t="s">
        <v>1</v>
      </c>
      <c r="F2793" s="188">
        <v>131.80000000000001</v>
      </c>
      <c r="G2793" s="35"/>
      <c r="H2793" s="36"/>
    </row>
    <row r="2794" spans="1:8" s="2" customFormat="1" ht="16.95" customHeight="1">
      <c r="A2794" s="35"/>
      <c r="B2794" s="36"/>
      <c r="C2794" s="257" t="s">
        <v>8511</v>
      </c>
      <c r="D2794" s="35"/>
      <c r="E2794" s="35"/>
      <c r="F2794" s="35"/>
      <c r="G2794" s="35"/>
      <c r="H2794" s="36"/>
    </row>
    <row r="2795" spans="1:8" s="2" customFormat="1" ht="16.95" customHeight="1">
      <c r="A2795" s="35"/>
      <c r="B2795" s="36"/>
      <c r="C2795" s="256" t="s">
        <v>4909</v>
      </c>
      <c r="D2795" s="256" t="s">
        <v>4910</v>
      </c>
      <c r="E2795" s="18" t="s">
        <v>529</v>
      </c>
      <c r="F2795" s="188">
        <v>131.80000000000001</v>
      </c>
      <c r="G2795" s="35"/>
      <c r="H2795" s="36"/>
    </row>
    <row r="2796" spans="1:8" s="2" customFormat="1" ht="16.95" customHeight="1">
      <c r="A2796" s="35"/>
      <c r="B2796" s="36"/>
      <c r="C2796" s="256" t="s">
        <v>4396</v>
      </c>
      <c r="D2796" s="256" t="s">
        <v>4397</v>
      </c>
      <c r="E2796" s="18" t="s">
        <v>529</v>
      </c>
      <c r="F2796" s="188">
        <v>5028.6729999999998</v>
      </c>
      <c r="G2796" s="35"/>
      <c r="H2796" s="36"/>
    </row>
    <row r="2797" spans="1:8" s="2" customFormat="1" ht="16.95" customHeight="1">
      <c r="A2797" s="35"/>
      <c r="B2797" s="36"/>
      <c r="C2797" s="256" t="s">
        <v>4424</v>
      </c>
      <c r="D2797" s="256" t="s">
        <v>4425</v>
      </c>
      <c r="E2797" s="18" t="s">
        <v>529</v>
      </c>
      <c r="F2797" s="188">
        <v>2971.902</v>
      </c>
      <c r="G2797" s="35"/>
      <c r="H2797" s="36"/>
    </row>
    <row r="2798" spans="1:8" s="2" customFormat="1" ht="20.399999999999999">
      <c r="A2798" s="35"/>
      <c r="B2798" s="36"/>
      <c r="C2798" s="256" t="s">
        <v>4401</v>
      </c>
      <c r="D2798" s="256" t="s">
        <v>4402</v>
      </c>
      <c r="E2798" s="18" t="s">
        <v>529</v>
      </c>
      <c r="F2798" s="188">
        <v>5670.1040000000003</v>
      </c>
      <c r="G2798" s="35"/>
      <c r="H2798" s="36"/>
    </row>
    <row r="2799" spans="1:8" s="2" customFormat="1" ht="16.95" customHeight="1">
      <c r="A2799" s="35"/>
      <c r="B2799" s="36"/>
      <c r="C2799" s="252" t="s">
        <v>384</v>
      </c>
      <c r="D2799" s="253" t="s">
        <v>385</v>
      </c>
      <c r="E2799" s="254" t="s">
        <v>1</v>
      </c>
      <c r="F2799" s="255">
        <v>101.2</v>
      </c>
      <c r="G2799" s="35"/>
      <c r="H2799" s="36"/>
    </row>
    <row r="2800" spans="1:8" s="2" customFormat="1" ht="16.95" customHeight="1">
      <c r="A2800" s="35"/>
      <c r="B2800" s="36"/>
      <c r="C2800" s="256" t="s">
        <v>1</v>
      </c>
      <c r="D2800" s="256" t="s">
        <v>4369</v>
      </c>
      <c r="E2800" s="18" t="s">
        <v>1</v>
      </c>
      <c r="F2800" s="188">
        <v>0</v>
      </c>
      <c r="G2800" s="35"/>
      <c r="H2800" s="36"/>
    </row>
    <row r="2801" spans="1:8" s="2" customFormat="1" ht="16.95" customHeight="1">
      <c r="A2801" s="35"/>
      <c r="B2801" s="36"/>
      <c r="C2801" s="256" t="s">
        <v>1</v>
      </c>
      <c r="D2801" s="256" t="s">
        <v>4945</v>
      </c>
      <c r="E2801" s="18" t="s">
        <v>1</v>
      </c>
      <c r="F2801" s="188">
        <v>101.2</v>
      </c>
      <c r="G2801" s="35"/>
      <c r="H2801" s="36"/>
    </row>
    <row r="2802" spans="1:8" s="2" customFormat="1" ht="16.95" customHeight="1">
      <c r="A2802" s="35"/>
      <c r="B2802" s="36"/>
      <c r="C2802" s="256" t="s">
        <v>384</v>
      </c>
      <c r="D2802" s="256" t="s">
        <v>590</v>
      </c>
      <c r="E2802" s="18" t="s">
        <v>1</v>
      </c>
      <c r="F2802" s="188">
        <v>101.2</v>
      </c>
      <c r="G2802" s="35"/>
      <c r="H2802" s="36"/>
    </row>
    <row r="2803" spans="1:8" s="2" customFormat="1" ht="16.95" customHeight="1">
      <c r="A2803" s="35"/>
      <c r="B2803" s="36"/>
      <c r="C2803" s="257" t="s">
        <v>8511</v>
      </c>
      <c r="D2803" s="35"/>
      <c r="E2803" s="35"/>
      <c r="F2803" s="35"/>
      <c r="G2803" s="35"/>
      <c r="H2803" s="36"/>
    </row>
    <row r="2804" spans="1:8" s="2" customFormat="1" ht="16.95" customHeight="1">
      <c r="A2804" s="35"/>
      <c r="B2804" s="36"/>
      <c r="C2804" s="256" t="s">
        <v>4942</v>
      </c>
      <c r="D2804" s="256" t="s">
        <v>4943</v>
      </c>
      <c r="E2804" s="18" t="s">
        <v>529</v>
      </c>
      <c r="F2804" s="188">
        <v>101.2</v>
      </c>
      <c r="G2804" s="35"/>
      <c r="H2804" s="36"/>
    </row>
    <row r="2805" spans="1:8" s="2" customFormat="1" ht="20.399999999999999">
      <c r="A2805" s="35"/>
      <c r="B2805" s="36"/>
      <c r="C2805" s="256" t="s">
        <v>2025</v>
      </c>
      <c r="D2805" s="256" t="s">
        <v>2026</v>
      </c>
      <c r="E2805" s="18" t="s">
        <v>574</v>
      </c>
      <c r="F2805" s="188">
        <v>174.578</v>
      </c>
      <c r="G2805" s="35"/>
      <c r="H2805" s="36"/>
    </row>
    <row r="2806" spans="1:8" s="2" customFormat="1" ht="16.95" customHeight="1">
      <c r="A2806" s="35"/>
      <c r="B2806" s="36"/>
      <c r="C2806" s="256" t="s">
        <v>2883</v>
      </c>
      <c r="D2806" s="256" t="s">
        <v>2884</v>
      </c>
      <c r="E2806" s="18" t="s">
        <v>529</v>
      </c>
      <c r="F2806" s="188">
        <v>364.25</v>
      </c>
      <c r="G2806" s="35"/>
      <c r="H2806" s="36"/>
    </row>
    <row r="2807" spans="1:8" s="2" customFormat="1" ht="20.399999999999999">
      <c r="A2807" s="35"/>
      <c r="B2807" s="36"/>
      <c r="C2807" s="256" t="s">
        <v>2918</v>
      </c>
      <c r="D2807" s="256" t="s">
        <v>2919</v>
      </c>
      <c r="E2807" s="18" t="s">
        <v>529</v>
      </c>
      <c r="F2807" s="188">
        <v>473.43799999999999</v>
      </c>
      <c r="G2807" s="35"/>
      <c r="H2807" s="36"/>
    </row>
    <row r="2808" spans="1:8" s="2" customFormat="1" ht="20.399999999999999">
      <c r="A2808" s="35"/>
      <c r="B2808" s="36"/>
      <c r="C2808" s="256" t="s">
        <v>4344</v>
      </c>
      <c r="D2808" s="256" t="s">
        <v>4345</v>
      </c>
      <c r="E2808" s="18" t="s">
        <v>529</v>
      </c>
      <c r="F2808" s="188">
        <v>268.39999999999998</v>
      </c>
      <c r="G2808" s="35"/>
      <c r="H2808" s="36"/>
    </row>
    <row r="2809" spans="1:8" s="2" customFormat="1" ht="20.399999999999999">
      <c r="A2809" s="35"/>
      <c r="B2809" s="36"/>
      <c r="C2809" s="256" t="s">
        <v>4349</v>
      </c>
      <c r="D2809" s="256" t="s">
        <v>4350</v>
      </c>
      <c r="E2809" s="18" t="s">
        <v>529</v>
      </c>
      <c r="F2809" s="188">
        <v>263.05799999999999</v>
      </c>
      <c r="G2809" s="35"/>
      <c r="H2809" s="36"/>
    </row>
    <row r="2810" spans="1:8" s="2" customFormat="1" ht="16.95" customHeight="1">
      <c r="A2810" s="35"/>
      <c r="B2810" s="36"/>
      <c r="C2810" s="252" t="s">
        <v>387</v>
      </c>
      <c r="D2810" s="253" t="s">
        <v>388</v>
      </c>
      <c r="E2810" s="254" t="s">
        <v>1</v>
      </c>
      <c r="F2810" s="255">
        <v>156.69999999999999</v>
      </c>
      <c r="G2810" s="35"/>
      <c r="H2810" s="36"/>
    </row>
    <row r="2811" spans="1:8" s="2" customFormat="1" ht="16.95" customHeight="1">
      <c r="A2811" s="35"/>
      <c r="B2811" s="36"/>
      <c r="C2811" s="256" t="s">
        <v>1</v>
      </c>
      <c r="D2811" s="256" t="s">
        <v>4369</v>
      </c>
      <c r="E2811" s="18" t="s">
        <v>1</v>
      </c>
      <c r="F2811" s="188">
        <v>0</v>
      </c>
      <c r="G2811" s="35"/>
      <c r="H2811" s="36"/>
    </row>
    <row r="2812" spans="1:8" s="2" customFormat="1" ht="16.95" customHeight="1">
      <c r="A2812" s="35"/>
      <c r="B2812" s="36"/>
      <c r="C2812" s="256" t="s">
        <v>1</v>
      </c>
      <c r="D2812" s="256" t="s">
        <v>4940</v>
      </c>
      <c r="E2812" s="18" t="s">
        <v>1</v>
      </c>
      <c r="F2812" s="188">
        <v>156.69999999999999</v>
      </c>
      <c r="G2812" s="35"/>
      <c r="H2812" s="36"/>
    </row>
    <row r="2813" spans="1:8" s="2" customFormat="1" ht="16.95" customHeight="1">
      <c r="A2813" s="35"/>
      <c r="B2813" s="36"/>
      <c r="C2813" s="256" t="s">
        <v>387</v>
      </c>
      <c r="D2813" s="256" t="s">
        <v>590</v>
      </c>
      <c r="E2813" s="18" t="s">
        <v>1</v>
      </c>
      <c r="F2813" s="188">
        <v>156.69999999999999</v>
      </c>
      <c r="G2813" s="35"/>
      <c r="H2813" s="36"/>
    </row>
    <row r="2814" spans="1:8" s="2" customFormat="1" ht="16.95" customHeight="1">
      <c r="A2814" s="35"/>
      <c r="B2814" s="36"/>
      <c r="C2814" s="257" t="s">
        <v>8511</v>
      </c>
      <c r="D2814" s="35"/>
      <c r="E2814" s="35"/>
      <c r="F2814" s="35"/>
      <c r="G2814" s="35"/>
      <c r="H2814" s="36"/>
    </row>
    <row r="2815" spans="1:8" s="2" customFormat="1" ht="16.95" customHeight="1">
      <c r="A2815" s="35"/>
      <c r="B2815" s="36"/>
      <c r="C2815" s="256" t="s">
        <v>4937</v>
      </c>
      <c r="D2815" s="256" t="s">
        <v>4938</v>
      </c>
      <c r="E2815" s="18" t="s">
        <v>529</v>
      </c>
      <c r="F2815" s="188">
        <v>156.69999999999999</v>
      </c>
      <c r="G2815" s="35"/>
      <c r="H2815" s="36"/>
    </row>
    <row r="2816" spans="1:8" s="2" customFormat="1" ht="20.399999999999999">
      <c r="A2816" s="35"/>
      <c r="B2816" s="36"/>
      <c r="C2816" s="256" t="s">
        <v>2025</v>
      </c>
      <c r="D2816" s="256" t="s">
        <v>2026</v>
      </c>
      <c r="E2816" s="18" t="s">
        <v>574</v>
      </c>
      <c r="F2816" s="188">
        <v>174.578</v>
      </c>
      <c r="G2816" s="35"/>
      <c r="H2816" s="36"/>
    </row>
    <row r="2817" spans="1:8" s="2" customFormat="1" ht="20.399999999999999">
      <c r="A2817" s="35"/>
      <c r="B2817" s="36"/>
      <c r="C2817" s="256" t="s">
        <v>2068</v>
      </c>
      <c r="D2817" s="256" t="s">
        <v>2069</v>
      </c>
      <c r="E2817" s="18" t="s">
        <v>529</v>
      </c>
      <c r="F2817" s="188">
        <v>2229.61</v>
      </c>
      <c r="G2817" s="35"/>
      <c r="H2817" s="36"/>
    </row>
    <row r="2818" spans="1:8" s="2" customFormat="1" ht="16.95" customHeight="1">
      <c r="A2818" s="35"/>
      <c r="B2818" s="36"/>
      <c r="C2818" s="256" t="s">
        <v>2883</v>
      </c>
      <c r="D2818" s="256" t="s">
        <v>2884</v>
      </c>
      <c r="E2818" s="18" t="s">
        <v>529</v>
      </c>
      <c r="F2818" s="188">
        <v>364.25</v>
      </c>
      <c r="G2818" s="35"/>
      <c r="H2818" s="36"/>
    </row>
    <row r="2819" spans="1:8" s="2" customFormat="1" ht="16.95" customHeight="1">
      <c r="A2819" s="35"/>
      <c r="B2819" s="36"/>
      <c r="C2819" s="256" t="s">
        <v>2889</v>
      </c>
      <c r="D2819" s="256" t="s">
        <v>2890</v>
      </c>
      <c r="E2819" s="18" t="s">
        <v>529</v>
      </c>
      <c r="F2819" s="188">
        <v>2229.61</v>
      </c>
      <c r="G2819" s="35"/>
      <c r="H2819" s="36"/>
    </row>
    <row r="2820" spans="1:8" s="2" customFormat="1" ht="20.399999999999999">
      <c r="A2820" s="35"/>
      <c r="B2820" s="36"/>
      <c r="C2820" s="256" t="s">
        <v>2893</v>
      </c>
      <c r="D2820" s="256" t="s">
        <v>2894</v>
      </c>
      <c r="E2820" s="18" t="s">
        <v>529</v>
      </c>
      <c r="F2820" s="188">
        <v>2229.61</v>
      </c>
      <c r="G2820" s="35"/>
      <c r="H2820" s="36"/>
    </row>
    <row r="2821" spans="1:8" s="2" customFormat="1" ht="20.399999999999999">
      <c r="A2821" s="35"/>
      <c r="B2821" s="36"/>
      <c r="C2821" s="256" t="s">
        <v>2918</v>
      </c>
      <c r="D2821" s="256" t="s">
        <v>2919</v>
      </c>
      <c r="E2821" s="18" t="s">
        <v>529</v>
      </c>
      <c r="F2821" s="188">
        <v>473.43799999999999</v>
      </c>
      <c r="G2821" s="35"/>
      <c r="H2821" s="36"/>
    </row>
    <row r="2822" spans="1:8" s="2" customFormat="1" ht="20.399999999999999">
      <c r="A2822" s="35"/>
      <c r="B2822" s="36"/>
      <c r="C2822" s="256" t="s">
        <v>4344</v>
      </c>
      <c r="D2822" s="256" t="s">
        <v>4345</v>
      </c>
      <c r="E2822" s="18" t="s">
        <v>529</v>
      </c>
      <c r="F2822" s="188">
        <v>268.39999999999998</v>
      </c>
      <c r="G2822" s="35"/>
      <c r="H2822" s="36"/>
    </row>
    <row r="2823" spans="1:8" s="2" customFormat="1" ht="20.399999999999999">
      <c r="A2823" s="35"/>
      <c r="B2823" s="36"/>
      <c r="C2823" s="256" t="s">
        <v>4349</v>
      </c>
      <c r="D2823" s="256" t="s">
        <v>4350</v>
      </c>
      <c r="E2823" s="18" t="s">
        <v>529</v>
      </c>
      <c r="F2823" s="188">
        <v>263.05799999999999</v>
      </c>
      <c r="G2823" s="35"/>
      <c r="H2823" s="36"/>
    </row>
    <row r="2824" spans="1:8" s="2" customFormat="1" ht="16.95" customHeight="1">
      <c r="A2824" s="35"/>
      <c r="B2824" s="36"/>
      <c r="C2824" s="252" t="s">
        <v>390</v>
      </c>
      <c r="D2824" s="253" t="s">
        <v>391</v>
      </c>
      <c r="E2824" s="254" t="s">
        <v>1</v>
      </c>
      <c r="F2824" s="255">
        <v>2760.0630000000001</v>
      </c>
      <c r="G2824" s="35"/>
      <c r="H2824" s="36"/>
    </row>
    <row r="2825" spans="1:8" s="2" customFormat="1" ht="16.95" customHeight="1">
      <c r="A2825" s="35"/>
      <c r="B2825" s="36"/>
      <c r="C2825" s="256" t="s">
        <v>1</v>
      </c>
      <c r="D2825" s="256" t="s">
        <v>2238</v>
      </c>
      <c r="E2825" s="18" t="s">
        <v>1</v>
      </c>
      <c r="F2825" s="188">
        <v>0</v>
      </c>
      <c r="G2825" s="35"/>
      <c r="H2825" s="36"/>
    </row>
    <row r="2826" spans="1:8" s="2" customFormat="1" ht="16.95" customHeight="1">
      <c r="A2826" s="35"/>
      <c r="B2826" s="36"/>
      <c r="C2826" s="256" t="s">
        <v>1</v>
      </c>
      <c r="D2826" s="256" t="s">
        <v>4950</v>
      </c>
      <c r="E2826" s="18" t="s">
        <v>1</v>
      </c>
      <c r="F2826" s="188">
        <v>2337.5</v>
      </c>
      <c r="G2826" s="35"/>
      <c r="H2826" s="36"/>
    </row>
    <row r="2827" spans="1:8" s="2" customFormat="1" ht="16.95" customHeight="1">
      <c r="A2827" s="35"/>
      <c r="B2827" s="36"/>
      <c r="C2827" s="256" t="s">
        <v>1</v>
      </c>
      <c r="D2827" s="256" t="s">
        <v>4951</v>
      </c>
      <c r="E2827" s="18" t="s">
        <v>1</v>
      </c>
      <c r="F2827" s="188">
        <v>-38.036999999999999</v>
      </c>
      <c r="G2827" s="35"/>
      <c r="H2827" s="36"/>
    </row>
    <row r="2828" spans="1:8" s="2" customFormat="1" ht="16.95" customHeight="1">
      <c r="A2828" s="35"/>
      <c r="B2828" s="36"/>
      <c r="C2828" s="256" t="s">
        <v>1</v>
      </c>
      <c r="D2828" s="256" t="s">
        <v>2240</v>
      </c>
      <c r="E2828" s="18" t="s">
        <v>1</v>
      </c>
      <c r="F2828" s="188">
        <v>0</v>
      </c>
      <c r="G2828" s="35"/>
      <c r="H2828" s="36"/>
    </row>
    <row r="2829" spans="1:8" s="2" customFormat="1" ht="16.95" customHeight="1">
      <c r="A2829" s="35"/>
      <c r="B2829" s="36"/>
      <c r="C2829" s="256" t="s">
        <v>1</v>
      </c>
      <c r="D2829" s="256" t="s">
        <v>4952</v>
      </c>
      <c r="E2829" s="18" t="s">
        <v>1</v>
      </c>
      <c r="F2829" s="188">
        <v>460.6</v>
      </c>
      <c r="G2829" s="35"/>
      <c r="H2829" s="36"/>
    </row>
    <row r="2830" spans="1:8" s="2" customFormat="1" ht="16.95" customHeight="1">
      <c r="A2830" s="35"/>
      <c r="B2830" s="36"/>
      <c r="C2830" s="256" t="s">
        <v>390</v>
      </c>
      <c r="D2830" s="256" t="s">
        <v>590</v>
      </c>
      <c r="E2830" s="18" t="s">
        <v>1</v>
      </c>
      <c r="F2830" s="188">
        <v>2760.0630000000001</v>
      </c>
      <c r="G2830" s="35"/>
      <c r="H2830" s="36"/>
    </row>
    <row r="2831" spans="1:8" s="2" customFormat="1" ht="16.95" customHeight="1">
      <c r="A2831" s="35"/>
      <c r="B2831" s="36"/>
      <c r="C2831" s="257" t="s">
        <v>8511</v>
      </c>
      <c r="D2831" s="35"/>
      <c r="E2831" s="35"/>
      <c r="F2831" s="35"/>
      <c r="G2831" s="35"/>
      <c r="H2831" s="36"/>
    </row>
    <row r="2832" spans="1:8" s="2" customFormat="1" ht="16.95" customHeight="1">
      <c r="A2832" s="35"/>
      <c r="B2832" s="36"/>
      <c r="C2832" s="256" t="s">
        <v>4947</v>
      </c>
      <c r="D2832" s="256" t="s">
        <v>4948</v>
      </c>
      <c r="E2832" s="18" t="s">
        <v>529</v>
      </c>
      <c r="F2832" s="188">
        <v>2760.0630000000001</v>
      </c>
      <c r="G2832" s="35"/>
      <c r="H2832" s="36"/>
    </row>
    <row r="2833" spans="1:8" s="2" customFormat="1" ht="16.95" customHeight="1">
      <c r="A2833" s="35"/>
      <c r="B2833" s="36"/>
      <c r="C2833" s="256" t="s">
        <v>4396</v>
      </c>
      <c r="D2833" s="256" t="s">
        <v>4397</v>
      </c>
      <c r="E2833" s="18" t="s">
        <v>529</v>
      </c>
      <c r="F2833" s="188">
        <v>5028.6729999999998</v>
      </c>
      <c r="G2833" s="35"/>
      <c r="H2833" s="36"/>
    </row>
    <row r="2834" spans="1:8" s="2" customFormat="1" ht="16.95" customHeight="1">
      <c r="A2834" s="35"/>
      <c r="B2834" s="36"/>
      <c r="C2834" s="256" t="s">
        <v>4424</v>
      </c>
      <c r="D2834" s="256" t="s">
        <v>4425</v>
      </c>
      <c r="E2834" s="18" t="s">
        <v>529</v>
      </c>
      <c r="F2834" s="188">
        <v>2971.902</v>
      </c>
      <c r="G2834" s="35"/>
      <c r="H2834" s="36"/>
    </row>
    <row r="2835" spans="1:8" s="2" customFormat="1" ht="20.399999999999999">
      <c r="A2835" s="35"/>
      <c r="B2835" s="36"/>
      <c r="C2835" s="256" t="s">
        <v>4401</v>
      </c>
      <c r="D2835" s="256" t="s">
        <v>4402</v>
      </c>
      <c r="E2835" s="18" t="s">
        <v>529</v>
      </c>
      <c r="F2835" s="188">
        <v>5670.1040000000003</v>
      </c>
      <c r="G2835" s="35"/>
      <c r="H2835" s="36"/>
    </row>
    <row r="2836" spans="1:8" s="2" customFormat="1" ht="16.95" customHeight="1">
      <c r="A2836" s="35"/>
      <c r="B2836" s="36"/>
      <c r="C2836" s="252" t="s">
        <v>393</v>
      </c>
      <c r="D2836" s="253" t="s">
        <v>394</v>
      </c>
      <c r="E2836" s="254" t="s">
        <v>1</v>
      </c>
      <c r="F2836" s="255">
        <v>56.039000000000001</v>
      </c>
      <c r="G2836" s="35"/>
      <c r="H2836" s="36"/>
    </row>
    <row r="2837" spans="1:8" s="2" customFormat="1" ht="16.95" customHeight="1">
      <c r="A2837" s="35"/>
      <c r="B2837" s="36"/>
      <c r="C2837" s="256" t="s">
        <v>1</v>
      </c>
      <c r="D2837" s="256" t="s">
        <v>2238</v>
      </c>
      <c r="E2837" s="18" t="s">
        <v>1</v>
      </c>
      <c r="F2837" s="188">
        <v>0</v>
      </c>
      <c r="G2837" s="35"/>
      <c r="H2837" s="36"/>
    </row>
    <row r="2838" spans="1:8" s="2" customFormat="1" ht="16.95" customHeight="1">
      <c r="A2838" s="35"/>
      <c r="B2838" s="36"/>
      <c r="C2838" s="256" t="s">
        <v>1</v>
      </c>
      <c r="D2838" s="256" t="s">
        <v>1534</v>
      </c>
      <c r="E2838" s="18" t="s">
        <v>1</v>
      </c>
      <c r="F2838" s="188">
        <v>0</v>
      </c>
      <c r="G2838" s="35"/>
      <c r="H2838" s="36"/>
    </row>
    <row r="2839" spans="1:8" s="2" customFormat="1" ht="16.95" customHeight="1">
      <c r="A2839" s="35"/>
      <c r="B2839" s="36"/>
      <c r="C2839" s="256" t="s">
        <v>1</v>
      </c>
      <c r="D2839" s="256" t="s">
        <v>4957</v>
      </c>
      <c r="E2839" s="18" t="s">
        <v>1</v>
      </c>
      <c r="F2839" s="188">
        <v>5.0720000000000001</v>
      </c>
      <c r="G2839" s="35"/>
      <c r="H2839" s="36"/>
    </row>
    <row r="2840" spans="1:8" s="2" customFormat="1" ht="16.95" customHeight="1">
      <c r="A2840" s="35"/>
      <c r="B2840" s="36"/>
      <c r="C2840" s="256" t="s">
        <v>1</v>
      </c>
      <c r="D2840" s="256" t="s">
        <v>4932</v>
      </c>
      <c r="E2840" s="18" t="s">
        <v>1</v>
      </c>
      <c r="F2840" s="188">
        <v>17.82</v>
      </c>
      <c r="G2840" s="35"/>
      <c r="H2840" s="36"/>
    </row>
    <row r="2841" spans="1:8" s="2" customFormat="1" ht="16.95" customHeight="1">
      <c r="A2841" s="35"/>
      <c r="B2841" s="36"/>
      <c r="C2841" s="256" t="s">
        <v>1</v>
      </c>
      <c r="D2841" s="256" t="s">
        <v>1536</v>
      </c>
      <c r="E2841" s="18" t="s">
        <v>1</v>
      </c>
      <c r="F2841" s="188">
        <v>0</v>
      </c>
      <c r="G2841" s="35"/>
      <c r="H2841" s="36"/>
    </row>
    <row r="2842" spans="1:8" s="2" customFormat="1" ht="16.95" customHeight="1">
      <c r="A2842" s="35"/>
      <c r="B2842" s="36"/>
      <c r="C2842" s="256" t="s">
        <v>1</v>
      </c>
      <c r="D2842" s="256" t="s">
        <v>4958</v>
      </c>
      <c r="E2842" s="18" t="s">
        <v>1</v>
      </c>
      <c r="F2842" s="188">
        <v>5.1029999999999998</v>
      </c>
      <c r="G2842" s="35"/>
      <c r="H2842" s="36"/>
    </row>
    <row r="2843" spans="1:8" s="2" customFormat="1" ht="16.95" customHeight="1">
      <c r="A2843" s="35"/>
      <c r="B2843" s="36"/>
      <c r="C2843" s="256" t="s">
        <v>1</v>
      </c>
      <c r="D2843" s="256" t="s">
        <v>1553</v>
      </c>
      <c r="E2843" s="18" t="s">
        <v>1</v>
      </c>
      <c r="F2843" s="188">
        <v>0</v>
      </c>
      <c r="G2843" s="35"/>
      <c r="H2843" s="36"/>
    </row>
    <row r="2844" spans="1:8" s="2" customFormat="1" ht="16.95" customHeight="1">
      <c r="A2844" s="35"/>
      <c r="B2844" s="36"/>
      <c r="C2844" s="256" t="s">
        <v>1</v>
      </c>
      <c r="D2844" s="256" t="s">
        <v>4959</v>
      </c>
      <c r="E2844" s="18" t="s">
        <v>1</v>
      </c>
      <c r="F2844" s="188">
        <v>4.9690000000000003</v>
      </c>
      <c r="G2844" s="35"/>
      <c r="H2844" s="36"/>
    </row>
    <row r="2845" spans="1:8" s="2" customFormat="1" ht="16.95" customHeight="1">
      <c r="A2845" s="35"/>
      <c r="B2845" s="36"/>
      <c r="C2845" s="256" t="s">
        <v>1</v>
      </c>
      <c r="D2845" s="256" t="s">
        <v>4932</v>
      </c>
      <c r="E2845" s="18" t="s">
        <v>1</v>
      </c>
      <c r="F2845" s="188">
        <v>17.82</v>
      </c>
      <c r="G2845" s="35"/>
      <c r="H2845" s="36"/>
    </row>
    <row r="2846" spans="1:8" s="2" customFormat="1" ht="16.95" customHeight="1">
      <c r="A2846" s="35"/>
      <c r="B2846" s="36"/>
      <c r="C2846" s="256" t="s">
        <v>1</v>
      </c>
      <c r="D2846" s="256" t="s">
        <v>4960</v>
      </c>
      <c r="E2846" s="18" t="s">
        <v>1</v>
      </c>
      <c r="F2846" s="188">
        <v>5.2549999999999999</v>
      </c>
      <c r="G2846" s="35"/>
      <c r="H2846" s="36"/>
    </row>
    <row r="2847" spans="1:8" s="2" customFormat="1" ht="16.95" customHeight="1">
      <c r="A2847" s="35"/>
      <c r="B2847" s="36"/>
      <c r="C2847" s="256" t="s">
        <v>393</v>
      </c>
      <c r="D2847" s="256" t="s">
        <v>590</v>
      </c>
      <c r="E2847" s="18" t="s">
        <v>1</v>
      </c>
      <c r="F2847" s="188">
        <v>56.039000000000001</v>
      </c>
      <c r="G2847" s="35"/>
      <c r="H2847" s="36"/>
    </row>
    <row r="2848" spans="1:8" s="2" customFormat="1" ht="16.95" customHeight="1">
      <c r="A2848" s="35"/>
      <c r="B2848" s="36"/>
      <c r="C2848" s="257" t="s">
        <v>8511</v>
      </c>
      <c r="D2848" s="35"/>
      <c r="E2848" s="35"/>
      <c r="F2848" s="35"/>
      <c r="G2848" s="35"/>
      <c r="H2848" s="36"/>
    </row>
    <row r="2849" spans="1:8" s="2" customFormat="1" ht="16.95" customHeight="1">
      <c r="A2849" s="35"/>
      <c r="B2849" s="36"/>
      <c r="C2849" s="256" t="s">
        <v>4954</v>
      </c>
      <c r="D2849" s="256" t="s">
        <v>4955</v>
      </c>
      <c r="E2849" s="18" t="s">
        <v>529</v>
      </c>
      <c r="F2849" s="188">
        <v>56.039000000000001</v>
      </c>
      <c r="G2849" s="35"/>
      <c r="H2849" s="36"/>
    </row>
    <row r="2850" spans="1:8" s="2" customFormat="1" ht="16.95" customHeight="1">
      <c r="A2850" s="35"/>
      <c r="B2850" s="36"/>
      <c r="C2850" s="256" t="s">
        <v>4424</v>
      </c>
      <c r="D2850" s="256" t="s">
        <v>4425</v>
      </c>
      <c r="E2850" s="18" t="s">
        <v>529</v>
      </c>
      <c r="F2850" s="188">
        <v>2971.902</v>
      </c>
      <c r="G2850" s="35"/>
      <c r="H2850" s="36"/>
    </row>
    <row r="2851" spans="1:8" s="2" customFormat="1" ht="20.399999999999999">
      <c r="A2851" s="35"/>
      <c r="B2851" s="36"/>
      <c r="C2851" s="256" t="s">
        <v>4401</v>
      </c>
      <c r="D2851" s="256" t="s">
        <v>4402</v>
      </c>
      <c r="E2851" s="18" t="s">
        <v>529</v>
      </c>
      <c r="F2851" s="188">
        <v>5670.1040000000003</v>
      </c>
      <c r="G2851" s="35"/>
      <c r="H2851" s="36"/>
    </row>
    <row r="2852" spans="1:8" s="2" customFormat="1" ht="16.95" customHeight="1">
      <c r="A2852" s="35"/>
      <c r="B2852" s="36"/>
      <c r="C2852" s="252" t="s">
        <v>396</v>
      </c>
      <c r="D2852" s="253" t="s">
        <v>397</v>
      </c>
      <c r="E2852" s="254" t="s">
        <v>1</v>
      </c>
      <c r="F2852" s="255">
        <v>157.49</v>
      </c>
      <c r="G2852" s="35"/>
      <c r="H2852" s="36"/>
    </row>
    <row r="2853" spans="1:8" s="2" customFormat="1" ht="16.95" customHeight="1">
      <c r="A2853" s="35"/>
      <c r="B2853" s="36"/>
      <c r="C2853" s="256" t="s">
        <v>1</v>
      </c>
      <c r="D2853" s="256" t="s">
        <v>1024</v>
      </c>
      <c r="E2853" s="18" t="s">
        <v>1</v>
      </c>
      <c r="F2853" s="188">
        <v>0</v>
      </c>
      <c r="G2853" s="35"/>
      <c r="H2853" s="36"/>
    </row>
    <row r="2854" spans="1:8" s="2" customFormat="1" ht="16.95" customHeight="1">
      <c r="A2854" s="35"/>
      <c r="B2854" s="36"/>
      <c r="C2854" s="256" t="s">
        <v>1</v>
      </c>
      <c r="D2854" s="256" t="s">
        <v>4899</v>
      </c>
      <c r="E2854" s="18" t="s">
        <v>1</v>
      </c>
      <c r="F2854" s="188">
        <v>0</v>
      </c>
      <c r="G2854" s="35"/>
      <c r="H2854" s="36"/>
    </row>
    <row r="2855" spans="1:8" s="2" customFormat="1" ht="16.95" customHeight="1">
      <c r="A2855" s="35"/>
      <c r="B2855" s="36"/>
      <c r="C2855" s="256" t="s">
        <v>1</v>
      </c>
      <c r="D2855" s="256" t="s">
        <v>4900</v>
      </c>
      <c r="E2855" s="18" t="s">
        <v>1</v>
      </c>
      <c r="F2855" s="188">
        <v>152.13999999999999</v>
      </c>
      <c r="G2855" s="35"/>
      <c r="H2855" s="36"/>
    </row>
    <row r="2856" spans="1:8" s="2" customFormat="1" ht="16.95" customHeight="1">
      <c r="A2856" s="35"/>
      <c r="B2856" s="36"/>
      <c r="C2856" s="256" t="s">
        <v>1</v>
      </c>
      <c r="D2856" s="256" t="s">
        <v>4901</v>
      </c>
      <c r="E2856" s="18" t="s">
        <v>1</v>
      </c>
      <c r="F2856" s="188">
        <v>0</v>
      </c>
      <c r="G2856" s="35"/>
      <c r="H2856" s="36"/>
    </row>
    <row r="2857" spans="1:8" s="2" customFormat="1" ht="16.95" customHeight="1">
      <c r="A2857" s="35"/>
      <c r="B2857" s="36"/>
      <c r="C2857" s="256" t="s">
        <v>1</v>
      </c>
      <c r="D2857" s="256" t="s">
        <v>4902</v>
      </c>
      <c r="E2857" s="18" t="s">
        <v>1</v>
      </c>
      <c r="F2857" s="188">
        <v>5.35</v>
      </c>
      <c r="G2857" s="35"/>
      <c r="H2857" s="36"/>
    </row>
    <row r="2858" spans="1:8" s="2" customFormat="1" ht="16.95" customHeight="1">
      <c r="A2858" s="35"/>
      <c r="B2858" s="36"/>
      <c r="C2858" s="256" t="s">
        <v>396</v>
      </c>
      <c r="D2858" s="256" t="s">
        <v>590</v>
      </c>
      <c r="E2858" s="18" t="s">
        <v>1</v>
      </c>
      <c r="F2858" s="188">
        <v>157.49</v>
      </c>
      <c r="G2858" s="35"/>
      <c r="H2858" s="36"/>
    </row>
    <row r="2859" spans="1:8" s="2" customFormat="1" ht="16.95" customHeight="1">
      <c r="A2859" s="35"/>
      <c r="B2859" s="36"/>
      <c r="C2859" s="257" t="s">
        <v>8511</v>
      </c>
      <c r="D2859" s="35"/>
      <c r="E2859" s="35"/>
      <c r="F2859" s="35"/>
      <c r="G2859" s="35"/>
      <c r="H2859" s="36"/>
    </row>
    <row r="2860" spans="1:8" s="2" customFormat="1" ht="16.95" customHeight="1">
      <c r="A2860" s="35"/>
      <c r="B2860" s="36"/>
      <c r="C2860" s="256" t="s">
        <v>4896</v>
      </c>
      <c r="D2860" s="256" t="s">
        <v>4897</v>
      </c>
      <c r="E2860" s="18" t="s">
        <v>529</v>
      </c>
      <c r="F2860" s="188">
        <v>157.49</v>
      </c>
      <c r="G2860" s="35"/>
      <c r="H2860" s="36"/>
    </row>
    <row r="2861" spans="1:8" s="2" customFormat="1" ht="16.95" customHeight="1">
      <c r="A2861" s="35"/>
      <c r="B2861" s="36"/>
      <c r="C2861" s="256" t="s">
        <v>2082</v>
      </c>
      <c r="D2861" s="256" t="s">
        <v>2083</v>
      </c>
      <c r="E2861" s="18" t="s">
        <v>529</v>
      </c>
      <c r="F2861" s="188">
        <v>157.49</v>
      </c>
      <c r="G2861" s="35"/>
      <c r="H2861" s="36"/>
    </row>
    <row r="2862" spans="1:8" s="2" customFormat="1" ht="30.6">
      <c r="A2862" s="35"/>
      <c r="B2862" s="36"/>
      <c r="C2862" s="256" t="s">
        <v>4439</v>
      </c>
      <c r="D2862" s="256" t="s">
        <v>4440</v>
      </c>
      <c r="E2862" s="18" t="s">
        <v>529</v>
      </c>
      <c r="F2862" s="188">
        <v>168.19</v>
      </c>
      <c r="G2862" s="35"/>
      <c r="H2862" s="36"/>
    </row>
    <row r="2863" spans="1:8" s="2" customFormat="1" ht="16.95" customHeight="1">
      <c r="A2863" s="35"/>
      <c r="B2863" s="36"/>
      <c r="C2863" s="252" t="s">
        <v>399</v>
      </c>
      <c r="D2863" s="253" t="s">
        <v>400</v>
      </c>
      <c r="E2863" s="254" t="s">
        <v>1</v>
      </c>
      <c r="F2863" s="255">
        <v>10.7</v>
      </c>
      <c r="G2863" s="35"/>
      <c r="H2863" s="36"/>
    </row>
    <row r="2864" spans="1:8" s="2" customFormat="1" ht="16.95" customHeight="1">
      <c r="A2864" s="35"/>
      <c r="B2864" s="36"/>
      <c r="C2864" s="256" t="s">
        <v>1</v>
      </c>
      <c r="D2864" s="256" t="s">
        <v>1024</v>
      </c>
      <c r="E2864" s="18" t="s">
        <v>1</v>
      </c>
      <c r="F2864" s="188">
        <v>0</v>
      </c>
      <c r="G2864" s="35"/>
      <c r="H2864" s="36"/>
    </row>
    <row r="2865" spans="1:8" s="2" customFormat="1" ht="16.95" customHeight="1">
      <c r="A2865" s="35"/>
      <c r="B2865" s="36"/>
      <c r="C2865" s="256" t="s">
        <v>1</v>
      </c>
      <c r="D2865" s="256" t="s">
        <v>4907</v>
      </c>
      <c r="E2865" s="18" t="s">
        <v>1</v>
      </c>
      <c r="F2865" s="188">
        <v>10.7</v>
      </c>
      <c r="G2865" s="35"/>
      <c r="H2865" s="36"/>
    </row>
    <row r="2866" spans="1:8" s="2" customFormat="1" ht="16.95" customHeight="1">
      <c r="A2866" s="35"/>
      <c r="B2866" s="36"/>
      <c r="C2866" s="256" t="s">
        <v>399</v>
      </c>
      <c r="D2866" s="256" t="s">
        <v>590</v>
      </c>
      <c r="E2866" s="18" t="s">
        <v>1</v>
      </c>
      <c r="F2866" s="188">
        <v>10.7</v>
      </c>
      <c r="G2866" s="35"/>
      <c r="H2866" s="36"/>
    </row>
    <row r="2867" spans="1:8" s="2" customFormat="1" ht="16.95" customHeight="1">
      <c r="A2867" s="35"/>
      <c r="B2867" s="36"/>
      <c r="C2867" s="257" t="s">
        <v>8511</v>
      </c>
      <c r="D2867" s="35"/>
      <c r="E2867" s="35"/>
      <c r="F2867" s="35"/>
      <c r="G2867" s="35"/>
      <c r="H2867" s="36"/>
    </row>
    <row r="2868" spans="1:8" s="2" customFormat="1" ht="16.95" customHeight="1">
      <c r="A2868" s="35"/>
      <c r="B2868" s="36"/>
      <c r="C2868" s="256" t="s">
        <v>4904</v>
      </c>
      <c r="D2868" s="256" t="s">
        <v>4905</v>
      </c>
      <c r="E2868" s="18" t="s">
        <v>529</v>
      </c>
      <c r="F2868" s="188">
        <v>10.7</v>
      </c>
      <c r="G2868" s="35"/>
      <c r="H2868" s="36"/>
    </row>
    <row r="2869" spans="1:8" s="2" customFormat="1" ht="30.6">
      <c r="A2869" s="35"/>
      <c r="B2869" s="36"/>
      <c r="C2869" s="256" t="s">
        <v>4439</v>
      </c>
      <c r="D2869" s="256" t="s">
        <v>4440</v>
      </c>
      <c r="E2869" s="18" t="s">
        <v>529</v>
      </c>
      <c r="F2869" s="188">
        <v>168.19</v>
      </c>
      <c r="G2869" s="35"/>
      <c r="H2869" s="36"/>
    </row>
    <row r="2870" spans="1:8" s="2" customFormat="1" ht="16.95" customHeight="1">
      <c r="A2870" s="35"/>
      <c r="B2870" s="36"/>
      <c r="C2870" s="252" t="s">
        <v>402</v>
      </c>
      <c r="D2870" s="253" t="s">
        <v>403</v>
      </c>
      <c r="E2870" s="254" t="s">
        <v>1</v>
      </c>
      <c r="F2870" s="255">
        <v>18.399999999999999</v>
      </c>
      <c r="G2870" s="35"/>
      <c r="H2870" s="36"/>
    </row>
    <row r="2871" spans="1:8" s="2" customFormat="1" ht="16.95" customHeight="1">
      <c r="A2871" s="35"/>
      <c r="B2871" s="36"/>
      <c r="C2871" s="256" t="s">
        <v>1</v>
      </c>
      <c r="D2871" s="256" t="s">
        <v>2238</v>
      </c>
      <c r="E2871" s="18" t="s">
        <v>1</v>
      </c>
      <c r="F2871" s="188">
        <v>0</v>
      </c>
      <c r="G2871" s="35"/>
      <c r="H2871" s="36"/>
    </row>
    <row r="2872" spans="1:8" s="2" customFormat="1" ht="16.95" customHeight="1">
      <c r="A2872" s="35"/>
      <c r="B2872" s="36"/>
      <c r="C2872" s="256" t="s">
        <v>1</v>
      </c>
      <c r="D2872" s="256" t="s">
        <v>404</v>
      </c>
      <c r="E2872" s="18" t="s">
        <v>1</v>
      </c>
      <c r="F2872" s="188">
        <v>18.399999999999999</v>
      </c>
      <c r="G2872" s="35"/>
      <c r="H2872" s="36"/>
    </row>
    <row r="2873" spans="1:8" s="2" customFormat="1" ht="16.95" customHeight="1">
      <c r="A2873" s="35"/>
      <c r="B2873" s="36"/>
      <c r="C2873" s="256" t="s">
        <v>402</v>
      </c>
      <c r="D2873" s="256" t="s">
        <v>590</v>
      </c>
      <c r="E2873" s="18" t="s">
        <v>1</v>
      </c>
      <c r="F2873" s="188">
        <v>18.399999999999999</v>
      </c>
      <c r="G2873" s="35"/>
      <c r="H2873" s="36"/>
    </row>
    <row r="2874" spans="1:8" s="2" customFormat="1" ht="16.95" customHeight="1">
      <c r="A2874" s="35"/>
      <c r="B2874" s="36"/>
      <c r="C2874" s="257" t="s">
        <v>8511</v>
      </c>
      <c r="D2874" s="35"/>
      <c r="E2874" s="35"/>
      <c r="F2874" s="35"/>
      <c r="G2874" s="35"/>
      <c r="H2874" s="36"/>
    </row>
    <row r="2875" spans="1:8" s="2" customFormat="1" ht="16.95" customHeight="1">
      <c r="A2875" s="35"/>
      <c r="B2875" s="36"/>
      <c r="C2875" s="256" t="s">
        <v>4962</v>
      </c>
      <c r="D2875" s="256" t="s">
        <v>4963</v>
      </c>
      <c r="E2875" s="18" t="s">
        <v>529</v>
      </c>
      <c r="F2875" s="188">
        <v>18.399999999999999</v>
      </c>
      <c r="G2875" s="35"/>
      <c r="H2875" s="36"/>
    </row>
    <row r="2876" spans="1:8" s="2" customFormat="1" ht="20.399999999999999">
      <c r="A2876" s="35"/>
      <c r="B2876" s="36"/>
      <c r="C2876" s="256" t="s">
        <v>2073</v>
      </c>
      <c r="D2876" s="256" t="s">
        <v>2074</v>
      </c>
      <c r="E2876" s="18" t="s">
        <v>529</v>
      </c>
      <c r="F2876" s="188">
        <v>18.399999999999999</v>
      </c>
      <c r="G2876" s="35"/>
      <c r="H2876" s="36"/>
    </row>
    <row r="2877" spans="1:8" s="2" customFormat="1" ht="16.95" customHeight="1">
      <c r="A2877" s="35"/>
      <c r="B2877" s="36"/>
      <c r="C2877" s="256" t="s">
        <v>2975</v>
      </c>
      <c r="D2877" s="256" t="s">
        <v>2976</v>
      </c>
      <c r="E2877" s="18" t="s">
        <v>529</v>
      </c>
      <c r="F2877" s="188">
        <v>3129.4140000000002</v>
      </c>
      <c r="G2877" s="35"/>
      <c r="H2877" s="36"/>
    </row>
    <row r="2878" spans="1:8" s="2" customFormat="1" ht="20.399999999999999">
      <c r="A2878" s="35"/>
      <c r="B2878" s="36"/>
      <c r="C2878" s="256" t="s">
        <v>3004</v>
      </c>
      <c r="D2878" s="256" t="s">
        <v>3005</v>
      </c>
      <c r="E2878" s="18" t="s">
        <v>529</v>
      </c>
      <c r="F2878" s="188">
        <v>2655.3249999999998</v>
      </c>
      <c r="G2878" s="35"/>
      <c r="H2878" s="36"/>
    </row>
    <row r="2879" spans="1:8" s="2" customFormat="1" ht="30.6">
      <c r="A2879" s="35"/>
      <c r="B2879" s="36"/>
      <c r="C2879" s="256" t="s">
        <v>3029</v>
      </c>
      <c r="D2879" s="256" t="s">
        <v>3030</v>
      </c>
      <c r="E2879" s="18" t="s">
        <v>529</v>
      </c>
      <c r="F2879" s="188">
        <v>3218.607</v>
      </c>
      <c r="G2879" s="35"/>
      <c r="H2879" s="36"/>
    </row>
    <row r="2880" spans="1:8" s="2" customFormat="1" ht="16.95" customHeight="1">
      <c r="A2880" s="35"/>
      <c r="B2880" s="36"/>
      <c r="C2880" s="256" t="s">
        <v>3063</v>
      </c>
      <c r="D2880" s="256" t="s">
        <v>233</v>
      </c>
      <c r="E2880" s="18" t="s">
        <v>529</v>
      </c>
      <c r="F2880" s="188">
        <v>3337.971</v>
      </c>
      <c r="G2880" s="35"/>
      <c r="H2880" s="36"/>
    </row>
    <row r="2881" spans="1:8" s="2" customFormat="1" ht="20.399999999999999">
      <c r="A2881" s="35"/>
      <c r="B2881" s="36"/>
      <c r="C2881" s="256" t="s">
        <v>3204</v>
      </c>
      <c r="D2881" s="256" t="s">
        <v>3205</v>
      </c>
      <c r="E2881" s="18" t="s">
        <v>529</v>
      </c>
      <c r="F2881" s="188">
        <v>2728.9560000000001</v>
      </c>
      <c r="G2881" s="35"/>
      <c r="H2881" s="36"/>
    </row>
    <row r="2882" spans="1:8" s="2" customFormat="1" ht="16.95" customHeight="1">
      <c r="A2882" s="35"/>
      <c r="B2882" s="36"/>
      <c r="C2882" s="256" t="s">
        <v>3239</v>
      </c>
      <c r="D2882" s="256" t="s">
        <v>437</v>
      </c>
      <c r="E2882" s="18" t="s">
        <v>529</v>
      </c>
      <c r="F2882" s="188">
        <v>2653.8530000000001</v>
      </c>
      <c r="G2882" s="35"/>
      <c r="H2882" s="36"/>
    </row>
    <row r="2883" spans="1:8" s="2" customFormat="1" ht="16.95" customHeight="1">
      <c r="A2883" s="35"/>
      <c r="B2883" s="36"/>
      <c r="C2883" s="256" t="s">
        <v>3250</v>
      </c>
      <c r="D2883" s="256" t="s">
        <v>3251</v>
      </c>
      <c r="E2883" s="18" t="s">
        <v>529</v>
      </c>
      <c r="F2883" s="188">
        <v>37.536000000000001</v>
      </c>
      <c r="G2883" s="35"/>
      <c r="H2883" s="36"/>
    </row>
    <row r="2884" spans="1:8" s="2" customFormat="1" ht="16.95" customHeight="1">
      <c r="A2884" s="35"/>
      <c r="B2884" s="36"/>
      <c r="C2884" s="256" t="s">
        <v>3233</v>
      </c>
      <c r="D2884" s="256" t="s">
        <v>3234</v>
      </c>
      <c r="E2884" s="18" t="s">
        <v>529</v>
      </c>
      <c r="F2884" s="188">
        <v>18.768000000000001</v>
      </c>
      <c r="G2884" s="35"/>
      <c r="H2884" s="36"/>
    </row>
    <row r="2885" spans="1:8" s="2" customFormat="1" ht="20.399999999999999">
      <c r="A2885" s="35"/>
      <c r="B2885" s="36"/>
      <c r="C2885" s="256" t="s">
        <v>2077</v>
      </c>
      <c r="D2885" s="256" t="s">
        <v>2078</v>
      </c>
      <c r="E2885" s="18" t="s">
        <v>529</v>
      </c>
      <c r="F2885" s="188">
        <v>18.768000000000001</v>
      </c>
      <c r="G2885" s="35"/>
      <c r="H2885" s="36"/>
    </row>
    <row r="2886" spans="1:8" s="2" customFormat="1" ht="30.6">
      <c r="A2886" s="35"/>
      <c r="B2886" s="36"/>
      <c r="C2886" s="256" t="s">
        <v>3009</v>
      </c>
      <c r="D2886" s="256" t="s">
        <v>3010</v>
      </c>
      <c r="E2886" s="18" t="s">
        <v>529</v>
      </c>
      <c r="F2886" s="188">
        <v>3600.52</v>
      </c>
      <c r="G2886" s="35"/>
      <c r="H2886" s="36"/>
    </row>
    <row r="2887" spans="1:8" s="2" customFormat="1" ht="16.95" customHeight="1">
      <c r="A2887" s="35"/>
      <c r="B2887" s="36"/>
      <c r="C2887" s="256" t="s">
        <v>3069</v>
      </c>
      <c r="D2887" s="256" t="s">
        <v>3070</v>
      </c>
      <c r="E2887" s="18" t="s">
        <v>529</v>
      </c>
      <c r="F2887" s="188">
        <v>3611.8829999999998</v>
      </c>
      <c r="G2887" s="35"/>
      <c r="H2887" s="36"/>
    </row>
    <row r="2888" spans="1:8" s="2" customFormat="1" ht="16.95" customHeight="1">
      <c r="A2888" s="35"/>
      <c r="B2888" s="36"/>
      <c r="C2888" s="252" t="s">
        <v>406</v>
      </c>
      <c r="D2888" s="253" t="s">
        <v>407</v>
      </c>
      <c r="E2888" s="254" t="s">
        <v>1</v>
      </c>
      <c r="F2888" s="255">
        <v>24</v>
      </c>
      <c r="G2888" s="35"/>
      <c r="H2888" s="36"/>
    </row>
    <row r="2889" spans="1:8" s="2" customFormat="1" ht="16.95" customHeight="1">
      <c r="A2889" s="35"/>
      <c r="B2889" s="36"/>
      <c r="C2889" s="256" t="s">
        <v>1</v>
      </c>
      <c r="D2889" s="256" t="s">
        <v>2240</v>
      </c>
      <c r="E2889" s="18" t="s">
        <v>1</v>
      </c>
      <c r="F2889" s="188">
        <v>0</v>
      </c>
      <c r="G2889" s="35"/>
      <c r="H2889" s="36"/>
    </row>
    <row r="2890" spans="1:8" s="2" customFormat="1" ht="16.95" customHeight="1">
      <c r="A2890" s="35"/>
      <c r="B2890" s="36"/>
      <c r="C2890" s="256" t="s">
        <v>1</v>
      </c>
      <c r="D2890" s="256" t="s">
        <v>1162</v>
      </c>
      <c r="E2890" s="18" t="s">
        <v>1</v>
      </c>
      <c r="F2890" s="188">
        <v>0</v>
      </c>
      <c r="G2890" s="35"/>
      <c r="H2890" s="36"/>
    </row>
    <row r="2891" spans="1:8" s="2" customFormat="1" ht="16.95" customHeight="1">
      <c r="A2891" s="35"/>
      <c r="B2891" s="36"/>
      <c r="C2891" s="256" t="s">
        <v>1</v>
      </c>
      <c r="D2891" s="256" t="s">
        <v>4969</v>
      </c>
      <c r="E2891" s="18" t="s">
        <v>1</v>
      </c>
      <c r="F2891" s="188">
        <v>24</v>
      </c>
      <c r="G2891" s="35"/>
      <c r="H2891" s="36"/>
    </row>
    <row r="2892" spans="1:8" s="2" customFormat="1" ht="16.95" customHeight="1">
      <c r="A2892" s="35"/>
      <c r="B2892" s="36"/>
      <c r="C2892" s="256" t="s">
        <v>406</v>
      </c>
      <c r="D2892" s="256" t="s">
        <v>590</v>
      </c>
      <c r="E2892" s="18" t="s">
        <v>1</v>
      </c>
      <c r="F2892" s="188">
        <v>24</v>
      </c>
      <c r="G2892" s="35"/>
      <c r="H2892" s="36"/>
    </row>
    <row r="2893" spans="1:8" s="2" customFormat="1" ht="16.95" customHeight="1">
      <c r="A2893" s="35"/>
      <c r="B2893" s="36"/>
      <c r="C2893" s="257" t="s">
        <v>8511</v>
      </c>
      <c r="D2893" s="35"/>
      <c r="E2893" s="35"/>
      <c r="F2893" s="35"/>
      <c r="G2893" s="35"/>
      <c r="H2893" s="36"/>
    </row>
    <row r="2894" spans="1:8" s="2" customFormat="1" ht="16.95" customHeight="1">
      <c r="A2894" s="35"/>
      <c r="B2894" s="36"/>
      <c r="C2894" s="256" t="s">
        <v>4966</v>
      </c>
      <c r="D2894" s="256" t="s">
        <v>4967</v>
      </c>
      <c r="E2894" s="18" t="s">
        <v>529</v>
      </c>
      <c r="F2894" s="188">
        <v>24</v>
      </c>
      <c r="G2894" s="35"/>
      <c r="H2894" s="36"/>
    </row>
    <row r="2895" spans="1:8" s="2" customFormat="1" ht="16.95" customHeight="1">
      <c r="A2895" s="35"/>
      <c r="B2895" s="36"/>
      <c r="C2895" s="256" t="s">
        <v>4396</v>
      </c>
      <c r="D2895" s="256" t="s">
        <v>4397</v>
      </c>
      <c r="E2895" s="18" t="s">
        <v>529</v>
      </c>
      <c r="F2895" s="188">
        <v>5028.6729999999998</v>
      </c>
      <c r="G2895" s="35"/>
      <c r="H2895" s="36"/>
    </row>
    <row r="2896" spans="1:8" s="2" customFormat="1" ht="16.95" customHeight="1">
      <c r="A2896" s="35"/>
      <c r="B2896" s="36"/>
      <c r="C2896" s="256" t="s">
        <v>4424</v>
      </c>
      <c r="D2896" s="256" t="s">
        <v>4425</v>
      </c>
      <c r="E2896" s="18" t="s">
        <v>529</v>
      </c>
      <c r="F2896" s="188">
        <v>2971.902</v>
      </c>
      <c r="G2896" s="35"/>
      <c r="H2896" s="36"/>
    </row>
    <row r="2897" spans="1:8" s="2" customFormat="1" ht="20.399999999999999">
      <c r="A2897" s="35"/>
      <c r="B2897" s="36"/>
      <c r="C2897" s="256" t="s">
        <v>4401</v>
      </c>
      <c r="D2897" s="256" t="s">
        <v>4402</v>
      </c>
      <c r="E2897" s="18" t="s">
        <v>529</v>
      </c>
      <c r="F2897" s="188">
        <v>5670.1040000000003</v>
      </c>
      <c r="G2897" s="35"/>
      <c r="H2897" s="36"/>
    </row>
    <row r="2898" spans="1:8" s="2" customFormat="1" ht="24">
      <c r="A2898" s="35"/>
      <c r="B2898" s="36"/>
      <c r="C2898" s="252" t="s">
        <v>409</v>
      </c>
      <c r="D2898" s="253" t="s">
        <v>410</v>
      </c>
      <c r="E2898" s="254" t="s">
        <v>1</v>
      </c>
      <c r="F2898" s="255">
        <v>71.28</v>
      </c>
      <c r="G2898" s="35"/>
      <c r="H2898" s="36"/>
    </row>
    <row r="2899" spans="1:8" s="2" customFormat="1" ht="16.95" customHeight="1">
      <c r="A2899" s="35"/>
      <c r="B2899" s="36"/>
      <c r="C2899" s="256" t="s">
        <v>1</v>
      </c>
      <c r="D2899" s="256" t="s">
        <v>577</v>
      </c>
      <c r="E2899" s="18" t="s">
        <v>1</v>
      </c>
      <c r="F2899" s="188">
        <v>0</v>
      </c>
      <c r="G2899" s="35"/>
      <c r="H2899" s="36"/>
    </row>
    <row r="2900" spans="1:8" s="2" customFormat="1" ht="16.95" customHeight="1">
      <c r="A2900" s="35"/>
      <c r="B2900" s="36"/>
      <c r="C2900" s="256" t="s">
        <v>1</v>
      </c>
      <c r="D2900" s="256" t="s">
        <v>2088</v>
      </c>
      <c r="E2900" s="18" t="s">
        <v>1</v>
      </c>
      <c r="F2900" s="188">
        <v>0</v>
      </c>
      <c r="G2900" s="35"/>
      <c r="H2900" s="36"/>
    </row>
    <row r="2901" spans="1:8" s="2" customFormat="1" ht="16.95" customHeight="1">
      <c r="A2901" s="35"/>
      <c r="B2901" s="36"/>
      <c r="C2901" s="256" t="s">
        <v>1</v>
      </c>
      <c r="D2901" s="256" t="s">
        <v>2089</v>
      </c>
      <c r="E2901" s="18" t="s">
        <v>1</v>
      </c>
      <c r="F2901" s="188">
        <v>71.28</v>
      </c>
      <c r="G2901" s="35"/>
      <c r="H2901" s="36"/>
    </row>
    <row r="2902" spans="1:8" s="2" customFormat="1" ht="16.95" customHeight="1">
      <c r="A2902" s="35"/>
      <c r="B2902" s="36"/>
      <c r="C2902" s="256" t="s">
        <v>409</v>
      </c>
      <c r="D2902" s="256" t="s">
        <v>590</v>
      </c>
      <c r="E2902" s="18" t="s">
        <v>1</v>
      </c>
      <c r="F2902" s="188">
        <v>71.28</v>
      </c>
      <c r="G2902" s="35"/>
      <c r="H2902" s="36"/>
    </row>
    <row r="2903" spans="1:8" s="2" customFormat="1" ht="16.95" customHeight="1">
      <c r="A2903" s="35"/>
      <c r="B2903" s="36"/>
      <c r="C2903" s="257" t="s">
        <v>8511</v>
      </c>
      <c r="D2903" s="35"/>
      <c r="E2903" s="35"/>
      <c r="F2903" s="35"/>
      <c r="G2903" s="35"/>
      <c r="H2903" s="36"/>
    </row>
    <row r="2904" spans="1:8" s="2" customFormat="1" ht="16.95" customHeight="1">
      <c r="A2904" s="35"/>
      <c r="B2904" s="36"/>
      <c r="C2904" s="256" t="s">
        <v>2086</v>
      </c>
      <c r="D2904" s="256" t="s">
        <v>410</v>
      </c>
      <c r="E2904" s="18" t="s">
        <v>529</v>
      </c>
      <c r="F2904" s="188">
        <v>71.28</v>
      </c>
      <c r="G2904" s="35"/>
      <c r="H2904" s="36"/>
    </row>
    <row r="2905" spans="1:8" s="2" customFormat="1" ht="30.6">
      <c r="A2905" s="35"/>
      <c r="B2905" s="36"/>
      <c r="C2905" s="256" t="s">
        <v>4444</v>
      </c>
      <c r="D2905" s="256" t="s">
        <v>4445</v>
      </c>
      <c r="E2905" s="18" t="s">
        <v>529</v>
      </c>
      <c r="F2905" s="188">
        <v>71.28</v>
      </c>
      <c r="G2905" s="35"/>
      <c r="H2905" s="36"/>
    </row>
    <row r="2906" spans="1:8" s="2" customFormat="1" ht="16.95" customHeight="1">
      <c r="A2906" s="35"/>
      <c r="B2906" s="36"/>
      <c r="C2906" s="252" t="s">
        <v>412</v>
      </c>
      <c r="D2906" s="253" t="s">
        <v>413</v>
      </c>
      <c r="E2906" s="254" t="s">
        <v>1</v>
      </c>
      <c r="F2906" s="255">
        <v>117.068</v>
      </c>
      <c r="G2906" s="35"/>
      <c r="H2906" s="36"/>
    </row>
    <row r="2907" spans="1:8" s="2" customFormat="1" ht="16.95" customHeight="1">
      <c r="A2907" s="35"/>
      <c r="B2907" s="36"/>
      <c r="C2907" s="256" t="s">
        <v>1</v>
      </c>
      <c r="D2907" s="256" t="s">
        <v>414</v>
      </c>
      <c r="E2907" s="18" t="s">
        <v>1</v>
      </c>
      <c r="F2907" s="188">
        <v>117.068</v>
      </c>
      <c r="G2907" s="35"/>
      <c r="H2907" s="36"/>
    </row>
    <row r="2908" spans="1:8" s="2" customFormat="1" ht="16.95" customHeight="1">
      <c r="A2908" s="35"/>
      <c r="B2908" s="36"/>
      <c r="C2908" s="256" t="s">
        <v>412</v>
      </c>
      <c r="D2908" s="256" t="s">
        <v>589</v>
      </c>
      <c r="E2908" s="18" t="s">
        <v>1</v>
      </c>
      <c r="F2908" s="188">
        <v>117.068</v>
      </c>
      <c r="G2908" s="35"/>
      <c r="H2908" s="36"/>
    </row>
    <row r="2909" spans="1:8" s="2" customFormat="1" ht="16.95" customHeight="1">
      <c r="A2909" s="35"/>
      <c r="B2909" s="36"/>
      <c r="C2909" s="257" t="s">
        <v>8511</v>
      </c>
      <c r="D2909" s="35"/>
      <c r="E2909" s="35"/>
      <c r="F2909" s="35"/>
      <c r="G2909" s="35"/>
      <c r="H2909" s="36"/>
    </row>
    <row r="2910" spans="1:8" s="2" customFormat="1" ht="16.95" customHeight="1">
      <c r="A2910" s="35"/>
      <c r="B2910" s="36"/>
      <c r="C2910" s="256" t="s">
        <v>4892</v>
      </c>
      <c r="D2910" s="256" t="s">
        <v>4893</v>
      </c>
      <c r="E2910" s="18" t="s">
        <v>529</v>
      </c>
      <c r="F2910" s="188">
        <v>1079.252</v>
      </c>
      <c r="G2910" s="35"/>
      <c r="H2910" s="36"/>
    </row>
    <row r="2911" spans="1:8" s="2" customFormat="1" ht="16.95" customHeight="1">
      <c r="A2911" s="35"/>
      <c r="B2911" s="36"/>
      <c r="C2911" s="256" t="s">
        <v>533</v>
      </c>
      <c r="D2911" s="256" t="s">
        <v>534</v>
      </c>
      <c r="E2911" s="18" t="s">
        <v>529</v>
      </c>
      <c r="F2911" s="188">
        <v>318.47800000000001</v>
      </c>
      <c r="G2911" s="35"/>
      <c r="H2911" s="36"/>
    </row>
    <row r="2912" spans="1:8" s="2" customFormat="1" ht="20.399999999999999">
      <c r="A2912" s="35"/>
      <c r="B2912" s="36"/>
      <c r="C2912" s="256" t="s">
        <v>561</v>
      </c>
      <c r="D2912" s="256" t="s">
        <v>562</v>
      </c>
      <c r="E2912" s="18" t="s">
        <v>529</v>
      </c>
      <c r="F2912" s="188">
        <v>393.51799999999997</v>
      </c>
      <c r="G2912" s="35"/>
      <c r="H2912" s="36"/>
    </row>
    <row r="2913" spans="1:8" s="2" customFormat="1" ht="16.95" customHeight="1">
      <c r="A2913" s="35"/>
      <c r="B2913" s="36"/>
      <c r="C2913" s="252" t="s">
        <v>415</v>
      </c>
      <c r="D2913" s="253" t="s">
        <v>416</v>
      </c>
      <c r="E2913" s="254" t="s">
        <v>1</v>
      </c>
      <c r="F2913" s="255">
        <v>201.41</v>
      </c>
      <c r="G2913" s="35"/>
      <c r="H2913" s="36"/>
    </row>
    <row r="2914" spans="1:8" s="2" customFormat="1" ht="16.95" customHeight="1">
      <c r="A2914" s="35"/>
      <c r="B2914" s="36"/>
      <c r="C2914" s="256" t="s">
        <v>1</v>
      </c>
      <c r="D2914" s="256" t="s">
        <v>417</v>
      </c>
      <c r="E2914" s="18" t="s">
        <v>1</v>
      </c>
      <c r="F2914" s="188">
        <v>201.41</v>
      </c>
      <c r="G2914" s="35"/>
      <c r="H2914" s="36"/>
    </row>
    <row r="2915" spans="1:8" s="2" customFormat="1" ht="16.95" customHeight="1">
      <c r="A2915" s="35"/>
      <c r="B2915" s="36"/>
      <c r="C2915" s="256" t="s">
        <v>415</v>
      </c>
      <c r="D2915" s="256" t="s">
        <v>589</v>
      </c>
      <c r="E2915" s="18" t="s">
        <v>1</v>
      </c>
      <c r="F2915" s="188">
        <v>201.41</v>
      </c>
      <c r="G2915" s="35"/>
      <c r="H2915" s="36"/>
    </row>
    <row r="2916" spans="1:8" s="2" customFormat="1" ht="16.95" customHeight="1">
      <c r="A2916" s="35"/>
      <c r="B2916" s="36"/>
      <c r="C2916" s="257" t="s">
        <v>8511</v>
      </c>
      <c r="D2916" s="35"/>
      <c r="E2916" s="35"/>
      <c r="F2916" s="35"/>
      <c r="G2916" s="35"/>
      <c r="H2916" s="36"/>
    </row>
    <row r="2917" spans="1:8" s="2" customFormat="1" ht="16.95" customHeight="1">
      <c r="A2917" s="35"/>
      <c r="B2917" s="36"/>
      <c r="C2917" s="256" t="s">
        <v>4892</v>
      </c>
      <c r="D2917" s="256" t="s">
        <v>4893</v>
      </c>
      <c r="E2917" s="18" t="s">
        <v>529</v>
      </c>
      <c r="F2917" s="188">
        <v>1079.252</v>
      </c>
      <c r="G2917" s="35"/>
      <c r="H2917" s="36"/>
    </row>
    <row r="2918" spans="1:8" s="2" customFormat="1" ht="16.95" customHeight="1">
      <c r="A2918" s="35"/>
      <c r="B2918" s="36"/>
      <c r="C2918" s="256" t="s">
        <v>533</v>
      </c>
      <c r="D2918" s="256" t="s">
        <v>534</v>
      </c>
      <c r="E2918" s="18" t="s">
        <v>529</v>
      </c>
      <c r="F2918" s="188">
        <v>318.47800000000001</v>
      </c>
      <c r="G2918" s="35"/>
      <c r="H2918" s="36"/>
    </row>
    <row r="2919" spans="1:8" s="2" customFormat="1" ht="20.399999999999999">
      <c r="A2919" s="35"/>
      <c r="B2919" s="36"/>
      <c r="C2919" s="256" t="s">
        <v>561</v>
      </c>
      <c r="D2919" s="256" t="s">
        <v>562</v>
      </c>
      <c r="E2919" s="18" t="s">
        <v>529</v>
      </c>
      <c r="F2919" s="188">
        <v>393.51799999999997</v>
      </c>
      <c r="G2919" s="35"/>
      <c r="H2919" s="36"/>
    </row>
    <row r="2920" spans="1:8" s="2" customFormat="1" ht="16.95" customHeight="1">
      <c r="A2920" s="35"/>
      <c r="B2920" s="36"/>
      <c r="C2920" s="252" t="s">
        <v>418</v>
      </c>
      <c r="D2920" s="253" t="s">
        <v>419</v>
      </c>
      <c r="E2920" s="254" t="s">
        <v>1</v>
      </c>
      <c r="F2920" s="255">
        <v>75.040000000000006</v>
      </c>
      <c r="G2920" s="35"/>
      <c r="H2920" s="36"/>
    </row>
    <row r="2921" spans="1:8" s="2" customFormat="1" ht="16.95" customHeight="1">
      <c r="A2921" s="35"/>
      <c r="B2921" s="36"/>
      <c r="C2921" s="256" t="s">
        <v>1</v>
      </c>
      <c r="D2921" s="256" t="s">
        <v>420</v>
      </c>
      <c r="E2921" s="18" t="s">
        <v>1</v>
      </c>
      <c r="F2921" s="188">
        <v>75.040000000000006</v>
      </c>
      <c r="G2921" s="35"/>
      <c r="H2921" s="36"/>
    </row>
    <row r="2922" spans="1:8" s="2" customFormat="1" ht="16.95" customHeight="1">
      <c r="A2922" s="35"/>
      <c r="B2922" s="36"/>
      <c r="C2922" s="256" t="s">
        <v>418</v>
      </c>
      <c r="D2922" s="256" t="s">
        <v>589</v>
      </c>
      <c r="E2922" s="18" t="s">
        <v>1</v>
      </c>
      <c r="F2922" s="188">
        <v>75.040000000000006</v>
      </c>
      <c r="G2922" s="35"/>
      <c r="H2922" s="36"/>
    </row>
    <row r="2923" spans="1:8" s="2" customFormat="1" ht="16.95" customHeight="1">
      <c r="A2923" s="35"/>
      <c r="B2923" s="36"/>
      <c r="C2923" s="257" t="s">
        <v>8511</v>
      </c>
      <c r="D2923" s="35"/>
      <c r="E2923" s="35"/>
      <c r="F2923" s="35"/>
      <c r="G2923" s="35"/>
      <c r="H2923" s="36"/>
    </row>
    <row r="2924" spans="1:8" s="2" customFormat="1" ht="16.95" customHeight="1">
      <c r="A2924" s="35"/>
      <c r="B2924" s="36"/>
      <c r="C2924" s="256" t="s">
        <v>4892</v>
      </c>
      <c r="D2924" s="256" t="s">
        <v>4893</v>
      </c>
      <c r="E2924" s="18" t="s">
        <v>529</v>
      </c>
      <c r="F2924" s="188">
        <v>1079.252</v>
      </c>
      <c r="G2924" s="35"/>
      <c r="H2924" s="36"/>
    </row>
    <row r="2925" spans="1:8" s="2" customFormat="1" ht="16.95" customHeight="1">
      <c r="A2925" s="35"/>
      <c r="B2925" s="36"/>
      <c r="C2925" s="256" t="s">
        <v>527</v>
      </c>
      <c r="D2925" s="256" t="s">
        <v>528</v>
      </c>
      <c r="E2925" s="18" t="s">
        <v>529</v>
      </c>
      <c r="F2925" s="188">
        <v>75.040000000000006</v>
      </c>
      <c r="G2925" s="35"/>
      <c r="H2925" s="36"/>
    </row>
    <row r="2926" spans="1:8" s="2" customFormat="1" ht="20.399999999999999">
      <c r="A2926" s="35"/>
      <c r="B2926" s="36"/>
      <c r="C2926" s="256" t="s">
        <v>561</v>
      </c>
      <c r="D2926" s="256" t="s">
        <v>562</v>
      </c>
      <c r="E2926" s="18" t="s">
        <v>529</v>
      </c>
      <c r="F2926" s="188">
        <v>393.51799999999997</v>
      </c>
      <c r="G2926" s="35"/>
      <c r="H2926" s="36"/>
    </row>
    <row r="2927" spans="1:8" s="2" customFormat="1" ht="16.95" customHeight="1">
      <c r="A2927" s="35"/>
      <c r="B2927" s="36"/>
      <c r="C2927" s="252" t="s">
        <v>421</v>
      </c>
      <c r="D2927" s="253" t="s">
        <v>422</v>
      </c>
      <c r="E2927" s="254" t="s">
        <v>1</v>
      </c>
      <c r="F2927" s="255">
        <v>394.92099999999999</v>
      </c>
      <c r="G2927" s="35"/>
      <c r="H2927" s="36"/>
    </row>
    <row r="2928" spans="1:8" s="2" customFormat="1" ht="16.95" customHeight="1">
      <c r="A2928" s="35"/>
      <c r="B2928" s="36"/>
      <c r="C2928" s="256" t="s">
        <v>1</v>
      </c>
      <c r="D2928" s="256" t="s">
        <v>423</v>
      </c>
      <c r="E2928" s="18" t="s">
        <v>1</v>
      </c>
      <c r="F2928" s="188">
        <v>394.92099999999999</v>
      </c>
      <c r="G2928" s="35"/>
      <c r="H2928" s="36"/>
    </row>
    <row r="2929" spans="1:8" s="2" customFormat="1" ht="16.95" customHeight="1">
      <c r="A2929" s="35"/>
      <c r="B2929" s="36"/>
      <c r="C2929" s="256" t="s">
        <v>421</v>
      </c>
      <c r="D2929" s="256" t="s">
        <v>589</v>
      </c>
      <c r="E2929" s="18" t="s">
        <v>1</v>
      </c>
      <c r="F2929" s="188">
        <v>394.92099999999999</v>
      </c>
      <c r="G2929" s="35"/>
      <c r="H2929" s="36"/>
    </row>
    <row r="2930" spans="1:8" s="2" customFormat="1" ht="16.95" customHeight="1">
      <c r="A2930" s="35"/>
      <c r="B2930" s="36"/>
      <c r="C2930" s="257" t="s">
        <v>8511</v>
      </c>
      <c r="D2930" s="35"/>
      <c r="E2930" s="35"/>
      <c r="F2930" s="35"/>
      <c r="G2930" s="35"/>
      <c r="H2930" s="36"/>
    </row>
    <row r="2931" spans="1:8" s="2" customFormat="1" ht="16.95" customHeight="1">
      <c r="A2931" s="35"/>
      <c r="B2931" s="36"/>
      <c r="C2931" s="256" t="s">
        <v>4892</v>
      </c>
      <c r="D2931" s="256" t="s">
        <v>4893</v>
      </c>
      <c r="E2931" s="18" t="s">
        <v>529</v>
      </c>
      <c r="F2931" s="188">
        <v>1079.252</v>
      </c>
      <c r="G2931" s="35"/>
      <c r="H2931" s="36"/>
    </row>
    <row r="2932" spans="1:8" s="2" customFormat="1" ht="16.95" customHeight="1">
      <c r="A2932" s="35"/>
      <c r="B2932" s="36"/>
      <c r="C2932" s="256" t="s">
        <v>549</v>
      </c>
      <c r="D2932" s="256" t="s">
        <v>550</v>
      </c>
      <c r="E2932" s="18" t="s">
        <v>529</v>
      </c>
      <c r="F2932" s="188">
        <v>394.92099999999999</v>
      </c>
      <c r="G2932" s="35"/>
      <c r="H2932" s="36"/>
    </row>
    <row r="2933" spans="1:8" s="2" customFormat="1" ht="20.399999999999999">
      <c r="A2933" s="35"/>
      <c r="B2933" s="36"/>
      <c r="C2933" s="256" t="s">
        <v>570</v>
      </c>
      <c r="D2933" s="256" t="s">
        <v>571</v>
      </c>
      <c r="E2933" s="18" t="s">
        <v>529</v>
      </c>
      <c r="F2933" s="188">
        <v>394.92099999999999</v>
      </c>
      <c r="G2933" s="35"/>
      <c r="H2933" s="36"/>
    </row>
    <row r="2934" spans="1:8" s="2" customFormat="1" ht="16.95" customHeight="1">
      <c r="A2934" s="35"/>
      <c r="B2934" s="36"/>
      <c r="C2934" s="252" t="s">
        <v>424</v>
      </c>
      <c r="D2934" s="253" t="s">
        <v>425</v>
      </c>
      <c r="E2934" s="254" t="s">
        <v>1</v>
      </c>
      <c r="F2934" s="255">
        <v>269.803</v>
      </c>
      <c r="G2934" s="35"/>
      <c r="H2934" s="36"/>
    </row>
    <row r="2935" spans="1:8" s="2" customFormat="1" ht="16.95" customHeight="1">
      <c r="A2935" s="35"/>
      <c r="B2935" s="36"/>
      <c r="C2935" s="256" t="s">
        <v>1</v>
      </c>
      <c r="D2935" s="256" t="s">
        <v>426</v>
      </c>
      <c r="E2935" s="18" t="s">
        <v>1</v>
      </c>
      <c r="F2935" s="188">
        <v>269.803</v>
      </c>
      <c r="G2935" s="35"/>
      <c r="H2935" s="36"/>
    </row>
    <row r="2936" spans="1:8" s="2" customFormat="1" ht="16.95" customHeight="1">
      <c r="A2936" s="35"/>
      <c r="B2936" s="36"/>
      <c r="C2936" s="256" t="s">
        <v>424</v>
      </c>
      <c r="D2936" s="256" t="s">
        <v>589</v>
      </c>
      <c r="E2936" s="18" t="s">
        <v>1</v>
      </c>
      <c r="F2936" s="188">
        <v>269.803</v>
      </c>
      <c r="G2936" s="35"/>
      <c r="H2936" s="36"/>
    </row>
    <row r="2937" spans="1:8" s="2" customFormat="1" ht="16.95" customHeight="1">
      <c r="A2937" s="35"/>
      <c r="B2937" s="36"/>
      <c r="C2937" s="257" t="s">
        <v>8511</v>
      </c>
      <c r="D2937" s="35"/>
      <c r="E2937" s="35"/>
      <c r="F2937" s="35"/>
      <c r="G2937" s="35"/>
      <c r="H2937" s="36"/>
    </row>
    <row r="2938" spans="1:8" s="2" customFormat="1" ht="16.95" customHeight="1">
      <c r="A2938" s="35"/>
      <c r="B2938" s="36"/>
      <c r="C2938" s="256" t="s">
        <v>4892</v>
      </c>
      <c r="D2938" s="256" t="s">
        <v>4893</v>
      </c>
      <c r="E2938" s="18" t="s">
        <v>529</v>
      </c>
      <c r="F2938" s="188">
        <v>1079.252</v>
      </c>
      <c r="G2938" s="35"/>
      <c r="H2938" s="36"/>
    </row>
    <row r="2939" spans="1:8" s="2" customFormat="1" ht="20.399999999999999">
      <c r="A2939" s="35"/>
      <c r="B2939" s="36"/>
      <c r="C2939" s="256" t="s">
        <v>553</v>
      </c>
      <c r="D2939" s="256" t="s">
        <v>554</v>
      </c>
      <c r="E2939" s="18" t="s">
        <v>529</v>
      </c>
      <c r="F2939" s="188">
        <v>269.803</v>
      </c>
      <c r="G2939" s="35"/>
      <c r="H2939" s="36"/>
    </row>
    <row r="2940" spans="1:8" s="2" customFormat="1" ht="16.95" customHeight="1">
      <c r="A2940" s="35"/>
      <c r="B2940" s="36"/>
      <c r="C2940" s="256" t="s">
        <v>557</v>
      </c>
      <c r="D2940" s="256" t="s">
        <v>558</v>
      </c>
      <c r="E2940" s="18" t="s">
        <v>529</v>
      </c>
      <c r="F2940" s="188">
        <v>269.803</v>
      </c>
      <c r="G2940" s="35"/>
      <c r="H2940" s="36"/>
    </row>
    <row r="2941" spans="1:8" s="2" customFormat="1" ht="20.399999999999999">
      <c r="A2941" s="35"/>
      <c r="B2941" s="36"/>
      <c r="C2941" s="256" t="s">
        <v>566</v>
      </c>
      <c r="D2941" s="256" t="s">
        <v>567</v>
      </c>
      <c r="E2941" s="18" t="s">
        <v>529</v>
      </c>
      <c r="F2941" s="188">
        <v>269.803</v>
      </c>
      <c r="G2941" s="35"/>
      <c r="H2941" s="36"/>
    </row>
    <row r="2942" spans="1:8" s="2" customFormat="1" ht="16.95" customHeight="1">
      <c r="A2942" s="35"/>
      <c r="B2942" s="36"/>
      <c r="C2942" s="252" t="s">
        <v>427</v>
      </c>
      <c r="D2942" s="253" t="s">
        <v>428</v>
      </c>
      <c r="E2942" s="254" t="s">
        <v>1</v>
      </c>
      <c r="F2942" s="255">
        <v>21.01</v>
      </c>
      <c r="G2942" s="35"/>
      <c r="H2942" s="36"/>
    </row>
    <row r="2943" spans="1:8" s="2" customFormat="1" ht="16.95" customHeight="1">
      <c r="A2943" s="35"/>
      <c r="B2943" s="36"/>
      <c r="C2943" s="256" t="s">
        <v>1</v>
      </c>
      <c r="D2943" s="256" t="s">
        <v>429</v>
      </c>
      <c r="E2943" s="18" t="s">
        <v>1</v>
      </c>
      <c r="F2943" s="188">
        <v>21.01</v>
      </c>
      <c r="G2943" s="35"/>
      <c r="H2943" s="36"/>
    </row>
    <row r="2944" spans="1:8" s="2" customFormat="1" ht="16.95" customHeight="1">
      <c r="A2944" s="35"/>
      <c r="B2944" s="36"/>
      <c r="C2944" s="256" t="s">
        <v>427</v>
      </c>
      <c r="D2944" s="256" t="s">
        <v>589</v>
      </c>
      <c r="E2944" s="18" t="s">
        <v>1</v>
      </c>
      <c r="F2944" s="188">
        <v>21.01</v>
      </c>
      <c r="G2944" s="35"/>
      <c r="H2944" s="36"/>
    </row>
    <row r="2945" spans="1:8" s="2" customFormat="1" ht="16.95" customHeight="1">
      <c r="A2945" s="35"/>
      <c r="B2945" s="36"/>
      <c r="C2945" s="257" t="s">
        <v>8511</v>
      </c>
      <c r="D2945" s="35"/>
      <c r="E2945" s="35"/>
      <c r="F2945" s="35"/>
      <c r="G2945" s="35"/>
      <c r="H2945" s="36"/>
    </row>
    <row r="2946" spans="1:8" s="2" customFormat="1" ht="16.95" customHeight="1">
      <c r="A2946" s="35"/>
      <c r="B2946" s="36"/>
      <c r="C2946" s="256" t="s">
        <v>4892</v>
      </c>
      <c r="D2946" s="256" t="s">
        <v>4893</v>
      </c>
      <c r="E2946" s="18" t="s">
        <v>529</v>
      </c>
      <c r="F2946" s="188">
        <v>1079.252</v>
      </c>
      <c r="G2946" s="35"/>
      <c r="H2946" s="36"/>
    </row>
    <row r="2947" spans="1:8" s="2" customFormat="1" ht="20.399999999999999">
      <c r="A2947" s="35"/>
      <c r="B2947" s="36"/>
      <c r="C2947" s="256" t="s">
        <v>538</v>
      </c>
      <c r="D2947" s="256" t="s">
        <v>539</v>
      </c>
      <c r="E2947" s="18" t="s">
        <v>529</v>
      </c>
      <c r="F2947" s="188">
        <v>21.01</v>
      </c>
      <c r="G2947" s="35"/>
      <c r="H2947" s="36"/>
    </row>
    <row r="2948" spans="1:8" s="2" customFormat="1" ht="16.95" customHeight="1">
      <c r="A2948" s="35"/>
      <c r="B2948" s="36"/>
      <c r="C2948" s="256" t="s">
        <v>541</v>
      </c>
      <c r="D2948" s="256" t="s">
        <v>542</v>
      </c>
      <c r="E2948" s="18" t="s">
        <v>529</v>
      </c>
      <c r="F2948" s="188">
        <v>21.01</v>
      </c>
      <c r="G2948" s="35"/>
      <c r="H2948" s="36"/>
    </row>
    <row r="2949" spans="1:8" s="2" customFormat="1" ht="20.399999999999999">
      <c r="A2949" s="35"/>
      <c r="B2949" s="36"/>
      <c r="C2949" s="256" t="s">
        <v>545</v>
      </c>
      <c r="D2949" s="256" t="s">
        <v>546</v>
      </c>
      <c r="E2949" s="18" t="s">
        <v>529</v>
      </c>
      <c r="F2949" s="188">
        <v>21.01</v>
      </c>
      <c r="G2949" s="35"/>
      <c r="H2949" s="36"/>
    </row>
    <row r="2950" spans="1:8" s="2" customFormat="1" ht="16.95" customHeight="1">
      <c r="A2950" s="35"/>
      <c r="B2950" s="36"/>
      <c r="C2950" s="252" t="s">
        <v>430</v>
      </c>
      <c r="D2950" s="253" t="s">
        <v>431</v>
      </c>
      <c r="E2950" s="254" t="s">
        <v>1</v>
      </c>
      <c r="F2950" s="255">
        <v>62.533999999999999</v>
      </c>
      <c r="G2950" s="35"/>
      <c r="H2950" s="36"/>
    </row>
    <row r="2951" spans="1:8" s="2" customFormat="1" ht="16.95" customHeight="1">
      <c r="A2951" s="35"/>
      <c r="B2951" s="36"/>
      <c r="C2951" s="256" t="s">
        <v>1</v>
      </c>
      <c r="D2951" s="256" t="s">
        <v>938</v>
      </c>
      <c r="E2951" s="18" t="s">
        <v>1</v>
      </c>
      <c r="F2951" s="188">
        <v>0</v>
      </c>
      <c r="G2951" s="35"/>
      <c r="H2951" s="36"/>
    </row>
    <row r="2952" spans="1:8" s="2" customFormat="1" ht="16.95" customHeight="1">
      <c r="A2952" s="35"/>
      <c r="B2952" s="36"/>
      <c r="C2952" s="256" t="s">
        <v>1</v>
      </c>
      <c r="D2952" s="256" t="s">
        <v>943</v>
      </c>
      <c r="E2952" s="18" t="s">
        <v>1</v>
      </c>
      <c r="F2952" s="188">
        <v>62.533999999999999</v>
      </c>
      <c r="G2952" s="35"/>
      <c r="H2952" s="36"/>
    </row>
    <row r="2953" spans="1:8" s="2" customFormat="1" ht="16.95" customHeight="1">
      <c r="A2953" s="35"/>
      <c r="B2953" s="36"/>
      <c r="C2953" s="256" t="s">
        <v>430</v>
      </c>
      <c r="D2953" s="256" t="s">
        <v>589</v>
      </c>
      <c r="E2953" s="18" t="s">
        <v>1</v>
      </c>
      <c r="F2953" s="188">
        <v>62.533999999999999</v>
      </c>
      <c r="G2953" s="35"/>
      <c r="H2953" s="36"/>
    </row>
    <row r="2954" spans="1:8" s="2" customFormat="1" ht="16.95" customHeight="1">
      <c r="A2954" s="35"/>
      <c r="B2954" s="36"/>
      <c r="C2954" s="257" t="s">
        <v>8511</v>
      </c>
      <c r="D2954" s="35"/>
      <c r="E2954" s="35"/>
      <c r="F2954" s="35"/>
      <c r="G2954" s="35"/>
      <c r="H2954" s="36"/>
    </row>
    <row r="2955" spans="1:8" s="2" customFormat="1" ht="16.95" customHeight="1">
      <c r="A2955" s="35"/>
      <c r="B2955" s="36"/>
      <c r="C2955" s="256" t="s">
        <v>941</v>
      </c>
      <c r="D2955" s="256" t="s">
        <v>431</v>
      </c>
      <c r="E2955" s="18" t="s">
        <v>529</v>
      </c>
      <c r="F2955" s="188">
        <v>62.533999999999999</v>
      </c>
      <c r="G2955" s="35"/>
      <c r="H2955" s="36"/>
    </row>
    <row r="2956" spans="1:8" s="2" customFormat="1" ht="16.95" customHeight="1">
      <c r="A2956" s="35"/>
      <c r="B2956" s="36"/>
      <c r="C2956" s="256" t="s">
        <v>945</v>
      </c>
      <c r="D2956" s="256" t="s">
        <v>946</v>
      </c>
      <c r="E2956" s="18" t="s">
        <v>529</v>
      </c>
      <c r="F2956" s="188">
        <v>62.533999999999999</v>
      </c>
      <c r="G2956" s="35"/>
      <c r="H2956" s="36"/>
    </row>
    <row r="2957" spans="1:8" s="2" customFormat="1" ht="16.95" customHeight="1">
      <c r="A2957" s="35"/>
      <c r="B2957" s="36"/>
      <c r="C2957" s="252" t="s">
        <v>3453</v>
      </c>
      <c r="D2957" s="253" t="s">
        <v>8521</v>
      </c>
      <c r="E2957" s="254" t="s">
        <v>1</v>
      </c>
      <c r="F2957" s="255">
        <v>947.63199999999995</v>
      </c>
      <c r="G2957" s="35"/>
      <c r="H2957" s="36"/>
    </row>
    <row r="2958" spans="1:8" s="2" customFormat="1" ht="16.95" customHeight="1">
      <c r="A2958" s="35"/>
      <c r="B2958" s="36"/>
      <c r="C2958" s="256" t="s">
        <v>1</v>
      </c>
      <c r="D2958" s="256" t="s">
        <v>577</v>
      </c>
      <c r="E2958" s="18" t="s">
        <v>1</v>
      </c>
      <c r="F2958" s="188">
        <v>0</v>
      </c>
      <c r="G2958" s="35"/>
      <c r="H2958" s="36"/>
    </row>
    <row r="2959" spans="1:8" s="2" customFormat="1" ht="16.95" customHeight="1">
      <c r="A2959" s="35"/>
      <c r="B2959" s="36"/>
      <c r="C2959" s="256" t="s">
        <v>1</v>
      </c>
      <c r="D2959" s="256" t="s">
        <v>3452</v>
      </c>
      <c r="E2959" s="18" t="s">
        <v>1</v>
      </c>
      <c r="F2959" s="188">
        <v>947.63199999999995</v>
      </c>
      <c r="G2959" s="35"/>
      <c r="H2959" s="36"/>
    </row>
    <row r="2960" spans="1:8" s="2" customFormat="1" ht="16.95" customHeight="1">
      <c r="A2960" s="35"/>
      <c r="B2960" s="36"/>
      <c r="C2960" s="256" t="s">
        <v>3453</v>
      </c>
      <c r="D2960" s="256" t="s">
        <v>590</v>
      </c>
      <c r="E2960" s="18" t="s">
        <v>1</v>
      </c>
      <c r="F2960" s="188">
        <v>947.63199999999995</v>
      </c>
      <c r="G2960" s="35"/>
      <c r="H2960" s="36"/>
    </row>
    <row r="2961" spans="1:8" s="2" customFormat="1" ht="24">
      <c r="A2961" s="35"/>
      <c r="B2961" s="36"/>
      <c r="C2961" s="252" t="s">
        <v>433</v>
      </c>
      <c r="D2961" s="253" t="s">
        <v>434</v>
      </c>
      <c r="E2961" s="254" t="s">
        <v>1</v>
      </c>
      <c r="F2961" s="255">
        <v>176.44</v>
      </c>
      <c r="G2961" s="35"/>
      <c r="H2961" s="36"/>
    </row>
    <row r="2962" spans="1:8" s="2" customFormat="1" ht="16.95" customHeight="1">
      <c r="A2962" s="35"/>
      <c r="B2962" s="36"/>
      <c r="C2962" s="256" t="s">
        <v>1</v>
      </c>
      <c r="D2962" s="256" t="s">
        <v>1713</v>
      </c>
      <c r="E2962" s="18" t="s">
        <v>1</v>
      </c>
      <c r="F2962" s="188">
        <v>0</v>
      </c>
      <c r="G2962" s="35"/>
      <c r="H2962" s="36"/>
    </row>
    <row r="2963" spans="1:8" s="2" customFormat="1" ht="16.95" customHeight="1">
      <c r="A2963" s="35"/>
      <c r="B2963" s="36"/>
      <c r="C2963" s="256" t="s">
        <v>1</v>
      </c>
      <c r="D2963" s="256" t="s">
        <v>577</v>
      </c>
      <c r="E2963" s="18" t="s">
        <v>1</v>
      </c>
      <c r="F2963" s="188">
        <v>0</v>
      </c>
      <c r="G2963" s="35"/>
      <c r="H2963" s="36"/>
    </row>
    <row r="2964" spans="1:8" s="2" customFormat="1" ht="16.95" customHeight="1">
      <c r="A2964" s="35"/>
      <c r="B2964" s="36"/>
      <c r="C2964" s="256" t="s">
        <v>1</v>
      </c>
      <c r="D2964" s="256" t="s">
        <v>1652</v>
      </c>
      <c r="E2964" s="18" t="s">
        <v>1</v>
      </c>
      <c r="F2964" s="188">
        <v>0</v>
      </c>
      <c r="G2964" s="35"/>
      <c r="H2964" s="36"/>
    </row>
    <row r="2965" spans="1:8" s="2" customFormat="1" ht="16.95" customHeight="1">
      <c r="A2965" s="35"/>
      <c r="B2965" s="36"/>
      <c r="C2965" s="256" t="s">
        <v>1</v>
      </c>
      <c r="D2965" s="256" t="s">
        <v>1714</v>
      </c>
      <c r="E2965" s="18" t="s">
        <v>1</v>
      </c>
      <c r="F2965" s="188">
        <v>13.46</v>
      </c>
      <c r="G2965" s="35"/>
      <c r="H2965" s="36"/>
    </row>
    <row r="2966" spans="1:8" s="2" customFormat="1" ht="16.95" customHeight="1">
      <c r="A2966" s="35"/>
      <c r="B2966" s="36"/>
      <c r="C2966" s="256" t="s">
        <v>1</v>
      </c>
      <c r="D2966" s="256" t="s">
        <v>1715</v>
      </c>
      <c r="E2966" s="18" t="s">
        <v>1</v>
      </c>
      <c r="F2966" s="188">
        <v>2.1739999999999999</v>
      </c>
      <c r="G2966" s="35"/>
      <c r="H2966" s="36"/>
    </row>
    <row r="2967" spans="1:8" s="2" customFormat="1" ht="16.95" customHeight="1">
      <c r="A2967" s="35"/>
      <c r="B2967" s="36"/>
      <c r="C2967" s="256" t="s">
        <v>1</v>
      </c>
      <c r="D2967" s="256" t="s">
        <v>1716</v>
      </c>
      <c r="E2967" s="18" t="s">
        <v>1</v>
      </c>
      <c r="F2967" s="188">
        <v>5.7460000000000004</v>
      </c>
      <c r="G2967" s="35"/>
      <c r="H2967" s="36"/>
    </row>
    <row r="2968" spans="1:8" s="2" customFormat="1" ht="16.95" customHeight="1">
      <c r="A2968" s="35"/>
      <c r="B2968" s="36"/>
      <c r="C2968" s="256" t="s">
        <v>1</v>
      </c>
      <c r="D2968" s="256" t="s">
        <v>1717</v>
      </c>
      <c r="E2968" s="18" t="s">
        <v>1</v>
      </c>
      <c r="F2968" s="188">
        <v>2.4700000000000002</v>
      </c>
      <c r="G2968" s="35"/>
      <c r="H2968" s="36"/>
    </row>
    <row r="2969" spans="1:8" s="2" customFormat="1" ht="16.95" customHeight="1">
      <c r="A2969" s="35"/>
      <c r="B2969" s="36"/>
      <c r="C2969" s="256" t="s">
        <v>1</v>
      </c>
      <c r="D2969" s="256" t="s">
        <v>1718</v>
      </c>
      <c r="E2969" s="18" t="s">
        <v>1</v>
      </c>
      <c r="F2969" s="188">
        <v>3.379</v>
      </c>
      <c r="G2969" s="35"/>
      <c r="H2969" s="36"/>
    </row>
    <row r="2970" spans="1:8" s="2" customFormat="1" ht="16.95" customHeight="1">
      <c r="A2970" s="35"/>
      <c r="B2970" s="36"/>
      <c r="C2970" s="256" t="s">
        <v>1</v>
      </c>
      <c r="D2970" s="256" t="s">
        <v>1719</v>
      </c>
      <c r="E2970" s="18" t="s">
        <v>1</v>
      </c>
      <c r="F2970" s="188">
        <v>1.829</v>
      </c>
      <c r="G2970" s="35"/>
      <c r="H2970" s="36"/>
    </row>
    <row r="2971" spans="1:8" s="2" customFormat="1" ht="16.95" customHeight="1">
      <c r="A2971" s="35"/>
      <c r="B2971" s="36"/>
      <c r="C2971" s="256" t="s">
        <v>1</v>
      </c>
      <c r="D2971" s="256" t="s">
        <v>1720</v>
      </c>
      <c r="E2971" s="18" t="s">
        <v>1</v>
      </c>
      <c r="F2971" s="188">
        <v>2.4649999999999999</v>
      </c>
      <c r="G2971" s="35"/>
      <c r="H2971" s="36"/>
    </row>
    <row r="2972" spans="1:8" s="2" customFormat="1" ht="16.95" customHeight="1">
      <c r="A2972" s="35"/>
      <c r="B2972" s="36"/>
      <c r="C2972" s="256" t="s">
        <v>1</v>
      </c>
      <c r="D2972" s="256" t="s">
        <v>1721</v>
      </c>
      <c r="E2972" s="18" t="s">
        <v>1</v>
      </c>
      <c r="F2972" s="188">
        <v>1.3180000000000001</v>
      </c>
      <c r="G2972" s="35"/>
      <c r="H2972" s="36"/>
    </row>
    <row r="2973" spans="1:8" s="2" customFormat="1" ht="16.95" customHeight="1">
      <c r="A2973" s="35"/>
      <c r="B2973" s="36"/>
      <c r="C2973" s="256" t="s">
        <v>1</v>
      </c>
      <c r="D2973" s="256" t="s">
        <v>1722</v>
      </c>
      <c r="E2973" s="18" t="s">
        <v>1</v>
      </c>
      <c r="F2973" s="188">
        <v>1.6080000000000001</v>
      </c>
      <c r="G2973" s="35"/>
      <c r="H2973" s="36"/>
    </row>
    <row r="2974" spans="1:8" s="2" customFormat="1" ht="16.95" customHeight="1">
      <c r="A2974" s="35"/>
      <c r="B2974" s="36"/>
      <c r="C2974" s="256" t="s">
        <v>1</v>
      </c>
      <c r="D2974" s="256" t="s">
        <v>1723</v>
      </c>
      <c r="E2974" s="18" t="s">
        <v>1</v>
      </c>
      <c r="F2974" s="188">
        <v>11.327999999999999</v>
      </c>
      <c r="G2974" s="35"/>
      <c r="H2974" s="36"/>
    </row>
    <row r="2975" spans="1:8" s="2" customFormat="1" ht="16.95" customHeight="1">
      <c r="A2975" s="35"/>
      <c r="B2975" s="36"/>
      <c r="C2975" s="256" t="s">
        <v>1</v>
      </c>
      <c r="D2975" s="256" t="s">
        <v>1724</v>
      </c>
      <c r="E2975" s="18" t="s">
        <v>1</v>
      </c>
      <c r="F2975" s="188">
        <v>3.044</v>
      </c>
      <c r="G2975" s="35"/>
      <c r="H2975" s="36"/>
    </row>
    <row r="2976" spans="1:8" s="2" customFormat="1" ht="16.95" customHeight="1">
      <c r="A2976" s="35"/>
      <c r="B2976" s="36"/>
      <c r="C2976" s="256" t="s">
        <v>1</v>
      </c>
      <c r="D2976" s="256" t="s">
        <v>1725</v>
      </c>
      <c r="E2976" s="18" t="s">
        <v>1</v>
      </c>
      <c r="F2976" s="188">
        <v>3.0910000000000002</v>
      </c>
      <c r="G2976" s="35"/>
      <c r="H2976" s="36"/>
    </row>
    <row r="2977" spans="1:8" s="2" customFormat="1" ht="16.95" customHeight="1">
      <c r="A2977" s="35"/>
      <c r="B2977" s="36"/>
      <c r="C2977" s="256" t="s">
        <v>1</v>
      </c>
      <c r="D2977" s="256" t="s">
        <v>1726</v>
      </c>
      <c r="E2977" s="18" t="s">
        <v>1</v>
      </c>
      <c r="F2977" s="188">
        <v>1.786</v>
      </c>
      <c r="G2977" s="35"/>
      <c r="H2977" s="36"/>
    </row>
    <row r="2978" spans="1:8" s="2" customFormat="1" ht="16.95" customHeight="1">
      <c r="A2978" s="35"/>
      <c r="B2978" s="36"/>
      <c r="C2978" s="256" t="s">
        <v>1</v>
      </c>
      <c r="D2978" s="256" t="s">
        <v>1727</v>
      </c>
      <c r="E2978" s="18" t="s">
        <v>1</v>
      </c>
      <c r="F2978" s="188">
        <v>3.0870000000000002</v>
      </c>
      <c r="G2978" s="35"/>
      <c r="H2978" s="36"/>
    </row>
    <row r="2979" spans="1:8" s="2" customFormat="1" ht="16.95" customHeight="1">
      <c r="A2979" s="35"/>
      <c r="B2979" s="36"/>
      <c r="C2979" s="256" t="s">
        <v>1</v>
      </c>
      <c r="D2979" s="256" t="s">
        <v>1667</v>
      </c>
      <c r="E2979" s="18" t="s">
        <v>1</v>
      </c>
      <c r="F2979" s="188">
        <v>0</v>
      </c>
      <c r="G2979" s="35"/>
      <c r="H2979" s="36"/>
    </row>
    <row r="2980" spans="1:8" s="2" customFormat="1" ht="16.95" customHeight="1">
      <c r="A2980" s="35"/>
      <c r="B2980" s="36"/>
      <c r="C2980" s="256" t="s">
        <v>1</v>
      </c>
      <c r="D2980" s="256" t="s">
        <v>1728</v>
      </c>
      <c r="E2980" s="18" t="s">
        <v>1</v>
      </c>
      <c r="F2980" s="188">
        <v>4.5990000000000002</v>
      </c>
      <c r="G2980" s="35"/>
      <c r="H2980" s="36"/>
    </row>
    <row r="2981" spans="1:8" s="2" customFormat="1" ht="16.95" customHeight="1">
      <c r="A2981" s="35"/>
      <c r="B2981" s="36"/>
      <c r="C2981" s="256" t="s">
        <v>1</v>
      </c>
      <c r="D2981" s="256" t="s">
        <v>1729</v>
      </c>
      <c r="E2981" s="18" t="s">
        <v>1</v>
      </c>
      <c r="F2981" s="188">
        <v>4.0780000000000003</v>
      </c>
      <c r="G2981" s="35"/>
      <c r="H2981" s="36"/>
    </row>
    <row r="2982" spans="1:8" s="2" customFormat="1" ht="16.95" customHeight="1">
      <c r="A2982" s="35"/>
      <c r="B2982" s="36"/>
      <c r="C2982" s="256" t="s">
        <v>1</v>
      </c>
      <c r="D2982" s="256" t="s">
        <v>1730</v>
      </c>
      <c r="E2982" s="18" t="s">
        <v>1</v>
      </c>
      <c r="F2982" s="188">
        <v>1.2709999999999999</v>
      </c>
      <c r="G2982" s="35"/>
      <c r="H2982" s="36"/>
    </row>
    <row r="2983" spans="1:8" s="2" customFormat="1" ht="16.95" customHeight="1">
      <c r="A2983" s="35"/>
      <c r="B2983" s="36"/>
      <c r="C2983" s="256" t="s">
        <v>1</v>
      </c>
      <c r="D2983" s="256" t="s">
        <v>1731</v>
      </c>
      <c r="E2983" s="18" t="s">
        <v>1</v>
      </c>
      <c r="F2983" s="188">
        <v>1.079</v>
      </c>
      <c r="G2983" s="35"/>
      <c r="H2983" s="36"/>
    </row>
    <row r="2984" spans="1:8" s="2" customFormat="1" ht="16.95" customHeight="1">
      <c r="A2984" s="35"/>
      <c r="B2984" s="36"/>
      <c r="C2984" s="256" t="s">
        <v>1</v>
      </c>
      <c r="D2984" s="256" t="s">
        <v>1732</v>
      </c>
      <c r="E2984" s="18" t="s">
        <v>1</v>
      </c>
      <c r="F2984" s="188">
        <v>0.97199999999999998</v>
      </c>
      <c r="G2984" s="35"/>
      <c r="H2984" s="36"/>
    </row>
    <row r="2985" spans="1:8" s="2" customFormat="1" ht="16.95" customHeight="1">
      <c r="A2985" s="35"/>
      <c r="B2985" s="36"/>
      <c r="C2985" s="256" t="s">
        <v>1</v>
      </c>
      <c r="D2985" s="256" t="s">
        <v>1673</v>
      </c>
      <c r="E2985" s="18" t="s">
        <v>1</v>
      </c>
      <c r="F2985" s="188">
        <v>0</v>
      </c>
      <c r="G2985" s="35"/>
      <c r="H2985" s="36"/>
    </row>
    <row r="2986" spans="1:8" s="2" customFormat="1" ht="16.95" customHeight="1">
      <c r="A2986" s="35"/>
      <c r="B2986" s="36"/>
      <c r="C2986" s="256" t="s">
        <v>1</v>
      </c>
      <c r="D2986" s="256" t="s">
        <v>1733</v>
      </c>
      <c r="E2986" s="18" t="s">
        <v>1</v>
      </c>
      <c r="F2986" s="188">
        <v>18.687999999999999</v>
      </c>
      <c r="G2986" s="35"/>
      <c r="H2986" s="36"/>
    </row>
    <row r="2987" spans="1:8" s="2" customFormat="1" ht="16.95" customHeight="1">
      <c r="A2987" s="35"/>
      <c r="B2987" s="36"/>
      <c r="C2987" s="256" t="s">
        <v>1</v>
      </c>
      <c r="D2987" s="256" t="s">
        <v>1734</v>
      </c>
      <c r="E2987" s="18" t="s">
        <v>1</v>
      </c>
      <c r="F2987" s="188">
        <v>17.183</v>
      </c>
      <c r="G2987" s="35"/>
      <c r="H2987" s="36"/>
    </row>
    <row r="2988" spans="1:8" s="2" customFormat="1" ht="16.95" customHeight="1">
      <c r="A2988" s="35"/>
      <c r="B2988" s="36"/>
      <c r="C2988" s="256" t="s">
        <v>1</v>
      </c>
      <c r="D2988" s="256" t="s">
        <v>1735</v>
      </c>
      <c r="E2988" s="18" t="s">
        <v>1</v>
      </c>
      <c r="F2988" s="188">
        <v>0.48599999999999999</v>
      </c>
      <c r="G2988" s="35"/>
      <c r="H2988" s="36"/>
    </row>
    <row r="2989" spans="1:8" s="2" customFormat="1" ht="16.95" customHeight="1">
      <c r="A2989" s="35"/>
      <c r="B2989" s="36"/>
      <c r="C2989" s="256" t="s">
        <v>1</v>
      </c>
      <c r="D2989" s="256" t="s">
        <v>1736</v>
      </c>
      <c r="E2989" s="18" t="s">
        <v>1</v>
      </c>
      <c r="F2989" s="188">
        <v>2.2879999999999998</v>
      </c>
      <c r="G2989" s="35"/>
      <c r="H2989" s="36"/>
    </row>
    <row r="2990" spans="1:8" s="2" customFormat="1" ht="16.95" customHeight="1">
      <c r="A2990" s="35"/>
      <c r="B2990" s="36"/>
      <c r="C2990" s="256" t="s">
        <v>1</v>
      </c>
      <c r="D2990" s="256" t="s">
        <v>1737</v>
      </c>
      <c r="E2990" s="18" t="s">
        <v>1</v>
      </c>
      <c r="F2990" s="188">
        <v>2.2029999999999998</v>
      </c>
      <c r="G2990" s="35"/>
      <c r="H2990" s="36"/>
    </row>
    <row r="2991" spans="1:8" s="2" customFormat="1" ht="16.95" customHeight="1">
      <c r="A2991" s="35"/>
      <c r="B2991" s="36"/>
      <c r="C2991" s="256" t="s">
        <v>1</v>
      </c>
      <c r="D2991" s="256" t="s">
        <v>1738</v>
      </c>
      <c r="E2991" s="18" t="s">
        <v>1</v>
      </c>
      <c r="F2991" s="188">
        <v>1.6379999999999999</v>
      </c>
      <c r="G2991" s="35"/>
      <c r="H2991" s="36"/>
    </row>
    <row r="2992" spans="1:8" s="2" customFormat="1" ht="16.95" customHeight="1">
      <c r="A2992" s="35"/>
      <c r="B2992" s="36"/>
      <c r="C2992" s="256" t="s">
        <v>1</v>
      </c>
      <c r="D2992" s="256" t="s">
        <v>1739</v>
      </c>
      <c r="E2992" s="18" t="s">
        <v>1</v>
      </c>
      <c r="F2992" s="188">
        <v>1.629</v>
      </c>
      <c r="G2992" s="35"/>
      <c r="H2992" s="36"/>
    </row>
    <row r="2993" spans="1:8" s="2" customFormat="1" ht="16.95" customHeight="1">
      <c r="A2993" s="35"/>
      <c r="B2993" s="36"/>
      <c r="C2993" s="256" t="s">
        <v>1</v>
      </c>
      <c r="D2993" s="256" t="s">
        <v>1724</v>
      </c>
      <c r="E2993" s="18" t="s">
        <v>1</v>
      </c>
      <c r="F2993" s="188">
        <v>3.044</v>
      </c>
      <c r="G2993" s="35"/>
      <c r="H2993" s="36"/>
    </row>
    <row r="2994" spans="1:8" s="2" customFormat="1" ht="16.95" customHeight="1">
      <c r="A2994" s="35"/>
      <c r="B2994" s="36"/>
      <c r="C2994" s="256" t="s">
        <v>1</v>
      </c>
      <c r="D2994" s="256" t="s">
        <v>1740</v>
      </c>
      <c r="E2994" s="18" t="s">
        <v>1</v>
      </c>
      <c r="F2994" s="188">
        <v>4.3780000000000001</v>
      </c>
      <c r="G2994" s="35"/>
      <c r="H2994" s="36"/>
    </row>
    <row r="2995" spans="1:8" s="2" customFormat="1" ht="16.95" customHeight="1">
      <c r="A2995" s="35"/>
      <c r="B2995" s="36"/>
      <c r="C2995" s="256" t="s">
        <v>1</v>
      </c>
      <c r="D2995" s="256" t="s">
        <v>1741</v>
      </c>
      <c r="E2995" s="18" t="s">
        <v>1</v>
      </c>
      <c r="F2995" s="188">
        <v>3.1539999999999999</v>
      </c>
      <c r="G2995" s="35"/>
      <c r="H2995" s="36"/>
    </row>
    <row r="2996" spans="1:8" s="2" customFormat="1" ht="16.95" customHeight="1">
      <c r="A2996" s="35"/>
      <c r="B2996" s="36"/>
      <c r="C2996" s="256" t="s">
        <v>1</v>
      </c>
      <c r="D2996" s="256" t="s">
        <v>1683</v>
      </c>
      <c r="E2996" s="18" t="s">
        <v>1</v>
      </c>
      <c r="F2996" s="188">
        <v>0</v>
      </c>
      <c r="G2996" s="35"/>
      <c r="H2996" s="36"/>
    </row>
    <row r="2997" spans="1:8" s="2" customFormat="1" ht="16.95" customHeight="1">
      <c r="A2997" s="35"/>
      <c r="B2997" s="36"/>
      <c r="C2997" s="256" t="s">
        <v>1</v>
      </c>
      <c r="D2997" s="256" t="s">
        <v>1742</v>
      </c>
      <c r="E2997" s="18" t="s">
        <v>1</v>
      </c>
      <c r="F2997" s="188">
        <v>0.95799999999999996</v>
      </c>
      <c r="G2997" s="35"/>
      <c r="H2997" s="36"/>
    </row>
    <row r="2998" spans="1:8" s="2" customFormat="1" ht="16.95" customHeight="1">
      <c r="A2998" s="35"/>
      <c r="B2998" s="36"/>
      <c r="C2998" s="256" t="s">
        <v>1</v>
      </c>
      <c r="D2998" s="256" t="s">
        <v>1743</v>
      </c>
      <c r="E2998" s="18" t="s">
        <v>1</v>
      </c>
      <c r="F2998" s="188">
        <v>0.93600000000000005</v>
      </c>
      <c r="G2998" s="35"/>
      <c r="H2998" s="36"/>
    </row>
    <row r="2999" spans="1:8" s="2" customFormat="1" ht="16.95" customHeight="1">
      <c r="A2999" s="35"/>
      <c r="B2999" s="36"/>
      <c r="C2999" s="256" t="s">
        <v>1</v>
      </c>
      <c r="D2999" s="256" t="s">
        <v>1744</v>
      </c>
      <c r="E2999" s="18" t="s">
        <v>1</v>
      </c>
      <c r="F2999" s="188">
        <v>9.2129999999999992</v>
      </c>
      <c r="G2999" s="35"/>
      <c r="H2999" s="36"/>
    </row>
    <row r="3000" spans="1:8" s="2" customFormat="1" ht="16.95" customHeight="1">
      <c r="A3000" s="35"/>
      <c r="B3000" s="36"/>
      <c r="C3000" s="256" t="s">
        <v>1</v>
      </c>
      <c r="D3000" s="256" t="s">
        <v>1745</v>
      </c>
      <c r="E3000" s="18" t="s">
        <v>1</v>
      </c>
      <c r="F3000" s="188">
        <v>0.97</v>
      </c>
      <c r="G3000" s="35"/>
      <c r="H3000" s="36"/>
    </row>
    <row r="3001" spans="1:8" s="2" customFormat="1" ht="16.95" customHeight="1">
      <c r="A3001" s="35"/>
      <c r="B3001" s="36"/>
      <c r="C3001" s="256" t="s">
        <v>1</v>
      </c>
      <c r="D3001" s="256" t="s">
        <v>1746</v>
      </c>
      <c r="E3001" s="18" t="s">
        <v>1</v>
      </c>
      <c r="F3001" s="188">
        <v>0.95399999999999996</v>
      </c>
      <c r="G3001" s="35"/>
      <c r="H3001" s="36"/>
    </row>
    <row r="3002" spans="1:8" s="2" customFormat="1" ht="16.95" customHeight="1">
      <c r="A3002" s="35"/>
      <c r="B3002" s="36"/>
      <c r="C3002" s="256" t="s">
        <v>1</v>
      </c>
      <c r="D3002" s="256" t="s">
        <v>1747</v>
      </c>
      <c r="E3002" s="18" t="s">
        <v>1</v>
      </c>
      <c r="F3002" s="188">
        <v>0</v>
      </c>
      <c r="G3002" s="35"/>
      <c r="H3002" s="36"/>
    </row>
    <row r="3003" spans="1:8" s="2" customFormat="1" ht="16.95" customHeight="1">
      <c r="A3003" s="35"/>
      <c r="B3003" s="36"/>
      <c r="C3003" s="256" t="s">
        <v>1</v>
      </c>
      <c r="D3003" s="256" t="s">
        <v>1748</v>
      </c>
      <c r="E3003" s="18" t="s">
        <v>1</v>
      </c>
      <c r="F3003" s="188">
        <v>0</v>
      </c>
      <c r="G3003" s="35"/>
      <c r="H3003" s="36"/>
    </row>
    <row r="3004" spans="1:8" s="2" customFormat="1" ht="16.95" customHeight="1">
      <c r="A3004" s="35"/>
      <c r="B3004" s="36"/>
      <c r="C3004" s="256" t="s">
        <v>1</v>
      </c>
      <c r="D3004" s="256" t="s">
        <v>1749</v>
      </c>
      <c r="E3004" s="18" t="s">
        <v>1</v>
      </c>
      <c r="F3004" s="188">
        <v>8.6150000000000002</v>
      </c>
      <c r="G3004" s="35"/>
      <c r="H3004" s="36"/>
    </row>
    <row r="3005" spans="1:8" s="2" customFormat="1" ht="16.95" customHeight="1">
      <c r="A3005" s="35"/>
      <c r="B3005" s="36"/>
      <c r="C3005" s="256" t="s">
        <v>1</v>
      </c>
      <c r="D3005" s="256" t="s">
        <v>1750</v>
      </c>
      <c r="E3005" s="18" t="s">
        <v>1</v>
      </c>
      <c r="F3005" s="188">
        <v>0</v>
      </c>
      <c r="G3005" s="35"/>
      <c r="H3005" s="36"/>
    </row>
    <row r="3006" spans="1:8" s="2" customFormat="1" ht="16.95" customHeight="1">
      <c r="A3006" s="35"/>
      <c r="B3006" s="36"/>
      <c r="C3006" s="256" t="s">
        <v>1</v>
      </c>
      <c r="D3006" s="256" t="s">
        <v>1728</v>
      </c>
      <c r="E3006" s="18" t="s">
        <v>1</v>
      </c>
      <c r="F3006" s="188">
        <v>4.5990000000000002</v>
      </c>
      <c r="G3006" s="35"/>
      <c r="H3006" s="36"/>
    </row>
    <row r="3007" spans="1:8" s="2" customFormat="1" ht="16.95" customHeight="1">
      <c r="A3007" s="35"/>
      <c r="B3007" s="36"/>
      <c r="C3007" s="256" t="s">
        <v>1</v>
      </c>
      <c r="D3007" s="256" t="s">
        <v>1728</v>
      </c>
      <c r="E3007" s="18" t="s">
        <v>1</v>
      </c>
      <c r="F3007" s="188">
        <v>4.5990000000000002</v>
      </c>
      <c r="G3007" s="35"/>
      <c r="H3007" s="36"/>
    </row>
    <row r="3008" spans="1:8" s="2" customFormat="1" ht="16.95" customHeight="1">
      <c r="A3008" s="35"/>
      <c r="B3008" s="36"/>
      <c r="C3008" s="256" t="s">
        <v>1</v>
      </c>
      <c r="D3008" s="256" t="s">
        <v>1751</v>
      </c>
      <c r="E3008" s="18" t="s">
        <v>1</v>
      </c>
      <c r="F3008" s="188">
        <v>0</v>
      </c>
      <c r="G3008" s="35"/>
      <c r="H3008" s="36"/>
    </row>
    <row r="3009" spans="1:8" s="2" customFormat="1" ht="16.95" customHeight="1">
      <c r="A3009" s="35"/>
      <c r="B3009" s="36"/>
      <c r="C3009" s="256" t="s">
        <v>1</v>
      </c>
      <c r="D3009" s="256" t="s">
        <v>1752</v>
      </c>
      <c r="E3009" s="18" t="s">
        <v>1</v>
      </c>
      <c r="F3009" s="188">
        <v>7.7720000000000002</v>
      </c>
      <c r="G3009" s="35"/>
      <c r="H3009" s="36"/>
    </row>
    <row r="3010" spans="1:8" s="2" customFormat="1" ht="16.95" customHeight="1">
      <c r="A3010" s="35"/>
      <c r="B3010" s="36"/>
      <c r="C3010" s="256" t="s">
        <v>1</v>
      </c>
      <c r="D3010" s="256" t="s">
        <v>1753</v>
      </c>
      <c r="E3010" s="18" t="s">
        <v>1</v>
      </c>
      <c r="F3010" s="188">
        <v>0</v>
      </c>
      <c r="G3010" s="35"/>
      <c r="H3010" s="36"/>
    </row>
    <row r="3011" spans="1:8" s="2" customFormat="1" ht="16.95" customHeight="1">
      <c r="A3011" s="35"/>
      <c r="B3011" s="36"/>
      <c r="C3011" s="256" t="s">
        <v>1</v>
      </c>
      <c r="D3011" s="256" t="s">
        <v>1754</v>
      </c>
      <c r="E3011" s="18" t="s">
        <v>1</v>
      </c>
      <c r="F3011" s="188">
        <v>4.2409999999999997</v>
      </c>
      <c r="G3011" s="35"/>
      <c r="H3011" s="36"/>
    </row>
    <row r="3012" spans="1:8" s="2" customFormat="1" ht="16.95" customHeight="1">
      <c r="A3012" s="35"/>
      <c r="B3012" s="36"/>
      <c r="C3012" s="256" t="s">
        <v>1</v>
      </c>
      <c r="D3012" s="256" t="s">
        <v>1755</v>
      </c>
      <c r="E3012" s="18" t="s">
        <v>1</v>
      </c>
      <c r="F3012" s="188">
        <v>3.7730000000000001</v>
      </c>
      <c r="G3012" s="35"/>
      <c r="H3012" s="36"/>
    </row>
    <row r="3013" spans="1:8" s="2" customFormat="1" ht="16.95" customHeight="1">
      <c r="A3013" s="35"/>
      <c r="B3013" s="36"/>
      <c r="C3013" s="256" t="s">
        <v>1</v>
      </c>
      <c r="D3013" s="256" t="s">
        <v>1756</v>
      </c>
      <c r="E3013" s="18" t="s">
        <v>1</v>
      </c>
      <c r="F3013" s="188">
        <v>3.827</v>
      </c>
      <c r="G3013" s="35"/>
      <c r="H3013" s="36"/>
    </row>
    <row r="3014" spans="1:8" s="2" customFormat="1" ht="16.95" customHeight="1">
      <c r="A3014" s="35"/>
      <c r="B3014" s="36"/>
      <c r="C3014" s="256" t="s">
        <v>1</v>
      </c>
      <c r="D3014" s="256" t="s">
        <v>1757</v>
      </c>
      <c r="E3014" s="18" t="s">
        <v>1</v>
      </c>
      <c r="F3014" s="188">
        <v>1.073</v>
      </c>
      <c r="G3014" s="35"/>
      <c r="H3014" s="36"/>
    </row>
    <row r="3015" spans="1:8" s="2" customFormat="1" ht="16.95" customHeight="1">
      <c r="A3015" s="35"/>
      <c r="B3015" s="36"/>
      <c r="C3015" s="256" t="s">
        <v>1</v>
      </c>
      <c r="D3015" s="256" t="s">
        <v>1758</v>
      </c>
      <c r="E3015" s="18" t="s">
        <v>1</v>
      </c>
      <c r="F3015" s="188">
        <v>1.4350000000000001</v>
      </c>
      <c r="G3015" s="35"/>
      <c r="H3015" s="36"/>
    </row>
    <row r="3016" spans="1:8" s="2" customFormat="1" ht="16.95" customHeight="1">
      <c r="A3016" s="35"/>
      <c r="B3016" s="36"/>
      <c r="C3016" s="256" t="s">
        <v>433</v>
      </c>
      <c r="D3016" s="256" t="s">
        <v>590</v>
      </c>
      <c r="E3016" s="18" t="s">
        <v>1</v>
      </c>
      <c r="F3016" s="188">
        <v>176.44</v>
      </c>
      <c r="G3016" s="35"/>
      <c r="H3016" s="36"/>
    </row>
    <row r="3017" spans="1:8" s="2" customFormat="1" ht="16.95" customHeight="1">
      <c r="A3017" s="35"/>
      <c r="B3017" s="36"/>
      <c r="C3017" s="257" t="s">
        <v>8511</v>
      </c>
      <c r="D3017" s="35"/>
      <c r="E3017" s="35"/>
      <c r="F3017" s="35"/>
      <c r="G3017" s="35"/>
      <c r="H3017" s="36"/>
    </row>
    <row r="3018" spans="1:8" s="2" customFormat="1" ht="16.95" customHeight="1">
      <c r="A3018" s="35"/>
      <c r="B3018" s="36"/>
      <c r="C3018" s="256" t="s">
        <v>1710</v>
      </c>
      <c r="D3018" s="256" t="s">
        <v>1711</v>
      </c>
      <c r="E3018" s="18" t="s">
        <v>529</v>
      </c>
      <c r="F3018" s="188">
        <v>176.44</v>
      </c>
      <c r="G3018" s="35"/>
      <c r="H3018" s="36"/>
    </row>
    <row r="3019" spans="1:8" s="2" customFormat="1" ht="30.6">
      <c r="A3019" s="35"/>
      <c r="B3019" s="36"/>
      <c r="C3019" s="256" t="s">
        <v>1705</v>
      </c>
      <c r="D3019" s="256" t="s">
        <v>1706</v>
      </c>
      <c r="E3019" s="18" t="s">
        <v>529</v>
      </c>
      <c r="F3019" s="188">
        <v>2476.7950000000001</v>
      </c>
      <c r="G3019" s="35"/>
      <c r="H3019" s="36"/>
    </row>
    <row r="3020" spans="1:8" s="2" customFormat="1" ht="16.95" customHeight="1">
      <c r="A3020" s="35"/>
      <c r="B3020" s="36"/>
      <c r="C3020" s="252" t="s">
        <v>6731</v>
      </c>
      <c r="D3020" s="253" t="s">
        <v>6732</v>
      </c>
      <c r="E3020" s="254" t="s">
        <v>1</v>
      </c>
      <c r="F3020" s="255">
        <v>0</v>
      </c>
      <c r="G3020" s="35"/>
      <c r="H3020" s="36"/>
    </row>
    <row r="3021" spans="1:8" s="2" customFormat="1" ht="24">
      <c r="A3021" s="35"/>
      <c r="B3021" s="36"/>
      <c r="C3021" s="252" t="s">
        <v>6734</v>
      </c>
      <c r="D3021" s="253" t="s">
        <v>6735</v>
      </c>
      <c r="E3021" s="254" t="s">
        <v>1</v>
      </c>
      <c r="F3021" s="255">
        <v>0</v>
      </c>
      <c r="G3021" s="35"/>
      <c r="H3021" s="36"/>
    </row>
    <row r="3022" spans="1:8" s="2" customFormat="1" ht="24">
      <c r="A3022" s="35"/>
      <c r="B3022" s="36"/>
      <c r="C3022" s="252" t="s">
        <v>6736</v>
      </c>
      <c r="D3022" s="253" t="s">
        <v>437</v>
      </c>
      <c r="E3022" s="254" t="s">
        <v>1</v>
      </c>
      <c r="F3022" s="255">
        <v>0</v>
      </c>
      <c r="G3022" s="35"/>
      <c r="H3022" s="36"/>
    </row>
    <row r="3023" spans="1:8" s="2" customFormat="1" ht="24">
      <c r="A3023" s="35"/>
      <c r="B3023" s="36"/>
      <c r="C3023" s="252" t="s">
        <v>436</v>
      </c>
      <c r="D3023" s="253" t="s">
        <v>437</v>
      </c>
      <c r="E3023" s="254" t="s">
        <v>1</v>
      </c>
      <c r="F3023" s="255">
        <v>1815.1969999999999</v>
      </c>
      <c r="G3023" s="35"/>
      <c r="H3023" s="36"/>
    </row>
    <row r="3024" spans="1:8" s="2" customFormat="1" ht="16.95" customHeight="1">
      <c r="A3024" s="35"/>
      <c r="B3024" s="36"/>
      <c r="C3024" s="256" t="s">
        <v>1</v>
      </c>
      <c r="D3024" s="256" t="s">
        <v>2978</v>
      </c>
      <c r="E3024" s="18" t="s">
        <v>1</v>
      </c>
      <c r="F3024" s="188">
        <v>0</v>
      </c>
      <c r="G3024" s="35"/>
      <c r="H3024" s="36"/>
    </row>
    <row r="3025" spans="1:8" s="2" customFormat="1" ht="16.95" customHeight="1">
      <c r="A3025" s="35"/>
      <c r="B3025" s="36"/>
      <c r="C3025" s="256" t="s">
        <v>1</v>
      </c>
      <c r="D3025" s="256" t="s">
        <v>2979</v>
      </c>
      <c r="E3025" s="18" t="s">
        <v>1</v>
      </c>
      <c r="F3025" s="188">
        <v>0</v>
      </c>
      <c r="G3025" s="35"/>
      <c r="H3025" s="36"/>
    </row>
    <row r="3026" spans="1:8" s="2" customFormat="1" ht="16.95" customHeight="1">
      <c r="A3026" s="35"/>
      <c r="B3026" s="36"/>
      <c r="C3026" s="256" t="s">
        <v>1</v>
      </c>
      <c r="D3026" s="256" t="s">
        <v>2981</v>
      </c>
      <c r="E3026" s="18" t="s">
        <v>1</v>
      </c>
      <c r="F3026" s="188">
        <v>752.03200000000004</v>
      </c>
      <c r="G3026" s="35"/>
      <c r="H3026" s="36"/>
    </row>
    <row r="3027" spans="1:8" s="2" customFormat="1" ht="16.95" customHeight="1">
      <c r="A3027" s="35"/>
      <c r="B3027" s="36"/>
      <c r="C3027" s="256" t="s">
        <v>1</v>
      </c>
      <c r="D3027" s="256" t="s">
        <v>2982</v>
      </c>
      <c r="E3027" s="18" t="s">
        <v>1</v>
      </c>
      <c r="F3027" s="188">
        <v>1063.165</v>
      </c>
      <c r="G3027" s="35"/>
      <c r="H3027" s="36"/>
    </row>
    <row r="3028" spans="1:8" s="2" customFormat="1" ht="16.95" customHeight="1">
      <c r="A3028" s="35"/>
      <c r="B3028" s="36"/>
      <c r="C3028" s="256" t="s">
        <v>436</v>
      </c>
      <c r="D3028" s="256" t="s">
        <v>589</v>
      </c>
      <c r="E3028" s="18" t="s">
        <v>1</v>
      </c>
      <c r="F3028" s="188">
        <v>1815.1969999999999</v>
      </c>
      <c r="G3028" s="35"/>
      <c r="H3028" s="36"/>
    </row>
    <row r="3029" spans="1:8" s="2" customFormat="1" ht="16.95" customHeight="1">
      <c r="A3029" s="35"/>
      <c r="B3029" s="36"/>
      <c r="C3029" s="257" t="s">
        <v>8511</v>
      </c>
      <c r="D3029" s="35"/>
      <c r="E3029" s="35"/>
      <c r="F3029" s="35"/>
      <c r="G3029" s="35"/>
      <c r="H3029" s="36"/>
    </row>
    <row r="3030" spans="1:8" s="2" customFormat="1" ht="16.95" customHeight="1">
      <c r="A3030" s="35"/>
      <c r="B3030" s="36"/>
      <c r="C3030" s="256" t="s">
        <v>3239</v>
      </c>
      <c r="D3030" s="256" t="s">
        <v>437</v>
      </c>
      <c r="E3030" s="18" t="s">
        <v>529</v>
      </c>
      <c r="F3030" s="188">
        <v>2653.8530000000001</v>
      </c>
      <c r="G3030" s="35"/>
      <c r="H3030" s="36"/>
    </row>
    <row r="3031" spans="1:8" s="2" customFormat="1" ht="20.399999999999999">
      <c r="A3031" s="35"/>
      <c r="B3031" s="36"/>
      <c r="C3031" s="256" t="s">
        <v>3204</v>
      </c>
      <c r="D3031" s="256" t="s">
        <v>3205</v>
      </c>
      <c r="E3031" s="18" t="s">
        <v>529</v>
      </c>
      <c r="F3031" s="188">
        <v>2728.9560000000001</v>
      </c>
      <c r="G3031" s="35"/>
      <c r="H3031" s="36"/>
    </row>
    <row r="3032" spans="1:8" s="2" customFormat="1" ht="16.95" customHeight="1">
      <c r="A3032" s="35"/>
      <c r="B3032" s="36"/>
      <c r="C3032" s="256" t="s">
        <v>3242</v>
      </c>
      <c r="D3032" s="256" t="s">
        <v>3243</v>
      </c>
      <c r="E3032" s="18" t="s">
        <v>529</v>
      </c>
      <c r="F3032" s="188">
        <v>5376.3239999999996</v>
      </c>
      <c r="G3032" s="35"/>
      <c r="H3032" s="36"/>
    </row>
    <row r="3033" spans="1:8" s="2" customFormat="1" ht="16.95" customHeight="1">
      <c r="A3033" s="35"/>
      <c r="B3033" s="36"/>
      <c r="C3033" s="256" t="s">
        <v>3209</v>
      </c>
      <c r="D3033" s="256" t="s">
        <v>3210</v>
      </c>
      <c r="E3033" s="18" t="s">
        <v>529</v>
      </c>
      <c r="F3033" s="188">
        <v>1851.501</v>
      </c>
      <c r="G3033" s="35"/>
      <c r="H3033" s="36"/>
    </row>
    <row r="3034" spans="1:8" s="2" customFormat="1" ht="24">
      <c r="A3034" s="35"/>
      <c r="B3034" s="36"/>
      <c r="C3034" s="252" t="s">
        <v>438</v>
      </c>
      <c r="D3034" s="253" t="s">
        <v>437</v>
      </c>
      <c r="E3034" s="254" t="s">
        <v>1</v>
      </c>
      <c r="F3034" s="255">
        <v>503.62299999999999</v>
      </c>
      <c r="G3034" s="35"/>
      <c r="H3034" s="36"/>
    </row>
    <row r="3035" spans="1:8" s="2" customFormat="1" ht="16.95" customHeight="1">
      <c r="A3035" s="35"/>
      <c r="B3035" s="36"/>
      <c r="C3035" s="256" t="s">
        <v>1</v>
      </c>
      <c r="D3035" s="256" t="s">
        <v>2993</v>
      </c>
      <c r="E3035" s="18" t="s">
        <v>1</v>
      </c>
      <c r="F3035" s="188">
        <v>0</v>
      </c>
      <c r="G3035" s="35"/>
      <c r="H3035" s="36"/>
    </row>
    <row r="3036" spans="1:8" s="2" customFormat="1" ht="16.95" customHeight="1">
      <c r="A3036" s="35"/>
      <c r="B3036" s="36"/>
      <c r="C3036" s="256" t="s">
        <v>1</v>
      </c>
      <c r="D3036" s="256" t="s">
        <v>2994</v>
      </c>
      <c r="E3036" s="18" t="s">
        <v>1</v>
      </c>
      <c r="F3036" s="188">
        <v>503.62299999999999</v>
      </c>
      <c r="G3036" s="35"/>
      <c r="H3036" s="36"/>
    </row>
    <row r="3037" spans="1:8" s="2" customFormat="1" ht="16.95" customHeight="1">
      <c r="A3037" s="35"/>
      <c r="B3037" s="36"/>
      <c r="C3037" s="256" t="s">
        <v>438</v>
      </c>
      <c r="D3037" s="256" t="s">
        <v>589</v>
      </c>
      <c r="E3037" s="18" t="s">
        <v>1</v>
      </c>
      <c r="F3037" s="188">
        <v>503.62299999999999</v>
      </c>
      <c r="G3037" s="35"/>
      <c r="H3037" s="36"/>
    </row>
    <row r="3038" spans="1:8" s="2" customFormat="1" ht="16.95" customHeight="1">
      <c r="A3038" s="35"/>
      <c r="B3038" s="36"/>
      <c r="C3038" s="257" t="s">
        <v>8511</v>
      </c>
      <c r="D3038" s="35"/>
      <c r="E3038" s="35"/>
      <c r="F3038" s="35"/>
      <c r="G3038" s="35"/>
      <c r="H3038" s="36"/>
    </row>
    <row r="3039" spans="1:8" s="2" customFormat="1" ht="16.95" customHeight="1">
      <c r="A3039" s="35"/>
      <c r="B3039" s="36"/>
      <c r="C3039" s="256" t="s">
        <v>3239</v>
      </c>
      <c r="D3039" s="256" t="s">
        <v>437</v>
      </c>
      <c r="E3039" s="18" t="s">
        <v>529</v>
      </c>
      <c r="F3039" s="188">
        <v>2653.8530000000001</v>
      </c>
      <c r="G3039" s="35"/>
      <c r="H3039" s="36"/>
    </row>
    <row r="3040" spans="1:8" s="2" customFormat="1" ht="20.399999999999999">
      <c r="A3040" s="35"/>
      <c r="B3040" s="36"/>
      <c r="C3040" s="256" t="s">
        <v>3204</v>
      </c>
      <c r="D3040" s="256" t="s">
        <v>3205</v>
      </c>
      <c r="E3040" s="18" t="s">
        <v>529</v>
      </c>
      <c r="F3040" s="188">
        <v>2728.9560000000001</v>
      </c>
      <c r="G3040" s="35"/>
      <c r="H3040" s="36"/>
    </row>
    <row r="3041" spans="1:8" s="2" customFormat="1" ht="16.95" customHeight="1">
      <c r="A3041" s="35"/>
      <c r="B3041" s="36"/>
      <c r="C3041" s="256" t="s">
        <v>3242</v>
      </c>
      <c r="D3041" s="256" t="s">
        <v>3243</v>
      </c>
      <c r="E3041" s="18" t="s">
        <v>529</v>
      </c>
      <c r="F3041" s="188">
        <v>5376.3239999999996</v>
      </c>
      <c r="G3041" s="35"/>
      <c r="H3041" s="36"/>
    </row>
    <row r="3042" spans="1:8" s="2" customFormat="1" ht="16.95" customHeight="1">
      <c r="A3042" s="35"/>
      <c r="B3042" s="36"/>
      <c r="C3042" s="256" t="s">
        <v>3217</v>
      </c>
      <c r="D3042" s="256" t="s">
        <v>3218</v>
      </c>
      <c r="E3042" s="18" t="s">
        <v>529</v>
      </c>
      <c r="F3042" s="188">
        <v>513.69500000000005</v>
      </c>
      <c r="G3042" s="35"/>
      <c r="H3042" s="36"/>
    </row>
    <row r="3043" spans="1:8" s="2" customFormat="1" ht="24">
      <c r="A3043" s="35"/>
      <c r="B3043" s="36"/>
      <c r="C3043" s="252" t="s">
        <v>439</v>
      </c>
      <c r="D3043" s="253" t="s">
        <v>437</v>
      </c>
      <c r="E3043" s="254" t="s">
        <v>1</v>
      </c>
      <c r="F3043" s="255">
        <v>152.17699999999999</v>
      </c>
      <c r="G3043" s="35"/>
      <c r="H3043" s="36"/>
    </row>
    <row r="3044" spans="1:8" s="2" customFormat="1" ht="16.95" customHeight="1">
      <c r="A3044" s="35"/>
      <c r="B3044" s="36"/>
      <c r="C3044" s="256" t="s">
        <v>1</v>
      </c>
      <c r="D3044" s="256" t="s">
        <v>2997</v>
      </c>
      <c r="E3044" s="18" t="s">
        <v>1</v>
      </c>
      <c r="F3044" s="188">
        <v>0</v>
      </c>
      <c r="G3044" s="35"/>
      <c r="H3044" s="36"/>
    </row>
    <row r="3045" spans="1:8" s="2" customFormat="1" ht="16.95" customHeight="1">
      <c r="A3045" s="35"/>
      <c r="B3045" s="36"/>
      <c r="C3045" s="256" t="s">
        <v>1</v>
      </c>
      <c r="D3045" s="256" t="s">
        <v>2998</v>
      </c>
      <c r="E3045" s="18" t="s">
        <v>1</v>
      </c>
      <c r="F3045" s="188">
        <v>152.17699999999999</v>
      </c>
      <c r="G3045" s="35"/>
      <c r="H3045" s="36"/>
    </row>
    <row r="3046" spans="1:8" s="2" customFormat="1" ht="16.95" customHeight="1">
      <c r="A3046" s="35"/>
      <c r="B3046" s="36"/>
      <c r="C3046" s="256" t="s">
        <v>439</v>
      </c>
      <c r="D3046" s="256" t="s">
        <v>589</v>
      </c>
      <c r="E3046" s="18" t="s">
        <v>1</v>
      </c>
      <c r="F3046" s="188">
        <v>152.17699999999999</v>
      </c>
      <c r="G3046" s="35"/>
      <c r="H3046" s="36"/>
    </row>
    <row r="3047" spans="1:8" s="2" customFormat="1" ht="16.95" customHeight="1">
      <c r="A3047" s="35"/>
      <c r="B3047" s="36"/>
      <c r="C3047" s="257" t="s">
        <v>8511</v>
      </c>
      <c r="D3047" s="35"/>
      <c r="E3047" s="35"/>
      <c r="F3047" s="35"/>
      <c r="G3047" s="35"/>
      <c r="H3047" s="36"/>
    </row>
    <row r="3048" spans="1:8" s="2" customFormat="1" ht="16.95" customHeight="1">
      <c r="A3048" s="35"/>
      <c r="B3048" s="36"/>
      <c r="C3048" s="256" t="s">
        <v>3239</v>
      </c>
      <c r="D3048" s="256" t="s">
        <v>437</v>
      </c>
      <c r="E3048" s="18" t="s">
        <v>529</v>
      </c>
      <c r="F3048" s="188">
        <v>2653.8530000000001</v>
      </c>
      <c r="G3048" s="35"/>
      <c r="H3048" s="36"/>
    </row>
    <row r="3049" spans="1:8" s="2" customFormat="1" ht="20.399999999999999">
      <c r="A3049" s="35"/>
      <c r="B3049" s="36"/>
      <c r="C3049" s="256" t="s">
        <v>3204</v>
      </c>
      <c r="D3049" s="256" t="s">
        <v>3205</v>
      </c>
      <c r="E3049" s="18" t="s">
        <v>529</v>
      </c>
      <c r="F3049" s="188">
        <v>2728.9560000000001</v>
      </c>
      <c r="G3049" s="35"/>
      <c r="H3049" s="36"/>
    </row>
    <row r="3050" spans="1:8" s="2" customFormat="1" ht="16.95" customHeight="1">
      <c r="A3050" s="35"/>
      <c r="B3050" s="36"/>
      <c r="C3050" s="256" t="s">
        <v>3242</v>
      </c>
      <c r="D3050" s="256" t="s">
        <v>3243</v>
      </c>
      <c r="E3050" s="18" t="s">
        <v>529</v>
      </c>
      <c r="F3050" s="188">
        <v>5376.3239999999996</v>
      </c>
      <c r="G3050" s="35"/>
      <c r="H3050" s="36"/>
    </row>
    <row r="3051" spans="1:8" s="2" customFormat="1" ht="16.95" customHeight="1">
      <c r="A3051" s="35"/>
      <c r="B3051" s="36"/>
      <c r="C3051" s="256" t="s">
        <v>3222</v>
      </c>
      <c r="D3051" s="256" t="s">
        <v>3223</v>
      </c>
      <c r="E3051" s="18" t="s">
        <v>529</v>
      </c>
      <c r="F3051" s="188">
        <v>322.96600000000001</v>
      </c>
      <c r="G3051" s="35"/>
      <c r="H3051" s="36"/>
    </row>
    <row r="3052" spans="1:8" s="2" customFormat="1" ht="24">
      <c r="A3052" s="35"/>
      <c r="B3052" s="36"/>
      <c r="C3052" s="252" t="s">
        <v>440</v>
      </c>
      <c r="D3052" s="253" t="s">
        <v>441</v>
      </c>
      <c r="E3052" s="254" t="s">
        <v>1</v>
      </c>
      <c r="F3052" s="255">
        <v>164.45599999999999</v>
      </c>
      <c r="G3052" s="35"/>
      <c r="H3052" s="36"/>
    </row>
    <row r="3053" spans="1:8" s="2" customFormat="1" ht="16.95" customHeight="1">
      <c r="A3053" s="35"/>
      <c r="B3053" s="36"/>
      <c r="C3053" s="256" t="s">
        <v>1</v>
      </c>
      <c r="D3053" s="256" t="s">
        <v>2065</v>
      </c>
      <c r="E3053" s="18" t="s">
        <v>1</v>
      </c>
      <c r="F3053" s="188">
        <v>0</v>
      </c>
      <c r="G3053" s="35"/>
      <c r="H3053" s="36"/>
    </row>
    <row r="3054" spans="1:8" s="2" customFormat="1" ht="16.95" customHeight="1">
      <c r="A3054" s="35"/>
      <c r="B3054" s="36"/>
      <c r="C3054" s="256" t="s">
        <v>1</v>
      </c>
      <c r="D3054" s="256" t="s">
        <v>3000</v>
      </c>
      <c r="E3054" s="18" t="s">
        <v>1</v>
      </c>
      <c r="F3054" s="188">
        <v>164.45599999999999</v>
      </c>
      <c r="G3054" s="35"/>
      <c r="H3054" s="36"/>
    </row>
    <row r="3055" spans="1:8" s="2" customFormat="1" ht="16.95" customHeight="1">
      <c r="A3055" s="35"/>
      <c r="B3055" s="36"/>
      <c r="C3055" s="256" t="s">
        <v>440</v>
      </c>
      <c r="D3055" s="256" t="s">
        <v>589</v>
      </c>
      <c r="E3055" s="18" t="s">
        <v>1</v>
      </c>
      <c r="F3055" s="188">
        <v>164.45599999999999</v>
      </c>
      <c r="G3055" s="35"/>
      <c r="H3055" s="36"/>
    </row>
    <row r="3056" spans="1:8" s="2" customFormat="1" ht="16.95" customHeight="1">
      <c r="A3056" s="35"/>
      <c r="B3056" s="36"/>
      <c r="C3056" s="257" t="s">
        <v>8511</v>
      </c>
      <c r="D3056" s="35"/>
      <c r="E3056" s="35"/>
      <c r="F3056" s="35"/>
      <c r="G3056" s="35"/>
      <c r="H3056" s="36"/>
    </row>
    <row r="3057" spans="1:8" s="2" customFormat="1" ht="16.95" customHeight="1">
      <c r="A3057" s="35"/>
      <c r="B3057" s="36"/>
      <c r="C3057" s="256" t="s">
        <v>3239</v>
      </c>
      <c r="D3057" s="256" t="s">
        <v>437</v>
      </c>
      <c r="E3057" s="18" t="s">
        <v>529</v>
      </c>
      <c r="F3057" s="188">
        <v>2653.8530000000001</v>
      </c>
      <c r="G3057" s="35"/>
      <c r="H3057" s="36"/>
    </row>
    <row r="3058" spans="1:8" s="2" customFormat="1" ht="20.399999999999999">
      <c r="A3058" s="35"/>
      <c r="B3058" s="36"/>
      <c r="C3058" s="256" t="s">
        <v>3204</v>
      </c>
      <c r="D3058" s="256" t="s">
        <v>3205</v>
      </c>
      <c r="E3058" s="18" t="s">
        <v>529</v>
      </c>
      <c r="F3058" s="188">
        <v>2728.9560000000001</v>
      </c>
      <c r="G3058" s="35"/>
      <c r="H3058" s="36"/>
    </row>
    <row r="3059" spans="1:8" s="2" customFormat="1" ht="16.95" customHeight="1">
      <c r="A3059" s="35"/>
      <c r="B3059" s="36"/>
      <c r="C3059" s="256" t="s">
        <v>3242</v>
      </c>
      <c r="D3059" s="256" t="s">
        <v>3243</v>
      </c>
      <c r="E3059" s="18" t="s">
        <v>529</v>
      </c>
      <c r="F3059" s="188">
        <v>5376.3239999999996</v>
      </c>
      <c r="G3059" s="35"/>
      <c r="H3059" s="36"/>
    </row>
    <row r="3060" spans="1:8" s="2" customFormat="1" ht="16.95" customHeight="1">
      <c r="A3060" s="35"/>
      <c r="B3060" s="36"/>
      <c r="C3060" s="256" t="s">
        <v>3222</v>
      </c>
      <c r="D3060" s="256" t="s">
        <v>3223</v>
      </c>
      <c r="E3060" s="18" t="s">
        <v>529</v>
      </c>
      <c r="F3060" s="188">
        <v>322.96600000000001</v>
      </c>
      <c r="G3060" s="35"/>
      <c r="H3060" s="36"/>
    </row>
    <row r="3061" spans="1:8" s="2" customFormat="1" ht="16.95" customHeight="1">
      <c r="A3061" s="35"/>
      <c r="B3061" s="36"/>
      <c r="C3061" s="252" t="s">
        <v>6737</v>
      </c>
      <c r="D3061" s="253" t="s">
        <v>3155</v>
      </c>
      <c r="E3061" s="254" t="s">
        <v>1</v>
      </c>
      <c r="F3061" s="255">
        <v>152.31</v>
      </c>
      <c r="G3061" s="35"/>
      <c r="H3061" s="36"/>
    </row>
    <row r="3062" spans="1:8" s="2" customFormat="1" ht="16.95" customHeight="1">
      <c r="A3062" s="35"/>
      <c r="B3062" s="36"/>
      <c r="C3062" s="252" t="s">
        <v>6739</v>
      </c>
      <c r="D3062" s="253" t="s">
        <v>3155</v>
      </c>
      <c r="E3062" s="254" t="s">
        <v>1</v>
      </c>
      <c r="F3062" s="255">
        <v>46.523000000000003</v>
      </c>
      <c r="G3062" s="35"/>
      <c r="H3062" s="36"/>
    </row>
    <row r="3063" spans="1:8" s="2" customFormat="1" ht="16.95" customHeight="1">
      <c r="A3063" s="35"/>
      <c r="B3063" s="36"/>
      <c r="C3063" s="252" t="s">
        <v>3184</v>
      </c>
      <c r="D3063" s="253" t="s">
        <v>3155</v>
      </c>
      <c r="E3063" s="254" t="s">
        <v>1</v>
      </c>
      <c r="F3063" s="255">
        <v>341.53100000000001</v>
      </c>
      <c r="G3063" s="35"/>
      <c r="H3063" s="36"/>
    </row>
    <row r="3064" spans="1:8" s="2" customFormat="1" ht="16.95" customHeight="1">
      <c r="A3064" s="35"/>
      <c r="B3064" s="36"/>
      <c r="C3064" s="256" t="s">
        <v>1</v>
      </c>
      <c r="D3064" s="256" t="s">
        <v>2064</v>
      </c>
      <c r="E3064" s="18" t="s">
        <v>1</v>
      </c>
      <c r="F3064" s="188">
        <v>0</v>
      </c>
      <c r="G3064" s="35"/>
      <c r="H3064" s="36"/>
    </row>
    <row r="3065" spans="1:8" s="2" customFormat="1" ht="16.95" customHeight="1">
      <c r="A3065" s="35"/>
      <c r="B3065" s="36"/>
      <c r="C3065" s="256" t="s">
        <v>1</v>
      </c>
      <c r="D3065" s="256" t="s">
        <v>3167</v>
      </c>
      <c r="E3065" s="18" t="s">
        <v>1</v>
      </c>
      <c r="F3065" s="188">
        <v>0</v>
      </c>
      <c r="G3065" s="35"/>
      <c r="H3065" s="36"/>
    </row>
    <row r="3066" spans="1:8" s="2" customFormat="1" ht="16.95" customHeight="1">
      <c r="A3066" s="35"/>
      <c r="B3066" s="36"/>
      <c r="C3066" s="256" t="s">
        <v>1</v>
      </c>
      <c r="D3066" s="256" t="s">
        <v>3168</v>
      </c>
      <c r="E3066" s="18" t="s">
        <v>1</v>
      </c>
      <c r="F3066" s="188">
        <v>0</v>
      </c>
      <c r="G3066" s="35"/>
      <c r="H3066" s="36"/>
    </row>
    <row r="3067" spans="1:8" s="2" customFormat="1" ht="16.95" customHeight="1">
      <c r="A3067" s="35"/>
      <c r="B3067" s="36"/>
      <c r="C3067" s="256" t="s">
        <v>1</v>
      </c>
      <c r="D3067" s="256" t="s">
        <v>2983</v>
      </c>
      <c r="E3067" s="18" t="s">
        <v>1</v>
      </c>
      <c r="F3067" s="188">
        <v>0</v>
      </c>
      <c r="G3067" s="35"/>
      <c r="H3067" s="36"/>
    </row>
    <row r="3068" spans="1:8" s="2" customFormat="1" ht="16.95" customHeight="1">
      <c r="A3068" s="35"/>
      <c r="B3068" s="36"/>
      <c r="C3068" s="256" t="s">
        <v>1</v>
      </c>
      <c r="D3068" s="256" t="s">
        <v>3169</v>
      </c>
      <c r="E3068" s="18" t="s">
        <v>1</v>
      </c>
      <c r="F3068" s="188">
        <v>36.26</v>
      </c>
      <c r="G3068" s="35"/>
      <c r="H3068" s="36"/>
    </row>
    <row r="3069" spans="1:8" s="2" customFormat="1" ht="16.95" customHeight="1">
      <c r="A3069" s="35"/>
      <c r="B3069" s="36"/>
      <c r="C3069" s="256" t="s">
        <v>1</v>
      </c>
      <c r="D3069" s="256" t="s">
        <v>3170</v>
      </c>
      <c r="E3069" s="18" t="s">
        <v>1</v>
      </c>
      <c r="F3069" s="188">
        <v>7.6289999999999996</v>
      </c>
      <c r="G3069" s="35"/>
      <c r="H3069" s="36"/>
    </row>
    <row r="3070" spans="1:8" s="2" customFormat="1" ht="16.95" customHeight="1">
      <c r="A3070" s="35"/>
      <c r="B3070" s="36"/>
      <c r="C3070" s="256" t="s">
        <v>1</v>
      </c>
      <c r="D3070" s="256" t="s">
        <v>3171</v>
      </c>
      <c r="E3070" s="18" t="s">
        <v>1</v>
      </c>
      <c r="F3070" s="188">
        <v>35.332999999999998</v>
      </c>
      <c r="G3070" s="35"/>
      <c r="H3070" s="36"/>
    </row>
    <row r="3071" spans="1:8" s="2" customFormat="1" ht="16.95" customHeight="1">
      <c r="A3071" s="35"/>
      <c r="B3071" s="36"/>
      <c r="C3071" s="256" t="s">
        <v>1</v>
      </c>
      <c r="D3071" s="256" t="s">
        <v>3172</v>
      </c>
      <c r="E3071" s="18" t="s">
        <v>1</v>
      </c>
      <c r="F3071" s="188">
        <v>33.924999999999997</v>
      </c>
      <c r="G3071" s="35"/>
      <c r="H3071" s="36"/>
    </row>
    <row r="3072" spans="1:8" s="2" customFormat="1" ht="16.95" customHeight="1">
      <c r="A3072" s="35"/>
      <c r="B3072" s="36"/>
      <c r="C3072" s="256" t="s">
        <v>1</v>
      </c>
      <c r="D3072" s="256" t="s">
        <v>3173</v>
      </c>
      <c r="E3072" s="18" t="s">
        <v>1</v>
      </c>
      <c r="F3072" s="188">
        <v>-11.941000000000001</v>
      </c>
      <c r="G3072" s="35"/>
      <c r="H3072" s="36"/>
    </row>
    <row r="3073" spans="1:8" s="2" customFormat="1" ht="16.95" customHeight="1">
      <c r="A3073" s="35"/>
      <c r="B3073" s="36"/>
      <c r="C3073" s="256" t="s">
        <v>1</v>
      </c>
      <c r="D3073" s="256" t="s">
        <v>2988</v>
      </c>
      <c r="E3073" s="18" t="s">
        <v>1</v>
      </c>
      <c r="F3073" s="188">
        <v>0</v>
      </c>
      <c r="G3073" s="35"/>
      <c r="H3073" s="36"/>
    </row>
    <row r="3074" spans="1:8" s="2" customFormat="1" ht="16.95" customHeight="1">
      <c r="A3074" s="35"/>
      <c r="B3074" s="36"/>
      <c r="C3074" s="256" t="s">
        <v>1</v>
      </c>
      <c r="D3074" s="256" t="s">
        <v>3174</v>
      </c>
      <c r="E3074" s="18" t="s">
        <v>1</v>
      </c>
      <c r="F3074" s="188">
        <v>11.507</v>
      </c>
      <c r="G3074" s="35"/>
      <c r="H3074" s="36"/>
    </row>
    <row r="3075" spans="1:8" s="2" customFormat="1" ht="16.95" customHeight="1">
      <c r="A3075" s="35"/>
      <c r="B3075" s="36"/>
      <c r="C3075" s="256" t="s">
        <v>1</v>
      </c>
      <c r="D3075" s="256" t="s">
        <v>3175</v>
      </c>
      <c r="E3075" s="18" t="s">
        <v>1</v>
      </c>
      <c r="F3075" s="188">
        <v>59.871000000000002</v>
      </c>
      <c r="G3075" s="35"/>
      <c r="H3075" s="36"/>
    </row>
    <row r="3076" spans="1:8" s="2" customFormat="1" ht="16.95" customHeight="1">
      <c r="A3076" s="35"/>
      <c r="B3076" s="36"/>
      <c r="C3076" s="256" t="s">
        <v>1</v>
      </c>
      <c r="D3076" s="256" t="s">
        <v>3176</v>
      </c>
      <c r="E3076" s="18" t="s">
        <v>1</v>
      </c>
      <c r="F3076" s="188">
        <v>34.046999999999997</v>
      </c>
      <c r="G3076" s="35"/>
      <c r="H3076" s="36"/>
    </row>
    <row r="3077" spans="1:8" s="2" customFormat="1" ht="16.95" customHeight="1">
      <c r="A3077" s="35"/>
      <c r="B3077" s="36"/>
      <c r="C3077" s="256" t="s">
        <v>1</v>
      </c>
      <c r="D3077" s="256" t="s">
        <v>3174</v>
      </c>
      <c r="E3077" s="18" t="s">
        <v>1</v>
      </c>
      <c r="F3077" s="188">
        <v>11.507</v>
      </c>
      <c r="G3077" s="35"/>
      <c r="H3077" s="36"/>
    </row>
    <row r="3078" spans="1:8" s="2" customFormat="1" ht="16.95" customHeight="1">
      <c r="A3078" s="35"/>
      <c r="B3078" s="36"/>
      <c r="C3078" s="256" t="s">
        <v>1</v>
      </c>
      <c r="D3078" s="256" t="s">
        <v>3177</v>
      </c>
      <c r="E3078" s="18" t="s">
        <v>1</v>
      </c>
      <c r="F3078" s="188">
        <v>36.133000000000003</v>
      </c>
      <c r="G3078" s="35"/>
      <c r="H3078" s="36"/>
    </row>
    <row r="3079" spans="1:8" s="2" customFormat="1" ht="16.95" customHeight="1">
      <c r="A3079" s="35"/>
      <c r="B3079" s="36"/>
      <c r="C3079" s="256" t="s">
        <v>1</v>
      </c>
      <c r="D3079" s="256" t="s">
        <v>3178</v>
      </c>
      <c r="E3079" s="18" t="s">
        <v>1</v>
      </c>
      <c r="F3079" s="188">
        <v>-15.77</v>
      </c>
      <c r="G3079" s="35"/>
      <c r="H3079" s="36"/>
    </row>
    <row r="3080" spans="1:8" s="2" customFormat="1" ht="16.95" customHeight="1">
      <c r="A3080" s="35"/>
      <c r="B3080" s="36"/>
      <c r="C3080" s="256" t="s">
        <v>1</v>
      </c>
      <c r="D3080" s="256" t="s">
        <v>3179</v>
      </c>
      <c r="E3080" s="18" t="s">
        <v>1</v>
      </c>
      <c r="F3080" s="188">
        <v>0</v>
      </c>
      <c r="G3080" s="35"/>
      <c r="H3080" s="36"/>
    </row>
    <row r="3081" spans="1:8" s="2" customFormat="1" ht="16.95" customHeight="1">
      <c r="A3081" s="35"/>
      <c r="B3081" s="36"/>
      <c r="C3081" s="256" t="s">
        <v>1</v>
      </c>
      <c r="D3081" s="256" t="s">
        <v>3180</v>
      </c>
      <c r="E3081" s="18" t="s">
        <v>1</v>
      </c>
      <c r="F3081" s="188">
        <v>32.594000000000001</v>
      </c>
      <c r="G3081" s="35"/>
      <c r="H3081" s="36"/>
    </row>
    <row r="3082" spans="1:8" s="2" customFormat="1" ht="16.95" customHeight="1">
      <c r="A3082" s="35"/>
      <c r="B3082" s="36"/>
      <c r="C3082" s="256" t="s">
        <v>1</v>
      </c>
      <c r="D3082" s="256" t="s">
        <v>3181</v>
      </c>
      <c r="E3082" s="18" t="s">
        <v>1</v>
      </c>
      <c r="F3082" s="188">
        <v>25.847999999999999</v>
      </c>
      <c r="G3082" s="35"/>
      <c r="H3082" s="36"/>
    </row>
    <row r="3083" spans="1:8" s="2" customFormat="1" ht="16.95" customHeight="1">
      <c r="A3083" s="35"/>
      <c r="B3083" s="36"/>
      <c r="C3083" s="256" t="s">
        <v>1</v>
      </c>
      <c r="D3083" s="256" t="s">
        <v>2997</v>
      </c>
      <c r="E3083" s="18" t="s">
        <v>1</v>
      </c>
      <c r="F3083" s="188">
        <v>0</v>
      </c>
      <c r="G3083" s="35"/>
      <c r="H3083" s="36"/>
    </row>
    <row r="3084" spans="1:8" s="2" customFormat="1" ht="16.95" customHeight="1">
      <c r="A3084" s="35"/>
      <c r="B3084" s="36"/>
      <c r="C3084" s="256" t="s">
        <v>1</v>
      </c>
      <c r="D3084" s="256" t="s">
        <v>3182</v>
      </c>
      <c r="E3084" s="18" t="s">
        <v>1</v>
      </c>
      <c r="F3084" s="188">
        <v>32.128</v>
      </c>
      <c r="G3084" s="35"/>
      <c r="H3084" s="36"/>
    </row>
    <row r="3085" spans="1:8" s="2" customFormat="1" ht="16.95" customHeight="1">
      <c r="A3085" s="35"/>
      <c r="B3085" s="36"/>
      <c r="C3085" s="256" t="s">
        <v>1</v>
      </c>
      <c r="D3085" s="256" t="s">
        <v>2065</v>
      </c>
      <c r="E3085" s="18" t="s">
        <v>1</v>
      </c>
      <c r="F3085" s="188">
        <v>0</v>
      </c>
      <c r="G3085" s="35"/>
      <c r="H3085" s="36"/>
    </row>
    <row r="3086" spans="1:8" s="2" customFormat="1" ht="16.95" customHeight="1">
      <c r="A3086" s="35"/>
      <c r="B3086" s="36"/>
      <c r="C3086" s="256" t="s">
        <v>1</v>
      </c>
      <c r="D3086" s="256" t="s">
        <v>3183</v>
      </c>
      <c r="E3086" s="18" t="s">
        <v>1</v>
      </c>
      <c r="F3086" s="188">
        <v>12.46</v>
      </c>
      <c r="G3086" s="35"/>
      <c r="H3086" s="36"/>
    </row>
    <row r="3087" spans="1:8" s="2" customFormat="1" ht="16.95" customHeight="1">
      <c r="A3087" s="35"/>
      <c r="B3087" s="36"/>
      <c r="C3087" s="256" t="s">
        <v>3184</v>
      </c>
      <c r="D3087" s="256" t="s">
        <v>589</v>
      </c>
      <c r="E3087" s="18" t="s">
        <v>1</v>
      </c>
      <c r="F3087" s="188">
        <v>341.53100000000001</v>
      </c>
      <c r="G3087" s="35"/>
      <c r="H3087" s="36"/>
    </row>
    <row r="3088" spans="1:8" s="2" customFormat="1" ht="16.95" customHeight="1">
      <c r="A3088" s="35"/>
      <c r="B3088" s="36"/>
      <c r="C3088" s="252" t="s">
        <v>3192</v>
      </c>
      <c r="D3088" s="253" t="s">
        <v>3155</v>
      </c>
      <c r="E3088" s="254" t="s">
        <v>1</v>
      </c>
      <c r="F3088" s="255">
        <v>60.658000000000001</v>
      </c>
      <c r="G3088" s="35"/>
      <c r="H3088" s="36"/>
    </row>
    <row r="3089" spans="1:8" s="2" customFormat="1" ht="16.95" customHeight="1">
      <c r="A3089" s="35"/>
      <c r="B3089" s="36"/>
      <c r="C3089" s="256" t="s">
        <v>1</v>
      </c>
      <c r="D3089" s="256" t="s">
        <v>3185</v>
      </c>
      <c r="E3089" s="18" t="s">
        <v>1</v>
      </c>
      <c r="F3089" s="188">
        <v>0</v>
      </c>
      <c r="G3089" s="35"/>
      <c r="H3089" s="36"/>
    </row>
    <row r="3090" spans="1:8" s="2" customFormat="1" ht="16.95" customHeight="1">
      <c r="A3090" s="35"/>
      <c r="B3090" s="36"/>
      <c r="C3090" s="256" t="s">
        <v>1</v>
      </c>
      <c r="D3090" s="256" t="s">
        <v>3168</v>
      </c>
      <c r="E3090" s="18" t="s">
        <v>1</v>
      </c>
      <c r="F3090" s="188">
        <v>0</v>
      </c>
      <c r="G3090" s="35"/>
      <c r="H3090" s="36"/>
    </row>
    <row r="3091" spans="1:8" s="2" customFormat="1" ht="16.95" customHeight="1">
      <c r="A3091" s="35"/>
      <c r="B3091" s="36"/>
      <c r="C3091" s="256" t="s">
        <v>1</v>
      </c>
      <c r="D3091" s="256" t="s">
        <v>3186</v>
      </c>
      <c r="E3091" s="18" t="s">
        <v>1</v>
      </c>
      <c r="F3091" s="188">
        <v>11.941000000000001</v>
      </c>
      <c r="G3091" s="35"/>
      <c r="H3091" s="36"/>
    </row>
    <row r="3092" spans="1:8" s="2" customFormat="1" ht="16.95" customHeight="1">
      <c r="A3092" s="35"/>
      <c r="B3092" s="36"/>
      <c r="C3092" s="256" t="s">
        <v>1</v>
      </c>
      <c r="D3092" s="256" t="s">
        <v>3187</v>
      </c>
      <c r="E3092" s="18" t="s">
        <v>1</v>
      </c>
      <c r="F3092" s="188">
        <v>16.009</v>
      </c>
      <c r="G3092" s="35"/>
      <c r="H3092" s="36"/>
    </row>
    <row r="3093" spans="1:8" s="2" customFormat="1" ht="16.95" customHeight="1">
      <c r="A3093" s="35"/>
      <c r="B3093" s="36"/>
      <c r="C3093" s="256" t="s">
        <v>1</v>
      </c>
      <c r="D3093" s="256" t="s">
        <v>2997</v>
      </c>
      <c r="E3093" s="18" t="s">
        <v>1</v>
      </c>
      <c r="F3093" s="188">
        <v>0</v>
      </c>
      <c r="G3093" s="35"/>
      <c r="H3093" s="36"/>
    </row>
    <row r="3094" spans="1:8" s="2" customFormat="1" ht="16.95" customHeight="1">
      <c r="A3094" s="35"/>
      <c r="B3094" s="36"/>
      <c r="C3094" s="256" t="s">
        <v>1</v>
      </c>
      <c r="D3094" s="256" t="s">
        <v>3188</v>
      </c>
      <c r="E3094" s="18" t="s">
        <v>1</v>
      </c>
      <c r="F3094" s="188">
        <v>3.6880000000000002</v>
      </c>
      <c r="G3094" s="35"/>
      <c r="H3094" s="36"/>
    </row>
    <row r="3095" spans="1:8" s="2" customFormat="1" ht="16.95" customHeight="1">
      <c r="A3095" s="35"/>
      <c r="B3095" s="36"/>
      <c r="C3095" s="256" t="s">
        <v>1</v>
      </c>
      <c r="D3095" s="256" t="s">
        <v>2065</v>
      </c>
      <c r="E3095" s="18" t="s">
        <v>1</v>
      </c>
      <c r="F3095" s="188">
        <v>0</v>
      </c>
      <c r="G3095" s="35"/>
      <c r="H3095" s="36"/>
    </row>
    <row r="3096" spans="1:8" s="2" customFormat="1" ht="16.95" customHeight="1">
      <c r="A3096" s="35"/>
      <c r="B3096" s="36"/>
      <c r="C3096" s="256" t="s">
        <v>1</v>
      </c>
      <c r="D3096" s="256" t="s">
        <v>3189</v>
      </c>
      <c r="E3096" s="18" t="s">
        <v>1</v>
      </c>
      <c r="F3096" s="188">
        <v>20.164000000000001</v>
      </c>
      <c r="G3096" s="35"/>
      <c r="H3096" s="36"/>
    </row>
    <row r="3097" spans="1:8" s="2" customFormat="1" ht="16.95" customHeight="1">
      <c r="A3097" s="35"/>
      <c r="B3097" s="36"/>
      <c r="C3097" s="256" t="s">
        <v>1</v>
      </c>
      <c r="D3097" s="256" t="s">
        <v>2962</v>
      </c>
      <c r="E3097" s="18" t="s">
        <v>1</v>
      </c>
      <c r="F3097" s="188">
        <v>0</v>
      </c>
      <c r="G3097" s="35"/>
      <c r="H3097" s="36"/>
    </row>
    <row r="3098" spans="1:8" s="2" customFormat="1" ht="16.95" customHeight="1">
      <c r="A3098" s="35"/>
      <c r="B3098" s="36"/>
      <c r="C3098" s="256" t="s">
        <v>1</v>
      </c>
      <c r="D3098" s="256" t="s">
        <v>3190</v>
      </c>
      <c r="E3098" s="18" t="s">
        <v>1</v>
      </c>
      <c r="F3098" s="188">
        <v>3.3839999999999999</v>
      </c>
      <c r="G3098" s="35"/>
      <c r="H3098" s="36"/>
    </row>
    <row r="3099" spans="1:8" s="2" customFormat="1" ht="16.95" customHeight="1">
      <c r="A3099" s="35"/>
      <c r="B3099" s="36"/>
      <c r="C3099" s="256" t="s">
        <v>1</v>
      </c>
      <c r="D3099" s="256" t="s">
        <v>2965</v>
      </c>
      <c r="E3099" s="18" t="s">
        <v>1</v>
      </c>
      <c r="F3099" s="188">
        <v>0</v>
      </c>
      <c r="G3099" s="35"/>
      <c r="H3099" s="36"/>
    </row>
    <row r="3100" spans="1:8" s="2" customFormat="1" ht="16.95" customHeight="1">
      <c r="A3100" s="35"/>
      <c r="B3100" s="36"/>
      <c r="C3100" s="256" t="s">
        <v>1</v>
      </c>
      <c r="D3100" s="256" t="s">
        <v>3191</v>
      </c>
      <c r="E3100" s="18" t="s">
        <v>1</v>
      </c>
      <c r="F3100" s="188">
        <v>5.4720000000000004</v>
      </c>
      <c r="G3100" s="35"/>
      <c r="H3100" s="36"/>
    </row>
    <row r="3101" spans="1:8" s="2" customFormat="1" ht="16.95" customHeight="1">
      <c r="A3101" s="35"/>
      <c r="B3101" s="36"/>
      <c r="C3101" s="256" t="s">
        <v>3192</v>
      </c>
      <c r="D3101" s="256" t="s">
        <v>589</v>
      </c>
      <c r="E3101" s="18" t="s">
        <v>1</v>
      </c>
      <c r="F3101" s="188">
        <v>60.658000000000001</v>
      </c>
      <c r="G3101" s="35"/>
      <c r="H3101" s="36"/>
    </row>
    <row r="3102" spans="1:8" s="2" customFormat="1" ht="24">
      <c r="A3102" s="35"/>
      <c r="B3102" s="36"/>
      <c r="C3102" s="252" t="s">
        <v>444</v>
      </c>
      <c r="D3102" s="253" t="s">
        <v>445</v>
      </c>
      <c r="E3102" s="254" t="s">
        <v>1</v>
      </c>
      <c r="F3102" s="255">
        <v>75.102999999999994</v>
      </c>
      <c r="G3102" s="35"/>
      <c r="H3102" s="36"/>
    </row>
    <row r="3103" spans="1:8" s="2" customFormat="1" ht="16.95" customHeight="1">
      <c r="A3103" s="35"/>
      <c r="B3103" s="36"/>
      <c r="C3103" s="256" t="s">
        <v>1</v>
      </c>
      <c r="D3103" s="256" t="s">
        <v>2965</v>
      </c>
      <c r="E3103" s="18" t="s">
        <v>1</v>
      </c>
      <c r="F3103" s="188">
        <v>0</v>
      </c>
      <c r="G3103" s="35"/>
      <c r="H3103" s="36"/>
    </row>
    <row r="3104" spans="1:8" s="2" customFormat="1" ht="16.95" customHeight="1">
      <c r="A3104" s="35"/>
      <c r="B3104" s="36"/>
      <c r="C3104" s="256" t="s">
        <v>1</v>
      </c>
      <c r="D3104" s="256" t="s">
        <v>2966</v>
      </c>
      <c r="E3104" s="18" t="s">
        <v>1</v>
      </c>
      <c r="F3104" s="188">
        <v>75.102999999999994</v>
      </c>
      <c r="G3104" s="35"/>
      <c r="H3104" s="36"/>
    </row>
    <row r="3105" spans="1:8" s="2" customFormat="1" ht="16.95" customHeight="1">
      <c r="A3105" s="35"/>
      <c r="B3105" s="36"/>
      <c r="C3105" s="256" t="s">
        <v>444</v>
      </c>
      <c r="D3105" s="256" t="s">
        <v>589</v>
      </c>
      <c r="E3105" s="18" t="s">
        <v>1</v>
      </c>
      <c r="F3105" s="188">
        <v>75.102999999999994</v>
      </c>
      <c r="G3105" s="35"/>
      <c r="H3105" s="36"/>
    </row>
    <row r="3106" spans="1:8" s="2" customFormat="1" ht="16.95" customHeight="1">
      <c r="A3106" s="35"/>
      <c r="B3106" s="36"/>
      <c r="C3106" s="257" t="s">
        <v>8511</v>
      </c>
      <c r="D3106" s="35"/>
      <c r="E3106" s="35"/>
      <c r="F3106" s="35"/>
      <c r="G3106" s="35"/>
      <c r="H3106" s="36"/>
    </row>
    <row r="3107" spans="1:8" s="2" customFormat="1" ht="20.399999999999999">
      <c r="A3107" s="35"/>
      <c r="B3107" s="36"/>
      <c r="C3107" s="256" t="s">
        <v>3120</v>
      </c>
      <c r="D3107" s="256" t="s">
        <v>445</v>
      </c>
      <c r="E3107" s="18" t="s">
        <v>529</v>
      </c>
      <c r="F3107" s="188">
        <v>75.102999999999994</v>
      </c>
      <c r="G3107" s="35"/>
      <c r="H3107" s="36"/>
    </row>
    <row r="3108" spans="1:8" s="2" customFormat="1" ht="20.399999999999999">
      <c r="A3108" s="35"/>
      <c r="B3108" s="36"/>
      <c r="C3108" s="256" t="s">
        <v>3204</v>
      </c>
      <c r="D3108" s="256" t="s">
        <v>3205</v>
      </c>
      <c r="E3108" s="18" t="s">
        <v>529</v>
      </c>
      <c r="F3108" s="188">
        <v>2728.9560000000001</v>
      </c>
      <c r="G3108" s="35"/>
      <c r="H3108" s="36"/>
    </row>
    <row r="3109" spans="1:8" s="2" customFormat="1" ht="16.95" customHeight="1">
      <c r="A3109" s="35"/>
      <c r="B3109" s="36"/>
      <c r="C3109" s="256" t="s">
        <v>3228</v>
      </c>
      <c r="D3109" s="256" t="s">
        <v>3229</v>
      </c>
      <c r="E3109" s="18" t="s">
        <v>529</v>
      </c>
      <c r="F3109" s="188">
        <v>76.605000000000004</v>
      </c>
      <c r="G3109" s="35"/>
      <c r="H3109" s="36"/>
    </row>
    <row r="3110" spans="1:8" s="2" customFormat="1" ht="16.95" customHeight="1">
      <c r="A3110" s="35"/>
      <c r="B3110" s="36"/>
      <c r="C3110" s="256" t="s">
        <v>3123</v>
      </c>
      <c r="D3110" s="256" t="s">
        <v>3124</v>
      </c>
      <c r="E3110" s="18" t="s">
        <v>529</v>
      </c>
      <c r="F3110" s="188">
        <v>75.102999999999994</v>
      </c>
      <c r="G3110" s="35"/>
      <c r="H3110" s="36"/>
    </row>
    <row r="3111" spans="1:8" s="2" customFormat="1" ht="16.95" customHeight="1">
      <c r="A3111" s="35"/>
      <c r="B3111" s="36"/>
      <c r="C3111" s="252" t="s">
        <v>7831</v>
      </c>
      <c r="D3111" s="253" t="s">
        <v>448</v>
      </c>
      <c r="E3111" s="254" t="s">
        <v>1</v>
      </c>
      <c r="F3111" s="255">
        <v>4.976</v>
      </c>
      <c r="G3111" s="35"/>
      <c r="H3111" s="36"/>
    </row>
    <row r="3112" spans="1:8" s="2" customFormat="1" ht="16.95" customHeight="1">
      <c r="A3112" s="35"/>
      <c r="B3112" s="36"/>
      <c r="C3112" s="252" t="s">
        <v>447</v>
      </c>
      <c r="D3112" s="253" t="s">
        <v>448</v>
      </c>
      <c r="E3112" s="254" t="s">
        <v>1</v>
      </c>
      <c r="F3112" s="255">
        <v>2.9860000000000002</v>
      </c>
      <c r="G3112" s="35"/>
      <c r="H3112" s="36"/>
    </row>
    <row r="3113" spans="1:8" s="2" customFormat="1" ht="16.95" customHeight="1">
      <c r="A3113" s="35"/>
      <c r="B3113" s="36"/>
      <c r="C3113" s="256" t="s">
        <v>1</v>
      </c>
      <c r="D3113" s="256" t="s">
        <v>576</v>
      </c>
      <c r="E3113" s="18" t="s">
        <v>1</v>
      </c>
      <c r="F3113" s="188">
        <v>0</v>
      </c>
      <c r="G3113" s="35"/>
      <c r="H3113" s="36"/>
    </row>
    <row r="3114" spans="1:8" s="2" customFormat="1" ht="16.95" customHeight="1">
      <c r="A3114" s="35"/>
      <c r="B3114" s="36"/>
      <c r="C3114" s="256" t="s">
        <v>1</v>
      </c>
      <c r="D3114" s="256" t="s">
        <v>577</v>
      </c>
      <c r="E3114" s="18" t="s">
        <v>1</v>
      </c>
      <c r="F3114" s="188">
        <v>0</v>
      </c>
      <c r="G3114" s="35"/>
      <c r="H3114" s="36"/>
    </row>
    <row r="3115" spans="1:8" s="2" customFormat="1" ht="16.95" customHeight="1">
      <c r="A3115" s="35"/>
      <c r="B3115" s="36"/>
      <c r="C3115" s="256" t="s">
        <v>1</v>
      </c>
      <c r="D3115" s="256" t="s">
        <v>578</v>
      </c>
      <c r="E3115" s="18" t="s">
        <v>1</v>
      </c>
      <c r="F3115" s="188">
        <v>0</v>
      </c>
      <c r="G3115" s="35"/>
      <c r="H3115" s="36"/>
    </row>
    <row r="3116" spans="1:8" s="2" customFormat="1" ht="16.95" customHeight="1">
      <c r="A3116" s="35"/>
      <c r="B3116" s="36"/>
      <c r="C3116" s="256" t="s">
        <v>1</v>
      </c>
      <c r="D3116" s="256" t="s">
        <v>579</v>
      </c>
      <c r="E3116" s="18" t="s">
        <v>1</v>
      </c>
      <c r="F3116" s="188">
        <v>1.591</v>
      </c>
      <c r="G3116" s="35"/>
      <c r="H3116" s="36"/>
    </row>
    <row r="3117" spans="1:8" s="2" customFormat="1" ht="16.95" customHeight="1">
      <c r="A3117" s="35"/>
      <c r="B3117" s="36"/>
      <c r="C3117" s="256" t="s">
        <v>1</v>
      </c>
      <c r="D3117" s="256" t="s">
        <v>580</v>
      </c>
      <c r="E3117" s="18" t="s">
        <v>1</v>
      </c>
      <c r="F3117" s="188">
        <v>0.10100000000000001</v>
      </c>
      <c r="G3117" s="35"/>
      <c r="H3117" s="36"/>
    </row>
    <row r="3118" spans="1:8" s="2" customFormat="1" ht="16.95" customHeight="1">
      <c r="A3118" s="35"/>
      <c r="B3118" s="36"/>
      <c r="C3118" s="256" t="s">
        <v>1</v>
      </c>
      <c r="D3118" s="256" t="s">
        <v>581</v>
      </c>
      <c r="E3118" s="18" t="s">
        <v>1</v>
      </c>
      <c r="F3118" s="188">
        <v>0.82499999999999996</v>
      </c>
      <c r="G3118" s="35"/>
      <c r="H3118" s="36"/>
    </row>
    <row r="3119" spans="1:8" s="2" customFormat="1" ht="16.95" customHeight="1">
      <c r="A3119" s="35"/>
      <c r="B3119" s="36"/>
      <c r="C3119" s="256" t="s">
        <v>1</v>
      </c>
      <c r="D3119" s="256" t="s">
        <v>582</v>
      </c>
      <c r="E3119" s="18" t="s">
        <v>1</v>
      </c>
      <c r="F3119" s="188">
        <v>0.109</v>
      </c>
      <c r="G3119" s="35"/>
      <c r="H3119" s="36"/>
    </row>
    <row r="3120" spans="1:8" s="2" customFormat="1" ht="16.95" customHeight="1">
      <c r="A3120" s="35"/>
      <c r="B3120" s="36"/>
      <c r="C3120" s="256" t="s">
        <v>1</v>
      </c>
      <c r="D3120" s="256" t="s">
        <v>583</v>
      </c>
      <c r="E3120" s="18" t="s">
        <v>1</v>
      </c>
      <c r="F3120" s="188">
        <v>4.9000000000000002E-2</v>
      </c>
      <c r="G3120" s="35"/>
      <c r="H3120" s="36"/>
    </row>
    <row r="3121" spans="1:8" s="2" customFormat="1" ht="16.95" customHeight="1">
      <c r="A3121" s="35"/>
      <c r="B3121" s="36"/>
      <c r="C3121" s="256" t="s">
        <v>1</v>
      </c>
      <c r="D3121" s="256" t="s">
        <v>584</v>
      </c>
      <c r="E3121" s="18" t="s">
        <v>1</v>
      </c>
      <c r="F3121" s="188">
        <v>0.22900000000000001</v>
      </c>
      <c r="G3121" s="35"/>
      <c r="H3121" s="36"/>
    </row>
    <row r="3122" spans="1:8" s="2" customFormat="1" ht="16.95" customHeight="1">
      <c r="A3122" s="35"/>
      <c r="B3122" s="36"/>
      <c r="C3122" s="256" t="s">
        <v>1</v>
      </c>
      <c r="D3122" s="256" t="s">
        <v>585</v>
      </c>
      <c r="E3122" s="18" t="s">
        <v>1</v>
      </c>
      <c r="F3122" s="188">
        <v>0</v>
      </c>
      <c r="G3122" s="35"/>
      <c r="H3122" s="36"/>
    </row>
    <row r="3123" spans="1:8" s="2" customFormat="1" ht="16.95" customHeight="1">
      <c r="A3123" s="35"/>
      <c r="B3123" s="36"/>
      <c r="C3123" s="256" t="s">
        <v>1</v>
      </c>
      <c r="D3123" s="256" t="s">
        <v>586</v>
      </c>
      <c r="E3123" s="18" t="s">
        <v>1</v>
      </c>
      <c r="F3123" s="188">
        <v>1.9E-2</v>
      </c>
      <c r="G3123" s="35"/>
      <c r="H3123" s="36"/>
    </row>
    <row r="3124" spans="1:8" s="2" customFormat="1" ht="16.95" customHeight="1">
      <c r="A3124" s="35"/>
      <c r="B3124" s="36"/>
      <c r="C3124" s="256" t="s">
        <v>1</v>
      </c>
      <c r="D3124" s="256" t="s">
        <v>587</v>
      </c>
      <c r="E3124" s="18" t="s">
        <v>1</v>
      </c>
      <c r="F3124" s="188">
        <v>0</v>
      </c>
      <c r="G3124" s="35"/>
      <c r="H3124" s="36"/>
    </row>
    <row r="3125" spans="1:8" s="2" customFormat="1" ht="16.95" customHeight="1">
      <c r="A3125" s="35"/>
      <c r="B3125" s="36"/>
      <c r="C3125" s="256" t="s">
        <v>1</v>
      </c>
      <c r="D3125" s="256" t="s">
        <v>588</v>
      </c>
      <c r="E3125" s="18" t="s">
        <v>1</v>
      </c>
      <c r="F3125" s="188">
        <v>6.3E-2</v>
      </c>
      <c r="G3125" s="35"/>
      <c r="H3125" s="36"/>
    </row>
    <row r="3126" spans="1:8" s="2" customFormat="1" ht="16.95" customHeight="1">
      <c r="A3126" s="35"/>
      <c r="B3126" s="36"/>
      <c r="C3126" s="256" t="s">
        <v>447</v>
      </c>
      <c r="D3126" s="256" t="s">
        <v>590</v>
      </c>
      <c r="E3126" s="18" t="s">
        <v>1</v>
      </c>
      <c r="F3126" s="188">
        <v>2.9860000000000002</v>
      </c>
      <c r="G3126" s="35"/>
      <c r="H3126" s="36"/>
    </row>
    <row r="3127" spans="1:8" s="2" customFormat="1" ht="16.95" customHeight="1">
      <c r="A3127" s="35"/>
      <c r="B3127" s="36"/>
      <c r="C3127" s="257" t="s">
        <v>8511</v>
      </c>
      <c r="D3127" s="35"/>
      <c r="E3127" s="35"/>
      <c r="F3127" s="35"/>
      <c r="G3127" s="35"/>
      <c r="H3127" s="36"/>
    </row>
    <row r="3128" spans="1:8" s="2" customFormat="1" ht="16.95" customHeight="1">
      <c r="A3128" s="35"/>
      <c r="B3128" s="36"/>
      <c r="C3128" s="256" t="s">
        <v>573</v>
      </c>
      <c r="D3128" s="256" t="s">
        <v>448</v>
      </c>
      <c r="E3128" s="18" t="s">
        <v>574</v>
      </c>
      <c r="F3128" s="188">
        <v>2.9860000000000002</v>
      </c>
      <c r="G3128" s="35"/>
      <c r="H3128" s="36"/>
    </row>
    <row r="3129" spans="1:8" s="2" customFormat="1" ht="20.399999999999999">
      <c r="A3129" s="35"/>
      <c r="B3129" s="36"/>
      <c r="C3129" s="256" t="s">
        <v>650</v>
      </c>
      <c r="D3129" s="256" t="s">
        <v>651</v>
      </c>
      <c r="E3129" s="18" t="s">
        <v>574</v>
      </c>
      <c r="F3129" s="188">
        <v>295.18299999999999</v>
      </c>
      <c r="G3129" s="35"/>
      <c r="H3129" s="36"/>
    </row>
    <row r="3130" spans="1:8" s="2" customFormat="1" ht="20.399999999999999">
      <c r="A3130" s="35"/>
      <c r="B3130" s="36"/>
      <c r="C3130" s="256" t="s">
        <v>656</v>
      </c>
      <c r="D3130" s="256" t="s">
        <v>657</v>
      </c>
      <c r="E3130" s="18" t="s">
        <v>574</v>
      </c>
      <c r="F3130" s="188">
        <v>3542.1959999999999</v>
      </c>
      <c r="G3130" s="35"/>
      <c r="H3130" s="36"/>
    </row>
    <row r="3131" spans="1:8" s="2" customFormat="1" ht="16.95" customHeight="1">
      <c r="A3131" s="35"/>
      <c r="B3131" s="36"/>
      <c r="C3131" s="256" t="s">
        <v>671</v>
      </c>
      <c r="D3131" s="256" t="s">
        <v>672</v>
      </c>
      <c r="E3131" s="18" t="s">
        <v>574</v>
      </c>
      <c r="F3131" s="188">
        <v>295.18299999999999</v>
      </c>
      <c r="G3131" s="35"/>
      <c r="H3131" s="36"/>
    </row>
    <row r="3132" spans="1:8" s="2" customFormat="1" ht="16.95" customHeight="1">
      <c r="A3132" s="35"/>
      <c r="B3132" s="36"/>
      <c r="C3132" s="256" t="s">
        <v>675</v>
      </c>
      <c r="D3132" s="256" t="s">
        <v>676</v>
      </c>
      <c r="E3132" s="18" t="s">
        <v>677</v>
      </c>
      <c r="F3132" s="188">
        <v>560.84699999999998</v>
      </c>
      <c r="G3132" s="35"/>
      <c r="H3132" s="36"/>
    </row>
    <row r="3133" spans="1:8" s="2" customFormat="1" ht="16.95" customHeight="1">
      <c r="A3133" s="35"/>
      <c r="B3133" s="36"/>
      <c r="C3133" s="256" t="s">
        <v>687</v>
      </c>
      <c r="D3133" s="256" t="s">
        <v>688</v>
      </c>
      <c r="E3133" s="18" t="s">
        <v>574</v>
      </c>
      <c r="F3133" s="188">
        <v>2.6869999999999998</v>
      </c>
      <c r="G3133" s="35"/>
      <c r="H3133" s="36"/>
    </row>
    <row r="3134" spans="1:8" s="2" customFormat="1" ht="16.95" customHeight="1">
      <c r="A3134" s="35"/>
      <c r="B3134" s="36"/>
      <c r="C3134" s="252" t="s">
        <v>8522</v>
      </c>
      <c r="D3134" s="253" t="s">
        <v>448</v>
      </c>
      <c r="E3134" s="254" t="s">
        <v>1</v>
      </c>
      <c r="F3134" s="255">
        <v>7.9619999999999997</v>
      </c>
      <c r="G3134" s="35"/>
      <c r="H3134" s="36"/>
    </row>
    <row r="3135" spans="1:8" s="2" customFormat="1" ht="16.95" customHeight="1">
      <c r="A3135" s="35"/>
      <c r="B3135" s="36"/>
      <c r="C3135" s="252" t="s">
        <v>452</v>
      </c>
      <c r="D3135" s="253" t="s">
        <v>453</v>
      </c>
      <c r="E3135" s="254" t="s">
        <v>1</v>
      </c>
      <c r="F3135" s="255">
        <v>39.506999999999998</v>
      </c>
      <c r="G3135" s="35"/>
      <c r="H3135" s="36"/>
    </row>
    <row r="3136" spans="1:8" s="2" customFormat="1" ht="16.95" customHeight="1">
      <c r="A3136" s="35"/>
      <c r="B3136" s="36"/>
      <c r="C3136" s="256" t="s">
        <v>1</v>
      </c>
      <c r="D3136" s="256" t="s">
        <v>610</v>
      </c>
      <c r="E3136" s="18" t="s">
        <v>1</v>
      </c>
      <c r="F3136" s="188">
        <v>0</v>
      </c>
      <c r="G3136" s="35"/>
      <c r="H3136" s="36"/>
    </row>
    <row r="3137" spans="1:8" s="2" customFormat="1" ht="16.95" customHeight="1">
      <c r="A3137" s="35"/>
      <c r="B3137" s="36"/>
      <c r="C3137" s="256" t="s">
        <v>1</v>
      </c>
      <c r="D3137" s="256" t="s">
        <v>611</v>
      </c>
      <c r="E3137" s="18" t="s">
        <v>1</v>
      </c>
      <c r="F3137" s="188">
        <v>0</v>
      </c>
      <c r="G3137" s="35"/>
      <c r="H3137" s="36"/>
    </row>
    <row r="3138" spans="1:8" s="2" customFormat="1" ht="16.95" customHeight="1">
      <c r="A3138" s="35"/>
      <c r="B3138" s="36"/>
      <c r="C3138" s="256" t="s">
        <v>1</v>
      </c>
      <c r="D3138" s="256" t="s">
        <v>612</v>
      </c>
      <c r="E3138" s="18" t="s">
        <v>1</v>
      </c>
      <c r="F3138" s="188">
        <v>16.059999999999999</v>
      </c>
      <c r="G3138" s="35"/>
      <c r="H3138" s="36"/>
    </row>
    <row r="3139" spans="1:8" s="2" customFormat="1" ht="16.95" customHeight="1">
      <c r="A3139" s="35"/>
      <c r="B3139" s="36"/>
      <c r="C3139" s="256" t="s">
        <v>1</v>
      </c>
      <c r="D3139" s="256" t="s">
        <v>613</v>
      </c>
      <c r="E3139" s="18" t="s">
        <v>1</v>
      </c>
      <c r="F3139" s="188">
        <v>0.38600000000000001</v>
      </c>
      <c r="G3139" s="35"/>
      <c r="H3139" s="36"/>
    </row>
    <row r="3140" spans="1:8" s="2" customFormat="1" ht="16.95" customHeight="1">
      <c r="A3140" s="35"/>
      <c r="B3140" s="36"/>
      <c r="C3140" s="256" t="s">
        <v>1</v>
      </c>
      <c r="D3140" s="256" t="s">
        <v>614</v>
      </c>
      <c r="E3140" s="18" t="s">
        <v>1</v>
      </c>
      <c r="F3140" s="188">
        <v>0</v>
      </c>
      <c r="G3140" s="35"/>
      <c r="H3140" s="36"/>
    </row>
    <row r="3141" spans="1:8" s="2" customFormat="1" ht="16.95" customHeight="1">
      <c r="A3141" s="35"/>
      <c r="B3141" s="36"/>
      <c r="C3141" s="256" t="s">
        <v>1</v>
      </c>
      <c r="D3141" s="256" t="s">
        <v>615</v>
      </c>
      <c r="E3141" s="18" t="s">
        <v>1</v>
      </c>
      <c r="F3141" s="188">
        <v>0</v>
      </c>
      <c r="G3141" s="35"/>
      <c r="H3141" s="36"/>
    </row>
    <row r="3142" spans="1:8" s="2" customFormat="1" ht="16.95" customHeight="1">
      <c r="A3142" s="35"/>
      <c r="B3142" s="36"/>
      <c r="C3142" s="256" t="s">
        <v>1</v>
      </c>
      <c r="D3142" s="256" t="s">
        <v>616</v>
      </c>
      <c r="E3142" s="18" t="s">
        <v>1</v>
      </c>
      <c r="F3142" s="188">
        <v>2.044</v>
      </c>
      <c r="G3142" s="35"/>
      <c r="H3142" s="36"/>
    </row>
    <row r="3143" spans="1:8" s="2" customFormat="1" ht="16.95" customHeight="1">
      <c r="A3143" s="35"/>
      <c r="B3143" s="36"/>
      <c r="C3143" s="256" t="s">
        <v>1</v>
      </c>
      <c r="D3143" s="256" t="s">
        <v>617</v>
      </c>
      <c r="E3143" s="18" t="s">
        <v>1</v>
      </c>
      <c r="F3143" s="188">
        <v>1.224</v>
      </c>
      <c r="G3143" s="35"/>
      <c r="H3143" s="36"/>
    </row>
    <row r="3144" spans="1:8" s="2" customFormat="1" ht="16.95" customHeight="1">
      <c r="A3144" s="35"/>
      <c r="B3144" s="36"/>
      <c r="C3144" s="256" t="s">
        <v>1</v>
      </c>
      <c r="D3144" s="256" t="s">
        <v>618</v>
      </c>
      <c r="E3144" s="18" t="s">
        <v>1</v>
      </c>
      <c r="F3144" s="188">
        <v>1.8360000000000001</v>
      </c>
      <c r="G3144" s="35"/>
      <c r="H3144" s="36"/>
    </row>
    <row r="3145" spans="1:8" s="2" customFormat="1" ht="16.95" customHeight="1">
      <c r="A3145" s="35"/>
      <c r="B3145" s="36"/>
      <c r="C3145" s="256" t="s">
        <v>1</v>
      </c>
      <c r="D3145" s="256" t="s">
        <v>619</v>
      </c>
      <c r="E3145" s="18" t="s">
        <v>1</v>
      </c>
      <c r="F3145" s="188">
        <v>1.8360000000000001</v>
      </c>
      <c r="G3145" s="35"/>
      <c r="H3145" s="36"/>
    </row>
    <row r="3146" spans="1:8" s="2" customFormat="1" ht="16.95" customHeight="1">
      <c r="A3146" s="35"/>
      <c r="B3146" s="36"/>
      <c r="C3146" s="256" t="s">
        <v>1</v>
      </c>
      <c r="D3146" s="256" t="s">
        <v>620</v>
      </c>
      <c r="E3146" s="18" t="s">
        <v>1</v>
      </c>
      <c r="F3146" s="188">
        <v>0</v>
      </c>
      <c r="G3146" s="35"/>
      <c r="H3146" s="36"/>
    </row>
    <row r="3147" spans="1:8" s="2" customFormat="1" ht="16.95" customHeight="1">
      <c r="A3147" s="35"/>
      <c r="B3147" s="36"/>
      <c r="C3147" s="256" t="s">
        <v>1</v>
      </c>
      <c r="D3147" s="256" t="s">
        <v>621</v>
      </c>
      <c r="E3147" s="18" t="s">
        <v>1</v>
      </c>
      <c r="F3147" s="188">
        <v>4.0880000000000001</v>
      </c>
      <c r="G3147" s="35"/>
      <c r="H3147" s="36"/>
    </row>
    <row r="3148" spans="1:8" s="2" customFormat="1" ht="16.95" customHeight="1">
      <c r="A3148" s="35"/>
      <c r="B3148" s="36"/>
      <c r="C3148" s="256" t="s">
        <v>1</v>
      </c>
      <c r="D3148" s="256" t="s">
        <v>618</v>
      </c>
      <c r="E3148" s="18" t="s">
        <v>1</v>
      </c>
      <c r="F3148" s="188">
        <v>1.8360000000000001</v>
      </c>
      <c r="G3148" s="35"/>
      <c r="H3148" s="36"/>
    </row>
    <row r="3149" spans="1:8" s="2" customFormat="1" ht="16.95" customHeight="1">
      <c r="A3149" s="35"/>
      <c r="B3149" s="36"/>
      <c r="C3149" s="256" t="s">
        <v>1</v>
      </c>
      <c r="D3149" s="256" t="s">
        <v>619</v>
      </c>
      <c r="E3149" s="18" t="s">
        <v>1</v>
      </c>
      <c r="F3149" s="188">
        <v>1.8360000000000001</v>
      </c>
      <c r="G3149" s="35"/>
      <c r="H3149" s="36"/>
    </row>
    <row r="3150" spans="1:8" s="2" customFormat="1" ht="16.95" customHeight="1">
      <c r="A3150" s="35"/>
      <c r="B3150" s="36"/>
      <c r="C3150" s="256" t="s">
        <v>1</v>
      </c>
      <c r="D3150" s="256" t="s">
        <v>622</v>
      </c>
      <c r="E3150" s="18" t="s">
        <v>1</v>
      </c>
      <c r="F3150" s="188">
        <v>0</v>
      </c>
      <c r="G3150" s="35"/>
      <c r="H3150" s="36"/>
    </row>
    <row r="3151" spans="1:8" s="2" customFormat="1" ht="16.95" customHeight="1">
      <c r="A3151" s="35"/>
      <c r="B3151" s="36"/>
      <c r="C3151" s="256" t="s">
        <v>1</v>
      </c>
      <c r="D3151" s="256" t="s">
        <v>623</v>
      </c>
      <c r="E3151" s="18" t="s">
        <v>1</v>
      </c>
      <c r="F3151" s="188">
        <v>2.754</v>
      </c>
      <c r="G3151" s="35"/>
      <c r="H3151" s="36"/>
    </row>
    <row r="3152" spans="1:8" s="2" customFormat="1" ht="16.95" customHeight="1">
      <c r="A3152" s="35"/>
      <c r="B3152" s="36"/>
      <c r="C3152" s="256" t="s">
        <v>1</v>
      </c>
      <c r="D3152" s="256" t="s">
        <v>624</v>
      </c>
      <c r="E3152" s="18" t="s">
        <v>1</v>
      </c>
      <c r="F3152" s="188">
        <v>2.5470000000000002</v>
      </c>
      <c r="G3152" s="35"/>
      <c r="H3152" s="36"/>
    </row>
    <row r="3153" spans="1:8" s="2" customFormat="1" ht="16.95" customHeight="1">
      <c r="A3153" s="35"/>
      <c r="B3153" s="36"/>
      <c r="C3153" s="256" t="s">
        <v>1</v>
      </c>
      <c r="D3153" s="256" t="s">
        <v>625</v>
      </c>
      <c r="E3153" s="18" t="s">
        <v>1</v>
      </c>
      <c r="F3153" s="188">
        <v>3.06</v>
      </c>
      <c r="G3153" s="35"/>
      <c r="H3153" s="36"/>
    </row>
    <row r="3154" spans="1:8" s="2" customFormat="1" ht="16.95" customHeight="1">
      <c r="A3154" s="35"/>
      <c r="B3154" s="36"/>
      <c r="C3154" s="256" t="s">
        <v>452</v>
      </c>
      <c r="D3154" s="256" t="s">
        <v>590</v>
      </c>
      <c r="E3154" s="18" t="s">
        <v>1</v>
      </c>
      <c r="F3154" s="188">
        <v>39.506999999999998</v>
      </c>
      <c r="G3154" s="35"/>
      <c r="H3154" s="36"/>
    </row>
    <row r="3155" spans="1:8" s="2" customFormat="1" ht="16.95" customHeight="1">
      <c r="A3155" s="35"/>
      <c r="B3155" s="36"/>
      <c r="C3155" s="257" t="s">
        <v>8511</v>
      </c>
      <c r="D3155" s="35"/>
      <c r="E3155" s="35"/>
      <c r="F3155" s="35"/>
      <c r="G3155" s="35"/>
      <c r="H3155" s="36"/>
    </row>
    <row r="3156" spans="1:8" s="2" customFormat="1" ht="16.95" customHeight="1">
      <c r="A3156" s="35"/>
      <c r="B3156" s="36"/>
      <c r="C3156" s="256" t="s">
        <v>608</v>
      </c>
      <c r="D3156" s="256" t="s">
        <v>453</v>
      </c>
      <c r="E3156" s="18" t="s">
        <v>574</v>
      </c>
      <c r="F3156" s="188">
        <v>39.506999999999998</v>
      </c>
      <c r="G3156" s="35"/>
      <c r="H3156" s="36"/>
    </row>
    <row r="3157" spans="1:8" s="2" customFormat="1" ht="20.399999999999999">
      <c r="A3157" s="35"/>
      <c r="B3157" s="36"/>
      <c r="C3157" s="256" t="s">
        <v>627</v>
      </c>
      <c r="D3157" s="256" t="s">
        <v>628</v>
      </c>
      <c r="E3157" s="18" t="s">
        <v>574</v>
      </c>
      <c r="F3157" s="188">
        <v>19.754000000000001</v>
      </c>
      <c r="G3157" s="35"/>
      <c r="H3157" s="36"/>
    </row>
    <row r="3158" spans="1:8" s="2" customFormat="1" ht="20.399999999999999">
      <c r="A3158" s="35"/>
      <c r="B3158" s="36"/>
      <c r="C3158" s="256" t="s">
        <v>650</v>
      </c>
      <c r="D3158" s="256" t="s">
        <v>651</v>
      </c>
      <c r="E3158" s="18" t="s">
        <v>574</v>
      </c>
      <c r="F3158" s="188">
        <v>295.18299999999999</v>
      </c>
      <c r="G3158" s="35"/>
      <c r="H3158" s="36"/>
    </row>
    <row r="3159" spans="1:8" s="2" customFormat="1" ht="20.399999999999999">
      <c r="A3159" s="35"/>
      <c r="B3159" s="36"/>
      <c r="C3159" s="256" t="s">
        <v>656</v>
      </c>
      <c r="D3159" s="256" t="s">
        <v>657</v>
      </c>
      <c r="E3159" s="18" t="s">
        <v>574</v>
      </c>
      <c r="F3159" s="188">
        <v>3542.1959999999999</v>
      </c>
      <c r="G3159" s="35"/>
      <c r="H3159" s="36"/>
    </row>
    <row r="3160" spans="1:8" s="2" customFormat="1" ht="16.95" customHeight="1">
      <c r="A3160" s="35"/>
      <c r="B3160" s="36"/>
      <c r="C3160" s="256" t="s">
        <v>671</v>
      </c>
      <c r="D3160" s="256" t="s">
        <v>672</v>
      </c>
      <c r="E3160" s="18" t="s">
        <v>574</v>
      </c>
      <c r="F3160" s="188">
        <v>295.18299999999999</v>
      </c>
      <c r="G3160" s="35"/>
      <c r="H3160" s="36"/>
    </row>
    <row r="3161" spans="1:8" s="2" customFormat="1" ht="16.95" customHeight="1">
      <c r="A3161" s="35"/>
      <c r="B3161" s="36"/>
      <c r="C3161" s="256" t="s">
        <v>675</v>
      </c>
      <c r="D3161" s="256" t="s">
        <v>676</v>
      </c>
      <c r="E3161" s="18" t="s">
        <v>677</v>
      </c>
      <c r="F3161" s="188">
        <v>560.84699999999998</v>
      </c>
      <c r="G3161" s="35"/>
      <c r="H3161" s="36"/>
    </row>
    <row r="3162" spans="1:8" s="2" customFormat="1" ht="16.95" customHeight="1">
      <c r="A3162" s="35"/>
      <c r="B3162" s="36"/>
      <c r="C3162" s="252" t="s">
        <v>456</v>
      </c>
      <c r="D3162" s="253" t="s">
        <v>457</v>
      </c>
      <c r="E3162" s="254" t="s">
        <v>1</v>
      </c>
      <c r="F3162" s="255">
        <v>715.60799999999995</v>
      </c>
      <c r="G3162" s="35"/>
      <c r="H3162" s="36"/>
    </row>
    <row r="3163" spans="1:8" s="2" customFormat="1" ht="16.95" customHeight="1">
      <c r="A3163" s="35"/>
      <c r="B3163" s="36"/>
      <c r="C3163" s="256" t="s">
        <v>1</v>
      </c>
      <c r="D3163" s="256" t="s">
        <v>594</v>
      </c>
      <c r="E3163" s="18" t="s">
        <v>1</v>
      </c>
      <c r="F3163" s="188">
        <v>0</v>
      </c>
      <c r="G3163" s="35"/>
      <c r="H3163" s="36"/>
    </row>
    <row r="3164" spans="1:8" s="2" customFormat="1" ht="16.95" customHeight="1">
      <c r="A3164" s="35"/>
      <c r="B3164" s="36"/>
      <c r="C3164" s="256" t="s">
        <v>1</v>
      </c>
      <c r="D3164" s="256" t="s">
        <v>595</v>
      </c>
      <c r="E3164" s="18" t="s">
        <v>1</v>
      </c>
      <c r="F3164" s="188">
        <v>235.958</v>
      </c>
      <c r="G3164" s="35"/>
      <c r="H3164" s="36"/>
    </row>
    <row r="3165" spans="1:8" s="2" customFormat="1" ht="16.95" customHeight="1">
      <c r="A3165" s="35"/>
      <c r="B3165" s="36"/>
      <c r="C3165" s="256" t="s">
        <v>1</v>
      </c>
      <c r="D3165" s="256" t="s">
        <v>596</v>
      </c>
      <c r="E3165" s="18" t="s">
        <v>1</v>
      </c>
      <c r="F3165" s="188">
        <v>152.59100000000001</v>
      </c>
      <c r="G3165" s="35"/>
      <c r="H3165" s="36"/>
    </row>
    <row r="3166" spans="1:8" s="2" customFormat="1" ht="16.95" customHeight="1">
      <c r="A3166" s="35"/>
      <c r="B3166" s="36"/>
      <c r="C3166" s="256" t="s">
        <v>1</v>
      </c>
      <c r="D3166" s="256" t="s">
        <v>597</v>
      </c>
      <c r="E3166" s="18" t="s">
        <v>1</v>
      </c>
      <c r="F3166" s="188">
        <v>30.632000000000001</v>
      </c>
      <c r="G3166" s="35"/>
      <c r="H3166" s="36"/>
    </row>
    <row r="3167" spans="1:8" s="2" customFormat="1" ht="16.95" customHeight="1">
      <c r="A3167" s="35"/>
      <c r="B3167" s="36"/>
      <c r="C3167" s="256" t="s">
        <v>1</v>
      </c>
      <c r="D3167" s="256" t="s">
        <v>598</v>
      </c>
      <c r="E3167" s="18" t="s">
        <v>1</v>
      </c>
      <c r="F3167" s="188">
        <v>233.42500000000001</v>
      </c>
      <c r="G3167" s="35"/>
      <c r="H3167" s="36"/>
    </row>
    <row r="3168" spans="1:8" s="2" customFormat="1" ht="16.95" customHeight="1">
      <c r="A3168" s="35"/>
      <c r="B3168" s="36"/>
      <c r="C3168" s="256" t="s">
        <v>1</v>
      </c>
      <c r="D3168" s="256" t="s">
        <v>599</v>
      </c>
      <c r="E3168" s="18" t="s">
        <v>1</v>
      </c>
      <c r="F3168" s="188">
        <v>14.772</v>
      </c>
      <c r="G3168" s="35"/>
      <c r="H3168" s="36"/>
    </row>
    <row r="3169" spans="1:8" s="2" customFormat="1" ht="16.95" customHeight="1">
      <c r="A3169" s="35"/>
      <c r="B3169" s="36"/>
      <c r="C3169" s="256" t="s">
        <v>1</v>
      </c>
      <c r="D3169" s="256" t="s">
        <v>600</v>
      </c>
      <c r="E3169" s="18" t="s">
        <v>1</v>
      </c>
      <c r="F3169" s="188">
        <v>10.28</v>
      </c>
      <c r="G3169" s="35"/>
      <c r="H3169" s="36"/>
    </row>
    <row r="3170" spans="1:8" s="2" customFormat="1" ht="16.95" customHeight="1">
      <c r="A3170" s="35"/>
      <c r="B3170" s="36"/>
      <c r="C3170" s="256" t="s">
        <v>1</v>
      </c>
      <c r="D3170" s="256" t="s">
        <v>601</v>
      </c>
      <c r="E3170" s="18" t="s">
        <v>1</v>
      </c>
      <c r="F3170" s="188">
        <v>37.950000000000003</v>
      </c>
      <c r="G3170" s="35"/>
      <c r="H3170" s="36"/>
    </row>
    <row r="3171" spans="1:8" s="2" customFormat="1" ht="16.95" customHeight="1">
      <c r="A3171" s="35"/>
      <c r="B3171" s="36"/>
      <c r="C3171" s="256" t="s">
        <v>456</v>
      </c>
      <c r="D3171" s="256" t="s">
        <v>590</v>
      </c>
      <c r="E3171" s="18" t="s">
        <v>1</v>
      </c>
      <c r="F3171" s="188">
        <v>715.60799999999995</v>
      </c>
      <c r="G3171" s="35"/>
      <c r="H3171" s="36"/>
    </row>
    <row r="3172" spans="1:8" s="2" customFormat="1" ht="16.95" customHeight="1">
      <c r="A3172" s="35"/>
      <c r="B3172" s="36"/>
      <c r="C3172" s="257" t="s">
        <v>8511</v>
      </c>
      <c r="D3172" s="35"/>
      <c r="E3172" s="35"/>
      <c r="F3172" s="35"/>
      <c r="G3172" s="35"/>
      <c r="H3172" s="36"/>
    </row>
    <row r="3173" spans="1:8" s="2" customFormat="1" ht="16.95" customHeight="1">
      <c r="A3173" s="35"/>
      <c r="B3173" s="36"/>
      <c r="C3173" s="256" t="s">
        <v>592</v>
      </c>
      <c r="D3173" s="256" t="s">
        <v>457</v>
      </c>
      <c r="E3173" s="18" t="s">
        <v>574</v>
      </c>
      <c r="F3173" s="188">
        <v>715.60799999999995</v>
      </c>
      <c r="G3173" s="35"/>
      <c r="H3173" s="36"/>
    </row>
    <row r="3174" spans="1:8" s="2" customFormat="1" ht="16.95" customHeight="1">
      <c r="A3174" s="35"/>
      <c r="B3174" s="36"/>
      <c r="C3174" s="256" t="s">
        <v>603</v>
      </c>
      <c r="D3174" s="256" t="s">
        <v>604</v>
      </c>
      <c r="E3174" s="18" t="s">
        <v>574</v>
      </c>
      <c r="F3174" s="188">
        <v>357.80399999999997</v>
      </c>
      <c r="G3174" s="35"/>
      <c r="H3174" s="36"/>
    </row>
    <row r="3175" spans="1:8" s="2" customFormat="1" ht="20.399999999999999">
      <c r="A3175" s="35"/>
      <c r="B3175" s="36"/>
      <c r="C3175" s="256" t="s">
        <v>650</v>
      </c>
      <c r="D3175" s="256" t="s">
        <v>651</v>
      </c>
      <c r="E3175" s="18" t="s">
        <v>574</v>
      </c>
      <c r="F3175" s="188">
        <v>295.18299999999999</v>
      </c>
      <c r="G3175" s="35"/>
      <c r="H3175" s="36"/>
    </row>
    <row r="3176" spans="1:8" s="2" customFormat="1" ht="20.399999999999999">
      <c r="A3176" s="35"/>
      <c r="B3176" s="36"/>
      <c r="C3176" s="256" t="s">
        <v>656</v>
      </c>
      <c r="D3176" s="256" t="s">
        <v>657</v>
      </c>
      <c r="E3176" s="18" t="s">
        <v>574</v>
      </c>
      <c r="F3176" s="188">
        <v>3542.1959999999999</v>
      </c>
      <c r="G3176" s="35"/>
      <c r="H3176" s="36"/>
    </row>
    <row r="3177" spans="1:8" s="2" customFormat="1" ht="16.95" customHeight="1">
      <c r="A3177" s="35"/>
      <c r="B3177" s="36"/>
      <c r="C3177" s="256" t="s">
        <v>671</v>
      </c>
      <c r="D3177" s="256" t="s">
        <v>672</v>
      </c>
      <c r="E3177" s="18" t="s">
        <v>574</v>
      </c>
      <c r="F3177" s="188">
        <v>295.18299999999999</v>
      </c>
      <c r="G3177" s="35"/>
      <c r="H3177" s="36"/>
    </row>
    <row r="3178" spans="1:8" s="2" customFormat="1" ht="16.95" customHeight="1">
      <c r="A3178" s="35"/>
      <c r="B3178" s="36"/>
      <c r="C3178" s="256" t="s">
        <v>675</v>
      </c>
      <c r="D3178" s="256" t="s">
        <v>676</v>
      </c>
      <c r="E3178" s="18" t="s">
        <v>677</v>
      </c>
      <c r="F3178" s="188">
        <v>560.84699999999998</v>
      </c>
      <c r="G3178" s="35"/>
      <c r="H3178" s="36"/>
    </row>
    <row r="3179" spans="1:8" s="2" customFormat="1" ht="16.95" customHeight="1">
      <c r="A3179" s="35"/>
      <c r="B3179" s="36"/>
      <c r="C3179" s="252" t="s">
        <v>460</v>
      </c>
      <c r="D3179" s="253" t="s">
        <v>461</v>
      </c>
      <c r="E3179" s="254" t="s">
        <v>1</v>
      </c>
      <c r="F3179" s="255">
        <v>5.0570000000000004</v>
      </c>
      <c r="G3179" s="35"/>
      <c r="H3179" s="36"/>
    </row>
    <row r="3180" spans="1:8" s="2" customFormat="1" ht="16.95" customHeight="1">
      <c r="A3180" s="35"/>
      <c r="B3180" s="36"/>
      <c r="C3180" s="256" t="s">
        <v>1</v>
      </c>
      <c r="D3180" s="256" t="s">
        <v>634</v>
      </c>
      <c r="E3180" s="18" t="s">
        <v>1</v>
      </c>
      <c r="F3180" s="188">
        <v>0</v>
      </c>
      <c r="G3180" s="35"/>
      <c r="H3180" s="36"/>
    </row>
    <row r="3181" spans="1:8" s="2" customFormat="1" ht="16.95" customHeight="1">
      <c r="A3181" s="35"/>
      <c r="B3181" s="36"/>
      <c r="C3181" s="256" t="s">
        <v>1</v>
      </c>
      <c r="D3181" s="256" t="s">
        <v>611</v>
      </c>
      <c r="E3181" s="18" t="s">
        <v>1</v>
      </c>
      <c r="F3181" s="188">
        <v>0</v>
      </c>
      <c r="G3181" s="35"/>
      <c r="H3181" s="36"/>
    </row>
    <row r="3182" spans="1:8" s="2" customFormat="1" ht="16.95" customHeight="1">
      <c r="A3182" s="35"/>
      <c r="B3182" s="36"/>
      <c r="C3182" s="256" t="s">
        <v>1</v>
      </c>
      <c r="D3182" s="256" t="s">
        <v>635</v>
      </c>
      <c r="E3182" s="18" t="s">
        <v>1</v>
      </c>
      <c r="F3182" s="188">
        <v>0.85699999999999998</v>
      </c>
      <c r="G3182" s="35"/>
      <c r="H3182" s="36"/>
    </row>
    <row r="3183" spans="1:8" s="2" customFormat="1" ht="16.95" customHeight="1">
      <c r="A3183" s="35"/>
      <c r="B3183" s="36"/>
      <c r="C3183" s="256" t="s">
        <v>1</v>
      </c>
      <c r="D3183" s="256" t="s">
        <v>636</v>
      </c>
      <c r="E3183" s="18" t="s">
        <v>1</v>
      </c>
      <c r="F3183" s="188">
        <v>0</v>
      </c>
      <c r="G3183" s="35"/>
      <c r="H3183" s="36"/>
    </row>
    <row r="3184" spans="1:8" s="2" customFormat="1" ht="16.95" customHeight="1">
      <c r="A3184" s="35"/>
      <c r="B3184" s="36"/>
      <c r="C3184" s="256" t="s">
        <v>1</v>
      </c>
      <c r="D3184" s="256" t="s">
        <v>622</v>
      </c>
      <c r="E3184" s="18" t="s">
        <v>1</v>
      </c>
      <c r="F3184" s="188">
        <v>0</v>
      </c>
      <c r="G3184" s="35"/>
      <c r="H3184" s="36"/>
    </row>
    <row r="3185" spans="1:8" s="2" customFormat="1" ht="16.95" customHeight="1">
      <c r="A3185" s="35"/>
      <c r="B3185" s="36"/>
      <c r="C3185" s="256" t="s">
        <v>1</v>
      </c>
      <c r="D3185" s="256" t="s">
        <v>637</v>
      </c>
      <c r="E3185" s="18" t="s">
        <v>1</v>
      </c>
      <c r="F3185" s="188">
        <v>2.4</v>
      </c>
      <c r="G3185" s="35"/>
      <c r="H3185" s="36"/>
    </row>
    <row r="3186" spans="1:8" s="2" customFormat="1" ht="16.95" customHeight="1">
      <c r="A3186" s="35"/>
      <c r="B3186" s="36"/>
      <c r="C3186" s="256" t="s">
        <v>1</v>
      </c>
      <c r="D3186" s="256" t="s">
        <v>638</v>
      </c>
      <c r="E3186" s="18" t="s">
        <v>1</v>
      </c>
      <c r="F3186" s="188">
        <v>1.8</v>
      </c>
      <c r="G3186" s="35"/>
      <c r="H3186" s="36"/>
    </row>
    <row r="3187" spans="1:8" s="2" customFormat="1" ht="16.95" customHeight="1">
      <c r="A3187" s="35"/>
      <c r="B3187" s="36"/>
      <c r="C3187" s="256" t="s">
        <v>460</v>
      </c>
      <c r="D3187" s="256" t="s">
        <v>590</v>
      </c>
      <c r="E3187" s="18" t="s">
        <v>1</v>
      </c>
      <c r="F3187" s="188">
        <v>5.0570000000000004</v>
      </c>
      <c r="G3187" s="35"/>
      <c r="H3187" s="36"/>
    </row>
    <row r="3188" spans="1:8" s="2" customFormat="1" ht="16.95" customHeight="1">
      <c r="A3188" s="35"/>
      <c r="B3188" s="36"/>
      <c r="C3188" s="257" t="s">
        <v>8511</v>
      </c>
      <c r="D3188" s="35"/>
      <c r="E3188" s="35"/>
      <c r="F3188" s="35"/>
      <c r="G3188" s="35"/>
      <c r="H3188" s="36"/>
    </row>
    <row r="3189" spans="1:8" s="2" customFormat="1" ht="16.95" customHeight="1">
      <c r="A3189" s="35"/>
      <c r="B3189" s="36"/>
      <c r="C3189" s="256" t="s">
        <v>632</v>
      </c>
      <c r="D3189" s="256" t="s">
        <v>461</v>
      </c>
      <c r="E3189" s="18" t="s">
        <v>574</v>
      </c>
      <c r="F3189" s="188">
        <v>5.0570000000000004</v>
      </c>
      <c r="G3189" s="35"/>
      <c r="H3189" s="36"/>
    </row>
    <row r="3190" spans="1:8" s="2" customFormat="1" ht="20.399999999999999">
      <c r="A3190" s="35"/>
      <c r="B3190" s="36"/>
      <c r="C3190" s="256" t="s">
        <v>640</v>
      </c>
      <c r="D3190" s="256" t="s">
        <v>641</v>
      </c>
      <c r="E3190" s="18" t="s">
        <v>574</v>
      </c>
      <c r="F3190" s="188">
        <v>2.5289999999999999</v>
      </c>
      <c r="G3190" s="35"/>
      <c r="H3190" s="36"/>
    </row>
    <row r="3191" spans="1:8" s="2" customFormat="1" ht="20.399999999999999">
      <c r="A3191" s="35"/>
      <c r="B3191" s="36"/>
      <c r="C3191" s="256" t="s">
        <v>650</v>
      </c>
      <c r="D3191" s="256" t="s">
        <v>651</v>
      </c>
      <c r="E3191" s="18" t="s">
        <v>574</v>
      </c>
      <c r="F3191" s="188">
        <v>295.18299999999999</v>
      </c>
      <c r="G3191" s="35"/>
      <c r="H3191" s="36"/>
    </row>
    <row r="3192" spans="1:8" s="2" customFormat="1" ht="20.399999999999999">
      <c r="A3192" s="35"/>
      <c r="B3192" s="36"/>
      <c r="C3192" s="256" t="s">
        <v>656</v>
      </c>
      <c r="D3192" s="256" t="s">
        <v>657</v>
      </c>
      <c r="E3192" s="18" t="s">
        <v>574</v>
      </c>
      <c r="F3192" s="188">
        <v>3542.1959999999999</v>
      </c>
      <c r="G3192" s="35"/>
      <c r="H3192" s="36"/>
    </row>
    <row r="3193" spans="1:8" s="2" customFormat="1" ht="16.95" customHeight="1">
      <c r="A3193" s="35"/>
      <c r="B3193" s="36"/>
      <c r="C3193" s="256" t="s">
        <v>671</v>
      </c>
      <c r="D3193" s="256" t="s">
        <v>672</v>
      </c>
      <c r="E3193" s="18" t="s">
        <v>574</v>
      </c>
      <c r="F3193" s="188">
        <v>295.18299999999999</v>
      </c>
      <c r="G3193" s="35"/>
      <c r="H3193" s="36"/>
    </row>
    <row r="3194" spans="1:8" s="2" customFormat="1" ht="16.95" customHeight="1">
      <c r="A3194" s="35"/>
      <c r="B3194" s="36"/>
      <c r="C3194" s="256" t="s">
        <v>675</v>
      </c>
      <c r="D3194" s="256" t="s">
        <v>676</v>
      </c>
      <c r="E3194" s="18" t="s">
        <v>677</v>
      </c>
      <c r="F3194" s="188">
        <v>560.84699999999998</v>
      </c>
      <c r="G3194" s="35"/>
      <c r="H3194" s="36"/>
    </row>
    <row r="3195" spans="1:8" s="2" customFormat="1" ht="24">
      <c r="A3195" s="35"/>
      <c r="B3195" s="36"/>
      <c r="C3195" s="252" t="s">
        <v>7834</v>
      </c>
      <c r="D3195" s="253" t="s">
        <v>8523</v>
      </c>
      <c r="E3195" s="254" t="s">
        <v>1</v>
      </c>
      <c r="F3195" s="255">
        <v>0</v>
      </c>
      <c r="G3195" s="35"/>
      <c r="H3195" s="36"/>
    </row>
    <row r="3196" spans="1:8" s="2" customFormat="1" ht="24">
      <c r="A3196" s="35"/>
      <c r="B3196" s="36"/>
      <c r="C3196" s="252" t="s">
        <v>464</v>
      </c>
      <c r="D3196" s="253" t="s">
        <v>465</v>
      </c>
      <c r="E3196" s="254" t="s">
        <v>1</v>
      </c>
      <c r="F3196" s="255">
        <v>402.09300000000002</v>
      </c>
      <c r="G3196" s="35"/>
      <c r="H3196" s="36"/>
    </row>
    <row r="3197" spans="1:8" s="2" customFormat="1" ht="16.95" customHeight="1">
      <c r="A3197" s="35"/>
      <c r="B3197" s="36"/>
      <c r="C3197" s="256" t="s">
        <v>1</v>
      </c>
      <c r="D3197" s="256" t="s">
        <v>594</v>
      </c>
      <c r="E3197" s="18" t="s">
        <v>1</v>
      </c>
      <c r="F3197" s="188">
        <v>0</v>
      </c>
      <c r="G3197" s="35"/>
      <c r="H3197" s="36"/>
    </row>
    <row r="3198" spans="1:8" s="2" customFormat="1" ht="16.95" customHeight="1">
      <c r="A3198" s="35"/>
      <c r="B3198" s="36"/>
      <c r="C3198" s="256" t="s">
        <v>1</v>
      </c>
      <c r="D3198" s="256" t="s">
        <v>595</v>
      </c>
      <c r="E3198" s="18" t="s">
        <v>1</v>
      </c>
      <c r="F3198" s="188">
        <v>235.958</v>
      </c>
      <c r="G3198" s="35"/>
      <c r="H3198" s="36"/>
    </row>
    <row r="3199" spans="1:8" s="2" customFormat="1" ht="16.95" customHeight="1">
      <c r="A3199" s="35"/>
      <c r="B3199" s="36"/>
      <c r="C3199" s="256" t="s">
        <v>1</v>
      </c>
      <c r="D3199" s="256" t="s">
        <v>685</v>
      </c>
      <c r="E3199" s="18" t="s">
        <v>1</v>
      </c>
      <c r="F3199" s="188">
        <v>36.734999999999999</v>
      </c>
      <c r="G3199" s="35"/>
      <c r="H3199" s="36"/>
    </row>
    <row r="3200" spans="1:8" s="2" customFormat="1" ht="16.95" customHeight="1">
      <c r="A3200" s="35"/>
      <c r="B3200" s="36"/>
      <c r="C3200" s="256" t="s">
        <v>1</v>
      </c>
      <c r="D3200" s="256" t="s">
        <v>686</v>
      </c>
      <c r="E3200" s="18" t="s">
        <v>1</v>
      </c>
      <c r="F3200" s="188">
        <v>129.4</v>
      </c>
      <c r="G3200" s="35"/>
      <c r="H3200" s="36"/>
    </row>
    <row r="3201" spans="1:8" s="2" customFormat="1" ht="16.95" customHeight="1">
      <c r="A3201" s="35"/>
      <c r="B3201" s="36"/>
      <c r="C3201" s="256" t="s">
        <v>464</v>
      </c>
      <c r="D3201" s="256" t="s">
        <v>589</v>
      </c>
      <c r="E3201" s="18" t="s">
        <v>1</v>
      </c>
      <c r="F3201" s="188">
        <v>402.09300000000002</v>
      </c>
      <c r="G3201" s="35"/>
      <c r="H3201" s="36"/>
    </row>
    <row r="3202" spans="1:8" s="2" customFormat="1" ht="16.95" customHeight="1">
      <c r="A3202" s="35"/>
      <c r="B3202" s="36"/>
      <c r="C3202" s="257" t="s">
        <v>8511</v>
      </c>
      <c r="D3202" s="35"/>
      <c r="E3202" s="35"/>
      <c r="F3202" s="35"/>
      <c r="G3202" s="35"/>
      <c r="H3202" s="36"/>
    </row>
    <row r="3203" spans="1:8" s="2" customFormat="1" ht="20.399999999999999">
      <c r="A3203" s="35"/>
      <c r="B3203" s="36"/>
      <c r="C3203" s="256" t="s">
        <v>682</v>
      </c>
      <c r="D3203" s="256" t="s">
        <v>683</v>
      </c>
      <c r="E3203" s="18" t="s">
        <v>574</v>
      </c>
      <c r="F3203" s="188">
        <v>402.09300000000002</v>
      </c>
      <c r="G3203" s="35"/>
      <c r="H3203" s="36"/>
    </row>
    <row r="3204" spans="1:8" s="2" customFormat="1" ht="16.95" customHeight="1">
      <c r="A3204" s="35"/>
      <c r="B3204" s="36"/>
      <c r="C3204" s="256" t="s">
        <v>645</v>
      </c>
      <c r="D3204" s="256" t="s">
        <v>646</v>
      </c>
      <c r="E3204" s="18" t="s">
        <v>574</v>
      </c>
      <c r="F3204" s="188">
        <v>467.97500000000002</v>
      </c>
      <c r="G3204" s="35"/>
      <c r="H3204" s="36"/>
    </row>
    <row r="3205" spans="1:8" s="2" customFormat="1" ht="20.399999999999999">
      <c r="A3205" s="35"/>
      <c r="B3205" s="36"/>
      <c r="C3205" s="256" t="s">
        <v>650</v>
      </c>
      <c r="D3205" s="256" t="s">
        <v>651</v>
      </c>
      <c r="E3205" s="18" t="s">
        <v>574</v>
      </c>
      <c r="F3205" s="188">
        <v>295.18299999999999</v>
      </c>
      <c r="G3205" s="35"/>
      <c r="H3205" s="36"/>
    </row>
    <row r="3206" spans="1:8" s="2" customFormat="1" ht="20.399999999999999">
      <c r="A3206" s="35"/>
      <c r="B3206" s="36"/>
      <c r="C3206" s="256" t="s">
        <v>656</v>
      </c>
      <c r="D3206" s="256" t="s">
        <v>657</v>
      </c>
      <c r="E3206" s="18" t="s">
        <v>574</v>
      </c>
      <c r="F3206" s="188">
        <v>3542.1959999999999</v>
      </c>
      <c r="G3206" s="35"/>
      <c r="H3206" s="36"/>
    </row>
    <row r="3207" spans="1:8" s="2" customFormat="1" ht="16.95" customHeight="1">
      <c r="A3207" s="35"/>
      <c r="B3207" s="36"/>
      <c r="C3207" s="256" t="s">
        <v>662</v>
      </c>
      <c r="D3207" s="256" t="s">
        <v>663</v>
      </c>
      <c r="E3207" s="18" t="s">
        <v>574</v>
      </c>
      <c r="F3207" s="188">
        <v>467.97500000000002</v>
      </c>
      <c r="G3207" s="35"/>
      <c r="H3207" s="36"/>
    </row>
    <row r="3208" spans="1:8" s="2" customFormat="1" ht="16.95" customHeight="1">
      <c r="A3208" s="35"/>
      <c r="B3208" s="36"/>
      <c r="C3208" s="256" t="s">
        <v>671</v>
      </c>
      <c r="D3208" s="256" t="s">
        <v>672</v>
      </c>
      <c r="E3208" s="18" t="s">
        <v>574</v>
      </c>
      <c r="F3208" s="188">
        <v>295.18299999999999</v>
      </c>
      <c r="G3208" s="35"/>
      <c r="H3208" s="36"/>
    </row>
    <row r="3209" spans="1:8" s="2" customFormat="1" ht="16.95" customHeight="1">
      <c r="A3209" s="35"/>
      <c r="B3209" s="36"/>
      <c r="C3209" s="256" t="s">
        <v>675</v>
      </c>
      <c r="D3209" s="256" t="s">
        <v>676</v>
      </c>
      <c r="E3209" s="18" t="s">
        <v>677</v>
      </c>
      <c r="F3209" s="188">
        <v>560.84699999999998</v>
      </c>
      <c r="G3209" s="35"/>
      <c r="H3209" s="36"/>
    </row>
    <row r="3210" spans="1:8" s="2" customFormat="1" ht="24">
      <c r="A3210" s="35"/>
      <c r="B3210" s="36"/>
      <c r="C3210" s="252" t="s">
        <v>468</v>
      </c>
      <c r="D3210" s="253" t="s">
        <v>469</v>
      </c>
      <c r="E3210" s="254" t="s">
        <v>1</v>
      </c>
      <c r="F3210" s="255">
        <v>2.6869999999999998</v>
      </c>
      <c r="G3210" s="35"/>
      <c r="H3210" s="36"/>
    </row>
    <row r="3211" spans="1:8" s="2" customFormat="1" ht="16.95" customHeight="1">
      <c r="A3211" s="35"/>
      <c r="B3211" s="36"/>
      <c r="C3211" s="256" t="s">
        <v>1</v>
      </c>
      <c r="D3211" s="256" t="s">
        <v>690</v>
      </c>
      <c r="E3211" s="18" t="s">
        <v>1</v>
      </c>
      <c r="F3211" s="188">
        <v>2.6869999999999998</v>
      </c>
      <c r="G3211" s="35"/>
      <c r="H3211" s="36"/>
    </row>
    <row r="3212" spans="1:8" s="2" customFormat="1" ht="16.95" customHeight="1">
      <c r="A3212" s="35"/>
      <c r="B3212" s="36"/>
      <c r="C3212" s="256" t="s">
        <v>468</v>
      </c>
      <c r="D3212" s="256" t="s">
        <v>589</v>
      </c>
      <c r="E3212" s="18" t="s">
        <v>1</v>
      </c>
      <c r="F3212" s="188">
        <v>2.6869999999999998</v>
      </c>
      <c r="G3212" s="35"/>
      <c r="H3212" s="36"/>
    </row>
    <row r="3213" spans="1:8" s="2" customFormat="1" ht="16.95" customHeight="1">
      <c r="A3213" s="35"/>
      <c r="B3213" s="36"/>
      <c r="C3213" s="257" t="s">
        <v>8511</v>
      </c>
      <c r="D3213" s="35"/>
      <c r="E3213" s="35"/>
      <c r="F3213" s="35"/>
      <c r="G3213" s="35"/>
      <c r="H3213" s="36"/>
    </row>
    <row r="3214" spans="1:8" s="2" customFormat="1" ht="16.95" customHeight="1">
      <c r="A3214" s="35"/>
      <c r="B3214" s="36"/>
      <c r="C3214" s="256" t="s">
        <v>687</v>
      </c>
      <c r="D3214" s="256" t="s">
        <v>688</v>
      </c>
      <c r="E3214" s="18" t="s">
        <v>574</v>
      </c>
      <c r="F3214" s="188">
        <v>2.6869999999999998</v>
      </c>
      <c r="G3214" s="35"/>
      <c r="H3214" s="36"/>
    </row>
    <row r="3215" spans="1:8" s="2" customFormat="1" ht="16.95" customHeight="1">
      <c r="A3215" s="35"/>
      <c r="B3215" s="36"/>
      <c r="C3215" s="256" t="s">
        <v>645</v>
      </c>
      <c r="D3215" s="256" t="s">
        <v>646</v>
      </c>
      <c r="E3215" s="18" t="s">
        <v>574</v>
      </c>
      <c r="F3215" s="188">
        <v>467.97500000000002</v>
      </c>
      <c r="G3215" s="35"/>
      <c r="H3215" s="36"/>
    </row>
    <row r="3216" spans="1:8" s="2" customFormat="1" ht="20.399999999999999">
      <c r="A3216" s="35"/>
      <c r="B3216" s="36"/>
      <c r="C3216" s="256" t="s">
        <v>650</v>
      </c>
      <c r="D3216" s="256" t="s">
        <v>651</v>
      </c>
      <c r="E3216" s="18" t="s">
        <v>574</v>
      </c>
      <c r="F3216" s="188">
        <v>295.18299999999999</v>
      </c>
      <c r="G3216" s="35"/>
      <c r="H3216" s="36"/>
    </row>
    <row r="3217" spans="1:8" s="2" customFormat="1" ht="20.399999999999999">
      <c r="A3217" s="35"/>
      <c r="B3217" s="36"/>
      <c r="C3217" s="256" t="s">
        <v>656</v>
      </c>
      <c r="D3217" s="256" t="s">
        <v>657</v>
      </c>
      <c r="E3217" s="18" t="s">
        <v>574</v>
      </c>
      <c r="F3217" s="188">
        <v>3542.1959999999999</v>
      </c>
      <c r="G3217" s="35"/>
      <c r="H3217" s="36"/>
    </row>
    <row r="3218" spans="1:8" s="2" customFormat="1" ht="16.95" customHeight="1">
      <c r="A3218" s="35"/>
      <c r="B3218" s="36"/>
      <c r="C3218" s="256" t="s">
        <v>662</v>
      </c>
      <c r="D3218" s="256" t="s">
        <v>663</v>
      </c>
      <c r="E3218" s="18" t="s">
        <v>574</v>
      </c>
      <c r="F3218" s="188">
        <v>467.97500000000002</v>
      </c>
      <c r="G3218" s="35"/>
      <c r="H3218" s="36"/>
    </row>
    <row r="3219" spans="1:8" s="2" customFormat="1" ht="16.95" customHeight="1">
      <c r="A3219" s="35"/>
      <c r="B3219" s="36"/>
      <c r="C3219" s="256" t="s">
        <v>671</v>
      </c>
      <c r="D3219" s="256" t="s">
        <v>672</v>
      </c>
      <c r="E3219" s="18" t="s">
        <v>574</v>
      </c>
      <c r="F3219" s="188">
        <v>295.18299999999999</v>
      </c>
      <c r="G3219" s="35"/>
      <c r="H3219" s="36"/>
    </row>
    <row r="3220" spans="1:8" s="2" customFormat="1" ht="16.95" customHeight="1">
      <c r="A3220" s="35"/>
      <c r="B3220" s="36"/>
      <c r="C3220" s="256" t="s">
        <v>675</v>
      </c>
      <c r="D3220" s="256" t="s">
        <v>676</v>
      </c>
      <c r="E3220" s="18" t="s">
        <v>677</v>
      </c>
      <c r="F3220" s="188">
        <v>560.84699999999998</v>
      </c>
      <c r="G3220" s="35"/>
      <c r="H3220" s="36"/>
    </row>
    <row r="3221" spans="1:8" s="2" customFormat="1" ht="24">
      <c r="A3221" s="35"/>
      <c r="B3221" s="36"/>
      <c r="C3221" s="252" t="s">
        <v>472</v>
      </c>
      <c r="D3221" s="253" t="s">
        <v>473</v>
      </c>
      <c r="E3221" s="254" t="s">
        <v>1</v>
      </c>
      <c r="F3221" s="255">
        <v>63.195</v>
      </c>
      <c r="G3221" s="35"/>
      <c r="H3221" s="36"/>
    </row>
    <row r="3222" spans="1:8" s="2" customFormat="1" ht="16.95" customHeight="1">
      <c r="A3222" s="35"/>
      <c r="B3222" s="36"/>
      <c r="C3222" s="256" t="s">
        <v>1</v>
      </c>
      <c r="D3222" s="256" t="s">
        <v>667</v>
      </c>
      <c r="E3222" s="18" t="s">
        <v>1</v>
      </c>
      <c r="F3222" s="188">
        <v>11.494999999999999</v>
      </c>
      <c r="G3222" s="35"/>
      <c r="H3222" s="36"/>
    </row>
    <row r="3223" spans="1:8" s="2" customFormat="1" ht="16.95" customHeight="1">
      <c r="A3223" s="35"/>
      <c r="B3223" s="36"/>
      <c r="C3223" s="256" t="s">
        <v>1</v>
      </c>
      <c r="D3223" s="256" t="s">
        <v>668</v>
      </c>
      <c r="E3223" s="18" t="s">
        <v>1</v>
      </c>
      <c r="F3223" s="188">
        <v>4</v>
      </c>
      <c r="G3223" s="35"/>
      <c r="H3223" s="36"/>
    </row>
    <row r="3224" spans="1:8" s="2" customFormat="1" ht="16.95" customHeight="1">
      <c r="A3224" s="35"/>
      <c r="B3224" s="36"/>
      <c r="C3224" s="256" t="s">
        <v>1</v>
      </c>
      <c r="D3224" s="256" t="s">
        <v>669</v>
      </c>
      <c r="E3224" s="18" t="s">
        <v>1</v>
      </c>
      <c r="F3224" s="188">
        <v>47.7</v>
      </c>
      <c r="G3224" s="35"/>
      <c r="H3224" s="36"/>
    </row>
    <row r="3225" spans="1:8" s="2" customFormat="1" ht="16.95" customHeight="1">
      <c r="A3225" s="35"/>
      <c r="B3225" s="36"/>
      <c r="C3225" s="256" t="s">
        <v>472</v>
      </c>
      <c r="D3225" s="256" t="s">
        <v>589</v>
      </c>
      <c r="E3225" s="18" t="s">
        <v>1</v>
      </c>
      <c r="F3225" s="188">
        <v>63.195</v>
      </c>
      <c r="G3225" s="35"/>
      <c r="H3225" s="36"/>
    </row>
    <row r="3226" spans="1:8" s="2" customFormat="1" ht="16.95" customHeight="1">
      <c r="A3226" s="35"/>
      <c r="B3226" s="36"/>
      <c r="C3226" s="257" t="s">
        <v>8511</v>
      </c>
      <c r="D3226" s="35"/>
      <c r="E3226" s="35"/>
      <c r="F3226" s="35"/>
      <c r="G3226" s="35"/>
      <c r="H3226" s="36"/>
    </row>
    <row r="3227" spans="1:8" s="2" customFormat="1" ht="20.399999999999999">
      <c r="A3227" s="35"/>
      <c r="B3227" s="36"/>
      <c r="C3227" s="256" t="s">
        <v>665</v>
      </c>
      <c r="D3227" s="256" t="s">
        <v>473</v>
      </c>
      <c r="E3227" s="18" t="s">
        <v>574</v>
      </c>
      <c r="F3227" s="188">
        <v>63.195</v>
      </c>
      <c r="G3227" s="35"/>
      <c r="H3227" s="36"/>
    </row>
    <row r="3228" spans="1:8" s="2" customFormat="1" ht="16.95" customHeight="1">
      <c r="A3228" s="35"/>
      <c r="B3228" s="36"/>
      <c r="C3228" s="256" t="s">
        <v>645</v>
      </c>
      <c r="D3228" s="256" t="s">
        <v>646</v>
      </c>
      <c r="E3228" s="18" t="s">
        <v>574</v>
      </c>
      <c r="F3228" s="188">
        <v>467.97500000000002</v>
      </c>
      <c r="G3228" s="35"/>
      <c r="H3228" s="36"/>
    </row>
    <row r="3229" spans="1:8" s="2" customFormat="1" ht="20.399999999999999">
      <c r="A3229" s="35"/>
      <c r="B3229" s="36"/>
      <c r="C3229" s="256" t="s">
        <v>650</v>
      </c>
      <c r="D3229" s="256" t="s">
        <v>651</v>
      </c>
      <c r="E3229" s="18" t="s">
        <v>574</v>
      </c>
      <c r="F3229" s="188">
        <v>295.18299999999999</v>
      </c>
      <c r="G3229" s="35"/>
      <c r="H3229" s="36"/>
    </row>
    <row r="3230" spans="1:8" s="2" customFormat="1" ht="20.399999999999999">
      <c r="A3230" s="35"/>
      <c r="B3230" s="36"/>
      <c r="C3230" s="256" t="s">
        <v>656</v>
      </c>
      <c r="D3230" s="256" t="s">
        <v>657</v>
      </c>
      <c r="E3230" s="18" t="s">
        <v>574</v>
      </c>
      <c r="F3230" s="188">
        <v>3542.1959999999999</v>
      </c>
      <c r="G3230" s="35"/>
      <c r="H3230" s="36"/>
    </row>
    <row r="3231" spans="1:8" s="2" customFormat="1" ht="16.95" customHeight="1">
      <c r="A3231" s="35"/>
      <c r="B3231" s="36"/>
      <c r="C3231" s="256" t="s">
        <v>662</v>
      </c>
      <c r="D3231" s="256" t="s">
        <v>663</v>
      </c>
      <c r="E3231" s="18" t="s">
        <v>574</v>
      </c>
      <c r="F3231" s="188">
        <v>467.97500000000002</v>
      </c>
      <c r="G3231" s="35"/>
      <c r="H3231" s="36"/>
    </row>
    <row r="3232" spans="1:8" s="2" customFormat="1" ht="16.95" customHeight="1">
      <c r="A3232" s="35"/>
      <c r="B3232" s="36"/>
      <c r="C3232" s="256" t="s">
        <v>671</v>
      </c>
      <c r="D3232" s="256" t="s">
        <v>672</v>
      </c>
      <c r="E3232" s="18" t="s">
        <v>574</v>
      </c>
      <c r="F3232" s="188">
        <v>295.18299999999999</v>
      </c>
      <c r="G3232" s="35"/>
      <c r="H3232" s="36"/>
    </row>
    <row r="3233" spans="1:8" s="2" customFormat="1" ht="16.95" customHeight="1">
      <c r="A3233" s="35"/>
      <c r="B3233" s="36"/>
      <c r="C3233" s="256" t="s">
        <v>675</v>
      </c>
      <c r="D3233" s="256" t="s">
        <v>676</v>
      </c>
      <c r="E3233" s="18" t="s">
        <v>677</v>
      </c>
      <c r="F3233" s="188">
        <v>560.84699999999998</v>
      </c>
      <c r="G3233" s="35"/>
      <c r="H3233" s="36"/>
    </row>
    <row r="3234" spans="1:8" s="2" customFormat="1" ht="24">
      <c r="A3234" s="35"/>
      <c r="B3234" s="36"/>
      <c r="C3234" s="252" t="s">
        <v>739</v>
      </c>
      <c r="D3234" s="253" t="s">
        <v>8524</v>
      </c>
      <c r="E3234" s="254" t="s">
        <v>1</v>
      </c>
      <c r="F3234" s="255">
        <v>24.713000000000001</v>
      </c>
      <c r="G3234" s="35"/>
      <c r="H3234" s="36"/>
    </row>
    <row r="3235" spans="1:8" s="2" customFormat="1" ht="16.95" customHeight="1">
      <c r="A3235" s="35"/>
      <c r="B3235" s="36"/>
      <c r="C3235" s="256" t="s">
        <v>1</v>
      </c>
      <c r="D3235" s="256" t="s">
        <v>730</v>
      </c>
      <c r="E3235" s="18" t="s">
        <v>1</v>
      </c>
      <c r="F3235" s="188">
        <v>0</v>
      </c>
      <c r="G3235" s="35"/>
      <c r="H3235" s="36"/>
    </row>
    <row r="3236" spans="1:8" s="2" customFormat="1" ht="16.95" customHeight="1">
      <c r="A3236" s="35"/>
      <c r="B3236" s="36"/>
      <c r="C3236" s="256" t="s">
        <v>1</v>
      </c>
      <c r="D3236" s="256" t="s">
        <v>736</v>
      </c>
      <c r="E3236" s="18" t="s">
        <v>1</v>
      </c>
      <c r="F3236" s="188">
        <v>14.4</v>
      </c>
      <c r="G3236" s="35"/>
      <c r="H3236" s="36"/>
    </row>
    <row r="3237" spans="1:8" s="2" customFormat="1" ht="16.95" customHeight="1">
      <c r="A3237" s="35"/>
      <c r="B3237" s="36"/>
      <c r="C3237" s="256" t="s">
        <v>1</v>
      </c>
      <c r="D3237" s="256" t="s">
        <v>737</v>
      </c>
      <c r="E3237" s="18" t="s">
        <v>1</v>
      </c>
      <c r="F3237" s="188">
        <v>5.0629999999999997</v>
      </c>
      <c r="G3237" s="35"/>
      <c r="H3237" s="36"/>
    </row>
    <row r="3238" spans="1:8" s="2" customFormat="1" ht="16.95" customHeight="1">
      <c r="A3238" s="35"/>
      <c r="B3238" s="36"/>
      <c r="C3238" s="256" t="s">
        <v>1</v>
      </c>
      <c r="D3238" s="256" t="s">
        <v>738</v>
      </c>
      <c r="E3238" s="18" t="s">
        <v>1</v>
      </c>
      <c r="F3238" s="188">
        <v>5.25</v>
      </c>
      <c r="G3238" s="35"/>
      <c r="H3238" s="36"/>
    </row>
    <row r="3239" spans="1:8" s="2" customFormat="1" ht="16.95" customHeight="1">
      <c r="A3239" s="35"/>
      <c r="B3239" s="36"/>
      <c r="C3239" s="256" t="s">
        <v>739</v>
      </c>
      <c r="D3239" s="256" t="s">
        <v>590</v>
      </c>
      <c r="E3239" s="18" t="s">
        <v>1</v>
      </c>
      <c r="F3239" s="188">
        <v>24.713000000000001</v>
      </c>
      <c r="G3239" s="35"/>
      <c r="H3239" s="36"/>
    </row>
    <row r="3240" spans="1:8" s="2" customFormat="1" ht="26.4" customHeight="1">
      <c r="A3240" s="35"/>
      <c r="B3240" s="36"/>
      <c r="C3240" s="251" t="s">
        <v>8525</v>
      </c>
      <c r="D3240" s="251" t="s">
        <v>87</v>
      </c>
      <c r="E3240" s="35"/>
      <c r="F3240" s="35"/>
      <c r="G3240" s="35"/>
      <c r="H3240" s="36"/>
    </row>
    <row r="3241" spans="1:8" s="2" customFormat="1" ht="24">
      <c r="A3241" s="35"/>
      <c r="B3241" s="36"/>
      <c r="C3241" s="252" t="s">
        <v>165</v>
      </c>
      <c r="D3241" s="253" t="s">
        <v>166</v>
      </c>
      <c r="E3241" s="254" t="s">
        <v>1</v>
      </c>
      <c r="F3241" s="255">
        <v>102.075</v>
      </c>
      <c r="G3241" s="35"/>
      <c r="H3241" s="36"/>
    </row>
    <row r="3242" spans="1:8" s="2" customFormat="1" ht="16.95" customHeight="1">
      <c r="A3242" s="35"/>
      <c r="B3242" s="36"/>
      <c r="C3242" s="257" t="s">
        <v>8511</v>
      </c>
      <c r="D3242" s="35"/>
      <c r="E3242" s="35"/>
      <c r="F3242" s="35"/>
      <c r="G3242" s="35"/>
      <c r="H3242" s="36"/>
    </row>
    <row r="3243" spans="1:8" s="2" customFormat="1" ht="20.399999999999999">
      <c r="A3243" s="35"/>
      <c r="B3243" s="36"/>
      <c r="C3243" s="256" t="s">
        <v>1995</v>
      </c>
      <c r="D3243" s="256" t="s">
        <v>1996</v>
      </c>
      <c r="E3243" s="18" t="s">
        <v>574</v>
      </c>
      <c r="F3243" s="188">
        <v>1.0740000000000001</v>
      </c>
      <c r="G3243" s="35"/>
      <c r="H3243" s="36"/>
    </row>
    <row r="3244" spans="1:8" s="2" customFormat="1" ht="24">
      <c r="A3244" s="35"/>
      <c r="B3244" s="36"/>
      <c r="C3244" s="252" t="s">
        <v>168</v>
      </c>
      <c r="D3244" s="253" t="s">
        <v>169</v>
      </c>
      <c r="E3244" s="254" t="s">
        <v>1</v>
      </c>
      <c r="F3244" s="255">
        <v>1.3149999999999999</v>
      </c>
      <c r="G3244" s="35"/>
      <c r="H3244" s="36"/>
    </row>
    <row r="3245" spans="1:8" s="2" customFormat="1" ht="16.95" customHeight="1">
      <c r="A3245" s="35"/>
      <c r="B3245" s="36"/>
      <c r="C3245" s="257" t="s">
        <v>8511</v>
      </c>
      <c r="D3245" s="35"/>
      <c r="E3245" s="35"/>
      <c r="F3245" s="35"/>
      <c r="G3245" s="35"/>
      <c r="H3245" s="36"/>
    </row>
    <row r="3246" spans="1:8" s="2" customFormat="1" ht="20.399999999999999">
      <c r="A3246" s="35"/>
      <c r="B3246" s="36"/>
      <c r="C3246" s="256" t="s">
        <v>1995</v>
      </c>
      <c r="D3246" s="256" t="s">
        <v>1996</v>
      </c>
      <c r="E3246" s="18" t="s">
        <v>574</v>
      </c>
      <c r="F3246" s="188">
        <v>1.0740000000000001</v>
      </c>
      <c r="G3246" s="35"/>
      <c r="H3246" s="36"/>
    </row>
    <row r="3247" spans="1:8" s="2" customFormat="1" ht="24">
      <c r="A3247" s="35"/>
      <c r="B3247" s="36"/>
      <c r="C3247" s="252" t="s">
        <v>172</v>
      </c>
      <c r="D3247" s="253" t="s">
        <v>173</v>
      </c>
      <c r="E3247" s="254" t="s">
        <v>1</v>
      </c>
      <c r="F3247" s="255">
        <v>12.005000000000001</v>
      </c>
      <c r="G3247" s="35"/>
      <c r="H3247" s="36"/>
    </row>
    <row r="3248" spans="1:8" s="2" customFormat="1" ht="16.95" customHeight="1">
      <c r="A3248" s="35"/>
      <c r="B3248" s="36"/>
      <c r="C3248" s="256" t="s">
        <v>1</v>
      </c>
      <c r="D3248" s="256" t="s">
        <v>576</v>
      </c>
      <c r="E3248" s="18" t="s">
        <v>1</v>
      </c>
      <c r="F3248" s="188">
        <v>0</v>
      </c>
      <c r="G3248" s="35"/>
      <c r="H3248" s="36"/>
    </row>
    <row r="3249" spans="1:8" s="2" customFormat="1" ht="16.95" customHeight="1">
      <c r="A3249" s="35"/>
      <c r="B3249" s="36"/>
      <c r="C3249" s="256" t="s">
        <v>1</v>
      </c>
      <c r="D3249" s="256" t="s">
        <v>4836</v>
      </c>
      <c r="E3249" s="18" t="s">
        <v>1</v>
      </c>
      <c r="F3249" s="188">
        <v>0</v>
      </c>
      <c r="G3249" s="35"/>
      <c r="H3249" s="36"/>
    </row>
    <row r="3250" spans="1:8" s="2" customFormat="1" ht="16.95" customHeight="1">
      <c r="A3250" s="35"/>
      <c r="B3250" s="36"/>
      <c r="C3250" s="256" t="s">
        <v>1</v>
      </c>
      <c r="D3250" s="256" t="s">
        <v>7060</v>
      </c>
      <c r="E3250" s="18" t="s">
        <v>1</v>
      </c>
      <c r="F3250" s="188">
        <v>4.2</v>
      </c>
      <c r="G3250" s="35"/>
      <c r="H3250" s="36"/>
    </row>
    <row r="3251" spans="1:8" s="2" customFormat="1" ht="16.95" customHeight="1">
      <c r="A3251" s="35"/>
      <c r="B3251" s="36"/>
      <c r="C3251" s="256" t="s">
        <v>1</v>
      </c>
      <c r="D3251" s="256" t="s">
        <v>7061</v>
      </c>
      <c r="E3251" s="18" t="s">
        <v>1</v>
      </c>
      <c r="F3251" s="188">
        <v>1.72</v>
      </c>
      <c r="G3251" s="35"/>
      <c r="H3251" s="36"/>
    </row>
    <row r="3252" spans="1:8" s="2" customFormat="1" ht="16.95" customHeight="1">
      <c r="A3252" s="35"/>
      <c r="B3252" s="36"/>
      <c r="C3252" s="256" t="s">
        <v>1</v>
      </c>
      <c r="D3252" s="256" t="s">
        <v>7062</v>
      </c>
      <c r="E3252" s="18" t="s">
        <v>1</v>
      </c>
      <c r="F3252" s="188">
        <v>6.085</v>
      </c>
      <c r="G3252" s="35"/>
      <c r="H3252" s="36"/>
    </row>
    <row r="3253" spans="1:8" s="2" customFormat="1" ht="16.95" customHeight="1">
      <c r="A3253" s="35"/>
      <c r="B3253" s="36"/>
      <c r="C3253" s="256" t="s">
        <v>172</v>
      </c>
      <c r="D3253" s="256" t="s">
        <v>590</v>
      </c>
      <c r="E3253" s="18" t="s">
        <v>1</v>
      </c>
      <c r="F3253" s="188">
        <v>12.005000000000001</v>
      </c>
      <c r="G3253" s="35"/>
      <c r="H3253" s="36"/>
    </row>
    <row r="3254" spans="1:8" s="2" customFormat="1" ht="16.95" customHeight="1">
      <c r="A3254" s="35"/>
      <c r="B3254" s="36"/>
      <c r="C3254" s="257" t="s">
        <v>8511</v>
      </c>
      <c r="D3254" s="35"/>
      <c r="E3254" s="35"/>
      <c r="F3254" s="35"/>
      <c r="G3254" s="35"/>
      <c r="H3254" s="36"/>
    </row>
    <row r="3255" spans="1:8" s="2" customFormat="1" ht="16.95" customHeight="1">
      <c r="A3255" s="35"/>
      <c r="B3255" s="36"/>
      <c r="C3255" s="256" t="s">
        <v>2778</v>
      </c>
      <c r="D3255" s="256" t="s">
        <v>173</v>
      </c>
      <c r="E3255" s="18" t="s">
        <v>980</v>
      </c>
      <c r="F3255" s="188">
        <v>12.005000000000001</v>
      </c>
      <c r="G3255" s="35"/>
      <c r="H3255" s="36"/>
    </row>
    <row r="3256" spans="1:8" s="2" customFormat="1" ht="20.399999999999999">
      <c r="A3256" s="35"/>
      <c r="B3256" s="36"/>
      <c r="C3256" s="256" t="s">
        <v>1995</v>
      </c>
      <c r="D3256" s="256" t="s">
        <v>1996</v>
      </c>
      <c r="E3256" s="18" t="s">
        <v>574</v>
      </c>
      <c r="F3256" s="188">
        <v>1.0740000000000001</v>
      </c>
      <c r="G3256" s="35"/>
      <c r="H3256" s="36"/>
    </row>
    <row r="3257" spans="1:8" s="2" customFormat="1" ht="24">
      <c r="A3257" s="35"/>
      <c r="B3257" s="36"/>
      <c r="C3257" s="252" t="s">
        <v>175</v>
      </c>
      <c r="D3257" s="253" t="s">
        <v>176</v>
      </c>
      <c r="E3257" s="254" t="s">
        <v>1</v>
      </c>
      <c r="F3257" s="255">
        <v>1.54</v>
      </c>
      <c r="G3257" s="35"/>
      <c r="H3257" s="36"/>
    </row>
    <row r="3258" spans="1:8" s="2" customFormat="1" ht="16.95" customHeight="1">
      <c r="A3258" s="35"/>
      <c r="B3258" s="36"/>
      <c r="C3258" s="256" t="s">
        <v>1</v>
      </c>
      <c r="D3258" s="256" t="s">
        <v>576</v>
      </c>
      <c r="E3258" s="18" t="s">
        <v>1</v>
      </c>
      <c r="F3258" s="188">
        <v>0</v>
      </c>
      <c r="G3258" s="35"/>
      <c r="H3258" s="36"/>
    </row>
    <row r="3259" spans="1:8" s="2" customFormat="1" ht="16.95" customHeight="1">
      <c r="A3259" s="35"/>
      <c r="B3259" s="36"/>
      <c r="C3259" s="256" t="s">
        <v>1</v>
      </c>
      <c r="D3259" s="256" t="s">
        <v>4836</v>
      </c>
      <c r="E3259" s="18" t="s">
        <v>1</v>
      </c>
      <c r="F3259" s="188">
        <v>0</v>
      </c>
      <c r="G3259" s="35"/>
      <c r="H3259" s="36"/>
    </row>
    <row r="3260" spans="1:8" s="2" customFormat="1" ht="16.95" customHeight="1">
      <c r="A3260" s="35"/>
      <c r="B3260" s="36"/>
      <c r="C3260" s="256" t="s">
        <v>1</v>
      </c>
      <c r="D3260" s="256" t="s">
        <v>7063</v>
      </c>
      <c r="E3260" s="18" t="s">
        <v>1</v>
      </c>
      <c r="F3260" s="188">
        <v>1.54</v>
      </c>
      <c r="G3260" s="35"/>
      <c r="H3260" s="36"/>
    </row>
    <row r="3261" spans="1:8" s="2" customFormat="1" ht="16.95" customHeight="1">
      <c r="A3261" s="35"/>
      <c r="B3261" s="36"/>
      <c r="C3261" s="256" t="s">
        <v>175</v>
      </c>
      <c r="D3261" s="256" t="s">
        <v>590</v>
      </c>
      <c r="E3261" s="18" t="s">
        <v>1</v>
      </c>
      <c r="F3261" s="188">
        <v>1.54</v>
      </c>
      <c r="G3261" s="35"/>
      <c r="H3261" s="36"/>
    </row>
    <row r="3262" spans="1:8" s="2" customFormat="1" ht="16.95" customHeight="1">
      <c r="A3262" s="35"/>
      <c r="B3262" s="36"/>
      <c r="C3262" s="257" t="s">
        <v>8511</v>
      </c>
      <c r="D3262" s="35"/>
      <c r="E3262" s="35"/>
      <c r="F3262" s="35"/>
      <c r="G3262" s="35"/>
      <c r="H3262" s="36"/>
    </row>
    <row r="3263" spans="1:8" s="2" customFormat="1" ht="16.95" customHeight="1">
      <c r="A3263" s="35"/>
      <c r="B3263" s="36"/>
      <c r="C3263" s="256" t="s">
        <v>2783</v>
      </c>
      <c r="D3263" s="256" t="s">
        <v>176</v>
      </c>
      <c r="E3263" s="18" t="s">
        <v>980</v>
      </c>
      <c r="F3263" s="188">
        <v>1.54</v>
      </c>
      <c r="G3263" s="35"/>
      <c r="H3263" s="36"/>
    </row>
    <row r="3264" spans="1:8" s="2" customFormat="1" ht="20.399999999999999">
      <c r="A3264" s="35"/>
      <c r="B3264" s="36"/>
      <c r="C3264" s="256" t="s">
        <v>1995</v>
      </c>
      <c r="D3264" s="256" t="s">
        <v>1996</v>
      </c>
      <c r="E3264" s="18" t="s">
        <v>574</v>
      </c>
      <c r="F3264" s="188">
        <v>1.0740000000000001</v>
      </c>
      <c r="G3264" s="35"/>
      <c r="H3264" s="36"/>
    </row>
    <row r="3265" spans="1:8" s="2" customFormat="1" ht="24">
      <c r="A3265" s="35"/>
      <c r="B3265" s="36"/>
      <c r="C3265" s="252" t="s">
        <v>178</v>
      </c>
      <c r="D3265" s="253" t="s">
        <v>179</v>
      </c>
      <c r="E3265" s="254" t="s">
        <v>1</v>
      </c>
      <c r="F3265" s="255">
        <v>3.12</v>
      </c>
      <c r="G3265" s="35"/>
      <c r="H3265" s="36"/>
    </row>
    <row r="3266" spans="1:8" s="2" customFormat="1" ht="16.95" customHeight="1">
      <c r="A3266" s="35"/>
      <c r="B3266" s="36"/>
      <c r="C3266" s="256" t="s">
        <v>1</v>
      </c>
      <c r="D3266" s="256" t="s">
        <v>576</v>
      </c>
      <c r="E3266" s="18" t="s">
        <v>1</v>
      </c>
      <c r="F3266" s="188">
        <v>0</v>
      </c>
      <c r="G3266" s="35"/>
      <c r="H3266" s="36"/>
    </row>
    <row r="3267" spans="1:8" s="2" customFormat="1" ht="16.95" customHeight="1">
      <c r="A3267" s="35"/>
      <c r="B3267" s="36"/>
      <c r="C3267" s="256" t="s">
        <v>1</v>
      </c>
      <c r="D3267" s="256" t="s">
        <v>4836</v>
      </c>
      <c r="E3267" s="18" t="s">
        <v>1</v>
      </c>
      <c r="F3267" s="188">
        <v>0</v>
      </c>
      <c r="G3267" s="35"/>
      <c r="H3267" s="36"/>
    </row>
    <row r="3268" spans="1:8" s="2" customFormat="1" ht="16.95" customHeight="1">
      <c r="A3268" s="35"/>
      <c r="B3268" s="36"/>
      <c r="C3268" s="256" t="s">
        <v>1</v>
      </c>
      <c r="D3268" s="256" t="s">
        <v>7067</v>
      </c>
      <c r="E3268" s="18" t="s">
        <v>1</v>
      </c>
      <c r="F3268" s="188">
        <v>3.12</v>
      </c>
      <c r="G3268" s="35"/>
      <c r="H3268" s="36"/>
    </row>
    <row r="3269" spans="1:8" s="2" customFormat="1" ht="16.95" customHeight="1">
      <c r="A3269" s="35"/>
      <c r="B3269" s="36"/>
      <c r="C3269" s="256" t="s">
        <v>178</v>
      </c>
      <c r="D3269" s="256" t="s">
        <v>590</v>
      </c>
      <c r="E3269" s="18" t="s">
        <v>1</v>
      </c>
      <c r="F3269" s="188">
        <v>3.12</v>
      </c>
      <c r="G3269" s="35"/>
      <c r="H3269" s="36"/>
    </row>
    <row r="3270" spans="1:8" s="2" customFormat="1" ht="16.95" customHeight="1">
      <c r="A3270" s="35"/>
      <c r="B3270" s="36"/>
      <c r="C3270" s="257" t="s">
        <v>8511</v>
      </c>
      <c r="D3270" s="35"/>
      <c r="E3270" s="35"/>
      <c r="F3270" s="35"/>
      <c r="G3270" s="35"/>
      <c r="H3270" s="36"/>
    </row>
    <row r="3271" spans="1:8" s="2" customFormat="1" ht="20.399999999999999">
      <c r="A3271" s="35"/>
      <c r="B3271" s="36"/>
      <c r="C3271" s="256" t="s">
        <v>7064</v>
      </c>
      <c r="D3271" s="256" t="s">
        <v>7065</v>
      </c>
      <c r="E3271" s="18" t="s">
        <v>980</v>
      </c>
      <c r="F3271" s="188">
        <v>3.12</v>
      </c>
      <c r="G3271" s="35"/>
      <c r="H3271" s="36"/>
    </row>
    <row r="3272" spans="1:8" s="2" customFormat="1" ht="20.399999999999999">
      <c r="A3272" s="35"/>
      <c r="B3272" s="36"/>
      <c r="C3272" s="256" t="s">
        <v>1995</v>
      </c>
      <c r="D3272" s="256" t="s">
        <v>1996</v>
      </c>
      <c r="E3272" s="18" t="s">
        <v>574</v>
      </c>
      <c r="F3272" s="188">
        <v>1.0740000000000001</v>
      </c>
      <c r="G3272" s="35"/>
      <c r="H3272" s="36"/>
    </row>
    <row r="3273" spans="1:8" s="2" customFormat="1" ht="24">
      <c r="A3273" s="35"/>
      <c r="B3273" s="36"/>
      <c r="C3273" s="252" t="s">
        <v>180</v>
      </c>
      <c r="D3273" s="253" t="s">
        <v>181</v>
      </c>
      <c r="E3273" s="254" t="s">
        <v>1</v>
      </c>
      <c r="F3273" s="255">
        <v>31.864999999999998</v>
      </c>
      <c r="G3273" s="35"/>
      <c r="H3273" s="36"/>
    </row>
    <row r="3274" spans="1:8" s="2" customFormat="1" ht="16.95" customHeight="1">
      <c r="A3274" s="35"/>
      <c r="B3274" s="36"/>
      <c r="C3274" s="256" t="s">
        <v>1</v>
      </c>
      <c r="D3274" s="256" t="s">
        <v>576</v>
      </c>
      <c r="E3274" s="18" t="s">
        <v>1</v>
      </c>
      <c r="F3274" s="188">
        <v>0</v>
      </c>
      <c r="G3274" s="35"/>
      <c r="H3274" s="36"/>
    </row>
    <row r="3275" spans="1:8" s="2" customFormat="1" ht="16.95" customHeight="1">
      <c r="A3275" s="35"/>
      <c r="B3275" s="36"/>
      <c r="C3275" s="256" t="s">
        <v>1</v>
      </c>
      <c r="D3275" s="256" t="s">
        <v>4836</v>
      </c>
      <c r="E3275" s="18" t="s">
        <v>1</v>
      </c>
      <c r="F3275" s="188">
        <v>0</v>
      </c>
      <c r="G3275" s="35"/>
      <c r="H3275" s="36"/>
    </row>
    <row r="3276" spans="1:8" s="2" customFormat="1" ht="16.95" customHeight="1">
      <c r="A3276" s="35"/>
      <c r="B3276" s="36"/>
      <c r="C3276" s="256" t="s">
        <v>1</v>
      </c>
      <c r="D3276" s="256" t="s">
        <v>7055</v>
      </c>
      <c r="E3276" s="18" t="s">
        <v>1</v>
      </c>
      <c r="F3276" s="188">
        <v>4.6550000000000002</v>
      </c>
      <c r="G3276" s="35"/>
      <c r="H3276" s="36"/>
    </row>
    <row r="3277" spans="1:8" s="2" customFormat="1" ht="16.95" customHeight="1">
      <c r="A3277" s="35"/>
      <c r="B3277" s="36"/>
      <c r="C3277" s="256" t="s">
        <v>1</v>
      </c>
      <c r="D3277" s="256" t="s">
        <v>7056</v>
      </c>
      <c r="E3277" s="18" t="s">
        <v>1</v>
      </c>
      <c r="F3277" s="188">
        <v>3.34</v>
      </c>
      <c r="G3277" s="35"/>
      <c r="H3277" s="36"/>
    </row>
    <row r="3278" spans="1:8" s="2" customFormat="1" ht="16.95" customHeight="1">
      <c r="A3278" s="35"/>
      <c r="B3278" s="36"/>
      <c r="C3278" s="256" t="s">
        <v>1</v>
      </c>
      <c r="D3278" s="256" t="s">
        <v>7057</v>
      </c>
      <c r="E3278" s="18" t="s">
        <v>1</v>
      </c>
      <c r="F3278" s="188">
        <v>10.055</v>
      </c>
      <c r="G3278" s="35"/>
      <c r="H3278" s="36"/>
    </row>
    <row r="3279" spans="1:8" s="2" customFormat="1" ht="16.95" customHeight="1">
      <c r="A3279" s="35"/>
      <c r="B3279" s="36"/>
      <c r="C3279" s="256" t="s">
        <v>1</v>
      </c>
      <c r="D3279" s="256" t="s">
        <v>7058</v>
      </c>
      <c r="E3279" s="18" t="s">
        <v>1</v>
      </c>
      <c r="F3279" s="188">
        <v>13.815</v>
      </c>
      <c r="G3279" s="35"/>
      <c r="H3279" s="36"/>
    </row>
    <row r="3280" spans="1:8" s="2" customFormat="1" ht="16.95" customHeight="1">
      <c r="A3280" s="35"/>
      <c r="B3280" s="36"/>
      <c r="C3280" s="256" t="s">
        <v>180</v>
      </c>
      <c r="D3280" s="256" t="s">
        <v>590</v>
      </c>
      <c r="E3280" s="18" t="s">
        <v>1</v>
      </c>
      <c r="F3280" s="188">
        <v>31.864999999999998</v>
      </c>
      <c r="G3280" s="35"/>
      <c r="H3280" s="36"/>
    </row>
    <row r="3281" spans="1:8" s="2" customFormat="1" ht="16.95" customHeight="1">
      <c r="A3281" s="35"/>
      <c r="B3281" s="36"/>
      <c r="C3281" s="257" t="s">
        <v>8511</v>
      </c>
      <c r="D3281" s="35"/>
      <c r="E3281" s="35"/>
      <c r="F3281" s="35"/>
      <c r="G3281" s="35"/>
      <c r="H3281" s="36"/>
    </row>
    <row r="3282" spans="1:8" s="2" customFormat="1" ht="16.95" customHeight="1">
      <c r="A3282" s="35"/>
      <c r="B3282" s="36"/>
      <c r="C3282" s="256" t="s">
        <v>2709</v>
      </c>
      <c r="D3282" s="256" t="s">
        <v>181</v>
      </c>
      <c r="E3282" s="18" t="s">
        <v>980</v>
      </c>
      <c r="F3282" s="188">
        <v>31.864999999999998</v>
      </c>
      <c r="G3282" s="35"/>
      <c r="H3282" s="36"/>
    </row>
    <row r="3283" spans="1:8" s="2" customFormat="1" ht="20.399999999999999">
      <c r="A3283" s="35"/>
      <c r="B3283" s="36"/>
      <c r="C3283" s="256" t="s">
        <v>1995</v>
      </c>
      <c r="D3283" s="256" t="s">
        <v>1996</v>
      </c>
      <c r="E3283" s="18" t="s">
        <v>574</v>
      </c>
      <c r="F3283" s="188">
        <v>1.0740000000000001</v>
      </c>
      <c r="G3283" s="35"/>
      <c r="H3283" s="36"/>
    </row>
    <row r="3284" spans="1:8" s="2" customFormat="1" ht="24">
      <c r="A3284" s="35"/>
      <c r="B3284" s="36"/>
      <c r="C3284" s="252" t="s">
        <v>184</v>
      </c>
      <c r="D3284" s="253" t="s">
        <v>185</v>
      </c>
      <c r="E3284" s="254" t="s">
        <v>1</v>
      </c>
      <c r="F3284" s="255">
        <v>30.734999999999999</v>
      </c>
      <c r="G3284" s="35"/>
      <c r="H3284" s="36"/>
    </row>
    <row r="3285" spans="1:8" s="2" customFormat="1" ht="16.95" customHeight="1">
      <c r="A3285" s="35"/>
      <c r="B3285" s="36"/>
      <c r="C3285" s="256" t="s">
        <v>1</v>
      </c>
      <c r="D3285" s="256" t="s">
        <v>576</v>
      </c>
      <c r="E3285" s="18" t="s">
        <v>1</v>
      </c>
      <c r="F3285" s="188">
        <v>0</v>
      </c>
      <c r="G3285" s="35"/>
      <c r="H3285" s="36"/>
    </row>
    <row r="3286" spans="1:8" s="2" customFormat="1" ht="16.95" customHeight="1">
      <c r="A3286" s="35"/>
      <c r="B3286" s="36"/>
      <c r="C3286" s="256" t="s">
        <v>1</v>
      </c>
      <c r="D3286" s="256" t="s">
        <v>4836</v>
      </c>
      <c r="E3286" s="18" t="s">
        <v>1</v>
      </c>
      <c r="F3286" s="188">
        <v>0</v>
      </c>
      <c r="G3286" s="35"/>
      <c r="H3286" s="36"/>
    </row>
    <row r="3287" spans="1:8" s="2" customFormat="1" ht="16.95" customHeight="1">
      <c r="A3287" s="35"/>
      <c r="B3287" s="36"/>
      <c r="C3287" s="256" t="s">
        <v>1</v>
      </c>
      <c r="D3287" s="256" t="s">
        <v>7059</v>
      </c>
      <c r="E3287" s="18" t="s">
        <v>1</v>
      </c>
      <c r="F3287" s="188">
        <v>30.734999999999999</v>
      </c>
      <c r="G3287" s="35"/>
      <c r="H3287" s="36"/>
    </row>
    <row r="3288" spans="1:8" s="2" customFormat="1" ht="16.95" customHeight="1">
      <c r="A3288" s="35"/>
      <c r="B3288" s="36"/>
      <c r="C3288" s="256" t="s">
        <v>184</v>
      </c>
      <c r="D3288" s="256" t="s">
        <v>590</v>
      </c>
      <c r="E3288" s="18" t="s">
        <v>1</v>
      </c>
      <c r="F3288" s="188">
        <v>30.734999999999999</v>
      </c>
      <c r="G3288" s="35"/>
      <c r="H3288" s="36"/>
    </row>
    <row r="3289" spans="1:8" s="2" customFormat="1" ht="16.95" customHeight="1">
      <c r="A3289" s="35"/>
      <c r="B3289" s="36"/>
      <c r="C3289" s="257" t="s">
        <v>8511</v>
      </c>
      <c r="D3289" s="35"/>
      <c r="E3289" s="35"/>
      <c r="F3289" s="35"/>
      <c r="G3289" s="35"/>
      <c r="H3289" s="36"/>
    </row>
    <row r="3290" spans="1:8" s="2" customFormat="1" ht="16.95" customHeight="1">
      <c r="A3290" s="35"/>
      <c r="B3290" s="36"/>
      <c r="C3290" s="256" t="s">
        <v>2729</v>
      </c>
      <c r="D3290" s="256" t="s">
        <v>185</v>
      </c>
      <c r="E3290" s="18" t="s">
        <v>980</v>
      </c>
      <c r="F3290" s="188">
        <v>30.734999999999999</v>
      </c>
      <c r="G3290" s="35"/>
      <c r="H3290" s="36"/>
    </row>
    <row r="3291" spans="1:8" s="2" customFormat="1" ht="20.399999999999999">
      <c r="A3291" s="35"/>
      <c r="B3291" s="36"/>
      <c r="C3291" s="256" t="s">
        <v>1995</v>
      </c>
      <c r="D3291" s="256" t="s">
        <v>1996</v>
      </c>
      <c r="E3291" s="18" t="s">
        <v>574</v>
      </c>
      <c r="F3291" s="188">
        <v>1.0740000000000001</v>
      </c>
      <c r="G3291" s="35"/>
      <c r="H3291" s="36"/>
    </row>
    <row r="3292" spans="1:8" s="2" customFormat="1" ht="24">
      <c r="A3292" s="35"/>
      <c r="B3292" s="36"/>
      <c r="C3292" s="252" t="s">
        <v>188</v>
      </c>
      <c r="D3292" s="253" t="s">
        <v>189</v>
      </c>
      <c r="E3292" s="254" t="s">
        <v>1</v>
      </c>
      <c r="F3292" s="255">
        <v>38.6</v>
      </c>
      <c r="G3292" s="35"/>
      <c r="H3292" s="36"/>
    </row>
    <row r="3293" spans="1:8" s="2" customFormat="1" ht="16.95" customHeight="1">
      <c r="A3293" s="35"/>
      <c r="B3293" s="36"/>
      <c r="C3293" s="257" t="s">
        <v>8511</v>
      </c>
      <c r="D3293" s="35"/>
      <c r="E3293" s="35"/>
      <c r="F3293" s="35"/>
      <c r="G3293" s="35"/>
      <c r="H3293" s="36"/>
    </row>
    <row r="3294" spans="1:8" s="2" customFormat="1" ht="20.399999999999999">
      <c r="A3294" s="35"/>
      <c r="B3294" s="36"/>
      <c r="C3294" s="256" t="s">
        <v>1995</v>
      </c>
      <c r="D3294" s="256" t="s">
        <v>1996</v>
      </c>
      <c r="E3294" s="18" t="s">
        <v>574</v>
      </c>
      <c r="F3294" s="188">
        <v>1.0740000000000001</v>
      </c>
      <c r="G3294" s="35"/>
      <c r="H3294" s="36"/>
    </row>
    <row r="3295" spans="1:8" s="2" customFormat="1" ht="24">
      <c r="A3295" s="35"/>
      <c r="B3295" s="36"/>
      <c r="C3295" s="252" t="s">
        <v>192</v>
      </c>
      <c r="D3295" s="253" t="s">
        <v>193</v>
      </c>
      <c r="E3295" s="254" t="s">
        <v>1</v>
      </c>
      <c r="F3295" s="255">
        <v>2.92</v>
      </c>
      <c r="G3295" s="35"/>
      <c r="H3295" s="36"/>
    </row>
    <row r="3296" spans="1:8" s="2" customFormat="1" ht="16.95" customHeight="1">
      <c r="A3296" s="35"/>
      <c r="B3296" s="36"/>
      <c r="C3296" s="257" t="s">
        <v>8511</v>
      </c>
      <c r="D3296" s="35"/>
      <c r="E3296" s="35"/>
      <c r="F3296" s="35"/>
      <c r="G3296" s="35"/>
      <c r="H3296" s="36"/>
    </row>
    <row r="3297" spans="1:8" s="2" customFormat="1" ht="20.399999999999999">
      <c r="A3297" s="35"/>
      <c r="B3297" s="36"/>
      <c r="C3297" s="256" t="s">
        <v>1995</v>
      </c>
      <c r="D3297" s="256" t="s">
        <v>1996</v>
      </c>
      <c r="E3297" s="18" t="s">
        <v>574</v>
      </c>
      <c r="F3297" s="188">
        <v>1.0740000000000001</v>
      </c>
      <c r="G3297" s="35"/>
      <c r="H3297" s="36"/>
    </row>
    <row r="3298" spans="1:8" s="2" customFormat="1" ht="24">
      <c r="A3298" s="35"/>
      <c r="B3298" s="36"/>
      <c r="C3298" s="252" t="s">
        <v>196</v>
      </c>
      <c r="D3298" s="253" t="s">
        <v>197</v>
      </c>
      <c r="E3298" s="254" t="s">
        <v>1</v>
      </c>
      <c r="F3298" s="255">
        <v>1.385</v>
      </c>
      <c r="G3298" s="35"/>
      <c r="H3298" s="36"/>
    </row>
    <row r="3299" spans="1:8" s="2" customFormat="1" ht="16.95" customHeight="1">
      <c r="A3299" s="35"/>
      <c r="B3299" s="36"/>
      <c r="C3299" s="257" t="s">
        <v>8511</v>
      </c>
      <c r="D3299" s="35"/>
      <c r="E3299" s="35"/>
      <c r="F3299" s="35"/>
      <c r="G3299" s="35"/>
      <c r="H3299" s="36"/>
    </row>
    <row r="3300" spans="1:8" s="2" customFormat="1" ht="20.399999999999999">
      <c r="A3300" s="35"/>
      <c r="B3300" s="36"/>
      <c r="C3300" s="256" t="s">
        <v>1995</v>
      </c>
      <c r="D3300" s="256" t="s">
        <v>1996</v>
      </c>
      <c r="E3300" s="18" t="s">
        <v>574</v>
      </c>
      <c r="F3300" s="188">
        <v>1.0740000000000001</v>
      </c>
      <c r="G3300" s="35"/>
      <c r="H3300" s="36"/>
    </row>
    <row r="3301" spans="1:8" s="2" customFormat="1" ht="24">
      <c r="A3301" s="35"/>
      <c r="B3301" s="36"/>
      <c r="C3301" s="252" t="s">
        <v>199</v>
      </c>
      <c r="D3301" s="253" t="s">
        <v>200</v>
      </c>
      <c r="E3301" s="254" t="s">
        <v>1</v>
      </c>
      <c r="F3301" s="255">
        <v>9.9849999999999994</v>
      </c>
      <c r="G3301" s="35"/>
      <c r="H3301" s="36"/>
    </row>
    <row r="3302" spans="1:8" s="2" customFormat="1" ht="16.95" customHeight="1">
      <c r="A3302" s="35"/>
      <c r="B3302" s="36"/>
      <c r="C3302" s="257" t="s">
        <v>8511</v>
      </c>
      <c r="D3302" s="35"/>
      <c r="E3302" s="35"/>
      <c r="F3302" s="35"/>
      <c r="G3302" s="35"/>
      <c r="H3302" s="36"/>
    </row>
    <row r="3303" spans="1:8" s="2" customFormat="1" ht="20.399999999999999">
      <c r="A3303" s="35"/>
      <c r="B3303" s="36"/>
      <c r="C3303" s="256" t="s">
        <v>1995</v>
      </c>
      <c r="D3303" s="256" t="s">
        <v>1996</v>
      </c>
      <c r="E3303" s="18" t="s">
        <v>574</v>
      </c>
      <c r="F3303" s="188">
        <v>1.0740000000000001</v>
      </c>
      <c r="G3303" s="35"/>
      <c r="H3303" s="36"/>
    </row>
    <row r="3304" spans="1:8" s="2" customFormat="1" ht="24">
      <c r="A3304" s="35"/>
      <c r="B3304" s="36"/>
      <c r="C3304" s="252" t="s">
        <v>202</v>
      </c>
      <c r="D3304" s="253" t="s">
        <v>203</v>
      </c>
      <c r="E3304" s="254" t="s">
        <v>1</v>
      </c>
      <c r="F3304" s="255">
        <v>11.63</v>
      </c>
      <c r="G3304" s="35"/>
      <c r="H3304" s="36"/>
    </row>
    <row r="3305" spans="1:8" s="2" customFormat="1" ht="16.95" customHeight="1">
      <c r="A3305" s="35"/>
      <c r="B3305" s="36"/>
      <c r="C3305" s="257" t="s">
        <v>8511</v>
      </c>
      <c r="D3305" s="35"/>
      <c r="E3305" s="35"/>
      <c r="F3305" s="35"/>
      <c r="G3305" s="35"/>
      <c r="H3305" s="36"/>
    </row>
    <row r="3306" spans="1:8" s="2" customFormat="1" ht="20.399999999999999">
      <c r="A3306" s="35"/>
      <c r="B3306" s="36"/>
      <c r="C3306" s="256" t="s">
        <v>1995</v>
      </c>
      <c r="D3306" s="256" t="s">
        <v>1996</v>
      </c>
      <c r="E3306" s="18" t="s">
        <v>574</v>
      </c>
      <c r="F3306" s="188">
        <v>1.0740000000000001</v>
      </c>
      <c r="G3306" s="35"/>
      <c r="H3306" s="36"/>
    </row>
    <row r="3307" spans="1:8" s="2" customFormat="1" ht="24">
      <c r="A3307" s="35"/>
      <c r="B3307" s="36"/>
      <c r="C3307" s="252" t="s">
        <v>205</v>
      </c>
      <c r="D3307" s="253" t="s">
        <v>206</v>
      </c>
      <c r="E3307" s="254" t="s">
        <v>1</v>
      </c>
      <c r="F3307" s="255">
        <v>8.57</v>
      </c>
      <c r="G3307" s="35"/>
      <c r="H3307" s="36"/>
    </row>
    <row r="3308" spans="1:8" s="2" customFormat="1" ht="16.95" customHeight="1">
      <c r="A3308" s="35"/>
      <c r="B3308" s="36"/>
      <c r="C3308" s="257" t="s">
        <v>8511</v>
      </c>
      <c r="D3308" s="35"/>
      <c r="E3308" s="35"/>
      <c r="F3308" s="35"/>
      <c r="G3308" s="35"/>
      <c r="H3308" s="36"/>
    </row>
    <row r="3309" spans="1:8" s="2" customFormat="1" ht="20.399999999999999">
      <c r="A3309" s="35"/>
      <c r="B3309" s="36"/>
      <c r="C3309" s="256" t="s">
        <v>1995</v>
      </c>
      <c r="D3309" s="256" t="s">
        <v>1996</v>
      </c>
      <c r="E3309" s="18" t="s">
        <v>574</v>
      </c>
      <c r="F3309" s="188">
        <v>1.0740000000000001</v>
      </c>
      <c r="G3309" s="35"/>
      <c r="H3309" s="36"/>
    </row>
    <row r="3310" spans="1:8" s="2" customFormat="1" ht="16.95" customHeight="1">
      <c r="A3310" s="35"/>
      <c r="B3310" s="36"/>
      <c r="C3310" s="252" t="s">
        <v>2973</v>
      </c>
      <c r="D3310" s="253" t="s">
        <v>6676</v>
      </c>
      <c r="E3310" s="254" t="s">
        <v>1</v>
      </c>
      <c r="F3310" s="255">
        <v>938</v>
      </c>
      <c r="G3310" s="35"/>
      <c r="H3310" s="36"/>
    </row>
    <row r="3311" spans="1:8" s="2" customFormat="1" ht="16.95" customHeight="1">
      <c r="A3311" s="35"/>
      <c r="B3311" s="36"/>
      <c r="C3311" s="256" t="s">
        <v>1</v>
      </c>
      <c r="D3311" s="256" t="s">
        <v>7099</v>
      </c>
      <c r="E3311" s="18" t="s">
        <v>1</v>
      </c>
      <c r="F3311" s="188">
        <v>938</v>
      </c>
      <c r="G3311" s="35"/>
      <c r="H3311" s="36"/>
    </row>
    <row r="3312" spans="1:8" s="2" customFormat="1" ht="16.95" customHeight="1">
      <c r="A3312" s="35"/>
      <c r="B3312" s="36"/>
      <c r="C3312" s="256" t="s">
        <v>2973</v>
      </c>
      <c r="D3312" s="256" t="s">
        <v>590</v>
      </c>
      <c r="E3312" s="18" t="s">
        <v>1</v>
      </c>
      <c r="F3312" s="188">
        <v>938</v>
      </c>
      <c r="G3312" s="35"/>
      <c r="H3312" s="36"/>
    </row>
    <row r="3313" spans="1:8" s="2" customFormat="1" ht="16.95" customHeight="1">
      <c r="A3313" s="35"/>
      <c r="B3313" s="36"/>
      <c r="C3313" s="252" t="s">
        <v>208</v>
      </c>
      <c r="D3313" s="253" t="s">
        <v>209</v>
      </c>
      <c r="E3313" s="254" t="s">
        <v>1</v>
      </c>
      <c r="F3313" s="255">
        <v>3.1930000000000001</v>
      </c>
      <c r="G3313" s="35"/>
      <c r="H3313" s="36"/>
    </row>
    <row r="3314" spans="1:8" s="2" customFormat="1" ht="16.95" customHeight="1">
      <c r="A3314" s="35"/>
      <c r="B3314" s="36"/>
      <c r="C3314" s="252" t="s">
        <v>211</v>
      </c>
      <c r="D3314" s="253" t="s">
        <v>212</v>
      </c>
      <c r="E3314" s="254" t="s">
        <v>1</v>
      </c>
      <c r="F3314" s="255">
        <v>1.012</v>
      </c>
      <c r="G3314" s="35"/>
      <c r="H3314" s="36"/>
    </row>
    <row r="3315" spans="1:8" s="2" customFormat="1" ht="16.95" customHeight="1">
      <c r="A3315" s="35"/>
      <c r="B3315" s="36"/>
      <c r="C3315" s="256" t="s">
        <v>1</v>
      </c>
      <c r="D3315" s="256" t="s">
        <v>4836</v>
      </c>
      <c r="E3315" s="18" t="s">
        <v>1</v>
      </c>
      <c r="F3315" s="188">
        <v>0</v>
      </c>
      <c r="G3315" s="35"/>
      <c r="H3315" s="36"/>
    </row>
    <row r="3316" spans="1:8" s="2" customFormat="1" ht="16.95" customHeight="1">
      <c r="A3316" s="35"/>
      <c r="B3316" s="36"/>
      <c r="C3316" s="256" t="s">
        <v>1</v>
      </c>
      <c r="D3316" s="256" t="s">
        <v>6960</v>
      </c>
      <c r="E3316" s="18" t="s">
        <v>1</v>
      </c>
      <c r="F3316" s="188">
        <v>1.012</v>
      </c>
      <c r="G3316" s="35"/>
      <c r="H3316" s="36"/>
    </row>
    <row r="3317" spans="1:8" s="2" customFormat="1" ht="16.95" customHeight="1">
      <c r="A3317" s="35"/>
      <c r="B3317" s="36"/>
      <c r="C3317" s="256" t="s">
        <v>211</v>
      </c>
      <c r="D3317" s="256" t="s">
        <v>590</v>
      </c>
      <c r="E3317" s="18" t="s">
        <v>1</v>
      </c>
      <c r="F3317" s="188">
        <v>1.012</v>
      </c>
      <c r="G3317" s="35"/>
      <c r="H3317" s="36"/>
    </row>
    <row r="3318" spans="1:8" s="2" customFormat="1" ht="16.95" customHeight="1">
      <c r="A3318" s="35"/>
      <c r="B3318" s="36"/>
      <c r="C3318" s="257" t="s">
        <v>8511</v>
      </c>
      <c r="D3318" s="35"/>
      <c r="E3318" s="35"/>
      <c r="F3318" s="35"/>
      <c r="G3318" s="35"/>
      <c r="H3318" s="36"/>
    </row>
    <row r="3319" spans="1:8" s="2" customFormat="1" ht="16.95" customHeight="1">
      <c r="A3319" s="35"/>
      <c r="B3319" s="36"/>
      <c r="C3319" s="256" t="s">
        <v>2034</v>
      </c>
      <c r="D3319" s="256" t="s">
        <v>212</v>
      </c>
      <c r="E3319" s="18" t="s">
        <v>529</v>
      </c>
      <c r="F3319" s="188">
        <v>1.012</v>
      </c>
      <c r="G3319" s="35"/>
      <c r="H3319" s="36"/>
    </row>
    <row r="3320" spans="1:8" s="2" customFormat="1" ht="16.95" customHeight="1">
      <c r="A3320" s="35"/>
      <c r="B3320" s="36"/>
      <c r="C3320" s="256" t="s">
        <v>2040</v>
      </c>
      <c r="D3320" s="256" t="s">
        <v>2041</v>
      </c>
      <c r="E3320" s="18" t="s">
        <v>529</v>
      </c>
      <c r="F3320" s="188">
        <v>1.012</v>
      </c>
      <c r="G3320" s="35"/>
      <c r="H3320" s="36"/>
    </row>
    <row r="3321" spans="1:8" s="2" customFormat="1" ht="16.95" customHeight="1">
      <c r="A3321" s="35"/>
      <c r="B3321" s="36"/>
      <c r="C3321" s="252" t="s">
        <v>214</v>
      </c>
      <c r="D3321" s="253" t="s">
        <v>215</v>
      </c>
      <c r="E3321" s="254" t="s">
        <v>1</v>
      </c>
      <c r="F3321" s="255">
        <v>64.2</v>
      </c>
      <c r="G3321" s="35"/>
      <c r="H3321" s="36"/>
    </row>
    <row r="3322" spans="1:8" s="2" customFormat="1" ht="16.95" customHeight="1">
      <c r="A3322" s="35"/>
      <c r="B3322" s="36"/>
      <c r="C3322" s="252" t="s">
        <v>217</v>
      </c>
      <c r="D3322" s="253" t="s">
        <v>218</v>
      </c>
      <c r="E3322" s="254" t="s">
        <v>1</v>
      </c>
      <c r="F3322" s="255">
        <v>15.414999999999999</v>
      </c>
      <c r="G3322" s="35"/>
      <c r="H3322" s="36"/>
    </row>
    <row r="3323" spans="1:8" s="2" customFormat="1" ht="16.95" customHeight="1">
      <c r="A3323" s="35"/>
      <c r="B3323" s="36"/>
      <c r="C3323" s="252" t="s">
        <v>220</v>
      </c>
      <c r="D3323" s="253" t="s">
        <v>221</v>
      </c>
      <c r="E3323" s="254" t="s">
        <v>1</v>
      </c>
      <c r="F3323" s="255">
        <v>19.088999999999999</v>
      </c>
      <c r="G3323" s="35"/>
      <c r="H3323" s="36"/>
    </row>
    <row r="3324" spans="1:8" s="2" customFormat="1" ht="16.95" customHeight="1">
      <c r="A3324" s="35"/>
      <c r="B3324" s="36"/>
      <c r="C3324" s="252" t="s">
        <v>223</v>
      </c>
      <c r="D3324" s="253" t="s">
        <v>224</v>
      </c>
      <c r="E3324" s="254" t="s">
        <v>1</v>
      </c>
      <c r="F3324" s="255">
        <v>2.9129999999999998</v>
      </c>
      <c r="G3324" s="35"/>
      <c r="H3324" s="36"/>
    </row>
    <row r="3325" spans="1:8" s="2" customFormat="1" ht="16.95" customHeight="1">
      <c r="A3325" s="35"/>
      <c r="B3325" s="36"/>
      <c r="C3325" s="252" t="s">
        <v>226</v>
      </c>
      <c r="D3325" s="253" t="s">
        <v>227</v>
      </c>
      <c r="E3325" s="254" t="s">
        <v>1</v>
      </c>
      <c r="F3325" s="255">
        <v>21.774999999999999</v>
      </c>
      <c r="G3325" s="35"/>
      <c r="H3325" s="36"/>
    </row>
    <row r="3326" spans="1:8" s="2" customFormat="1" ht="24">
      <c r="A3326" s="35"/>
      <c r="B3326" s="36"/>
      <c r="C3326" s="252" t="s">
        <v>229</v>
      </c>
      <c r="D3326" s="253" t="s">
        <v>230</v>
      </c>
      <c r="E3326" s="254" t="s">
        <v>1</v>
      </c>
      <c r="F3326" s="255">
        <v>2.2559999999999998</v>
      </c>
      <c r="G3326" s="35"/>
      <c r="H3326" s="36"/>
    </row>
    <row r="3327" spans="1:8" s="2" customFormat="1" ht="16.95" customHeight="1">
      <c r="A3327" s="35"/>
      <c r="B3327" s="36"/>
      <c r="C3327" s="256" t="s">
        <v>1</v>
      </c>
      <c r="D3327" s="256" t="s">
        <v>4836</v>
      </c>
      <c r="E3327" s="18" t="s">
        <v>1</v>
      </c>
      <c r="F3327" s="188">
        <v>0</v>
      </c>
      <c r="G3327" s="35"/>
      <c r="H3327" s="36"/>
    </row>
    <row r="3328" spans="1:8" s="2" customFormat="1" ht="16.95" customHeight="1">
      <c r="A3328" s="35"/>
      <c r="B3328" s="36"/>
      <c r="C3328" s="256" t="s">
        <v>1</v>
      </c>
      <c r="D3328" s="256" t="s">
        <v>6798</v>
      </c>
      <c r="E3328" s="18" t="s">
        <v>1</v>
      </c>
      <c r="F3328" s="188">
        <v>2.2559999999999998</v>
      </c>
      <c r="G3328" s="35"/>
      <c r="H3328" s="36"/>
    </row>
    <row r="3329" spans="1:8" s="2" customFormat="1" ht="16.95" customHeight="1">
      <c r="A3329" s="35"/>
      <c r="B3329" s="36"/>
      <c r="C3329" s="256" t="s">
        <v>229</v>
      </c>
      <c r="D3329" s="256" t="s">
        <v>590</v>
      </c>
      <c r="E3329" s="18" t="s">
        <v>1</v>
      </c>
      <c r="F3329" s="188">
        <v>2.2559999999999998</v>
      </c>
      <c r="G3329" s="35"/>
      <c r="H3329" s="36"/>
    </row>
    <row r="3330" spans="1:8" s="2" customFormat="1" ht="16.95" customHeight="1">
      <c r="A3330" s="35"/>
      <c r="B3330" s="36"/>
      <c r="C3330" s="257" t="s">
        <v>8511</v>
      </c>
      <c r="D3330" s="35"/>
      <c r="E3330" s="35"/>
      <c r="F3330" s="35"/>
      <c r="G3330" s="35"/>
      <c r="H3330" s="36"/>
    </row>
    <row r="3331" spans="1:8" s="2" customFormat="1" ht="20.399999999999999">
      <c r="A3331" s="35"/>
      <c r="B3331" s="36"/>
      <c r="C3331" s="256" t="s">
        <v>985</v>
      </c>
      <c r="D3331" s="256" t="s">
        <v>230</v>
      </c>
      <c r="E3331" s="18" t="s">
        <v>529</v>
      </c>
      <c r="F3331" s="188">
        <v>2.2559999999999998</v>
      </c>
      <c r="G3331" s="35"/>
      <c r="H3331" s="36"/>
    </row>
    <row r="3332" spans="1:8" s="2" customFormat="1" ht="20.399999999999999">
      <c r="A3332" s="35"/>
      <c r="B3332" s="36"/>
      <c r="C3332" s="256" t="s">
        <v>989</v>
      </c>
      <c r="D3332" s="256" t="s">
        <v>990</v>
      </c>
      <c r="E3332" s="18" t="s">
        <v>529</v>
      </c>
      <c r="F3332" s="188">
        <v>2.2559999999999998</v>
      </c>
      <c r="G3332" s="35"/>
      <c r="H3332" s="36"/>
    </row>
    <row r="3333" spans="1:8" s="2" customFormat="1" ht="16.95" customHeight="1">
      <c r="A3333" s="35"/>
      <c r="B3333" s="36"/>
      <c r="C3333" s="252" t="s">
        <v>6680</v>
      </c>
      <c r="D3333" s="253" t="s">
        <v>233</v>
      </c>
      <c r="E3333" s="254" t="s">
        <v>1</v>
      </c>
      <c r="F3333" s="255">
        <v>762.55799999999999</v>
      </c>
      <c r="G3333" s="35"/>
      <c r="H3333" s="36"/>
    </row>
    <row r="3334" spans="1:8" s="2" customFormat="1" ht="16.95" customHeight="1">
      <c r="A3334" s="35"/>
      <c r="B3334" s="36"/>
      <c r="C3334" s="256" t="s">
        <v>1</v>
      </c>
      <c r="D3334" s="256" t="s">
        <v>2571</v>
      </c>
      <c r="E3334" s="18" t="s">
        <v>1</v>
      </c>
      <c r="F3334" s="188">
        <v>0</v>
      </c>
      <c r="G3334" s="35"/>
      <c r="H3334" s="36"/>
    </row>
    <row r="3335" spans="1:8" s="2" customFormat="1" ht="16.95" customHeight="1">
      <c r="A3335" s="35"/>
      <c r="B3335" s="36"/>
      <c r="C3335" s="256" t="s">
        <v>1</v>
      </c>
      <c r="D3335" s="256" t="s">
        <v>7101</v>
      </c>
      <c r="E3335" s="18" t="s">
        <v>1</v>
      </c>
      <c r="F3335" s="188">
        <v>0</v>
      </c>
      <c r="G3335" s="35"/>
      <c r="H3335" s="36"/>
    </row>
    <row r="3336" spans="1:8" s="2" customFormat="1" ht="16.95" customHeight="1">
      <c r="A3336" s="35"/>
      <c r="B3336" s="36"/>
      <c r="C3336" s="256" t="s">
        <v>1</v>
      </c>
      <c r="D3336" s="256" t="s">
        <v>7110</v>
      </c>
      <c r="E3336" s="18" t="s">
        <v>1</v>
      </c>
      <c r="F3336" s="188">
        <v>709.58299999999997</v>
      </c>
      <c r="G3336" s="35"/>
      <c r="H3336" s="36"/>
    </row>
    <row r="3337" spans="1:8" s="2" customFormat="1" ht="16.95" customHeight="1">
      <c r="A3337" s="35"/>
      <c r="B3337" s="36"/>
      <c r="C3337" s="256" t="s">
        <v>1</v>
      </c>
      <c r="D3337" s="256" t="s">
        <v>2922</v>
      </c>
      <c r="E3337" s="18" t="s">
        <v>1</v>
      </c>
      <c r="F3337" s="188">
        <v>0</v>
      </c>
      <c r="G3337" s="35"/>
      <c r="H3337" s="36"/>
    </row>
    <row r="3338" spans="1:8" s="2" customFormat="1" ht="16.95" customHeight="1">
      <c r="A3338" s="35"/>
      <c r="B3338" s="36"/>
      <c r="C3338" s="256" t="s">
        <v>1</v>
      </c>
      <c r="D3338" s="256" t="s">
        <v>7111</v>
      </c>
      <c r="E3338" s="18" t="s">
        <v>1</v>
      </c>
      <c r="F3338" s="188">
        <v>27.311</v>
      </c>
      <c r="G3338" s="35"/>
      <c r="H3338" s="36"/>
    </row>
    <row r="3339" spans="1:8" s="2" customFormat="1" ht="16.95" customHeight="1">
      <c r="A3339" s="35"/>
      <c r="B3339" s="36"/>
      <c r="C3339" s="256" t="s">
        <v>1</v>
      </c>
      <c r="D3339" s="256" t="s">
        <v>7112</v>
      </c>
      <c r="E3339" s="18" t="s">
        <v>1</v>
      </c>
      <c r="F3339" s="188">
        <v>15.62</v>
      </c>
      <c r="G3339" s="35"/>
      <c r="H3339" s="36"/>
    </row>
    <row r="3340" spans="1:8" s="2" customFormat="1" ht="16.95" customHeight="1">
      <c r="A3340" s="35"/>
      <c r="B3340" s="36"/>
      <c r="C3340" s="256" t="s">
        <v>1</v>
      </c>
      <c r="D3340" s="256" t="s">
        <v>7113</v>
      </c>
      <c r="E3340" s="18" t="s">
        <v>1</v>
      </c>
      <c r="F3340" s="188">
        <v>10.044</v>
      </c>
      <c r="G3340" s="35"/>
      <c r="H3340" s="36"/>
    </row>
    <row r="3341" spans="1:8" s="2" customFormat="1" ht="16.95" customHeight="1">
      <c r="A3341" s="35"/>
      <c r="B3341" s="36"/>
      <c r="C3341" s="256" t="s">
        <v>6680</v>
      </c>
      <c r="D3341" s="256" t="s">
        <v>589</v>
      </c>
      <c r="E3341" s="18" t="s">
        <v>1</v>
      </c>
      <c r="F3341" s="188">
        <v>762.55799999999999</v>
      </c>
      <c r="G3341" s="35"/>
      <c r="H3341" s="36"/>
    </row>
    <row r="3342" spans="1:8" s="2" customFormat="1" ht="16.95" customHeight="1">
      <c r="A3342" s="35"/>
      <c r="B3342" s="36"/>
      <c r="C3342" s="257" t="s">
        <v>8511</v>
      </c>
      <c r="D3342" s="35"/>
      <c r="E3342" s="35"/>
      <c r="F3342" s="35"/>
      <c r="G3342" s="35"/>
      <c r="H3342" s="36"/>
    </row>
    <row r="3343" spans="1:8" s="2" customFormat="1" ht="16.95" customHeight="1">
      <c r="A3343" s="35"/>
      <c r="B3343" s="36"/>
      <c r="C3343" s="256" t="s">
        <v>3063</v>
      </c>
      <c r="D3343" s="256" t="s">
        <v>233</v>
      </c>
      <c r="E3343" s="18" t="s">
        <v>529</v>
      </c>
      <c r="F3343" s="188">
        <v>1033.249</v>
      </c>
      <c r="G3343" s="35"/>
      <c r="H3343" s="36"/>
    </row>
    <row r="3344" spans="1:8" s="2" customFormat="1" ht="16.95" customHeight="1">
      <c r="A3344" s="35"/>
      <c r="B3344" s="36"/>
      <c r="C3344" s="256" t="s">
        <v>3069</v>
      </c>
      <c r="D3344" s="256" t="s">
        <v>3070</v>
      </c>
      <c r="E3344" s="18" t="s">
        <v>529</v>
      </c>
      <c r="F3344" s="188">
        <v>1188.2360000000001</v>
      </c>
      <c r="G3344" s="35"/>
      <c r="H3344" s="36"/>
    </row>
    <row r="3345" spans="1:8" s="2" customFormat="1" ht="16.95" customHeight="1">
      <c r="A3345" s="35"/>
      <c r="B3345" s="36"/>
      <c r="C3345" s="252" t="s">
        <v>6682</v>
      </c>
      <c r="D3345" s="253" t="s">
        <v>233</v>
      </c>
      <c r="E3345" s="254" t="s">
        <v>1</v>
      </c>
      <c r="F3345" s="255">
        <v>270.69099999999997</v>
      </c>
      <c r="G3345" s="35"/>
      <c r="H3345" s="36"/>
    </row>
    <row r="3346" spans="1:8" s="2" customFormat="1" ht="16.95" customHeight="1">
      <c r="A3346" s="35"/>
      <c r="B3346" s="36"/>
      <c r="C3346" s="256" t="s">
        <v>1</v>
      </c>
      <c r="D3346" s="256" t="s">
        <v>7105</v>
      </c>
      <c r="E3346" s="18" t="s">
        <v>1</v>
      </c>
      <c r="F3346" s="188">
        <v>0</v>
      </c>
      <c r="G3346" s="35"/>
      <c r="H3346" s="36"/>
    </row>
    <row r="3347" spans="1:8" s="2" customFormat="1" ht="16.95" customHeight="1">
      <c r="A3347" s="35"/>
      <c r="B3347" s="36"/>
      <c r="C3347" s="256" t="s">
        <v>1</v>
      </c>
      <c r="D3347" s="256" t="s">
        <v>7106</v>
      </c>
      <c r="E3347" s="18" t="s">
        <v>1</v>
      </c>
      <c r="F3347" s="188">
        <v>242.095</v>
      </c>
      <c r="G3347" s="35"/>
      <c r="H3347" s="36"/>
    </row>
    <row r="3348" spans="1:8" s="2" customFormat="1" ht="16.95" customHeight="1">
      <c r="A3348" s="35"/>
      <c r="B3348" s="36"/>
      <c r="C3348" s="256" t="s">
        <v>1</v>
      </c>
      <c r="D3348" s="256" t="s">
        <v>2922</v>
      </c>
      <c r="E3348" s="18" t="s">
        <v>1</v>
      </c>
      <c r="F3348" s="188">
        <v>0</v>
      </c>
      <c r="G3348" s="35"/>
      <c r="H3348" s="36"/>
    </row>
    <row r="3349" spans="1:8" s="2" customFormat="1" ht="16.95" customHeight="1">
      <c r="A3349" s="35"/>
      <c r="B3349" s="36"/>
      <c r="C3349" s="256" t="s">
        <v>1</v>
      </c>
      <c r="D3349" s="256" t="s">
        <v>7119</v>
      </c>
      <c r="E3349" s="18" t="s">
        <v>1</v>
      </c>
      <c r="F3349" s="188">
        <v>28.596</v>
      </c>
      <c r="G3349" s="35"/>
      <c r="H3349" s="36"/>
    </row>
    <row r="3350" spans="1:8" s="2" customFormat="1" ht="16.95" customHeight="1">
      <c r="A3350" s="35"/>
      <c r="B3350" s="36"/>
      <c r="C3350" s="256" t="s">
        <v>6682</v>
      </c>
      <c r="D3350" s="256" t="s">
        <v>589</v>
      </c>
      <c r="E3350" s="18" t="s">
        <v>1</v>
      </c>
      <c r="F3350" s="188">
        <v>270.69099999999997</v>
      </c>
      <c r="G3350" s="35"/>
      <c r="H3350" s="36"/>
    </row>
    <row r="3351" spans="1:8" s="2" customFormat="1" ht="16.95" customHeight="1">
      <c r="A3351" s="35"/>
      <c r="B3351" s="36"/>
      <c r="C3351" s="257" t="s">
        <v>8511</v>
      </c>
      <c r="D3351" s="35"/>
      <c r="E3351" s="35"/>
      <c r="F3351" s="35"/>
      <c r="G3351" s="35"/>
      <c r="H3351" s="36"/>
    </row>
    <row r="3352" spans="1:8" s="2" customFormat="1" ht="16.95" customHeight="1">
      <c r="A3352" s="35"/>
      <c r="B3352" s="36"/>
      <c r="C3352" s="256" t="s">
        <v>3063</v>
      </c>
      <c r="D3352" s="256" t="s">
        <v>233</v>
      </c>
      <c r="E3352" s="18" t="s">
        <v>529</v>
      </c>
      <c r="F3352" s="188">
        <v>1033.249</v>
      </c>
      <c r="G3352" s="35"/>
      <c r="H3352" s="36"/>
    </row>
    <row r="3353" spans="1:8" s="2" customFormat="1" ht="16.95" customHeight="1">
      <c r="A3353" s="35"/>
      <c r="B3353" s="36"/>
      <c r="C3353" s="256" t="s">
        <v>3069</v>
      </c>
      <c r="D3353" s="256" t="s">
        <v>3070</v>
      </c>
      <c r="E3353" s="18" t="s">
        <v>529</v>
      </c>
      <c r="F3353" s="188">
        <v>1188.2360000000001</v>
      </c>
      <c r="G3353" s="35"/>
      <c r="H3353" s="36"/>
    </row>
    <row r="3354" spans="1:8" s="2" customFormat="1" ht="16.95" customHeight="1">
      <c r="A3354" s="35"/>
      <c r="B3354" s="36"/>
      <c r="C3354" s="252" t="s">
        <v>232</v>
      </c>
      <c r="D3354" s="253" t="s">
        <v>233</v>
      </c>
      <c r="E3354" s="254" t="s">
        <v>1</v>
      </c>
      <c r="F3354" s="255">
        <v>0</v>
      </c>
      <c r="G3354" s="35"/>
      <c r="H3354" s="36"/>
    </row>
    <row r="3355" spans="1:8" s="2" customFormat="1" ht="16.95" customHeight="1">
      <c r="A3355" s="35"/>
      <c r="B3355" s="36"/>
      <c r="C3355" s="252" t="s">
        <v>235</v>
      </c>
      <c r="D3355" s="253" t="s">
        <v>233</v>
      </c>
      <c r="E3355" s="254" t="s">
        <v>1</v>
      </c>
      <c r="F3355" s="255">
        <v>0</v>
      </c>
      <c r="G3355" s="35"/>
      <c r="H3355" s="36"/>
    </row>
    <row r="3356" spans="1:8" s="2" customFormat="1" ht="16.95" customHeight="1">
      <c r="A3356" s="35"/>
      <c r="B3356" s="36"/>
      <c r="C3356" s="252" t="s">
        <v>237</v>
      </c>
      <c r="D3356" s="253" t="s">
        <v>233</v>
      </c>
      <c r="E3356" s="254" t="s">
        <v>1</v>
      </c>
      <c r="F3356" s="255">
        <v>0</v>
      </c>
      <c r="G3356" s="35"/>
      <c r="H3356" s="36"/>
    </row>
    <row r="3357" spans="1:8" s="2" customFormat="1" ht="16.95" customHeight="1">
      <c r="A3357" s="35"/>
      <c r="B3357" s="36"/>
      <c r="C3357" s="252" t="s">
        <v>239</v>
      </c>
      <c r="D3357" s="253" t="s">
        <v>233</v>
      </c>
      <c r="E3357" s="254" t="s">
        <v>1</v>
      </c>
      <c r="F3357" s="255">
        <v>0</v>
      </c>
      <c r="G3357" s="35"/>
      <c r="H3357" s="36"/>
    </row>
    <row r="3358" spans="1:8" s="2" customFormat="1" ht="24">
      <c r="A3358" s="35"/>
      <c r="B3358" s="36"/>
      <c r="C3358" s="252" t="s">
        <v>6684</v>
      </c>
      <c r="D3358" s="253" t="s">
        <v>6685</v>
      </c>
      <c r="E3358" s="254" t="s">
        <v>1</v>
      </c>
      <c r="F3358" s="255">
        <v>647.67100000000005</v>
      </c>
      <c r="G3358" s="35"/>
      <c r="H3358" s="36"/>
    </row>
    <row r="3359" spans="1:8" s="2" customFormat="1" ht="16.95" customHeight="1">
      <c r="A3359" s="35"/>
      <c r="B3359" s="36"/>
      <c r="C3359" s="256" t="s">
        <v>1</v>
      </c>
      <c r="D3359" s="256" t="s">
        <v>7100</v>
      </c>
      <c r="E3359" s="18" t="s">
        <v>1</v>
      </c>
      <c r="F3359" s="188">
        <v>0</v>
      </c>
      <c r="G3359" s="35"/>
      <c r="H3359" s="36"/>
    </row>
    <row r="3360" spans="1:8" s="2" customFormat="1" ht="16.95" customHeight="1">
      <c r="A3360" s="35"/>
      <c r="B3360" s="36"/>
      <c r="C3360" s="256" t="s">
        <v>1</v>
      </c>
      <c r="D3360" s="256" t="s">
        <v>7101</v>
      </c>
      <c r="E3360" s="18" t="s">
        <v>1</v>
      </c>
      <c r="F3360" s="188">
        <v>0</v>
      </c>
      <c r="G3360" s="35"/>
      <c r="H3360" s="36"/>
    </row>
    <row r="3361" spans="1:8" s="2" customFormat="1" ht="16.95" customHeight="1">
      <c r="A3361" s="35"/>
      <c r="B3361" s="36"/>
      <c r="C3361" s="256" t="s">
        <v>1</v>
      </c>
      <c r="D3361" s="256" t="s">
        <v>7102</v>
      </c>
      <c r="E3361" s="18" t="s">
        <v>1</v>
      </c>
      <c r="F3361" s="188">
        <v>647.67100000000005</v>
      </c>
      <c r="G3361" s="35"/>
      <c r="H3361" s="36"/>
    </row>
    <row r="3362" spans="1:8" s="2" customFormat="1" ht="16.95" customHeight="1">
      <c r="A3362" s="35"/>
      <c r="B3362" s="36"/>
      <c r="C3362" s="256" t="s">
        <v>6684</v>
      </c>
      <c r="D3362" s="256" t="s">
        <v>589</v>
      </c>
      <c r="E3362" s="18" t="s">
        <v>1</v>
      </c>
      <c r="F3362" s="188">
        <v>647.67100000000005</v>
      </c>
      <c r="G3362" s="35"/>
      <c r="H3362" s="36"/>
    </row>
    <row r="3363" spans="1:8" s="2" customFormat="1" ht="16.95" customHeight="1">
      <c r="A3363" s="35"/>
      <c r="B3363" s="36"/>
      <c r="C3363" s="257" t="s">
        <v>8511</v>
      </c>
      <c r="D3363" s="35"/>
      <c r="E3363" s="35"/>
      <c r="F3363" s="35"/>
      <c r="G3363" s="35"/>
      <c r="H3363" s="36"/>
    </row>
    <row r="3364" spans="1:8" s="2" customFormat="1" ht="20.399999999999999">
      <c r="A3364" s="35"/>
      <c r="B3364" s="36"/>
      <c r="C3364" s="256" t="s">
        <v>3004</v>
      </c>
      <c r="D3364" s="256" t="s">
        <v>3005</v>
      </c>
      <c r="E3364" s="18" t="s">
        <v>529</v>
      </c>
      <c r="F3364" s="188">
        <v>889.76599999999996</v>
      </c>
      <c r="G3364" s="35"/>
      <c r="H3364" s="36"/>
    </row>
    <row r="3365" spans="1:8" s="2" customFormat="1" ht="30.6">
      <c r="A3365" s="35"/>
      <c r="B3365" s="36"/>
      <c r="C3365" s="256" t="s">
        <v>3009</v>
      </c>
      <c r="D3365" s="256" t="s">
        <v>3010</v>
      </c>
      <c r="E3365" s="18" t="s">
        <v>529</v>
      </c>
      <c r="F3365" s="188">
        <v>1212.7550000000001</v>
      </c>
      <c r="G3365" s="35"/>
      <c r="H3365" s="36"/>
    </row>
    <row r="3366" spans="1:8" s="2" customFormat="1" ht="24">
      <c r="A3366" s="35"/>
      <c r="B3366" s="36"/>
      <c r="C3366" s="252" t="s">
        <v>6687</v>
      </c>
      <c r="D3366" s="253" t="s">
        <v>251</v>
      </c>
      <c r="E3366" s="254" t="s">
        <v>1</v>
      </c>
      <c r="F3366" s="255">
        <v>242.095</v>
      </c>
      <c r="G3366" s="35"/>
      <c r="H3366" s="36"/>
    </row>
    <row r="3367" spans="1:8" s="2" customFormat="1" ht="16.95" customHeight="1">
      <c r="A3367" s="35"/>
      <c r="B3367" s="36"/>
      <c r="C3367" s="256" t="s">
        <v>1</v>
      </c>
      <c r="D3367" s="256" t="s">
        <v>7105</v>
      </c>
      <c r="E3367" s="18" t="s">
        <v>1</v>
      </c>
      <c r="F3367" s="188">
        <v>0</v>
      </c>
      <c r="G3367" s="35"/>
      <c r="H3367" s="36"/>
    </row>
    <row r="3368" spans="1:8" s="2" customFormat="1" ht="16.95" customHeight="1">
      <c r="A3368" s="35"/>
      <c r="B3368" s="36"/>
      <c r="C3368" s="256" t="s">
        <v>1</v>
      </c>
      <c r="D3368" s="256" t="s">
        <v>7106</v>
      </c>
      <c r="E3368" s="18" t="s">
        <v>1</v>
      </c>
      <c r="F3368" s="188">
        <v>242.095</v>
      </c>
      <c r="G3368" s="35"/>
      <c r="H3368" s="36"/>
    </row>
    <row r="3369" spans="1:8" s="2" customFormat="1" ht="16.95" customHeight="1">
      <c r="A3369" s="35"/>
      <c r="B3369" s="36"/>
      <c r="C3369" s="256" t="s">
        <v>6687</v>
      </c>
      <c r="D3369" s="256" t="s">
        <v>589</v>
      </c>
      <c r="E3369" s="18" t="s">
        <v>1</v>
      </c>
      <c r="F3369" s="188">
        <v>242.095</v>
      </c>
      <c r="G3369" s="35"/>
      <c r="H3369" s="36"/>
    </row>
    <row r="3370" spans="1:8" s="2" customFormat="1" ht="16.95" customHeight="1">
      <c r="A3370" s="35"/>
      <c r="B3370" s="36"/>
      <c r="C3370" s="257" t="s">
        <v>8511</v>
      </c>
      <c r="D3370" s="35"/>
      <c r="E3370" s="35"/>
      <c r="F3370" s="35"/>
      <c r="G3370" s="35"/>
      <c r="H3370" s="36"/>
    </row>
    <row r="3371" spans="1:8" s="2" customFormat="1" ht="20.399999999999999">
      <c r="A3371" s="35"/>
      <c r="B3371" s="36"/>
      <c r="C3371" s="256" t="s">
        <v>3004</v>
      </c>
      <c r="D3371" s="256" t="s">
        <v>3005</v>
      </c>
      <c r="E3371" s="18" t="s">
        <v>529</v>
      </c>
      <c r="F3371" s="188">
        <v>889.76599999999996</v>
      </c>
      <c r="G3371" s="35"/>
      <c r="H3371" s="36"/>
    </row>
    <row r="3372" spans="1:8" s="2" customFormat="1" ht="30.6">
      <c r="A3372" s="35"/>
      <c r="B3372" s="36"/>
      <c r="C3372" s="256" t="s">
        <v>3009</v>
      </c>
      <c r="D3372" s="256" t="s">
        <v>3010</v>
      </c>
      <c r="E3372" s="18" t="s">
        <v>529</v>
      </c>
      <c r="F3372" s="188">
        <v>1212.7550000000001</v>
      </c>
      <c r="G3372" s="35"/>
      <c r="H3372" s="36"/>
    </row>
    <row r="3373" spans="1:8" s="2" customFormat="1" ht="16.95" customHeight="1">
      <c r="A3373" s="35"/>
      <c r="B3373" s="36"/>
      <c r="C3373" s="252" t="s">
        <v>241</v>
      </c>
      <c r="D3373" s="253" t="s">
        <v>242</v>
      </c>
      <c r="E3373" s="254" t="s">
        <v>1</v>
      </c>
      <c r="F3373" s="255">
        <v>0</v>
      </c>
      <c r="G3373" s="35"/>
      <c r="H3373" s="36"/>
    </row>
    <row r="3374" spans="1:8" s="2" customFormat="1" ht="16.95" customHeight="1">
      <c r="A3374" s="35"/>
      <c r="B3374" s="36"/>
      <c r="C3374" s="252" t="s">
        <v>244</v>
      </c>
      <c r="D3374" s="253" t="s">
        <v>245</v>
      </c>
      <c r="E3374" s="254" t="s">
        <v>1</v>
      </c>
      <c r="F3374" s="255">
        <v>0</v>
      </c>
      <c r="G3374" s="35"/>
      <c r="H3374" s="36"/>
    </row>
    <row r="3375" spans="1:8" s="2" customFormat="1" ht="16.95" customHeight="1">
      <c r="A3375" s="35"/>
      <c r="B3375" s="36"/>
      <c r="C3375" s="252" t="s">
        <v>247</v>
      </c>
      <c r="D3375" s="253" t="s">
        <v>248</v>
      </c>
      <c r="E3375" s="254" t="s">
        <v>1</v>
      </c>
      <c r="F3375" s="255">
        <v>0</v>
      </c>
      <c r="G3375" s="35"/>
      <c r="H3375" s="36"/>
    </row>
    <row r="3376" spans="1:8" s="2" customFormat="1" ht="24">
      <c r="A3376" s="35"/>
      <c r="B3376" s="36"/>
      <c r="C3376" s="252" t="s">
        <v>250</v>
      </c>
      <c r="D3376" s="253" t="s">
        <v>251</v>
      </c>
      <c r="E3376" s="254" t="s">
        <v>1</v>
      </c>
      <c r="F3376" s="255">
        <v>0</v>
      </c>
      <c r="G3376" s="35"/>
      <c r="H3376" s="36"/>
    </row>
    <row r="3377" spans="1:8" s="2" customFormat="1" ht="24">
      <c r="A3377" s="35"/>
      <c r="B3377" s="36"/>
      <c r="C3377" s="252" t="s">
        <v>6689</v>
      </c>
      <c r="D3377" s="253" t="s">
        <v>258</v>
      </c>
      <c r="E3377" s="254" t="s">
        <v>1</v>
      </c>
      <c r="F3377" s="255">
        <v>112.224</v>
      </c>
      <c r="G3377" s="35"/>
      <c r="H3377" s="36"/>
    </row>
    <row r="3378" spans="1:8" s="2" customFormat="1" ht="16.95" customHeight="1">
      <c r="A3378" s="35"/>
      <c r="B3378" s="36"/>
      <c r="C3378" s="256" t="s">
        <v>1</v>
      </c>
      <c r="D3378" s="256" t="s">
        <v>7100</v>
      </c>
      <c r="E3378" s="18" t="s">
        <v>1</v>
      </c>
      <c r="F3378" s="188">
        <v>0</v>
      </c>
      <c r="G3378" s="35"/>
      <c r="H3378" s="36"/>
    </row>
    <row r="3379" spans="1:8" s="2" customFormat="1" ht="16.95" customHeight="1">
      <c r="A3379" s="35"/>
      <c r="B3379" s="36"/>
      <c r="C3379" s="256" t="s">
        <v>1</v>
      </c>
      <c r="D3379" s="256" t="s">
        <v>7101</v>
      </c>
      <c r="E3379" s="18" t="s">
        <v>1</v>
      </c>
      <c r="F3379" s="188">
        <v>0</v>
      </c>
      <c r="G3379" s="35"/>
      <c r="H3379" s="36"/>
    </row>
    <row r="3380" spans="1:8" s="2" customFormat="1" ht="16.95" customHeight="1">
      <c r="A3380" s="35"/>
      <c r="B3380" s="36"/>
      <c r="C3380" s="256" t="s">
        <v>1</v>
      </c>
      <c r="D3380" s="256" t="s">
        <v>2922</v>
      </c>
      <c r="E3380" s="18" t="s">
        <v>1</v>
      </c>
      <c r="F3380" s="188">
        <v>0</v>
      </c>
      <c r="G3380" s="35"/>
      <c r="H3380" s="36"/>
    </row>
    <row r="3381" spans="1:8" s="2" customFormat="1" ht="16.95" customHeight="1">
      <c r="A3381" s="35"/>
      <c r="B3381" s="36"/>
      <c r="C3381" s="256" t="s">
        <v>1</v>
      </c>
      <c r="D3381" s="256" t="s">
        <v>7103</v>
      </c>
      <c r="E3381" s="18" t="s">
        <v>1</v>
      </c>
      <c r="F3381" s="188">
        <v>38.744</v>
      </c>
      <c r="G3381" s="35"/>
      <c r="H3381" s="36"/>
    </row>
    <row r="3382" spans="1:8" s="2" customFormat="1" ht="16.95" customHeight="1">
      <c r="A3382" s="35"/>
      <c r="B3382" s="36"/>
      <c r="C3382" s="256" t="s">
        <v>1</v>
      </c>
      <c r="D3382" s="256" t="s">
        <v>3160</v>
      </c>
      <c r="E3382" s="18" t="s">
        <v>1</v>
      </c>
      <c r="F3382" s="188">
        <v>48.238999999999997</v>
      </c>
      <c r="G3382" s="35"/>
      <c r="H3382" s="36"/>
    </row>
    <row r="3383" spans="1:8" s="2" customFormat="1" ht="16.95" customHeight="1">
      <c r="A3383" s="35"/>
      <c r="B3383" s="36"/>
      <c r="C3383" s="256" t="s">
        <v>1</v>
      </c>
      <c r="D3383" s="256" t="s">
        <v>7104</v>
      </c>
      <c r="E3383" s="18" t="s">
        <v>1</v>
      </c>
      <c r="F3383" s="188">
        <v>25.241</v>
      </c>
      <c r="G3383" s="35"/>
      <c r="H3383" s="36"/>
    </row>
    <row r="3384" spans="1:8" s="2" customFormat="1" ht="16.95" customHeight="1">
      <c r="A3384" s="35"/>
      <c r="B3384" s="36"/>
      <c r="C3384" s="256" t="s">
        <v>6689</v>
      </c>
      <c r="D3384" s="256" t="s">
        <v>589</v>
      </c>
      <c r="E3384" s="18" t="s">
        <v>1</v>
      </c>
      <c r="F3384" s="188">
        <v>112.224</v>
      </c>
      <c r="G3384" s="35"/>
      <c r="H3384" s="36"/>
    </row>
    <row r="3385" spans="1:8" s="2" customFormat="1" ht="16.95" customHeight="1">
      <c r="A3385" s="35"/>
      <c r="B3385" s="36"/>
      <c r="C3385" s="257" t="s">
        <v>8511</v>
      </c>
      <c r="D3385" s="35"/>
      <c r="E3385" s="35"/>
      <c r="F3385" s="35"/>
      <c r="G3385" s="35"/>
      <c r="H3385" s="36"/>
    </row>
    <row r="3386" spans="1:8" s="2" customFormat="1" ht="16.95" customHeight="1">
      <c r="A3386" s="35"/>
      <c r="B3386" s="36"/>
      <c r="C3386" s="256" t="s">
        <v>3060</v>
      </c>
      <c r="D3386" s="256" t="s">
        <v>258</v>
      </c>
      <c r="E3386" s="18" t="s">
        <v>529</v>
      </c>
      <c r="F3386" s="188">
        <v>164.804</v>
      </c>
      <c r="G3386" s="35"/>
      <c r="H3386" s="36"/>
    </row>
    <row r="3387" spans="1:8" s="2" customFormat="1" ht="30.6">
      <c r="A3387" s="35"/>
      <c r="B3387" s="36"/>
      <c r="C3387" s="256" t="s">
        <v>3009</v>
      </c>
      <c r="D3387" s="256" t="s">
        <v>3010</v>
      </c>
      <c r="E3387" s="18" t="s">
        <v>529</v>
      </c>
      <c r="F3387" s="188">
        <v>1212.7550000000001</v>
      </c>
      <c r="G3387" s="35"/>
      <c r="H3387" s="36"/>
    </row>
    <row r="3388" spans="1:8" s="2" customFormat="1" ht="16.95" customHeight="1">
      <c r="A3388" s="35"/>
      <c r="B3388" s="36"/>
      <c r="C3388" s="252" t="s">
        <v>6691</v>
      </c>
      <c r="D3388" s="253" t="s">
        <v>6692</v>
      </c>
      <c r="E3388" s="254" t="s">
        <v>1</v>
      </c>
      <c r="F3388" s="255">
        <v>52.58</v>
      </c>
      <c r="G3388" s="35"/>
      <c r="H3388" s="36"/>
    </row>
    <row r="3389" spans="1:8" s="2" customFormat="1" ht="16.95" customHeight="1">
      <c r="A3389" s="35"/>
      <c r="B3389" s="36"/>
      <c r="C3389" s="256" t="s">
        <v>1</v>
      </c>
      <c r="D3389" s="256" t="s">
        <v>7105</v>
      </c>
      <c r="E3389" s="18" t="s">
        <v>1</v>
      </c>
      <c r="F3389" s="188">
        <v>0</v>
      </c>
      <c r="G3389" s="35"/>
      <c r="H3389" s="36"/>
    </row>
    <row r="3390" spans="1:8" s="2" customFormat="1" ht="16.95" customHeight="1">
      <c r="A3390" s="35"/>
      <c r="B3390" s="36"/>
      <c r="C3390" s="256" t="s">
        <v>1</v>
      </c>
      <c r="D3390" s="256" t="s">
        <v>2922</v>
      </c>
      <c r="E3390" s="18" t="s">
        <v>1</v>
      </c>
      <c r="F3390" s="188">
        <v>0</v>
      </c>
      <c r="G3390" s="35"/>
      <c r="H3390" s="36"/>
    </row>
    <row r="3391" spans="1:8" s="2" customFormat="1" ht="16.95" customHeight="1">
      <c r="A3391" s="35"/>
      <c r="B3391" s="36"/>
      <c r="C3391" s="256" t="s">
        <v>1</v>
      </c>
      <c r="D3391" s="256" t="s">
        <v>7107</v>
      </c>
      <c r="E3391" s="18" t="s">
        <v>1</v>
      </c>
      <c r="F3391" s="188">
        <v>52.58</v>
      </c>
      <c r="G3391" s="35"/>
      <c r="H3391" s="36"/>
    </row>
    <row r="3392" spans="1:8" s="2" customFormat="1" ht="16.95" customHeight="1">
      <c r="A3392" s="35"/>
      <c r="B3392" s="36"/>
      <c r="C3392" s="256" t="s">
        <v>6691</v>
      </c>
      <c r="D3392" s="256" t="s">
        <v>589</v>
      </c>
      <c r="E3392" s="18" t="s">
        <v>1</v>
      </c>
      <c r="F3392" s="188">
        <v>52.58</v>
      </c>
      <c r="G3392" s="35"/>
      <c r="H3392" s="36"/>
    </row>
    <row r="3393" spans="1:8" s="2" customFormat="1" ht="16.95" customHeight="1">
      <c r="A3393" s="35"/>
      <c r="B3393" s="36"/>
      <c r="C3393" s="257" t="s">
        <v>8511</v>
      </c>
      <c r="D3393" s="35"/>
      <c r="E3393" s="35"/>
      <c r="F3393" s="35"/>
      <c r="G3393" s="35"/>
      <c r="H3393" s="36"/>
    </row>
    <row r="3394" spans="1:8" s="2" customFormat="1" ht="16.95" customHeight="1">
      <c r="A3394" s="35"/>
      <c r="B3394" s="36"/>
      <c r="C3394" s="256" t="s">
        <v>3060</v>
      </c>
      <c r="D3394" s="256" t="s">
        <v>258</v>
      </c>
      <c r="E3394" s="18" t="s">
        <v>529</v>
      </c>
      <c r="F3394" s="188">
        <v>164.804</v>
      </c>
      <c r="G3394" s="35"/>
      <c r="H3394" s="36"/>
    </row>
    <row r="3395" spans="1:8" s="2" customFormat="1" ht="30.6">
      <c r="A3395" s="35"/>
      <c r="B3395" s="36"/>
      <c r="C3395" s="256" t="s">
        <v>3009</v>
      </c>
      <c r="D3395" s="256" t="s">
        <v>3010</v>
      </c>
      <c r="E3395" s="18" t="s">
        <v>529</v>
      </c>
      <c r="F3395" s="188">
        <v>1212.7550000000001</v>
      </c>
      <c r="G3395" s="35"/>
      <c r="H3395" s="36"/>
    </row>
    <row r="3396" spans="1:8" s="2" customFormat="1" ht="16.95" customHeight="1">
      <c r="A3396" s="35"/>
      <c r="B3396" s="36"/>
      <c r="C3396" s="252" t="s">
        <v>253</v>
      </c>
      <c r="D3396" s="253" t="s">
        <v>254</v>
      </c>
      <c r="E3396" s="254" t="s">
        <v>1</v>
      </c>
      <c r="F3396" s="255">
        <v>0</v>
      </c>
      <c r="G3396" s="35"/>
      <c r="H3396" s="36"/>
    </row>
    <row r="3397" spans="1:8" s="2" customFormat="1" ht="24">
      <c r="A3397" s="35"/>
      <c r="B3397" s="36"/>
      <c r="C3397" s="252" t="s">
        <v>257</v>
      </c>
      <c r="D3397" s="253" t="s">
        <v>258</v>
      </c>
      <c r="E3397" s="254" t="s">
        <v>1</v>
      </c>
      <c r="F3397" s="255">
        <v>0</v>
      </c>
      <c r="G3397" s="35"/>
      <c r="H3397" s="36"/>
    </row>
    <row r="3398" spans="1:8" s="2" customFormat="1" ht="16.95" customHeight="1">
      <c r="A3398" s="35"/>
      <c r="B3398" s="36"/>
      <c r="C3398" s="252" t="s">
        <v>260</v>
      </c>
      <c r="D3398" s="253" t="s">
        <v>261</v>
      </c>
      <c r="E3398" s="254" t="s">
        <v>1</v>
      </c>
      <c r="F3398" s="255">
        <v>0</v>
      </c>
      <c r="G3398" s="35"/>
      <c r="H3398" s="36"/>
    </row>
    <row r="3399" spans="1:8" s="2" customFormat="1" ht="16.95" customHeight="1">
      <c r="A3399" s="35"/>
      <c r="B3399" s="36"/>
      <c r="C3399" s="252" t="s">
        <v>263</v>
      </c>
      <c r="D3399" s="253" t="s">
        <v>254</v>
      </c>
      <c r="E3399" s="254" t="s">
        <v>1</v>
      </c>
      <c r="F3399" s="255">
        <v>0</v>
      </c>
      <c r="G3399" s="35"/>
      <c r="H3399" s="36"/>
    </row>
    <row r="3400" spans="1:8" s="2" customFormat="1" ht="24">
      <c r="A3400" s="35"/>
      <c r="B3400" s="36"/>
      <c r="C3400" s="252" t="s">
        <v>265</v>
      </c>
      <c r="D3400" s="253" t="s">
        <v>266</v>
      </c>
      <c r="E3400" s="254" t="s">
        <v>1</v>
      </c>
      <c r="F3400" s="255">
        <v>0</v>
      </c>
      <c r="G3400" s="35"/>
      <c r="H3400" s="36"/>
    </row>
    <row r="3401" spans="1:8" s="2" customFormat="1" ht="16.95" customHeight="1">
      <c r="A3401" s="35"/>
      <c r="B3401" s="36"/>
      <c r="C3401" s="257" t="s">
        <v>8511</v>
      </c>
      <c r="D3401" s="35"/>
      <c r="E3401" s="35"/>
      <c r="F3401" s="35"/>
      <c r="G3401" s="35"/>
      <c r="H3401" s="36"/>
    </row>
    <row r="3402" spans="1:8" s="2" customFormat="1" ht="30.6">
      <c r="A3402" s="35"/>
      <c r="B3402" s="36"/>
      <c r="C3402" s="256" t="s">
        <v>3029</v>
      </c>
      <c r="D3402" s="256" t="s">
        <v>3030</v>
      </c>
      <c r="E3402" s="18" t="s">
        <v>529</v>
      </c>
      <c r="F3402" s="188">
        <v>1033.1669999999999</v>
      </c>
      <c r="G3402" s="35"/>
      <c r="H3402" s="36"/>
    </row>
    <row r="3403" spans="1:8" s="2" customFormat="1" ht="20.399999999999999">
      <c r="A3403" s="35"/>
      <c r="B3403" s="36"/>
      <c r="C3403" s="256" t="s">
        <v>3055</v>
      </c>
      <c r="D3403" s="256" t="s">
        <v>3056</v>
      </c>
      <c r="E3403" s="18" t="s">
        <v>529</v>
      </c>
      <c r="F3403" s="188">
        <v>1188.1420000000001</v>
      </c>
      <c r="G3403" s="35"/>
      <c r="H3403" s="36"/>
    </row>
    <row r="3404" spans="1:8" s="2" customFormat="1" ht="24">
      <c r="A3404" s="35"/>
      <c r="B3404" s="36"/>
      <c r="C3404" s="252" t="s">
        <v>6694</v>
      </c>
      <c r="D3404" s="253" t="s">
        <v>6695</v>
      </c>
      <c r="E3404" s="254" t="s">
        <v>1</v>
      </c>
      <c r="F3404" s="255">
        <v>1033.1669999999999</v>
      </c>
      <c r="G3404" s="35"/>
      <c r="H3404" s="36"/>
    </row>
    <row r="3405" spans="1:8" s="2" customFormat="1" ht="16.95" customHeight="1">
      <c r="A3405" s="35"/>
      <c r="B3405" s="36"/>
      <c r="C3405" s="256" t="s">
        <v>1</v>
      </c>
      <c r="D3405" s="256" t="s">
        <v>2571</v>
      </c>
      <c r="E3405" s="18" t="s">
        <v>1</v>
      </c>
      <c r="F3405" s="188">
        <v>0</v>
      </c>
      <c r="G3405" s="35"/>
      <c r="H3405" s="36"/>
    </row>
    <row r="3406" spans="1:8" s="2" customFormat="1" ht="16.95" customHeight="1">
      <c r="A3406" s="35"/>
      <c r="B3406" s="36"/>
      <c r="C3406" s="256" t="s">
        <v>1</v>
      </c>
      <c r="D3406" s="256" t="s">
        <v>7101</v>
      </c>
      <c r="E3406" s="18" t="s">
        <v>1</v>
      </c>
      <c r="F3406" s="188">
        <v>0</v>
      </c>
      <c r="G3406" s="35"/>
      <c r="H3406" s="36"/>
    </row>
    <row r="3407" spans="1:8" s="2" customFormat="1" ht="16.95" customHeight="1">
      <c r="A3407" s="35"/>
      <c r="B3407" s="36"/>
      <c r="C3407" s="256" t="s">
        <v>1</v>
      </c>
      <c r="D3407" s="256" t="s">
        <v>7110</v>
      </c>
      <c r="E3407" s="18" t="s">
        <v>1</v>
      </c>
      <c r="F3407" s="188">
        <v>709.58299999999997</v>
      </c>
      <c r="G3407" s="35"/>
      <c r="H3407" s="36"/>
    </row>
    <row r="3408" spans="1:8" s="2" customFormat="1" ht="16.95" customHeight="1">
      <c r="A3408" s="35"/>
      <c r="B3408" s="36"/>
      <c r="C3408" s="256" t="s">
        <v>1</v>
      </c>
      <c r="D3408" s="256" t="s">
        <v>2922</v>
      </c>
      <c r="E3408" s="18" t="s">
        <v>1</v>
      </c>
      <c r="F3408" s="188">
        <v>0</v>
      </c>
      <c r="G3408" s="35"/>
      <c r="H3408" s="36"/>
    </row>
    <row r="3409" spans="1:8" s="2" customFormat="1" ht="16.95" customHeight="1">
      <c r="A3409" s="35"/>
      <c r="B3409" s="36"/>
      <c r="C3409" s="256" t="s">
        <v>1</v>
      </c>
      <c r="D3409" s="256" t="s">
        <v>7111</v>
      </c>
      <c r="E3409" s="18" t="s">
        <v>1</v>
      </c>
      <c r="F3409" s="188">
        <v>27.311</v>
      </c>
      <c r="G3409" s="35"/>
      <c r="H3409" s="36"/>
    </row>
    <row r="3410" spans="1:8" s="2" customFormat="1" ht="16.95" customHeight="1">
      <c r="A3410" s="35"/>
      <c r="B3410" s="36"/>
      <c r="C3410" s="256" t="s">
        <v>1</v>
      </c>
      <c r="D3410" s="256" t="s">
        <v>7112</v>
      </c>
      <c r="E3410" s="18" t="s">
        <v>1</v>
      </c>
      <c r="F3410" s="188">
        <v>15.62</v>
      </c>
      <c r="G3410" s="35"/>
      <c r="H3410" s="36"/>
    </row>
    <row r="3411" spans="1:8" s="2" customFormat="1" ht="16.95" customHeight="1">
      <c r="A3411" s="35"/>
      <c r="B3411" s="36"/>
      <c r="C3411" s="256" t="s">
        <v>1</v>
      </c>
      <c r="D3411" s="256" t="s">
        <v>7113</v>
      </c>
      <c r="E3411" s="18" t="s">
        <v>1</v>
      </c>
      <c r="F3411" s="188">
        <v>10.044</v>
      </c>
      <c r="G3411" s="35"/>
      <c r="H3411" s="36"/>
    </row>
    <row r="3412" spans="1:8" s="2" customFormat="1" ht="16.95" customHeight="1">
      <c r="A3412" s="35"/>
      <c r="B3412" s="36"/>
      <c r="C3412" s="256" t="s">
        <v>1</v>
      </c>
      <c r="D3412" s="256" t="s">
        <v>7105</v>
      </c>
      <c r="E3412" s="18" t="s">
        <v>1</v>
      </c>
      <c r="F3412" s="188">
        <v>0</v>
      </c>
      <c r="G3412" s="35"/>
      <c r="H3412" s="36"/>
    </row>
    <row r="3413" spans="1:8" s="2" customFormat="1" ht="16.95" customHeight="1">
      <c r="A3413" s="35"/>
      <c r="B3413" s="36"/>
      <c r="C3413" s="256" t="s">
        <v>1</v>
      </c>
      <c r="D3413" s="256" t="s">
        <v>7115</v>
      </c>
      <c r="E3413" s="18" t="s">
        <v>1</v>
      </c>
      <c r="F3413" s="188">
        <v>242.095</v>
      </c>
      <c r="G3413" s="35"/>
      <c r="H3413" s="36"/>
    </row>
    <row r="3414" spans="1:8" s="2" customFormat="1" ht="16.95" customHeight="1">
      <c r="A3414" s="35"/>
      <c r="B3414" s="36"/>
      <c r="C3414" s="256" t="s">
        <v>1</v>
      </c>
      <c r="D3414" s="256" t="s">
        <v>7116</v>
      </c>
      <c r="E3414" s="18" t="s">
        <v>1</v>
      </c>
      <c r="F3414" s="188">
        <v>28.513999999999999</v>
      </c>
      <c r="G3414" s="35"/>
      <c r="H3414" s="36"/>
    </row>
    <row r="3415" spans="1:8" s="2" customFormat="1" ht="16.95" customHeight="1">
      <c r="A3415" s="35"/>
      <c r="B3415" s="36"/>
      <c r="C3415" s="256" t="s">
        <v>6694</v>
      </c>
      <c r="D3415" s="256" t="s">
        <v>590</v>
      </c>
      <c r="E3415" s="18" t="s">
        <v>1</v>
      </c>
      <c r="F3415" s="188">
        <v>1033.1669999999999</v>
      </c>
      <c r="G3415" s="35"/>
      <c r="H3415" s="36"/>
    </row>
    <row r="3416" spans="1:8" s="2" customFormat="1" ht="16.95" customHeight="1">
      <c r="A3416" s="35"/>
      <c r="B3416" s="36"/>
      <c r="C3416" s="257" t="s">
        <v>8511</v>
      </c>
      <c r="D3416" s="35"/>
      <c r="E3416" s="35"/>
      <c r="F3416" s="35"/>
      <c r="G3416" s="35"/>
      <c r="H3416" s="36"/>
    </row>
    <row r="3417" spans="1:8" s="2" customFormat="1" ht="30.6">
      <c r="A3417" s="35"/>
      <c r="B3417" s="36"/>
      <c r="C3417" s="256" t="s">
        <v>3029</v>
      </c>
      <c r="D3417" s="256" t="s">
        <v>3030</v>
      </c>
      <c r="E3417" s="18" t="s">
        <v>529</v>
      </c>
      <c r="F3417" s="188">
        <v>1033.1669999999999</v>
      </c>
      <c r="G3417" s="35"/>
      <c r="H3417" s="36"/>
    </row>
    <row r="3418" spans="1:8" s="2" customFormat="1" ht="20.399999999999999">
      <c r="A3418" s="35"/>
      <c r="B3418" s="36"/>
      <c r="C3418" s="256" t="s">
        <v>3055</v>
      </c>
      <c r="D3418" s="256" t="s">
        <v>3056</v>
      </c>
      <c r="E3418" s="18" t="s">
        <v>529</v>
      </c>
      <c r="F3418" s="188">
        <v>1188.1420000000001</v>
      </c>
      <c r="G3418" s="35"/>
      <c r="H3418" s="36"/>
    </row>
    <row r="3419" spans="1:8" s="2" customFormat="1" ht="24">
      <c r="A3419" s="35"/>
      <c r="B3419" s="36"/>
      <c r="C3419" s="252" t="s">
        <v>7114</v>
      </c>
      <c r="D3419" s="253" t="s">
        <v>8512</v>
      </c>
      <c r="E3419" s="254" t="s">
        <v>1</v>
      </c>
      <c r="F3419" s="255">
        <v>762.55799999999999</v>
      </c>
      <c r="G3419" s="35"/>
      <c r="H3419" s="36"/>
    </row>
    <row r="3420" spans="1:8" s="2" customFormat="1" ht="16.95" customHeight="1">
      <c r="A3420" s="35"/>
      <c r="B3420" s="36"/>
      <c r="C3420" s="256" t="s">
        <v>1</v>
      </c>
      <c r="D3420" s="256" t="s">
        <v>2571</v>
      </c>
      <c r="E3420" s="18" t="s">
        <v>1</v>
      </c>
      <c r="F3420" s="188">
        <v>0</v>
      </c>
      <c r="G3420" s="35"/>
      <c r="H3420" s="36"/>
    </row>
    <row r="3421" spans="1:8" s="2" customFormat="1" ht="16.95" customHeight="1">
      <c r="A3421" s="35"/>
      <c r="B3421" s="36"/>
      <c r="C3421" s="256" t="s">
        <v>1</v>
      </c>
      <c r="D3421" s="256" t="s">
        <v>7101</v>
      </c>
      <c r="E3421" s="18" t="s">
        <v>1</v>
      </c>
      <c r="F3421" s="188">
        <v>0</v>
      </c>
      <c r="G3421" s="35"/>
      <c r="H3421" s="36"/>
    </row>
    <row r="3422" spans="1:8" s="2" customFormat="1" ht="16.95" customHeight="1">
      <c r="A3422" s="35"/>
      <c r="B3422" s="36"/>
      <c r="C3422" s="256" t="s">
        <v>1</v>
      </c>
      <c r="D3422" s="256" t="s">
        <v>7110</v>
      </c>
      <c r="E3422" s="18" t="s">
        <v>1</v>
      </c>
      <c r="F3422" s="188">
        <v>709.58299999999997</v>
      </c>
      <c r="G3422" s="35"/>
      <c r="H3422" s="36"/>
    </row>
    <row r="3423" spans="1:8" s="2" customFormat="1" ht="16.95" customHeight="1">
      <c r="A3423" s="35"/>
      <c r="B3423" s="36"/>
      <c r="C3423" s="256" t="s">
        <v>1</v>
      </c>
      <c r="D3423" s="256" t="s">
        <v>2922</v>
      </c>
      <c r="E3423" s="18" t="s">
        <v>1</v>
      </c>
      <c r="F3423" s="188">
        <v>0</v>
      </c>
      <c r="G3423" s="35"/>
      <c r="H3423" s="36"/>
    </row>
    <row r="3424" spans="1:8" s="2" customFormat="1" ht="16.95" customHeight="1">
      <c r="A3424" s="35"/>
      <c r="B3424" s="36"/>
      <c r="C3424" s="256" t="s">
        <v>1</v>
      </c>
      <c r="D3424" s="256" t="s">
        <v>7111</v>
      </c>
      <c r="E3424" s="18" t="s">
        <v>1</v>
      </c>
      <c r="F3424" s="188">
        <v>27.311</v>
      </c>
      <c r="G3424" s="35"/>
      <c r="H3424" s="36"/>
    </row>
    <row r="3425" spans="1:8" s="2" customFormat="1" ht="16.95" customHeight="1">
      <c r="A3425" s="35"/>
      <c r="B3425" s="36"/>
      <c r="C3425" s="256" t="s">
        <v>1</v>
      </c>
      <c r="D3425" s="256" t="s">
        <v>7112</v>
      </c>
      <c r="E3425" s="18" t="s">
        <v>1</v>
      </c>
      <c r="F3425" s="188">
        <v>15.62</v>
      </c>
      <c r="G3425" s="35"/>
      <c r="H3425" s="36"/>
    </row>
    <row r="3426" spans="1:8" s="2" customFormat="1" ht="16.95" customHeight="1">
      <c r="A3426" s="35"/>
      <c r="B3426" s="36"/>
      <c r="C3426" s="256" t="s">
        <v>1</v>
      </c>
      <c r="D3426" s="256" t="s">
        <v>7113</v>
      </c>
      <c r="E3426" s="18" t="s">
        <v>1</v>
      </c>
      <c r="F3426" s="188">
        <v>10.044</v>
      </c>
      <c r="G3426" s="35"/>
      <c r="H3426" s="36"/>
    </row>
    <row r="3427" spans="1:8" s="2" customFormat="1" ht="16.95" customHeight="1">
      <c r="A3427" s="35"/>
      <c r="B3427" s="36"/>
      <c r="C3427" s="256" t="s">
        <v>7114</v>
      </c>
      <c r="D3427" s="256" t="s">
        <v>589</v>
      </c>
      <c r="E3427" s="18" t="s">
        <v>1</v>
      </c>
      <c r="F3427" s="188">
        <v>762.55799999999999</v>
      </c>
      <c r="G3427" s="35"/>
      <c r="H3427" s="36"/>
    </row>
    <row r="3428" spans="1:8" s="2" customFormat="1" ht="24">
      <c r="A3428" s="35"/>
      <c r="B3428" s="36"/>
      <c r="C3428" s="252" t="s">
        <v>7117</v>
      </c>
      <c r="D3428" s="253" t="s">
        <v>8513</v>
      </c>
      <c r="E3428" s="254" t="s">
        <v>1</v>
      </c>
      <c r="F3428" s="255">
        <v>270.60899999999998</v>
      </c>
      <c r="G3428" s="35"/>
      <c r="H3428" s="36"/>
    </row>
    <row r="3429" spans="1:8" s="2" customFormat="1" ht="16.95" customHeight="1">
      <c r="A3429" s="35"/>
      <c r="B3429" s="36"/>
      <c r="C3429" s="256" t="s">
        <v>1</v>
      </c>
      <c r="D3429" s="256" t="s">
        <v>7105</v>
      </c>
      <c r="E3429" s="18" t="s">
        <v>1</v>
      </c>
      <c r="F3429" s="188">
        <v>0</v>
      </c>
      <c r="G3429" s="35"/>
      <c r="H3429" s="36"/>
    </row>
    <row r="3430" spans="1:8" s="2" customFormat="1" ht="16.95" customHeight="1">
      <c r="A3430" s="35"/>
      <c r="B3430" s="36"/>
      <c r="C3430" s="256" t="s">
        <v>1</v>
      </c>
      <c r="D3430" s="256" t="s">
        <v>7115</v>
      </c>
      <c r="E3430" s="18" t="s">
        <v>1</v>
      </c>
      <c r="F3430" s="188">
        <v>242.095</v>
      </c>
      <c r="G3430" s="35"/>
      <c r="H3430" s="36"/>
    </row>
    <row r="3431" spans="1:8" s="2" customFormat="1" ht="16.95" customHeight="1">
      <c r="A3431" s="35"/>
      <c r="B3431" s="36"/>
      <c r="C3431" s="256" t="s">
        <v>1</v>
      </c>
      <c r="D3431" s="256" t="s">
        <v>7116</v>
      </c>
      <c r="E3431" s="18" t="s">
        <v>1</v>
      </c>
      <c r="F3431" s="188">
        <v>28.513999999999999</v>
      </c>
      <c r="G3431" s="35"/>
      <c r="H3431" s="36"/>
    </row>
    <row r="3432" spans="1:8" s="2" customFormat="1" ht="16.95" customHeight="1">
      <c r="A3432" s="35"/>
      <c r="B3432" s="36"/>
      <c r="C3432" s="256" t="s">
        <v>7117</v>
      </c>
      <c r="D3432" s="256" t="s">
        <v>589</v>
      </c>
      <c r="E3432" s="18" t="s">
        <v>1</v>
      </c>
      <c r="F3432" s="188">
        <v>270.60899999999998</v>
      </c>
      <c r="G3432" s="35"/>
      <c r="H3432" s="36"/>
    </row>
    <row r="3433" spans="1:8" s="2" customFormat="1" ht="24">
      <c r="A3433" s="35"/>
      <c r="B3433" s="36"/>
      <c r="C3433" s="252" t="s">
        <v>3042</v>
      </c>
      <c r="D3433" s="253" t="s">
        <v>8514</v>
      </c>
      <c r="E3433" s="254" t="s">
        <v>1</v>
      </c>
      <c r="F3433" s="255">
        <v>0</v>
      </c>
      <c r="G3433" s="35"/>
      <c r="H3433" s="36"/>
    </row>
    <row r="3434" spans="1:8" s="2" customFormat="1" ht="16.95" customHeight="1">
      <c r="A3434" s="35"/>
      <c r="B3434" s="36"/>
      <c r="C3434" s="252" t="s">
        <v>3046</v>
      </c>
      <c r="D3434" s="253" t="s">
        <v>8515</v>
      </c>
      <c r="E3434" s="254" t="s">
        <v>1</v>
      </c>
      <c r="F3434" s="255">
        <v>0</v>
      </c>
      <c r="G3434" s="35"/>
      <c r="H3434" s="36"/>
    </row>
    <row r="3435" spans="1:8" s="2" customFormat="1" ht="24">
      <c r="A3435" s="35"/>
      <c r="B3435" s="36"/>
      <c r="C3435" s="252" t="s">
        <v>3049</v>
      </c>
      <c r="D3435" s="253" t="s">
        <v>8513</v>
      </c>
      <c r="E3435" s="254" t="s">
        <v>1</v>
      </c>
      <c r="F3435" s="255">
        <v>0</v>
      </c>
      <c r="G3435" s="35"/>
      <c r="H3435" s="36"/>
    </row>
    <row r="3436" spans="1:8" s="2" customFormat="1" ht="24">
      <c r="A3436" s="35"/>
      <c r="B3436" s="36"/>
      <c r="C3436" s="252" t="s">
        <v>3052</v>
      </c>
      <c r="D3436" s="253" t="s">
        <v>8512</v>
      </c>
      <c r="E3436" s="254" t="s">
        <v>1</v>
      </c>
      <c r="F3436" s="255">
        <v>0</v>
      </c>
      <c r="G3436" s="35"/>
      <c r="H3436" s="36"/>
    </row>
    <row r="3437" spans="1:8" s="2" customFormat="1" ht="24">
      <c r="A3437" s="35"/>
      <c r="B3437" s="36"/>
      <c r="C3437" s="252" t="s">
        <v>268</v>
      </c>
      <c r="D3437" s="253" t="s">
        <v>269</v>
      </c>
      <c r="E3437" s="254" t="s">
        <v>1</v>
      </c>
      <c r="F3437" s="255">
        <v>53.542000000000002</v>
      </c>
      <c r="G3437" s="35"/>
      <c r="H3437" s="36"/>
    </row>
    <row r="3438" spans="1:8" s="2" customFormat="1" ht="16.95" customHeight="1">
      <c r="A3438" s="35"/>
      <c r="B3438" s="36"/>
      <c r="C3438" s="252" t="s">
        <v>271</v>
      </c>
      <c r="D3438" s="253" t="s">
        <v>272</v>
      </c>
      <c r="E3438" s="254" t="s">
        <v>1</v>
      </c>
      <c r="F3438" s="255">
        <v>48.154000000000003</v>
      </c>
      <c r="G3438" s="35"/>
      <c r="H3438" s="36"/>
    </row>
    <row r="3439" spans="1:8" s="2" customFormat="1" ht="16.95" customHeight="1">
      <c r="A3439" s="35"/>
      <c r="B3439" s="36"/>
      <c r="C3439" s="256" t="s">
        <v>1</v>
      </c>
      <c r="D3439" s="256" t="s">
        <v>4836</v>
      </c>
      <c r="E3439" s="18" t="s">
        <v>1</v>
      </c>
      <c r="F3439" s="188">
        <v>0</v>
      </c>
      <c r="G3439" s="35"/>
      <c r="H3439" s="36"/>
    </row>
    <row r="3440" spans="1:8" s="2" customFormat="1" ht="16.95" customHeight="1">
      <c r="A3440" s="35"/>
      <c r="B3440" s="36"/>
      <c r="C3440" s="256" t="s">
        <v>1</v>
      </c>
      <c r="D3440" s="256" t="s">
        <v>6908</v>
      </c>
      <c r="E3440" s="18" t="s">
        <v>1</v>
      </c>
      <c r="F3440" s="188">
        <v>0</v>
      </c>
      <c r="G3440" s="35"/>
      <c r="H3440" s="36"/>
    </row>
    <row r="3441" spans="1:8" s="2" customFormat="1" ht="16.95" customHeight="1">
      <c r="A3441" s="35"/>
      <c r="B3441" s="36"/>
      <c r="C3441" s="256" t="s">
        <v>1</v>
      </c>
      <c r="D3441" s="256" t="s">
        <v>6909</v>
      </c>
      <c r="E3441" s="18" t="s">
        <v>1</v>
      </c>
      <c r="F3441" s="188">
        <v>48.154000000000003</v>
      </c>
      <c r="G3441" s="35"/>
      <c r="H3441" s="36"/>
    </row>
    <row r="3442" spans="1:8" s="2" customFormat="1" ht="16.95" customHeight="1">
      <c r="A3442" s="35"/>
      <c r="B3442" s="36"/>
      <c r="C3442" s="256" t="s">
        <v>271</v>
      </c>
      <c r="D3442" s="256" t="s">
        <v>590</v>
      </c>
      <c r="E3442" s="18" t="s">
        <v>1</v>
      </c>
      <c r="F3442" s="188">
        <v>48.154000000000003</v>
      </c>
      <c r="G3442" s="35"/>
      <c r="H3442" s="36"/>
    </row>
    <row r="3443" spans="1:8" s="2" customFormat="1" ht="16.95" customHeight="1">
      <c r="A3443" s="35"/>
      <c r="B3443" s="36"/>
      <c r="C3443" s="257" t="s">
        <v>8511</v>
      </c>
      <c r="D3443" s="35"/>
      <c r="E3443" s="35"/>
      <c r="F3443" s="35"/>
      <c r="G3443" s="35"/>
      <c r="H3443" s="36"/>
    </row>
    <row r="3444" spans="1:8" s="2" customFormat="1" ht="30.6">
      <c r="A3444" s="35"/>
      <c r="B3444" s="36"/>
      <c r="C3444" s="256" t="s">
        <v>1760</v>
      </c>
      <c r="D3444" s="256" t="s">
        <v>1761</v>
      </c>
      <c r="E3444" s="18" t="s">
        <v>529</v>
      </c>
      <c r="F3444" s="188">
        <v>48.154000000000003</v>
      </c>
      <c r="G3444" s="35"/>
      <c r="H3444" s="36"/>
    </row>
    <row r="3445" spans="1:8" s="2" customFormat="1" ht="30.6">
      <c r="A3445" s="35"/>
      <c r="B3445" s="36"/>
      <c r="C3445" s="256" t="s">
        <v>1705</v>
      </c>
      <c r="D3445" s="256" t="s">
        <v>1706</v>
      </c>
      <c r="E3445" s="18" t="s">
        <v>529</v>
      </c>
      <c r="F3445" s="188">
        <v>673.17100000000005</v>
      </c>
      <c r="G3445" s="35"/>
      <c r="H3445" s="36"/>
    </row>
    <row r="3446" spans="1:8" s="2" customFormat="1" ht="16.95" customHeight="1">
      <c r="A3446" s="35"/>
      <c r="B3446" s="36"/>
      <c r="C3446" s="252" t="s">
        <v>274</v>
      </c>
      <c r="D3446" s="253" t="s">
        <v>275</v>
      </c>
      <c r="E3446" s="254" t="s">
        <v>1</v>
      </c>
      <c r="F3446" s="255">
        <v>0</v>
      </c>
      <c r="G3446" s="35"/>
      <c r="H3446" s="36"/>
    </row>
    <row r="3447" spans="1:8" s="2" customFormat="1" ht="16.95" customHeight="1">
      <c r="A3447" s="35"/>
      <c r="B3447" s="36"/>
      <c r="C3447" s="252" t="s">
        <v>277</v>
      </c>
      <c r="D3447" s="253" t="s">
        <v>278</v>
      </c>
      <c r="E3447" s="254" t="s">
        <v>1</v>
      </c>
      <c r="F3447" s="255">
        <v>0</v>
      </c>
      <c r="G3447" s="35"/>
      <c r="H3447" s="36"/>
    </row>
    <row r="3448" spans="1:8" s="2" customFormat="1" ht="16.95" customHeight="1">
      <c r="A3448" s="35"/>
      <c r="B3448" s="36"/>
      <c r="C3448" s="257" t="s">
        <v>8511</v>
      </c>
      <c r="D3448" s="35"/>
      <c r="E3448" s="35"/>
      <c r="F3448" s="35"/>
      <c r="G3448" s="35"/>
      <c r="H3448" s="36"/>
    </row>
    <row r="3449" spans="1:8" s="2" customFormat="1" ht="16.95" customHeight="1">
      <c r="A3449" s="35"/>
      <c r="B3449" s="36"/>
      <c r="C3449" s="256" t="s">
        <v>4523</v>
      </c>
      <c r="D3449" s="256" t="s">
        <v>4524</v>
      </c>
      <c r="E3449" s="18" t="s">
        <v>529</v>
      </c>
      <c r="F3449" s="188">
        <v>44.341999999999999</v>
      </c>
      <c r="G3449" s="35"/>
      <c r="H3449" s="36"/>
    </row>
    <row r="3450" spans="1:8" s="2" customFormat="1" ht="16.95" customHeight="1">
      <c r="A3450" s="35"/>
      <c r="B3450" s="36"/>
      <c r="C3450" s="256" t="s">
        <v>4528</v>
      </c>
      <c r="D3450" s="256" t="s">
        <v>7556</v>
      </c>
      <c r="E3450" s="18" t="s">
        <v>529</v>
      </c>
      <c r="F3450" s="188">
        <v>45.228999999999999</v>
      </c>
      <c r="G3450" s="35"/>
      <c r="H3450" s="36"/>
    </row>
    <row r="3451" spans="1:8" s="2" customFormat="1" ht="16.95" customHeight="1">
      <c r="A3451" s="35"/>
      <c r="B3451" s="36"/>
      <c r="C3451" s="252" t="s">
        <v>280</v>
      </c>
      <c r="D3451" s="253" t="s">
        <v>281</v>
      </c>
      <c r="E3451" s="254" t="s">
        <v>1</v>
      </c>
      <c r="F3451" s="255">
        <v>0</v>
      </c>
      <c r="G3451" s="35"/>
      <c r="H3451" s="36"/>
    </row>
    <row r="3452" spans="1:8" s="2" customFormat="1" ht="16.95" customHeight="1">
      <c r="A3452" s="35"/>
      <c r="B3452" s="36"/>
      <c r="C3452" s="257" t="s">
        <v>8511</v>
      </c>
      <c r="D3452" s="35"/>
      <c r="E3452" s="35"/>
      <c r="F3452" s="35"/>
      <c r="G3452" s="35"/>
      <c r="H3452" s="36"/>
    </row>
    <row r="3453" spans="1:8" s="2" customFormat="1" ht="30.6">
      <c r="A3453" s="35"/>
      <c r="B3453" s="36"/>
      <c r="C3453" s="256" t="s">
        <v>1705</v>
      </c>
      <c r="D3453" s="256" t="s">
        <v>1706</v>
      </c>
      <c r="E3453" s="18" t="s">
        <v>529</v>
      </c>
      <c r="F3453" s="188">
        <v>673.17100000000005</v>
      </c>
      <c r="G3453" s="35"/>
      <c r="H3453" s="36"/>
    </row>
    <row r="3454" spans="1:8" s="2" customFormat="1" ht="16.95" customHeight="1">
      <c r="A3454" s="35"/>
      <c r="B3454" s="36"/>
      <c r="C3454" s="252" t="s">
        <v>283</v>
      </c>
      <c r="D3454" s="253" t="s">
        <v>284</v>
      </c>
      <c r="E3454" s="254" t="s">
        <v>1</v>
      </c>
      <c r="F3454" s="255">
        <v>0</v>
      </c>
      <c r="G3454" s="35"/>
      <c r="H3454" s="36"/>
    </row>
    <row r="3455" spans="1:8" s="2" customFormat="1" ht="16.95" customHeight="1">
      <c r="A3455" s="35"/>
      <c r="B3455" s="36"/>
      <c r="C3455" s="257" t="s">
        <v>8511</v>
      </c>
      <c r="D3455" s="35"/>
      <c r="E3455" s="35"/>
      <c r="F3455" s="35"/>
      <c r="G3455" s="35"/>
      <c r="H3455" s="36"/>
    </row>
    <row r="3456" spans="1:8" s="2" customFormat="1" ht="30.6">
      <c r="A3456" s="35"/>
      <c r="B3456" s="36"/>
      <c r="C3456" s="256" t="s">
        <v>1705</v>
      </c>
      <c r="D3456" s="256" t="s">
        <v>1706</v>
      </c>
      <c r="E3456" s="18" t="s">
        <v>529</v>
      </c>
      <c r="F3456" s="188">
        <v>673.17100000000005</v>
      </c>
      <c r="G3456" s="35"/>
      <c r="H3456" s="36"/>
    </row>
    <row r="3457" spans="1:8" s="2" customFormat="1" ht="16.95" customHeight="1">
      <c r="A3457" s="35"/>
      <c r="B3457" s="36"/>
      <c r="C3457" s="252" t="s">
        <v>286</v>
      </c>
      <c r="D3457" s="253" t="s">
        <v>287</v>
      </c>
      <c r="E3457" s="254" t="s">
        <v>1</v>
      </c>
      <c r="F3457" s="255">
        <v>605.01099999999997</v>
      </c>
      <c r="G3457" s="35"/>
      <c r="H3457" s="36"/>
    </row>
    <row r="3458" spans="1:8" s="2" customFormat="1" ht="16.95" customHeight="1">
      <c r="A3458" s="35"/>
      <c r="B3458" s="36"/>
      <c r="C3458" s="256" t="s">
        <v>1</v>
      </c>
      <c r="D3458" s="256" t="s">
        <v>4836</v>
      </c>
      <c r="E3458" s="18" t="s">
        <v>1</v>
      </c>
      <c r="F3458" s="188">
        <v>0</v>
      </c>
      <c r="G3458" s="35"/>
      <c r="H3458" s="36"/>
    </row>
    <row r="3459" spans="1:8" s="2" customFormat="1" ht="16.95" customHeight="1">
      <c r="A3459" s="35"/>
      <c r="B3459" s="36"/>
      <c r="C3459" s="256" t="s">
        <v>1</v>
      </c>
      <c r="D3459" s="256" t="s">
        <v>1652</v>
      </c>
      <c r="E3459" s="18" t="s">
        <v>1</v>
      </c>
      <c r="F3459" s="188">
        <v>0</v>
      </c>
      <c r="G3459" s="35"/>
      <c r="H3459" s="36"/>
    </row>
    <row r="3460" spans="1:8" s="2" customFormat="1" ht="16.95" customHeight="1">
      <c r="A3460" s="35"/>
      <c r="B3460" s="36"/>
      <c r="C3460" s="256" t="s">
        <v>1</v>
      </c>
      <c r="D3460" s="256" t="s">
        <v>6911</v>
      </c>
      <c r="E3460" s="18" t="s">
        <v>1</v>
      </c>
      <c r="F3460" s="188">
        <v>33.637999999999998</v>
      </c>
      <c r="G3460" s="35"/>
      <c r="H3460" s="36"/>
    </row>
    <row r="3461" spans="1:8" s="2" customFormat="1" ht="16.95" customHeight="1">
      <c r="A3461" s="35"/>
      <c r="B3461" s="36"/>
      <c r="C3461" s="256" t="s">
        <v>1</v>
      </c>
      <c r="D3461" s="256" t="s">
        <v>6912</v>
      </c>
      <c r="E3461" s="18" t="s">
        <v>1</v>
      </c>
      <c r="F3461" s="188">
        <v>32.651000000000003</v>
      </c>
      <c r="G3461" s="35"/>
      <c r="H3461" s="36"/>
    </row>
    <row r="3462" spans="1:8" s="2" customFormat="1" ht="16.95" customHeight="1">
      <c r="A3462" s="35"/>
      <c r="B3462" s="36"/>
      <c r="C3462" s="256" t="s">
        <v>1</v>
      </c>
      <c r="D3462" s="256" t="s">
        <v>6913</v>
      </c>
      <c r="E3462" s="18" t="s">
        <v>1</v>
      </c>
      <c r="F3462" s="188">
        <v>135.04900000000001</v>
      </c>
      <c r="G3462" s="35"/>
      <c r="H3462" s="36"/>
    </row>
    <row r="3463" spans="1:8" s="2" customFormat="1" ht="16.95" customHeight="1">
      <c r="A3463" s="35"/>
      <c r="B3463" s="36"/>
      <c r="C3463" s="256" t="s">
        <v>1</v>
      </c>
      <c r="D3463" s="256" t="s">
        <v>6914</v>
      </c>
      <c r="E3463" s="18" t="s">
        <v>1</v>
      </c>
      <c r="F3463" s="188">
        <v>-0.3</v>
      </c>
      <c r="G3463" s="35"/>
      <c r="H3463" s="36"/>
    </row>
    <row r="3464" spans="1:8" s="2" customFormat="1" ht="16.95" customHeight="1">
      <c r="A3464" s="35"/>
      <c r="B3464" s="36"/>
      <c r="C3464" s="256" t="s">
        <v>1</v>
      </c>
      <c r="D3464" s="256" t="s">
        <v>6915</v>
      </c>
      <c r="E3464" s="18" t="s">
        <v>1</v>
      </c>
      <c r="F3464" s="188">
        <v>-11.07</v>
      </c>
      <c r="G3464" s="35"/>
      <c r="H3464" s="36"/>
    </row>
    <row r="3465" spans="1:8" s="2" customFormat="1" ht="16.95" customHeight="1">
      <c r="A3465" s="35"/>
      <c r="B3465" s="36"/>
      <c r="C3465" s="256" t="s">
        <v>1</v>
      </c>
      <c r="D3465" s="256" t="s">
        <v>6916</v>
      </c>
      <c r="E3465" s="18" t="s">
        <v>1</v>
      </c>
      <c r="F3465" s="188">
        <v>17.498000000000001</v>
      </c>
      <c r="G3465" s="35"/>
      <c r="H3465" s="36"/>
    </row>
    <row r="3466" spans="1:8" s="2" customFormat="1" ht="16.95" customHeight="1">
      <c r="A3466" s="35"/>
      <c r="B3466" s="36"/>
      <c r="C3466" s="256" t="s">
        <v>1</v>
      </c>
      <c r="D3466" s="256" t="s">
        <v>1667</v>
      </c>
      <c r="E3466" s="18" t="s">
        <v>1</v>
      </c>
      <c r="F3466" s="188">
        <v>0</v>
      </c>
      <c r="G3466" s="35"/>
      <c r="H3466" s="36"/>
    </row>
    <row r="3467" spans="1:8" s="2" customFormat="1" ht="16.95" customHeight="1">
      <c r="A3467" s="35"/>
      <c r="B3467" s="36"/>
      <c r="C3467" s="256" t="s">
        <v>1</v>
      </c>
      <c r="D3467" s="256" t="s">
        <v>6917</v>
      </c>
      <c r="E3467" s="18" t="s">
        <v>1</v>
      </c>
      <c r="F3467" s="188">
        <v>17.457999999999998</v>
      </c>
      <c r="G3467" s="35"/>
      <c r="H3467" s="36"/>
    </row>
    <row r="3468" spans="1:8" s="2" customFormat="1" ht="16.95" customHeight="1">
      <c r="A3468" s="35"/>
      <c r="B3468" s="36"/>
      <c r="C3468" s="256" t="s">
        <v>1</v>
      </c>
      <c r="D3468" s="256" t="s">
        <v>6918</v>
      </c>
      <c r="E3468" s="18" t="s">
        <v>1</v>
      </c>
      <c r="F3468" s="188">
        <v>1.0189999999999999</v>
      </c>
      <c r="G3468" s="35"/>
      <c r="H3468" s="36"/>
    </row>
    <row r="3469" spans="1:8" s="2" customFormat="1" ht="16.95" customHeight="1">
      <c r="A3469" s="35"/>
      <c r="B3469" s="36"/>
      <c r="C3469" s="256" t="s">
        <v>1</v>
      </c>
      <c r="D3469" s="256" t="s">
        <v>6917</v>
      </c>
      <c r="E3469" s="18" t="s">
        <v>1</v>
      </c>
      <c r="F3469" s="188">
        <v>17.457999999999998</v>
      </c>
      <c r="G3469" s="35"/>
      <c r="H3469" s="36"/>
    </row>
    <row r="3470" spans="1:8" s="2" customFormat="1" ht="16.95" customHeight="1">
      <c r="A3470" s="35"/>
      <c r="B3470" s="36"/>
      <c r="C3470" s="256" t="s">
        <v>1</v>
      </c>
      <c r="D3470" s="256" t="s">
        <v>6919</v>
      </c>
      <c r="E3470" s="18" t="s">
        <v>1</v>
      </c>
      <c r="F3470" s="188">
        <v>0.83699999999999997</v>
      </c>
      <c r="G3470" s="35"/>
      <c r="H3470" s="36"/>
    </row>
    <row r="3471" spans="1:8" s="2" customFormat="1" ht="16.95" customHeight="1">
      <c r="A3471" s="35"/>
      <c r="B3471" s="36"/>
      <c r="C3471" s="256" t="s">
        <v>1</v>
      </c>
      <c r="D3471" s="256" t="s">
        <v>6920</v>
      </c>
      <c r="E3471" s="18" t="s">
        <v>1</v>
      </c>
      <c r="F3471" s="188">
        <v>41.667999999999999</v>
      </c>
      <c r="G3471" s="35"/>
      <c r="H3471" s="36"/>
    </row>
    <row r="3472" spans="1:8" s="2" customFormat="1" ht="16.95" customHeight="1">
      <c r="A3472" s="35"/>
      <c r="B3472" s="36"/>
      <c r="C3472" s="256" t="s">
        <v>1</v>
      </c>
      <c r="D3472" s="256" t="s">
        <v>6921</v>
      </c>
      <c r="E3472" s="18" t="s">
        <v>1</v>
      </c>
      <c r="F3472" s="188">
        <v>37.176000000000002</v>
      </c>
      <c r="G3472" s="35"/>
      <c r="H3472" s="36"/>
    </row>
    <row r="3473" spans="1:8" s="2" customFormat="1" ht="16.95" customHeight="1">
      <c r="A3473" s="35"/>
      <c r="B3473" s="36"/>
      <c r="C3473" s="256" t="s">
        <v>1</v>
      </c>
      <c r="D3473" s="256" t="s">
        <v>1673</v>
      </c>
      <c r="E3473" s="18" t="s">
        <v>1</v>
      </c>
      <c r="F3473" s="188">
        <v>0</v>
      </c>
      <c r="G3473" s="35"/>
      <c r="H3473" s="36"/>
    </row>
    <row r="3474" spans="1:8" s="2" customFormat="1" ht="16.95" customHeight="1">
      <c r="A3474" s="35"/>
      <c r="B3474" s="36"/>
      <c r="C3474" s="256" t="s">
        <v>1</v>
      </c>
      <c r="D3474" s="256" t="s">
        <v>6911</v>
      </c>
      <c r="E3474" s="18" t="s">
        <v>1</v>
      </c>
      <c r="F3474" s="188">
        <v>33.637999999999998</v>
      </c>
      <c r="G3474" s="35"/>
      <c r="H3474" s="36"/>
    </row>
    <row r="3475" spans="1:8" s="2" customFormat="1" ht="16.95" customHeight="1">
      <c r="A3475" s="35"/>
      <c r="B3475" s="36"/>
      <c r="C3475" s="256" t="s">
        <v>1</v>
      </c>
      <c r="D3475" s="256" t="s">
        <v>6916</v>
      </c>
      <c r="E3475" s="18" t="s">
        <v>1</v>
      </c>
      <c r="F3475" s="188">
        <v>17.498000000000001</v>
      </c>
      <c r="G3475" s="35"/>
      <c r="H3475" s="36"/>
    </row>
    <row r="3476" spans="1:8" s="2" customFormat="1" ht="16.95" customHeight="1">
      <c r="A3476" s="35"/>
      <c r="B3476" s="36"/>
      <c r="C3476" s="256" t="s">
        <v>1</v>
      </c>
      <c r="D3476" s="256" t="s">
        <v>6913</v>
      </c>
      <c r="E3476" s="18" t="s">
        <v>1</v>
      </c>
      <c r="F3476" s="188">
        <v>135.04900000000001</v>
      </c>
      <c r="G3476" s="35"/>
      <c r="H3476" s="36"/>
    </row>
    <row r="3477" spans="1:8" s="2" customFormat="1" ht="16.95" customHeight="1">
      <c r="A3477" s="35"/>
      <c r="B3477" s="36"/>
      <c r="C3477" s="256" t="s">
        <v>1</v>
      </c>
      <c r="D3477" s="256" t="s">
        <v>6922</v>
      </c>
      <c r="E3477" s="18" t="s">
        <v>1</v>
      </c>
      <c r="F3477" s="188">
        <v>-44.274000000000001</v>
      </c>
      <c r="G3477" s="35"/>
      <c r="H3477" s="36"/>
    </row>
    <row r="3478" spans="1:8" s="2" customFormat="1" ht="16.95" customHeight="1">
      <c r="A3478" s="35"/>
      <c r="B3478" s="36"/>
      <c r="C3478" s="256" t="s">
        <v>1</v>
      </c>
      <c r="D3478" s="256" t="s">
        <v>1683</v>
      </c>
      <c r="E3478" s="18" t="s">
        <v>1</v>
      </c>
      <c r="F3478" s="188">
        <v>0</v>
      </c>
      <c r="G3478" s="35"/>
      <c r="H3478" s="36"/>
    </row>
    <row r="3479" spans="1:8" s="2" customFormat="1" ht="16.95" customHeight="1">
      <c r="A3479" s="35"/>
      <c r="B3479" s="36"/>
      <c r="C3479" s="256" t="s">
        <v>1</v>
      </c>
      <c r="D3479" s="256" t="s">
        <v>6917</v>
      </c>
      <c r="E3479" s="18" t="s">
        <v>1</v>
      </c>
      <c r="F3479" s="188">
        <v>17.457999999999998</v>
      </c>
      <c r="G3479" s="35"/>
      <c r="H3479" s="36"/>
    </row>
    <row r="3480" spans="1:8" s="2" customFormat="1" ht="16.95" customHeight="1">
      <c r="A3480" s="35"/>
      <c r="B3480" s="36"/>
      <c r="C3480" s="256" t="s">
        <v>1</v>
      </c>
      <c r="D3480" s="256" t="s">
        <v>6923</v>
      </c>
      <c r="E3480" s="18" t="s">
        <v>1</v>
      </c>
      <c r="F3480" s="188">
        <v>14.23</v>
      </c>
      <c r="G3480" s="35"/>
      <c r="H3480" s="36"/>
    </row>
    <row r="3481" spans="1:8" s="2" customFormat="1" ht="16.95" customHeight="1">
      <c r="A3481" s="35"/>
      <c r="B3481" s="36"/>
      <c r="C3481" s="256" t="s">
        <v>1</v>
      </c>
      <c r="D3481" s="256" t="s">
        <v>6924</v>
      </c>
      <c r="E3481" s="18" t="s">
        <v>1</v>
      </c>
      <c r="F3481" s="188">
        <v>134.91800000000001</v>
      </c>
      <c r="G3481" s="35"/>
      <c r="H3481" s="36"/>
    </row>
    <row r="3482" spans="1:8" s="2" customFormat="1" ht="16.95" customHeight="1">
      <c r="A3482" s="35"/>
      <c r="B3482" s="36"/>
      <c r="C3482" s="256" t="s">
        <v>1</v>
      </c>
      <c r="D3482" s="256" t="s">
        <v>6925</v>
      </c>
      <c r="E3482" s="18" t="s">
        <v>1</v>
      </c>
      <c r="F3482" s="188">
        <v>1.9670000000000001</v>
      </c>
      <c r="G3482" s="35"/>
      <c r="H3482" s="36"/>
    </row>
    <row r="3483" spans="1:8" s="2" customFormat="1" ht="16.95" customHeight="1">
      <c r="A3483" s="35"/>
      <c r="B3483" s="36"/>
      <c r="C3483" s="256" t="s">
        <v>1</v>
      </c>
      <c r="D3483" s="256" t="s">
        <v>6926</v>
      </c>
      <c r="E3483" s="18" t="s">
        <v>1</v>
      </c>
      <c r="F3483" s="188">
        <v>-0.246</v>
      </c>
      <c r="G3483" s="35"/>
      <c r="H3483" s="36"/>
    </row>
    <row r="3484" spans="1:8" s="2" customFormat="1" ht="16.95" customHeight="1">
      <c r="A3484" s="35"/>
      <c r="B3484" s="36"/>
      <c r="C3484" s="256" t="s">
        <v>1</v>
      </c>
      <c r="D3484" s="256" t="s">
        <v>6927</v>
      </c>
      <c r="E3484" s="18" t="s">
        <v>1</v>
      </c>
      <c r="F3484" s="188">
        <v>-0.25800000000000001</v>
      </c>
      <c r="G3484" s="35"/>
      <c r="H3484" s="36"/>
    </row>
    <row r="3485" spans="1:8" s="2" customFormat="1" ht="16.95" customHeight="1">
      <c r="A3485" s="35"/>
      <c r="B3485" s="36"/>
      <c r="C3485" s="256" t="s">
        <v>1</v>
      </c>
      <c r="D3485" s="256" t="s">
        <v>1797</v>
      </c>
      <c r="E3485" s="18" t="s">
        <v>1</v>
      </c>
      <c r="F3485" s="188">
        <v>0</v>
      </c>
      <c r="G3485" s="35"/>
      <c r="H3485" s="36"/>
    </row>
    <row r="3486" spans="1:8" s="2" customFormat="1" ht="16.95" customHeight="1">
      <c r="A3486" s="35"/>
      <c r="B3486" s="36"/>
      <c r="C3486" s="256" t="s">
        <v>1</v>
      </c>
      <c r="D3486" s="256" t="s">
        <v>6928</v>
      </c>
      <c r="E3486" s="18" t="s">
        <v>1</v>
      </c>
      <c r="F3486" s="188">
        <v>-1.9670000000000001</v>
      </c>
      <c r="G3486" s="35"/>
      <c r="H3486" s="36"/>
    </row>
    <row r="3487" spans="1:8" s="2" customFormat="1" ht="16.95" customHeight="1">
      <c r="A3487" s="35"/>
      <c r="B3487" s="36"/>
      <c r="C3487" s="256" t="s">
        <v>1</v>
      </c>
      <c r="D3487" s="256" t="s">
        <v>6929</v>
      </c>
      <c r="E3487" s="18" t="s">
        <v>1</v>
      </c>
      <c r="F3487" s="188">
        <v>-3.956</v>
      </c>
      <c r="G3487" s="35"/>
      <c r="H3487" s="36"/>
    </row>
    <row r="3488" spans="1:8" s="2" customFormat="1" ht="16.95" customHeight="1">
      <c r="A3488" s="35"/>
      <c r="B3488" s="36"/>
      <c r="C3488" s="256" t="s">
        <v>1</v>
      </c>
      <c r="D3488" s="256" t="s">
        <v>6930</v>
      </c>
      <c r="E3488" s="18" t="s">
        <v>1</v>
      </c>
      <c r="F3488" s="188">
        <v>-8.4450000000000003</v>
      </c>
      <c r="G3488" s="35"/>
      <c r="H3488" s="36"/>
    </row>
    <row r="3489" spans="1:8" s="2" customFormat="1" ht="16.95" customHeight="1">
      <c r="A3489" s="35"/>
      <c r="B3489" s="36"/>
      <c r="C3489" s="256" t="s">
        <v>1</v>
      </c>
      <c r="D3489" s="256" t="s">
        <v>6931</v>
      </c>
      <c r="E3489" s="18" t="s">
        <v>1</v>
      </c>
      <c r="F3489" s="188">
        <v>-4.93</v>
      </c>
      <c r="G3489" s="35"/>
      <c r="H3489" s="36"/>
    </row>
    <row r="3490" spans="1:8" s="2" customFormat="1" ht="16.95" customHeight="1">
      <c r="A3490" s="35"/>
      <c r="B3490" s="36"/>
      <c r="C3490" s="256" t="s">
        <v>1</v>
      </c>
      <c r="D3490" s="256" t="s">
        <v>6932</v>
      </c>
      <c r="E3490" s="18" t="s">
        <v>1</v>
      </c>
      <c r="F3490" s="188">
        <v>-7.8529999999999998</v>
      </c>
      <c r="G3490" s="35"/>
      <c r="H3490" s="36"/>
    </row>
    <row r="3491" spans="1:8" s="2" customFormat="1" ht="16.95" customHeight="1">
      <c r="A3491" s="35"/>
      <c r="B3491" s="36"/>
      <c r="C3491" s="256" t="s">
        <v>1</v>
      </c>
      <c r="D3491" s="256" t="s">
        <v>6933</v>
      </c>
      <c r="E3491" s="18" t="s">
        <v>1</v>
      </c>
      <c r="F3491" s="188">
        <v>-0.9</v>
      </c>
      <c r="G3491" s="35"/>
      <c r="H3491" s="36"/>
    </row>
    <row r="3492" spans="1:8" s="2" customFormat="1" ht="16.95" customHeight="1">
      <c r="A3492" s="35"/>
      <c r="B3492" s="36"/>
      <c r="C3492" s="256" t="s">
        <v>286</v>
      </c>
      <c r="D3492" s="256" t="s">
        <v>590</v>
      </c>
      <c r="E3492" s="18" t="s">
        <v>1</v>
      </c>
      <c r="F3492" s="188">
        <v>605.01099999999997</v>
      </c>
      <c r="G3492" s="35"/>
      <c r="H3492" s="36"/>
    </row>
    <row r="3493" spans="1:8" s="2" customFormat="1" ht="16.95" customHeight="1">
      <c r="A3493" s="35"/>
      <c r="B3493" s="36"/>
      <c r="C3493" s="257" t="s">
        <v>8511</v>
      </c>
      <c r="D3493" s="35"/>
      <c r="E3493" s="35"/>
      <c r="F3493" s="35"/>
      <c r="G3493" s="35"/>
      <c r="H3493" s="36"/>
    </row>
    <row r="3494" spans="1:8" s="2" customFormat="1" ht="30.6">
      <c r="A3494" s="35"/>
      <c r="B3494" s="36"/>
      <c r="C3494" s="256" t="s">
        <v>1788</v>
      </c>
      <c r="D3494" s="256" t="s">
        <v>1789</v>
      </c>
      <c r="E3494" s="18" t="s">
        <v>529</v>
      </c>
      <c r="F3494" s="188">
        <v>605.01099999999997</v>
      </c>
      <c r="G3494" s="35"/>
      <c r="H3494" s="36"/>
    </row>
    <row r="3495" spans="1:8" s="2" customFormat="1" ht="30.6">
      <c r="A3495" s="35"/>
      <c r="B3495" s="36"/>
      <c r="C3495" s="256" t="s">
        <v>1705</v>
      </c>
      <c r="D3495" s="256" t="s">
        <v>1706</v>
      </c>
      <c r="E3495" s="18" t="s">
        <v>529</v>
      </c>
      <c r="F3495" s="188">
        <v>673.17100000000005</v>
      </c>
      <c r="G3495" s="35"/>
      <c r="H3495" s="36"/>
    </row>
    <row r="3496" spans="1:8" s="2" customFormat="1" ht="16.95" customHeight="1">
      <c r="A3496" s="35"/>
      <c r="B3496" s="36"/>
      <c r="C3496" s="252" t="s">
        <v>289</v>
      </c>
      <c r="D3496" s="253" t="s">
        <v>290</v>
      </c>
      <c r="E3496" s="254" t="s">
        <v>1</v>
      </c>
      <c r="F3496" s="255">
        <v>1.7889999999999999</v>
      </c>
      <c r="G3496" s="35"/>
      <c r="H3496" s="36"/>
    </row>
    <row r="3497" spans="1:8" s="2" customFormat="1" ht="16.95" customHeight="1">
      <c r="A3497" s="35"/>
      <c r="B3497" s="36"/>
      <c r="C3497" s="256" t="s">
        <v>1</v>
      </c>
      <c r="D3497" s="256" t="s">
        <v>4836</v>
      </c>
      <c r="E3497" s="18" t="s">
        <v>1</v>
      </c>
      <c r="F3497" s="188">
        <v>0</v>
      </c>
      <c r="G3497" s="35"/>
      <c r="H3497" s="36"/>
    </row>
    <row r="3498" spans="1:8" s="2" customFormat="1" ht="16.95" customHeight="1">
      <c r="A3498" s="35"/>
      <c r="B3498" s="36"/>
      <c r="C3498" s="256" t="s">
        <v>1</v>
      </c>
      <c r="D3498" s="256" t="s">
        <v>6900</v>
      </c>
      <c r="E3498" s="18" t="s">
        <v>1</v>
      </c>
      <c r="F3498" s="188">
        <v>0</v>
      </c>
      <c r="G3498" s="35"/>
      <c r="H3498" s="36"/>
    </row>
    <row r="3499" spans="1:8" s="2" customFormat="1" ht="16.95" customHeight="1">
      <c r="A3499" s="35"/>
      <c r="B3499" s="36"/>
      <c r="C3499" s="256" t="s">
        <v>1</v>
      </c>
      <c r="D3499" s="256" t="s">
        <v>6934</v>
      </c>
      <c r="E3499" s="18" t="s">
        <v>1</v>
      </c>
      <c r="F3499" s="188">
        <v>4.13</v>
      </c>
      <c r="G3499" s="35"/>
      <c r="H3499" s="36"/>
    </row>
    <row r="3500" spans="1:8" s="2" customFormat="1" ht="16.95" customHeight="1">
      <c r="A3500" s="35"/>
      <c r="B3500" s="36"/>
      <c r="C3500" s="256" t="s">
        <v>1</v>
      </c>
      <c r="D3500" s="256" t="s">
        <v>6935</v>
      </c>
      <c r="E3500" s="18" t="s">
        <v>1</v>
      </c>
      <c r="F3500" s="188">
        <v>-2.3410000000000002</v>
      </c>
      <c r="G3500" s="35"/>
      <c r="H3500" s="36"/>
    </row>
    <row r="3501" spans="1:8" s="2" customFormat="1" ht="16.95" customHeight="1">
      <c r="A3501" s="35"/>
      <c r="B3501" s="36"/>
      <c r="C3501" s="256" t="s">
        <v>289</v>
      </c>
      <c r="D3501" s="256" t="s">
        <v>590</v>
      </c>
      <c r="E3501" s="18" t="s">
        <v>1</v>
      </c>
      <c r="F3501" s="188">
        <v>1.7889999999999999</v>
      </c>
      <c r="G3501" s="35"/>
      <c r="H3501" s="36"/>
    </row>
    <row r="3502" spans="1:8" s="2" customFormat="1" ht="16.95" customHeight="1">
      <c r="A3502" s="35"/>
      <c r="B3502" s="36"/>
      <c r="C3502" s="257" t="s">
        <v>8511</v>
      </c>
      <c r="D3502" s="35"/>
      <c r="E3502" s="35"/>
      <c r="F3502" s="35"/>
      <c r="G3502" s="35"/>
      <c r="H3502" s="36"/>
    </row>
    <row r="3503" spans="1:8" s="2" customFormat="1" ht="30.6">
      <c r="A3503" s="35"/>
      <c r="B3503" s="36"/>
      <c r="C3503" s="256" t="s">
        <v>1866</v>
      </c>
      <c r="D3503" s="256" t="s">
        <v>1867</v>
      </c>
      <c r="E3503" s="18" t="s">
        <v>529</v>
      </c>
      <c r="F3503" s="188">
        <v>1.7889999999999999</v>
      </c>
      <c r="G3503" s="35"/>
      <c r="H3503" s="36"/>
    </row>
    <row r="3504" spans="1:8" s="2" customFormat="1" ht="30.6">
      <c r="A3504" s="35"/>
      <c r="B3504" s="36"/>
      <c r="C3504" s="256" t="s">
        <v>1705</v>
      </c>
      <c r="D3504" s="256" t="s">
        <v>1706</v>
      </c>
      <c r="E3504" s="18" t="s">
        <v>529</v>
      </c>
      <c r="F3504" s="188">
        <v>673.17100000000005</v>
      </c>
      <c r="G3504" s="35"/>
      <c r="H3504" s="36"/>
    </row>
    <row r="3505" spans="1:8" s="2" customFormat="1" ht="16.95" customHeight="1">
      <c r="A3505" s="35"/>
      <c r="B3505" s="36"/>
      <c r="C3505" s="252" t="s">
        <v>292</v>
      </c>
      <c r="D3505" s="253" t="s">
        <v>293</v>
      </c>
      <c r="E3505" s="254" t="s">
        <v>1</v>
      </c>
      <c r="F3505" s="255">
        <v>0</v>
      </c>
      <c r="G3505" s="35"/>
      <c r="H3505" s="36"/>
    </row>
    <row r="3506" spans="1:8" s="2" customFormat="1" ht="16.95" customHeight="1">
      <c r="A3506" s="35"/>
      <c r="B3506" s="36"/>
      <c r="C3506" s="257" t="s">
        <v>8511</v>
      </c>
      <c r="D3506" s="35"/>
      <c r="E3506" s="35"/>
      <c r="F3506" s="35"/>
      <c r="G3506" s="35"/>
      <c r="H3506" s="36"/>
    </row>
    <row r="3507" spans="1:8" s="2" customFormat="1" ht="30.6">
      <c r="A3507" s="35"/>
      <c r="B3507" s="36"/>
      <c r="C3507" s="256" t="s">
        <v>1705</v>
      </c>
      <c r="D3507" s="256" t="s">
        <v>1706</v>
      </c>
      <c r="E3507" s="18" t="s">
        <v>529</v>
      </c>
      <c r="F3507" s="188">
        <v>673.17100000000005</v>
      </c>
      <c r="G3507" s="35"/>
      <c r="H3507" s="36"/>
    </row>
    <row r="3508" spans="1:8" s="2" customFormat="1" ht="16.95" customHeight="1">
      <c r="A3508" s="35"/>
      <c r="B3508" s="36"/>
      <c r="C3508" s="252" t="s">
        <v>295</v>
      </c>
      <c r="D3508" s="253" t="s">
        <v>296</v>
      </c>
      <c r="E3508" s="254" t="s">
        <v>1</v>
      </c>
      <c r="F3508" s="255">
        <v>0</v>
      </c>
      <c r="G3508" s="35"/>
      <c r="H3508" s="36"/>
    </row>
    <row r="3509" spans="1:8" s="2" customFormat="1" ht="16.95" customHeight="1">
      <c r="A3509" s="35"/>
      <c r="B3509" s="36"/>
      <c r="C3509" s="257" t="s">
        <v>8511</v>
      </c>
      <c r="D3509" s="35"/>
      <c r="E3509" s="35"/>
      <c r="F3509" s="35"/>
      <c r="G3509" s="35"/>
      <c r="H3509" s="36"/>
    </row>
    <row r="3510" spans="1:8" s="2" customFormat="1" ht="30.6">
      <c r="A3510" s="35"/>
      <c r="B3510" s="36"/>
      <c r="C3510" s="256" t="s">
        <v>1705</v>
      </c>
      <c r="D3510" s="256" t="s">
        <v>1706</v>
      </c>
      <c r="E3510" s="18" t="s">
        <v>529</v>
      </c>
      <c r="F3510" s="188">
        <v>673.17100000000005</v>
      </c>
      <c r="G3510" s="35"/>
      <c r="H3510" s="36"/>
    </row>
    <row r="3511" spans="1:8" s="2" customFormat="1" ht="16.95" customHeight="1">
      <c r="A3511" s="35"/>
      <c r="B3511" s="36"/>
      <c r="C3511" s="252" t="s">
        <v>298</v>
      </c>
      <c r="D3511" s="253" t="s">
        <v>299</v>
      </c>
      <c r="E3511" s="254" t="s">
        <v>1</v>
      </c>
      <c r="F3511" s="255">
        <v>0</v>
      </c>
      <c r="G3511" s="35"/>
      <c r="H3511" s="36"/>
    </row>
    <row r="3512" spans="1:8" s="2" customFormat="1" ht="16.95" customHeight="1">
      <c r="A3512" s="35"/>
      <c r="B3512" s="36"/>
      <c r="C3512" s="257" t="s">
        <v>8511</v>
      </c>
      <c r="D3512" s="35"/>
      <c r="E3512" s="35"/>
      <c r="F3512" s="35"/>
      <c r="G3512" s="35"/>
      <c r="H3512" s="36"/>
    </row>
    <row r="3513" spans="1:8" s="2" customFormat="1" ht="30.6">
      <c r="A3513" s="35"/>
      <c r="B3513" s="36"/>
      <c r="C3513" s="256" t="s">
        <v>1705</v>
      </c>
      <c r="D3513" s="256" t="s">
        <v>1706</v>
      </c>
      <c r="E3513" s="18" t="s">
        <v>529</v>
      </c>
      <c r="F3513" s="188">
        <v>673.17100000000005</v>
      </c>
      <c r="G3513" s="35"/>
      <c r="H3513" s="36"/>
    </row>
    <row r="3514" spans="1:8" s="2" customFormat="1" ht="16.95" customHeight="1">
      <c r="A3514" s="35"/>
      <c r="B3514" s="36"/>
      <c r="C3514" s="252" t="s">
        <v>301</v>
      </c>
      <c r="D3514" s="253" t="s">
        <v>302</v>
      </c>
      <c r="E3514" s="254" t="s">
        <v>1</v>
      </c>
      <c r="F3514" s="255">
        <v>0</v>
      </c>
      <c r="G3514" s="35"/>
      <c r="H3514" s="36"/>
    </row>
    <row r="3515" spans="1:8" s="2" customFormat="1" ht="16.95" customHeight="1">
      <c r="A3515" s="35"/>
      <c r="B3515" s="36"/>
      <c r="C3515" s="257" t="s">
        <v>8511</v>
      </c>
      <c r="D3515" s="35"/>
      <c r="E3515" s="35"/>
      <c r="F3515" s="35"/>
      <c r="G3515" s="35"/>
      <c r="H3515" s="36"/>
    </row>
    <row r="3516" spans="1:8" s="2" customFormat="1" ht="30.6">
      <c r="A3516" s="35"/>
      <c r="B3516" s="36"/>
      <c r="C3516" s="256" t="s">
        <v>1705</v>
      </c>
      <c r="D3516" s="256" t="s">
        <v>1706</v>
      </c>
      <c r="E3516" s="18" t="s">
        <v>529</v>
      </c>
      <c r="F3516" s="188">
        <v>673.17100000000005</v>
      </c>
      <c r="G3516" s="35"/>
      <c r="H3516" s="36"/>
    </row>
    <row r="3517" spans="1:8" s="2" customFormat="1" ht="16.95" customHeight="1">
      <c r="A3517" s="35"/>
      <c r="B3517" s="36"/>
      <c r="C3517" s="252" t="s">
        <v>304</v>
      </c>
      <c r="D3517" s="253" t="s">
        <v>305</v>
      </c>
      <c r="E3517" s="254" t="s">
        <v>1</v>
      </c>
      <c r="F3517" s="255">
        <v>0</v>
      </c>
      <c r="G3517" s="35"/>
      <c r="H3517" s="36"/>
    </row>
    <row r="3518" spans="1:8" s="2" customFormat="1" ht="16.95" customHeight="1">
      <c r="A3518" s="35"/>
      <c r="B3518" s="36"/>
      <c r="C3518" s="257" t="s">
        <v>8511</v>
      </c>
      <c r="D3518" s="35"/>
      <c r="E3518" s="35"/>
      <c r="F3518" s="35"/>
      <c r="G3518" s="35"/>
      <c r="H3518" s="36"/>
    </row>
    <row r="3519" spans="1:8" s="2" customFormat="1" ht="16.95" customHeight="1">
      <c r="A3519" s="35"/>
      <c r="B3519" s="36"/>
      <c r="C3519" s="256" t="s">
        <v>4523</v>
      </c>
      <c r="D3519" s="256" t="s">
        <v>4524</v>
      </c>
      <c r="E3519" s="18" t="s">
        <v>529</v>
      </c>
      <c r="F3519" s="188">
        <v>44.341999999999999</v>
      </c>
      <c r="G3519" s="35"/>
      <c r="H3519" s="36"/>
    </row>
    <row r="3520" spans="1:8" s="2" customFormat="1" ht="16.95" customHeight="1">
      <c r="A3520" s="35"/>
      <c r="B3520" s="36"/>
      <c r="C3520" s="256" t="s">
        <v>4528</v>
      </c>
      <c r="D3520" s="256" t="s">
        <v>7556</v>
      </c>
      <c r="E3520" s="18" t="s">
        <v>529</v>
      </c>
      <c r="F3520" s="188">
        <v>45.228999999999999</v>
      </c>
      <c r="G3520" s="35"/>
      <c r="H3520" s="36"/>
    </row>
    <row r="3521" spans="1:8" s="2" customFormat="1" ht="16.95" customHeight="1">
      <c r="A3521" s="35"/>
      <c r="B3521" s="36"/>
      <c r="C3521" s="252" t="s">
        <v>307</v>
      </c>
      <c r="D3521" s="253" t="s">
        <v>308</v>
      </c>
      <c r="E3521" s="254" t="s">
        <v>1</v>
      </c>
      <c r="F3521" s="255">
        <v>0</v>
      </c>
      <c r="G3521" s="35"/>
      <c r="H3521" s="36"/>
    </row>
    <row r="3522" spans="1:8" s="2" customFormat="1" ht="16.95" customHeight="1">
      <c r="A3522" s="35"/>
      <c r="B3522" s="36"/>
      <c r="C3522" s="257" t="s">
        <v>8511</v>
      </c>
      <c r="D3522" s="35"/>
      <c r="E3522" s="35"/>
      <c r="F3522" s="35"/>
      <c r="G3522" s="35"/>
      <c r="H3522" s="36"/>
    </row>
    <row r="3523" spans="1:8" s="2" customFormat="1" ht="16.95" customHeight="1">
      <c r="A3523" s="35"/>
      <c r="B3523" s="36"/>
      <c r="C3523" s="256" t="s">
        <v>4523</v>
      </c>
      <c r="D3523" s="256" t="s">
        <v>4524</v>
      </c>
      <c r="E3523" s="18" t="s">
        <v>529</v>
      </c>
      <c r="F3523" s="188">
        <v>44.341999999999999</v>
      </c>
      <c r="G3523" s="35"/>
      <c r="H3523" s="36"/>
    </row>
    <row r="3524" spans="1:8" s="2" customFormat="1" ht="16.95" customHeight="1">
      <c r="A3524" s="35"/>
      <c r="B3524" s="36"/>
      <c r="C3524" s="256" t="s">
        <v>4528</v>
      </c>
      <c r="D3524" s="256" t="s">
        <v>7556</v>
      </c>
      <c r="E3524" s="18" t="s">
        <v>529</v>
      </c>
      <c r="F3524" s="188">
        <v>45.228999999999999</v>
      </c>
      <c r="G3524" s="35"/>
      <c r="H3524" s="36"/>
    </row>
    <row r="3525" spans="1:8" s="2" customFormat="1" ht="16.95" customHeight="1">
      <c r="A3525" s="35"/>
      <c r="B3525" s="36"/>
      <c r="C3525" s="252" t="s">
        <v>310</v>
      </c>
      <c r="D3525" s="253" t="s">
        <v>311</v>
      </c>
      <c r="E3525" s="254" t="s">
        <v>1</v>
      </c>
      <c r="F3525" s="255">
        <v>0</v>
      </c>
      <c r="G3525" s="35"/>
      <c r="H3525" s="36"/>
    </row>
    <row r="3526" spans="1:8" s="2" customFormat="1" ht="16.95" customHeight="1">
      <c r="A3526" s="35"/>
      <c r="B3526" s="36"/>
      <c r="C3526" s="257" t="s">
        <v>8511</v>
      </c>
      <c r="D3526" s="35"/>
      <c r="E3526" s="35"/>
      <c r="F3526" s="35"/>
      <c r="G3526" s="35"/>
      <c r="H3526" s="36"/>
    </row>
    <row r="3527" spans="1:8" s="2" customFormat="1" ht="20.399999999999999">
      <c r="A3527" s="35"/>
      <c r="B3527" s="36"/>
      <c r="C3527" s="256" t="s">
        <v>1914</v>
      </c>
      <c r="D3527" s="256" t="s">
        <v>1915</v>
      </c>
      <c r="E3527" s="18" t="s">
        <v>529</v>
      </c>
      <c r="F3527" s="188">
        <v>74.78</v>
      </c>
      <c r="G3527" s="35"/>
      <c r="H3527" s="36"/>
    </row>
    <row r="3528" spans="1:8" s="2" customFormat="1" ht="16.95" customHeight="1">
      <c r="A3528" s="35"/>
      <c r="B3528" s="36"/>
      <c r="C3528" s="256" t="s">
        <v>4523</v>
      </c>
      <c r="D3528" s="256" t="s">
        <v>4524</v>
      </c>
      <c r="E3528" s="18" t="s">
        <v>529</v>
      </c>
      <c r="F3528" s="188">
        <v>44.341999999999999</v>
      </c>
      <c r="G3528" s="35"/>
      <c r="H3528" s="36"/>
    </row>
    <row r="3529" spans="1:8" s="2" customFormat="1" ht="16.95" customHeight="1">
      <c r="A3529" s="35"/>
      <c r="B3529" s="36"/>
      <c r="C3529" s="256" t="s">
        <v>4528</v>
      </c>
      <c r="D3529" s="256" t="s">
        <v>7556</v>
      </c>
      <c r="E3529" s="18" t="s">
        <v>529</v>
      </c>
      <c r="F3529" s="188">
        <v>45.228999999999999</v>
      </c>
      <c r="G3529" s="35"/>
      <c r="H3529" s="36"/>
    </row>
    <row r="3530" spans="1:8" s="2" customFormat="1" ht="16.95" customHeight="1">
      <c r="A3530" s="35"/>
      <c r="B3530" s="36"/>
      <c r="C3530" s="252" t="s">
        <v>313</v>
      </c>
      <c r="D3530" s="253" t="s">
        <v>314</v>
      </c>
      <c r="E3530" s="254" t="s">
        <v>1</v>
      </c>
      <c r="F3530" s="255">
        <v>44.341999999999999</v>
      </c>
      <c r="G3530" s="35"/>
      <c r="H3530" s="36"/>
    </row>
    <row r="3531" spans="1:8" s="2" customFormat="1" ht="16.95" customHeight="1">
      <c r="A3531" s="35"/>
      <c r="B3531" s="36"/>
      <c r="C3531" s="256" t="s">
        <v>1</v>
      </c>
      <c r="D3531" s="256" t="s">
        <v>4836</v>
      </c>
      <c r="E3531" s="18" t="s">
        <v>1</v>
      </c>
      <c r="F3531" s="188">
        <v>0</v>
      </c>
      <c r="G3531" s="35"/>
      <c r="H3531" s="36"/>
    </row>
    <row r="3532" spans="1:8" s="2" customFormat="1" ht="16.95" customHeight="1">
      <c r="A3532" s="35"/>
      <c r="B3532" s="36"/>
      <c r="C3532" s="256" t="s">
        <v>1</v>
      </c>
      <c r="D3532" s="256" t="s">
        <v>1887</v>
      </c>
      <c r="E3532" s="18" t="s">
        <v>1</v>
      </c>
      <c r="F3532" s="188">
        <v>0</v>
      </c>
      <c r="G3532" s="35"/>
      <c r="H3532" s="36"/>
    </row>
    <row r="3533" spans="1:8" s="2" customFormat="1" ht="16.95" customHeight="1">
      <c r="A3533" s="35"/>
      <c r="B3533" s="36"/>
      <c r="C3533" s="256" t="s">
        <v>1</v>
      </c>
      <c r="D3533" s="256" t="s">
        <v>6936</v>
      </c>
      <c r="E3533" s="18" t="s">
        <v>1</v>
      </c>
      <c r="F3533" s="188">
        <v>11.818</v>
      </c>
      <c r="G3533" s="35"/>
      <c r="H3533" s="36"/>
    </row>
    <row r="3534" spans="1:8" s="2" customFormat="1" ht="16.95" customHeight="1">
      <c r="A3534" s="35"/>
      <c r="B3534" s="36"/>
      <c r="C3534" s="256" t="s">
        <v>1</v>
      </c>
      <c r="D3534" s="256" t="s">
        <v>6937</v>
      </c>
      <c r="E3534" s="18" t="s">
        <v>1</v>
      </c>
      <c r="F3534" s="188">
        <v>12.693</v>
      </c>
      <c r="G3534" s="35"/>
      <c r="H3534" s="36"/>
    </row>
    <row r="3535" spans="1:8" s="2" customFormat="1" ht="16.95" customHeight="1">
      <c r="A3535" s="35"/>
      <c r="B3535" s="36"/>
      <c r="C3535" s="256" t="s">
        <v>1</v>
      </c>
      <c r="D3535" s="256" t="s">
        <v>6938</v>
      </c>
      <c r="E3535" s="18" t="s">
        <v>1</v>
      </c>
      <c r="F3535" s="188">
        <v>8.984</v>
      </c>
      <c r="G3535" s="35"/>
      <c r="H3535" s="36"/>
    </row>
    <row r="3536" spans="1:8" s="2" customFormat="1" ht="16.95" customHeight="1">
      <c r="A3536" s="35"/>
      <c r="B3536" s="36"/>
      <c r="C3536" s="256" t="s">
        <v>1</v>
      </c>
      <c r="D3536" s="256" t="s">
        <v>6939</v>
      </c>
      <c r="E3536" s="18" t="s">
        <v>1</v>
      </c>
      <c r="F3536" s="188">
        <v>10.847</v>
      </c>
      <c r="G3536" s="35"/>
      <c r="H3536" s="36"/>
    </row>
    <row r="3537" spans="1:8" s="2" customFormat="1" ht="16.95" customHeight="1">
      <c r="A3537" s="35"/>
      <c r="B3537" s="36"/>
      <c r="C3537" s="256" t="s">
        <v>313</v>
      </c>
      <c r="D3537" s="256" t="s">
        <v>589</v>
      </c>
      <c r="E3537" s="18" t="s">
        <v>1</v>
      </c>
      <c r="F3537" s="188">
        <v>44.341999999999999</v>
      </c>
      <c r="G3537" s="35"/>
      <c r="H3537" s="36"/>
    </row>
    <row r="3538" spans="1:8" s="2" customFormat="1" ht="16.95" customHeight="1">
      <c r="A3538" s="35"/>
      <c r="B3538" s="36"/>
      <c r="C3538" s="257" t="s">
        <v>8511</v>
      </c>
      <c r="D3538" s="35"/>
      <c r="E3538" s="35"/>
      <c r="F3538" s="35"/>
      <c r="G3538" s="35"/>
      <c r="H3538" s="36"/>
    </row>
    <row r="3539" spans="1:8" s="2" customFormat="1" ht="20.399999999999999">
      <c r="A3539" s="35"/>
      <c r="B3539" s="36"/>
      <c r="C3539" s="256" t="s">
        <v>1914</v>
      </c>
      <c r="D3539" s="256" t="s">
        <v>1915</v>
      </c>
      <c r="E3539" s="18" t="s">
        <v>529</v>
      </c>
      <c r="F3539" s="188">
        <v>74.78</v>
      </c>
      <c r="G3539" s="35"/>
      <c r="H3539" s="36"/>
    </row>
    <row r="3540" spans="1:8" s="2" customFormat="1" ht="16.95" customHeight="1">
      <c r="A3540" s="35"/>
      <c r="B3540" s="36"/>
      <c r="C3540" s="256" t="s">
        <v>4523</v>
      </c>
      <c r="D3540" s="256" t="s">
        <v>4524</v>
      </c>
      <c r="E3540" s="18" t="s">
        <v>529</v>
      </c>
      <c r="F3540" s="188">
        <v>44.341999999999999</v>
      </c>
      <c r="G3540" s="35"/>
      <c r="H3540" s="36"/>
    </row>
    <row r="3541" spans="1:8" s="2" customFormat="1" ht="16.95" customHeight="1">
      <c r="A3541" s="35"/>
      <c r="B3541" s="36"/>
      <c r="C3541" s="256" t="s">
        <v>4528</v>
      </c>
      <c r="D3541" s="256" t="s">
        <v>7556</v>
      </c>
      <c r="E3541" s="18" t="s">
        <v>529</v>
      </c>
      <c r="F3541" s="188">
        <v>45.228999999999999</v>
      </c>
      <c r="G3541" s="35"/>
      <c r="H3541" s="36"/>
    </row>
    <row r="3542" spans="1:8" s="2" customFormat="1" ht="16.95" customHeight="1">
      <c r="A3542" s="35"/>
      <c r="B3542" s="36"/>
      <c r="C3542" s="252" t="s">
        <v>316</v>
      </c>
      <c r="D3542" s="253" t="s">
        <v>317</v>
      </c>
      <c r="E3542" s="254" t="s">
        <v>1</v>
      </c>
      <c r="F3542" s="255">
        <v>0</v>
      </c>
      <c r="G3542" s="35"/>
      <c r="H3542" s="36"/>
    </row>
    <row r="3543" spans="1:8" s="2" customFormat="1" ht="16.95" customHeight="1">
      <c r="A3543" s="35"/>
      <c r="B3543" s="36"/>
      <c r="C3543" s="257" t="s">
        <v>8511</v>
      </c>
      <c r="D3543" s="35"/>
      <c r="E3543" s="35"/>
      <c r="F3543" s="35"/>
      <c r="G3543" s="35"/>
      <c r="H3543" s="36"/>
    </row>
    <row r="3544" spans="1:8" s="2" customFormat="1" ht="16.95" customHeight="1">
      <c r="A3544" s="35"/>
      <c r="B3544" s="36"/>
      <c r="C3544" s="256" t="s">
        <v>4523</v>
      </c>
      <c r="D3544" s="256" t="s">
        <v>4524</v>
      </c>
      <c r="E3544" s="18" t="s">
        <v>529</v>
      </c>
      <c r="F3544" s="188">
        <v>44.341999999999999</v>
      </c>
      <c r="G3544" s="35"/>
      <c r="H3544" s="36"/>
    </row>
    <row r="3545" spans="1:8" s="2" customFormat="1" ht="16.95" customHeight="1">
      <c r="A3545" s="35"/>
      <c r="B3545" s="36"/>
      <c r="C3545" s="256" t="s">
        <v>4528</v>
      </c>
      <c r="D3545" s="256" t="s">
        <v>7556</v>
      </c>
      <c r="E3545" s="18" t="s">
        <v>529</v>
      </c>
      <c r="F3545" s="188">
        <v>45.228999999999999</v>
      </c>
      <c r="G3545" s="35"/>
      <c r="H3545" s="36"/>
    </row>
    <row r="3546" spans="1:8" s="2" customFormat="1" ht="16.95" customHeight="1">
      <c r="A3546" s="35"/>
      <c r="B3546" s="36"/>
      <c r="C3546" s="252" t="s">
        <v>6910</v>
      </c>
      <c r="D3546" s="253" t="s">
        <v>272</v>
      </c>
      <c r="E3546" s="254" t="s">
        <v>1</v>
      </c>
      <c r="F3546" s="255">
        <v>48.154000000000003</v>
      </c>
      <c r="G3546" s="35"/>
      <c r="H3546" s="36"/>
    </row>
    <row r="3547" spans="1:8" s="2" customFormat="1" ht="16.95" customHeight="1">
      <c r="A3547" s="35"/>
      <c r="B3547" s="36"/>
      <c r="C3547" s="256" t="s">
        <v>1</v>
      </c>
      <c r="D3547" s="256" t="s">
        <v>4836</v>
      </c>
      <c r="E3547" s="18" t="s">
        <v>1</v>
      </c>
      <c r="F3547" s="188">
        <v>0</v>
      </c>
      <c r="G3547" s="35"/>
      <c r="H3547" s="36"/>
    </row>
    <row r="3548" spans="1:8" s="2" customFormat="1" ht="16.95" customHeight="1">
      <c r="A3548" s="35"/>
      <c r="B3548" s="36"/>
      <c r="C3548" s="256" t="s">
        <v>1</v>
      </c>
      <c r="D3548" s="256" t="s">
        <v>6908</v>
      </c>
      <c r="E3548" s="18" t="s">
        <v>1</v>
      </c>
      <c r="F3548" s="188">
        <v>0</v>
      </c>
      <c r="G3548" s="35"/>
      <c r="H3548" s="36"/>
    </row>
    <row r="3549" spans="1:8" s="2" customFormat="1" ht="16.95" customHeight="1">
      <c r="A3549" s="35"/>
      <c r="B3549" s="36"/>
      <c r="C3549" s="256" t="s">
        <v>1</v>
      </c>
      <c r="D3549" s="256" t="s">
        <v>6909</v>
      </c>
      <c r="E3549" s="18" t="s">
        <v>1</v>
      </c>
      <c r="F3549" s="188">
        <v>48.154000000000003</v>
      </c>
      <c r="G3549" s="35"/>
      <c r="H3549" s="36"/>
    </row>
    <row r="3550" spans="1:8" s="2" customFormat="1" ht="16.95" customHeight="1">
      <c r="A3550" s="35"/>
      <c r="B3550" s="36"/>
      <c r="C3550" s="256" t="s">
        <v>6910</v>
      </c>
      <c r="D3550" s="256" t="s">
        <v>589</v>
      </c>
      <c r="E3550" s="18" t="s">
        <v>1</v>
      </c>
      <c r="F3550" s="188">
        <v>48.154000000000003</v>
      </c>
      <c r="G3550" s="35"/>
      <c r="H3550" s="36"/>
    </row>
    <row r="3551" spans="1:8" s="2" customFormat="1" ht="16.95" customHeight="1">
      <c r="A3551" s="35"/>
      <c r="B3551" s="36"/>
      <c r="C3551" s="252" t="s">
        <v>319</v>
      </c>
      <c r="D3551" s="253" t="s">
        <v>320</v>
      </c>
      <c r="E3551" s="254" t="s">
        <v>1</v>
      </c>
      <c r="F3551" s="255">
        <v>321.83300000000003</v>
      </c>
      <c r="G3551" s="35"/>
      <c r="H3551" s="36"/>
    </row>
    <row r="3552" spans="1:8" s="2" customFormat="1" ht="16.95" customHeight="1">
      <c r="A3552" s="35"/>
      <c r="B3552" s="36"/>
      <c r="C3552" s="256" t="s">
        <v>1</v>
      </c>
      <c r="D3552" s="256" t="s">
        <v>4836</v>
      </c>
      <c r="E3552" s="18" t="s">
        <v>1</v>
      </c>
      <c r="F3552" s="188">
        <v>0</v>
      </c>
      <c r="G3552" s="35"/>
      <c r="H3552" s="36"/>
    </row>
    <row r="3553" spans="1:8" s="2" customFormat="1" ht="16.95" customHeight="1">
      <c r="A3553" s="35"/>
      <c r="B3553" s="36"/>
      <c r="C3553" s="256" t="s">
        <v>1</v>
      </c>
      <c r="D3553" s="256" t="s">
        <v>6984</v>
      </c>
      <c r="E3553" s="18" t="s">
        <v>1</v>
      </c>
      <c r="F3553" s="188">
        <v>281.98099999999999</v>
      </c>
      <c r="G3553" s="35"/>
      <c r="H3553" s="36"/>
    </row>
    <row r="3554" spans="1:8" s="2" customFormat="1" ht="16.95" customHeight="1">
      <c r="A3554" s="35"/>
      <c r="B3554" s="36"/>
      <c r="C3554" s="256" t="s">
        <v>1</v>
      </c>
      <c r="D3554" s="256" t="s">
        <v>6985</v>
      </c>
      <c r="E3554" s="18" t="s">
        <v>1</v>
      </c>
      <c r="F3554" s="188">
        <v>39.851999999999997</v>
      </c>
      <c r="G3554" s="35"/>
      <c r="H3554" s="36"/>
    </row>
    <row r="3555" spans="1:8" s="2" customFormat="1" ht="16.95" customHeight="1">
      <c r="A3555" s="35"/>
      <c r="B3555" s="36"/>
      <c r="C3555" s="256" t="s">
        <v>319</v>
      </c>
      <c r="D3555" s="256" t="s">
        <v>590</v>
      </c>
      <c r="E3555" s="18" t="s">
        <v>1</v>
      </c>
      <c r="F3555" s="188">
        <v>321.83300000000003</v>
      </c>
      <c r="G3555" s="35"/>
      <c r="H3555" s="36"/>
    </row>
    <row r="3556" spans="1:8" s="2" customFormat="1" ht="16.95" customHeight="1">
      <c r="A3556" s="35"/>
      <c r="B3556" s="36"/>
      <c r="C3556" s="257" t="s">
        <v>8511</v>
      </c>
      <c r="D3556" s="35"/>
      <c r="E3556" s="35"/>
      <c r="F3556" s="35"/>
      <c r="G3556" s="35"/>
      <c r="H3556" s="36"/>
    </row>
    <row r="3557" spans="1:8" s="2" customFormat="1" ht="20.399999999999999">
      <c r="A3557" s="35"/>
      <c r="B3557" s="36"/>
      <c r="C3557" s="256" t="s">
        <v>2098</v>
      </c>
      <c r="D3557" s="256" t="s">
        <v>2099</v>
      </c>
      <c r="E3557" s="18" t="s">
        <v>529</v>
      </c>
      <c r="F3557" s="188">
        <v>321.83300000000003</v>
      </c>
      <c r="G3557" s="35"/>
      <c r="H3557" s="36"/>
    </row>
    <row r="3558" spans="1:8" s="2" customFormat="1" ht="20.399999999999999">
      <c r="A3558" s="35"/>
      <c r="B3558" s="36"/>
      <c r="C3558" s="256" t="s">
        <v>2113</v>
      </c>
      <c r="D3558" s="256" t="s">
        <v>2114</v>
      </c>
      <c r="E3558" s="18" t="s">
        <v>529</v>
      </c>
      <c r="F3558" s="188">
        <v>1287.3320000000001</v>
      </c>
      <c r="G3558" s="35"/>
      <c r="H3558" s="36"/>
    </row>
    <row r="3559" spans="1:8" s="2" customFormat="1" ht="20.399999999999999">
      <c r="A3559" s="35"/>
      <c r="B3559" s="36"/>
      <c r="C3559" s="256" t="s">
        <v>2118</v>
      </c>
      <c r="D3559" s="256" t="s">
        <v>2119</v>
      </c>
      <c r="E3559" s="18" t="s">
        <v>529</v>
      </c>
      <c r="F3559" s="188">
        <v>321.83300000000003</v>
      </c>
      <c r="G3559" s="35"/>
      <c r="H3559" s="36"/>
    </row>
    <row r="3560" spans="1:8" s="2" customFormat="1" ht="16.95" customHeight="1">
      <c r="A3560" s="35"/>
      <c r="B3560" s="36"/>
      <c r="C3560" s="252" t="s">
        <v>6701</v>
      </c>
      <c r="D3560" s="253" t="s">
        <v>323</v>
      </c>
      <c r="E3560" s="254" t="s">
        <v>1</v>
      </c>
      <c r="F3560" s="255">
        <v>1992.2719999999999</v>
      </c>
      <c r="G3560" s="35"/>
      <c r="H3560" s="36"/>
    </row>
    <row r="3561" spans="1:8" s="2" customFormat="1" ht="16.95" customHeight="1">
      <c r="A3561" s="35"/>
      <c r="B3561" s="36"/>
      <c r="C3561" s="256" t="s">
        <v>1</v>
      </c>
      <c r="D3561" s="256" t="s">
        <v>4836</v>
      </c>
      <c r="E3561" s="18" t="s">
        <v>1</v>
      </c>
      <c r="F3561" s="188">
        <v>0</v>
      </c>
      <c r="G3561" s="35"/>
      <c r="H3561" s="36"/>
    </row>
    <row r="3562" spans="1:8" s="2" customFormat="1" ht="16.95" customHeight="1">
      <c r="A3562" s="35"/>
      <c r="B3562" s="36"/>
      <c r="C3562" s="256" t="s">
        <v>1</v>
      </c>
      <c r="D3562" s="256" t="s">
        <v>4578</v>
      </c>
      <c r="E3562" s="18" t="s">
        <v>1</v>
      </c>
      <c r="F3562" s="188">
        <v>0</v>
      </c>
      <c r="G3562" s="35"/>
      <c r="H3562" s="36"/>
    </row>
    <row r="3563" spans="1:8" s="2" customFormat="1" ht="16.95" customHeight="1">
      <c r="A3563" s="35"/>
      <c r="B3563" s="36"/>
      <c r="C3563" s="256" t="s">
        <v>1</v>
      </c>
      <c r="D3563" s="256" t="s">
        <v>1024</v>
      </c>
      <c r="E3563" s="18" t="s">
        <v>1</v>
      </c>
      <c r="F3563" s="188">
        <v>0</v>
      </c>
      <c r="G3563" s="35"/>
      <c r="H3563" s="36"/>
    </row>
    <row r="3564" spans="1:8" s="2" customFormat="1" ht="16.95" customHeight="1">
      <c r="A3564" s="35"/>
      <c r="B3564" s="36"/>
      <c r="C3564" s="256" t="s">
        <v>1</v>
      </c>
      <c r="D3564" s="256" t="s">
        <v>6800</v>
      </c>
      <c r="E3564" s="18" t="s">
        <v>1</v>
      </c>
      <c r="F3564" s="188">
        <v>0</v>
      </c>
      <c r="G3564" s="35"/>
      <c r="H3564" s="36"/>
    </row>
    <row r="3565" spans="1:8" s="2" customFormat="1" ht="16.95" customHeight="1">
      <c r="A3565" s="35"/>
      <c r="B3565" s="36"/>
      <c r="C3565" s="256" t="s">
        <v>1</v>
      </c>
      <c r="D3565" s="256" t="s">
        <v>1177</v>
      </c>
      <c r="E3565" s="18" t="s">
        <v>1</v>
      </c>
      <c r="F3565" s="188">
        <v>0</v>
      </c>
      <c r="G3565" s="35"/>
      <c r="H3565" s="36"/>
    </row>
    <row r="3566" spans="1:8" s="2" customFormat="1" ht="16.95" customHeight="1">
      <c r="A3566" s="35"/>
      <c r="B3566" s="36"/>
      <c r="C3566" s="256" t="s">
        <v>1</v>
      </c>
      <c r="D3566" s="256" t="s">
        <v>7587</v>
      </c>
      <c r="E3566" s="18" t="s">
        <v>1</v>
      </c>
      <c r="F3566" s="188">
        <v>68.578000000000003</v>
      </c>
      <c r="G3566" s="35"/>
      <c r="H3566" s="36"/>
    </row>
    <row r="3567" spans="1:8" s="2" customFormat="1" ht="16.95" customHeight="1">
      <c r="A3567" s="35"/>
      <c r="B3567" s="36"/>
      <c r="C3567" s="256" t="s">
        <v>1</v>
      </c>
      <c r="D3567" s="256" t="s">
        <v>6806</v>
      </c>
      <c r="E3567" s="18" t="s">
        <v>1</v>
      </c>
      <c r="F3567" s="188">
        <v>-3.431</v>
      </c>
      <c r="G3567" s="35"/>
      <c r="H3567" s="36"/>
    </row>
    <row r="3568" spans="1:8" s="2" customFormat="1" ht="16.95" customHeight="1">
      <c r="A3568" s="35"/>
      <c r="B3568" s="36"/>
      <c r="C3568" s="256" t="s">
        <v>1</v>
      </c>
      <c r="D3568" s="256" t="s">
        <v>6807</v>
      </c>
      <c r="E3568" s="18" t="s">
        <v>1</v>
      </c>
      <c r="F3568" s="188">
        <v>3.137</v>
      </c>
      <c r="G3568" s="35"/>
      <c r="H3568" s="36"/>
    </row>
    <row r="3569" spans="1:8" s="2" customFormat="1" ht="16.95" customHeight="1">
      <c r="A3569" s="35"/>
      <c r="B3569" s="36"/>
      <c r="C3569" s="256" t="s">
        <v>1</v>
      </c>
      <c r="D3569" s="256" t="s">
        <v>1205</v>
      </c>
      <c r="E3569" s="18" t="s">
        <v>1</v>
      </c>
      <c r="F3569" s="188">
        <v>0</v>
      </c>
      <c r="G3569" s="35"/>
      <c r="H3569" s="36"/>
    </row>
    <row r="3570" spans="1:8" s="2" customFormat="1" ht="16.95" customHeight="1">
      <c r="A3570" s="35"/>
      <c r="B3570" s="36"/>
      <c r="C3570" s="256" t="s">
        <v>1</v>
      </c>
      <c r="D3570" s="256" t="s">
        <v>7588</v>
      </c>
      <c r="E3570" s="18" t="s">
        <v>1</v>
      </c>
      <c r="F3570" s="188">
        <v>11.52</v>
      </c>
      <c r="G3570" s="35"/>
      <c r="H3570" s="36"/>
    </row>
    <row r="3571" spans="1:8" s="2" customFormat="1" ht="16.95" customHeight="1">
      <c r="A3571" s="35"/>
      <c r="B3571" s="36"/>
      <c r="C3571" s="256" t="s">
        <v>1</v>
      </c>
      <c r="D3571" s="256" t="s">
        <v>1034</v>
      </c>
      <c r="E3571" s="18" t="s">
        <v>1</v>
      </c>
      <c r="F3571" s="188">
        <v>0</v>
      </c>
      <c r="G3571" s="35"/>
      <c r="H3571" s="36"/>
    </row>
    <row r="3572" spans="1:8" s="2" customFormat="1" ht="16.95" customHeight="1">
      <c r="A3572" s="35"/>
      <c r="B3572" s="36"/>
      <c r="C3572" s="256" t="s">
        <v>1</v>
      </c>
      <c r="D3572" s="256" t="s">
        <v>6809</v>
      </c>
      <c r="E3572" s="18" t="s">
        <v>1</v>
      </c>
      <c r="F3572" s="188">
        <v>0</v>
      </c>
      <c r="G3572" s="35"/>
      <c r="H3572" s="36"/>
    </row>
    <row r="3573" spans="1:8" s="2" customFormat="1" ht="16.95" customHeight="1">
      <c r="A3573" s="35"/>
      <c r="B3573" s="36"/>
      <c r="C3573" s="256" t="s">
        <v>1</v>
      </c>
      <c r="D3573" s="256" t="s">
        <v>1226</v>
      </c>
      <c r="E3573" s="18" t="s">
        <v>1</v>
      </c>
      <c r="F3573" s="188">
        <v>0</v>
      </c>
      <c r="G3573" s="35"/>
      <c r="H3573" s="36"/>
    </row>
    <row r="3574" spans="1:8" s="2" customFormat="1" ht="16.95" customHeight="1">
      <c r="A3574" s="35"/>
      <c r="B3574" s="36"/>
      <c r="C3574" s="256" t="s">
        <v>1</v>
      </c>
      <c r="D3574" s="256" t="s">
        <v>7589</v>
      </c>
      <c r="E3574" s="18" t="s">
        <v>1</v>
      </c>
      <c r="F3574" s="188">
        <v>46.472000000000001</v>
      </c>
      <c r="G3574" s="35"/>
      <c r="H3574" s="36"/>
    </row>
    <row r="3575" spans="1:8" s="2" customFormat="1" ht="16.95" customHeight="1">
      <c r="A3575" s="35"/>
      <c r="B3575" s="36"/>
      <c r="C3575" s="256" t="s">
        <v>1</v>
      </c>
      <c r="D3575" s="256" t="s">
        <v>6811</v>
      </c>
      <c r="E3575" s="18" t="s">
        <v>1</v>
      </c>
      <c r="F3575" s="188">
        <v>-12.303000000000001</v>
      </c>
      <c r="G3575" s="35"/>
      <c r="H3575" s="36"/>
    </row>
    <row r="3576" spans="1:8" s="2" customFormat="1" ht="16.95" customHeight="1">
      <c r="A3576" s="35"/>
      <c r="B3576" s="36"/>
      <c r="C3576" s="256" t="s">
        <v>1</v>
      </c>
      <c r="D3576" s="256" t="s">
        <v>1226</v>
      </c>
      <c r="E3576" s="18" t="s">
        <v>1</v>
      </c>
      <c r="F3576" s="188">
        <v>0</v>
      </c>
      <c r="G3576" s="35"/>
      <c r="H3576" s="36"/>
    </row>
    <row r="3577" spans="1:8" s="2" customFormat="1" ht="16.95" customHeight="1">
      <c r="A3577" s="35"/>
      <c r="B3577" s="36"/>
      <c r="C3577" s="256" t="s">
        <v>1</v>
      </c>
      <c r="D3577" s="256" t="s">
        <v>6812</v>
      </c>
      <c r="E3577" s="18" t="s">
        <v>1</v>
      </c>
      <c r="F3577" s="188">
        <v>1.3240000000000001</v>
      </c>
      <c r="G3577" s="35"/>
      <c r="H3577" s="36"/>
    </row>
    <row r="3578" spans="1:8" s="2" customFormat="1" ht="16.95" customHeight="1">
      <c r="A3578" s="35"/>
      <c r="B3578" s="36"/>
      <c r="C3578" s="256" t="s">
        <v>1</v>
      </c>
      <c r="D3578" s="256" t="s">
        <v>1212</v>
      </c>
      <c r="E3578" s="18" t="s">
        <v>1</v>
      </c>
      <c r="F3578" s="188">
        <v>0</v>
      </c>
      <c r="G3578" s="35"/>
      <c r="H3578" s="36"/>
    </row>
    <row r="3579" spans="1:8" s="2" customFormat="1" ht="16.95" customHeight="1">
      <c r="A3579" s="35"/>
      <c r="B3579" s="36"/>
      <c r="C3579" s="256" t="s">
        <v>1</v>
      </c>
      <c r="D3579" s="256" t="s">
        <v>6813</v>
      </c>
      <c r="E3579" s="18" t="s">
        <v>1</v>
      </c>
      <c r="F3579" s="188">
        <v>0.30599999999999999</v>
      </c>
      <c r="G3579" s="35"/>
      <c r="H3579" s="36"/>
    </row>
    <row r="3580" spans="1:8" s="2" customFormat="1" ht="16.95" customHeight="1">
      <c r="A3580" s="35"/>
      <c r="B3580" s="36"/>
      <c r="C3580" s="256" t="s">
        <v>1</v>
      </c>
      <c r="D3580" s="256" t="s">
        <v>6814</v>
      </c>
      <c r="E3580" s="18" t="s">
        <v>1</v>
      </c>
      <c r="F3580" s="188">
        <v>0</v>
      </c>
      <c r="G3580" s="35"/>
      <c r="H3580" s="36"/>
    </row>
    <row r="3581" spans="1:8" s="2" customFormat="1" ht="16.95" customHeight="1">
      <c r="A3581" s="35"/>
      <c r="B3581" s="36"/>
      <c r="C3581" s="256" t="s">
        <v>1</v>
      </c>
      <c r="D3581" s="256" t="s">
        <v>1226</v>
      </c>
      <c r="E3581" s="18" t="s">
        <v>1</v>
      </c>
      <c r="F3581" s="188">
        <v>0</v>
      </c>
      <c r="G3581" s="35"/>
      <c r="H3581" s="36"/>
    </row>
    <row r="3582" spans="1:8" s="2" customFormat="1" ht="16.95" customHeight="1">
      <c r="A3582" s="35"/>
      <c r="B3582" s="36"/>
      <c r="C3582" s="256" t="s">
        <v>1</v>
      </c>
      <c r="D3582" s="256" t="s">
        <v>7590</v>
      </c>
      <c r="E3582" s="18" t="s">
        <v>1</v>
      </c>
      <c r="F3582" s="188">
        <v>45.677</v>
      </c>
      <c r="G3582" s="35"/>
      <c r="H3582" s="36"/>
    </row>
    <row r="3583" spans="1:8" s="2" customFormat="1" ht="16.95" customHeight="1">
      <c r="A3583" s="35"/>
      <c r="B3583" s="36"/>
      <c r="C3583" s="256" t="s">
        <v>1</v>
      </c>
      <c r="D3583" s="256" t="s">
        <v>6816</v>
      </c>
      <c r="E3583" s="18" t="s">
        <v>1</v>
      </c>
      <c r="F3583" s="188">
        <v>-7.0149999999999997</v>
      </c>
      <c r="G3583" s="35"/>
      <c r="H3583" s="36"/>
    </row>
    <row r="3584" spans="1:8" s="2" customFormat="1" ht="16.95" customHeight="1">
      <c r="A3584" s="35"/>
      <c r="B3584" s="36"/>
      <c r="C3584" s="256" t="s">
        <v>1</v>
      </c>
      <c r="D3584" s="256" t="s">
        <v>6817</v>
      </c>
      <c r="E3584" s="18" t="s">
        <v>1</v>
      </c>
      <c r="F3584" s="188">
        <v>0.49</v>
      </c>
      <c r="G3584" s="35"/>
      <c r="H3584" s="36"/>
    </row>
    <row r="3585" spans="1:8" s="2" customFormat="1" ht="16.95" customHeight="1">
      <c r="A3585" s="35"/>
      <c r="B3585" s="36"/>
      <c r="C3585" s="256" t="s">
        <v>1</v>
      </c>
      <c r="D3585" s="256" t="s">
        <v>1212</v>
      </c>
      <c r="E3585" s="18" t="s">
        <v>1</v>
      </c>
      <c r="F3585" s="188">
        <v>0</v>
      </c>
      <c r="G3585" s="35"/>
      <c r="H3585" s="36"/>
    </row>
    <row r="3586" spans="1:8" s="2" customFormat="1" ht="16.95" customHeight="1">
      <c r="A3586" s="35"/>
      <c r="B3586" s="36"/>
      <c r="C3586" s="256" t="s">
        <v>1</v>
      </c>
      <c r="D3586" s="256" t="s">
        <v>6818</v>
      </c>
      <c r="E3586" s="18" t="s">
        <v>1</v>
      </c>
      <c r="F3586" s="188">
        <v>0.61199999999999999</v>
      </c>
      <c r="G3586" s="35"/>
      <c r="H3586" s="36"/>
    </row>
    <row r="3587" spans="1:8" s="2" customFormat="1" ht="16.95" customHeight="1">
      <c r="A3587" s="35"/>
      <c r="B3587" s="36"/>
      <c r="C3587" s="256" t="s">
        <v>1</v>
      </c>
      <c r="D3587" s="256" t="s">
        <v>6819</v>
      </c>
      <c r="E3587" s="18" t="s">
        <v>1</v>
      </c>
      <c r="F3587" s="188">
        <v>0</v>
      </c>
      <c r="G3587" s="35"/>
      <c r="H3587" s="36"/>
    </row>
    <row r="3588" spans="1:8" s="2" customFormat="1" ht="16.95" customHeight="1">
      <c r="A3588" s="35"/>
      <c r="B3588" s="36"/>
      <c r="C3588" s="256" t="s">
        <v>1</v>
      </c>
      <c r="D3588" s="256" t="s">
        <v>1226</v>
      </c>
      <c r="E3588" s="18" t="s">
        <v>1</v>
      </c>
      <c r="F3588" s="188">
        <v>0</v>
      </c>
      <c r="G3588" s="35"/>
      <c r="H3588" s="36"/>
    </row>
    <row r="3589" spans="1:8" s="2" customFormat="1" ht="16.95" customHeight="1">
      <c r="A3589" s="35"/>
      <c r="B3589" s="36"/>
      <c r="C3589" s="256" t="s">
        <v>1</v>
      </c>
      <c r="D3589" s="256" t="s">
        <v>7591</v>
      </c>
      <c r="E3589" s="18" t="s">
        <v>1</v>
      </c>
      <c r="F3589" s="188">
        <v>46.997</v>
      </c>
      <c r="G3589" s="35"/>
      <c r="H3589" s="36"/>
    </row>
    <row r="3590" spans="1:8" s="2" customFormat="1" ht="16.95" customHeight="1">
      <c r="A3590" s="35"/>
      <c r="B3590" s="36"/>
      <c r="C3590" s="256" t="s">
        <v>1</v>
      </c>
      <c r="D3590" s="256" t="s">
        <v>6821</v>
      </c>
      <c r="E3590" s="18" t="s">
        <v>1</v>
      </c>
      <c r="F3590" s="188">
        <v>-11.214</v>
      </c>
      <c r="G3590" s="35"/>
      <c r="H3590" s="36"/>
    </row>
    <row r="3591" spans="1:8" s="2" customFormat="1" ht="16.95" customHeight="1">
      <c r="A3591" s="35"/>
      <c r="B3591" s="36"/>
      <c r="C3591" s="256" t="s">
        <v>1</v>
      </c>
      <c r="D3591" s="256" t="s">
        <v>6822</v>
      </c>
      <c r="E3591" s="18" t="s">
        <v>1</v>
      </c>
      <c r="F3591" s="188">
        <v>0.75700000000000001</v>
      </c>
      <c r="G3591" s="35"/>
      <c r="H3591" s="36"/>
    </row>
    <row r="3592" spans="1:8" s="2" customFormat="1" ht="16.95" customHeight="1">
      <c r="A3592" s="35"/>
      <c r="B3592" s="36"/>
      <c r="C3592" s="256" t="s">
        <v>1</v>
      </c>
      <c r="D3592" s="256" t="s">
        <v>1212</v>
      </c>
      <c r="E3592" s="18" t="s">
        <v>1</v>
      </c>
      <c r="F3592" s="188">
        <v>0</v>
      </c>
      <c r="G3592" s="35"/>
      <c r="H3592" s="36"/>
    </row>
    <row r="3593" spans="1:8" s="2" customFormat="1" ht="16.95" customHeight="1">
      <c r="A3593" s="35"/>
      <c r="B3593" s="36"/>
      <c r="C3593" s="256" t="s">
        <v>1</v>
      </c>
      <c r="D3593" s="256" t="s">
        <v>6818</v>
      </c>
      <c r="E3593" s="18" t="s">
        <v>1</v>
      </c>
      <c r="F3593" s="188">
        <v>0.61199999999999999</v>
      </c>
      <c r="G3593" s="35"/>
      <c r="H3593" s="36"/>
    </row>
    <row r="3594" spans="1:8" s="2" customFormat="1" ht="16.95" customHeight="1">
      <c r="A3594" s="35"/>
      <c r="B3594" s="36"/>
      <c r="C3594" s="256" t="s">
        <v>1</v>
      </c>
      <c r="D3594" s="256" t="s">
        <v>6823</v>
      </c>
      <c r="E3594" s="18" t="s">
        <v>1</v>
      </c>
      <c r="F3594" s="188">
        <v>0</v>
      </c>
      <c r="G3594" s="35"/>
      <c r="H3594" s="36"/>
    </row>
    <row r="3595" spans="1:8" s="2" customFormat="1" ht="16.95" customHeight="1">
      <c r="A3595" s="35"/>
      <c r="B3595" s="36"/>
      <c r="C3595" s="256" t="s">
        <v>1</v>
      </c>
      <c r="D3595" s="256" t="s">
        <v>1212</v>
      </c>
      <c r="E3595" s="18" t="s">
        <v>1</v>
      </c>
      <c r="F3595" s="188">
        <v>0</v>
      </c>
      <c r="G3595" s="35"/>
      <c r="H3595" s="36"/>
    </row>
    <row r="3596" spans="1:8" s="2" customFormat="1" ht="16.95" customHeight="1">
      <c r="A3596" s="35"/>
      <c r="B3596" s="36"/>
      <c r="C3596" s="256" t="s">
        <v>1</v>
      </c>
      <c r="D3596" s="256" t="s">
        <v>7592</v>
      </c>
      <c r="E3596" s="18" t="s">
        <v>1</v>
      </c>
      <c r="F3596" s="188">
        <v>13.021000000000001</v>
      </c>
      <c r="G3596" s="35"/>
      <c r="H3596" s="36"/>
    </row>
    <row r="3597" spans="1:8" s="2" customFormat="1" ht="16.95" customHeight="1">
      <c r="A3597" s="35"/>
      <c r="B3597" s="36"/>
      <c r="C3597" s="256" t="s">
        <v>1</v>
      </c>
      <c r="D3597" s="256" t="s">
        <v>1226</v>
      </c>
      <c r="E3597" s="18" t="s">
        <v>1</v>
      </c>
      <c r="F3597" s="188">
        <v>0</v>
      </c>
      <c r="G3597" s="35"/>
      <c r="H3597" s="36"/>
    </row>
    <row r="3598" spans="1:8" s="2" customFormat="1" ht="16.95" customHeight="1">
      <c r="A3598" s="35"/>
      <c r="B3598" s="36"/>
      <c r="C3598" s="256" t="s">
        <v>1</v>
      </c>
      <c r="D3598" s="256" t="s">
        <v>7593</v>
      </c>
      <c r="E3598" s="18" t="s">
        <v>1</v>
      </c>
      <c r="F3598" s="188">
        <v>13.253</v>
      </c>
      <c r="G3598" s="35"/>
      <c r="H3598" s="36"/>
    </row>
    <row r="3599" spans="1:8" s="2" customFormat="1" ht="16.95" customHeight="1">
      <c r="A3599" s="35"/>
      <c r="B3599" s="36"/>
      <c r="C3599" s="256" t="s">
        <v>1</v>
      </c>
      <c r="D3599" s="256" t="s">
        <v>6826</v>
      </c>
      <c r="E3599" s="18" t="s">
        <v>1</v>
      </c>
      <c r="F3599" s="188">
        <v>-3.2669999999999999</v>
      </c>
      <c r="G3599" s="35"/>
      <c r="H3599" s="36"/>
    </row>
    <row r="3600" spans="1:8" s="2" customFormat="1" ht="16.95" customHeight="1">
      <c r="A3600" s="35"/>
      <c r="B3600" s="36"/>
      <c r="C3600" s="256" t="s">
        <v>1</v>
      </c>
      <c r="D3600" s="256" t="s">
        <v>7594</v>
      </c>
      <c r="E3600" s="18" t="s">
        <v>1</v>
      </c>
      <c r="F3600" s="188">
        <v>72.340999999999994</v>
      </c>
      <c r="G3600" s="35"/>
      <c r="H3600" s="36"/>
    </row>
    <row r="3601" spans="1:8" s="2" customFormat="1" ht="16.95" customHeight="1">
      <c r="A3601" s="35"/>
      <c r="B3601" s="36"/>
      <c r="C3601" s="256" t="s">
        <v>1</v>
      </c>
      <c r="D3601" s="256" t="s">
        <v>6828</v>
      </c>
      <c r="E3601" s="18" t="s">
        <v>1</v>
      </c>
      <c r="F3601" s="188">
        <v>-13.662000000000001</v>
      </c>
      <c r="G3601" s="35"/>
      <c r="H3601" s="36"/>
    </row>
    <row r="3602" spans="1:8" s="2" customFormat="1" ht="16.95" customHeight="1">
      <c r="A3602" s="35"/>
      <c r="B3602" s="36"/>
      <c r="C3602" s="256" t="s">
        <v>1</v>
      </c>
      <c r="D3602" s="256" t="s">
        <v>6829</v>
      </c>
      <c r="E3602" s="18" t="s">
        <v>1</v>
      </c>
      <c r="F3602" s="188">
        <v>0.77300000000000002</v>
      </c>
      <c r="G3602" s="35"/>
      <c r="H3602" s="36"/>
    </row>
    <row r="3603" spans="1:8" s="2" customFormat="1" ht="16.95" customHeight="1">
      <c r="A3603" s="35"/>
      <c r="B3603" s="36"/>
      <c r="C3603" s="256" t="s">
        <v>1</v>
      </c>
      <c r="D3603" s="256" t="s">
        <v>1212</v>
      </c>
      <c r="E3603" s="18" t="s">
        <v>1</v>
      </c>
      <c r="F3603" s="188">
        <v>0</v>
      </c>
      <c r="G3603" s="35"/>
      <c r="H3603" s="36"/>
    </row>
    <row r="3604" spans="1:8" s="2" customFormat="1" ht="16.95" customHeight="1">
      <c r="A3604" s="35"/>
      <c r="B3604" s="36"/>
      <c r="C3604" s="256" t="s">
        <v>1</v>
      </c>
      <c r="D3604" s="256" t="s">
        <v>6818</v>
      </c>
      <c r="E3604" s="18" t="s">
        <v>1</v>
      </c>
      <c r="F3604" s="188">
        <v>0.61199999999999999</v>
      </c>
      <c r="G3604" s="35"/>
      <c r="H3604" s="36"/>
    </row>
    <row r="3605" spans="1:8" s="2" customFormat="1" ht="16.95" customHeight="1">
      <c r="A3605" s="35"/>
      <c r="B3605" s="36"/>
      <c r="C3605" s="256" t="s">
        <v>1</v>
      </c>
      <c r="D3605" s="256" t="s">
        <v>6830</v>
      </c>
      <c r="E3605" s="18" t="s">
        <v>1</v>
      </c>
      <c r="F3605" s="188">
        <v>0</v>
      </c>
      <c r="G3605" s="35"/>
      <c r="H3605" s="36"/>
    </row>
    <row r="3606" spans="1:8" s="2" customFormat="1" ht="16.95" customHeight="1">
      <c r="A3606" s="35"/>
      <c r="B3606" s="36"/>
      <c r="C3606" s="256" t="s">
        <v>1</v>
      </c>
      <c r="D3606" s="256" t="s">
        <v>1216</v>
      </c>
      <c r="E3606" s="18" t="s">
        <v>1</v>
      </c>
      <c r="F3606" s="188">
        <v>0</v>
      </c>
      <c r="G3606" s="35"/>
      <c r="H3606" s="36"/>
    </row>
    <row r="3607" spans="1:8" s="2" customFormat="1" ht="16.95" customHeight="1">
      <c r="A3607" s="35"/>
      <c r="B3607" s="36"/>
      <c r="C3607" s="256" t="s">
        <v>1</v>
      </c>
      <c r="D3607" s="256" t="s">
        <v>7595</v>
      </c>
      <c r="E3607" s="18" t="s">
        <v>1</v>
      </c>
      <c r="F3607" s="188">
        <v>39.225000000000001</v>
      </c>
      <c r="G3607" s="35"/>
      <c r="H3607" s="36"/>
    </row>
    <row r="3608" spans="1:8" s="2" customFormat="1" ht="16.95" customHeight="1">
      <c r="A3608" s="35"/>
      <c r="B3608" s="36"/>
      <c r="C3608" s="256" t="s">
        <v>1</v>
      </c>
      <c r="D3608" s="256" t="s">
        <v>6832</v>
      </c>
      <c r="E3608" s="18" t="s">
        <v>1</v>
      </c>
      <c r="F3608" s="188">
        <v>-8.8160000000000007</v>
      </c>
      <c r="G3608" s="35"/>
      <c r="H3608" s="36"/>
    </row>
    <row r="3609" spans="1:8" s="2" customFormat="1" ht="16.95" customHeight="1">
      <c r="A3609" s="35"/>
      <c r="B3609" s="36"/>
      <c r="C3609" s="256" t="s">
        <v>1</v>
      </c>
      <c r="D3609" s="256" t="s">
        <v>6833</v>
      </c>
      <c r="E3609" s="18" t="s">
        <v>1</v>
      </c>
      <c r="F3609" s="188">
        <v>0.48799999999999999</v>
      </c>
      <c r="G3609" s="35"/>
      <c r="H3609" s="36"/>
    </row>
    <row r="3610" spans="1:8" s="2" customFormat="1" ht="16.95" customHeight="1">
      <c r="A3610" s="35"/>
      <c r="B3610" s="36"/>
      <c r="C3610" s="256" t="s">
        <v>1</v>
      </c>
      <c r="D3610" s="256" t="s">
        <v>1212</v>
      </c>
      <c r="E3610" s="18" t="s">
        <v>1</v>
      </c>
      <c r="F3610" s="188">
        <v>0</v>
      </c>
      <c r="G3610" s="35"/>
      <c r="H3610" s="36"/>
    </row>
    <row r="3611" spans="1:8" s="2" customFormat="1" ht="16.95" customHeight="1">
      <c r="A3611" s="35"/>
      <c r="B3611" s="36"/>
      <c r="C3611" s="256" t="s">
        <v>1</v>
      </c>
      <c r="D3611" s="256" t="s">
        <v>6818</v>
      </c>
      <c r="E3611" s="18" t="s">
        <v>1</v>
      </c>
      <c r="F3611" s="188">
        <v>0.61199999999999999</v>
      </c>
      <c r="G3611" s="35"/>
      <c r="H3611" s="36"/>
    </row>
    <row r="3612" spans="1:8" s="2" customFormat="1" ht="16.95" customHeight="1">
      <c r="A3612" s="35"/>
      <c r="B3612" s="36"/>
      <c r="C3612" s="256" t="s">
        <v>1</v>
      </c>
      <c r="D3612" s="256" t="s">
        <v>6834</v>
      </c>
      <c r="E3612" s="18" t="s">
        <v>1</v>
      </c>
      <c r="F3612" s="188">
        <v>0</v>
      </c>
      <c r="G3612" s="35"/>
      <c r="H3612" s="36"/>
    </row>
    <row r="3613" spans="1:8" s="2" customFormat="1" ht="16.95" customHeight="1">
      <c r="A3613" s="35"/>
      <c r="B3613" s="36"/>
      <c r="C3613" s="256" t="s">
        <v>1</v>
      </c>
      <c r="D3613" s="256" t="s">
        <v>1216</v>
      </c>
      <c r="E3613" s="18" t="s">
        <v>1</v>
      </c>
      <c r="F3613" s="188">
        <v>0</v>
      </c>
      <c r="G3613" s="35"/>
      <c r="H3613" s="36"/>
    </row>
    <row r="3614" spans="1:8" s="2" customFormat="1" ht="16.95" customHeight="1">
      <c r="A3614" s="35"/>
      <c r="B3614" s="36"/>
      <c r="C3614" s="256" t="s">
        <v>1</v>
      </c>
      <c r="D3614" s="256" t="s">
        <v>7595</v>
      </c>
      <c r="E3614" s="18" t="s">
        <v>1</v>
      </c>
      <c r="F3614" s="188">
        <v>39.225000000000001</v>
      </c>
      <c r="G3614" s="35"/>
      <c r="H3614" s="36"/>
    </row>
    <row r="3615" spans="1:8" s="2" customFormat="1" ht="16.95" customHeight="1">
      <c r="A3615" s="35"/>
      <c r="B3615" s="36"/>
      <c r="C3615" s="256" t="s">
        <v>1</v>
      </c>
      <c r="D3615" s="256" t="s">
        <v>6832</v>
      </c>
      <c r="E3615" s="18" t="s">
        <v>1</v>
      </c>
      <c r="F3615" s="188">
        <v>-8.8160000000000007</v>
      </c>
      <c r="G3615" s="35"/>
      <c r="H3615" s="36"/>
    </row>
    <row r="3616" spans="1:8" s="2" customFormat="1" ht="16.95" customHeight="1">
      <c r="A3616" s="35"/>
      <c r="B3616" s="36"/>
      <c r="C3616" s="256" t="s">
        <v>1</v>
      </c>
      <c r="D3616" s="256" t="s">
        <v>6833</v>
      </c>
      <c r="E3616" s="18" t="s">
        <v>1</v>
      </c>
      <c r="F3616" s="188">
        <v>0.48799999999999999</v>
      </c>
      <c r="G3616" s="35"/>
      <c r="H3616" s="36"/>
    </row>
    <row r="3617" spans="1:8" s="2" customFormat="1" ht="16.95" customHeight="1">
      <c r="A3617" s="35"/>
      <c r="B3617" s="36"/>
      <c r="C3617" s="256" t="s">
        <v>1</v>
      </c>
      <c r="D3617" s="256" t="s">
        <v>1212</v>
      </c>
      <c r="E3617" s="18" t="s">
        <v>1</v>
      </c>
      <c r="F3617" s="188">
        <v>0</v>
      </c>
      <c r="G3617" s="35"/>
      <c r="H3617" s="36"/>
    </row>
    <row r="3618" spans="1:8" s="2" customFormat="1" ht="16.95" customHeight="1">
      <c r="A3618" s="35"/>
      <c r="B3618" s="36"/>
      <c r="C3618" s="256" t="s">
        <v>1</v>
      </c>
      <c r="D3618" s="256" t="s">
        <v>6818</v>
      </c>
      <c r="E3618" s="18" t="s">
        <v>1</v>
      </c>
      <c r="F3618" s="188">
        <v>0.61199999999999999</v>
      </c>
      <c r="G3618" s="35"/>
      <c r="H3618" s="36"/>
    </row>
    <row r="3619" spans="1:8" s="2" customFormat="1" ht="16.95" customHeight="1">
      <c r="A3619" s="35"/>
      <c r="B3619" s="36"/>
      <c r="C3619" s="256" t="s">
        <v>1</v>
      </c>
      <c r="D3619" s="256" t="s">
        <v>6835</v>
      </c>
      <c r="E3619" s="18" t="s">
        <v>1</v>
      </c>
      <c r="F3619" s="188">
        <v>0</v>
      </c>
      <c r="G3619" s="35"/>
      <c r="H3619" s="36"/>
    </row>
    <row r="3620" spans="1:8" s="2" customFormat="1" ht="16.95" customHeight="1">
      <c r="A3620" s="35"/>
      <c r="B3620" s="36"/>
      <c r="C3620" s="256" t="s">
        <v>1</v>
      </c>
      <c r="D3620" s="256" t="s">
        <v>1216</v>
      </c>
      <c r="E3620" s="18" t="s">
        <v>1</v>
      </c>
      <c r="F3620" s="188">
        <v>0</v>
      </c>
      <c r="G3620" s="35"/>
      <c r="H3620" s="36"/>
    </row>
    <row r="3621" spans="1:8" s="2" customFormat="1" ht="16.95" customHeight="1">
      <c r="A3621" s="35"/>
      <c r="B3621" s="36"/>
      <c r="C3621" s="256" t="s">
        <v>1</v>
      </c>
      <c r="D3621" s="256" t="s">
        <v>7593</v>
      </c>
      <c r="E3621" s="18" t="s">
        <v>1</v>
      </c>
      <c r="F3621" s="188">
        <v>13.253</v>
      </c>
      <c r="G3621" s="35"/>
      <c r="H3621" s="36"/>
    </row>
    <row r="3622" spans="1:8" s="2" customFormat="1" ht="16.95" customHeight="1">
      <c r="A3622" s="35"/>
      <c r="B3622" s="36"/>
      <c r="C3622" s="256" t="s">
        <v>1</v>
      </c>
      <c r="D3622" s="256" t="s">
        <v>1639</v>
      </c>
      <c r="E3622" s="18" t="s">
        <v>1</v>
      </c>
      <c r="F3622" s="188">
        <v>-1.827</v>
      </c>
      <c r="G3622" s="35"/>
      <c r="H3622" s="36"/>
    </row>
    <row r="3623" spans="1:8" s="2" customFormat="1" ht="16.95" customHeight="1">
      <c r="A3623" s="35"/>
      <c r="B3623" s="36"/>
      <c r="C3623" s="256" t="s">
        <v>1</v>
      </c>
      <c r="D3623" s="256" t="s">
        <v>1212</v>
      </c>
      <c r="E3623" s="18" t="s">
        <v>1</v>
      </c>
      <c r="F3623" s="188">
        <v>0</v>
      </c>
      <c r="G3623" s="35"/>
      <c r="H3623" s="36"/>
    </row>
    <row r="3624" spans="1:8" s="2" customFormat="1" ht="16.95" customHeight="1">
      <c r="A3624" s="35"/>
      <c r="B3624" s="36"/>
      <c r="C3624" s="256" t="s">
        <v>1</v>
      </c>
      <c r="D3624" s="256" t="s">
        <v>7596</v>
      </c>
      <c r="E3624" s="18" t="s">
        <v>1</v>
      </c>
      <c r="F3624" s="188">
        <v>12.962999999999999</v>
      </c>
      <c r="G3624" s="35"/>
      <c r="H3624" s="36"/>
    </row>
    <row r="3625" spans="1:8" s="2" customFormat="1" ht="16.95" customHeight="1">
      <c r="A3625" s="35"/>
      <c r="B3625" s="36"/>
      <c r="C3625" s="256" t="s">
        <v>1</v>
      </c>
      <c r="D3625" s="256" t="s">
        <v>1216</v>
      </c>
      <c r="E3625" s="18" t="s">
        <v>1</v>
      </c>
      <c r="F3625" s="188">
        <v>0</v>
      </c>
      <c r="G3625" s="35"/>
      <c r="H3625" s="36"/>
    </row>
    <row r="3626" spans="1:8" s="2" customFormat="1" ht="16.95" customHeight="1">
      <c r="A3626" s="35"/>
      <c r="B3626" s="36"/>
      <c r="C3626" s="256" t="s">
        <v>1</v>
      </c>
      <c r="D3626" s="256" t="s">
        <v>7597</v>
      </c>
      <c r="E3626" s="18" t="s">
        <v>1</v>
      </c>
      <c r="F3626" s="188">
        <v>72.311999999999998</v>
      </c>
      <c r="G3626" s="35"/>
      <c r="H3626" s="36"/>
    </row>
    <row r="3627" spans="1:8" s="2" customFormat="1" ht="16.95" customHeight="1">
      <c r="A3627" s="35"/>
      <c r="B3627" s="36"/>
      <c r="C3627" s="256" t="s">
        <v>1</v>
      </c>
      <c r="D3627" s="256" t="s">
        <v>6839</v>
      </c>
      <c r="E3627" s="18" t="s">
        <v>1</v>
      </c>
      <c r="F3627" s="188">
        <v>-13.644</v>
      </c>
      <c r="G3627" s="35"/>
      <c r="H3627" s="36"/>
    </row>
    <row r="3628" spans="1:8" s="2" customFormat="1" ht="16.95" customHeight="1">
      <c r="A3628" s="35"/>
      <c r="B3628" s="36"/>
      <c r="C3628" s="256" t="s">
        <v>1</v>
      </c>
      <c r="D3628" s="256" t="s">
        <v>6840</v>
      </c>
      <c r="E3628" s="18" t="s">
        <v>1</v>
      </c>
      <c r="F3628" s="188">
        <v>0.77100000000000002</v>
      </c>
      <c r="G3628" s="35"/>
      <c r="H3628" s="36"/>
    </row>
    <row r="3629" spans="1:8" s="2" customFormat="1" ht="16.95" customHeight="1">
      <c r="A3629" s="35"/>
      <c r="B3629" s="36"/>
      <c r="C3629" s="256" t="s">
        <v>1</v>
      </c>
      <c r="D3629" s="256" t="s">
        <v>1212</v>
      </c>
      <c r="E3629" s="18" t="s">
        <v>1</v>
      </c>
      <c r="F3629" s="188">
        <v>0</v>
      </c>
      <c r="G3629" s="35"/>
      <c r="H3629" s="36"/>
    </row>
    <row r="3630" spans="1:8" s="2" customFormat="1" ht="16.95" customHeight="1">
      <c r="A3630" s="35"/>
      <c r="B3630" s="36"/>
      <c r="C3630" s="256" t="s">
        <v>1</v>
      </c>
      <c r="D3630" s="256" t="s">
        <v>6841</v>
      </c>
      <c r="E3630" s="18" t="s">
        <v>1</v>
      </c>
      <c r="F3630" s="188">
        <v>0.61199999999999999</v>
      </c>
      <c r="G3630" s="35"/>
      <c r="H3630" s="36"/>
    </row>
    <row r="3631" spans="1:8" s="2" customFormat="1" ht="16.95" customHeight="1">
      <c r="A3631" s="35"/>
      <c r="B3631" s="36"/>
      <c r="C3631" s="256" t="s">
        <v>1</v>
      </c>
      <c r="D3631" s="256" t="s">
        <v>6842</v>
      </c>
      <c r="E3631" s="18" t="s">
        <v>1</v>
      </c>
      <c r="F3631" s="188">
        <v>0</v>
      </c>
      <c r="G3631" s="35"/>
      <c r="H3631" s="36"/>
    </row>
    <row r="3632" spans="1:8" s="2" customFormat="1" ht="16.95" customHeight="1">
      <c r="A3632" s="35"/>
      <c r="B3632" s="36"/>
      <c r="C3632" s="256" t="s">
        <v>1</v>
      </c>
      <c r="D3632" s="256" t="s">
        <v>1216</v>
      </c>
      <c r="E3632" s="18" t="s">
        <v>1</v>
      </c>
      <c r="F3632" s="188">
        <v>0</v>
      </c>
      <c r="G3632" s="35"/>
      <c r="H3632" s="36"/>
    </row>
    <row r="3633" spans="1:8" s="2" customFormat="1" ht="16.95" customHeight="1">
      <c r="A3633" s="35"/>
      <c r="B3633" s="36"/>
      <c r="C3633" s="256" t="s">
        <v>1</v>
      </c>
      <c r="D3633" s="256" t="s">
        <v>7598</v>
      </c>
      <c r="E3633" s="18" t="s">
        <v>1</v>
      </c>
      <c r="F3633" s="188">
        <v>74.441999999999993</v>
      </c>
      <c r="G3633" s="35"/>
      <c r="H3633" s="36"/>
    </row>
    <row r="3634" spans="1:8" s="2" customFormat="1" ht="16.95" customHeight="1">
      <c r="A3634" s="35"/>
      <c r="B3634" s="36"/>
      <c r="C3634" s="256" t="s">
        <v>1</v>
      </c>
      <c r="D3634" s="256" t="s">
        <v>7599</v>
      </c>
      <c r="E3634" s="18" t="s">
        <v>1</v>
      </c>
      <c r="F3634" s="188">
        <v>154.44</v>
      </c>
      <c r="G3634" s="35"/>
      <c r="H3634" s="36"/>
    </row>
    <row r="3635" spans="1:8" s="2" customFormat="1" ht="16.95" customHeight="1">
      <c r="A3635" s="35"/>
      <c r="B3635" s="36"/>
      <c r="C3635" s="256" t="s">
        <v>1</v>
      </c>
      <c r="D3635" s="256" t="s">
        <v>6845</v>
      </c>
      <c r="E3635" s="18" t="s">
        <v>1</v>
      </c>
      <c r="F3635" s="188">
        <v>-5.4809999999999999</v>
      </c>
      <c r="G3635" s="35"/>
      <c r="H3635" s="36"/>
    </row>
    <row r="3636" spans="1:8" s="2" customFormat="1" ht="16.95" customHeight="1">
      <c r="A3636" s="35"/>
      <c r="B3636" s="36"/>
      <c r="C3636" s="256" t="s">
        <v>1</v>
      </c>
      <c r="D3636" s="256" t="s">
        <v>1212</v>
      </c>
      <c r="E3636" s="18" t="s">
        <v>1</v>
      </c>
      <c r="F3636" s="188">
        <v>0</v>
      </c>
      <c r="G3636" s="35"/>
      <c r="H3636" s="36"/>
    </row>
    <row r="3637" spans="1:8" s="2" customFormat="1" ht="16.95" customHeight="1">
      <c r="A3637" s="35"/>
      <c r="B3637" s="36"/>
      <c r="C3637" s="256" t="s">
        <v>1</v>
      </c>
      <c r="D3637" s="256" t="s">
        <v>7598</v>
      </c>
      <c r="E3637" s="18" t="s">
        <v>1</v>
      </c>
      <c r="F3637" s="188">
        <v>74.441999999999993</v>
      </c>
      <c r="G3637" s="35"/>
      <c r="H3637" s="36"/>
    </row>
    <row r="3638" spans="1:8" s="2" customFormat="1" ht="16.95" customHeight="1">
      <c r="A3638" s="35"/>
      <c r="B3638" s="36"/>
      <c r="C3638" s="256" t="s">
        <v>1</v>
      </c>
      <c r="D3638" s="256" t="s">
        <v>6846</v>
      </c>
      <c r="E3638" s="18" t="s">
        <v>1</v>
      </c>
      <c r="F3638" s="188">
        <v>-4.0110000000000001</v>
      </c>
      <c r="G3638" s="35"/>
      <c r="H3638" s="36"/>
    </row>
    <row r="3639" spans="1:8" s="2" customFormat="1" ht="16.95" customHeight="1">
      <c r="A3639" s="35"/>
      <c r="B3639" s="36"/>
      <c r="C3639" s="256" t="s">
        <v>1</v>
      </c>
      <c r="D3639" s="256" t="s">
        <v>6847</v>
      </c>
      <c r="E3639" s="18" t="s">
        <v>1</v>
      </c>
      <c r="F3639" s="188">
        <v>2.3559999999999999</v>
      </c>
      <c r="G3639" s="35"/>
      <c r="H3639" s="36"/>
    </row>
    <row r="3640" spans="1:8" s="2" customFormat="1" ht="16.95" customHeight="1">
      <c r="A3640" s="35"/>
      <c r="B3640" s="36"/>
      <c r="C3640" s="256" t="s">
        <v>1</v>
      </c>
      <c r="D3640" s="256" t="s">
        <v>6848</v>
      </c>
      <c r="E3640" s="18" t="s">
        <v>1</v>
      </c>
      <c r="F3640" s="188">
        <v>0</v>
      </c>
      <c r="G3640" s="35"/>
      <c r="H3640" s="36"/>
    </row>
    <row r="3641" spans="1:8" s="2" customFormat="1" ht="16.95" customHeight="1">
      <c r="A3641" s="35"/>
      <c r="B3641" s="36"/>
      <c r="C3641" s="256" t="s">
        <v>1</v>
      </c>
      <c r="D3641" s="256" t="s">
        <v>1216</v>
      </c>
      <c r="E3641" s="18" t="s">
        <v>1</v>
      </c>
      <c r="F3641" s="188">
        <v>0</v>
      </c>
      <c r="G3641" s="35"/>
      <c r="H3641" s="36"/>
    </row>
    <row r="3642" spans="1:8" s="2" customFormat="1" ht="16.95" customHeight="1">
      <c r="A3642" s="35"/>
      <c r="B3642" s="36"/>
      <c r="C3642" s="256" t="s">
        <v>1</v>
      </c>
      <c r="D3642" s="256" t="s">
        <v>7600</v>
      </c>
      <c r="E3642" s="18" t="s">
        <v>1</v>
      </c>
      <c r="F3642" s="188">
        <v>45.057000000000002</v>
      </c>
      <c r="G3642" s="35"/>
      <c r="H3642" s="36"/>
    </row>
    <row r="3643" spans="1:8" s="2" customFormat="1" ht="16.95" customHeight="1">
      <c r="A3643" s="35"/>
      <c r="B3643" s="36"/>
      <c r="C3643" s="256" t="s">
        <v>1</v>
      </c>
      <c r="D3643" s="256" t="s">
        <v>6850</v>
      </c>
      <c r="E3643" s="18" t="s">
        <v>1</v>
      </c>
      <c r="F3643" s="188">
        <v>-5.4809999999999999</v>
      </c>
      <c r="G3643" s="35"/>
      <c r="H3643" s="36"/>
    </row>
    <row r="3644" spans="1:8" s="2" customFormat="1" ht="16.95" customHeight="1">
      <c r="A3644" s="35"/>
      <c r="B3644" s="36"/>
      <c r="C3644" s="256" t="s">
        <v>1</v>
      </c>
      <c r="D3644" s="256" t="s">
        <v>6851</v>
      </c>
      <c r="E3644" s="18" t="s">
        <v>1</v>
      </c>
      <c r="F3644" s="188">
        <v>0</v>
      </c>
      <c r="G3644" s="35"/>
      <c r="H3644" s="36"/>
    </row>
    <row r="3645" spans="1:8" s="2" customFormat="1" ht="16.95" customHeight="1">
      <c r="A3645" s="35"/>
      <c r="B3645" s="36"/>
      <c r="C3645" s="256" t="s">
        <v>1</v>
      </c>
      <c r="D3645" s="256" t="s">
        <v>7600</v>
      </c>
      <c r="E3645" s="18" t="s">
        <v>1</v>
      </c>
      <c r="F3645" s="188">
        <v>45.057000000000002</v>
      </c>
      <c r="G3645" s="35"/>
      <c r="H3645" s="36"/>
    </row>
    <row r="3646" spans="1:8" s="2" customFormat="1" ht="16.95" customHeight="1">
      <c r="A3646" s="35"/>
      <c r="B3646" s="36"/>
      <c r="C3646" s="256" t="s">
        <v>1</v>
      </c>
      <c r="D3646" s="256" t="s">
        <v>6852</v>
      </c>
      <c r="E3646" s="18" t="s">
        <v>1</v>
      </c>
      <c r="F3646" s="188">
        <v>-2.8420000000000001</v>
      </c>
      <c r="G3646" s="35"/>
      <c r="H3646" s="36"/>
    </row>
    <row r="3647" spans="1:8" s="2" customFormat="1" ht="16.95" customHeight="1">
      <c r="A3647" s="35"/>
      <c r="B3647" s="36"/>
      <c r="C3647" s="256" t="s">
        <v>1</v>
      </c>
      <c r="D3647" s="256" t="s">
        <v>6853</v>
      </c>
      <c r="E3647" s="18" t="s">
        <v>1</v>
      </c>
      <c r="F3647" s="188">
        <v>0</v>
      </c>
      <c r="G3647" s="35"/>
      <c r="H3647" s="36"/>
    </row>
    <row r="3648" spans="1:8" s="2" customFormat="1" ht="16.95" customHeight="1">
      <c r="A3648" s="35"/>
      <c r="B3648" s="36"/>
      <c r="C3648" s="256" t="s">
        <v>1</v>
      </c>
      <c r="D3648" s="256" t="s">
        <v>1216</v>
      </c>
      <c r="E3648" s="18" t="s">
        <v>1</v>
      </c>
      <c r="F3648" s="188">
        <v>0</v>
      </c>
      <c r="G3648" s="35"/>
      <c r="H3648" s="36"/>
    </row>
    <row r="3649" spans="1:8" s="2" customFormat="1" ht="16.95" customHeight="1">
      <c r="A3649" s="35"/>
      <c r="B3649" s="36"/>
      <c r="C3649" s="256" t="s">
        <v>1</v>
      </c>
      <c r="D3649" s="256" t="s">
        <v>7601</v>
      </c>
      <c r="E3649" s="18" t="s">
        <v>1</v>
      </c>
      <c r="F3649" s="188">
        <v>294.786</v>
      </c>
      <c r="G3649" s="35"/>
      <c r="H3649" s="36"/>
    </row>
    <row r="3650" spans="1:8" s="2" customFormat="1" ht="16.95" customHeight="1">
      <c r="A3650" s="35"/>
      <c r="B3650" s="36"/>
      <c r="C3650" s="256" t="s">
        <v>1</v>
      </c>
      <c r="D3650" s="256" t="s">
        <v>7599</v>
      </c>
      <c r="E3650" s="18" t="s">
        <v>1</v>
      </c>
      <c r="F3650" s="188">
        <v>154.44</v>
      </c>
      <c r="G3650" s="35"/>
      <c r="H3650" s="36"/>
    </row>
    <row r="3651" spans="1:8" s="2" customFormat="1" ht="16.95" customHeight="1">
      <c r="A3651" s="35"/>
      <c r="B3651" s="36"/>
      <c r="C3651" s="256" t="s">
        <v>1</v>
      </c>
      <c r="D3651" s="256" t="s">
        <v>6856</v>
      </c>
      <c r="E3651" s="18" t="s">
        <v>1</v>
      </c>
      <c r="F3651" s="188">
        <v>-13.558</v>
      </c>
      <c r="G3651" s="35"/>
      <c r="H3651" s="36"/>
    </row>
    <row r="3652" spans="1:8" s="2" customFormat="1" ht="16.95" customHeight="1">
      <c r="A3652" s="35"/>
      <c r="B3652" s="36"/>
      <c r="C3652" s="256" t="s">
        <v>1</v>
      </c>
      <c r="D3652" s="256" t="s">
        <v>6857</v>
      </c>
      <c r="E3652" s="18" t="s">
        <v>1</v>
      </c>
      <c r="F3652" s="188">
        <v>5.7009999999999996</v>
      </c>
      <c r="G3652" s="35"/>
      <c r="H3652" s="36"/>
    </row>
    <row r="3653" spans="1:8" s="2" customFormat="1" ht="16.95" customHeight="1">
      <c r="A3653" s="35"/>
      <c r="B3653" s="36"/>
      <c r="C3653" s="256" t="s">
        <v>1</v>
      </c>
      <c r="D3653" s="256" t="s">
        <v>6858</v>
      </c>
      <c r="E3653" s="18" t="s">
        <v>1</v>
      </c>
      <c r="F3653" s="188">
        <v>0</v>
      </c>
      <c r="G3653" s="35"/>
      <c r="H3653" s="36"/>
    </row>
    <row r="3654" spans="1:8" s="2" customFormat="1" ht="16.95" customHeight="1">
      <c r="A3654" s="35"/>
      <c r="B3654" s="36"/>
      <c r="C3654" s="256" t="s">
        <v>1</v>
      </c>
      <c r="D3654" s="256" t="s">
        <v>1216</v>
      </c>
      <c r="E3654" s="18" t="s">
        <v>1</v>
      </c>
      <c r="F3654" s="188">
        <v>0</v>
      </c>
      <c r="G3654" s="35"/>
      <c r="H3654" s="36"/>
    </row>
    <row r="3655" spans="1:8" s="2" customFormat="1" ht="16.95" customHeight="1">
      <c r="A3655" s="35"/>
      <c r="B3655" s="36"/>
      <c r="C3655" s="256" t="s">
        <v>1</v>
      </c>
      <c r="D3655" s="256" t="s">
        <v>7602</v>
      </c>
      <c r="E3655" s="18" t="s">
        <v>1</v>
      </c>
      <c r="F3655" s="188">
        <v>32.567</v>
      </c>
      <c r="G3655" s="35"/>
      <c r="H3655" s="36"/>
    </row>
    <row r="3656" spans="1:8" s="2" customFormat="1" ht="16.95" customHeight="1">
      <c r="A3656" s="35"/>
      <c r="B3656" s="36"/>
      <c r="C3656" s="256" t="s">
        <v>1</v>
      </c>
      <c r="D3656" s="256" t="s">
        <v>7603</v>
      </c>
      <c r="E3656" s="18" t="s">
        <v>1</v>
      </c>
      <c r="F3656" s="188">
        <v>76.150000000000006</v>
      </c>
      <c r="G3656" s="35"/>
      <c r="H3656" s="36"/>
    </row>
    <row r="3657" spans="1:8" s="2" customFormat="1" ht="16.95" customHeight="1">
      <c r="A3657" s="35"/>
      <c r="B3657" s="36"/>
      <c r="C3657" s="256" t="s">
        <v>1</v>
      </c>
      <c r="D3657" s="256" t="s">
        <v>6861</v>
      </c>
      <c r="E3657" s="18" t="s">
        <v>1</v>
      </c>
      <c r="F3657" s="188">
        <v>-11.186</v>
      </c>
      <c r="G3657" s="35"/>
      <c r="H3657" s="36"/>
    </row>
    <row r="3658" spans="1:8" s="2" customFormat="1" ht="16.95" customHeight="1">
      <c r="A3658" s="35"/>
      <c r="B3658" s="36"/>
      <c r="C3658" s="256" t="s">
        <v>1</v>
      </c>
      <c r="D3658" s="256" t="s">
        <v>6862</v>
      </c>
      <c r="E3658" s="18" t="s">
        <v>1</v>
      </c>
      <c r="F3658" s="188">
        <v>1.4670000000000001</v>
      </c>
      <c r="G3658" s="35"/>
      <c r="H3658" s="36"/>
    </row>
    <row r="3659" spans="1:8" s="2" customFormat="1" ht="16.95" customHeight="1">
      <c r="A3659" s="35"/>
      <c r="B3659" s="36"/>
      <c r="C3659" s="256" t="s">
        <v>1</v>
      </c>
      <c r="D3659" s="256" t="s">
        <v>677</v>
      </c>
      <c r="E3659" s="18" t="s">
        <v>1</v>
      </c>
      <c r="F3659" s="188">
        <v>0</v>
      </c>
      <c r="G3659" s="35"/>
      <c r="H3659" s="36"/>
    </row>
    <row r="3660" spans="1:8" s="2" customFormat="1" ht="16.95" customHeight="1">
      <c r="A3660" s="35"/>
      <c r="B3660" s="36"/>
      <c r="C3660" s="256" t="s">
        <v>1</v>
      </c>
      <c r="D3660" s="256" t="s">
        <v>6863</v>
      </c>
      <c r="E3660" s="18" t="s">
        <v>1</v>
      </c>
      <c r="F3660" s="188">
        <v>10.007</v>
      </c>
      <c r="G3660" s="35"/>
      <c r="H3660" s="36"/>
    </row>
    <row r="3661" spans="1:8" s="2" customFormat="1" ht="16.95" customHeight="1">
      <c r="A3661" s="35"/>
      <c r="B3661" s="36"/>
      <c r="C3661" s="256" t="s">
        <v>1</v>
      </c>
      <c r="D3661" s="256" t="s">
        <v>6864</v>
      </c>
      <c r="E3661" s="18" t="s">
        <v>1</v>
      </c>
      <c r="F3661" s="188">
        <v>-3.645</v>
      </c>
      <c r="G3661" s="35"/>
      <c r="H3661" s="36"/>
    </row>
    <row r="3662" spans="1:8" s="2" customFormat="1" ht="16.95" customHeight="1">
      <c r="A3662" s="35"/>
      <c r="B3662" s="36"/>
      <c r="C3662" s="256" t="s">
        <v>1</v>
      </c>
      <c r="D3662" s="256" t="s">
        <v>6865</v>
      </c>
      <c r="E3662" s="18" t="s">
        <v>1</v>
      </c>
      <c r="F3662" s="188">
        <v>0</v>
      </c>
      <c r="G3662" s="35"/>
      <c r="H3662" s="36"/>
    </row>
    <row r="3663" spans="1:8" s="2" customFormat="1" ht="16.95" customHeight="1">
      <c r="A3663" s="35"/>
      <c r="B3663" s="36"/>
      <c r="C3663" s="256" t="s">
        <v>1</v>
      </c>
      <c r="D3663" s="256" t="s">
        <v>1216</v>
      </c>
      <c r="E3663" s="18" t="s">
        <v>1</v>
      </c>
      <c r="F3663" s="188">
        <v>0</v>
      </c>
      <c r="G3663" s="35"/>
      <c r="H3663" s="36"/>
    </row>
    <row r="3664" spans="1:8" s="2" customFormat="1" ht="16.95" customHeight="1">
      <c r="A3664" s="35"/>
      <c r="B3664" s="36"/>
      <c r="C3664" s="256" t="s">
        <v>1</v>
      </c>
      <c r="D3664" s="256" t="s">
        <v>7604</v>
      </c>
      <c r="E3664" s="18" t="s">
        <v>1</v>
      </c>
      <c r="F3664" s="188">
        <v>33.750999999999998</v>
      </c>
      <c r="G3664" s="35"/>
      <c r="H3664" s="36"/>
    </row>
    <row r="3665" spans="1:8" s="2" customFormat="1" ht="16.95" customHeight="1">
      <c r="A3665" s="35"/>
      <c r="B3665" s="36"/>
      <c r="C3665" s="256" t="s">
        <v>1</v>
      </c>
      <c r="D3665" s="256" t="s">
        <v>677</v>
      </c>
      <c r="E3665" s="18" t="s">
        <v>1</v>
      </c>
      <c r="F3665" s="188">
        <v>0</v>
      </c>
      <c r="G3665" s="35"/>
      <c r="H3665" s="36"/>
    </row>
    <row r="3666" spans="1:8" s="2" customFormat="1" ht="16.95" customHeight="1">
      <c r="A3666" s="35"/>
      <c r="B3666" s="36"/>
      <c r="C3666" s="256" t="s">
        <v>1</v>
      </c>
      <c r="D3666" s="256" t="s">
        <v>7605</v>
      </c>
      <c r="E3666" s="18" t="s">
        <v>1</v>
      </c>
      <c r="F3666" s="188">
        <v>40.540999999999997</v>
      </c>
      <c r="G3666" s="35"/>
      <c r="H3666" s="36"/>
    </row>
    <row r="3667" spans="1:8" s="2" customFormat="1" ht="16.95" customHeight="1">
      <c r="A3667" s="35"/>
      <c r="B3667" s="36"/>
      <c r="C3667" s="256" t="s">
        <v>1</v>
      </c>
      <c r="D3667" s="256" t="s">
        <v>6868</v>
      </c>
      <c r="E3667" s="18" t="s">
        <v>1</v>
      </c>
      <c r="F3667" s="188">
        <v>-3.6360000000000001</v>
      </c>
      <c r="G3667" s="35"/>
      <c r="H3667" s="36"/>
    </row>
    <row r="3668" spans="1:8" s="2" customFormat="1" ht="16.95" customHeight="1">
      <c r="A3668" s="35"/>
      <c r="B3668" s="36"/>
      <c r="C3668" s="256" t="s">
        <v>1</v>
      </c>
      <c r="D3668" s="256" t="s">
        <v>1216</v>
      </c>
      <c r="E3668" s="18" t="s">
        <v>1</v>
      </c>
      <c r="F3668" s="188">
        <v>0</v>
      </c>
      <c r="G3668" s="35"/>
      <c r="H3668" s="36"/>
    </row>
    <row r="3669" spans="1:8" s="2" customFormat="1" ht="16.95" customHeight="1">
      <c r="A3669" s="35"/>
      <c r="B3669" s="36"/>
      <c r="C3669" s="256" t="s">
        <v>1</v>
      </c>
      <c r="D3669" s="256" t="s">
        <v>7606</v>
      </c>
      <c r="E3669" s="18" t="s">
        <v>1</v>
      </c>
      <c r="F3669" s="188">
        <v>54.241</v>
      </c>
      <c r="G3669" s="35"/>
      <c r="H3669" s="36"/>
    </row>
    <row r="3670" spans="1:8" s="2" customFormat="1" ht="16.95" customHeight="1">
      <c r="A3670" s="35"/>
      <c r="B3670" s="36"/>
      <c r="C3670" s="256" t="s">
        <v>1</v>
      </c>
      <c r="D3670" s="256" t="s">
        <v>6870</v>
      </c>
      <c r="E3670" s="18" t="s">
        <v>1</v>
      </c>
      <c r="F3670" s="188">
        <v>-2.944</v>
      </c>
      <c r="G3670" s="35"/>
      <c r="H3670" s="36"/>
    </row>
    <row r="3671" spans="1:8" s="2" customFormat="1" ht="16.95" customHeight="1">
      <c r="A3671" s="35"/>
      <c r="B3671" s="36"/>
      <c r="C3671" s="256" t="s">
        <v>1</v>
      </c>
      <c r="D3671" s="256" t="s">
        <v>6871</v>
      </c>
      <c r="E3671" s="18" t="s">
        <v>1</v>
      </c>
      <c r="F3671" s="188">
        <v>0.46200000000000002</v>
      </c>
      <c r="G3671" s="35"/>
      <c r="H3671" s="36"/>
    </row>
    <row r="3672" spans="1:8" s="2" customFormat="1" ht="16.95" customHeight="1">
      <c r="A3672" s="35"/>
      <c r="B3672" s="36"/>
      <c r="C3672" s="256" t="s">
        <v>1</v>
      </c>
      <c r="D3672" s="256" t="s">
        <v>1212</v>
      </c>
      <c r="E3672" s="18" t="s">
        <v>1</v>
      </c>
      <c r="F3672" s="188">
        <v>0</v>
      </c>
      <c r="G3672" s="35"/>
      <c r="H3672" s="36"/>
    </row>
    <row r="3673" spans="1:8" s="2" customFormat="1" ht="16.95" customHeight="1">
      <c r="A3673" s="35"/>
      <c r="B3673" s="36"/>
      <c r="C3673" s="256" t="s">
        <v>1</v>
      </c>
      <c r="D3673" s="256" t="s">
        <v>6872</v>
      </c>
      <c r="E3673" s="18" t="s">
        <v>1</v>
      </c>
      <c r="F3673" s="188">
        <v>1.462</v>
      </c>
      <c r="G3673" s="35"/>
      <c r="H3673" s="36"/>
    </row>
    <row r="3674" spans="1:8" s="2" customFormat="1" ht="16.95" customHeight="1">
      <c r="A3674" s="35"/>
      <c r="B3674" s="36"/>
      <c r="C3674" s="256" t="s">
        <v>1</v>
      </c>
      <c r="D3674" s="256" t="s">
        <v>6873</v>
      </c>
      <c r="E3674" s="18" t="s">
        <v>1</v>
      </c>
      <c r="F3674" s="188">
        <v>0</v>
      </c>
      <c r="G3674" s="35"/>
      <c r="H3674" s="36"/>
    </row>
    <row r="3675" spans="1:8" s="2" customFormat="1" ht="16.95" customHeight="1">
      <c r="A3675" s="35"/>
      <c r="B3675" s="36"/>
      <c r="C3675" s="256" t="s">
        <v>1</v>
      </c>
      <c r="D3675" s="256" t="s">
        <v>1216</v>
      </c>
      <c r="E3675" s="18" t="s">
        <v>1</v>
      </c>
      <c r="F3675" s="188">
        <v>0</v>
      </c>
      <c r="G3675" s="35"/>
      <c r="H3675" s="36"/>
    </row>
    <row r="3676" spans="1:8" s="2" customFormat="1" ht="16.95" customHeight="1">
      <c r="A3676" s="35"/>
      <c r="B3676" s="36"/>
      <c r="C3676" s="256" t="s">
        <v>1</v>
      </c>
      <c r="D3676" s="256" t="s">
        <v>7607</v>
      </c>
      <c r="E3676" s="18" t="s">
        <v>1</v>
      </c>
      <c r="F3676" s="188">
        <v>15.12</v>
      </c>
      <c r="G3676" s="35"/>
      <c r="H3676" s="36"/>
    </row>
    <row r="3677" spans="1:8" s="2" customFormat="1" ht="16.95" customHeight="1">
      <c r="A3677" s="35"/>
      <c r="B3677" s="36"/>
      <c r="C3677" s="256" t="s">
        <v>1</v>
      </c>
      <c r="D3677" s="256" t="s">
        <v>6875</v>
      </c>
      <c r="E3677" s="18" t="s">
        <v>1</v>
      </c>
      <c r="F3677" s="188">
        <v>0.49299999999999999</v>
      </c>
      <c r="G3677" s="35"/>
      <c r="H3677" s="36"/>
    </row>
    <row r="3678" spans="1:8" s="2" customFormat="1" ht="16.95" customHeight="1">
      <c r="A3678" s="35"/>
      <c r="B3678" s="36"/>
      <c r="C3678" s="256" t="s">
        <v>1</v>
      </c>
      <c r="D3678" s="256" t="s">
        <v>1212</v>
      </c>
      <c r="E3678" s="18" t="s">
        <v>1</v>
      </c>
      <c r="F3678" s="188">
        <v>0</v>
      </c>
      <c r="G3678" s="35"/>
      <c r="H3678" s="36"/>
    </row>
    <row r="3679" spans="1:8" s="2" customFormat="1" ht="16.95" customHeight="1">
      <c r="A3679" s="35"/>
      <c r="B3679" s="36"/>
      <c r="C3679" s="256" t="s">
        <v>1</v>
      </c>
      <c r="D3679" s="256" t="s">
        <v>7608</v>
      </c>
      <c r="E3679" s="18" t="s">
        <v>1</v>
      </c>
      <c r="F3679" s="188">
        <v>38.380000000000003</v>
      </c>
      <c r="G3679" s="35"/>
      <c r="H3679" s="36"/>
    </row>
    <row r="3680" spans="1:8" s="2" customFormat="1" ht="16.95" customHeight="1">
      <c r="A3680" s="35"/>
      <c r="B3680" s="36"/>
      <c r="C3680" s="256" t="s">
        <v>1</v>
      </c>
      <c r="D3680" s="256" t="s">
        <v>6877</v>
      </c>
      <c r="E3680" s="18" t="s">
        <v>1</v>
      </c>
      <c r="F3680" s="188">
        <v>-12.782999999999999</v>
      </c>
      <c r="G3680" s="35"/>
      <c r="H3680" s="36"/>
    </row>
    <row r="3681" spans="1:8" s="2" customFormat="1" ht="16.95" customHeight="1">
      <c r="A3681" s="35"/>
      <c r="B3681" s="36"/>
      <c r="C3681" s="256" t="s">
        <v>1</v>
      </c>
      <c r="D3681" s="256" t="s">
        <v>6878</v>
      </c>
      <c r="E3681" s="18" t="s">
        <v>1</v>
      </c>
      <c r="F3681" s="188">
        <v>2.1819999999999999</v>
      </c>
      <c r="G3681" s="35"/>
      <c r="H3681" s="36"/>
    </row>
    <row r="3682" spans="1:8" s="2" customFormat="1" ht="16.95" customHeight="1">
      <c r="A3682" s="35"/>
      <c r="B3682" s="36"/>
      <c r="C3682" s="256" t="s">
        <v>1</v>
      </c>
      <c r="D3682" s="256" t="s">
        <v>6879</v>
      </c>
      <c r="E3682" s="18" t="s">
        <v>1</v>
      </c>
      <c r="F3682" s="188">
        <v>0</v>
      </c>
      <c r="G3682" s="35"/>
      <c r="H3682" s="36"/>
    </row>
    <row r="3683" spans="1:8" s="2" customFormat="1" ht="16.95" customHeight="1">
      <c r="A3683" s="35"/>
      <c r="B3683" s="36"/>
      <c r="C3683" s="256" t="s">
        <v>1</v>
      </c>
      <c r="D3683" s="256" t="s">
        <v>1216</v>
      </c>
      <c r="E3683" s="18" t="s">
        <v>1</v>
      </c>
      <c r="F3683" s="188">
        <v>0</v>
      </c>
      <c r="G3683" s="35"/>
      <c r="H3683" s="36"/>
    </row>
    <row r="3684" spans="1:8" s="2" customFormat="1" ht="16.95" customHeight="1">
      <c r="A3684" s="35"/>
      <c r="B3684" s="36"/>
      <c r="C3684" s="256" t="s">
        <v>1</v>
      </c>
      <c r="D3684" s="256" t="s">
        <v>6880</v>
      </c>
      <c r="E3684" s="18" t="s">
        <v>1</v>
      </c>
      <c r="F3684" s="188">
        <v>23.928999999999998</v>
      </c>
      <c r="G3684" s="35"/>
      <c r="H3684" s="36"/>
    </row>
    <row r="3685" spans="1:8" s="2" customFormat="1" ht="16.95" customHeight="1">
      <c r="A3685" s="35"/>
      <c r="B3685" s="36"/>
      <c r="C3685" s="256" t="s">
        <v>1</v>
      </c>
      <c r="D3685" s="256" t="s">
        <v>7609</v>
      </c>
      <c r="E3685" s="18" t="s">
        <v>1</v>
      </c>
      <c r="F3685" s="188">
        <v>42.06</v>
      </c>
      <c r="G3685" s="35"/>
      <c r="H3685" s="36"/>
    </row>
    <row r="3686" spans="1:8" s="2" customFormat="1" ht="16.95" customHeight="1">
      <c r="A3686" s="35"/>
      <c r="B3686" s="36"/>
      <c r="C3686" s="256" t="s">
        <v>1</v>
      </c>
      <c r="D3686" s="256" t="s">
        <v>6882</v>
      </c>
      <c r="E3686" s="18" t="s">
        <v>1</v>
      </c>
      <c r="F3686" s="188">
        <v>-13.519</v>
      </c>
      <c r="G3686" s="35"/>
      <c r="H3686" s="36"/>
    </row>
    <row r="3687" spans="1:8" s="2" customFormat="1" ht="16.95" customHeight="1">
      <c r="A3687" s="35"/>
      <c r="B3687" s="36"/>
      <c r="C3687" s="256" t="s">
        <v>1</v>
      </c>
      <c r="D3687" s="256" t="s">
        <v>6883</v>
      </c>
      <c r="E3687" s="18" t="s">
        <v>1</v>
      </c>
      <c r="F3687" s="188">
        <v>1.454</v>
      </c>
      <c r="G3687" s="35"/>
      <c r="H3687" s="36"/>
    </row>
    <row r="3688" spans="1:8" s="2" customFormat="1" ht="16.95" customHeight="1">
      <c r="A3688" s="35"/>
      <c r="B3688" s="36"/>
      <c r="C3688" s="256" t="s">
        <v>1</v>
      </c>
      <c r="D3688" s="256" t="s">
        <v>1212</v>
      </c>
      <c r="E3688" s="18" t="s">
        <v>1</v>
      </c>
      <c r="F3688" s="188">
        <v>0</v>
      </c>
      <c r="G3688" s="35"/>
      <c r="H3688" s="36"/>
    </row>
    <row r="3689" spans="1:8" s="2" customFormat="1" ht="16.95" customHeight="1">
      <c r="A3689" s="35"/>
      <c r="B3689" s="36"/>
      <c r="C3689" s="256" t="s">
        <v>1</v>
      </c>
      <c r="D3689" s="256" t="s">
        <v>6884</v>
      </c>
      <c r="E3689" s="18" t="s">
        <v>1</v>
      </c>
      <c r="F3689" s="188">
        <v>1.6359999999999999</v>
      </c>
      <c r="G3689" s="35"/>
      <c r="H3689" s="36"/>
    </row>
    <row r="3690" spans="1:8" s="2" customFormat="1" ht="16.95" customHeight="1">
      <c r="A3690" s="35"/>
      <c r="B3690" s="36"/>
      <c r="C3690" s="256" t="s">
        <v>1</v>
      </c>
      <c r="D3690" s="256" t="s">
        <v>6885</v>
      </c>
      <c r="E3690" s="18" t="s">
        <v>1</v>
      </c>
      <c r="F3690" s="188">
        <v>0</v>
      </c>
      <c r="G3690" s="35"/>
      <c r="H3690" s="36"/>
    </row>
    <row r="3691" spans="1:8" s="2" customFormat="1" ht="16.95" customHeight="1">
      <c r="A3691" s="35"/>
      <c r="B3691" s="36"/>
      <c r="C3691" s="256" t="s">
        <v>1</v>
      </c>
      <c r="D3691" s="256" t="s">
        <v>1212</v>
      </c>
      <c r="E3691" s="18" t="s">
        <v>1</v>
      </c>
      <c r="F3691" s="188">
        <v>0</v>
      </c>
      <c r="G3691" s="35"/>
      <c r="H3691" s="36"/>
    </row>
    <row r="3692" spans="1:8" s="2" customFormat="1" ht="16.95" customHeight="1">
      <c r="A3692" s="35"/>
      <c r="B3692" s="36"/>
      <c r="C3692" s="256" t="s">
        <v>1</v>
      </c>
      <c r="D3692" s="256" t="s">
        <v>7610</v>
      </c>
      <c r="E3692" s="18" t="s">
        <v>1</v>
      </c>
      <c r="F3692" s="188">
        <v>9.6859999999999999</v>
      </c>
      <c r="G3692" s="35"/>
      <c r="H3692" s="36"/>
    </row>
    <row r="3693" spans="1:8" s="2" customFormat="1" ht="16.95" customHeight="1">
      <c r="A3693" s="35"/>
      <c r="B3693" s="36"/>
      <c r="C3693" s="256" t="s">
        <v>1</v>
      </c>
      <c r="D3693" s="256" t="s">
        <v>6887</v>
      </c>
      <c r="E3693" s="18" t="s">
        <v>1</v>
      </c>
      <c r="F3693" s="188">
        <v>-1.08</v>
      </c>
      <c r="G3693" s="35"/>
      <c r="H3693" s="36"/>
    </row>
    <row r="3694" spans="1:8" s="2" customFormat="1" ht="16.95" customHeight="1">
      <c r="A3694" s="35"/>
      <c r="B3694" s="36"/>
      <c r="C3694" s="256" t="s">
        <v>1</v>
      </c>
      <c r="D3694" s="256" t="s">
        <v>6888</v>
      </c>
      <c r="E3694" s="18" t="s">
        <v>1</v>
      </c>
      <c r="F3694" s="188">
        <v>0.61199999999999999</v>
      </c>
      <c r="G3694" s="35"/>
      <c r="H3694" s="36"/>
    </row>
    <row r="3695" spans="1:8" s="2" customFormat="1" ht="16.95" customHeight="1">
      <c r="A3695" s="35"/>
      <c r="B3695" s="36"/>
      <c r="C3695" s="256" t="s">
        <v>1</v>
      </c>
      <c r="D3695" s="256" t="s">
        <v>7611</v>
      </c>
      <c r="E3695" s="18" t="s">
        <v>1</v>
      </c>
      <c r="F3695" s="188">
        <v>3.8279999999999998</v>
      </c>
      <c r="G3695" s="35"/>
      <c r="H3695" s="36"/>
    </row>
    <row r="3696" spans="1:8" s="2" customFormat="1" ht="16.95" customHeight="1">
      <c r="A3696" s="35"/>
      <c r="B3696" s="36"/>
      <c r="C3696" s="256" t="s">
        <v>1</v>
      </c>
      <c r="D3696" s="256" t="s">
        <v>7612</v>
      </c>
      <c r="E3696" s="18" t="s">
        <v>1</v>
      </c>
      <c r="F3696" s="188">
        <v>0</v>
      </c>
      <c r="G3696" s="35"/>
      <c r="H3696" s="36"/>
    </row>
    <row r="3697" spans="1:8" s="2" customFormat="1" ht="16.95" customHeight="1">
      <c r="A3697" s="35"/>
      <c r="B3697" s="36"/>
      <c r="C3697" s="256" t="s">
        <v>1</v>
      </c>
      <c r="D3697" s="256" t="s">
        <v>2125</v>
      </c>
      <c r="E3697" s="18" t="s">
        <v>1</v>
      </c>
      <c r="F3697" s="188">
        <v>0</v>
      </c>
      <c r="G3697" s="35"/>
      <c r="H3697" s="36"/>
    </row>
    <row r="3698" spans="1:8" s="2" customFormat="1" ht="16.95" customHeight="1">
      <c r="A3698" s="35"/>
      <c r="B3698" s="36"/>
      <c r="C3698" s="256" t="s">
        <v>1</v>
      </c>
      <c r="D3698" s="256" t="s">
        <v>6800</v>
      </c>
      <c r="E3698" s="18" t="s">
        <v>1</v>
      </c>
      <c r="F3698" s="188">
        <v>0</v>
      </c>
      <c r="G3698" s="35"/>
      <c r="H3698" s="36"/>
    </row>
    <row r="3699" spans="1:8" s="2" customFormat="1" ht="16.95" customHeight="1">
      <c r="A3699" s="35"/>
      <c r="B3699" s="36"/>
      <c r="C3699" s="256" t="s">
        <v>1</v>
      </c>
      <c r="D3699" s="256" t="s">
        <v>6801</v>
      </c>
      <c r="E3699" s="18" t="s">
        <v>1</v>
      </c>
      <c r="F3699" s="188">
        <v>56.600999999999999</v>
      </c>
      <c r="G3699" s="35"/>
      <c r="H3699" s="36"/>
    </row>
    <row r="3700" spans="1:8" s="2" customFormat="1" ht="16.95" customHeight="1">
      <c r="A3700" s="35"/>
      <c r="B3700" s="36"/>
      <c r="C3700" s="256" t="s">
        <v>1</v>
      </c>
      <c r="D3700" s="256" t="s">
        <v>7613</v>
      </c>
      <c r="E3700" s="18" t="s">
        <v>1</v>
      </c>
      <c r="F3700" s="188">
        <v>102.22</v>
      </c>
      <c r="G3700" s="35"/>
      <c r="H3700" s="36"/>
    </row>
    <row r="3701" spans="1:8" s="2" customFormat="1" ht="16.95" customHeight="1">
      <c r="A3701" s="35"/>
      <c r="B3701" s="36"/>
      <c r="C3701" s="256" t="s">
        <v>1</v>
      </c>
      <c r="D3701" s="256" t="s">
        <v>7614</v>
      </c>
      <c r="E3701" s="18" t="s">
        <v>1</v>
      </c>
      <c r="F3701" s="188">
        <v>129.25</v>
      </c>
      <c r="G3701" s="35"/>
      <c r="H3701" s="36"/>
    </row>
    <row r="3702" spans="1:8" s="2" customFormat="1" ht="16.95" customHeight="1">
      <c r="A3702" s="35"/>
      <c r="B3702" s="36"/>
      <c r="C3702" s="256" t="s">
        <v>1</v>
      </c>
      <c r="D3702" s="256" t="s">
        <v>1</v>
      </c>
      <c r="E3702" s="18" t="s">
        <v>1</v>
      </c>
      <c r="F3702" s="188">
        <v>0</v>
      </c>
      <c r="G3702" s="35"/>
      <c r="H3702" s="36"/>
    </row>
    <row r="3703" spans="1:8" s="2" customFormat="1" ht="16.95" customHeight="1">
      <c r="A3703" s="35"/>
      <c r="B3703" s="36"/>
      <c r="C3703" s="256" t="s">
        <v>1</v>
      </c>
      <c r="D3703" s="256" t="s">
        <v>4790</v>
      </c>
      <c r="E3703" s="18" t="s">
        <v>1</v>
      </c>
      <c r="F3703" s="188">
        <v>0</v>
      </c>
      <c r="G3703" s="35"/>
      <c r="H3703" s="36"/>
    </row>
    <row r="3704" spans="1:8" s="2" customFormat="1" ht="16.95" customHeight="1">
      <c r="A3704" s="35"/>
      <c r="B3704" s="36"/>
      <c r="C3704" s="256" t="s">
        <v>1</v>
      </c>
      <c r="D3704" s="256" t="s">
        <v>4836</v>
      </c>
      <c r="E3704" s="18" t="s">
        <v>1</v>
      </c>
      <c r="F3704" s="188">
        <v>0</v>
      </c>
      <c r="G3704" s="35"/>
      <c r="H3704" s="36"/>
    </row>
    <row r="3705" spans="1:8" s="2" customFormat="1" ht="16.95" customHeight="1">
      <c r="A3705" s="35"/>
      <c r="B3705" s="36"/>
      <c r="C3705" s="256" t="s">
        <v>1</v>
      </c>
      <c r="D3705" s="256" t="s">
        <v>7533</v>
      </c>
      <c r="E3705" s="18" t="s">
        <v>1</v>
      </c>
      <c r="F3705" s="188">
        <v>13.29</v>
      </c>
      <c r="G3705" s="35"/>
      <c r="H3705" s="36"/>
    </row>
    <row r="3706" spans="1:8" s="2" customFormat="1" ht="16.95" customHeight="1">
      <c r="A3706" s="35"/>
      <c r="B3706" s="36"/>
      <c r="C3706" s="256" t="s">
        <v>1</v>
      </c>
      <c r="D3706" s="256" t="s">
        <v>7615</v>
      </c>
      <c r="E3706" s="18" t="s">
        <v>1</v>
      </c>
      <c r="F3706" s="188">
        <v>107.28</v>
      </c>
      <c r="G3706" s="35"/>
      <c r="H3706" s="36"/>
    </row>
    <row r="3707" spans="1:8" s="2" customFormat="1" ht="16.95" customHeight="1">
      <c r="A3707" s="35"/>
      <c r="B3707" s="36"/>
      <c r="C3707" s="256" t="s">
        <v>6701</v>
      </c>
      <c r="D3707" s="256" t="s">
        <v>590</v>
      </c>
      <c r="E3707" s="18" t="s">
        <v>1</v>
      </c>
      <c r="F3707" s="188">
        <v>1992.2719999999999</v>
      </c>
      <c r="G3707" s="35"/>
      <c r="H3707" s="36"/>
    </row>
    <row r="3708" spans="1:8" s="2" customFormat="1" ht="16.95" customHeight="1">
      <c r="A3708" s="35"/>
      <c r="B3708" s="36"/>
      <c r="C3708" s="257" t="s">
        <v>8511</v>
      </c>
      <c r="D3708" s="35"/>
      <c r="E3708" s="35"/>
      <c r="F3708" s="35"/>
      <c r="G3708" s="35"/>
      <c r="H3708" s="36"/>
    </row>
    <row r="3709" spans="1:8" s="2" customFormat="1" ht="20.399999999999999">
      <c r="A3709" s="35"/>
      <c r="B3709" s="36"/>
      <c r="C3709" s="256" t="s">
        <v>4574</v>
      </c>
      <c r="D3709" s="256" t="s">
        <v>7585</v>
      </c>
      <c r="E3709" s="18" t="s">
        <v>529</v>
      </c>
      <c r="F3709" s="188">
        <v>1992.2719999999999</v>
      </c>
      <c r="G3709" s="35"/>
      <c r="H3709" s="36"/>
    </row>
    <row r="3710" spans="1:8" s="2" customFormat="1" ht="16.95" customHeight="1">
      <c r="A3710" s="35"/>
      <c r="B3710" s="36"/>
      <c r="C3710" s="256" t="s">
        <v>4570</v>
      </c>
      <c r="D3710" s="256" t="s">
        <v>4571</v>
      </c>
      <c r="E3710" s="18" t="s">
        <v>529</v>
      </c>
      <c r="F3710" s="188">
        <v>1992.2719999999999</v>
      </c>
      <c r="G3710" s="35"/>
      <c r="H3710" s="36"/>
    </row>
    <row r="3711" spans="1:8" s="2" customFormat="1" ht="24">
      <c r="A3711" s="35"/>
      <c r="B3711" s="36"/>
      <c r="C3711" s="252" t="s">
        <v>325</v>
      </c>
      <c r="D3711" s="253" t="s">
        <v>6703</v>
      </c>
      <c r="E3711" s="254" t="s">
        <v>1</v>
      </c>
      <c r="F3711" s="255">
        <v>16.457999999999998</v>
      </c>
      <c r="G3711" s="35"/>
      <c r="H3711" s="36"/>
    </row>
    <row r="3712" spans="1:8" s="2" customFormat="1" ht="16.95" customHeight="1">
      <c r="A3712" s="35"/>
      <c r="B3712" s="36"/>
      <c r="C3712" s="256" t="s">
        <v>1</v>
      </c>
      <c r="D3712" s="256" t="s">
        <v>7571</v>
      </c>
      <c r="E3712" s="18" t="s">
        <v>1</v>
      </c>
      <c r="F3712" s="188">
        <v>0</v>
      </c>
      <c r="G3712" s="35"/>
      <c r="H3712" s="36"/>
    </row>
    <row r="3713" spans="1:8" s="2" customFormat="1" ht="16.95" customHeight="1">
      <c r="A3713" s="35"/>
      <c r="B3713" s="36"/>
      <c r="C3713" s="256" t="s">
        <v>1</v>
      </c>
      <c r="D3713" s="256" t="s">
        <v>7572</v>
      </c>
      <c r="E3713" s="18" t="s">
        <v>1</v>
      </c>
      <c r="F3713" s="188">
        <v>12.4</v>
      </c>
      <c r="G3713" s="35"/>
      <c r="H3713" s="36"/>
    </row>
    <row r="3714" spans="1:8" s="2" customFormat="1" ht="16.95" customHeight="1">
      <c r="A3714" s="35"/>
      <c r="B3714" s="36"/>
      <c r="C3714" s="256" t="s">
        <v>1</v>
      </c>
      <c r="D3714" s="256" t="s">
        <v>7573</v>
      </c>
      <c r="E3714" s="18" t="s">
        <v>1</v>
      </c>
      <c r="F3714" s="188">
        <v>4.0579999999999998</v>
      </c>
      <c r="G3714" s="35"/>
      <c r="H3714" s="36"/>
    </row>
    <row r="3715" spans="1:8" s="2" customFormat="1" ht="16.95" customHeight="1">
      <c r="A3715" s="35"/>
      <c r="B3715" s="36"/>
      <c r="C3715" s="256" t="s">
        <v>325</v>
      </c>
      <c r="D3715" s="256" t="s">
        <v>590</v>
      </c>
      <c r="E3715" s="18" t="s">
        <v>1</v>
      </c>
      <c r="F3715" s="188">
        <v>16.457999999999998</v>
      </c>
      <c r="G3715" s="35"/>
      <c r="H3715" s="36"/>
    </row>
    <row r="3716" spans="1:8" s="2" customFormat="1" ht="16.95" customHeight="1">
      <c r="A3716" s="35"/>
      <c r="B3716" s="36"/>
      <c r="C3716" s="257" t="s">
        <v>8511</v>
      </c>
      <c r="D3716" s="35"/>
      <c r="E3716" s="35"/>
      <c r="F3716" s="35"/>
      <c r="G3716" s="35"/>
      <c r="H3716" s="36"/>
    </row>
    <row r="3717" spans="1:8" s="2" customFormat="1" ht="20.399999999999999">
      <c r="A3717" s="35"/>
      <c r="B3717" s="36"/>
      <c r="C3717" s="256" t="s">
        <v>7569</v>
      </c>
      <c r="D3717" s="256" t="s">
        <v>6703</v>
      </c>
      <c r="E3717" s="18" t="s">
        <v>529</v>
      </c>
      <c r="F3717" s="188">
        <v>16.457999999999998</v>
      </c>
      <c r="G3717" s="35"/>
      <c r="H3717" s="36"/>
    </row>
    <row r="3718" spans="1:8" s="2" customFormat="1" ht="20.399999999999999">
      <c r="A3718" s="35"/>
      <c r="B3718" s="36"/>
      <c r="C3718" s="256" t="s">
        <v>4546</v>
      </c>
      <c r="D3718" s="256" t="s">
        <v>326</v>
      </c>
      <c r="E3718" s="18" t="s">
        <v>529</v>
      </c>
      <c r="F3718" s="188">
        <v>16.457999999999998</v>
      </c>
      <c r="G3718" s="35"/>
      <c r="H3718" s="36"/>
    </row>
    <row r="3719" spans="1:8" s="2" customFormat="1" ht="16.95" customHeight="1">
      <c r="A3719" s="35"/>
      <c r="B3719" s="36"/>
      <c r="C3719" s="252" t="s">
        <v>328</v>
      </c>
      <c r="D3719" s="253" t="s">
        <v>329</v>
      </c>
      <c r="E3719" s="254" t="s">
        <v>1</v>
      </c>
      <c r="F3719" s="255">
        <v>2973.402</v>
      </c>
      <c r="G3719" s="35"/>
      <c r="H3719" s="36"/>
    </row>
    <row r="3720" spans="1:8" s="2" customFormat="1" ht="24">
      <c r="A3720" s="35"/>
      <c r="B3720" s="36"/>
      <c r="C3720" s="252" t="s">
        <v>6705</v>
      </c>
      <c r="D3720" s="253" t="s">
        <v>6706</v>
      </c>
      <c r="E3720" s="254" t="s">
        <v>1</v>
      </c>
      <c r="F3720" s="255">
        <v>56.600999999999999</v>
      </c>
      <c r="G3720" s="35"/>
      <c r="H3720" s="36"/>
    </row>
    <row r="3721" spans="1:8" s="2" customFormat="1" ht="16.95" customHeight="1">
      <c r="A3721" s="35"/>
      <c r="B3721" s="36"/>
      <c r="C3721" s="256" t="s">
        <v>1</v>
      </c>
      <c r="D3721" s="256" t="s">
        <v>4836</v>
      </c>
      <c r="E3721" s="18" t="s">
        <v>1</v>
      </c>
      <c r="F3721" s="188">
        <v>0</v>
      </c>
      <c r="G3721" s="35"/>
      <c r="H3721" s="36"/>
    </row>
    <row r="3722" spans="1:8" s="2" customFormat="1" ht="16.95" customHeight="1">
      <c r="A3722" s="35"/>
      <c r="B3722" s="36"/>
      <c r="C3722" s="256" t="s">
        <v>1</v>
      </c>
      <c r="D3722" s="256" t="s">
        <v>2125</v>
      </c>
      <c r="E3722" s="18" t="s">
        <v>1</v>
      </c>
      <c r="F3722" s="188">
        <v>0</v>
      </c>
      <c r="G3722" s="35"/>
      <c r="H3722" s="36"/>
    </row>
    <row r="3723" spans="1:8" s="2" customFormat="1" ht="16.95" customHeight="1">
      <c r="A3723" s="35"/>
      <c r="B3723" s="36"/>
      <c r="C3723" s="256" t="s">
        <v>1</v>
      </c>
      <c r="D3723" s="256" t="s">
        <v>6800</v>
      </c>
      <c r="E3723" s="18" t="s">
        <v>1</v>
      </c>
      <c r="F3723" s="188">
        <v>0</v>
      </c>
      <c r="G3723" s="35"/>
      <c r="H3723" s="36"/>
    </row>
    <row r="3724" spans="1:8" s="2" customFormat="1" ht="16.95" customHeight="1">
      <c r="A3724" s="35"/>
      <c r="B3724" s="36"/>
      <c r="C3724" s="256" t="s">
        <v>1</v>
      </c>
      <c r="D3724" s="256" t="s">
        <v>6801</v>
      </c>
      <c r="E3724" s="18" t="s">
        <v>1</v>
      </c>
      <c r="F3724" s="188">
        <v>56.600999999999999</v>
      </c>
      <c r="G3724" s="35"/>
      <c r="H3724" s="36"/>
    </row>
    <row r="3725" spans="1:8" s="2" customFormat="1" ht="16.95" customHeight="1">
      <c r="A3725" s="35"/>
      <c r="B3725" s="36"/>
      <c r="C3725" s="256" t="s">
        <v>6705</v>
      </c>
      <c r="D3725" s="256" t="s">
        <v>590</v>
      </c>
      <c r="E3725" s="18" t="s">
        <v>1</v>
      </c>
      <c r="F3725" s="188">
        <v>56.600999999999999</v>
      </c>
      <c r="G3725" s="35"/>
      <c r="H3725" s="36"/>
    </row>
    <row r="3726" spans="1:8" s="2" customFormat="1" ht="16.95" customHeight="1">
      <c r="A3726" s="35"/>
      <c r="B3726" s="36"/>
      <c r="C3726" s="257" t="s">
        <v>8511</v>
      </c>
      <c r="D3726" s="35"/>
      <c r="E3726" s="35"/>
      <c r="F3726" s="35"/>
      <c r="G3726" s="35"/>
      <c r="H3726" s="36"/>
    </row>
    <row r="3727" spans="1:8" s="2" customFormat="1" ht="20.399999999999999">
      <c r="A3727" s="35"/>
      <c r="B3727" s="36"/>
      <c r="C3727" s="256" t="s">
        <v>1021</v>
      </c>
      <c r="D3727" s="256" t="s">
        <v>1022</v>
      </c>
      <c r="E3727" s="18" t="s">
        <v>529</v>
      </c>
      <c r="F3727" s="188">
        <v>56.600999999999999</v>
      </c>
      <c r="G3727" s="35"/>
      <c r="H3727" s="36"/>
    </row>
    <row r="3728" spans="1:8" s="2" customFormat="1" ht="16.95" customHeight="1">
      <c r="A3728" s="35"/>
      <c r="B3728" s="36"/>
      <c r="C3728" s="256" t="s">
        <v>1167</v>
      </c>
      <c r="D3728" s="256" t="s">
        <v>6802</v>
      </c>
      <c r="E3728" s="18" t="s">
        <v>529</v>
      </c>
      <c r="F3728" s="188">
        <v>56.600999999999999</v>
      </c>
      <c r="G3728" s="35"/>
      <c r="H3728" s="36"/>
    </row>
    <row r="3729" spans="1:8" s="2" customFormat="1" ht="16.95" customHeight="1">
      <c r="A3729" s="35"/>
      <c r="B3729" s="36"/>
      <c r="C3729" s="252" t="s">
        <v>331</v>
      </c>
      <c r="D3729" s="253" t="s">
        <v>332</v>
      </c>
      <c r="E3729" s="254" t="s">
        <v>1</v>
      </c>
      <c r="F3729" s="255">
        <v>2970.19</v>
      </c>
      <c r="G3729" s="35"/>
      <c r="H3729" s="36"/>
    </row>
    <row r="3730" spans="1:8" s="2" customFormat="1" ht="16.95" customHeight="1">
      <c r="A3730" s="35"/>
      <c r="B3730" s="36"/>
      <c r="C3730" s="252" t="s">
        <v>6708</v>
      </c>
      <c r="D3730" s="253" t="s">
        <v>6709</v>
      </c>
      <c r="E3730" s="254" t="s">
        <v>1</v>
      </c>
      <c r="F3730" s="255">
        <v>1623.2080000000001</v>
      </c>
      <c r="G3730" s="35"/>
      <c r="H3730" s="36"/>
    </row>
    <row r="3731" spans="1:8" s="2" customFormat="1" ht="16.95" customHeight="1">
      <c r="A3731" s="35"/>
      <c r="B3731" s="36"/>
      <c r="C3731" s="256" t="s">
        <v>1</v>
      </c>
      <c r="D3731" s="256" t="s">
        <v>4836</v>
      </c>
      <c r="E3731" s="18" t="s">
        <v>1</v>
      </c>
      <c r="F3731" s="188">
        <v>0</v>
      </c>
      <c r="G3731" s="35"/>
      <c r="H3731" s="36"/>
    </row>
    <row r="3732" spans="1:8" s="2" customFormat="1" ht="16.95" customHeight="1">
      <c r="A3732" s="35"/>
      <c r="B3732" s="36"/>
      <c r="C3732" s="256" t="s">
        <v>1</v>
      </c>
      <c r="D3732" s="256" t="s">
        <v>1024</v>
      </c>
      <c r="E3732" s="18" t="s">
        <v>1</v>
      </c>
      <c r="F3732" s="188">
        <v>0</v>
      </c>
      <c r="G3732" s="35"/>
      <c r="H3732" s="36"/>
    </row>
    <row r="3733" spans="1:8" s="2" customFormat="1" ht="16.95" customHeight="1">
      <c r="A3733" s="35"/>
      <c r="B3733" s="36"/>
      <c r="C3733" s="256" t="s">
        <v>1</v>
      </c>
      <c r="D3733" s="256" t="s">
        <v>6800</v>
      </c>
      <c r="E3733" s="18" t="s">
        <v>1</v>
      </c>
      <c r="F3733" s="188">
        <v>0</v>
      </c>
      <c r="G3733" s="35"/>
      <c r="H3733" s="36"/>
    </row>
    <row r="3734" spans="1:8" s="2" customFormat="1" ht="16.95" customHeight="1">
      <c r="A3734" s="35"/>
      <c r="B3734" s="36"/>
      <c r="C3734" s="256" t="s">
        <v>1</v>
      </c>
      <c r="D3734" s="256" t="s">
        <v>1177</v>
      </c>
      <c r="E3734" s="18" t="s">
        <v>1</v>
      </c>
      <c r="F3734" s="188">
        <v>0</v>
      </c>
      <c r="G3734" s="35"/>
      <c r="H3734" s="36"/>
    </row>
    <row r="3735" spans="1:8" s="2" customFormat="1" ht="16.95" customHeight="1">
      <c r="A3735" s="35"/>
      <c r="B3735" s="36"/>
      <c r="C3735" s="256" t="s">
        <v>1</v>
      </c>
      <c r="D3735" s="256" t="s">
        <v>6805</v>
      </c>
      <c r="E3735" s="18" t="s">
        <v>1</v>
      </c>
      <c r="F3735" s="188">
        <v>69.091999999999999</v>
      </c>
      <c r="G3735" s="35"/>
      <c r="H3735" s="36"/>
    </row>
    <row r="3736" spans="1:8" s="2" customFormat="1" ht="16.95" customHeight="1">
      <c r="A3736" s="35"/>
      <c r="B3736" s="36"/>
      <c r="C3736" s="256" t="s">
        <v>1</v>
      </c>
      <c r="D3736" s="256" t="s">
        <v>6806</v>
      </c>
      <c r="E3736" s="18" t="s">
        <v>1</v>
      </c>
      <c r="F3736" s="188">
        <v>-3.431</v>
      </c>
      <c r="G3736" s="35"/>
      <c r="H3736" s="36"/>
    </row>
    <row r="3737" spans="1:8" s="2" customFormat="1" ht="16.95" customHeight="1">
      <c r="A3737" s="35"/>
      <c r="B3737" s="36"/>
      <c r="C3737" s="256" t="s">
        <v>1</v>
      </c>
      <c r="D3737" s="256" t="s">
        <v>6807</v>
      </c>
      <c r="E3737" s="18" t="s">
        <v>1</v>
      </c>
      <c r="F3737" s="188">
        <v>3.137</v>
      </c>
      <c r="G3737" s="35"/>
      <c r="H3737" s="36"/>
    </row>
    <row r="3738" spans="1:8" s="2" customFormat="1" ht="16.95" customHeight="1">
      <c r="A3738" s="35"/>
      <c r="B3738" s="36"/>
      <c r="C3738" s="256" t="s">
        <v>1</v>
      </c>
      <c r="D3738" s="256" t="s">
        <v>1205</v>
      </c>
      <c r="E3738" s="18" t="s">
        <v>1</v>
      </c>
      <c r="F3738" s="188">
        <v>0</v>
      </c>
      <c r="G3738" s="35"/>
      <c r="H3738" s="36"/>
    </row>
    <row r="3739" spans="1:8" s="2" customFormat="1" ht="16.95" customHeight="1">
      <c r="A3739" s="35"/>
      <c r="B3739" s="36"/>
      <c r="C3739" s="256" t="s">
        <v>1</v>
      </c>
      <c r="D3739" s="256" t="s">
        <v>6808</v>
      </c>
      <c r="E3739" s="18" t="s">
        <v>1</v>
      </c>
      <c r="F3739" s="188">
        <v>11.606</v>
      </c>
      <c r="G3739" s="35"/>
      <c r="H3739" s="36"/>
    </row>
    <row r="3740" spans="1:8" s="2" customFormat="1" ht="16.95" customHeight="1">
      <c r="A3740" s="35"/>
      <c r="B3740" s="36"/>
      <c r="C3740" s="256" t="s">
        <v>1</v>
      </c>
      <c r="D3740" s="256" t="s">
        <v>1034</v>
      </c>
      <c r="E3740" s="18" t="s">
        <v>1</v>
      </c>
      <c r="F3740" s="188">
        <v>0</v>
      </c>
      <c r="G3740" s="35"/>
      <c r="H3740" s="36"/>
    </row>
    <row r="3741" spans="1:8" s="2" customFormat="1" ht="16.95" customHeight="1">
      <c r="A3741" s="35"/>
      <c r="B3741" s="36"/>
      <c r="C3741" s="256" t="s">
        <v>1</v>
      </c>
      <c r="D3741" s="256" t="s">
        <v>6809</v>
      </c>
      <c r="E3741" s="18" t="s">
        <v>1</v>
      </c>
      <c r="F3741" s="188">
        <v>0</v>
      </c>
      <c r="G3741" s="35"/>
      <c r="H3741" s="36"/>
    </row>
    <row r="3742" spans="1:8" s="2" customFormat="1" ht="16.95" customHeight="1">
      <c r="A3742" s="35"/>
      <c r="B3742" s="36"/>
      <c r="C3742" s="256" t="s">
        <v>1</v>
      </c>
      <c r="D3742" s="256" t="s">
        <v>1226</v>
      </c>
      <c r="E3742" s="18" t="s">
        <v>1</v>
      </c>
      <c r="F3742" s="188">
        <v>0</v>
      </c>
      <c r="G3742" s="35"/>
      <c r="H3742" s="36"/>
    </row>
    <row r="3743" spans="1:8" s="2" customFormat="1" ht="16.95" customHeight="1">
      <c r="A3743" s="35"/>
      <c r="B3743" s="36"/>
      <c r="C3743" s="256" t="s">
        <v>1</v>
      </c>
      <c r="D3743" s="256" t="s">
        <v>6810</v>
      </c>
      <c r="E3743" s="18" t="s">
        <v>1</v>
      </c>
      <c r="F3743" s="188">
        <v>46.582999999999998</v>
      </c>
      <c r="G3743" s="35"/>
      <c r="H3743" s="36"/>
    </row>
    <row r="3744" spans="1:8" s="2" customFormat="1" ht="16.95" customHeight="1">
      <c r="A3744" s="35"/>
      <c r="B3744" s="36"/>
      <c r="C3744" s="256" t="s">
        <v>1</v>
      </c>
      <c r="D3744" s="256" t="s">
        <v>6811</v>
      </c>
      <c r="E3744" s="18" t="s">
        <v>1</v>
      </c>
      <c r="F3744" s="188">
        <v>-12.303000000000001</v>
      </c>
      <c r="G3744" s="35"/>
      <c r="H3744" s="36"/>
    </row>
    <row r="3745" spans="1:8" s="2" customFormat="1" ht="16.95" customHeight="1">
      <c r="A3745" s="35"/>
      <c r="B3745" s="36"/>
      <c r="C3745" s="256" t="s">
        <v>1</v>
      </c>
      <c r="D3745" s="256" t="s">
        <v>1226</v>
      </c>
      <c r="E3745" s="18" t="s">
        <v>1</v>
      </c>
      <c r="F3745" s="188">
        <v>0</v>
      </c>
      <c r="G3745" s="35"/>
      <c r="H3745" s="36"/>
    </row>
    <row r="3746" spans="1:8" s="2" customFormat="1" ht="16.95" customHeight="1">
      <c r="A3746" s="35"/>
      <c r="B3746" s="36"/>
      <c r="C3746" s="256" t="s">
        <v>1</v>
      </c>
      <c r="D3746" s="256" t="s">
        <v>6812</v>
      </c>
      <c r="E3746" s="18" t="s">
        <v>1</v>
      </c>
      <c r="F3746" s="188">
        <v>1.3240000000000001</v>
      </c>
      <c r="G3746" s="35"/>
      <c r="H3746" s="36"/>
    </row>
    <row r="3747" spans="1:8" s="2" customFormat="1" ht="16.95" customHeight="1">
      <c r="A3747" s="35"/>
      <c r="B3747" s="36"/>
      <c r="C3747" s="256" t="s">
        <v>1</v>
      </c>
      <c r="D3747" s="256" t="s">
        <v>1212</v>
      </c>
      <c r="E3747" s="18" t="s">
        <v>1</v>
      </c>
      <c r="F3747" s="188">
        <v>0</v>
      </c>
      <c r="G3747" s="35"/>
      <c r="H3747" s="36"/>
    </row>
    <row r="3748" spans="1:8" s="2" customFormat="1" ht="16.95" customHeight="1">
      <c r="A3748" s="35"/>
      <c r="B3748" s="36"/>
      <c r="C3748" s="256" t="s">
        <v>1</v>
      </c>
      <c r="D3748" s="256" t="s">
        <v>6813</v>
      </c>
      <c r="E3748" s="18" t="s">
        <v>1</v>
      </c>
      <c r="F3748" s="188">
        <v>0.30599999999999999</v>
      </c>
      <c r="G3748" s="35"/>
      <c r="H3748" s="36"/>
    </row>
    <row r="3749" spans="1:8" s="2" customFormat="1" ht="16.95" customHeight="1">
      <c r="A3749" s="35"/>
      <c r="B3749" s="36"/>
      <c r="C3749" s="256" t="s">
        <v>1</v>
      </c>
      <c r="D3749" s="256" t="s">
        <v>6814</v>
      </c>
      <c r="E3749" s="18" t="s">
        <v>1</v>
      </c>
      <c r="F3749" s="188">
        <v>0</v>
      </c>
      <c r="G3749" s="35"/>
      <c r="H3749" s="36"/>
    </row>
    <row r="3750" spans="1:8" s="2" customFormat="1" ht="16.95" customHeight="1">
      <c r="A3750" s="35"/>
      <c r="B3750" s="36"/>
      <c r="C3750" s="256" t="s">
        <v>1</v>
      </c>
      <c r="D3750" s="256" t="s">
        <v>1226</v>
      </c>
      <c r="E3750" s="18" t="s">
        <v>1</v>
      </c>
      <c r="F3750" s="188">
        <v>0</v>
      </c>
      <c r="G3750" s="35"/>
      <c r="H3750" s="36"/>
    </row>
    <row r="3751" spans="1:8" s="2" customFormat="1" ht="16.95" customHeight="1">
      <c r="A3751" s="35"/>
      <c r="B3751" s="36"/>
      <c r="C3751" s="256" t="s">
        <v>1</v>
      </c>
      <c r="D3751" s="256" t="s">
        <v>6815</v>
      </c>
      <c r="E3751" s="18" t="s">
        <v>1</v>
      </c>
      <c r="F3751" s="188">
        <v>45.784999999999997</v>
      </c>
      <c r="G3751" s="35"/>
      <c r="H3751" s="36"/>
    </row>
    <row r="3752" spans="1:8" s="2" customFormat="1" ht="16.95" customHeight="1">
      <c r="A3752" s="35"/>
      <c r="B3752" s="36"/>
      <c r="C3752" s="256" t="s">
        <v>1</v>
      </c>
      <c r="D3752" s="256" t="s">
        <v>6816</v>
      </c>
      <c r="E3752" s="18" t="s">
        <v>1</v>
      </c>
      <c r="F3752" s="188">
        <v>-7.0149999999999997</v>
      </c>
      <c r="G3752" s="35"/>
      <c r="H3752" s="36"/>
    </row>
    <row r="3753" spans="1:8" s="2" customFormat="1" ht="16.95" customHeight="1">
      <c r="A3753" s="35"/>
      <c r="B3753" s="36"/>
      <c r="C3753" s="256" t="s">
        <v>1</v>
      </c>
      <c r="D3753" s="256" t="s">
        <v>6817</v>
      </c>
      <c r="E3753" s="18" t="s">
        <v>1</v>
      </c>
      <c r="F3753" s="188">
        <v>0.49</v>
      </c>
      <c r="G3753" s="35"/>
      <c r="H3753" s="36"/>
    </row>
    <row r="3754" spans="1:8" s="2" customFormat="1" ht="16.95" customHeight="1">
      <c r="A3754" s="35"/>
      <c r="B3754" s="36"/>
      <c r="C3754" s="256" t="s">
        <v>1</v>
      </c>
      <c r="D3754" s="256" t="s">
        <v>1212</v>
      </c>
      <c r="E3754" s="18" t="s">
        <v>1</v>
      </c>
      <c r="F3754" s="188">
        <v>0</v>
      </c>
      <c r="G3754" s="35"/>
      <c r="H3754" s="36"/>
    </row>
    <row r="3755" spans="1:8" s="2" customFormat="1" ht="16.95" customHeight="1">
      <c r="A3755" s="35"/>
      <c r="B3755" s="36"/>
      <c r="C3755" s="256" t="s">
        <v>1</v>
      </c>
      <c r="D3755" s="256" t="s">
        <v>6818</v>
      </c>
      <c r="E3755" s="18" t="s">
        <v>1</v>
      </c>
      <c r="F3755" s="188">
        <v>0.61199999999999999</v>
      </c>
      <c r="G3755" s="35"/>
      <c r="H3755" s="36"/>
    </row>
    <row r="3756" spans="1:8" s="2" customFormat="1" ht="16.95" customHeight="1">
      <c r="A3756" s="35"/>
      <c r="B3756" s="36"/>
      <c r="C3756" s="256" t="s">
        <v>1</v>
      </c>
      <c r="D3756" s="256" t="s">
        <v>6819</v>
      </c>
      <c r="E3756" s="18" t="s">
        <v>1</v>
      </c>
      <c r="F3756" s="188">
        <v>0</v>
      </c>
      <c r="G3756" s="35"/>
      <c r="H3756" s="36"/>
    </row>
    <row r="3757" spans="1:8" s="2" customFormat="1" ht="16.95" customHeight="1">
      <c r="A3757" s="35"/>
      <c r="B3757" s="36"/>
      <c r="C3757" s="256" t="s">
        <v>1</v>
      </c>
      <c r="D3757" s="256" t="s">
        <v>1226</v>
      </c>
      <c r="E3757" s="18" t="s">
        <v>1</v>
      </c>
      <c r="F3757" s="188">
        <v>0</v>
      </c>
      <c r="G3757" s="35"/>
      <c r="H3757" s="36"/>
    </row>
    <row r="3758" spans="1:8" s="2" customFormat="1" ht="16.95" customHeight="1">
      <c r="A3758" s="35"/>
      <c r="B3758" s="36"/>
      <c r="C3758" s="256" t="s">
        <v>1</v>
      </c>
      <c r="D3758" s="256" t="s">
        <v>6820</v>
      </c>
      <c r="E3758" s="18" t="s">
        <v>1</v>
      </c>
      <c r="F3758" s="188">
        <v>49.639000000000003</v>
      </c>
      <c r="G3758" s="35"/>
      <c r="H3758" s="36"/>
    </row>
    <row r="3759" spans="1:8" s="2" customFormat="1" ht="16.95" customHeight="1">
      <c r="A3759" s="35"/>
      <c r="B3759" s="36"/>
      <c r="C3759" s="256" t="s">
        <v>1</v>
      </c>
      <c r="D3759" s="256" t="s">
        <v>6821</v>
      </c>
      <c r="E3759" s="18" t="s">
        <v>1</v>
      </c>
      <c r="F3759" s="188">
        <v>-11.214</v>
      </c>
      <c r="G3759" s="35"/>
      <c r="H3759" s="36"/>
    </row>
    <row r="3760" spans="1:8" s="2" customFormat="1" ht="16.95" customHeight="1">
      <c r="A3760" s="35"/>
      <c r="B3760" s="36"/>
      <c r="C3760" s="256" t="s">
        <v>1</v>
      </c>
      <c r="D3760" s="256" t="s">
        <v>6822</v>
      </c>
      <c r="E3760" s="18" t="s">
        <v>1</v>
      </c>
      <c r="F3760" s="188">
        <v>0.75700000000000001</v>
      </c>
      <c r="G3760" s="35"/>
      <c r="H3760" s="36"/>
    </row>
    <row r="3761" spans="1:8" s="2" customFormat="1" ht="16.95" customHeight="1">
      <c r="A3761" s="35"/>
      <c r="B3761" s="36"/>
      <c r="C3761" s="256" t="s">
        <v>1</v>
      </c>
      <c r="D3761" s="256" t="s">
        <v>1212</v>
      </c>
      <c r="E3761" s="18" t="s">
        <v>1</v>
      </c>
      <c r="F3761" s="188">
        <v>0</v>
      </c>
      <c r="G3761" s="35"/>
      <c r="H3761" s="36"/>
    </row>
    <row r="3762" spans="1:8" s="2" customFormat="1" ht="16.95" customHeight="1">
      <c r="A3762" s="35"/>
      <c r="B3762" s="36"/>
      <c r="C3762" s="256" t="s">
        <v>1</v>
      </c>
      <c r="D3762" s="256" t="s">
        <v>6818</v>
      </c>
      <c r="E3762" s="18" t="s">
        <v>1</v>
      </c>
      <c r="F3762" s="188">
        <v>0.61199999999999999</v>
      </c>
      <c r="G3762" s="35"/>
      <c r="H3762" s="36"/>
    </row>
    <row r="3763" spans="1:8" s="2" customFormat="1" ht="16.95" customHeight="1">
      <c r="A3763" s="35"/>
      <c r="B3763" s="36"/>
      <c r="C3763" s="256" t="s">
        <v>1</v>
      </c>
      <c r="D3763" s="256" t="s">
        <v>6823</v>
      </c>
      <c r="E3763" s="18" t="s">
        <v>1</v>
      </c>
      <c r="F3763" s="188">
        <v>0</v>
      </c>
      <c r="G3763" s="35"/>
      <c r="H3763" s="36"/>
    </row>
    <row r="3764" spans="1:8" s="2" customFormat="1" ht="16.95" customHeight="1">
      <c r="A3764" s="35"/>
      <c r="B3764" s="36"/>
      <c r="C3764" s="256" t="s">
        <v>1</v>
      </c>
      <c r="D3764" s="256" t="s">
        <v>1212</v>
      </c>
      <c r="E3764" s="18" t="s">
        <v>1</v>
      </c>
      <c r="F3764" s="188">
        <v>0</v>
      </c>
      <c r="G3764" s="35"/>
      <c r="H3764" s="36"/>
    </row>
    <row r="3765" spans="1:8" s="2" customFormat="1" ht="16.95" customHeight="1">
      <c r="A3765" s="35"/>
      <c r="B3765" s="36"/>
      <c r="C3765" s="256" t="s">
        <v>1</v>
      </c>
      <c r="D3765" s="256" t="s">
        <v>6824</v>
      </c>
      <c r="E3765" s="18" t="s">
        <v>1</v>
      </c>
      <c r="F3765" s="188">
        <v>13.753</v>
      </c>
      <c r="G3765" s="35"/>
      <c r="H3765" s="36"/>
    </row>
    <row r="3766" spans="1:8" s="2" customFormat="1" ht="16.95" customHeight="1">
      <c r="A3766" s="35"/>
      <c r="B3766" s="36"/>
      <c r="C3766" s="256" t="s">
        <v>1</v>
      </c>
      <c r="D3766" s="256" t="s">
        <v>1226</v>
      </c>
      <c r="E3766" s="18" t="s">
        <v>1</v>
      </c>
      <c r="F3766" s="188">
        <v>0</v>
      </c>
      <c r="G3766" s="35"/>
      <c r="H3766" s="36"/>
    </row>
    <row r="3767" spans="1:8" s="2" customFormat="1" ht="16.95" customHeight="1">
      <c r="A3767" s="35"/>
      <c r="B3767" s="36"/>
      <c r="C3767" s="256" t="s">
        <v>1</v>
      </c>
      <c r="D3767" s="256" t="s">
        <v>6825</v>
      </c>
      <c r="E3767" s="18" t="s">
        <v>1</v>
      </c>
      <c r="F3767" s="188">
        <v>13.997999999999999</v>
      </c>
      <c r="G3767" s="35"/>
      <c r="H3767" s="36"/>
    </row>
    <row r="3768" spans="1:8" s="2" customFormat="1" ht="16.95" customHeight="1">
      <c r="A3768" s="35"/>
      <c r="B3768" s="36"/>
      <c r="C3768" s="256" t="s">
        <v>1</v>
      </c>
      <c r="D3768" s="256" t="s">
        <v>6826</v>
      </c>
      <c r="E3768" s="18" t="s">
        <v>1</v>
      </c>
      <c r="F3768" s="188">
        <v>-3.2669999999999999</v>
      </c>
      <c r="G3768" s="35"/>
      <c r="H3768" s="36"/>
    </row>
    <row r="3769" spans="1:8" s="2" customFormat="1" ht="20.399999999999999">
      <c r="A3769" s="35"/>
      <c r="B3769" s="36"/>
      <c r="C3769" s="256" t="s">
        <v>1</v>
      </c>
      <c r="D3769" s="256" t="s">
        <v>6827</v>
      </c>
      <c r="E3769" s="18" t="s">
        <v>1</v>
      </c>
      <c r="F3769" s="188">
        <v>76.406999999999996</v>
      </c>
      <c r="G3769" s="35"/>
      <c r="H3769" s="36"/>
    </row>
    <row r="3770" spans="1:8" s="2" customFormat="1" ht="16.95" customHeight="1">
      <c r="A3770" s="35"/>
      <c r="B3770" s="36"/>
      <c r="C3770" s="256" t="s">
        <v>1</v>
      </c>
      <c r="D3770" s="256" t="s">
        <v>6828</v>
      </c>
      <c r="E3770" s="18" t="s">
        <v>1</v>
      </c>
      <c r="F3770" s="188">
        <v>-13.662000000000001</v>
      </c>
      <c r="G3770" s="35"/>
      <c r="H3770" s="36"/>
    </row>
    <row r="3771" spans="1:8" s="2" customFormat="1" ht="16.95" customHeight="1">
      <c r="A3771" s="35"/>
      <c r="B3771" s="36"/>
      <c r="C3771" s="256" t="s">
        <v>1</v>
      </c>
      <c r="D3771" s="256" t="s">
        <v>6829</v>
      </c>
      <c r="E3771" s="18" t="s">
        <v>1</v>
      </c>
      <c r="F3771" s="188">
        <v>0.77300000000000002</v>
      </c>
      <c r="G3771" s="35"/>
      <c r="H3771" s="36"/>
    </row>
    <row r="3772" spans="1:8" s="2" customFormat="1" ht="16.95" customHeight="1">
      <c r="A3772" s="35"/>
      <c r="B3772" s="36"/>
      <c r="C3772" s="256" t="s">
        <v>1</v>
      </c>
      <c r="D3772" s="256" t="s">
        <v>1212</v>
      </c>
      <c r="E3772" s="18" t="s">
        <v>1</v>
      </c>
      <c r="F3772" s="188">
        <v>0</v>
      </c>
      <c r="G3772" s="35"/>
      <c r="H3772" s="36"/>
    </row>
    <row r="3773" spans="1:8" s="2" customFormat="1" ht="16.95" customHeight="1">
      <c r="A3773" s="35"/>
      <c r="B3773" s="36"/>
      <c r="C3773" s="256" t="s">
        <v>1</v>
      </c>
      <c r="D3773" s="256" t="s">
        <v>6818</v>
      </c>
      <c r="E3773" s="18" t="s">
        <v>1</v>
      </c>
      <c r="F3773" s="188">
        <v>0.61199999999999999</v>
      </c>
      <c r="G3773" s="35"/>
      <c r="H3773" s="36"/>
    </row>
    <row r="3774" spans="1:8" s="2" customFormat="1" ht="16.95" customHeight="1">
      <c r="A3774" s="35"/>
      <c r="B3774" s="36"/>
      <c r="C3774" s="256" t="s">
        <v>1</v>
      </c>
      <c r="D3774" s="256" t="s">
        <v>6830</v>
      </c>
      <c r="E3774" s="18" t="s">
        <v>1</v>
      </c>
      <c r="F3774" s="188">
        <v>0</v>
      </c>
      <c r="G3774" s="35"/>
      <c r="H3774" s="36"/>
    </row>
    <row r="3775" spans="1:8" s="2" customFormat="1" ht="16.95" customHeight="1">
      <c r="A3775" s="35"/>
      <c r="B3775" s="36"/>
      <c r="C3775" s="256" t="s">
        <v>1</v>
      </c>
      <c r="D3775" s="256" t="s">
        <v>1216</v>
      </c>
      <c r="E3775" s="18" t="s">
        <v>1</v>
      </c>
      <c r="F3775" s="188">
        <v>0</v>
      </c>
      <c r="G3775" s="35"/>
      <c r="H3775" s="36"/>
    </row>
    <row r="3776" spans="1:8" s="2" customFormat="1" ht="16.95" customHeight="1">
      <c r="A3776" s="35"/>
      <c r="B3776" s="36"/>
      <c r="C3776" s="256" t="s">
        <v>1</v>
      </c>
      <c r="D3776" s="256" t="s">
        <v>6831</v>
      </c>
      <c r="E3776" s="18" t="s">
        <v>1</v>
      </c>
      <c r="F3776" s="188">
        <v>41.43</v>
      </c>
      <c r="G3776" s="35"/>
      <c r="H3776" s="36"/>
    </row>
    <row r="3777" spans="1:8" s="2" customFormat="1" ht="16.95" customHeight="1">
      <c r="A3777" s="35"/>
      <c r="B3777" s="36"/>
      <c r="C3777" s="256" t="s">
        <v>1</v>
      </c>
      <c r="D3777" s="256" t="s">
        <v>6832</v>
      </c>
      <c r="E3777" s="18" t="s">
        <v>1</v>
      </c>
      <c r="F3777" s="188">
        <v>-8.8160000000000007</v>
      </c>
      <c r="G3777" s="35"/>
      <c r="H3777" s="36"/>
    </row>
    <row r="3778" spans="1:8" s="2" customFormat="1" ht="16.95" customHeight="1">
      <c r="A3778" s="35"/>
      <c r="B3778" s="36"/>
      <c r="C3778" s="256" t="s">
        <v>1</v>
      </c>
      <c r="D3778" s="256" t="s">
        <v>6833</v>
      </c>
      <c r="E3778" s="18" t="s">
        <v>1</v>
      </c>
      <c r="F3778" s="188">
        <v>0.48799999999999999</v>
      </c>
      <c r="G3778" s="35"/>
      <c r="H3778" s="36"/>
    </row>
    <row r="3779" spans="1:8" s="2" customFormat="1" ht="16.95" customHeight="1">
      <c r="A3779" s="35"/>
      <c r="B3779" s="36"/>
      <c r="C3779" s="256" t="s">
        <v>1</v>
      </c>
      <c r="D3779" s="256" t="s">
        <v>1212</v>
      </c>
      <c r="E3779" s="18" t="s">
        <v>1</v>
      </c>
      <c r="F3779" s="188">
        <v>0</v>
      </c>
      <c r="G3779" s="35"/>
      <c r="H3779" s="36"/>
    </row>
    <row r="3780" spans="1:8" s="2" customFormat="1" ht="16.95" customHeight="1">
      <c r="A3780" s="35"/>
      <c r="B3780" s="36"/>
      <c r="C3780" s="256" t="s">
        <v>1</v>
      </c>
      <c r="D3780" s="256" t="s">
        <v>6818</v>
      </c>
      <c r="E3780" s="18" t="s">
        <v>1</v>
      </c>
      <c r="F3780" s="188">
        <v>0.61199999999999999</v>
      </c>
      <c r="G3780" s="35"/>
      <c r="H3780" s="36"/>
    </row>
    <row r="3781" spans="1:8" s="2" customFormat="1" ht="16.95" customHeight="1">
      <c r="A3781" s="35"/>
      <c r="B3781" s="36"/>
      <c r="C3781" s="256" t="s">
        <v>1</v>
      </c>
      <c r="D3781" s="256" t="s">
        <v>6834</v>
      </c>
      <c r="E3781" s="18" t="s">
        <v>1</v>
      </c>
      <c r="F3781" s="188">
        <v>0</v>
      </c>
      <c r="G3781" s="35"/>
      <c r="H3781" s="36"/>
    </row>
    <row r="3782" spans="1:8" s="2" customFormat="1" ht="16.95" customHeight="1">
      <c r="A3782" s="35"/>
      <c r="B3782" s="36"/>
      <c r="C3782" s="256" t="s">
        <v>1</v>
      </c>
      <c r="D3782" s="256" t="s">
        <v>1216</v>
      </c>
      <c r="E3782" s="18" t="s">
        <v>1</v>
      </c>
      <c r="F3782" s="188">
        <v>0</v>
      </c>
      <c r="G3782" s="35"/>
      <c r="H3782" s="36"/>
    </row>
    <row r="3783" spans="1:8" s="2" customFormat="1" ht="16.95" customHeight="1">
      <c r="A3783" s="35"/>
      <c r="B3783" s="36"/>
      <c r="C3783" s="256" t="s">
        <v>1</v>
      </c>
      <c r="D3783" s="256" t="s">
        <v>6831</v>
      </c>
      <c r="E3783" s="18" t="s">
        <v>1</v>
      </c>
      <c r="F3783" s="188">
        <v>41.43</v>
      </c>
      <c r="G3783" s="35"/>
      <c r="H3783" s="36"/>
    </row>
    <row r="3784" spans="1:8" s="2" customFormat="1" ht="16.95" customHeight="1">
      <c r="A3784" s="35"/>
      <c r="B3784" s="36"/>
      <c r="C3784" s="256" t="s">
        <v>1</v>
      </c>
      <c r="D3784" s="256" t="s">
        <v>6832</v>
      </c>
      <c r="E3784" s="18" t="s">
        <v>1</v>
      </c>
      <c r="F3784" s="188">
        <v>-8.8160000000000007</v>
      </c>
      <c r="G3784" s="35"/>
      <c r="H3784" s="36"/>
    </row>
    <row r="3785" spans="1:8" s="2" customFormat="1" ht="16.95" customHeight="1">
      <c r="A3785" s="35"/>
      <c r="B3785" s="36"/>
      <c r="C3785" s="256" t="s">
        <v>1</v>
      </c>
      <c r="D3785" s="256" t="s">
        <v>6833</v>
      </c>
      <c r="E3785" s="18" t="s">
        <v>1</v>
      </c>
      <c r="F3785" s="188">
        <v>0.48799999999999999</v>
      </c>
      <c r="G3785" s="35"/>
      <c r="H3785" s="36"/>
    </row>
    <row r="3786" spans="1:8" s="2" customFormat="1" ht="16.95" customHeight="1">
      <c r="A3786" s="35"/>
      <c r="B3786" s="36"/>
      <c r="C3786" s="256" t="s">
        <v>1</v>
      </c>
      <c r="D3786" s="256" t="s">
        <v>1212</v>
      </c>
      <c r="E3786" s="18" t="s">
        <v>1</v>
      </c>
      <c r="F3786" s="188">
        <v>0</v>
      </c>
      <c r="G3786" s="35"/>
      <c r="H3786" s="36"/>
    </row>
    <row r="3787" spans="1:8" s="2" customFormat="1" ht="16.95" customHeight="1">
      <c r="A3787" s="35"/>
      <c r="B3787" s="36"/>
      <c r="C3787" s="256" t="s">
        <v>1</v>
      </c>
      <c r="D3787" s="256" t="s">
        <v>6818</v>
      </c>
      <c r="E3787" s="18" t="s">
        <v>1</v>
      </c>
      <c r="F3787" s="188">
        <v>0.61199999999999999</v>
      </c>
      <c r="G3787" s="35"/>
      <c r="H3787" s="36"/>
    </row>
    <row r="3788" spans="1:8" s="2" customFormat="1" ht="16.95" customHeight="1">
      <c r="A3788" s="35"/>
      <c r="B3788" s="36"/>
      <c r="C3788" s="256" t="s">
        <v>1</v>
      </c>
      <c r="D3788" s="256" t="s">
        <v>6835</v>
      </c>
      <c r="E3788" s="18" t="s">
        <v>1</v>
      </c>
      <c r="F3788" s="188">
        <v>0</v>
      </c>
      <c r="G3788" s="35"/>
      <c r="H3788" s="36"/>
    </row>
    <row r="3789" spans="1:8" s="2" customFormat="1" ht="16.95" customHeight="1">
      <c r="A3789" s="35"/>
      <c r="B3789" s="36"/>
      <c r="C3789" s="256" t="s">
        <v>1</v>
      </c>
      <c r="D3789" s="256" t="s">
        <v>1216</v>
      </c>
      <c r="E3789" s="18" t="s">
        <v>1</v>
      </c>
      <c r="F3789" s="188">
        <v>0</v>
      </c>
      <c r="G3789" s="35"/>
      <c r="H3789" s="36"/>
    </row>
    <row r="3790" spans="1:8" s="2" customFormat="1" ht="16.95" customHeight="1">
      <c r="A3790" s="35"/>
      <c r="B3790" s="36"/>
      <c r="C3790" s="256" t="s">
        <v>1</v>
      </c>
      <c r="D3790" s="256" t="s">
        <v>6836</v>
      </c>
      <c r="E3790" s="18" t="s">
        <v>1</v>
      </c>
      <c r="F3790" s="188">
        <v>13.997999999999999</v>
      </c>
      <c r="G3790" s="35"/>
      <c r="H3790" s="36"/>
    </row>
    <row r="3791" spans="1:8" s="2" customFormat="1" ht="16.95" customHeight="1">
      <c r="A3791" s="35"/>
      <c r="B3791" s="36"/>
      <c r="C3791" s="256" t="s">
        <v>1</v>
      </c>
      <c r="D3791" s="256" t="s">
        <v>1639</v>
      </c>
      <c r="E3791" s="18" t="s">
        <v>1</v>
      </c>
      <c r="F3791" s="188">
        <v>-1.827</v>
      </c>
      <c r="G3791" s="35"/>
      <c r="H3791" s="36"/>
    </row>
    <row r="3792" spans="1:8" s="2" customFormat="1" ht="16.95" customHeight="1">
      <c r="A3792" s="35"/>
      <c r="B3792" s="36"/>
      <c r="C3792" s="256" t="s">
        <v>1</v>
      </c>
      <c r="D3792" s="256" t="s">
        <v>1212</v>
      </c>
      <c r="E3792" s="18" t="s">
        <v>1</v>
      </c>
      <c r="F3792" s="188">
        <v>0</v>
      </c>
      <c r="G3792" s="35"/>
      <c r="H3792" s="36"/>
    </row>
    <row r="3793" spans="1:8" s="2" customFormat="1" ht="16.95" customHeight="1">
      <c r="A3793" s="35"/>
      <c r="B3793" s="36"/>
      <c r="C3793" s="256" t="s">
        <v>1</v>
      </c>
      <c r="D3793" s="256" t="s">
        <v>6837</v>
      </c>
      <c r="E3793" s="18" t="s">
        <v>1</v>
      </c>
      <c r="F3793" s="188">
        <v>13.692</v>
      </c>
      <c r="G3793" s="35"/>
      <c r="H3793" s="36"/>
    </row>
    <row r="3794" spans="1:8" s="2" customFormat="1" ht="16.95" customHeight="1">
      <c r="A3794" s="35"/>
      <c r="B3794" s="36"/>
      <c r="C3794" s="256" t="s">
        <v>1</v>
      </c>
      <c r="D3794" s="256" t="s">
        <v>1216</v>
      </c>
      <c r="E3794" s="18" t="s">
        <v>1</v>
      </c>
      <c r="F3794" s="188">
        <v>0</v>
      </c>
      <c r="G3794" s="35"/>
      <c r="H3794" s="36"/>
    </row>
    <row r="3795" spans="1:8" s="2" customFormat="1" ht="20.399999999999999">
      <c r="A3795" s="35"/>
      <c r="B3795" s="36"/>
      <c r="C3795" s="256" t="s">
        <v>1</v>
      </c>
      <c r="D3795" s="256" t="s">
        <v>6838</v>
      </c>
      <c r="E3795" s="18" t="s">
        <v>1</v>
      </c>
      <c r="F3795" s="188">
        <v>76.376000000000005</v>
      </c>
      <c r="G3795" s="35"/>
      <c r="H3795" s="36"/>
    </row>
    <row r="3796" spans="1:8" s="2" customFormat="1" ht="16.95" customHeight="1">
      <c r="A3796" s="35"/>
      <c r="B3796" s="36"/>
      <c r="C3796" s="256" t="s">
        <v>1</v>
      </c>
      <c r="D3796" s="256" t="s">
        <v>6839</v>
      </c>
      <c r="E3796" s="18" t="s">
        <v>1</v>
      </c>
      <c r="F3796" s="188">
        <v>-13.644</v>
      </c>
      <c r="G3796" s="35"/>
      <c r="H3796" s="36"/>
    </row>
    <row r="3797" spans="1:8" s="2" customFormat="1" ht="16.95" customHeight="1">
      <c r="A3797" s="35"/>
      <c r="B3797" s="36"/>
      <c r="C3797" s="256" t="s">
        <v>1</v>
      </c>
      <c r="D3797" s="256" t="s">
        <v>6840</v>
      </c>
      <c r="E3797" s="18" t="s">
        <v>1</v>
      </c>
      <c r="F3797" s="188">
        <v>0.77100000000000002</v>
      </c>
      <c r="G3797" s="35"/>
      <c r="H3797" s="36"/>
    </row>
    <row r="3798" spans="1:8" s="2" customFormat="1" ht="16.95" customHeight="1">
      <c r="A3798" s="35"/>
      <c r="B3798" s="36"/>
      <c r="C3798" s="256" t="s">
        <v>1</v>
      </c>
      <c r="D3798" s="256" t="s">
        <v>1212</v>
      </c>
      <c r="E3798" s="18" t="s">
        <v>1</v>
      </c>
      <c r="F3798" s="188">
        <v>0</v>
      </c>
      <c r="G3798" s="35"/>
      <c r="H3798" s="36"/>
    </row>
    <row r="3799" spans="1:8" s="2" customFormat="1" ht="16.95" customHeight="1">
      <c r="A3799" s="35"/>
      <c r="B3799" s="36"/>
      <c r="C3799" s="256" t="s">
        <v>1</v>
      </c>
      <c r="D3799" s="256" t="s">
        <v>6841</v>
      </c>
      <c r="E3799" s="18" t="s">
        <v>1</v>
      </c>
      <c r="F3799" s="188">
        <v>0.61199999999999999</v>
      </c>
      <c r="G3799" s="35"/>
      <c r="H3799" s="36"/>
    </row>
    <row r="3800" spans="1:8" s="2" customFormat="1" ht="16.95" customHeight="1">
      <c r="A3800" s="35"/>
      <c r="B3800" s="36"/>
      <c r="C3800" s="256" t="s">
        <v>1</v>
      </c>
      <c r="D3800" s="256" t="s">
        <v>6842</v>
      </c>
      <c r="E3800" s="18" t="s">
        <v>1</v>
      </c>
      <c r="F3800" s="188">
        <v>0</v>
      </c>
      <c r="G3800" s="35"/>
      <c r="H3800" s="36"/>
    </row>
    <row r="3801" spans="1:8" s="2" customFormat="1" ht="16.95" customHeight="1">
      <c r="A3801" s="35"/>
      <c r="B3801" s="36"/>
      <c r="C3801" s="256" t="s">
        <v>1</v>
      </c>
      <c r="D3801" s="256" t="s">
        <v>1216</v>
      </c>
      <c r="E3801" s="18" t="s">
        <v>1</v>
      </c>
      <c r="F3801" s="188">
        <v>0</v>
      </c>
      <c r="G3801" s="35"/>
      <c r="H3801" s="36"/>
    </row>
    <row r="3802" spans="1:8" s="2" customFormat="1" ht="16.95" customHeight="1">
      <c r="A3802" s="35"/>
      <c r="B3802" s="36"/>
      <c r="C3802" s="256" t="s">
        <v>1</v>
      </c>
      <c r="D3802" s="256" t="s">
        <v>6843</v>
      </c>
      <c r="E3802" s="18" t="s">
        <v>1</v>
      </c>
      <c r="F3802" s="188">
        <v>76.245999999999995</v>
      </c>
      <c r="G3802" s="35"/>
      <c r="H3802" s="36"/>
    </row>
    <row r="3803" spans="1:8" s="2" customFormat="1" ht="16.95" customHeight="1">
      <c r="A3803" s="35"/>
      <c r="B3803" s="36"/>
      <c r="C3803" s="256" t="s">
        <v>1</v>
      </c>
      <c r="D3803" s="256" t="s">
        <v>6844</v>
      </c>
      <c r="E3803" s="18" t="s">
        <v>1</v>
      </c>
      <c r="F3803" s="188">
        <v>155.12</v>
      </c>
      <c r="G3803" s="35"/>
      <c r="H3803" s="36"/>
    </row>
    <row r="3804" spans="1:8" s="2" customFormat="1" ht="16.95" customHeight="1">
      <c r="A3804" s="35"/>
      <c r="B3804" s="36"/>
      <c r="C3804" s="256" t="s">
        <v>1</v>
      </c>
      <c r="D3804" s="256" t="s">
        <v>6845</v>
      </c>
      <c r="E3804" s="18" t="s">
        <v>1</v>
      </c>
      <c r="F3804" s="188">
        <v>-5.4809999999999999</v>
      </c>
      <c r="G3804" s="35"/>
      <c r="H3804" s="36"/>
    </row>
    <row r="3805" spans="1:8" s="2" customFormat="1" ht="16.95" customHeight="1">
      <c r="A3805" s="35"/>
      <c r="B3805" s="36"/>
      <c r="C3805" s="256" t="s">
        <v>1</v>
      </c>
      <c r="D3805" s="256" t="s">
        <v>1212</v>
      </c>
      <c r="E3805" s="18" t="s">
        <v>1</v>
      </c>
      <c r="F3805" s="188">
        <v>0</v>
      </c>
      <c r="G3805" s="35"/>
      <c r="H3805" s="36"/>
    </row>
    <row r="3806" spans="1:8" s="2" customFormat="1" ht="16.95" customHeight="1">
      <c r="A3806" s="35"/>
      <c r="B3806" s="36"/>
      <c r="C3806" s="256" t="s">
        <v>1</v>
      </c>
      <c r="D3806" s="256" t="s">
        <v>6843</v>
      </c>
      <c r="E3806" s="18" t="s">
        <v>1</v>
      </c>
      <c r="F3806" s="188">
        <v>76.245999999999995</v>
      </c>
      <c r="G3806" s="35"/>
      <c r="H3806" s="36"/>
    </row>
    <row r="3807" spans="1:8" s="2" customFormat="1" ht="16.95" customHeight="1">
      <c r="A3807" s="35"/>
      <c r="B3807" s="36"/>
      <c r="C3807" s="256" t="s">
        <v>1</v>
      </c>
      <c r="D3807" s="256" t="s">
        <v>6846</v>
      </c>
      <c r="E3807" s="18" t="s">
        <v>1</v>
      </c>
      <c r="F3807" s="188">
        <v>-4.0110000000000001</v>
      </c>
      <c r="G3807" s="35"/>
      <c r="H3807" s="36"/>
    </row>
    <row r="3808" spans="1:8" s="2" customFormat="1" ht="16.95" customHeight="1">
      <c r="A3808" s="35"/>
      <c r="B3808" s="36"/>
      <c r="C3808" s="256" t="s">
        <v>1</v>
      </c>
      <c r="D3808" s="256" t="s">
        <v>6847</v>
      </c>
      <c r="E3808" s="18" t="s">
        <v>1</v>
      </c>
      <c r="F3808" s="188">
        <v>2.3559999999999999</v>
      </c>
      <c r="G3808" s="35"/>
      <c r="H3808" s="36"/>
    </row>
    <row r="3809" spans="1:8" s="2" customFormat="1" ht="16.95" customHeight="1">
      <c r="A3809" s="35"/>
      <c r="B3809" s="36"/>
      <c r="C3809" s="256" t="s">
        <v>1</v>
      </c>
      <c r="D3809" s="256" t="s">
        <v>6848</v>
      </c>
      <c r="E3809" s="18" t="s">
        <v>1</v>
      </c>
      <c r="F3809" s="188">
        <v>0</v>
      </c>
      <c r="G3809" s="35"/>
      <c r="H3809" s="36"/>
    </row>
    <row r="3810" spans="1:8" s="2" customFormat="1" ht="16.95" customHeight="1">
      <c r="A3810" s="35"/>
      <c r="B3810" s="36"/>
      <c r="C3810" s="256" t="s">
        <v>1</v>
      </c>
      <c r="D3810" s="256" t="s">
        <v>1216</v>
      </c>
      <c r="E3810" s="18" t="s">
        <v>1</v>
      </c>
      <c r="F3810" s="188">
        <v>0</v>
      </c>
      <c r="G3810" s="35"/>
      <c r="H3810" s="36"/>
    </row>
    <row r="3811" spans="1:8" s="2" customFormat="1" ht="16.95" customHeight="1">
      <c r="A3811" s="35"/>
      <c r="B3811" s="36"/>
      <c r="C3811" s="256" t="s">
        <v>1</v>
      </c>
      <c r="D3811" s="256" t="s">
        <v>6849</v>
      </c>
      <c r="E3811" s="18" t="s">
        <v>1</v>
      </c>
      <c r="F3811" s="188">
        <v>45.604999999999997</v>
      </c>
      <c r="G3811" s="35"/>
      <c r="H3811" s="36"/>
    </row>
    <row r="3812" spans="1:8" s="2" customFormat="1" ht="16.95" customHeight="1">
      <c r="A3812" s="35"/>
      <c r="B3812" s="36"/>
      <c r="C3812" s="256" t="s">
        <v>1</v>
      </c>
      <c r="D3812" s="256" t="s">
        <v>6850</v>
      </c>
      <c r="E3812" s="18" t="s">
        <v>1</v>
      </c>
      <c r="F3812" s="188">
        <v>-5.4809999999999999</v>
      </c>
      <c r="G3812" s="35"/>
      <c r="H3812" s="36"/>
    </row>
    <row r="3813" spans="1:8" s="2" customFormat="1" ht="16.95" customHeight="1">
      <c r="A3813" s="35"/>
      <c r="B3813" s="36"/>
      <c r="C3813" s="256" t="s">
        <v>1</v>
      </c>
      <c r="D3813" s="256" t="s">
        <v>6851</v>
      </c>
      <c r="E3813" s="18" t="s">
        <v>1</v>
      </c>
      <c r="F3813" s="188">
        <v>0</v>
      </c>
      <c r="G3813" s="35"/>
      <c r="H3813" s="36"/>
    </row>
    <row r="3814" spans="1:8" s="2" customFormat="1" ht="16.95" customHeight="1">
      <c r="A3814" s="35"/>
      <c r="B3814" s="36"/>
      <c r="C3814" s="256" t="s">
        <v>1</v>
      </c>
      <c r="D3814" s="256" t="s">
        <v>6849</v>
      </c>
      <c r="E3814" s="18" t="s">
        <v>1</v>
      </c>
      <c r="F3814" s="188">
        <v>45.604999999999997</v>
      </c>
      <c r="G3814" s="35"/>
      <c r="H3814" s="36"/>
    </row>
    <row r="3815" spans="1:8" s="2" customFormat="1" ht="16.95" customHeight="1">
      <c r="A3815" s="35"/>
      <c r="B3815" s="36"/>
      <c r="C3815" s="256" t="s">
        <v>1</v>
      </c>
      <c r="D3815" s="256" t="s">
        <v>6852</v>
      </c>
      <c r="E3815" s="18" t="s">
        <v>1</v>
      </c>
      <c r="F3815" s="188">
        <v>-2.8420000000000001</v>
      </c>
      <c r="G3815" s="35"/>
      <c r="H3815" s="36"/>
    </row>
    <row r="3816" spans="1:8" s="2" customFormat="1" ht="16.95" customHeight="1">
      <c r="A3816" s="35"/>
      <c r="B3816" s="36"/>
      <c r="C3816" s="256" t="s">
        <v>1</v>
      </c>
      <c r="D3816" s="256" t="s">
        <v>6853</v>
      </c>
      <c r="E3816" s="18" t="s">
        <v>1</v>
      </c>
      <c r="F3816" s="188">
        <v>0</v>
      </c>
      <c r="G3816" s="35"/>
      <c r="H3816" s="36"/>
    </row>
    <row r="3817" spans="1:8" s="2" customFormat="1" ht="16.95" customHeight="1">
      <c r="A3817" s="35"/>
      <c r="B3817" s="36"/>
      <c r="C3817" s="256" t="s">
        <v>1</v>
      </c>
      <c r="D3817" s="256" t="s">
        <v>1216</v>
      </c>
      <c r="E3817" s="18" t="s">
        <v>1</v>
      </c>
      <c r="F3817" s="188">
        <v>0</v>
      </c>
      <c r="G3817" s="35"/>
      <c r="H3817" s="36"/>
    </row>
    <row r="3818" spans="1:8" s="2" customFormat="1" ht="16.95" customHeight="1">
      <c r="A3818" s="35"/>
      <c r="B3818" s="36"/>
      <c r="C3818" s="256" t="s">
        <v>1</v>
      </c>
      <c r="D3818" s="256" t="s">
        <v>6854</v>
      </c>
      <c r="E3818" s="18" t="s">
        <v>1</v>
      </c>
      <c r="F3818" s="188">
        <v>301.94099999999997</v>
      </c>
      <c r="G3818" s="35"/>
      <c r="H3818" s="36"/>
    </row>
    <row r="3819" spans="1:8" s="2" customFormat="1" ht="16.95" customHeight="1">
      <c r="A3819" s="35"/>
      <c r="B3819" s="36"/>
      <c r="C3819" s="256" t="s">
        <v>1</v>
      </c>
      <c r="D3819" s="256" t="s">
        <v>6855</v>
      </c>
      <c r="E3819" s="18" t="s">
        <v>1</v>
      </c>
      <c r="F3819" s="188">
        <v>155.16</v>
      </c>
      <c r="G3819" s="35"/>
      <c r="H3819" s="36"/>
    </row>
    <row r="3820" spans="1:8" s="2" customFormat="1" ht="16.95" customHeight="1">
      <c r="A3820" s="35"/>
      <c r="B3820" s="36"/>
      <c r="C3820" s="256" t="s">
        <v>1</v>
      </c>
      <c r="D3820" s="256" t="s">
        <v>6856</v>
      </c>
      <c r="E3820" s="18" t="s">
        <v>1</v>
      </c>
      <c r="F3820" s="188">
        <v>-13.558</v>
      </c>
      <c r="G3820" s="35"/>
      <c r="H3820" s="36"/>
    </row>
    <row r="3821" spans="1:8" s="2" customFormat="1" ht="16.95" customHeight="1">
      <c r="A3821" s="35"/>
      <c r="B3821" s="36"/>
      <c r="C3821" s="256" t="s">
        <v>1</v>
      </c>
      <c r="D3821" s="256" t="s">
        <v>6857</v>
      </c>
      <c r="E3821" s="18" t="s">
        <v>1</v>
      </c>
      <c r="F3821" s="188">
        <v>5.7009999999999996</v>
      </c>
      <c r="G3821" s="35"/>
      <c r="H3821" s="36"/>
    </row>
    <row r="3822" spans="1:8" s="2" customFormat="1" ht="16.95" customHeight="1">
      <c r="A3822" s="35"/>
      <c r="B3822" s="36"/>
      <c r="C3822" s="256" t="s">
        <v>1</v>
      </c>
      <c r="D3822" s="256" t="s">
        <v>6858</v>
      </c>
      <c r="E3822" s="18" t="s">
        <v>1</v>
      </c>
      <c r="F3822" s="188">
        <v>0</v>
      </c>
      <c r="G3822" s="35"/>
      <c r="H3822" s="36"/>
    </row>
    <row r="3823" spans="1:8" s="2" customFormat="1" ht="16.95" customHeight="1">
      <c r="A3823" s="35"/>
      <c r="B3823" s="36"/>
      <c r="C3823" s="256" t="s">
        <v>1</v>
      </c>
      <c r="D3823" s="256" t="s">
        <v>1216</v>
      </c>
      <c r="E3823" s="18" t="s">
        <v>1</v>
      </c>
      <c r="F3823" s="188">
        <v>0</v>
      </c>
      <c r="G3823" s="35"/>
      <c r="H3823" s="36"/>
    </row>
    <row r="3824" spans="1:8" s="2" customFormat="1" ht="16.95" customHeight="1">
      <c r="A3824" s="35"/>
      <c r="B3824" s="36"/>
      <c r="C3824" s="256" t="s">
        <v>1</v>
      </c>
      <c r="D3824" s="256" t="s">
        <v>6859</v>
      </c>
      <c r="E3824" s="18" t="s">
        <v>1</v>
      </c>
      <c r="F3824" s="188">
        <v>33.549999999999997</v>
      </c>
      <c r="G3824" s="35"/>
      <c r="H3824" s="36"/>
    </row>
    <row r="3825" spans="1:8" s="2" customFormat="1" ht="16.95" customHeight="1">
      <c r="A3825" s="35"/>
      <c r="B3825" s="36"/>
      <c r="C3825" s="256" t="s">
        <v>1</v>
      </c>
      <c r="D3825" s="256" t="s">
        <v>6860</v>
      </c>
      <c r="E3825" s="18" t="s">
        <v>1</v>
      </c>
      <c r="F3825" s="188">
        <v>77.295000000000002</v>
      </c>
      <c r="G3825" s="35"/>
      <c r="H3825" s="36"/>
    </row>
    <row r="3826" spans="1:8" s="2" customFormat="1" ht="16.95" customHeight="1">
      <c r="A3826" s="35"/>
      <c r="B3826" s="36"/>
      <c r="C3826" s="256" t="s">
        <v>1</v>
      </c>
      <c r="D3826" s="256" t="s">
        <v>6861</v>
      </c>
      <c r="E3826" s="18" t="s">
        <v>1</v>
      </c>
      <c r="F3826" s="188">
        <v>-11.186</v>
      </c>
      <c r="G3826" s="35"/>
      <c r="H3826" s="36"/>
    </row>
    <row r="3827" spans="1:8" s="2" customFormat="1" ht="16.95" customHeight="1">
      <c r="A3827" s="35"/>
      <c r="B3827" s="36"/>
      <c r="C3827" s="256" t="s">
        <v>1</v>
      </c>
      <c r="D3827" s="256" t="s">
        <v>6862</v>
      </c>
      <c r="E3827" s="18" t="s">
        <v>1</v>
      </c>
      <c r="F3827" s="188">
        <v>1.4670000000000001</v>
      </c>
      <c r="G3827" s="35"/>
      <c r="H3827" s="36"/>
    </row>
    <row r="3828" spans="1:8" s="2" customFormat="1" ht="16.95" customHeight="1">
      <c r="A3828" s="35"/>
      <c r="B3828" s="36"/>
      <c r="C3828" s="256" t="s">
        <v>1</v>
      </c>
      <c r="D3828" s="256" t="s">
        <v>677</v>
      </c>
      <c r="E3828" s="18" t="s">
        <v>1</v>
      </c>
      <c r="F3828" s="188">
        <v>0</v>
      </c>
      <c r="G3828" s="35"/>
      <c r="H3828" s="36"/>
    </row>
    <row r="3829" spans="1:8" s="2" customFormat="1" ht="16.95" customHeight="1">
      <c r="A3829" s="35"/>
      <c r="B3829" s="36"/>
      <c r="C3829" s="256" t="s">
        <v>1</v>
      </c>
      <c r="D3829" s="256" t="s">
        <v>6863</v>
      </c>
      <c r="E3829" s="18" t="s">
        <v>1</v>
      </c>
      <c r="F3829" s="188">
        <v>10.007</v>
      </c>
      <c r="G3829" s="35"/>
      <c r="H3829" s="36"/>
    </row>
    <row r="3830" spans="1:8" s="2" customFormat="1" ht="16.95" customHeight="1">
      <c r="A3830" s="35"/>
      <c r="B3830" s="36"/>
      <c r="C3830" s="256" t="s">
        <v>1</v>
      </c>
      <c r="D3830" s="256" t="s">
        <v>6864</v>
      </c>
      <c r="E3830" s="18" t="s">
        <v>1</v>
      </c>
      <c r="F3830" s="188">
        <v>-3.645</v>
      </c>
      <c r="G3830" s="35"/>
      <c r="H3830" s="36"/>
    </row>
    <row r="3831" spans="1:8" s="2" customFormat="1" ht="16.95" customHeight="1">
      <c r="A3831" s="35"/>
      <c r="B3831" s="36"/>
      <c r="C3831" s="256" t="s">
        <v>1</v>
      </c>
      <c r="D3831" s="256" t="s">
        <v>6865</v>
      </c>
      <c r="E3831" s="18" t="s">
        <v>1</v>
      </c>
      <c r="F3831" s="188">
        <v>0</v>
      </c>
      <c r="G3831" s="35"/>
      <c r="H3831" s="36"/>
    </row>
    <row r="3832" spans="1:8" s="2" customFormat="1" ht="16.95" customHeight="1">
      <c r="A3832" s="35"/>
      <c r="B3832" s="36"/>
      <c r="C3832" s="256" t="s">
        <v>1</v>
      </c>
      <c r="D3832" s="256" t="s">
        <v>1216</v>
      </c>
      <c r="E3832" s="18" t="s">
        <v>1</v>
      </c>
      <c r="F3832" s="188">
        <v>0</v>
      </c>
      <c r="G3832" s="35"/>
      <c r="H3832" s="36"/>
    </row>
    <row r="3833" spans="1:8" s="2" customFormat="1" ht="16.95" customHeight="1">
      <c r="A3833" s="35"/>
      <c r="B3833" s="36"/>
      <c r="C3833" s="256" t="s">
        <v>1</v>
      </c>
      <c r="D3833" s="256" t="s">
        <v>6866</v>
      </c>
      <c r="E3833" s="18" t="s">
        <v>1</v>
      </c>
      <c r="F3833" s="188">
        <v>34.161000000000001</v>
      </c>
      <c r="G3833" s="35"/>
      <c r="H3833" s="36"/>
    </row>
    <row r="3834" spans="1:8" s="2" customFormat="1" ht="16.95" customHeight="1">
      <c r="A3834" s="35"/>
      <c r="B3834" s="36"/>
      <c r="C3834" s="256" t="s">
        <v>1</v>
      </c>
      <c r="D3834" s="256" t="s">
        <v>677</v>
      </c>
      <c r="E3834" s="18" t="s">
        <v>1</v>
      </c>
      <c r="F3834" s="188">
        <v>0</v>
      </c>
      <c r="G3834" s="35"/>
      <c r="H3834" s="36"/>
    </row>
    <row r="3835" spans="1:8" s="2" customFormat="1" ht="16.95" customHeight="1">
      <c r="A3835" s="35"/>
      <c r="B3835" s="36"/>
      <c r="C3835" s="256" t="s">
        <v>1</v>
      </c>
      <c r="D3835" s="256" t="s">
        <v>6867</v>
      </c>
      <c r="E3835" s="18" t="s">
        <v>1</v>
      </c>
      <c r="F3835" s="188">
        <v>41.033999999999999</v>
      </c>
      <c r="G3835" s="35"/>
      <c r="H3835" s="36"/>
    </row>
    <row r="3836" spans="1:8" s="2" customFormat="1" ht="16.95" customHeight="1">
      <c r="A3836" s="35"/>
      <c r="B3836" s="36"/>
      <c r="C3836" s="256" t="s">
        <v>1</v>
      </c>
      <c r="D3836" s="256" t="s">
        <v>6868</v>
      </c>
      <c r="E3836" s="18" t="s">
        <v>1</v>
      </c>
      <c r="F3836" s="188">
        <v>-3.6360000000000001</v>
      </c>
      <c r="G3836" s="35"/>
      <c r="H3836" s="36"/>
    </row>
    <row r="3837" spans="1:8" s="2" customFormat="1" ht="16.95" customHeight="1">
      <c r="A3837" s="35"/>
      <c r="B3837" s="36"/>
      <c r="C3837" s="256" t="s">
        <v>1</v>
      </c>
      <c r="D3837" s="256" t="s">
        <v>1216</v>
      </c>
      <c r="E3837" s="18" t="s">
        <v>1</v>
      </c>
      <c r="F3837" s="188">
        <v>0</v>
      </c>
      <c r="G3837" s="35"/>
      <c r="H3837" s="36"/>
    </row>
    <row r="3838" spans="1:8" s="2" customFormat="1" ht="16.95" customHeight="1">
      <c r="A3838" s="35"/>
      <c r="B3838" s="36"/>
      <c r="C3838" s="256" t="s">
        <v>1</v>
      </c>
      <c r="D3838" s="256" t="s">
        <v>6869</v>
      </c>
      <c r="E3838" s="18" t="s">
        <v>1</v>
      </c>
      <c r="F3838" s="188">
        <v>55.951000000000001</v>
      </c>
      <c r="G3838" s="35"/>
      <c r="H3838" s="36"/>
    </row>
    <row r="3839" spans="1:8" s="2" customFormat="1" ht="16.95" customHeight="1">
      <c r="A3839" s="35"/>
      <c r="B3839" s="36"/>
      <c r="C3839" s="256" t="s">
        <v>1</v>
      </c>
      <c r="D3839" s="256" t="s">
        <v>6870</v>
      </c>
      <c r="E3839" s="18" t="s">
        <v>1</v>
      </c>
      <c r="F3839" s="188">
        <v>-2.944</v>
      </c>
      <c r="G3839" s="35"/>
      <c r="H3839" s="36"/>
    </row>
    <row r="3840" spans="1:8" s="2" customFormat="1" ht="16.95" customHeight="1">
      <c r="A3840" s="35"/>
      <c r="B3840" s="36"/>
      <c r="C3840" s="256" t="s">
        <v>1</v>
      </c>
      <c r="D3840" s="256" t="s">
        <v>6871</v>
      </c>
      <c r="E3840" s="18" t="s">
        <v>1</v>
      </c>
      <c r="F3840" s="188">
        <v>0.46200000000000002</v>
      </c>
      <c r="G3840" s="35"/>
      <c r="H3840" s="36"/>
    </row>
    <row r="3841" spans="1:8" s="2" customFormat="1" ht="16.95" customHeight="1">
      <c r="A3841" s="35"/>
      <c r="B3841" s="36"/>
      <c r="C3841" s="256" t="s">
        <v>1</v>
      </c>
      <c r="D3841" s="256" t="s">
        <v>1212</v>
      </c>
      <c r="E3841" s="18" t="s">
        <v>1</v>
      </c>
      <c r="F3841" s="188">
        <v>0</v>
      </c>
      <c r="G3841" s="35"/>
      <c r="H3841" s="36"/>
    </row>
    <row r="3842" spans="1:8" s="2" customFormat="1" ht="16.95" customHeight="1">
      <c r="A3842" s="35"/>
      <c r="B3842" s="36"/>
      <c r="C3842" s="256" t="s">
        <v>1</v>
      </c>
      <c r="D3842" s="256" t="s">
        <v>6872</v>
      </c>
      <c r="E3842" s="18" t="s">
        <v>1</v>
      </c>
      <c r="F3842" s="188">
        <v>1.462</v>
      </c>
      <c r="G3842" s="35"/>
      <c r="H3842" s="36"/>
    </row>
    <row r="3843" spans="1:8" s="2" customFormat="1" ht="16.95" customHeight="1">
      <c r="A3843" s="35"/>
      <c r="B3843" s="36"/>
      <c r="C3843" s="256" t="s">
        <v>1</v>
      </c>
      <c r="D3843" s="256" t="s">
        <v>6873</v>
      </c>
      <c r="E3843" s="18" t="s">
        <v>1</v>
      </c>
      <c r="F3843" s="188">
        <v>0</v>
      </c>
      <c r="G3843" s="35"/>
      <c r="H3843" s="36"/>
    </row>
    <row r="3844" spans="1:8" s="2" customFormat="1" ht="16.95" customHeight="1">
      <c r="A3844" s="35"/>
      <c r="B3844" s="36"/>
      <c r="C3844" s="256" t="s">
        <v>1</v>
      </c>
      <c r="D3844" s="256" t="s">
        <v>1216</v>
      </c>
      <c r="E3844" s="18" t="s">
        <v>1</v>
      </c>
      <c r="F3844" s="188">
        <v>0</v>
      </c>
      <c r="G3844" s="35"/>
      <c r="H3844" s="36"/>
    </row>
    <row r="3845" spans="1:8" s="2" customFormat="1" ht="16.95" customHeight="1">
      <c r="A3845" s="35"/>
      <c r="B3845" s="36"/>
      <c r="C3845" s="256" t="s">
        <v>1</v>
      </c>
      <c r="D3845" s="256" t="s">
        <v>6874</v>
      </c>
      <c r="E3845" s="18" t="s">
        <v>1</v>
      </c>
      <c r="F3845" s="188">
        <v>15.58</v>
      </c>
      <c r="G3845" s="35"/>
      <c r="H3845" s="36"/>
    </row>
    <row r="3846" spans="1:8" s="2" customFormat="1" ht="16.95" customHeight="1">
      <c r="A3846" s="35"/>
      <c r="B3846" s="36"/>
      <c r="C3846" s="256" t="s">
        <v>1</v>
      </c>
      <c r="D3846" s="256" t="s">
        <v>6875</v>
      </c>
      <c r="E3846" s="18" t="s">
        <v>1</v>
      </c>
      <c r="F3846" s="188">
        <v>0.49299999999999999</v>
      </c>
      <c r="G3846" s="35"/>
      <c r="H3846" s="36"/>
    </row>
    <row r="3847" spans="1:8" s="2" customFormat="1" ht="16.95" customHeight="1">
      <c r="A3847" s="35"/>
      <c r="B3847" s="36"/>
      <c r="C3847" s="256" t="s">
        <v>1</v>
      </c>
      <c r="D3847" s="256" t="s">
        <v>1212</v>
      </c>
      <c r="E3847" s="18" t="s">
        <v>1</v>
      </c>
      <c r="F3847" s="188">
        <v>0</v>
      </c>
      <c r="G3847" s="35"/>
      <c r="H3847" s="36"/>
    </row>
    <row r="3848" spans="1:8" s="2" customFormat="1" ht="16.95" customHeight="1">
      <c r="A3848" s="35"/>
      <c r="B3848" s="36"/>
      <c r="C3848" s="256" t="s">
        <v>1</v>
      </c>
      <c r="D3848" s="256" t="s">
        <v>6876</v>
      </c>
      <c r="E3848" s="18" t="s">
        <v>1</v>
      </c>
      <c r="F3848" s="188">
        <v>38.604999999999997</v>
      </c>
      <c r="G3848" s="35"/>
      <c r="H3848" s="36"/>
    </row>
    <row r="3849" spans="1:8" s="2" customFormat="1" ht="16.95" customHeight="1">
      <c r="A3849" s="35"/>
      <c r="B3849" s="36"/>
      <c r="C3849" s="256" t="s">
        <v>1</v>
      </c>
      <c r="D3849" s="256" t="s">
        <v>6877</v>
      </c>
      <c r="E3849" s="18" t="s">
        <v>1</v>
      </c>
      <c r="F3849" s="188">
        <v>-12.782999999999999</v>
      </c>
      <c r="G3849" s="35"/>
      <c r="H3849" s="36"/>
    </row>
    <row r="3850" spans="1:8" s="2" customFormat="1" ht="16.95" customHeight="1">
      <c r="A3850" s="35"/>
      <c r="B3850" s="36"/>
      <c r="C3850" s="256" t="s">
        <v>1</v>
      </c>
      <c r="D3850" s="256" t="s">
        <v>6878</v>
      </c>
      <c r="E3850" s="18" t="s">
        <v>1</v>
      </c>
      <c r="F3850" s="188">
        <v>2.1819999999999999</v>
      </c>
      <c r="G3850" s="35"/>
      <c r="H3850" s="36"/>
    </row>
    <row r="3851" spans="1:8" s="2" customFormat="1" ht="16.95" customHeight="1">
      <c r="A3851" s="35"/>
      <c r="B3851" s="36"/>
      <c r="C3851" s="256" t="s">
        <v>1</v>
      </c>
      <c r="D3851" s="256" t="s">
        <v>6879</v>
      </c>
      <c r="E3851" s="18" t="s">
        <v>1</v>
      </c>
      <c r="F3851" s="188">
        <v>0</v>
      </c>
      <c r="G3851" s="35"/>
      <c r="H3851" s="36"/>
    </row>
    <row r="3852" spans="1:8" s="2" customFormat="1" ht="16.95" customHeight="1">
      <c r="A3852" s="35"/>
      <c r="B3852" s="36"/>
      <c r="C3852" s="256" t="s">
        <v>1</v>
      </c>
      <c r="D3852" s="256" t="s">
        <v>1216</v>
      </c>
      <c r="E3852" s="18" t="s">
        <v>1</v>
      </c>
      <c r="F3852" s="188">
        <v>0</v>
      </c>
      <c r="G3852" s="35"/>
      <c r="H3852" s="36"/>
    </row>
    <row r="3853" spans="1:8" s="2" customFormat="1" ht="16.95" customHeight="1">
      <c r="A3853" s="35"/>
      <c r="B3853" s="36"/>
      <c r="C3853" s="256" t="s">
        <v>1</v>
      </c>
      <c r="D3853" s="256" t="s">
        <v>6880</v>
      </c>
      <c r="E3853" s="18" t="s">
        <v>1</v>
      </c>
      <c r="F3853" s="188">
        <v>23.928999999999998</v>
      </c>
      <c r="G3853" s="35"/>
      <c r="H3853" s="36"/>
    </row>
    <row r="3854" spans="1:8" s="2" customFormat="1" ht="16.95" customHeight="1">
      <c r="A3854" s="35"/>
      <c r="B3854" s="36"/>
      <c r="C3854" s="256" t="s">
        <v>1</v>
      </c>
      <c r="D3854" s="256" t="s">
        <v>6881</v>
      </c>
      <c r="E3854" s="18" t="s">
        <v>1</v>
      </c>
      <c r="F3854" s="188">
        <v>43.38</v>
      </c>
      <c r="G3854" s="35"/>
      <c r="H3854" s="36"/>
    </row>
    <row r="3855" spans="1:8" s="2" customFormat="1" ht="16.95" customHeight="1">
      <c r="A3855" s="35"/>
      <c r="B3855" s="36"/>
      <c r="C3855" s="256" t="s">
        <v>1</v>
      </c>
      <c r="D3855" s="256" t="s">
        <v>6882</v>
      </c>
      <c r="E3855" s="18" t="s">
        <v>1</v>
      </c>
      <c r="F3855" s="188">
        <v>-13.519</v>
      </c>
      <c r="G3855" s="35"/>
      <c r="H3855" s="36"/>
    </row>
    <row r="3856" spans="1:8" s="2" customFormat="1" ht="16.95" customHeight="1">
      <c r="A3856" s="35"/>
      <c r="B3856" s="36"/>
      <c r="C3856" s="256" t="s">
        <v>1</v>
      </c>
      <c r="D3856" s="256" t="s">
        <v>6883</v>
      </c>
      <c r="E3856" s="18" t="s">
        <v>1</v>
      </c>
      <c r="F3856" s="188">
        <v>1.454</v>
      </c>
      <c r="G3856" s="35"/>
      <c r="H3856" s="36"/>
    </row>
    <row r="3857" spans="1:8" s="2" customFormat="1" ht="16.95" customHeight="1">
      <c r="A3857" s="35"/>
      <c r="B3857" s="36"/>
      <c r="C3857" s="256" t="s">
        <v>1</v>
      </c>
      <c r="D3857" s="256" t="s">
        <v>1212</v>
      </c>
      <c r="E3857" s="18" t="s">
        <v>1</v>
      </c>
      <c r="F3857" s="188">
        <v>0</v>
      </c>
      <c r="G3857" s="35"/>
      <c r="H3857" s="36"/>
    </row>
    <row r="3858" spans="1:8" s="2" customFormat="1" ht="16.95" customHeight="1">
      <c r="A3858" s="35"/>
      <c r="B3858" s="36"/>
      <c r="C3858" s="256" t="s">
        <v>1</v>
      </c>
      <c r="D3858" s="256" t="s">
        <v>6884</v>
      </c>
      <c r="E3858" s="18" t="s">
        <v>1</v>
      </c>
      <c r="F3858" s="188">
        <v>1.6359999999999999</v>
      </c>
      <c r="G3858" s="35"/>
      <c r="H3858" s="36"/>
    </row>
    <row r="3859" spans="1:8" s="2" customFormat="1" ht="16.95" customHeight="1">
      <c r="A3859" s="35"/>
      <c r="B3859" s="36"/>
      <c r="C3859" s="256" t="s">
        <v>1</v>
      </c>
      <c r="D3859" s="256" t="s">
        <v>6885</v>
      </c>
      <c r="E3859" s="18" t="s">
        <v>1</v>
      </c>
      <c r="F3859" s="188">
        <v>0</v>
      </c>
      <c r="G3859" s="35"/>
      <c r="H3859" s="36"/>
    </row>
    <row r="3860" spans="1:8" s="2" customFormat="1" ht="16.95" customHeight="1">
      <c r="A3860" s="35"/>
      <c r="B3860" s="36"/>
      <c r="C3860" s="256" t="s">
        <v>1</v>
      </c>
      <c r="D3860" s="256" t="s">
        <v>1212</v>
      </c>
      <c r="E3860" s="18" t="s">
        <v>1</v>
      </c>
      <c r="F3860" s="188">
        <v>0</v>
      </c>
      <c r="G3860" s="35"/>
      <c r="H3860" s="36"/>
    </row>
    <row r="3861" spans="1:8" s="2" customFormat="1" ht="16.95" customHeight="1">
      <c r="A3861" s="35"/>
      <c r="B3861" s="36"/>
      <c r="C3861" s="256" t="s">
        <v>1</v>
      </c>
      <c r="D3861" s="256" t="s">
        <v>6886</v>
      </c>
      <c r="E3861" s="18" t="s">
        <v>1</v>
      </c>
      <c r="F3861" s="188">
        <v>10.130000000000001</v>
      </c>
      <c r="G3861" s="35"/>
      <c r="H3861" s="36"/>
    </row>
    <row r="3862" spans="1:8" s="2" customFormat="1" ht="16.95" customHeight="1">
      <c r="A3862" s="35"/>
      <c r="B3862" s="36"/>
      <c r="C3862" s="256" t="s">
        <v>1</v>
      </c>
      <c r="D3862" s="256" t="s">
        <v>6887</v>
      </c>
      <c r="E3862" s="18" t="s">
        <v>1</v>
      </c>
      <c r="F3862" s="188">
        <v>-1.08</v>
      </c>
      <c r="G3862" s="35"/>
      <c r="H3862" s="36"/>
    </row>
    <row r="3863" spans="1:8" s="2" customFormat="1" ht="16.95" customHeight="1">
      <c r="A3863" s="35"/>
      <c r="B3863" s="36"/>
      <c r="C3863" s="256" t="s">
        <v>1</v>
      </c>
      <c r="D3863" s="256" t="s">
        <v>6888</v>
      </c>
      <c r="E3863" s="18" t="s">
        <v>1</v>
      </c>
      <c r="F3863" s="188">
        <v>0.61199999999999999</v>
      </c>
      <c r="G3863" s="35"/>
      <c r="H3863" s="36"/>
    </row>
    <row r="3864" spans="1:8" s="2" customFormat="1" ht="16.95" customHeight="1">
      <c r="A3864" s="35"/>
      <c r="B3864" s="36"/>
      <c r="C3864" s="256" t="s">
        <v>1</v>
      </c>
      <c r="D3864" s="256" t="s">
        <v>6889</v>
      </c>
      <c r="E3864" s="18" t="s">
        <v>1</v>
      </c>
      <c r="F3864" s="188">
        <v>4.0039999999999996</v>
      </c>
      <c r="G3864" s="35"/>
      <c r="H3864" s="36"/>
    </row>
    <row r="3865" spans="1:8" s="2" customFormat="1" ht="16.95" customHeight="1">
      <c r="A3865" s="35"/>
      <c r="B3865" s="36"/>
      <c r="C3865" s="256" t="s">
        <v>6708</v>
      </c>
      <c r="D3865" s="256" t="s">
        <v>590</v>
      </c>
      <c r="E3865" s="18" t="s">
        <v>1</v>
      </c>
      <c r="F3865" s="188">
        <v>1623.2080000000001</v>
      </c>
      <c r="G3865" s="35"/>
      <c r="H3865" s="36"/>
    </row>
    <row r="3866" spans="1:8" s="2" customFormat="1" ht="16.95" customHeight="1">
      <c r="A3866" s="35"/>
      <c r="B3866" s="36"/>
      <c r="C3866" s="257" t="s">
        <v>8511</v>
      </c>
      <c r="D3866" s="35"/>
      <c r="E3866" s="35"/>
      <c r="F3866" s="35"/>
      <c r="G3866" s="35"/>
      <c r="H3866" s="36"/>
    </row>
    <row r="3867" spans="1:8" s="2" customFormat="1" ht="20.399999999999999">
      <c r="A3867" s="35"/>
      <c r="B3867" s="36"/>
      <c r="C3867" s="256" t="s">
        <v>1172</v>
      </c>
      <c r="D3867" s="256" t="s">
        <v>1173</v>
      </c>
      <c r="E3867" s="18" t="s">
        <v>529</v>
      </c>
      <c r="F3867" s="188">
        <v>1623.2080000000001</v>
      </c>
      <c r="G3867" s="35"/>
      <c r="H3867" s="36"/>
    </row>
    <row r="3868" spans="1:8" s="2" customFormat="1" ht="16.95" customHeight="1">
      <c r="A3868" s="35"/>
      <c r="B3868" s="36"/>
      <c r="C3868" s="256" t="s">
        <v>1644</v>
      </c>
      <c r="D3868" s="256" t="s">
        <v>1645</v>
      </c>
      <c r="E3868" s="18" t="s">
        <v>529</v>
      </c>
      <c r="F3868" s="188">
        <v>1623.2080000000001</v>
      </c>
      <c r="G3868" s="35"/>
      <c r="H3868" s="36"/>
    </row>
    <row r="3869" spans="1:8" s="2" customFormat="1" ht="16.95" customHeight="1">
      <c r="A3869" s="35"/>
      <c r="B3869" s="36"/>
      <c r="C3869" s="252" t="s">
        <v>8517</v>
      </c>
      <c r="D3869" s="253" t="s">
        <v>8518</v>
      </c>
      <c r="E3869" s="254" t="s">
        <v>1</v>
      </c>
      <c r="F3869" s="255">
        <v>648.29</v>
      </c>
      <c r="G3869" s="35"/>
      <c r="H3869" s="36"/>
    </row>
    <row r="3870" spans="1:8" s="2" customFormat="1" ht="16.95" customHeight="1">
      <c r="A3870" s="35"/>
      <c r="B3870" s="36"/>
      <c r="C3870" s="252" t="s">
        <v>4469</v>
      </c>
      <c r="D3870" s="253" t="s">
        <v>8519</v>
      </c>
      <c r="E3870" s="254" t="s">
        <v>1</v>
      </c>
      <c r="F3870" s="255">
        <v>118.12</v>
      </c>
      <c r="G3870" s="35"/>
      <c r="H3870" s="36"/>
    </row>
    <row r="3871" spans="1:8" s="2" customFormat="1" ht="16.95" customHeight="1">
      <c r="A3871" s="35"/>
      <c r="B3871" s="36"/>
      <c r="C3871" s="256" t="s">
        <v>1</v>
      </c>
      <c r="D3871" s="256" t="s">
        <v>4836</v>
      </c>
      <c r="E3871" s="18" t="s">
        <v>1</v>
      </c>
      <c r="F3871" s="188">
        <v>0</v>
      </c>
      <c r="G3871" s="35"/>
      <c r="H3871" s="36"/>
    </row>
    <row r="3872" spans="1:8" s="2" customFormat="1" ht="16.95" customHeight="1">
      <c r="A3872" s="35"/>
      <c r="B3872" s="36"/>
      <c r="C3872" s="256" t="s">
        <v>1</v>
      </c>
      <c r="D3872" s="256" t="s">
        <v>7533</v>
      </c>
      <c r="E3872" s="18" t="s">
        <v>1</v>
      </c>
      <c r="F3872" s="188">
        <v>13.29</v>
      </c>
      <c r="G3872" s="35"/>
      <c r="H3872" s="36"/>
    </row>
    <row r="3873" spans="1:8" s="2" customFormat="1" ht="16.95" customHeight="1">
      <c r="A3873" s="35"/>
      <c r="B3873" s="36"/>
      <c r="C3873" s="256" t="s">
        <v>1</v>
      </c>
      <c r="D3873" s="256" t="s">
        <v>7534</v>
      </c>
      <c r="E3873" s="18" t="s">
        <v>1</v>
      </c>
      <c r="F3873" s="188">
        <v>118.12</v>
      </c>
      <c r="G3873" s="35"/>
      <c r="H3873" s="36"/>
    </row>
    <row r="3874" spans="1:8" s="2" customFormat="1" ht="16.95" customHeight="1">
      <c r="A3874" s="35"/>
      <c r="B3874" s="36"/>
      <c r="C3874" s="256" t="s">
        <v>1</v>
      </c>
      <c r="D3874" s="256" t="s">
        <v>7535</v>
      </c>
      <c r="E3874" s="18" t="s">
        <v>1</v>
      </c>
      <c r="F3874" s="188">
        <v>0</v>
      </c>
      <c r="G3874" s="35"/>
      <c r="H3874" s="36"/>
    </row>
    <row r="3875" spans="1:8" s="2" customFormat="1" ht="16.95" customHeight="1">
      <c r="A3875" s="35"/>
      <c r="B3875" s="36"/>
      <c r="C3875" s="256" t="s">
        <v>1</v>
      </c>
      <c r="D3875" s="256" t="s">
        <v>7536</v>
      </c>
      <c r="E3875" s="18" t="s">
        <v>1</v>
      </c>
      <c r="F3875" s="188">
        <v>-13.29</v>
      </c>
      <c r="G3875" s="35"/>
      <c r="H3875" s="36"/>
    </row>
    <row r="3876" spans="1:8" s="2" customFormat="1" ht="16.95" customHeight="1">
      <c r="A3876" s="35"/>
      <c r="B3876" s="36"/>
      <c r="C3876" s="256" t="s">
        <v>4469</v>
      </c>
      <c r="D3876" s="256" t="s">
        <v>590</v>
      </c>
      <c r="E3876" s="18" t="s">
        <v>1</v>
      </c>
      <c r="F3876" s="188">
        <v>118.12</v>
      </c>
      <c r="G3876" s="35"/>
      <c r="H3876" s="36"/>
    </row>
    <row r="3877" spans="1:8" s="2" customFormat="1" ht="16.95" customHeight="1">
      <c r="A3877" s="35"/>
      <c r="B3877" s="36"/>
      <c r="C3877" s="252" t="s">
        <v>334</v>
      </c>
      <c r="D3877" s="253" t="s">
        <v>335</v>
      </c>
      <c r="E3877" s="254" t="s">
        <v>1</v>
      </c>
      <c r="F3877" s="255">
        <v>197.51</v>
      </c>
      <c r="G3877" s="35"/>
      <c r="H3877" s="36"/>
    </row>
    <row r="3878" spans="1:8" s="2" customFormat="1" ht="16.95" customHeight="1">
      <c r="A3878" s="35"/>
      <c r="B3878" s="36"/>
      <c r="C3878" s="256" t="s">
        <v>1</v>
      </c>
      <c r="D3878" s="256" t="s">
        <v>7122</v>
      </c>
      <c r="E3878" s="18" t="s">
        <v>1</v>
      </c>
      <c r="F3878" s="188">
        <v>0</v>
      </c>
      <c r="G3878" s="35"/>
      <c r="H3878" s="36"/>
    </row>
    <row r="3879" spans="1:8" s="2" customFormat="1" ht="16.95" customHeight="1">
      <c r="A3879" s="35"/>
      <c r="B3879" s="36"/>
      <c r="C3879" s="256" t="s">
        <v>1</v>
      </c>
      <c r="D3879" s="256" t="s">
        <v>7123</v>
      </c>
      <c r="E3879" s="18" t="s">
        <v>1</v>
      </c>
      <c r="F3879" s="188">
        <v>0</v>
      </c>
      <c r="G3879" s="35"/>
      <c r="H3879" s="36"/>
    </row>
    <row r="3880" spans="1:8" s="2" customFormat="1" ht="16.95" customHeight="1">
      <c r="A3880" s="35"/>
      <c r="B3880" s="36"/>
      <c r="C3880" s="256" t="s">
        <v>1</v>
      </c>
      <c r="D3880" s="256" t="s">
        <v>7124</v>
      </c>
      <c r="E3880" s="18" t="s">
        <v>1</v>
      </c>
      <c r="F3880" s="188">
        <v>123.98</v>
      </c>
      <c r="G3880" s="35"/>
      <c r="H3880" s="36"/>
    </row>
    <row r="3881" spans="1:8" s="2" customFormat="1" ht="16.95" customHeight="1">
      <c r="A3881" s="35"/>
      <c r="B3881" s="36"/>
      <c r="C3881" s="256" t="s">
        <v>1</v>
      </c>
      <c r="D3881" s="256" t="s">
        <v>7125</v>
      </c>
      <c r="E3881" s="18" t="s">
        <v>1</v>
      </c>
      <c r="F3881" s="188">
        <v>36.520000000000003</v>
      </c>
      <c r="G3881" s="35"/>
      <c r="H3881" s="36"/>
    </row>
    <row r="3882" spans="1:8" s="2" customFormat="1" ht="16.95" customHeight="1">
      <c r="A3882" s="35"/>
      <c r="B3882" s="36"/>
      <c r="C3882" s="256" t="s">
        <v>1</v>
      </c>
      <c r="D3882" s="256" t="s">
        <v>7126</v>
      </c>
      <c r="E3882" s="18" t="s">
        <v>1</v>
      </c>
      <c r="F3882" s="188">
        <v>37.01</v>
      </c>
      <c r="G3882" s="35"/>
      <c r="H3882" s="36"/>
    </row>
    <row r="3883" spans="1:8" s="2" customFormat="1" ht="16.95" customHeight="1">
      <c r="A3883" s="35"/>
      <c r="B3883" s="36"/>
      <c r="C3883" s="256" t="s">
        <v>334</v>
      </c>
      <c r="D3883" s="256" t="s">
        <v>590</v>
      </c>
      <c r="E3883" s="18" t="s">
        <v>1</v>
      </c>
      <c r="F3883" s="188">
        <v>197.51</v>
      </c>
      <c r="G3883" s="35"/>
      <c r="H3883" s="36"/>
    </row>
    <row r="3884" spans="1:8" s="2" customFormat="1" ht="16.95" customHeight="1">
      <c r="A3884" s="35"/>
      <c r="B3884" s="36"/>
      <c r="C3884" s="257" t="s">
        <v>8511</v>
      </c>
      <c r="D3884" s="35"/>
      <c r="E3884" s="35"/>
      <c r="F3884" s="35"/>
      <c r="G3884" s="35"/>
      <c r="H3884" s="36"/>
    </row>
    <row r="3885" spans="1:8" s="2" customFormat="1" ht="20.399999999999999">
      <c r="A3885" s="35"/>
      <c r="B3885" s="36"/>
      <c r="C3885" s="256" t="s">
        <v>3093</v>
      </c>
      <c r="D3885" s="256" t="s">
        <v>3094</v>
      </c>
      <c r="E3885" s="18" t="s">
        <v>980</v>
      </c>
      <c r="F3885" s="188">
        <v>197.51</v>
      </c>
      <c r="G3885" s="35"/>
      <c r="H3885" s="36"/>
    </row>
    <row r="3886" spans="1:8" s="2" customFormat="1" ht="16.95" customHeight="1">
      <c r="A3886" s="35"/>
      <c r="B3886" s="36"/>
      <c r="C3886" s="256" t="s">
        <v>3100</v>
      </c>
      <c r="D3886" s="256" t="s">
        <v>3101</v>
      </c>
      <c r="E3886" s="18" t="s">
        <v>529</v>
      </c>
      <c r="F3886" s="188">
        <v>122.456</v>
      </c>
      <c r="G3886" s="35"/>
      <c r="H3886" s="36"/>
    </row>
    <row r="3887" spans="1:8" s="2" customFormat="1" ht="24">
      <c r="A3887" s="35"/>
      <c r="B3887" s="36"/>
      <c r="C3887" s="252" t="s">
        <v>337</v>
      </c>
      <c r="D3887" s="253" t="s">
        <v>338</v>
      </c>
      <c r="E3887" s="254" t="s">
        <v>1</v>
      </c>
      <c r="F3887" s="255">
        <v>125.569</v>
      </c>
      <c r="G3887" s="35"/>
      <c r="H3887" s="36"/>
    </row>
    <row r="3888" spans="1:8" s="2" customFormat="1" ht="16.95" customHeight="1">
      <c r="A3888" s="35"/>
      <c r="B3888" s="36"/>
      <c r="C3888" s="252" t="s">
        <v>4838</v>
      </c>
      <c r="D3888" s="253" t="s">
        <v>6712</v>
      </c>
      <c r="E3888" s="254" t="s">
        <v>1</v>
      </c>
      <c r="F3888" s="255">
        <v>419.55</v>
      </c>
      <c r="G3888" s="35"/>
      <c r="H3888" s="36"/>
    </row>
    <row r="3889" spans="1:8" s="2" customFormat="1" ht="16.95" customHeight="1">
      <c r="A3889" s="35"/>
      <c r="B3889" s="36"/>
      <c r="C3889" s="256" t="s">
        <v>1</v>
      </c>
      <c r="D3889" s="256" t="s">
        <v>4836</v>
      </c>
      <c r="E3889" s="18" t="s">
        <v>1</v>
      </c>
      <c r="F3889" s="188">
        <v>0</v>
      </c>
      <c r="G3889" s="35"/>
      <c r="H3889" s="36"/>
    </row>
    <row r="3890" spans="1:8" s="2" customFormat="1" ht="16.95" customHeight="1">
      <c r="A3890" s="35"/>
      <c r="B3890" s="36"/>
      <c r="C3890" s="256" t="s">
        <v>1</v>
      </c>
      <c r="D3890" s="256" t="s">
        <v>4837</v>
      </c>
      <c r="E3890" s="18" t="s">
        <v>1</v>
      </c>
      <c r="F3890" s="188">
        <v>419.55</v>
      </c>
      <c r="G3890" s="35"/>
      <c r="H3890" s="36"/>
    </row>
    <row r="3891" spans="1:8" s="2" customFormat="1" ht="16.95" customHeight="1">
      <c r="A3891" s="35"/>
      <c r="B3891" s="36"/>
      <c r="C3891" s="256" t="s">
        <v>4838</v>
      </c>
      <c r="D3891" s="256" t="s">
        <v>590</v>
      </c>
      <c r="E3891" s="18" t="s">
        <v>1</v>
      </c>
      <c r="F3891" s="188">
        <v>419.55</v>
      </c>
      <c r="G3891" s="35"/>
      <c r="H3891" s="36"/>
    </row>
    <row r="3892" spans="1:8" s="2" customFormat="1" ht="16.95" customHeight="1">
      <c r="A3892" s="35"/>
      <c r="B3892" s="36"/>
      <c r="C3892" s="257" t="s">
        <v>8511</v>
      </c>
      <c r="D3892" s="35"/>
      <c r="E3892" s="35"/>
      <c r="F3892" s="35"/>
      <c r="G3892" s="35"/>
      <c r="H3892" s="36"/>
    </row>
    <row r="3893" spans="1:8" s="2" customFormat="1" ht="16.95" customHeight="1">
      <c r="A3893" s="35"/>
      <c r="B3893" s="36"/>
      <c r="C3893" s="256" t="s">
        <v>4833</v>
      </c>
      <c r="D3893" s="256" t="s">
        <v>4834</v>
      </c>
      <c r="E3893" s="18" t="s">
        <v>529</v>
      </c>
      <c r="F3893" s="188">
        <v>419.55</v>
      </c>
      <c r="G3893" s="35"/>
      <c r="H3893" s="36"/>
    </row>
    <row r="3894" spans="1:8" s="2" customFormat="1" ht="20.399999999999999">
      <c r="A3894" s="35"/>
      <c r="B3894" s="36"/>
      <c r="C3894" s="256" t="s">
        <v>3111</v>
      </c>
      <c r="D3894" s="256" t="s">
        <v>3112</v>
      </c>
      <c r="E3894" s="18" t="s">
        <v>529</v>
      </c>
      <c r="F3894" s="188">
        <v>675.07</v>
      </c>
      <c r="G3894" s="35"/>
      <c r="H3894" s="36"/>
    </row>
    <row r="3895" spans="1:8" s="2" customFormat="1" ht="20.399999999999999">
      <c r="A3895" s="35"/>
      <c r="B3895" s="36"/>
      <c r="C3895" s="256" t="s">
        <v>7497</v>
      </c>
      <c r="D3895" s="256" t="s">
        <v>7498</v>
      </c>
      <c r="E3895" s="18" t="s">
        <v>529</v>
      </c>
      <c r="F3895" s="188">
        <v>419.55</v>
      </c>
      <c r="G3895" s="35"/>
      <c r="H3895" s="36"/>
    </row>
    <row r="3896" spans="1:8" s="2" customFormat="1" ht="16.95" customHeight="1">
      <c r="A3896" s="35"/>
      <c r="B3896" s="36"/>
      <c r="C3896" s="256" t="s">
        <v>7501</v>
      </c>
      <c r="D3896" s="256" t="s">
        <v>7502</v>
      </c>
      <c r="E3896" s="18" t="s">
        <v>529</v>
      </c>
      <c r="F3896" s="188">
        <v>419.55</v>
      </c>
      <c r="G3896" s="35"/>
      <c r="H3896" s="36"/>
    </row>
    <row r="3897" spans="1:8" s="2" customFormat="1" ht="20.399999999999999">
      <c r="A3897" s="35"/>
      <c r="B3897" s="36"/>
      <c r="C3897" s="256" t="s">
        <v>2483</v>
      </c>
      <c r="D3897" s="256" t="s">
        <v>2484</v>
      </c>
      <c r="E3897" s="18" t="s">
        <v>574</v>
      </c>
      <c r="F3897" s="188">
        <v>58.732999999999997</v>
      </c>
      <c r="G3897" s="35"/>
      <c r="H3897" s="36"/>
    </row>
    <row r="3898" spans="1:8" s="2" customFormat="1" ht="16.95" customHeight="1">
      <c r="A3898" s="35"/>
      <c r="B3898" s="36"/>
      <c r="C3898" s="256" t="s">
        <v>2826</v>
      </c>
      <c r="D3898" s="256" t="s">
        <v>2827</v>
      </c>
      <c r="E3898" s="18" t="s">
        <v>529</v>
      </c>
      <c r="F3898" s="188">
        <v>575.29999999999995</v>
      </c>
      <c r="G3898" s="35"/>
      <c r="H3898" s="36"/>
    </row>
    <row r="3899" spans="1:8" s="2" customFormat="1" ht="16.95" customHeight="1">
      <c r="A3899" s="35"/>
      <c r="B3899" s="36"/>
      <c r="C3899" s="252" t="s">
        <v>340</v>
      </c>
      <c r="D3899" s="253" t="s">
        <v>341</v>
      </c>
      <c r="E3899" s="254" t="s">
        <v>1</v>
      </c>
      <c r="F3899" s="255">
        <v>66.13</v>
      </c>
      <c r="G3899" s="35"/>
      <c r="H3899" s="36"/>
    </row>
    <row r="3900" spans="1:8" s="2" customFormat="1" ht="16.95" customHeight="1">
      <c r="A3900" s="35"/>
      <c r="B3900" s="36"/>
      <c r="C3900" s="256" t="s">
        <v>1</v>
      </c>
      <c r="D3900" s="256" t="s">
        <v>4836</v>
      </c>
      <c r="E3900" s="18" t="s">
        <v>1</v>
      </c>
      <c r="F3900" s="188">
        <v>0</v>
      </c>
      <c r="G3900" s="35"/>
      <c r="H3900" s="36"/>
    </row>
    <row r="3901" spans="1:8" s="2" customFormat="1" ht="16.95" customHeight="1">
      <c r="A3901" s="35"/>
      <c r="B3901" s="36"/>
      <c r="C3901" s="256" t="s">
        <v>1</v>
      </c>
      <c r="D3901" s="256" t="s">
        <v>4843</v>
      </c>
      <c r="E3901" s="18" t="s">
        <v>1</v>
      </c>
      <c r="F3901" s="188">
        <v>66.13</v>
      </c>
      <c r="G3901" s="35"/>
      <c r="H3901" s="36"/>
    </row>
    <row r="3902" spans="1:8" s="2" customFormat="1" ht="16.95" customHeight="1">
      <c r="A3902" s="35"/>
      <c r="B3902" s="36"/>
      <c r="C3902" s="256" t="s">
        <v>340</v>
      </c>
      <c r="D3902" s="256" t="s">
        <v>590</v>
      </c>
      <c r="E3902" s="18" t="s">
        <v>1</v>
      </c>
      <c r="F3902" s="188">
        <v>66.13</v>
      </c>
      <c r="G3902" s="35"/>
      <c r="H3902" s="36"/>
    </row>
    <row r="3903" spans="1:8" s="2" customFormat="1" ht="16.95" customHeight="1">
      <c r="A3903" s="35"/>
      <c r="B3903" s="36"/>
      <c r="C3903" s="257" t="s">
        <v>8511</v>
      </c>
      <c r="D3903" s="35"/>
      <c r="E3903" s="35"/>
      <c r="F3903" s="35"/>
      <c r="G3903" s="35"/>
      <c r="H3903" s="36"/>
    </row>
    <row r="3904" spans="1:8" s="2" customFormat="1" ht="16.95" customHeight="1">
      <c r="A3904" s="35"/>
      <c r="B3904" s="36"/>
      <c r="C3904" s="256" t="s">
        <v>4840</v>
      </c>
      <c r="D3904" s="256" t="s">
        <v>4841</v>
      </c>
      <c r="E3904" s="18" t="s">
        <v>529</v>
      </c>
      <c r="F3904" s="188">
        <v>66.13</v>
      </c>
      <c r="G3904" s="35"/>
      <c r="H3904" s="36"/>
    </row>
    <row r="3905" spans="1:8" s="2" customFormat="1" ht="20.399999999999999">
      <c r="A3905" s="35"/>
      <c r="B3905" s="36"/>
      <c r="C3905" s="256" t="s">
        <v>3111</v>
      </c>
      <c r="D3905" s="256" t="s">
        <v>3112</v>
      </c>
      <c r="E3905" s="18" t="s">
        <v>529</v>
      </c>
      <c r="F3905" s="188">
        <v>675.07</v>
      </c>
      <c r="G3905" s="35"/>
      <c r="H3905" s="36"/>
    </row>
    <row r="3906" spans="1:8" s="2" customFormat="1" ht="20.399999999999999">
      <c r="A3906" s="35"/>
      <c r="B3906" s="36"/>
      <c r="C3906" s="256" t="s">
        <v>7493</v>
      </c>
      <c r="D3906" s="256" t="s">
        <v>7494</v>
      </c>
      <c r="E3906" s="18" t="s">
        <v>529</v>
      </c>
      <c r="F3906" s="188">
        <v>165.9</v>
      </c>
      <c r="G3906" s="35"/>
      <c r="H3906" s="36"/>
    </row>
    <row r="3907" spans="1:8" s="2" customFormat="1" ht="20.399999999999999">
      <c r="A3907" s="35"/>
      <c r="B3907" s="36"/>
      <c r="C3907" s="256" t="s">
        <v>2483</v>
      </c>
      <c r="D3907" s="256" t="s">
        <v>2484</v>
      </c>
      <c r="E3907" s="18" t="s">
        <v>574</v>
      </c>
      <c r="F3907" s="188">
        <v>58.732999999999997</v>
      </c>
      <c r="G3907" s="35"/>
      <c r="H3907" s="36"/>
    </row>
    <row r="3908" spans="1:8" s="2" customFormat="1" ht="16.95" customHeight="1">
      <c r="A3908" s="35"/>
      <c r="B3908" s="36"/>
      <c r="C3908" s="256" t="s">
        <v>2826</v>
      </c>
      <c r="D3908" s="256" t="s">
        <v>2827</v>
      </c>
      <c r="E3908" s="18" t="s">
        <v>529</v>
      </c>
      <c r="F3908" s="188">
        <v>575.29999999999995</v>
      </c>
      <c r="G3908" s="35"/>
      <c r="H3908" s="36"/>
    </row>
    <row r="3909" spans="1:8" s="2" customFormat="1" ht="16.95" customHeight="1">
      <c r="A3909" s="35"/>
      <c r="B3909" s="36"/>
      <c r="C3909" s="252" t="s">
        <v>4849</v>
      </c>
      <c r="D3909" s="253" t="s">
        <v>6714</v>
      </c>
      <c r="E3909" s="254" t="s">
        <v>1</v>
      </c>
      <c r="F3909" s="255">
        <v>99.77</v>
      </c>
      <c r="G3909" s="35"/>
      <c r="H3909" s="36"/>
    </row>
    <row r="3910" spans="1:8" s="2" customFormat="1" ht="16.95" customHeight="1">
      <c r="A3910" s="35"/>
      <c r="B3910" s="36"/>
      <c r="C3910" s="256" t="s">
        <v>1</v>
      </c>
      <c r="D3910" s="256" t="s">
        <v>4836</v>
      </c>
      <c r="E3910" s="18" t="s">
        <v>1</v>
      </c>
      <c r="F3910" s="188">
        <v>0</v>
      </c>
      <c r="G3910" s="35"/>
      <c r="H3910" s="36"/>
    </row>
    <row r="3911" spans="1:8" s="2" customFormat="1" ht="16.95" customHeight="1">
      <c r="A3911" s="35"/>
      <c r="B3911" s="36"/>
      <c r="C3911" s="256" t="s">
        <v>1</v>
      </c>
      <c r="D3911" s="256" t="s">
        <v>4848</v>
      </c>
      <c r="E3911" s="18" t="s">
        <v>1</v>
      </c>
      <c r="F3911" s="188">
        <v>99.77</v>
      </c>
      <c r="G3911" s="35"/>
      <c r="H3911" s="36"/>
    </row>
    <row r="3912" spans="1:8" s="2" customFormat="1" ht="16.95" customHeight="1">
      <c r="A3912" s="35"/>
      <c r="B3912" s="36"/>
      <c r="C3912" s="256" t="s">
        <v>4849</v>
      </c>
      <c r="D3912" s="256" t="s">
        <v>590</v>
      </c>
      <c r="E3912" s="18" t="s">
        <v>1</v>
      </c>
      <c r="F3912" s="188">
        <v>99.77</v>
      </c>
      <c r="G3912" s="35"/>
      <c r="H3912" s="36"/>
    </row>
    <row r="3913" spans="1:8" s="2" customFormat="1" ht="16.95" customHeight="1">
      <c r="A3913" s="35"/>
      <c r="B3913" s="36"/>
      <c r="C3913" s="257" t="s">
        <v>8511</v>
      </c>
      <c r="D3913" s="35"/>
      <c r="E3913" s="35"/>
      <c r="F3913" s="35"/>
      <c r="G3913" s="35"/>
      <c r="H3913" s="36"/>
    </row>
    <row r="3914" spans="1:8" s="2" customFormat="1" ht="16.95" customHeight="1">
      <c r="A3914" s="35"/>
      <c r="B3914" s="36"/>
      <c r="C3914" s="256" t="s">
        <v>4845</v>
      </c>
      <c r="D3914" s="256" t="s">
        <v>4846</v>
      </c>
      <c r="E3914" s="18" t="s">
        <v>529</v>
      </c>
      <c r="F3914" s="188">
        <v>99.77</v>
      </c>
      <c r="G3914" s="35"/>
      <c r="H3914" s="36"/>
    </row>
    <row r="3915" spans="1:8" s="2" customFormat="1" ht="20.399999999999999">
      <c r="A3915" s="35"/>
      <c r="B3915" s="36"/>
      <c r="C3915" s="256" t="s">
        <v>3111</v>
      </c>
      <c r="D3915" s="256" t="s">
        <v>3112</v>
      </c>
      <c r="E3915" s="18" t="s">
        <v>529</v>
      </c>
      <c r="F3915" s="188">
        <v>675.07</v>
      </c>
      <c r="G3915" s="35"/>
      <c r="H3915" s="36"/>
    </row>
    <row r="3916" spans="1:8" s="2" customFormat="1" ht="20.399999999999999">
      <c r="A3916" s="35"/>
      <c r="B3916" s="36"/>
      <c r="C3916" s="256" t="s">
        <v>7493</v>
      </c>
      <c r="D3916" s="256" t="s">
        <v>7494</v>
      </c>
      <c r="E3916" s="18" t="s">
        <v>529</v>
      </c>
      <c r="F3916" s="188">
        <v>165.9</v>
      </c>
      <c r="G3916" s="35"/>
      <c r="H3916" s="36"/>
    </row>
    <row r="3917" spans="1:8" s="2" customFormat="1" ht="16.95" customHeight="1">
      <c r="A3917" s="35"/>
      <c r="B3917" s="36"/>
      <c r="C3917" s="252" t="s">
        <v>343</v>
      </c>
      <c r="D3917" s="253" t="s">
        <v>344</v>
      </c>
      <c r="E3917" s="254" t="s">
        <v>1</v>
      </c>
      <c r="F3917" s="255">
        <v>89.62</v>
      </c>
      <c r="G3917" s="35"/>
      <c r="H3917" s="36"/>
    </row>
    <row r="3918" spans="1:8" s="2" customFormat="1" ht="16.95" customHeight="1">
      <c r="A3918" s="35"/>
      <c r="B3918" s="36"/>
      <c r="C3918" s="256" t="s">
        <v>1</v>
      </c>
      <c r="D3918" s="256" t="s">
        <v>4836</v>
      </c>
      <c r="E3918" s="18" t="s">
        <v>1</v>
      </c>
      <c r="F3918" s="188">
        <v>0</v>
      </c>
      <c r="G3918" s="35"/>
      <c r="H3918" s="36"/>
    </row>
    <row r="3919" spans="1:8" s="2" customFormat="1" ht="16.95" customHeight="1">
      <c r="A3919" s="35"/>
      <c r="B3919" s="36"/>
      <c r="C3919" s="256" t="s">
        <v>1</v>
      </c>
      <c r="D3919" s="256" t="s">
        <v>4854</v>
      </c>
      <c r="E3919" s="18" t="s">
        <v>1</v>
      </c>
      <c r="F3919" s="188">
        <v>89.62</v>
      </c>
      <c r="G3919" s="35"/>
      <c r="H3919" s="36"/>
    </row>
    <row r="3920" spans="1:8" s="2" customFormat="1" ht="16.95" customHeight="1">
      <c r="A3920" s="35"/>
      <c r="B3920" s="36"/>
      <c r="C3920" s="256" t="s">
        <v>343</v>
      </c>
      <c r="D3920" s="256" t="s">
        <v>590</v>
      </c>
      <c r="E3920" s="18" t="s">
        <v>1</v>
      </c>
      <c r="F3920" s="188">
        <v>89.62</v>
      </c>
      <c r="G3920" s="35"/>
      <c r="H3920" s="36"/>
    </row>
    <row r="3921" spans="1:8" s="2" customFormat="1" ht="16.95" customHeight="1">
      <c r="A3921" s="35"/>
      <c r="B3921" s="36"/>
      <c r="C3921" s="257" t="s">
        <v>8511</v>
      </c>
      <c r="D3921" s="35"/>
      <c r="E3921" s="35"/>
      <c r="F3921" s="35"/>
      <c r="G3921" s="35"/>
      <c r="H3921" s="36"/>
    </row>
    <row r="3922" spans="1:8" s="2" customFormat="1" ht="16.95" customHeight="1">
      <c r="A3922" s="35"/>
      <c r="B3922" s="36"/>
      <c r="C3922" s="256" t="s">
        <v>4851</v>
      </c>
      <c r="D3922" s="256" t="s">
        <v>4852</v>
      </c>
      <c r="E3922" s="18" t="s">
        <v>529</v>
      </c>
      <c r="F3922" s="188">
        <v>89.62</v>
      </c>
      <c r="G3922" s="35"/>
      <c r="H3922" s="36"/>
    </row>
    <row r="3923" spans="1:8" s="2" customFormat="1" ht="20.399999999999999">
      <c r="A3923" s="35"/>
      <c r="B3923" s="36"/>
      <c r="C3923" s="256" t="s">
        <v>3111</v>
      </c>
      <c r="D3923" s="256" t="s">
        <v>3112</v>
      </c>
      <c r="E3923" s="18" t="s">
        <v>529</v>
      </c>
      <c r="F3923" s="188">
        <v>675.07</v>
      </c>
      <c r="G3923" s="35"/>
      <c r="H3923" s="36"/>
    </row>
    <row r="3924" spans="1:8" s="2" customFormat="1" ht="16.95" customHeight="1">
      <c r="A3924" s="35"/>
      <c r="B3924" s="36"/>
      <c r="C3924" s="256" t="s">
        <v>2826</v>
      </c>
      <c r="D3924" s="256" t="s">
        <v>2827</v>
      </c>
      <c r="E3924" s="18" t="s">
        <v>529</v>
      </c>
      <c r="F3924" s="188">
        <v>575.29999999999995</v>
      </c>
      <c r="G3924" s="35"/>
      <c r="H3924" s="36"/>
    </row>
    <row r="3925" spans="1:8" s="2" customFormat="1" ht="16.95" customHeight="1">
      <c r="A3925" s="35"/>
      <c r="B3925" s="36"/>
      <c r="C3925" s="256" t="s">
        <v>7078</v>
      </c>
      <c r="D3925" s="256" t="s">
        <v>7079</v>
      </c>
      <c r="E3925" s="18" t="s">
        <v>529</v>
      </c>
      <c r="F3925" s="188">
        <v>89.62</v>
      </c>
      <c r="G3925" s="35"/>
      <c r="H3925" s="36"/>
    </row>
    <row r="3926" spans="1:8" s="2" customFormat="1" ht="16.95" customHeight="1">
      <c r="A3926" s="35"/>
      <c r="B3926" s="36"/>
      <c r="C3926" s="252" t="s">
        <v>346</v>
      </c>
      <c r="D3926" s="253" t="s">
        <v>347</v>
      </c>
      <c r="E3926" s="254" t="s">
        <v>1</v>
      </c>
      <c r="F3926" s="255">
        <v>38.6</v>
      </c>
      <c r="G3926" s="35"/>
      <c r="H3926" s="36"/>
    </row>
    <row r="3927" spans="1:8" s="2" customFormat="1" ht="16.95" customHeight="1">
      <c r="A3927" s="35"/>
      <c r="B3927" s="36"/>
      <c r="C3927" s="256" t="s">
        <v>1</v>
      </c>
      <c r="D3927" s="256" t="s">
        <v>4836</v>
      </c>
      <c r="E3927" s="18" t="s">
        <v>1</v>
      </c>
      <c r="F3927" s="188">
        <v>0</v>
      </c>
      <c r="G3927" s="35"/>
      <c r="H3927" s="36"/>
    </row>
    <row r="3928" spans="1:8" s="2" customFormat="1" ht="16.95" customHeight="1">
      <c r="A3928" s="35"/>
      <c r="B3928" s="36"/>
      <c r="C3928" s="256" t="s">
        <v>1</v>
      </c>
      <c r="D3928" s="256" t="s">
        <v>4859</v>
      </c>
      <c r="E3928" s="18" t="s">
        <v>1</v>
      </c>
      <c r="F3928" s="188">
        <v>38.6</v>
      </c>
      <c r="G3928" s="35"/>
      <c r="H3928" s="36"/>
    </row>
    <row r="3929" spans="1:8" s="2" customFormat="1" ht="16.95" customHeight="1">
      <c r="A3929" s="35"/>
      <c r="B3929" s="36"/>
      <c r="C3929" s="256" t="s">
        <v>346</v>
      </c>
      <c r="D3929" s="256" t="s">
        <v>590</v>
      </c>
      <c r="E3929" s="18" t="s">
        <v>1</v>
      </c>
      <c r="F3929" s="188">
        <v>38.6</v>
      </c>
      <c r="G3929" s="35"/>
      <c r="H3929" s="36"/>
    </row>
    <row r="3930" spans="1:8" s="2" customFormat="1" ht="16.95" customHeight="1">
      <c r="A3930" s="35"/>
      <c r="B3930" s="36"/>
      <c r="C3930" s="252" t="s">
        <v>348</v>
      </c>
      <c r="D3930" s="253" t="s">
        <v>349</v>
      </c>
      <c r="E3930" s="254" t="s">
        <v>1</v>
      </c>
      <c r="F3930" s="255">
        <v>2638.83</v>
      </c>
      <c r="G3930" s="35"/>
      <c r="H3930" s="36"/>
    </row>
    <row r="3931" spans="1:8" s="2" customFormat="1" ht="16.95" customHeight="1">
      <c r="A3931" s="35"/>
      <c r="B3931" s="36"/>
      <c r="C3931" s="256" t="s">
        <v>1</v>
      </c>
      <c r="D3931" s="256" t="s">
        <v>577</v>
      </c>
      <c r="E3931" s="18" t="s">
        <v>1</v>
      </c>
      <c r="F3931" s="188">
        <v>0</v>
      </c>
      <c r="G3931" s="35"/>
      <c r="H3931" s="36"/>
    </row>
    <row r="3932" spans="1:8" s="2" customFormat="1" ht="16.95" customHeight="1">
      <c r="A3932" s="35"/>
      <c r="B3932" s="36"/>
      <c r="C3932" s="256" t="s">
        <v>1</v>
      </c>
      <c r="D3932" s="256" t="s">
        <v>840</v>
      </c>
      <c r="E3932" s="18" t="s">
        <v>1</v>
      </c>
      <c r="F3932" s="188">
        <v>0</v>
      </c>
      <c r="G3932" s="35"/>
      <c r="H3932" s="36"/>
    </row>
    <row r="3933" spans="1:8" s="2" customFormat="1" ht="16.95" customHeight="1">
      <c r="A3933" s="35"/>
      <c r="B3933" s="36"/>
      <c r="C3933" s="256" t="s">
        <v>1</v>
      </c>
      <c r="D3933" s="256" t="s">
        <v>4864</v>
      </c>
      <c r="E3933" s="18" t="s">
        <v>1</v>
      </c>
      <c r="F3933" s="188">
        <v>2783.53</v>
      </c>
      <c r="G3933" s="35"/>
      <c r="H3933" s="36"/>
    </row>
    <row r="3934" spans="1:8" s="2" customFormat="1" ht="16.95" customHeight="1">
      <c r="A3934" s="35"/>
      <c r="B3934" s="36"/>
      <c r="C3934" s="256" t="s">
        <v>1</v>
      </c>
      <c r="D3934" s="256" t="s">
        <v>4865</v>
      </c>
      <c r="E3934" s="18" t="s">
        <v>1</v>
      </c>
      <c r="F3934" s="188">
        <v>-71.680000000000007</v>
      </c>
      <c r="G3934" s="35"/>
      <c r="H3934" s="36"/>
    </row>
    <row r="3935" spans="1:8" s="2" customFormat="1" ht="16.95" customHeight="1">
      <c r="A3935" s="35"/>
      <c r="B3935" s="36"/>
      <c r="C3935" s="256" t="s">
        <v>1</v>
      </c>
      <c r="D3935" s="256" t="s">
        <v>4866</v>
      </c>
      <c r="E3935" s="18" t="s">
        <v>1</v>
      </c>
      <c r="F3935" s="188">
        <v>-73.02</v>
      </c>
      <c r="G3935" s="35"/>
      <c r="H3935" s="36"/>
    </row>
    <row r="3936" spans="1:8" s="2" customFormat="1" ht="16.95" customHeight="1">
      <c r="A3936" s="35"/>
      <c r="B3936" s="36"/>
      <c r="C3936" s="256" t="s">
        <v>348</v>
      </c>
      <c r="D3936" s="256" t="s">
        <v>590</v>
      </c>
      <c r="E3936" s="18" t="s">
        <v>1</v>
      </c>
      <c r="F3936" s="188">
        <v>2638.83</v>
      </c>
      <c r="G3936" s="35"/>
      <c r="H3936" s="36"/>
    </row>
    <row r="3937" spans="1:8" s="2" customFormat="1" ht="16.95" customHeight="1">
      <c r="A3937" s="35"/>
      <c r="B3937" s="36"/>
      <c r="C3937" s="252" t="s">
        <v>351</v>
      </c>
      <c r="D3937" s="253" t="s">
        <v>352</v>
      </c>
      <c r="E3937" s="254" t="s">
        <v>1</v>
      </c>
      <c r="F3937" s="255">
        <v>54.19</v>
      </c>
      <c r="G3937" s="35"/>
      <c r="H3937" s="36"/>
    </row>
    <row r="3938" spans="1:8" s="2" customFormat="1" ht="16.95" customHeight="1">
      <c r="A3938" s="35"/>
      <c r="B3938" s="36"/>
      <c r="C3938" s="256" t="s">
        <v>1</v>
      </c>
      <c r="D3938" s="256" t="s">
        <v>577</v>
      </c>
      <c r="E3938" s="18" t="s">
        <v>1</v>
      </c>
      <c r="F3938" s="188">
        <v>0</v>
      </c>
      <c r="G3938" s="35"/>
      <c r="H3938" s="36"/>
    </row>
    <row r="3939" spans="1:8" s="2" customFormat="1" ht="16.95" customHeight="1">
      <c r="A3939" s="35"/>
      <c r="B3939" s="36"/>
      <c r="C3939" s="256" t="s">
        <v>1</v>
      </c>
      <c r="D3939" s="256" t="s">
        <v>840</v>
      </c>
      <c r="E3939" s="18" t="s">
        <v>1</v>
      </c>
      <c r="F3939" s="188">
        <v>0</v>
      </c>
      <c r="G3939" s="35"/>
      <c r="H3939" s="36"/>
    </row>
    <row r="3940" spans="1:8" s="2" customFormat="1" ht="16.95" customHeight="1">
      <c r="A3940" s="35"/>
      <c r="B3940" s="36"/>
      <c r="C3940" s="256" t="s">
        <v>1</v>
      </c>
      <c r="D3940" s="256" t="s">
        <v>4871</v>
      </c>
      <c r="E3940" s="18" t="s">
        <v>1</v>
      </c>
      <c r="F3940" s="188">
        <v>41.19</v>
      </c>
      <c r="G3940" s="35"/>
      <c r="H3940" s="36"/>
    </row>
    <row r="3941" spans="1:8" s="2" customFormat="1" ht="16.95" customHeight="1">
      <c r="A3941" s="35"/>
      <c r="B3941" s="36"/>
      <c r="C3941" s="256" t="s">
        <v>1</v>
      </c>
      <c r="D3941" s="256" t="s">
        <v>4872</v>
      </c>
      <c r="E3941" s="18" t="s">
        <v>1</v>
      </c>
      <c r="F3941" s="188">
        <v>13</v>
      </c>
      <c r="G3941" s="35"/>
      <c r="H3941" s="36"/>
    </row>
    <row r="3942" spans="1:8" s="2" customFormat="1" ht="16.95" customHeight="1">
      <c r="A3942" s="35"/>
      <c r="B3942" s="36"/>
      <c r="C3942" s="256" t="s">
        <v>351</v>
      </c>
      <c r="D3942" s="256" t="s">
        <v>590</v>
      </c>
      <c r="E3942" s="18" t="s">
        <v>1</v>
      </c>
      <c r="F3942" s="188">
        <v>54.19</v>
      </c>
      <c r="G3942" s="35"/>
      <c r="H3942" s="36"/>
    </row>
    <row r="3943" spans="1:8" s="2" customFormat="1" ht="16.95" customHeight="1">
      <c r="A3943" s="35"/>
      <c r="B3943" s="36"/>
      <c r="C3943" s="252" t="s">
        <v>4878</v>
      </c>
      <c r="D3943" s="253" t="s">
        <v>6716</v>
      </c>
      <c r="E3943" s="254" t="s">
        <v>1</v>
      </c>
      <c r="F3943" s="255">
        <v>89.8</v>
      </c>
      <c r="G3943" s="35"/>
      <c r="H3943" s="36"/>
    </row>
    <row r="3944" spans="1:8" s="2" customFormat="1" ht="16.95" customHeight="1">
      <c r="A3944" s="35"/>
      <c r="B3944" s="36"/>
      <c r="C3944" s="256" t="s">
        <v>1</v>
      </c>
      <c r="D3944" s="256" t="s">
        <v>577</v>
      </c>
      <c r="E3944" s="18" t="s">
        <v>1</v>
      </c>
      <c r="F3944" s="188">
        <v>0</v>
      </c>
      <c r="G3944" s="35"/>
      <c r="H3944" s="36"/>
    </row>
    <row r="3945" spans="1:8" s="2" customFormat="1" ht="16.95" customHeight="1">
      <c r="A3945" s="35"/>
      <c r="B3945" s="36"/>
      <c r="C3945" s="256" t="s">
        <v>1</v>
      </c>
      <c r="D3945" s="256" t="s">
        <v>840</v>
      </c>
      <c r="E3945" s="18" t="s">
        <v>1</v>
      </c>
      <c r="F3945" s="188">
        <v>0</v>
      </c>
      <c r="G3945" s="35"/>
      <c r="H3945" s="36"/>
    </row>
    <row r="3946" spans="1:8" s="2" customFormat="1" ht="16.95" customHeight="1">
      <c r="A3946" s="35"/>
      <c r="B3946" s="36"/>
      <c r="C3946" s="256" t="s">
        <v>1</v>
      </c>
      <c r="D3946" s="256" t="s">
        <v>4877</v>
      </c>
      <c r="E3946" s="18" t="s">
        <v>1</v>
      </c>
      <c r="F3946" s="188">
        <v>89.8</v>
      </c>
      <c r="G3946" s="35"/>
      <c r="H3946" s="36"/>
    </row>
    <row r="3947" spans="1:8" s="2" customFormat="1" ht="16.95" customHeight="1">
      <c r="A3947" s="35"/>
      <c r="B3947" s="36"/>
      <c r="C3947" s="256" t="s">
        <v>4878</v>
      </c>
      <c r="D3947" s="256" t="s">
        <v>590</v>
      </c>
      <c r="E3947" s="18" t="s">
        <v>1</v>
      </c>
      <c r="F3947" s="188">
        <v>89.8</v>
      </c>
      <c r="G3947" s="35"/>
      <c r="H3947" s="36"/>
    </row>
    <row r="3948" spans="1:8" s="2" customFormat="1" ht="16.95" customHeight="1">
      <c r="A3948" s="35"/>
      <c r="B3948" s="36"/>
      <c r="C3948" s="257" t="s">
        <v>8511</v>
      </c>
      <c r="D3948" s="35"/>
      <c r="E3948" s="35"/>
      <c r="F3948" s="35"/>
      <c r="G3948" s="35"/>
      <c r="H3948" s="36"/>
    </row>
    <row r="3949" spans="1:8" s="2" customFormat="1" ht="16.95" customHeight="1">
      <c r="A3949" s="35"/>
      <c r="B3949" s="36"/>
      <c r="C3949" s="256" t="s">
        <v>4874</v>
      </c>
      <c r="D3949" s="256" t="s">
        <v>4875</v>
      </c>
      <c r="E3949" s="18" t="s">
        <v>529</v>
      </c>
      <c r="F3949" s="188">
        <v>89.8</v>
      </c>
      <c r="G3949" s="35"/>
      <c r="H3949" s="36"/>
    </row>
    <row r="3950" spans="1:8" s="2" customFormat="1" ht="20.399999999999999">
      <c r="A3950" s="35"/>
      <c r="B3950" s="36"/>
      <c r="C3950" s="256" t="s">
        <v>7505</v>
      </c>
      <c r="D3950" s="256" t="s">
        <v>7506</v>
      </c>
      <c r="E3950" s="18" t="s">
        <v>529</v>
      </c>
      <c r="F3950" s="188">
        <v>89.8</v>
      </c>
      <c r="G3950" s="35"/>
      <c r="H3950" s="36"/>
    </row>
    <row r="3951" spans="1:8" s="2" customFormat="1" ht="16.95" customHeight="1">
      <c r="A3951" s="35"/>
      <c r="B3951" s="36"/>
      <c r="C3951" s="252" t="s">
        <v>354</v>
      </c>
      <c r="D3951" s="253" t="s">
        <v>355</v>
      </c>
      <c r="E3951" s="254" t="s">
        <v>1</v>
      </c>
      <c r="F3951" s="255">
        <v>144.69999999999999</v>
      </c>
      <c r="G3951" s="35"/>
      <c r="H3951" s="36"/>
    </row>
    <row r="3952" spans="1:8" s="2" customFormat="1" ht="16.95" customHeight="1">
      <c r="A3952" s="35"/>
      <c r="B3952" s="36"/>
      <c r="C3952" s="256" t="s">
        <v>1</v>
      </c>
      <c r="D3952" s="256" t="s">
        <v>577</v>
      </c>
      <c r="E3952" s="18" t="s">
        <v>1</v>
      </c>
      <c r="F3952" s="188">
        <v>0</v>
      </c>
      <c r="G3952" s="35"/>
      <c r="H3952" s="36"/>
    </row>
    <row r="3953" spans="1:8" s="2" customFormat="1" ht="16.95" customHeight="1">
      <c r="A3953" s="35"/>
      <c r="B3953" s="36"/>
      <c r="C3953" s="256" t="s">
        <v>1</v>
      </c>
      <c r="D3953" s="256" t="s">
        <v>840</v>
      </c>
      <c r="E3953" s="18" t="s">
        <v>1</v>
      </c>
      <c r="F3953" s="188">
        <v>0</v>
      </c>
      <c r="G3953" s="35"/>
      <c r="H3953" s="36"/>
    </row>
    <row r="3954" spans="1:8" s="2" customFormat="1" ht="16.95" customHeight="1">
      <c r="A3954" s="35"/>
      <c r="B3954" s="36"/>
      <c r="C3954" s="256" t="s">
        <v>1</v>
      </c>
      <c r="D3954" s="256" t="s">
        <v>4883</v>
      </c>
      <c r="E3954" s="18" t="s">
        <v>1</v>
      </c>
      <c r="F3954" s="188">
        <v>71.680000000000007</v>
      </c>
      <c r="G3954" s="35"/>
      <c r="H3954" s="36"/>
    </row>
    <row r="3955" spans="1:8" s="2" customFormat="1" ht="16.95" customHeight="1">
      <c r="A3955" s="35"/>
      <c r="B3955" s="36"/>
      <c r="C3955" s="256" t="s">
        <v>1</v>
      </c>
      <c r="D3955" s="256" t="s">
        <v>4884</v>
      </c>
      <c r="E3955" s="18" t="s">
        <v>1</v>
      </c>
      <c r="F3955" s="188">
        <v>73.02</v>
      </c>
      <c r="G3955" s="35"/>
      <c r="H3955" s="36"/>
    </row>
    <row r="3956" spans="1:8" s="2" customFormat="1" ht="16.95" customHeight="1">
      <c r="A3956" s="35"/>
      <c r="B3956" s="36"/>
      <c r="C3956" s="256" t="s">
        <v>354</v>
      </c>
      <c r="D3956" s="256" t="s">
        <v>590</v>
      </c>
      <c r="E3956" s="18" t="s">
        <v>1</v>
      </c>
      <c r="F3956" s="188">
        <v>144.69999999999999</v>
      </c>
      <c r="G3956" s="35"/>
      <c r="H3956" s="36"/>
    </row>
    <row r="3957" spans="1:8" s="2" customFormat="1" ht="16.95" customHeight="1">
      <c r="A3957" s="35"/>
      <c r="B3957" s="36"/>
      <c r="C3957" s="252" t="s">
        <v>357</v>
      </c>
      <c r="D3957" s="253" t="s">
        <v>358</v>
      </c>
      <c r="E3957" s="254" t="s">
        <v>1</v>
      </c>
      <c r="F3957" s="255">
        <v>387.42</v>
      </c>
      <c r="G3957" s="35"/>
      <c r="H3957" s="36"/>
    </row>
    <row r="3958" spans="1:8" s="2" customFormat="1" ht="16.95" customHeight="1">
      <c r="A3958" s="35"/>
      <c r="B3958" s="36"/>
      <c r="C3958" s="256" t="s">
        <v>1</v>
      </c>
      <c r="D3958" s="256" t="s">
        <v>4889</v>
      </c>
      <c r="E3958" s="18" t="s">
        <v>1</v>
      </c>
      <c r="F3958" s="188">
        <v>0</v>
      </c>
      <c r="G3958" s="35"/>
      <c r="H3958" s="36"/>
    </row>
    <row r="3959" spans="1:8" s="2" customFormat="1" ht="16.95" customHeight="1">
      <c r="A3959" s="35"/>
      <c r="B3959" s="36"/>
      <c r="C3959" s="256" t="s">
        <v>1</v>
      </c>
      <c r="D3959" s="256" t="s">
        <v>4890</v>
      </c>
      <c r="E3959" s="18" t="s">
        <v>1</v>
      </c>
      <c r="F3959" s="188">
        <v>387.42</v>
      </c>
      <c r="G3959" s="35"/>
      <c r="H3959" s="36"/>
    </row>
    <row r="3960" spans="1:8" s="2" customFormat="1" ht="16.95" customHeight="1">
      <c r="A3960" s="35"/>
      <c r="B3960" s="36"/>
      <c r="C3960" s="256" t="s">
        <v>357</v>
      </c>
      <c r="D3960" s="256" t="s">
        <v>589</v>
      </c>
      <c r="E3960" s="18" t="s">
        <v>1</v>
      </c>
      <c r="F3960" s="188">
        <v>387.42</v>
      </c>
      <c r="G3960" s="35"/>
      <c r="H3960" s="36"/>
    </row>
    <row r="3961" spans="1:8" s="2" customFormat="1" ht="16.95" customHeight="1">
      <c r="A3961" s="35"/>
      <c r="B3961" s="36"/>
      <c r="C3961" s="252" t="s">
        <v>360</v>
      </c>
      <c r="D3961" s="253" t="s">
        <v>361</v>
      </c>
      <c r="E3961" s="254" t="s">
        <v>1</v>
      </c>
      <c r="F3961" s="255">
        <v>79.25</v>
      </c>
      <c r="G3961" s="35"/>
      <c r="H3961" s="36"/>
    </row>
    <row r="3962" spans="1:8" s="2" customFormat="1" ht="16.95" customHeight="1">
      <c r="A3962" s="35"/>
      <c r="B3962" s="36"/>
      <c r="C3962" s="256" t="s">
        <v>1</v>
      </c>
      <c r="D3962" s="256" t="s">
        <v>362</v>
      </c>
      <c r="E3962" s="18" t="s">
        <v>1</v>
      </c>
      <c r="F3962" s="188">
        <v>79.25</v>
      </c>
      <c r="G3962" s="35"/>
      <c r="H3962" s="36"/>
    </row>
    <row r="3963" spans="1:8" s="2" customFormat="1" ht="16.95" customHeight="1">
      <c r="A3963" s="35"/>
      <c r="B3963" s="36"/>
      <c r="C3963" s="256" t="s">
        <v>360</v>
      </c>
      <c r="D3963" s="256" t="s">
        <v>589</v>
      </c>
      <c r="E3963" s="18" t="s">
        <v>1</v>
      </c>
      <c r="F3963" s="188">
        <v>79.25</v>
      </c>
      <c r="G3963" s="35"/>
      <c r="H3963" s="36"/>
    </row>
    <row r="3964" spans="1:8" s="2" customFormat="1" ht="16.95" customHeight="1">
      <c r="A3964" s="35"/>
      <c r="B3964" s="36"/>
      <c r="C3964" s="252" t="s">
        <v>363</v>
      </c>
      <c r="D3964" s="253" t="s">
        <v>364</v>
      </c>
      <c r="E3964" s="254" t="s">
        <v>1</v>
      </c>
      <c r="F3964" s="255">
        <v>39.18</v>
      </c>
      <c r="G3964" s="35"/>
      <c r="H3964" s="36"/>
    </row>
    <row r="3965" spans="1:8" s="2" customFormat="1" ht="16.95" customHeight="1">
      <c r="A3965" s="35"/>
      <c r="B3965" s="36"/>
      <c r="C3965" s="256" t="s">
        <v>1</v>
      </c>
      <c r="D3965" s="256" t="s">
        <v>365</v>
      </c>
      <c r="E3965" s="18" t="s">
        <v>1</v>
      </c>
      <c r="F3965" s="188">
        <v>39.18</v>
      </c>
      <c r="G3965" s="35"/>
      <c r="H3965" s="36"/>
    </row>
    <row r="3966" spans="1:8" s="2" customFormat="1" ht="16.95" customHeight="1">
      <c r="A3966" s="35"/>
      <c r="B3966" s="36"/>
      <c r="C3966" s="256" t="s">
        <v>363</v>
      </c>
      <c r="D3966" s="256" t="s">
        <v>589</v>
      </c>
      <c r="E3966" s="18" t="s">
        <v>1</v>
      </c>
      <c r="F3966" s="188">
        <v>39.18</v>
      </c>
      <c r="G3966" s="35"/>
      <c r="H3966" s="36"/>
    </row>
    <row r="3967" spans="1:8" s="2" customFormat="1" ht="16.95" customHeight="1">
      <c r="A3967" s="35"/>
      <c r="B3967" s="36"/>
      <c r="C3967" s="252" t="s">
        <v>366</v>
      </c>
      <c r="D3967" s="253" t="s">
        <v>367</v>
      </c>
      <c r="E3967" s="254" t="s">
        <v>1</v>
      </c>
      <c r="F3967" s="255">
        <v>42.54</v>
      </c>
      <c r="G3967" s="35"/>
      <c r="H3967" s="36"/>
    </row>
    <row r="3968" spans="1:8" s="2" customFormat="1" ht="16.95" customHeight="1">
      <c r="A3968" s="35"/>
      <c r="B3968" s="36"/>
      <c r="C3968" s="256" t="s">
        <v>1</v>
      </c>
      <c r="D3968" s="256" t="s">
        <v>368</v>
      </c>
      <c r="E3968" s="18" t="s">
        <v>1</v>
      </c>
      <c r="F3968" s="188">
        <v>42.54</v>
      </c>
      <c r="G3968" s="35"/>
      <c r="H3968" s="36"/>
    </row>
    <row r="3969" spans="1:8" s="2" customFormat="1" ht="16.95" customHeight="1">
      <c r="A3969" s="35"/>
      <c r="B3969" s="36"/>
      <c r="C3969" s="256" t="s">
        <v>366</v>
      </c>
      <c r="D3969" s="256" t="s">
        <v>589</v>
      </c>
      <c r="E3969" s="18" t="s">
        <v>1</v>
      </c>
      <c r="F3969" s="188">
        <v>42.54</v>
      </c>
      <c r="G3969" s="35"/>
      <c r="H3969" s="36"/>
    </row>
    <row r="3970" spans="1:8" s="2" customFormat="1" ht="16.95" customHeight="1">
      <c r="A3970" s="35"/>
      <c r="B3970" s="36"/>
      <c r="C3970" s="252" t="s">
        <v>5004</v>
      </c>
      <c r="D3970" s="253" t="s">
        <v>5001</v>
      </c>
      <c r="E3970" s="254" t="s">
        <v>1</v>
      </c>
      <c r="F3970" s="255">
        <v>419.7</v>
      </c>
      <c r="G3970" s="35"/>
      <c r="H3970" s="36"/>
    </row>
    <row r="3971" spans="1:8" s="2" customFormat="1" ht="16.95" customHeight="1">
      <c r="A3971" s="35"/>
      <c r="B3971" s="36"/>
      <c r="C3971" s="256" t="s">
        <v>1</v>
      </c>
      <c r="D3971" s="256" t="s">
        <v>4369</v>
      </c>
      <c r="E3971" s="18" t="s">
        <v>1</v>
      </c>
      <c r="F3971" s="188">
        <v>0</v>
      </c>
      <c r="G3971" s="35"/>
      <c r="H3971" s="36"/>
    </row>
    <row r="3972" spans="1:8" s="2" customFormat="1" ht="16.95" customHeight="1">
      <c r="A3972" s="35"/>
      <c r="B3972" s="36"/>
      <c r="C3972" s="256" t="s">
        <v>1</v>
      </c>
      <c r="D3972" s="256" t="s">
        <v>5003</v>
      </c>
      <c r="E3972" s="18" t="s">
        <v>1</v>
      </c>
      <c r="F3972" s="188">
        <v>419.7</v>
      </c>
      <c r="G3972" s="35"/>
      <c r="H3972" s="36"/>
    </row>
    <row r="3973" spans="1:8" s="2" customFormat="1" ht="16.95" customHeight="1">
      <c r="A3973" s="35"/>
      <c r="B3973" s="36"/>
      <c r="C3973" s="256" t="s">
        <v>5004</v>
      </c>
      <c r="D3973" s="256" t="s">
        <v>590</v>
      </c>
      <c r="E3973" s="18" t="s">
        <v>1</v>
      </c>
      <c r="F3973" s="188">
        <v>419.7</v>
      </c>
      <c r="G3973" s="35"/>
      <c r="H3973" s="36"/>
    </row>
    <row r="3974" spans="1:8" s="2" customFormat="1" ht="16.95" customHeight="1">
      <c r="A3974" s="35"/>
      <c r="B3974" s="36"/>
      <c r="C3974" s="257" t="s">
        <v>8511</v>
      </c>
      <c r="D3974" s="35"/>
      <c r="E3974" s="35"/>
      <c r="F3974" s="35"/>
      <c r="G3974" s="35"/>
      <c r="H3974" s="36"/>
    </row>
    <row r="3975" spans="1:8" s="2" customFormat="1" ht="16.95" customHeight="1">
      <c r="A3975" s="35"/>
      <c r="B3975" s="36"/>
      <c r="C3975" s="256" t="s">
        <v>5000</v>
      </c>
      <c r="D3975" s="256" t="s">
        <v>5001</v>
      </c>
      <c r="E3975" s="18" t="s">
        <v>529</v>
      </c>
      <c r="F3975" s="188">
        <v>419.7</v>
      </c>
      <c r="G3975" s="35"/>
      <c r="H3975" s="36"/>
    </row>
    <row r="3976" spans="1:8" s="2" customFormat="1" ht="20.399999999999999">
      <c r="A3976" s="35"/>
      <c r="B3976" s="36"/>
      <c r="C3976" s="256" t="s">
        <v>6956</v>
      </c>
      <c r="D3976" s="256" t="s">
        <v>6957</v>
      </c>
      <c r="E3976" s="18" t="s">
        <v>574</v>
      </c>
      <c r="F3976" s="188">
        <v>24.312999999999999</v>
      </c>
      <c r="G3976" s="35"/>
      <c r="H3976" s="36"/>
    </row>
    <row r="3977" spans="1:8" s="2" customFormat="1" ht="20.399999999999999">
      <c r="A3977" s="35"/>
      <c r="B3977" s="36"/>
      <c r="C3977" s="256" t="s">
        <v>2050</v>
      </c>
      <c r="D3977" s="256" t="s">
        <v>2051</v>
      </c>
      <c r="E3977" s="18" t="s">
        <v>529</v>
      </c>
      <c r="F3977" s="188">
        <v>483.7</v>
      </c>
      <c r="G3977" s="35"/>
      <c r="H3977" s="36"/>
    </row>
    <row r="3978" spans="1:8" s="2" customFormat="1" ht="20.399999999999999">
      <c r="A3978" s="35"/>
      <c r="B3978" s="36"/>
      <c r="C3978" s="256" t="s">
        <v>2068</v>
      </c>
      <c r="D3978" s="256" t="s">
        <v>2069</v>
      </c>
      <c r="E3978" s="18" t="s">
        <v>529</v>
      </c>
      <c r="F3978" s="188">
        <v>632.6</v>
      </c>
      <c r="G3978" s="35"/>
      <c r="H3978" s="36"/>
    </row>
    <row r="3979" spans="1:8" s="2" customFormat="1" ht="16.95" customHeight="1">
      <c r="A3979" s="35"/>
      <c r="B3979" s="36"/>
      <c r="C3979" s="256" t="s">
        <v>6973</v>
      </c>
      <c r="D3979" s="256" t="s">
        <v>6974</v>
      </c>
      <c r="E3979" s="18" t="s">
        <v>529</v>
      </c>
      <c r="F3979" s="188">
        <v>483.7</v>
      </c>
      <c r="G3979" s="35"/>
      <c r="H3979" s="36"/>
    </row>
    <row r="3980" spans="1:8" s="2" customFormat="1" ht="16.95" customHeight="1">
      <c r="A3980" s="35"/>
      <c r="B3980" s="36"/>
      <c r="C3980" s="256" t="s">
        <v>6980</v>
      </c>
      <c r="D3980" s="256" t="s">
        <v>6981</v>
      </c>
      <c r="E3980" s="18" t="s">
        <v>529</v>
      </c>
      <c r="F3980" s="188">
        <v>632.6</v>
      </c>
      <c r="G3980" s="35"/>
      <c r="H3980" s="36"/>
    </row>
    <row r="3981" spans="1:8" s="2" customFormat="1" ht="16.95" customHeight="1">
      <c r="A3981" s="35"/>
      <c r="B3981" s="36"/>
      <c r="C3981" s="256" t="s">
        <v>2889</v>
      </c>
      <c r="D3981" s="256" t="s">
        <v>2890</v>
      </c>
      <c r="E3981" s="18" t="s">
        <v>529</v>
      </c>
      <c r="F3981" s="188">
        <v>489</v>
      </c>
      <c r="G3981" s="35"/>
      <c r="H3981" s="36"/>
    </row>
    <row r="3982" spans="1:8" s="2" customFormat="1" ht="30.6">
      <c r="A3982" s="35"/>
      <c r="B3982" s="36"/>
      <c r="C3982" s="256" t="s">
        <v>7088</v>
      </c>
      <c r="D3982" s="256" t="s">
        <v>7089</v>
      </c>
      <c r="E3982" s="18" t="s">
        <v>529</v>
      </c>
      <c r="F3982" s="188">
        <v>483.7</v>
      </c>
      <c r="G3982" s="35"/>
      <c r="H3982" s="36"/>
    </row>
    <row r="3983" spans="1:8" s="2" customFormat="1" ht="16.95" customHeight="1">
      <c r="A3983" s="35"/>
      <c r="B3983" s="36"/>
      <c r="C3983" s="256" t="s">
        <v>7132</v>
      </c>
      <c r="D3983" s="256" t="s">
        <v>7133</v>
      </c>
      <c r="E3983" s="18" t="s">
        <v>529</v>
      </c>
      <c r="F3983" s="188">
        <v>543.70000000000005</v>
      </c>
      <c r="G3983" s="35"/>
      <c r="H3983" s="36"/>
    </row>
    <row r="3984" spans="1:8" s="2" customFormat="1" ht="16.95" customHeight="1">
      <c r="A3984" s="35"/>
      <c r="B3984" s="36"/>
      <c r="C3984" s="256" t="s">
        <v>7513</v>
      </c>
      <c r="D3984" s="256" t="s">
        <v>7514</v>
      </c>
      <c r="E3984" s="18" t="s">
        <v>529</v>
      </c>
      <c r="F3984" s="188">
        <v>419.7</v>
      </c>
      <c r="G3984" s="35"/>
      <c r="H3984" s="36"/>
    </row>
    <row r="3985" spans="1:8" s="2" customFormat="1" ht="16.95" customHeight="1">
      <c r="A3985" s="35"/>
      <c r="B3985" s="36"/>
      <c r="C3985" s="256" t="s">
        <v>4419</v>
      </c>
      <c r="D3985" s="256" t="s">
        <v>4420</v>
      </c>
      <c r="E3985" s="18" t="s">
        <v>529</v>
      </c>
      <c r="F3985" s="188">
        <v>543</v>
      </c>
      <c r="G3985" s="35"/>
      <c r="H3985" s="36"/>
    </row>
    <row r="3986" spans="1:8" s="2" customFormat="1" ht="16.95" customHeight="1">
      <c r="A3986" s="35"/>
      <c r="B3986" s="36"/>
      <c r="C3986" s="256" t="s">
        <v>7136</v>
      </c>
      <c r="D3986" s="256" t="s">
        <v>7137</v>
      </c>
      <c r="E3986" s="18" t="s">
        <v>529</v>
      </c>
      <c r="F3986" s="188">
        <v>428.09399999999999</v>
      </c>
      <c r="G3986" s="35"/>
      <c r="H3986" s="36"/>
    </row>
    <row r="3987" spans="1:8" s="2" customFormat="1" ht="30.6">
      <c r="A3987" s="35"/>
      <c r="B3987" s="36"/>
      <c r="C3987" s="256" t="s">
        <v>7516</v>
      </c>
      <c r="D3987" s="256" t="s">
        <v>7517</v>
      </c>
      <c r="E3987" s="18" t="s">
        <v>529</v>
      </c>
      <c r="F3987" s="188">
        <v>432.291</v>
      </c>
      <c r="G3987" s="35"/>
      <c r="H3987" s="36"/>
    </row>
    <row r="3988" spans="1:8" s="2" customFormat="1" ht="16.95" customHeight="1">
      <c r="A3988" s="35"/>
      <c r="B3988" s="36"/>
      <c r="C3988" s="252" t="s">
        <v>4980</v>
      </c>
      <c r="D3988" s="253" t="s">
        <v>8520</v>
      </c>
      <c r="E3988" s="254" t="s">
        <v>1</v>
      </c>
      <c r="F3988" s="255">
        <v>56.6</v>
      </c>
      <c r="G3988" s="35"/>
      <c r="H3988" s="36"/>
    </row>
    <row r="3989" spans="1:8" s="2" customFormat="1" ht="16.95" customHeight="1">
      <c r="A3989" s="35"/>
      <c r="B3989" s="36"/>
      <c r="C3989" s="256" t="s">
        <v>1</v>
      </c>
      <c r="D3989" s="256" t="s">
        <v>1024</v>
      </c>
      <c r="E3989" s="18" t="s">
        <v>1</v>
      </c>
      <c r="F3989" s="188">
        <v>0</v>
      </c>
      <c r="G3989" s="35"/>
      <c r="H3989" s="36"/>
    </row>
    <row r="3990" spans="1:8" s="2" customFormat="1" ht="16.95" customHeight="1">
      <c r="A3990" s="35"/>
      <c r="B3990" s="36"/>
      <c r="C3990" s="256" t="s">
        <v>1</v>
      </c>
      <c r="D3990" s="256" t="s">
        <v>4979</v>
      </c>
      <c r="E3990" s="18" t="s">
        <v>1</v>
      </c>
      <c r="F3990" s="188">
        <v>56.6</v>
      </c>
      <c r="G3990" s="35"/>
      <c r="H3990" s="36"/>
    </row>
    <row r="3991" spans="1:8" s="2" customFormat="1" ht="16.95" customHeight="1">
      <c r="A3991" s="35"/>
      <c r="B3991" s="36"/>
      <c r="C3991" s="256" t="s">
        <v>4980</v>
      </c>
      <c r="D3991" s="256" t="s">
        <v>590</v>
      </c>
      <c r="E3991" s="18" t="s">
        <v>1</v>
      </c>
      <c r="F3991" s="188">
        <v>56.6</v>
      </c>
      <c r="G3991" s="35"/>
      <c r="H3991" s="36"/>
    </row>
    <row r="3992" spans="1:8" s="2" customFormat="1" ht="16.95" customHeight="1">
      <c r="A3992" s="35"/>
      <c r="B3992" s="36"/>
      <c r="C3992" s="252" t="s">
        <v>5010</v>
      </c>
      <c r="D3992" s="253" t="s">
        <v>6719</v>
      </c>
      <c r="E3992" s="254" t="s">
        <v>1</v>
      </c>
      <c r="F3992" s="255">
        <v>59.3</v>
      </c>
      <c r="G3992" s="35"/>
      <c r="H3992" s="36"/>
    </row>
    <row r="3993" spans="1:8" s="2" customFormat="1" ht="16.95" customHeight="1">
      <c r="A3993" s="35"/>
      <c r="B3993" s="36"/>
      <c r="C3993" s="256" t="s">
        <v>1</v>
      </c>
      <c r="D3993" s="256" t="s">
        <v>4369</v>
      </c>
      <c r="E3993" s="18" t="s">
        <v>1</v>
      </c>
      <c r="F3993" s="188">
        <v>0</v>
      </c>
      <c r="G3993" s="35"/>
      <c r="H3993" s="36"/>
    </row>
    <row r="3994" spans="1:8" s="2" customFormat="1" ht="16.95" customHeight="1">
      <c r="A3994" s="35"/>
      <c r="B3994" s="36"/>
      <c r="C3994" s="256" t="s">
        <v>1</v>
      </c>
      <c r="D3994" s="256" t="s">
        <v>5009</v>
      </c>
      <c r="E3994" s="18" t="s">
        <v>1</v>
      </c>
      <c r="F3994" s="188">
        <v>59.3</v>
      </c>
      <c r="G3994" s="35"/>
      <c r="H3994" s="36"/>
    </row>
    <row r="3995" spans="1:8" s="2" customFormat="1" ht="16.95" customHeight="1">
      <c r="A3995" s="35"/>
      <c r="B3995" s="36"/>
      <c r="C3995" s="256" t="s">
        <v>5010</v>
      </c>
      <c r="D3995" s="256" t="s">
        <v>590</v>
      </c>
      <c r="E3995" s="18" t="s">
        <v>1</v>
      </c>
      <c r="F3995" s="188">
        <v>59.3</v>
      </c>
      <c r="G3995" s="35"/>
      <c r="H3995" s="36"/>
    </row>
    <row r="3996" spans="1:8" s="2" customFormat="1" ht="16.95" customHeight="1">
      <c r="A3996" s="35"/>
      <c r="B3996" s="36"/>
      <c r="C3996" s="257" t="s">
        <v>8511</v>
      </c>
      <c r="D3996" s="35"/>
      <c r="E3996" s="35"/>
      <c r="F3996" s="35"/>
      <c r="G3996" s="35"/>
      <c r="H3996" s="36"/>
    </row>
    <row r="3997" spans="1:8" s="2" customFormat="1" ht="16.95" customHeight="1">
      <c r="A3997" s="35"/>
      <c r="B3997" s="36"/>
      <c r="C3997" s="256" t="s">
        <v>5006</v>
      </c>
      <c r="D3997" s="256" t="s">
        <v>5007</v>
      </c>
      <c r="E3997" s="18" t="s">
        <v>529</v>
      </c>
      <c r="F3997" s="188">
        <v>59.3</v>
      </c>
      <c r="G3997" s="35"/>
      <c r="H3997" s="36"/>
    </row>
    <row r="3998" spans="1:8" s="2" customFormat="1" ht="16.95" customHeight="1">
      <c r="A3998" s="35"/>
      <c r="B3998" s="36"/>
      <c r="C3998" s="256" t="s">
        <v>6977</v>
      </c>
      <c r="D3998" s="256" t="s">
        <v>6978</v>
      </c>
      <c r="E3998" s="18" t="s">
        <v>529</v>
      </c>
      <c r="F3998" s="188">
        <v>59.3</v>
      </c>
      <c r="G3998" s="35"/>
      <c r="H3998" s="36"/>
    </row>
    <row r="3999" spans="1:8" s="2" customFormat="1" ht="16.95" customHeight="1">
      <c r="A3999" s="35"/>
      <c r="B3999" s="36"/>
      <c r="C3999" s="256" t="s">
        <v>4396</v>
      </c>
      <c r="D3999" s="256" t="s">
        <v>4397</v>
      </c>
      <c r="E3999" s="18" t="s">
        <v>529</v>
      </c>
      <c r="F3999" s="188">
        <v>275.5</v>
      </c>
      <c r="G3999" s="35"/>
      <c r="H3999" s="36"/>
    </row>
    <row r="4000" spans="1:8" s="2" customFormat="1" ht="16.95" customHeight="1">
      <c r="A4000" s="35"/>
      <c r="B4000" s="36"/>
      <c r="C4000" s="256" t="s">
        <v>4419</v>
      </c>
      <c r="D4000" s="256" t="s">
        <v>4420</v>
      </c>
      <c r="E4000" s="18" t="s">
        <v>529</v>
      </c>
      <c r="F4000" s="188">
        <v>543</v>
      </c>
      <c r="G4000" s="35"/>
      <c r="H4000" s="36"/>
    </row>
    <row r="4001" spans="1:8" s="2" customFormat="1" ht="20.399999999999999">
      <c r="A4001" s="35"/>
      <c r="B4001" s="36"/>
      <c r="C4001" s="256" t="s">
        <v>4401</v>
      </c>
      <c r="D4001" s="256" t="s">
        <v>4402</v>
      </c>
      <c r="E4001" s="18" t="s">
        <v>529</v>
      </c>
      <c r="F4001" s="188">
        <v>521.798</v>
      </c>
      <c r="G4001" s="35"/>
      <c r="H4001" s="36"/>
    </row>
    <row r="4002" spans="1:8" s="2" customFormat="1" ht="16.95" customHeight="1">
      <c r="A4002" s="35"/>
      <c r="B4002" s="36"/>
      <c r="C4002" s="252" t="s">
        <v>4992</v>
      </c>
      <c r="D4002" s="253" t="s">
        <v>6721</v>
      </c>
      <c r="E4002" s="254" t="s">
        <v>1</v>
      </c>
      <c r="F4002" s="255">
        <v>88.9</v>
      </c>
      <c r="G4002" s="35"/>
      <c r="H4002" s="36"/>
    </row>
    <row r="4003" spans="1:8" s="2" customFormat="1" ht="16.95" customHeight="1">
      <c r="A4003" s="35"/>
      <c r="B4003" s="36"/>
      <c r="C4003" s="256" t="s">
        <v>1</v>
      </c>
      <c r="D4003" s="256" t="s">
        <v>4369</v>
      </c>
      <c r="E4003" s="18" t="s">
        <v>1</v>
      </c>
      <c r="F4003" s="188">
        <v>0</v>
      </c>
      <c r="G4003" s="35"/>
      <c r="H4003" s="36"/>
    </row>
    <row r="4004" spans="1:8" s="2" customFormat="1" ht="16.95" customHeight="1">
      <c r="A4004" s="35"/>
      <c r="B4004" s="36"/>
      <c r="C4004" s="256" t="s">
        <v>1</v>
      </c>
      <c r="D4004" s="256" t="s">
        <v>4991</v>
      </c>
      <c r="E4004" s="18" t="s">
        <v>1</v>
      </c>
      <c r="F4004" s="188">
        <v>88.9</v>
      </c>
      <c r="G4004" s="35"/>
      <c r="H4004" s="36"/>
    </row>
    <row r="4005" spans="1:8" s="2" customFormat="1" ht="16.95" customHeight="1">
      <c r="A4005" s="35"/>
      <c r="B4005" s="36"/>
      <c r="C4005" s="256" t="s">
        <v>4992</v>
      </c>
      <c r="D4005" s="256" t="s">
        <v>590</v>
      </c>
      <c r="E4005" s="18" t="s">
        <v>1</v>
      </c>
      <c r="F4005" s="188">
        <v>88.9</v>
      </c>
      <c r="G4005" s="35"/>
      <c r="H4005" s="36"/>
    </row>
    <row r="4006" spans="1:8" s="2" customFormat="1" ht="16.95" customHeight="1">
      <c r="A4006" s="35"/>
      <c r="B4006" s="36"/>
      <c r="C4006" s="257" t="s">
        <v>8511</v>
      </c>
      <c r="D4006" s="35"/>
      <c r="E4006" s="35"/>
      <c r="F4006" s="35"/>
      <c r="G4006" s="35"/>
      <c r="H4006" s="36"/>
    </row>
    <row r="4007" spans="1:8" s="2" customFormat="1" ht="16.95" customHeight="1">
      <c r="A4007" s="35"/>
      <c r="B4007" s="36"/>
      <c r="C4007" s="256" t="s">
        <v>4988</v>
      </c>
      <c r="D4007" s="256" t="s">
        <v>4989</v>
      </c>
      <c r="E4007" s="18" t="s">
        <v>529</v>
      </c>
      <c r="F4007" s="188">
        <v>88.9</v>
      </c>
      <c r="G4007" s="35"/>
      <c r="H4007" s="36"/>
    </row>
    <row r="4008" spans="1:8" s="2" customFormat="1" ht="20.399999999999999">
      <c r="A4008" s="35"/>
      <c r="B4008" s="36"/>
      <c r="C4008" s="256" t="s">
        <v>2068</v>
      </c>
      <c r="D4008" s="256" t="s">
        <v>2069</v>
      </c>
      <c r="E4008" s="18" t="s">
        <v>529</v>
      </c>
      <c r="F4008" s="188">
        <v>632.6</v>
      </c>
      <c r="G4008" s="35"/>
      <c r="H4008" s="36"/>
    </row>
    <row r="4009" spans="1:8" s="2" customFormat="1" ht="16.95" customHeight="1">
      <c r="A4009" s="35"/>
      <c r="B4009" s="36"/>
      <c r="C4009" s="256" t="s">
        <v>6980</v>
      </c>
      <c r="D4009" s="256" t="s">
        <v>6981</v>
      </c>
      <c r="E4009" s="18" t="s">
        <v>529</v>
      </c>
      <c r="F4009" s="188">
        <v>632.6</v>
      </c>
      <c r="G4009" s="35"/>
      <c r="H4009" s="36"/>
    </row>
    <row r="4010" spans="1:8" s="2" customFormat="1" ht="16.95" customHeight="1">
      <c r="A4010" s="35"/>
      <c r="B4010" s="36"/>
      <c r="C4010" s="256" t="s">
        <v>2883</v>
      </c>
      <c r="D4010" s="256" t="s">
        <v>2884</v>
      </c>
      <c r="E4010" s="18" t="s">
        <v>529</v>
      </c>
      <c r="F4010" s="188">
        <v>88.9</v>
      </c>
      <c r="G4010" s="35"/>
      <c r="H4010" s="36"/>
    </row>
    <row r="4011" spans="1:8" s="2" customFormat="1" ht="20.399999999999999">
      <c r="A4011" s="35"/>
      <c r="B4011" s="36"/>
      <c r="C4011" s="256" t="s">
        <v>2918</v>
      </c>
      <c r="D4011" s="256" t="s">
        <v>2919</v>
      </c>
      <c r="E4011" s="18" t="s">
        <v>529</v>
      </c>
      <c r="F4011" s="188">
        <v>141.864</v>
      </c>
      <c r="G4011" s="35"/>
      <c r="H4011" s="36"/>
    </row>
    <row r="4012" spans="1:8" s="2" customFormat="1" ht="20.399999999999999">
      <c r="A4012" s="35"/>
      <c r="B4012" s="36"/>
      <c r="C4012" s="256" t="s">
        <v>4344</v>
      </c>
      <c r="D4012" s="256" t="s">
        <v>4345</v>
      </c>
      <c r="E4012" s="18" t="s">
        <v>529</v>
      </c>
      <c r="F4012" s="188">
        <v>94.2</v>
      </c>
      <c r="G4012" s="35"/>
      <c r="H4012" s="36"/>
    </row>
    <row r="4013" spans="1:8" s="2" customFormat="1" ht="20.399999999999999">
      <c r="A4013" s="35"/>
      <c r="B4013" s="36"/>
      <c r="C4013" s="256" t="s">
        <v>7484</v>
      </c>
      <c r="D4013" s="256" t="s">
        <v>7485</v>
      </c>
      <c r="E4013" s="18" t="s">
        <v>529</v>
      </c>
      <c r="F4013" s="188">
        <v>90.677999999999997</v>
      </c>
      <c r="G4013" s="35"/>
      <c r="H4013" s="36"/>
    </row>
    <row r="4014" spans="1:8" s="2" customFormat="1" ht="16.95" customHeight="1">
      <c r="A4014" s="35"/>
      <c r="B4014" s="36"/>
      <c r="C4014" s="252" t="s">
        <v>4986</v>
      </c>
      <c r="D4014" s="253" t="s">
        <v>6723</v>
      </c>
      <c r="E4014" s="254" t="s">
        <v>1</v>
      </c>
      <c r="F4014" s="255">
        <v>22.9</v>
      </c>
      <c r="G4014" s="35"/>
      <c r="H4014" s="36"/>
    </row>
    <row r="4015" spans="1:8" s="2" customFormat="1" ht="16.95" customHeight="1">
      <c r="A4015" s="35"/>
      <c r="B4015" s="36"/>
      <c r="C4015" s="256" t="s">
        <v>1</v>
      </c>
      <c r="D4015" s="256" t="s">
        <v>4369</v>
      </c>
      <c r="E4015" s="18" t="s">
        <v>1</v>
      </c>
      <c r="F4015" s="188">
        <v>0</v>
      </c>
      <c r="G4015" s="35"/>
      <c r="H4015" s="36"/>
    </row>
    <row r="4016" spans="1:8" s="2" customFormat="1" ht="16.95" customHeight="1">
      <c r="A4016" s="35"/>
      <c r="B4016" s="36"/>
      <c r="C4016" s="256" t="s">
        <v>1</v>
      </c>
      <c r="D4016" s="256" t="s">
        <v>4985</v>
      </c>
      <c r="E4016" s="18" t="s">
        <v>1</v>
      </c>
      <c r="F4016" s="188">
        <v>22.9</v>
      </c>
      <c r="G4016" s="35"/>
      <c r="H4016" s="36"/>
    </row>
    <row r="4017" spans="1:8" s="2" customFormat="1" ht="16.95" customHeight="1">
      <c r="A4017" s="35"/>
      <c r="B4017" s="36"/>
      <c r="C4017" s="256" t="s">
        <v>4986</v>
      </c>
      <c r="D4017" s="256" t="s">
        <v>590</v>
      </c>
      <c r="E4017" s="18" t="s">
        <v>1</v>
      </c>
      <c r="F4017" s="188">
        <v>22.9</v>
      </c>
      <c r="G4017" s="35"/>
      <c r="H4017" s="36"/>
    </row>
    <row r="4018" spans="1:8" s="2" customFormat="1" ht="16.95" customHeight="1">
      <c r="A4018" s="35"/>
      <c r="B4018" s="36"/>
      <c r="C4018" s="257" t="s">
        <v>8511</v>
      </c>
      <c r="D4018" s="35"/>
      <c r="E4018" s="35"/>
      <c r="F4018" s="35"/>
      <c r="G4018" s="35"/>
      <c r="H4018" s="36"/>
    </row>
    <row r="4019" spans="1:8" s="2" customFormat="1" ht="16.95" customHeight="1">
      <c r="A4019" s="35"/>
      <c r="B4019" s="36"/>
      <c r="C4019" s="256" t="s">
        <v>4982</v>
      </c>
      <c r="D4019" s="256" t="s">
        <v>4983</v>
      </c>
      <c r="E4019" s="18" t="s">
        <v>529</v>
      </c>
      <c r="F4019" s="188">
        <v>22.9</v>
      </c>
      <c r="G4019" s="35"/>
      <c r="H4019" s="36"/>
    </row>
    <row r="4020" spans="1:8" s="2" customFormat="1" ht="16.95" customHeight="1">
      <c r="A4020" s="35"/>
      <c r="B4020" s="36"/>
      <c r="C4020" s="256" t="s">
        <v>4396</v>
      </c>
      <c r="D4020" s="256" t="s">
        <v>4397</v>
      </c>
      <c r="E4020" s="18" t="s">
        <v>529</v>
      </c>
      <c r="F4020" s="188">
        <v>275.5</v>
      </c>
      <c r="G4020" s="35"/>
      <c r="H4020" s="36"/>
    </row>
    <row r="4021" spans="1:8" s="2" customFormat="1" ht="16.95" customHeight="1">
      <c r="A4021" s="35"/>
      <c r="B4021" s="36"/>
      <c r="C4021" s="256" t="s">
        <v>4424</v>
      </c>
      <c r="D4021" s="256" t="s">
        <v>4425</v>
      </c>
      <c r="E4021" s="18" t="s">
        <v>529</v>
      </c>
      <c r="F4021" s="188">
        <v>216.2</v>
      </c>
      <c r="G4021" s="35"/>
      <c r="H4021" s="36"/>
    </row>
    <row r="4022" spans="1:8" s="2" customFormat="1" ht="20.399999999999999">
      <c r="A4022" s="35"/>
      <c r="B4022" s="36"/>
      <c r="C4022" s="256" t="s">
        <v>4401</v>
      </c>
      <c r="D4022" s="256" t="s">
        <v>4402</v>
      </c>
      <c r="E4022" s="18" t="s">
        <v>529</v>
      </c>
      <c r="F4022" s="188">
        <v>521.798</v>
      </c>
      <c r="G4022" s="35"/>
      <c r="H4022" s="36"/>
    </row>
    <row r="4023" spans="1:8" s="2" customFormat="1" ht="16.95" customHeight="1">
      <c r="A4023" s="35"/>
      <c r="B4023" s="36"/>
      <c r="C4023" s="252" t="s">
        <v>5026</v>
      </c>
      <c r="D4023" s="253" t="s">
        <v>6725</v>
      </c>
      <c r="E4023" s="254" t="s">
        <v>1</v>
      </c>
      <c r="F4023" s="255">
        <v>60</v>
      </c>
      <c r="G4023" s="35"/>
      <c r="H4023" s="36"/>
    </row>
    <row r="4024" spans="1:8" s="2" customFormat="1" ht="16.95" customHeight="1">
      <c r="A4024" s="35"/>
      <c r="B4024" s="36"/>
      <c r="C4024" s="256" t="s">
        <v>1</v>
      </c>
      <c r="D4024" s="256" t="s">
        <v>4369</v>
      </c>
      <c r="E4024" s="18" t="s">
        <v>1</v>
      </c>
      <c r="F4024" s="188">
        <v>0</v>
      </c>
      <c r="G4024" s="35"/>
      <c r="H4024" s="36"/>
    </row>
    <row r="4025" spans="1:8" s="2" customFormat="1" ht="16.95" customHeight="1">
      <c r="A4025" s="35"/>
      <c r="B4025" s="36"/>
      <c r="C4025" s="256" t="s">
        <v>1</v>
      </c>
      <c r="D4025" s="256" t="s">
        <v>940</v>
      </c>
      <c r="E4025" s="18" t="s">
        <v>1</v>
      </c>
      <c r="F4025" s="188">
        <v>60</v>
      </c>
      <c r="G4025" s="35"/>
      <c r="H4025" s="36"/>
    </row>
    <row r="4026" spans="1:8" s="2" customFormat="1" ht="16.95" customHeight="1">
      <c r="A4026" s="35"/>
      <c r="B4026" s="36"/>
      <c r="C4026" s="256" t="s">
        <v>5026</v>
      </c>
      <c r="D4026" s="256" t="s">
        <v>590</v>
      </c>
      <c r="E4026" s="18" t="s">
        <v>1</v>
      </c>
      <c r="F4026" s="188">
        <v>60</v>
      </c>
      <c r="G4026" s="35"/>
      <c r="H4026" s="36"/>
    </row>
    <row r="4027" spans="1:8" s="2" customFormat="1" ht="16.95" customHeight="1">
      <c r="A4027" s="35"/>
      <c r="B4027" s="36"/>
      <c r="C4027" s="257" t="s">
        <v>8511</v>
      </c>
      <c r="D4027" s="35"/>
      <c r="E4027" s="35"/>
      <c r="F4027" s="35"/>
      <c r="G4027" s="35"/>
      <c r="H4027" s="36"/>
    </row>
    <row r="4028" spans="1:8" s="2" customFormat="1" ht="16.95" customHeight="1">
      <c r="A4028" s="35"/>
      <c r="B4028" s="36"/>
      <c r="C4028" s="256" t="s">
        <v>5023</v>
      </c>
      <c r="D4028" s="256" t="s">
        <v>5024</v>
      </c>
      <c r="E4028" s="18" t="s">
        <v>529</v>
      </c>
      <c r="F4028" s="188">
        <v>60</v>
      </c>
      <c r="G4028" s="35"/>
      <c r="H4028" s="36"/>
    </row>
    <row r="4029" spans="1:8" s="2" customFormat="1" ht="20.399999999999999">
      <c r="A4029" s="35"/>
      <c r="B4029" s="36"/>
      <c r="C4029" s="256" t="s">
        <v>2068</v>
      </c>
      <c r="D4029" s="256" t="s">
        <v>2069</v>
      </c>
      <c r="E4029" s="18" t="s">
        <v>529</v>
      </c>
      <c r="F4029" s="188">
        <v>632.6</v>
      </c>
      <c r="G4029" s="35"/>
      <c r="H4029" s="36"/>
    </row>
    <row r="4030" spans="1:8" s="2" customFormat="1" ht="16.95" customHeight="1">
      <c r="A4030" s="35"/>
      <c r="B4030" s="36"/>
      <c r="C4030" s="256" t="s">
        <v>6980</v>
      </c>
      <c r="D4030" s="256" t="s">
        <v>6981</v>
      </c>
      <c r="E4030" s="18" t="s">
        <v>529</v>
      </c>
      <c r="F4030" s="188">
        <v>632.6</v>
      </c>
      <c r="G4030" s="35"/>
      <c r="H4030" s="36"/>
    </row>
    <row r="4031" spans="1:8" s="2" customFormat="1" ht="16.95" customHeight="1">
      <c r="A4031" s="35"/>
      <c r="B4031" s="36"/>
      <c r="C4031" s="256" t="s">
        <v>7132</v>
      </c>
      <c r="D4031" s="256" t="s">
        <v>7133</v>
      </c>
      <c r="E4031" s="18" t="s">
        <v>529</v>
      </c>
      <c r="F4031" s="188">
        <v>543.70000000000005</v>
      </c>
      <c r="G4031" s="35"/>
      <c r="H4031" s="36"/>
    </row>
    <row r="4032" spans="1:8" s="2" customFormat="1" ht="16.95" customHeight="1">
      <c r="A4032" s="35"/>
      <c r="B4032" s="36"/>
      <c r="C4032" s="256" t="s">
        <v>4396</v>
      </c>
      <c r="D4032" s="256" t="s">
        <v>4397</v>
      </c>
      <c r="E4032" s="18" t="s">
        <v>529</v>
      </c>
      <c r="F4032" s="188">
        <v>275.5</v>
      </c>
      <c r="G4032" s="35"/>
      <c r="H4032" s="36"/>
    </row>
    <row r="4033" spans="1:8" s="2" customFormat="1" ht="16.95" customHeight="1">
      <c r="A4033" s="35"/>
      <c r="B4033" s="36"/>
      <c r="C4033" s="256" t="s">
        <v>4424</v>
      </c>
      <c r="D4033" s="256" t="s">
        <v>4425</v>
      </c>
      <c r="E4033" s="18" t="s">
        <v>529</v>
      </c>
      <c r="F4033" s="188">
        <v>216.2</v>
      </c>
      <c r="G4033" s="35"/>
      <c r="H4033" s="36"/>
    </row>
    <row r="4034" spans="1:8" s="2" customFormat="1" ht="16.95" customHeight="1">
      <c r="A4034" s="35"/>
      <c r="B4034" s="36"/>
      <c r="C4034" s="256" t="s">
        <v>7144</v>
      </c>
      <c r="D4034" s="256" t="s">
        <v>7145</v>
      </c>
      <c r="E4034" s="18" t="s">
        <v>529</v>
      </c>
      <c r="F4034" s="188">
        <v>61.2</v>
      </c>
      <c r="G4034" s="35"/>
      <c r="H4034" s="36"/>
    </row>
    <row r="4035" spans="1:8" s="2" customFormat="1" ht="20.399999999999999">
      <c r="A4035" s="35"/>
      <c r="B4035" s="36"/>
      <c r="C4035" s="256" t="s">
        <v>4401</v>
      </c>
      <c r="D4035" s="256" t="s">
        <v>4402</v>
      </c>
      <c r="E4035" s="18" t="s">
        <v>529</v>
      </c>
      <c r="F4035" s="188">
        <v>521.798</v>
      </c>
      <c r="G4035" s="35"/>
      <c r="H4035" s="36"/>
    </row>
    <row r="4036" spans="1:8" s="2" customFormat="1" ht="16.95" customHeight="1">
      <c r="A4036" s="35"/>
      <c r="B4036" s="36"/>
      <c r="C4036" s="252" t="s">
        <v>5015</v>
      </c>
      <c r="D4036" s="253" t="s">
        <v>6726</v>
      </c>
      <c r="E4036" s="254" t="s">
        <v>1</v>
      </c>
      <c r="F4036" s="255">
        <v>64</v>
      </c>
      <c r="G4036" s="35"/>
      <c r="H4036" s="36"/>
    </row>
    <row r="4037" spans="1:8" s="2" customFormat="1" ht="16.95" customHeight="1">
      <c r="A4037" s="35"/>
      <c r="B4037" s="36"/>
      <c r="C4037" s="256" t="s">
        <v>1</v>
      </c>
      <c r="D4037" s="256" t="s">
        <v>4369</v>
      </c>
      <c r="E4037" s="18" t="s">
        <v>1</v>
      </c>
      <c r="F4037" s="188">
        <v>0</v>
      </c>
      <c r="G4037" s="35"/>
      <c r="H4037" s="36"/>
    </row>
    <row r="4038" spans="1:8" s="2" customFormat="1" ht="16.95" customHeight="1">
      <c r="A4038" s="35"/>
      <c r="B4038" s="36"/>
      <c r="C4038" s="256" t="s">
        <v>1</v>
      </c>
      <c r="D4038" s="256" t="s">
        <v>958</v>
      </c>
      <c r="E4038" s="18" t="s">
        <v>1</v>
      </c>
      <c r="F4038" s="188">
        <v>64</v>
      </c>
      <c r="G4038" s="35"/>
      <c r="H4038" s="36"/>
    </row>
    <row r="4039" spans="1:8" s="2" customFormat="1" ht="16.95" customHeight="1">
      <c r="A4039" s="35"/>
      <c r="B4039" s="36"/>
      <c r="C4039" s="256" t="s">
        <v>5015</v>
      </c>
      <c r="D4039" s="256" t="s">
        <v>590</v>
      </c>
      <c r="E4039" s="18" t="s">
        <v>1</v>
      </c>
      <c r="F4039" s="188">
        <v>64</v>
      </c>
      <c r="G4039" s="35"/>
      <c r="H4039" s="36"/>
    </row>
    <row r="4040" spans="1:8" s="2" customFormat="1" ht="16.95" customHeight="1">
      <c r="A4040" s="35"/>
      <c r="B4040" s="36"/>
      <c r="C4040" s="257" t="s">
        <v>8511</v>
      </c>
      <c r="D4040" s="35"/>
      <c r="E4040" s="35"/>
      <c r="F4040" s="35"/>
      <c r="G4040" s="35"/>
      <c r="H4040" s="36"/>
    </row>
    <row r="4041" spans="1:8" s="2" customFormat="1" ht="16.95" customHeight="1">
      <c r="A4041" s="35"/>
      <c r="B4041" s="36"/>
      <c r="C4041" s="256" t="s">
        <v>5012</v>
      </c>
      <c r="D4041" s="256" t="s">
        <v>5013</v>
      </c>
      <c r="E4041" s="18" t="s">
        <v>529</v>
      </c>
      <c r="F4041" s="188">
        <v>64</v>
      </c>
      <c r="G4041" s="35"/>
      <c r="H4041" s="36"/>
    </row>
    <row r="4042" spans="1:8" s="2" customFormat="1" ht="20.399999999999999">
      <c r="A4042" s="35"/>
      <c r="B4042" s="36"/>
      <c r="C4042" s="256" t="s">
        <v>6956</v>
      </c>
      <c r="D4042" s="256" t="s">
        <v>6957</v>
      </c>
      <c r="E4042" s="18" t="s">
        <v>574</v>
      </c>
      <c r="F4042" s="188">
        <v>24.312999999999999</v>
      </c>
      <c r="G4042" s="35"/>
      <c r="H4042" s="36"/>
    </row>
    <row r="4043" spans="1:8" s="2" customFormat="1" ht="20.399999999999999">
      <c r="A4043" s="35"/>
      <c r="B4043" s="36"/>
      <c r="C4043" s="256" t="s">
        <v>2050</v>
      </c>
      <c r="D4043" s="256" t="s">
        <v>2051</v>
      </c>
      <c r="E4043" s="18" t="s">
        <v>529</v>
      </c>
      <c r="F4043" s="188">
        <v>483.7</v>
      </c>
      <c r="G4043" s="35"/>
      <c r="H4043" s="36"/>
    </row>
    <row r="4044" spans="1:8" s="2" customFormat="1" ht="20.399999999999999">
      <c r="A4044" s="35"/>
      <c r="B4044" s="36"/>
      <c r="C4044" s="256" t="s">
        <v>2068</v>
      </c>
      <c r="D4044" s="256" t="s">
        <v>2069</v>
      </c>
      <c r="E4044" s="18" t="s">
        <v>529</v>
      </c>
      <c r="F4044" s="188">
        <v>632.6</v>
      </c>
      <c r="G4044" s="35"/>
      <c r="H4044" s="36"/>
    </row>
    <row r="4045" spans="1:8" s="2" customFormat="1" ht="16.95" customHeight="1">
      <c r="A4045" s="35"/>
      <c r="B4045" s="36"/>
      <c r="C4045" s="256" t="s">
        <v>6973</v>
      </c>
      <c r="D4045" s="256" t="s">
        <v>6974</v>
      </c>
      <c r="E4045" s="18" t="s">
        <v>529</v>
      </c>
      <c r="F4045" s="188">
        <v>483.7</v>
      </c>
      <c r="G4045" s="35"/>
      <c r="H4045" s="36"/>
    </row>
    <row r="4046" spans="1:8" s="2" customFormat="1" ht="16.95" customHeight="1">
      <c r="A4046" s="35"/>
      <c r="B4046" s="36"/>
      <c r="C4046" s="256" t="s">
        <v>6980</v>
      </c>
      <c r="D4046" s="256" t="s">
        <v>6981</v>
      </c>
      <c r="E4046" s="18" t="s">
        <v>529</v>
      </c>
      <c r="F4046" s="188">
        <v>632.6</v>
      </c>
      <c r="G4046" s="35"/>
      <c r="H4046" s="36"/>
    </row>
    <row r="4047" spans="1:8" s="2" customFormat="1" ht="16.95" customHeight="1">
      <c r="A4047" s="35"/>
      <c r="B4047" s="36"/>
      <c r="C4047" s="256" t="s">
        <v>2889</v>
      </c>
      <c r="D4047" s="256" t="s">
        <v>2890</v>
      </c>
      <c r="E4047" s="18" t="s">
        <v>529</v>
      </c>
      <c r="F4047" s="188">
        <v>489</v>
      </c>
      <c r="G4047" s="35"/>
      <c r="H4047" s="36"/>
    </row>
    <row r="4048" spans="1:8" s="2" customFormat="1" ht="30.6">
      <c r="A4048" s="35"/>
      <c r="B4048" s="36"/>
      <c r="C4048" s="256" t="s">
        <v>7088</v>
      </c>
      <c r="D4048" s="256" t="s">
        <v>7089</v>
      </c>
      <c r="E4048" s="18" t="s">
        <v>529</v>
      </c>
      <c r="F4048" s="188">
        <v>483.7</v>
      </c>
      <c r="G4048" s="35"/>
      <c r="H4048" s="36"/>
    </row>
    <row r="4049" spans="1:8" s="2" customFormat="1" ht="16.95" customHeight="1">
      <c r="A4049" s="35"/>
      <c r="B4049" s="36"/>
      <c r="C4049" s="256" t="s">
        <v>7132</v>
      </c>
      <c r="D4049" s="256" t="s">
        <v>7133</v>
      </c>
      <c r="E4049" s="18" t="s">
        <v>529</v>
      </c>
      <c r="F4049" s="188">
        <v>543.70000000000005</v>
      </c>
      <c r="G4049" s="35"/>
      <c r="H4049" s="36"/>
    </row>
    <row r="4050" spans="1:8" s="2" customFormat="1" ht="16.95" customHeight="1">
      <c r="A4050" s="35"/>
      <c r="B4050" s="36"/>
      <c r="C4050" s="256" t="s">
        <v>7521</v>
      </c>
      <c r="D4050" s="256" t="s">
        <v>7522</v>
      </c>
      <c r="E4050" s="18" t="s">
        <v>529</v>
      </c>
      <c r="F4050" s="188">
        <v>64</v>
      </c>
      <c r="G4050" s="35"/>
      <c r="H4050" s="36"/>
    </row>
    <row r="4051" spans="1:8" s="2" customFormat="1" ht="16.95" customHeight="1">
      <c r="A4051" s="35"/>
      <c r="B4051" s="36"/>
      <c r="C4051" s="256" t="s">
        <v>4419</v>
      </c>
      <c r="D4051" s="256" t="s">
        <v>4420</v>
      </c>
      <c r="E4051" s="18" t="s">
        <v>529</v>
      </c>
      <c r="F4051" s="188">
        <v>543</v>
      </c>
      <c r="G4051" s="35"/>
      <c r="H4051" s="36"/>
    </row>
    <row r="4052" spans="1:8" s="2" customFormat="1" ht="16.95" customHeight="1">
      <c r="A4052" s="35"/>
      <c r="B4052" s="36"/>
      <c r="C4052" s="256" t="s">
        <v>7141</v>
      </c>
      <c r="D4052" s="256" t="s">
        <v>7142</v>
      </c>
      <c r="E4052" s="18" t="s">
        <v>529</v>
      </c>
      <c r="F4052" s="188">
        <v>64</v>
      </c>
      <c r="G4052" s="35"/>
      <c r="H4052" s="36"/>
    </row>
    <row r="4053" spans="1:8" s="2" customFormat="1" ht="30.6">
      <c r="A4053" s="35"/>
      <c r="B4053" s="36"/>
      <c r="C4053" s="256" t="s">
        <v>7524</v>
      </c>
      <c r="D4053" s="256" t="s">
        <v>7525</v>
      </c>
      <c r="E4053" s="18" t="s">
        <v>529</v>
      </c>
      <c r="F4053" s="188">
        <v>64</v>
      </c>
      <c r="G4053" s="35"/>
      <c r="H4053" s="36"/>
    </row>
    <row r="4054" spans="1:8" s="2" customFormat="1" ht="16.95" customHeight="1">
      <c r="A4054" s="35"/>
      <c r="B4054" s="36"/>
      <c r="C4054" s="252" t="s">
        <v>4998</v>
      </c>
      <c r="D4054" s="253" t="s">
        <v>6727</v>
      </c>
      <c r="E4054" s="254" t="s">
        <v>1</v>
      </c>
      <c r="F4054" s="255">
        <v>85.8</v>
      </c>
      <c r="G4054" s="35"/>
      <c r="H4054" s="36"/>
    </row>
    <row r="4055" spans="1:8" s="2" customFormat="1" ht="16.95" customHeight="1">
      <c r="A4055" s="35"/>
      <c r="B4055" s="36"/>
      <c r="C4055" s="256" t="s">
        <v>1</v>
      </c>
      <c r="D4055" s="256" t="s">
        <v>4369</v>
      </c>
      <c r="E4055" s="18" t="s">
        <v>1</v>
      </c>
      <c r="F4055" s="188">
        <v>0</v>
      </c>
      <c r="G4055" s="35"/>
      <c r="H4055" s="36"/>
    </row>
    <row r="4056" spans="1:8" s="2" customFormat="1" ht="16.95" customHeight="1">
      <c r="A4056" s="35"/>
      <c r="B4056" s="36"/>
      <c r="C4056" s="256" t="s">
        <v>1</v>
      </c>
      <c r="D4056" s="256" t="s">
        <v>4997</v>
      </c>
      <c r="E4056" s="18" t="s">
        <v>1</v>
      </c>
      <c r="F4056" s="188">
        <v>85.8</v>
      </c>
      <c r="G4056" s="35"/>
      <c r="H4056" s="36"/>
    </row>
    <row r="4057" spans="1:8" s="2" customFormat="1" ht="16.95" customHeight="1">
      <c r="A4057" s="35"/>
      <c r="B4057" s="36"/>
      <c r="C4057" s="256" t="s">
        <v>4998</v>
      </c>
      <c r="D4057" s="256" t="s">
        <v>590</v>
      </c>
      <c r="E4057" s="18" t="s">
        <v>1</v>
      </c>
      <c r="F4057" s="188">
        <v>85.8</v>
      </c>
      <c r="G4057" s="35"/>
      <c r="H4057" s="36"/>
    </row>
    <row r="4058" spans="1:8" s="2" customFormat="1" ht="16.95" customHeight="1">
      <c r="A4058" s="35"/>
      <c r="B4058" s="36"/>
      <c r="C4058" s="257" t="s">
        <v>8511</v>
      </c>
      <c r="D4058" s="35"/>
      <c r="E4058" s="35"/>
      <c r="F4058" s="35"/>
      <c r="G4058" s="35"/>
      <c r="H4058" s="36"/>
    </row>
    <row r="4059" spans="1:8" s="2" customFormat="1" ht="16.95" customHeight="1">
      <c r="A4059" s="35"/>
      <c r="B4059" s="36"/>
      <c r="C4059" s="256" t="s">
        <v>4994</v>
      </c>
      <c r="D4059" s="256" t="s">
        <v>4995</v>
      </c>
      <c r="E4059" s="18" t="s">
        <v>529</v>
      </c>
      <c r="F4059" s="188">
        <v>85.8</v>
      </c>
      <c r="G4059" s="35"/>
      <c r="H4059" s="36"/>
    </row>
    <row r="4060" spans="1:8" s="2" customFormat="1" ht="16.95" customHeight="1">
      <c r="A4060" s="35"/>
      <c r="B4060" s="36"/>
      <c r="C4060" s="256" t="s">
        <v>4396</v>
      </c>
      <c r="D4060" s="256" t="s">
        <v>4397</v>
      </c>
      <c r="E4060" s="18" t="s">
        <v>529</v>
      </c>
      <c r="F4060" s="188">
        <v>275.5</v>
      </c>
      <c r="G4060" s="35"/>
      <c r="H4060" s="36"/>
    </row>
    <row r="4061" spans="1:8" s="2" customFormat="1" ht="16.95" customHeight="1">
      <c r="A4061" s="35"/>
      <c r="B4061" s="36"/>
      <c r="C4061" s="256" t="s">
        <v>4424</v>
      </c>
      <c r="D4061" s="256" t="s">
        <v>4425</v>
      </c>
      <c r="E4061" s="18" t="s">
        <v>529</v>
      </c>
      <c r="F4061" s="188">
        <v>216.2</v>
      </c>
      <c r="G4061" s="35"/>
      <c r="H4061" s="36"/>
    </row>
    <row r="4062" spans="1:8" s="2" customFormat="1" ht="20.399999999999999">
      <c r="A4062" s="35"/>
      <c r="B4062" s="36"/>
      <c r="C4062" s="256" t="s">
        <v>4401</v>
      </c>
      <c r="D4062" s="256" t="s">
        <v>4402</v>
      </c>
      <c r="E4062" s="18" t="s">
        <v>529</v>
      </c>
      <c r="F4062" s="188">
        <v>521.798</v>
      </c>
      <c r="G4062" s="35"/>
      <c r="H4062" s="36"/>
    </row>
    <row r="4063" spans="1:8" s="2" customFormat="1" ht="16.95" customHeight="1">
      <c r="A4063" s="35"/>
      <c r="B4063" s="36"/>
      <c r="C4063" s="252" t="s">
        <v>5021</v>
      </c>
      <c r="D4063" s="253" t="s">
        <v>6728</v>
      </c>
      <c r="E4063" s="254" t="s">
        <v>1</v>
      </c>
      <c r="F4063" s="255">
        <v>47.5</v>
      </c>
      <c r="G4063" s="35"/>
      <c r="H4063" s="36"/>
    </row>
    <row r="4064" spans="1:8" s="2" customFormat="1" ht="16.95" customHeight="1">
      <c r="A4064" s="35"/>
      <c r="B4064" s="36"/>
      <c r="C4064" s="256" t="s">
        <v>1</v>
      </c>
      <c r="D4064" s="256" t="s">
        <v>4369</v>
      </c>
      <c r="E4064" s="18" t="s">
        <v>1</v>
      </c>
      <c r="F4064" s="188">
        <v>0</v>
      </c>
      <c r="G4064" s="35"/>
      <c r="H4064" s="36"/>
    </row>
    <row r="4065" spans="1:8" s="2" customFormat="1" ht="16.95" customHeight="1">
      <c r="A4065" s="35"/>
      <c r="B4065" s="36"/>
      <c r="C4065" s="256" t="s">
        <v>1</v>
      </c>
      <c r="D4065" s="256" t="s">
        <v>5020</v>
      </c>
      <c r="E4065" s="18" t="s">
        <v>1</v>
      </c>
      <c r="F4065" s="188">
        <v>47.5</v>
      </c>
      <c r="G4065" s="35"/>
      <c r="H4065" s="36"/>
    </row>
    <row r="4066" spans="1:8" s="2" customFormat="1" ht="16.95" customHeight="1">
      <c r="A4066" s="35"/>
      <c r="B4066" s="36"/>
      <c r="C4066" s="256" t="s">
        <v>5021</v>
      </c>
      <c r="D4066" s="256" t="s">
        <v>590</v>
      </c>
      <c r="E4066" s="18" t="s">
        <v>1</v>
      </c>
      <c r="F4066" s="188">
        <v>47.5</v>
      </c>
      <c r="G4066" s="35"/>
      <c r="H4066" s="36"/>
    </row>
    <row r="4067" spans="1:8" s="2" customFormat="1" ht="16.95" customHeight="1">
      <c r="A4067" s="35"/>
      <c r="B4067" s="36"/>
      <c r="C4067" s="257" t="s">
        <v>8511</v>
      </c>
      <c r="D4067" s="35"/>
      <c r="E4067" s="35"/>
      <c r="F4067" s="35"/>
      <c r="G4067" s="35"/>
      <c r="H4067" s="36"/>
    </row>
    <row r="4068" spans="1:8" s="2" customFormat="1" ht="16.95" customHeight="1">
      <c r="A4068" s="35"/>
      <c r="B4068" s="36"/>
      <c r="C4068" s="256" t="s">
        <v>5017</v>
      </c>
      <c r="D4068" s="256" t="s">
        <v>5018</v>
      </c>
      <c r="E4068" s="18" t="s">
        <v>529</v>
      </c>
      <c r="F4068" s="188">
        <v>47.5</v>
      </c>
      <c r="G4068" s="35"/>
      <c r="H4068" s="36"/>
    </row>
    <row r="4069" spans="1:8" s="2" customFormat="1" ht="16.95" customHeight="1">
      <c r="A4069" s="35"/>
      <c r="B4069" s="36"/>
      <c r="C4069" s="256" t="s">
        <v>2082</v>
      </c>
      <c r="D4069" s="256" t="s">
        <v>2083</v>
      </c>
      <c r="E4069" s="18" t="s">
        <v>529</v>
      </c>
      <c r="F4069" s="188">
        <v>52.8</v>
      </c>
      <c r="G4069" s="35"/>
      <c r="H4069" s="36"/>
    </row>
    <row r="4070" spans="1:8" s="2" customFormat="1" ht="16.95" customHeight="1">
      <c r="A4070" s="35"/>
      <c r="B4070" s="36"/>
      <c r="C4070" s="256" t="s">
        <v>4396</v>
      </c>
      <c r="D4070" s="256" t="s">
        <v>4397</v>
      </c>
      <c r="E4070" s="18" t="s">
        <v>529</v>
      </c>
      <c r="F4070" s="188">
        <v>275.5</v>
      </c>
      <c r="G4070" s="35"/>
      <c r="H4070" s="36"/>
    </row>
    <row r="4071" spans="1:8" s="2" customFormat="1" ht="16.95" customHeight="1">
      <c r="A4071" s="35"/>
      <c r="B4071" s="36"/>
      <c r="C4071" s="256" t="s">
        <v>4424</v>
      </c>
      <c r="D4071" s="256" t="s">
        <v>4425</v>
      </c>
      <c r="E4071" s="18" t="s">
        <v>529</v>
      </c>
      <c r="F4071" s="188">
        <v>216.2</v>
      </c>
      <c r="G4071" s="35"/>
      <c r="H4071" s="36"/>
    </row>
    <row r="4072" spans="1:8" s="2" customFormat="1" ht="16.95" customHeight="1">
      <c r="A4072" s="35"/>
      <c r="B4072" s="36"/>
      <c r="C4072" s="256" t="s">
        <v>7022</v>
      </c>
      <c r="D4072" s="256" t="s">
        <v>7023</v>
      </c>
      <c r="E4072" s="18" t="s">
        <v>529</v>
      </c>
      <c r="F4072" s="188">
        <v>52.8</v>
      </c>
      <c r="G4072" s="35"/>
      <c r="H4072" s="36"/>
    </row>
    <row r="4073" spans="1:8" s="2" customFormat="1" ht="20.399999999999999">
      <c r="A4073" s="35"/>
      <c r="B4073" s="36"/>
      <c r="C4073" s="256" t="s">
        <v>4401</v>
      </c>
      <c r="D4073" s="256" t="s">
        <v>4402</v>
      </c>
      <c r="E4073" s="18" t="s">
        <v>529</v>
      </c>
      <c r="F4073" s="188">
        <v>521.798</v>
      </c>
      <c r="G4073" s="35"/>
      <c r="H4073" s="36"/>
    </row>
    <row r="4074" spans="1:8" s="2" customFormat="1" ht="16.95" customHeight="1">
      <c r="A4074" s="35"/>
      <c r="B4074" s="36"/>
      <c r="C4074" s="252" t="s">
        <v>5032</v>
      </c>
      <c r="D4074" s="253" t="s">
        <v>6729</v>
      </c>
      <c r="E4074" s="254" t="s">
        <v>1</v>
      </c>
      <c r="F4074" s="255">
        <v>5.3</v>
      </c>
      <c r="G4074" s="35"/>
      <c r="H4074" s="36"/>
    </row>
    <row r="4075" spans="1:8" s="2" customFormat="1" ht="16.95" customHeight="1">
      <c r="A4075" s="35"/>
      <c r="B4075" s="36"/>
      <c r="C4075" s="256" t="s">
        <v>1</v>
      </c>
      <c r="D4075" s="256" t="s">
        <v>4369</v>
      </c>
      <c r="E4075" s="18" t="s">
        <v>1</v>
      </c>
      <c r="F4075" s="188">
        <v>0</v>
      </c>
      <c r="G4075" s="35"/>
      <c r="H4075" s="36"/>
    </row>
    <row r="4076" spans="1:8" s="2" customFormat="1" ht="16.95" customHeight="1">
      <c r="A4076" s="35"/>
      <c r="B4076" s="36"/>
      <c r="C4076" s="256" t="s">
        <v>1</v>
      </c>
      <c r="D4076" s="256" t="s">
        <v>5031</v>
      </c>
      <c r="E4076" s="18" t="s">
        <v>1</v>
      </c>
      <c r="F4076" s="188">
        <v>5.3</v>
      </c>
      <c r="G4076" s="35"/>
      <c r="H4076" s="36"/>
    </row>
    <row r="4077" spans="1:8" s="2" customFormat="1" ht="16.95" customHeight="1">
      <c r="A4077" s="35"/>
      <c r="B4077" s="36"/>
      <c r="C4077" s="256" t="s">
        <v>5032</v>
      </c>
      <c r="D4077" s="256" t="s">
        <v>590</v>
      </c>
      <c r="E4077" s="18" t="s">
        <v>1</v>
      </c>
      <c r="F4077" s="188">
        <v>5.3</v>
      </c>
      <c r="G4077" s="35"/>
      <c r="H4077" s="36"/>
    </row>
    <row r="4078" spans="1:8" s="2" customFormat="1" ht="16.95" customHeight="1">
      <c r="A4078" s="35"/>
      <c r="B4078" s="36"/>
      <c r="C4078" s="257" t="s">
        <v>8511</v>
      </c>
      <c r="D4078" s="35"/>
      <c r="E4078" s="35"/>
      <c r="F4078" s="35"/>
      <c r="G4078" s="35"/>
      <c r="H4078" s="36"/>
    </row>
    <row r="4079" spans="1:8" s="2" customFormat="1" ht="16.95" customHeight="1">
      <c r="A4079" s="35"/>
      <c r="B4079" s="36"/>
      <c r="C4079" s="256" t="s">
        <v>5028</v>
      </c>
      <c r="D4079" s="256" t="s">
        <v>5029</v>
      </c>
      <c r="E4079" s="18" t="s">
        <v>529</v>
      </c>
      <c r="F4079" s="188">
        <v>5.3</v>
      </c>
      <c r="G4079" s="35"/>
      <c r="H4079" s="36"/>
    </row>
    <row r="4080" spans="1:8" s="2" customFormat="1" ht="16.95" customHeight="1">
      <c r="A4080" s="35"/>
      <c r="B4080" s="36"/>
      <c r="C4080" s="256" t="s">
        <v>2082</v>
      </c>
      <c r="D4080" s="256" t="s">
        <v>2083</v>
      </c>
      <c r="E4080" s="18" t="s">
        <v>529</v>
      </c>
      <c r="F4080" s="188">
        <v>52.8</v>
      </c>
      <c r="G4080" s="35"/>
      <c r="H4080" s="36"/>
    </row>
    <row r="4081" spans="1:8" s="2" customFormat="1" ht="16.95" customHeight="1">
      <c r="A4081" s="35"/>
      <c r="B4081" s="36"/>
      <c r="C4081" s="256" t="s">
        <v>2889</v>
      </c>
      <c r="D4081" s="256" t="s">
        <v>2890</v>
      </c>
      <c r="E4081" s="18" t="s">
        <v>529</v>
      </c>
      <c r="F4081" s="188">
        <v>489</v>
      </c>
      <c r="G4081" s="35"/>
      <c r="H4081" s="36"/>
    </row>
    <row r="4082" spans="1:8" s="2" customFormat="1" ht="20.399999999999999">
      <c r="A4082" s="35"/>
      <c r="B4082" s="36"/>
      <c r="C4082" s="256" t="s">
        <v>2918</v>
      </c>
      <c r="D4082" s="256" t="s">
        <v>2919</v>
      </c>
      <c r="E4082" s="18" t="s">
        <v>529</v>
      </c>
      <c r="F4082" s="188">
        <v>141.864</v>
      </c>
      <c r="G4082" s="35"/>
      <c r="H4082" s="36"/>
    </row>
    <row r="4083" spans="1:8" s="2" customFormat="1" ht="20.399999999999999">
      <c r="A4083" s="35"/>
      <c r="B4083" s="36"/>
      <c r="C4083" s="256" t="s">
        <v>4344</v>
      </c>
      <c r="D4083" s="256" t="s">
        <v>4345</v>
      </c>
      <c r="E4083" s="18" t="s">
        <v>529</v>
      </c>
      <c r="F4083" s="188">
        <v>94.2</v>
      </c>
      <c r="G4083" s="35"/>
      <c r="H4083" s="36"/>
    </row>
    <row r="4084" spans="1:8" s="2" customFormat="1" ht="16.95" customHeight="1">
      <c r="A4084" s="35"/>
      <c r="B4084" s="36"/>
      <c r="C4084" s="256" t="s">
        <v>7022</v>
      </c>
      <c r="D4084" s="256" t="s">
        <v>7023</v>
      </c>
      <c r="E4084" s="18" t="s">
        <v>529</v>
      </c>
      <c r="F4084" s="188">
        <v>52.8</v>
      </c>
      <c r="G4084" s="35"/>
      <c r="H4084" s="36"/>
    </row>
    <row r="4085" spans="1:8" s="2" customFormat="1" ht="20.399999999999999">
      <c r="A4085" s="35"/>
      <c r="B4085" s="36"/>
      <c r="C4085" s="256" t="s">
        <v>4354</v>
      </c>
      <c r="D4085" s="256" t="s">
        <v>7488</v>
      </c>
      <c r="E4085" s="18" t="s">
        <v>529</v>
      </c>
      <c r="F4085" s="188">
        <v>78.173000000000002</v>
      </c>
      <c r="G4085" s="35"/>
      <c r="H4085" s="36"/>
    </row>
    <row r="4086" spans="1:8" s="2" customFormat="1" ht="16.95" customHeight="1">
      <c r="A4086" s="35"/>
      <c r="B4086" s="36"/>
      <c r="C4086" s="252" t="s">
        <v>369</v>
      </c>
      <c r="D4086" s="253" t="s">
        <v>370</v>
      </c>
      <c r="E4086" s="254" t="s">
        <v>1</v>
      </c>
      <c r="F4086" s="255">
        <v>2072.91</v>
      </c>
      <c r="G4086" s="35"/>
      <c r="H4086" s="36"/>
    </row>
    <row r="4087" spans="1:8" s="2" customFormat="1" ht="16.95" customHeight="1">
      <c r="A4087" s="35"/>
      <c r="B4087" s="36"/>
      <c r="C4087" s="256" t="s">
        <v>1</v>
      </c>
      <c r="D4087" s="256" t="s">
        <v>4369</v>
      </c>
      <c r="E4087" s="18" t="s">
        <v>1</v>
      </c>
      <c r="F4087" s="188">
        <v>0</v>
      </c>
      <c r="G4087" s="35"/>
      <c r="H4087" s="36"/>
    </row>
    <row r="4088" spans="1:8" s="2" customFormat="1" ht="16.95" customHeight="1">
      <c r="A4088" s="35"/>
      <c r="B4088" s="36"/>
      <c r="C4088" s="256" t="s">
        <v>1</v>
      </c>
      <c r="D4088" s="256" t="s">
        <v>4922</v>
      </c>
      <c r="E4088" s="18" t="s">
        <v>1</v>
      </c>
      <c r="F4088" s="188">
        <v>248.5</v>
      </c>
      <c r="G4088" s="35"/>
      <c r="H4088" s="36"/>
    </row>
    <row r="4089" spans="1:8" s="2" customFormat="1" ht="16.95" customHeight="1">
      <c r="A4089" s="35"/>
      <c r="B4089" s="36"/>
      <c r="C4089" s="256" t="s">
        <v>1</v>
      </c>
      <c r="D4089" s="256" t="s">
        <v>4923</v>
      </c>
      <c r="E4089" s="18" t="s">
        <v>1</v>
      </c>
      <c r="F4089" s="188">
        <v>437.2</v>
      </c>
      <c r="G4089" s="35"/>
      <c r="H4089" s="36"/>
    </row>
    <row r="4090" spans="1:8" s="2" customFormat="1" ht="16.95" customHeight="1">
      <c r="A4090" s="35"/>
      <c r="B4090" s="36"/>
      <c r="C4090" s="256" t="s">
        <v>1</v>
      </c>
      <c r="D4090" s="256" t="s">
        <v>4924</v>
      </c>
      <c r="E4090" s="18" t="s">
        <v>1</v>
      </c>
      <c r="F4090" s="188">
        <v>1169.8</v>
      </c>
      <c r="G4090" s="35"/>
      <c r="H4090" s="36"/>
    </row>
    <row r="4091" spans="1:8" s="2" customFormat="1" ht="16.95" customHeight="1">
      <c r="A4091" s="35"/>
      <c r="B4091" s="36"/>
      <c r="C4091" s="256" t="s">
        <v>1</v>
      </c>
      <c r="D4091" s="256" t="s">
        <v>4925</v>
      </c>
      <c r="E4091" s="18" t="s">
        <v>1</v>
      </c>
      <c r="F4091" s="188">
        <v>257.60000000000002</v>
      </c>
      <c r="G4091" s="35"/>
      <c r="H4091" s="36"/>
    </row>
    <row r="4092" spans="1:8" s="2" customFormat="1" ht="16.95" customHeight="1">
      <c r="A4092" s="35"/>
      <c r="B4092" s="36"/>
      <c r="C4092" s="256" t="s">
        <v>1</v>
      </c>
      <c r="D4092" s="256" t="s">
        <v>4926</v>
      </c>
      <c r="E4092" s="18" t="s">
        <v>1</v>
      </c>
      <c r="F4092" s="188">
        <v>-40.19</v>
      </c>
      <c r="G4092" s="35"/>
      <c r="H4092" s="36"/>
    </row>
    <row r="4093" spans="1:8" s="2" customFormat="1" ht="16.95" customHeight="1">
      <c r="A4093" s="35"/>
      <c r="B4093" s="36"/>
      <c r="C4093" s="256" t="s">
        <v>369</v>
      </c>
      <c r="D4093" s="256" t="s">
        <v>590</v>
      </c>
      <c r="E4093" s="18" t="s">
        <v>1</v>
      </c>
      <c r="F4093" s="188">
        <v>2072.91</v>
      </c>
      <c r="G4093" s="35"/>
      <c r="H4093" s="36"/>
    </row>
    <row r="4094" spans="1:8" s="2" customFormat="1" ht="16.95" customHeight="1">
      <c r="A4094" s="35"/>
      <c r="B4094" s="36"/>
      <c r="C4094" s="252" t="s">
        <v>372</v>
      </c>
      <c r="D4094" s="253" t="s">
        <v>373</v>
      </c>
      <c r="E4094" s="254" t="s">
        <v>1</v>
      </c>
      <c r="F4094" s="255">
        <v>55.408999999999999</v>
      </c>
      <c r="G4094" s="35"/>
      <c r="H4094" s="36"/>
    </row>
    <row r="4095" spans="1:8" s="2" customFormat="1" ht="16.95" customHeight="1">
      <c r="A4095" s="35"/>
      <c r="B4095" s="36"/>
      <c r="C4095" s="256" t="s">
        <v>1</v>
      </c>
      <c r="D4095" s="256" t="s">
        <v>4369</v>
      </c>
      <c r="E4095" s="18" t="s">
        <v>1</v>
      </c>
      <c r="F4095" s="188">
        <v>0</v>
      </c>
      <c r="G4095" s="35"/>
      <c r="H4095" s="36"/>
    </row>
    <row r="4096" spans="1:8" s="2" customFormat="1" ht="16.95" customHeight="1">
      <c r="A4096" s="35"/>
      <c r="B4096" s="36"/>
      <c r="C4096" s="256" t="s">
        <v>1</v>
      </c>
      <c r="D4096" s="256" t="s">
        <v>1406</v>
      </c>
      <c r="E4096" s="18" t="s">
        <v>1</v>
      </c>
      <c r="F4096" s="188">
        <v>0</v>
      </c>
      <c r="G4096" s="35"/>
      <c r="H4096" s="36"/>
    </row>
    <row r="4097" spans="1:8" s="2" customFormat="1" ht="16.95" customHeight="1">
      <c r="A4097" s="35"/>
      <c r="B4097" s="36"/>
      <c r="C4097" s="256" t="s">
        <v>1</v>
      </c>
      <c r="D4097" s="256" t="s">
        <v>4931</v>
      </c>
      <c r="E4097" s="18" t="s">
        <v>1</v>
      </c>
      <c r="F4097" s="188">
        <v>5.1230000000000002</v>
      </c>
      <c r="G4097" s="35"/>
      <c r="H4097" s="36"/>
    </row>
    <row r="4098" spans="1:8" s="2" customFormat="1" ht="16.95" customHeight="1">
      <c r="A4098" s="35"/>
      <c r="B4098" s="36"/>
      <c r="C4098" s="256" t="s">
        <v>1</v>
      </c>
      <c r="D4098" s="256" t="s">
        <v>4932</v>
      </c>
      <c r="E4098" s="18" t="s">
        <v>1</v>
      </c>
      <c r="F4098" s="188">
        <v>17.82</v>
      </c>
      <c r="G4098" s="35"/>
      <c r="H4098" s="36"/>
    </row>
    <row r="4099" spans="1:8" s="2" customFormat="1" ht="16.95" customHeight="1">
      <c r="A4099" s="35"/>
      <c r="B4099" s="36"/>
      <c r="C4099" s="256" t="s">
        <v>1</v>
      </c>
      <c r="D4099" s="256" t="s">
        <v>1176</v>
      </c>
      <c r="E4099" s="18" t="s">
        <v>1</v>
      </c>
      <c r="F4099" s="188">
        <v>0</v>
      </c>
      <c r="G4099" s="35"/>
      <c r="H4099" s="36"/>
    </row>
    <row r="4100" spans="1:8" s="2" customFormat="1" ht="16.95" customHeight="1">
      <c r="A4100" s="35"/>
      <c r="B4100" s="36"/>
      <c r="C4100" s="256" t="s">
        <v>1</v>
      </c>
      <c r="D4100" s="256" t="s">
        <v>4933</v>
      </c>
      <c r="E4100" s="18" t="s">
        <v>1</v>
      </c>
      <c r="F4100" s="188">
        <v>5.2969999999999997</v>
      </c>
      <c r="G4100" s="35"/>
      <c r="H4100" s="36"/>
    </row>
    <row r="4101" spans="1:8" s="2" customFormat="1" ht="16.95" customHeight="1">
      <c r="A4101" s="35"/>
      <c r="B4101" s="36"/>
      <c r="C4101" s="256" t="s">
        <v>1</v>
      </c>
      <c r="D4101" s="256" t="s">
        <v>3141</v>
      </c>
      <c r="E4101" s="18" t="s">
        <v>1</v>
      </c>
      <c r="F4101" s="188">
        <v>0</v>
      </c>
      <c r="G4101" s="35"/>
      <c r="H4101" s="36"/>
    </row>
    <row r="4102" spans="1:8" s="2" customFormat="1" ht="16.95" customHeight="1">
      <c r="A4102" s="35"/>
      <c r="B4102" s="36"/>
      <c r="C4102" s="256" t="s">
        <v>1</v>
      </c>
      <c r="D4102" s="256" t="s">
        <v>4934</v>
      </c>
      <c r="E4102" s="18" t="s">
        <v>1</v>
      </c>
      <c r="F4102" s="188">
        <v>5.109</v>
      </c>
      <c r="G4102" s="35"/>
      <c r="H4102" s="36"/>
    </row>
    <row r="4103" spans="1:8" s="2" customFormat="1" ht="16.95" customHeight="1">
      <c r="A4103" s="35"/>
      <c r="B4103" s="36"/>
      <c r="C4103" s="256" t="s">
        <v>1</v>
      </c>
      <c r="D4103" s="256" t="s">
        <v>1414</v>
      </c>
      <c r="E4103" s="18" t="s">
        <v>1</v>
      </c>
      <c r="F4103" s="188">
        <v>0</v>
      </c>
      <c r="G4103" s="35"/>
      <c r="H4103" s="36"/>
    </row>
    <row r="4104" spans="1:8" s="2" customFormat="1" ht="16.95" customHeight="1">
      <c r="A4104" s="35"/>
      <c r="B4104" s="36"/>
      <c r="C4104" s="256" t="s">
        <v>1</v>
      </c>
      <c r="D4104" s="256" t="s">
        <v>4935</v>
      </c>
      <c r="E4104" s="18" t="s">
        <v>1</v>
      </c>
      <c r="F4104" s="188">
        <v>22.06</v>
      </c>
      <c r="G4104" s="35"/>
      <c r="H4104" s="36"/>
    </row>
    <row r="4105" spans="1:8" s="2" customFormat="1" ht="16.95" customHeight="1">
      <c r="A4105" s="35"/>
      <c r="B4105" s="36"/>
      <c r="C4105" s="256" t="s">
        <v>372</v>
      </c>
      <c r="D4105" s="256" t="s">
        <v>590</v>
      </c>
      <c r="E4105" s="18" t="s">
        <v>1</v>
      </c>
      <c r="F4105" s="188">
        <v>55.408999999999999</v>
      </c>
      <c r="G4105" s="35"/>
      <c r="H4105" s="36"/>
    </row>
    <row r="4106" spans="1:8" s="2" customFormat="1" ht="16.95" customHeight="1">
      <c r="A4106" s="35"/>
      <c r="B4106" s="36"/>
      <c r="C4106" s="252" t="s">
        <v>375</v>
      </c>
      <c r="D4106" s="253" t="s">
        <v>376</v>
      </c>
      <c r="E4106" s="254" t="s">
        <v>1</v>
      </c>
      <c r="F4106" s="255">
        <v>39.9</v>
      </c>
      <c r="G4106" s="35"/>
      <c r="H4106" s="36"/>
    </row>
    <row r="4107" spans="1:8" s="2" customFormat="1" ht="16.95" customHeight="1">
      <c r="A4107" s="35"/>
      <c r="B4107" s="36"/>
      <c r="C4107" s="256" t="s">
        <v>1</v>
      </c>
      <c r="D4107" s="256" t="s">
        <v>577</v>
      </c>
      <c r="E4107" s="18" t="s">
        <v>1</v>
      </c>
      <c r="F4107" s="188">
        <v>0</v>
      </c>
      <c r="G4107" s="35"/>
      <c r="H4107" s="36"/>
    </row>
    <row r="4108" spans="1:8" s="2" customFormat="1" ht="16.95" customHeight="1">
      <c r="A4108" s="35"/>
      <c r="B4108" s="36"/>
      <c r="C4108" s="256" t="s">
        <v>1</v>
      </c>
      <c r="D4108" s="256" t="s">
        <v>4973</v>
      </c>
      <c r="E4108" s="18" t="s">
        <v>1</v>
      </c>
      <c r="F4108" s="188">
        <v>0</v>
      </c>
      <c r="G4108" s="35"/>
      <c r="H4108" s="36"/>
    </row>
    <row r="4109" spans="1:8" s="2" customFormat="1" ht="16.95" customHeight="1">
      <c r="A4109" s="35"/>
      <c r="B4109" s="36"/>
      <c r="C4109" s="256" t="s">
        <v>1</v>
      </c>
      <c r="D4109" s="256" t="s">
        <v>4974</v>
      </c>
      <c r="E4109" s="18" t="s">
        <v>1</v>
      </c>
      <c r="F4109" s="188">
        <v>39.9</v>
      </c>
      <c r="G4109" s="35"/>
      <c r="H4109" s="36"/>
    </row>
    <row r="4110" spans="1:8" s="2" customFormat="1" ht="16.95" customHeight="1">
      <c r="A4110" s="35"/>
      <c r="B4110" s="36"/>
      <c r="C4110" s="256" t="s">
        <v>375</v>
      </c>
      <c r="D4110" s="256" t="s">
        <v>590</v>
      </c>
      <c r="E4110" s="18" t="s">
        <v>1</v>
      </c>
      <c r="F4110" s="188">
        <v>39.9</v>
      </c>
      <c r="G4110" s="35"/>
      <c r="H4110" s="36"/>
    </row>
    <row r="4111" spans="1:8" s="2" customFormat="1" ht="16.95" customHeight="1">
      <c r="A4111" s="35"/>
      <c r="B4111" s="36"/>
      <c r="C4111" s="252" t="s">
        <v>378</v>
      </c>
      <c r="D4111" s="253" t="s">
        <v>379</v>
      </c>
      <c r="E4111" s="254" t="s">
        <v>1</v>
      </c>
      <c r="F4111" s="255">
        <v>10.5</v>
      </c>
      <c r="G4111" s="35"/>
      <c r="H4111" s="36"/>
    </row>
    <row r="4112" spans="1:8" s="2" customFormat="1" ht="16.95" customHeight="1">
      <c r="A4112" s="35"/>
      <c r="B4112" s="36"/>
      <c r="C4112" s="256" t="s">
        <v>1</v>
      </c>
      <c r="D4112" s="256" t="s">
        <v>4369</v>
      </c>
      <c r="E4112" s="18" t="s">
        <v>1</v>
      </c>
      <c r="F4112" s="188">
        <v>0</v>
      </c>
      <c r="G4112" s="35"/>
      <c r="H4112" s="36"/>
    </row>
    <row r="4113" spans="1:8" s="2" customFormat="1" ht="16.95" customHeight="1">
      <c r="A4113" s="35"/>
      <c r="B4113" s="36"/>
      <c r="C4113" s="256" t="s">
        <v>1</v>
      </c>
      <c r="D4113" s="256" t="s">
        <v>4917</v>
      </c>
      <c r="E4113" s="18" t="s">
        <v>1</v>
      </c>
      <c r="F4113" s="188">
        <v>10.5</v>
      </c>
      <c r="G4113" s="35"/>
      <c r="H4113" s="36"/>
    </row>
    <row r="4114" spans="1:8" s="2" customFormat="1" ht="16.95" customHeight="1">
      <c r="A4114" s="35"/>
      <c r="B4114" s="36"/>
      <c r="C4114" s="256" t="s">
        <v>378</v>
      </c>
      <c r="D4114" s="256" t="s">
        <v>590</v>
      </c>
      <c r="E4114" s="18" t="s">
        <v>1</v>
      </c>
      <c r="F4114" s="188">
        <v>10.5</v>
      </c>
      <c r="G4114" s="35"/>
      <c r="H4114" s="36"/>
    </row>
    <row r="4115" spans="1:8" s="2" customFormat="1" ht="16.95" customHeight="1">
      <c r="A4115" s="35"/>
      <c r="B4115" s="36"/>
      <c r="C4115" s="252" t="s">
        <v>381</v>
      </c>
      <c r="D4115" s="253" t="s">
        <v>382</v>
      </c>
      <c r="E4115" s="254" t="s">
        <v>1</v>
      </c>
      <c r="F4115" s="255">
        <v>131.80000000000001</v>
      </c>
      <c r="G4115" s="35"/>
      <c r="H4115" s="36"/>
    </row>
    <row r="4116" spans="1:8" s="2" customFormat="1" ht="16.95" customHeight="1">
      <c r="A4116" s="35"/>
      <c r="B4116" s="36"/>
      <c r="C4116" s="256" t="s">
        <v>1</v>
      </c>
      <c r="D4116" s="256" t="s">
        <v>4369</v>
      </c>
      <c r="E4116" s="18" t="s">
        <v>1</v>
      </c>
      <c r="F4116" s="188">
        <v>0</v>
      </c>
      <c r="G4116" s="35"/>
      <c r="H4116" s="36"/>
    </row>
    <row r="4117" spans="1:8" s="2" customFormat="1" ht="16.95" customHeight="1">
      <c r="A4117" s="35"/>
      <c r="B4117" s="36"/>
      <c r="C4117" s="256" t="s">
        <v>1</v>
      </c>
      <c r="D4117" s="256" t="s">
        <v>4912</v>
      </c>
      <c r="E4117" s="18" t="s">
        <v>1</v>
      </c>
      <c r="F4117" s="188">
        <v>131.80000000000001</v>
      </c>
      <c r="G4117" s="35"/>
      <c r="H4117" s="36"/>
    </row>
    <row r="4118" spans="1:8" s="2" customFormat="1" ht="16.95" customHeight="1">
      <c r="A4118" s="35"/>
      <c r="B4118" s="36"/>
      <c r="C4118" s="256" t="s">
        <v>381</v>
      </c>
      <c r="D4118" s="256" t="s">
        <v>590</v>
      </c>
      <c r="E4118" s="18" t="s">
        <v>1</v>
      </c>
      <c r="F4118" s="188">
        <v>131.80000000000001</v>
      </c>
      <c r="G4118" s="35"/>
      <c r="H4118" s="36"/>
    </row>
    <row r="4119" spans="1:8" s="2" customFormat="1" ht="16.95" customHeight="1">
      <c r="A4119" s="35"/>
      <c r="B4119" s="36"/>
      <c r="C4119" s="252" t="s">
        <v>384</v>
      </c>
      <c r="D4119" s="253" t="s">
        <v>385</v>
      </c>
      <c r="E4119" s="254" t="s">
        <v>1</v>
      </c>
      <c r="F4119" s="255">
        <v>101.2</v>
      </c>
      <c r="G4119" s="35"/>
      <c r="H4119" s="36"/>
    </row>
    <row r="4120" spans="1:8" s="2" customFormat="1" ht="16.95" customHeight="1">
      <c r="A4120" s="35"/>
      <c r="B4120" s="36"/>
      <c r="C4120" s="256" t="s">
        <v>1</v>
      </c>
      <c r="D4120" s="256" t="s">
        <v>4369</v>
      </c>
      <c r="E4120" s="18" t="s">
        <v>1</v>
      </c>
      <c r="F4120" s="188">
        <v>0</v>
      </c>
      <c r="G4120" s="35"/>
      <c r="H4120" s="36"/>
    </row>
    <row r="4121" spans="1:8" s="2" customFormat="1" ht="16.95" customHeight="1">
      <c r="A4121" s="35"/>
      <c r="B4121" s="36"/>
      <c r="C4121" s="256" t="s">
        <v>1</v>
      </c>
      <c r="D4121" s="256" t="s">
        <v>4945</v>
      </c>
      <c r="E4121" s="18" t="s">
        <v>1</v>
      </c>
      <c r="F4121" s="188">
        <v>101.2</v>
      </c>
      <c r="G4121" s="35"/>
      <c r="H4121" s="36"/>
    </row>
    <row r="4122" spans="1:8" s="2" customFormat="1" ht="16.95" customHeight="1">
      <c r="A4122" s="35"/>
      <c r="B4122" s="36"/>
      <c r="C4122" s="256" t="s">
        <v>384</v>
      </c>
      <c r="D4122" s="256" t="s">
        <v>590</v>
      </c>
      <c r="E4122" s="18" t="s">
        <v>1</v>
      </c>
      <c r="F4122" s="188">
        <v>101.2</v>
      </c>
      <c r="G4122" s="35"/>
      <c r="H4122" s="36"/>
    </row>
    <row r="4123" spans="1:8" s="2" customFormat="1" ht="16.95" customHeight="1">
      <c r="A4123" s="35"/>
      <c r="B4123" s="36"/>
      <c r="C4123" s="252" t="s">
        <v>387</v>
      </c>
      <c r="D4123" s="253" t="s">
        <v>388</v>
      </c>
      <c r="E4123" s="254" t="s">
        <v>1</v>
      </c>
      <c r="F4123" s="255">
        <v>156.69999999999999</v>
      </c>
      <c r="G4123" s="35"/>
      <c r="H4123" s="36"/>
    </row>
    <row r="4124" spans="1:8" s="2" customFormat="1" ht="16.95" customHeight="1">
      <c r="A4124" s="35"/>
      <c r="B4124" s="36"/>
      <c r="C4124" s="256" t="s">
        <v>1</v>
      </c>
      <c r="D4124" s="256" t="s">
        <v>4369</v>
      </c>
      <c r="E4124" s="18" t="s">
        <v>1</v>
      </c>
      <c r="F4124" s="188">
        <v>0</v>
      </c>
      <c r="G4124" s="35"/>
      <c r="H4124" s="36"/>
    </row>
    <row r="4125" spans="1:8" s="2" customFormat="1" ht="16.95" customHeight="1">
      <c r="A4125" s="35"/>
      <c r="B4125" s="36"/>
      <c r="C4125" s="256" t="s">
        <v>1</v>
      </c>
      <c r="D4125" s="256" t="s">
        <v>4940</v>
      </c>
      <c r="E4125" s="18" t="s">
        <v>1</v>
      </c>
      <c r="F4125" s="188">
        <v>156.69999999999999</v>
      </c>
      <c r="G4125" s="35"/>
      <c r="H4125" s="36"/>
    </row>
    <row r="4126" spans="1:8" s="2" customFormat="1" ht="16.95" customHeight="1">
      <c r="A4126" s="35"/>
      <c r="B4126" s="36"/>
      <c r="C4126" s="256" t="s">
        <v>387</v>
      </c>
      <c r="D4126" s="256" t="s">
        <v>590</v>
      </c>
      <c r="E4126" s="18" t="s">
        <v>1</v>
      </c>
      <c r="F4126" s="188">
        <v>156.69999999999999</v>
      </c>
      <c r="G4126" s="35"/>
      <c r="H4126" s="36"/>
    </row>
    <row r="4127" spans="1:8" s="2" customFormat="1" ht="16.95" customHeight="1">
      <c r="A4127" s="35"/>
      <c r="B4127" s="36"/>
      <c r="C4127" s="252" t="s">
        <v>390</v>
      </c>
      <c r="D4127" s="253" t="s">
        <v>391</v>
      </c>
      <c r="E4127" s="254" t="s">
        <v>1</v>
      </c>
      <c r="F4127" s="255">
        <v>2760.0630000000001</v>
      </c>
      <c r="G4127" s="35"/>
      <c r="H4127" s="36"/>
    </row>
    <row r="4128" spans="1:8" s="2" customFormat="1" ht="16.95" customHeight="1">
      <c r="A4128" s="35"/>
      <c r="B4128" s="36"/>
      <c r="C4128" s="256" t="s">
        <v>1</v>
      </c>
      <c r="D4128" s="256" t="s">
        <v>2238</v>
      </c>
      <c r="E4128" s="18" t="s">
        <v>1</v>
      </c>
      <c r="F4128" s="188">
        <v>0</v>
      </c>
      <c r="G4128" s="35"/>
      <c r="H4128" s="36"/>
    </row>
    <row r="4129" spans="1:8" s="2" customFormat="1" ht="16.95" customHeight="1">
      <c r="A4129" s="35"/>
      <c r="B4129" s="36"/>
      <c r="C4129" s="256" t="s">
        <v>1</v>
      </c>
      <c r="D4129" s="256" t="s">
        <v>4950</v>
      </c>
      <c r="E4129" s="18" t="s">
        <v>1</v>
      </c>
      <c r="F4129" s="188">
        <v>2337.5</v>
      </c>
      <c r="G4129" s="35"/>
      <c r="H4129" s="36"/>
    </row>
    <row r="4130" spans="1:8" s="2" customFormat="1" ht="16.95" customHeight="1">
      <c r="A4130" s="35"/>
      <c r="B4130" s="36"/>
      <c r="C4130" s="256" t="s">
        <v>1</v>
      </c>
      <c r="D4130" s="256" t="s">
        <v>4951</v>
      </c>
      <c r="E4130" s="18" t="s">
        <v>1</v>
      </c>
      <c r="F4130" s="188">
        <v>-38.036999999999999</v>
      </c>
      <c r="G4130" s="35"/>
      <c r="H4130" s="36"/>
    </row>
    <row r="4131" spans="1:8" s="2" customFormat="1" ht="16.95" customHeight="1">
      <c r="A4131" s="35"/>
      <c r="B4131" s="36"/>
      <c r="C4131" s="256" t="s">
        <v>1</v>
      </c>
      <c r="D4131" s="256" t="s">
        <v>2240</v>
      </c>
      <c r="E4131" s="18" t="s">
        <v>1</v>
      </c>
      <c r="F4131" s="188">
        <v>0</v>
      </c>
      <c r="G4131" s="35"/>
      <c r="H4131" s="36"/>
    </row>
    <row r="4132" spans="1:8" s="2" customFormat="1" ht="16.95" customHeight="1">
      <c r="A4132" s="35"/>
      <c r="B4132" s="36"/>
      <c r="C4132" s="256" t="s">
        <v>1</v>
      </c>
      <c r="D4132" s="256" t="s">
        <v>4952</v>
      </c>
      <c r="E4132" s="18" t="s">
        <v>1</v>
      </c>
      <c r="F4132" s="188">
        <v>460.6</v>
      </c>
      <c r="G4132" s="35"/>
      <c r="H4132" s="36"/>
    </row>
    <row r="4133" spans="1:8" s="2" customFormat="1" ht="16.95" customHeight="1">
      <c r="A4133" s="35"/>
      <c r="B4133" s="36"/>
      <c r="C4133" s="256" t="s">
        <v>390</v>
      </c>
      <c r="D4133" s="256" t="s">
        <v>590</v>
      </c>
      <c r="E4133" s="18" t="s">
        <v>1</v>
      </c>
      <c r="F4133" s="188">
        <v>2760.0630000000001</v>
      </c>
      <c r="G4133" s="35"/>
      <c r="H4133" s="36"/>
    </row>
    <row r="4134" spans="1:8" s="2" customFormat="1" ht="16.95" customHeight="1">
      <c r="A4134" s="35"/>
      <c r="B4134" s="36"/>
      <c r="C4134" s="252" t="s">
        <v>393</v>
      </c>
      <c r="D4134" s="253" t="s">
        <v>394</v>
      </c>
      <c r="E4134" s="254" t="s">
        <v>1</v>
      </c>
      <c r="F4134" s="255">
        <v>56.039000000000001</v>
      </c>
      <c r="G4134" s="35"/>
      <c r="H4134" s="36"/>
    </row>
    <row r="4135" spans="1:8" s="2" customFormat="1" ht="16.95" customHeight="1">
      <c r="A4135" s="35"/>
      <c r="B4135" s="36"/>
      <c r="C4135" s="256" t="s">
        <v>1</v>
      </c>
      <c r="D4135" s="256" t="s">
        <v>2238</v>
      </c>
      <c r="E4135" s="18" t="s">
        <v>1</v>
      </c>
      <c r="F4135" s="188">
        <v>0</v>
      </c>
      <c r="G4135" s="35"/>
      <c r="H4135" s="36"/>
    </row>
    <row r="4136" spans="1:8" s="2" customFormat="1" ht="16.95" customHeight="1">
      <c r="A4136" s="35"/>
      <c r="B4136" s="36"/>
      <c r="C4136" s="256" t="s">
        <v>1</v>
      </c>
      <c r="D4136" s="256" t="s">
        <v>1534</v>
      </c>
      <c r="E4136" s="18" t="s">
        <v>1</v>
      </c>
      <c r="F4136" s="188">
        <v>0</v>
      </c>
      <c r="G4136" s="35"/>
      <c r="H4136" s="36"/>
    </row>
    <row r="4137" spans="1:8" s="2" customFormat="1" ht="16.95" customHeight="1">
      <c r="A4137" s="35"/>
      <c r="B4137" s="36"/>
      <c r="C4137" s="256" t="s">
        <v>1</v>
      </c>
      <c r="D4137" s="256" t="s">
        <v>4957</v>
      </c>
      <c r="E4137" s="18" t="s">
        <v>1</v>
      </c>
      <c r="F4137" s="188">
        <v>5.0720000000000001</v>
      </c>
      <c r="G4137" s="35"/>
      <c r="H4137" s="36"/>
    </row>
    <row r="4138" spans="1:8" s="2" customFormat="1" ht="16.95" customHeight="1">
      <c r="A4138" s="35"/>
      <c r="B4138" s="36"/>
      <c r="C4138" s="256" t="s">
        <v>1</v>
      </c>
      <c r="D4138" s="256" t="s">
        <v>4932</v>
      </c>
      <c r="E4138" s="18" t="s">
        <v>1</v>
      </c>
      <c r="F4138" s="188">
        <v>17.82</v>
      </c>
      <c r="G4138" s="35"/>
      <c r="H4138" s="36"/>
    </row>
    <row r="4139" spans="1:8" s="2" customFormat="1" ht="16.95" customHeight="1">
      <c r="A4139" s="35"/>
      <c r="B4139" s="36"/>
      <c r="C4139" s="256" t="s">
        <v>1</v>
      </c>
      <c r="D4139" s="256" t="s">
        <v>1536</v>
      </c>
      <c r="E4139" s="18" t="s">
        <v>1</v>
      </c>
      <c r="F4139" s="188">
        <v>0</v>
      </c>
      <c r="G4139" s="35"/>
      <c r="H4139" s="36"/>
    </row>
    <row r="4140" spans="1:8" s="2" customFormat="1" ht="16.95" customHeight="1">
      <c r="A4140" s="35"/>
      <c r="B4140" s="36"/>
      <c r="C4140" s="256" t="s">
        <v>1</v>
      </c>
      <c r="D4140" s="256" t="s">
        <v>4958</v>
      </c>
      <c r="E4140" s="18" t="s">
        <v>1</v>
      </c>
      <c r="F4140" s="188">
        <v>5.1029999999999998</v>
      </c>
      <c r="G4140" s="35"/>
      <c r="H4140" s="36"/>
    </row>
    <row r="4141" spans="1:8" s="2" customFormat="1" ht="16.95" customHeight="1">
      <c r="A4141" s="35"/>
      <c r="B4141" s="36"/>
      <c r="C4141" s="256" t="s">
        <v>1</v>
      </c>
      <c r="D4141" s="256" t="s">
        <v>1553</v>
      </c>
      <c r="E4141" s="18" t="s">
        <v>1</v>
      </c>
      <c r="F4141" s="188">
        <v>0</v>
      </c>
      <c r="G4141" s="35"/>
      <c r="H4141" s="36"/>
    </row>
    <row r="4142" spans="1:8" s="2" customFormat="1" ht="16.95" customHeight="1">
      <c r="A4142" s="35"/>
      <c r="B4142" s="36"/>
      <c r="C4142" s="256" t="s">
        <v>1</v>
      </c>
      <c r="D4142" s="256" t="s">
        <v>4959</v>
      </c>
      <c r="E4142" s="18" t="s">
        <v>1</v>
      </c>
      <c r="F4142" s="188">
        <v>4.9690000000000003</v>
      </c>
      <c r="G4142" s="35"/>
      <c r="H4142" s="36"/>
    </row>
    <row r="4143" spans="1:8" s="2" customFormat="1" ht="16.95" customHeight="1">
      <c r="A4143" s="35"/>
      <c r="B4143" s="36"/>
      <c r="C4143" s="256" t="s">
        <v>1</v>
      </c>
      <c r="D4143" s="256" t="s">
        <v>4932</v>
      </c>
      <c r="E4143" s="18" t="s">
        <v>1</v>
      </c>
      <c r="F4143" s="188">
        <v>17.82</v>
      </c>
      <c r="G4143" s="35"/>
      <c r="H4143" s="36"/>
    </row>
    <row r="4144" spans="1:8" s="2" customFormat="1" ht="16.95" customHeight="1">
      <c r="A4144" s="35"/>
      <c r="B4144" s="36"/>
      <c r="C4144" s="256" t="s">
        <v>1</v>
      </c>
      <c r="D4144" s="256" t="s">
        <v>4960</v>
      </c>
      <c r="E4144" s="18" t="s">
        <v>1</v>
      </c>
      <c r="F4144" s="188">
        <v>5.2549999999999999</v>
      </c>
      <c r="G4144" s="35"/>
      <c r="H4144" s="36"/>
    </row>
    <row r="4145" spans="1:8" s="2" customFormat="1" ht="16.95" customHeight="1">
      <c r="A4145" s="35"/>
      <c r="B4145" s="36"/>
      <c r="C4145" s="256" t="s">
        <v>393</v>
      </c>
      <c r="D4145" s="256" t="s">
        <v>590</v>
      </c>
      <c r="E4145" s="18" t="s">
        <v>1</v>
      </c>
      <c r="F4145" s="188">
        <v>56.039000000000001</v>
      </c>
      <c r="G4145" s="35"/>
      <c r="H4145" s="36"/>
    </row>
    <row r="4146" spans="1:8" s="2" customFormat="1" ht="16.95" customHeight="1">
      <c r="A4146" s="35"/>
      <c r="B4146" s="36"/>
      <c r="C4146" s="252" t="s">
        <v>396</v>
      </c>
      <c r="D4146" s="253" t="s">
        <v>397</v>
      </c>
      <c r="E4146" s="254" t="s">
        <v>1</v>
      </c>
      <c r="F4146" s="255">
        <v>157.49</v>
      </c>
      <c r="G4146" s="35"/>
      <c r="H4146" s="36"/>
    </row>
    <row r="4147" spans="1:8" s="2" customFormat="1" ht="16.95" customHeight="1">
      <c r="A4147" s="35"/>
      <c r="B4147" s="36"/>
      <c r="C4147" s="256" t="s">
        <v>1</v>
      </c>
      <c r="D4147" s="256" t="s">
        <v>1024</v>
      </c>
      <c r="E4147" s="18" t="s">
        <v>1</v>
      </c>
      <c r="F4147" s="188">
        <v>0</v>
      </c>
      <c r="G4147" s="35"/>
      <c r="H4147" s="36"/>
    </row>
    <row r="4148" spans="1:8" s="2" customFormat="1" ht="16.95" customHeight="1">
      <c r="A4148" s="35"/>
      <c r="B4148" s="36"/>
      <c r="C4148" s="256" t="s">
        <v>1</v>
      </c>
      <c r="D4148" s="256" t="s">
        <v>4899</v>
      </c>
      <c r="E4148" s="18" t="s">
        <v>1</v>
      </c>
      <c r="F4148" s="188">
        <v>0</v>
      </c>
      <c r="G4148" s="35"/>
      <c r="H4148" s="36"/>
    </row>
    <row r="4149" spans="1:8" s="2" customFormat="1" ht="16.95" customHeight="1">
      <c r="A4149" s="35"/>
      <c r="B4149" s="36"/>
      <c r="C4149" s="256" t="s">
        <v>1</v>
      </c>
      <c r="D4149" s="256" t="s">
        <v>4900</v>
      </c>
      <c r="E4149" s="18" t="s">
        <v>1</v>
      </c>
      <c r="F4149" s="188">
        <v>152.13999999999999</v>
      </c>
      <c r="G4149" s="35"/>
      <c r="H4149" s="36"/>
    </row>
    <row r="4150" spans="1:8" s="2" customFormat="1" ht="16.95" customHeight="1">
      <c r="A4150" s="35"/>
      <c r="B4150" s="36"/>
      <c r="C4150" s="256" t="s">
        <v>1</v>
      </c>
      <c r="D4150" s="256" t="s">
        <v>4901</v>
      </c>
      <c r="E4150" s="18" t="s">
        <v>1</v>
      </c>
      <c r="F4150" s="188">
        <v>0</v>
      </c>
      <c r="G4150" s="35"/>
      <c r="H4150" s="36"/>
    </row>
    <row r="4151" spans="1:8" s="2" customFormat="1" ht="16.95" customHeight="1">
      <c r="A4151" s="35"/>
      <c r="B4151" s="36"/>
      <c r="C4151" s="256" t="s">
        <v>1</v>
      </c>
      <c r="D4151" s="256" t="s">
        <v>4902</v>
      </c>
      <c r="E4151" s="18" t="s">
        <v>1</v>
      </c>
      <c r="F4151" s="188">
        <v>5.35</v>
      </c>
      <c r="G4151" s="35"/>
      <c r="H4151" s="36"/>
    </row>
    <row r="4152" spans="1:8" s="2" customFormat="1" ht="16.95" customHeight="1">
      <c r="A4152" s="35"/>
      <c r="B4152" s="36"/>
      <c r="C4152" s="256" t="s">
        <v>396</v>
      </c>
      <c r="D4152" s="256" t="s">
        <v>590</v>
      </c>
      <c r="E4152" s="18" t="s">
        <v>1</v>
      </c>
      <c r="F4152" s="188">
        <v>157.49</v>
      </c>
      <c r="G4152" s="35"/>
      <c r="H4152" s="36"/>
    </row>
    <row r="4153" spans="1:8" s="2" customFormat="1" ht="16.95" customHeight="1">
      <c r="A4153" s="35"/>
      <c r="B4153" s="36"/>
      <c r="C4153" s="252" t="s">
        <v>399</v>
      </c>
      <c r="D4153" s="253" t="s">
        <v>400</v>
      </c>
      <c r="E4153" s="254" t="s">
        <v>1</v>
      </c>
      <c r="F4153" s="255">
        <v>10.7</v>
      </c>
      <c r="G4153" s="35"/>
      <c r="H4153" s="36"/>
    </row>
    <row r="4154" spans="1:8" s="2" customFormat="1" ht="16.95" customHeight="1">
      <c r="A4154" s="35"/>
      <c r="B4154" s="36"/>
      <c r="C4154" s="256" t="s">
        <v>1</v>
      </c>
      <c r="D4154" s="256" t="s">
        <v>1024</v>
      </c>
      <c r="E4154" s="18" t="s">
        <v>1</v>
      </c>
      <c r="F4154" s="188">
        <v>0</v>
      </c>
      <c r="G4154" s="35"/>
      <c r="H4154" s="36"/>
    </row>
    <row r="4155" spans="1:8" s="2" customFormat="1" ht="16.95" customHeight="1">
      <c r="A4155" s="35"/>
      <c r="B4155" s="36"/>
      <c r="C4155" s="256" t="s">
        <v>1</v>
      </c>
      <c r="D4155" s="256" t="s">
        <v>4907</v>
      </c>
      <c r="E4155" s="18" t="s">
        <v>1</v>
      </c>
      <c r="F4155" s="188">
        <v>10.7</v>
      </c>
      <c r="G4155" s="35"/>
      <c r="H4155" s="36"/>
    </row>
    <row r="4156" spans="1:8" s="2" customFormat="1" ht="16.95" customHeight="1">
      <c r="A4156" s="35"/>
      <c r="B4156" s="36"/>
      <c r="C4156" s="256" t="s">
        <v>399</v>
      </c>
      <c r="D4156" s="256" t="s">
        <v>590</v>
      </c>
      <c r="E4156" s="18" t="s">
        <v>1</v>
      </c>
      <c r="F4156" s="188">
        <v>10.7</v>
      </c>
      <c r="G4156" s="35"/>
      <c r="H4156" s="36"/>
    </row>
    <row r="4157" spans="1:8" s="2" customFormat="1" ht="16.95" customHeight="1">
      <c r="A4157" s="35"/>
      <c r="B4157" s="36"/>
      <c r="C4157" s="252" t="s">
        <v>402</v>
      </c>
      <c r="D4157" s="253" t="s">
        <v>403</v>
      </c>
      <c r="E4157" s="254" t="s">
        <v>1</v>
      </c>
      <c r="F4157" s="255">
        <v>18.399999999999999</v>
      </c>
      <c r="G4157" s="35"/>
      <c r="H4157" s="36"/>
    </row>
    <row r="4158" spans="1:8" s="2" customFormat="1" ht="16.95" customHeight="1">
      <c r="A4158" s="35"/>
      <c r="B4158" s="36"/>
      <c r="C4158" s="256" t="s">
        <v>1</v>
      </c>
      <c r="D4158" s="256" t="s">
        <v>2238</v>
      </c>
      <c r="E4158" s="18" t="s">
        <v>1</v>
      </c>
      <c r="F4158" s="188">
        <v>0</v>
      </c>
      <c r="G4158" s="35"/>
      <c r="H4158" s="36"/>
    </row>
    <row r="4159" spans="1:8" s="2" customFormat="1" ht="16.95" customHeight="1">
      <c r="A4159" s="35"/>
      <c r="B4159" s="36"/>
      <c r="C4159" s="256" t="s">
        <v>1</v>
      </c>
      <c r="D4159" s="256" t="s">
        <v>404</v>
      </c>
      <c r="E4159" s="18" t="s">
        <v>1</v>
      </c>
      <c r="F4159" s="188">
        <v>18.399999999999999</v>
      </c>
      <c r="G4159" s="35"/>
      <c r="H4159" s="36"/>
    </row>
    <row r="4160" spans="1:8" s="2" customFormat="1" ht="16.95" customHeight="1">
      <c r="A4160" s="35"/>
      <c r="B4160" s="36"/>
      <c r="C4160" s="256" t="s">
        <v>402</v>
      </c>
      <c r="D4160" s="256" t="s">
        <v>590</v>
      </c>
      <c r="E4160" s="18" t="s">
        <v>1</v>
      </c>
      <c r="F4160" s="188">
        <v>18.399999999999999</v>
      </c>
      <c r="G4160" s="35"/>
      <c r="H4160" s="36"/>
    </row>
    <row r="4161" spans="1:8" s="2" customFormat="1" ht="16.95" customHeight="1">
      <c r="A4161" s="35"/>
      <c r="B4161" s="36"/>
      <c r="C4161" s="252" t="s">
        <v>406</v>
      </c>
      <c r="D4161" s="253" t="s">
        <v>407</v>
      </c>
      <c r="E4161" s="254" t="s">
        <v>1</v>
      </c>
      <c r="F4161" s="255">
        <v>24</v>
      </c>
      <c r="G4161" s="35"/>
      <c r="H4161" s="36"/>
    </row>
    <row r="4162" spans="1:8" s="2" customFormat="1" ht="16.95" customHeight="1">
      <c r="A4162" s="35"/>
      <c r="B4162" s="36"/>
      <c r="C4162" s="256" t="s">
        <v>1</v>
      </c>
      <c r="D4162" s="256" t="s">
        <v>2240</v>
      </c>
      <c r="E4162" s="18" t="s">
        <v>1</v>
      </c>
      <c r="F4162" s="188">
        <v>0</v>
      </c>
      <c r="G4162" s="35"/>
      <c r="H4162" s="36"/>
    </row>
    <row r="4163" spans="1:8" s="2" customFormat="1" ht="16.95" customHeight="1">
      <c r="A4163" s="35"/>
      <c r="B4163" s="36"/>
      <c r="C4163" s="256" t="s">
        <v>1</v>
      </c>
      <c r="D4163" s="256" t="s">
        <v>1162</v>
      </c>
      <c r="E4163" s="18" t="s">
        <v>1</v>
      </c>
      <c r="F4163" s="188">
        <v>0</v>
      </c>
      <c r="G4163" s="35"/>
      <c r="H4163" s="36"/>
    </row>
    <row r="4164" spans="1:8" s="2" customFormat="1" ht="16.95" customHeight="1">
      <c r="A4164" s="35"/>
      <c r="B4164" s="36"/>
      <c r="C4164" s="256" t="s">
        <v>1</v>
      </c>
      <c r="D4164" s="256" t="s">
        <v>4969</v>
      </c>
      <c r="E4164" s="18" t="s">
        <v>1</v>
      </c>
      <c r="F4164" s="188">
        <v>24</v>
      </c>
      <c r="G4164" s="35"/>
      <c r="H4164" s="36"/>
    </row>
    <row r="4165" spans="1:8" s="2" customFormat="1" ht="16.95" customHeight="1">
      <c r="A4165" s="35"/>
      <c r="B4165" s="36"/>
      <c r="C4165" s="256" t="s">
        <v>406</v>
      </c>
      <c r="D4165" s="256" t="s">
        <v>590</v>
      </c>
      <c r="E4165" s="18" t="s">
        <v>1</v>
      </c>
      <c r="F4165" s="188">
        <v>24</v>
      </c>
      <c r="G4165" s="35"/>
      <c r="H4165" s="36"/>
    </row>
    <row r="4166" spans="1:8" s="2" customFormat="1" ht="24">
      <c r="A4166" s="35"/>
      <c r="B4166" s="36"/>
      <c r="C4166" s="252" t="s">
        <v>409</v>
      </c>
      <c r="D4166" s="253" t="s">
        <v>410</v>
      </c>
      <c r="E4166" s="254" t="s">
        <v>1</v>
      </c>
      <c r="F4166" s="255">
        <v>71.28</v>
      </c>
      <c r="G4166" s="35"/>
      <c r="H4166" s="36"/>
    </row>
    <row r="4167" spans="1:8" s="2" customFormat="1" ht="16.95" customHeight="1">
      <c r="A4167" s="35"/>
      <c r="B4167" s="36"/>
      <c r="C4167" s="252" t="s">
        <v>412</v>
      </c>
      <c r="D4167" s="253" t="s">
        <v>413</v>
      </c>
      <c r="E4167" s="254" t="s">
        <v>1</v>
      </c>
      <c r="F4167" s="255">
        <v>117.068</v>
      </c>
      <c r="G4167" s="35"/>
      <c r="H4167" s="36"/>
    </row>
    <row r="4168" spans="1:8" s="2" customFormat="1" ht="16.95" customHeight="1">
      <c r="A4168" s="35"/>
      <c r="B4168" s="36"/>
      <c r="C4168" s="256" t="s">
        <v>1</v>
      </c>
      <c r="D4168" s="256" t="s">
        <v>414</v>
      </c>
      <c r="E4168" s="18" t="s">
        <v>1</v>
      </c>
      <c r="F4168" s="188">
        <v>117.068</v>
      </c>
      <c r="G4168" s="35"/>
      <c r="H4168" s="36"/>
    </row>
    <row r="4169" spans="1:8" s="2" customFormat="1" ht="16.95" customHeight="1">
      <c r="A4169" s="35"/>
      <c r="B4169" s="36"/>
      <c r="C4169" s="256" t="s">
        <v>412</v>
      </c>
      <c r="D4169" s="256" t="s">
        <v>589</v>
      </c>
      <c r="E4169" s="18" t="s">
        <v>1</v>
      </c>
      <c r="F4169" s="188">
        <v>117.068</v>
      </c>
      <c r="G4169" s="35"/>
      <c r="H4169" s="36"/>
    </row>
    <row r="4170" spans="1:8" s="2" customFormat="1" ht="16.95" customHeight="1">
      <c r="A4170" s="35"/>
      <c r="B4170" s="36"/>
      <c r="C4170" s="252" t="s">
        <v>415</v>
      </c>
      <c r="D4170" s="253" t="s">
        <v>416</v>
      </c>
      <c r="E4170" s="254" t="s">
        <v>1</v>
      </c>
      <c r="F4170" s="255">
        <v>201.41</v>
      </c>
      <c r="G4170" s="35"/>
      <c r="H4170" s="36"/>
    </row>
    <row r="4171" spans="1:8" s="2" customFormat="1" ht="16.95" customHeight="1">
      <c r="A4171" s="35"/>
      <c r="B4171" s="36"/>
      <c r="C4171" s="256" t="s">
        <v>1</v>
      </c>
      <c r="D4171" s="256" t="s">
        <v>417</v>
      </c>
      <c r="E4171" s="18" t="s">
        <v>1</v>
      </c>
      <c r="F4171" s="188">
        <v>201.41</v>
      </c>
      <c r="G4171" s="35"/>
      <c r="H4171" s="36"/>
    </row>
    <row r="4172" spans="1:8" s="2" customFormat="1" ht="16.95" customHeight="1">
      <c r="A4172" s="35"/>
      <c r="B4172" s="36"/>
      <c r="C4172" s="256" t="s">
        <v>415</v>
      </c>
      <c r="D4172" s="256" t="s">
        <v>589</v>
      </c>
      <c r="E4172" s="18" t="s">
        <v>1</v>
      </c>
      <c r="F4172" s="188">
        <v>201.41</v>
      </c>
      <c r="G4172" s="35"/>
      <c r="H4172" s="36"/>
    </row>
    <row r="4173" spans="1:8" s="2" customFormat="1" ht="16.95" customHeight="1">
      <c r="A4173" s="35"/>
      <c r="B4173" s="36"/>
      <c r="C4173" s="252" t="s">
        <v>418</v>
      </c>
      <c r="D4173" s="253" t="s">
        <v>419</v>
      </c>
      <c r="E4173" s="254" t="s">
        <v>1</v>
      </c>
      <c r="F4173" s="255">
        <v>75.040000000000006</v>
      </c>
      <c r="G4173" s="35"/>
      <c r="H4173" s="36"/>
    </row>
    <row r="4174" spans="1:8" s="2" customFormat="1" ht="16.95" customHeight="1">
      <c r="A4174" s="35"/>
      <c r="B4174" s="36"/>
      <c r="C4174" s="256" t="s">
        <v>1</v>
      </c>
      <c r="D4174" s="256" t="s">
        <v>420</v>
      </c>
      <c r="E4174" s="18" t="s">
        <v>1</v>
      </c>
      <c r="F4174" s="188">
        <v>75.040000000000006</v>
      </c>
      <c r="G4174" s="35"/>
      <c r="H4174" s="36"/>
    </row>
    <row r="4175" spans="1:8" s="2" customFormat="1" ht="16.95" customHeight="1">
      <c r="A4175" s="35"/>
      <c r="B4175" s="36"/>
      <c r="C4175" s="256" t="s">
        <v>418</v>
      </c>
      <c r="D4175" s="256" t="s">
        <v>589</v>
      </c>
      <c r="E4175" s="18" t="s">
        <v>1</v>
      </c>
      <c r="F4175" s="188">
        <v>75.040000000000006</v>
      </c>
      <c r="G4175" s="35"/>
      <c r="H4175" s="36"/>
    </row>
    <row r="4176" spans="1:8" s="2" customFormat="1" ht="16.95" customHeight="1">
      <c r="A4176" s="35"/>
      <c r="B4176" s="36"/>
      <c r="C4176" s="252" t="s">
        <v>421</v>
      </c>
      <c r="D4176" s="253" t="s">
        <v>422</v>
      </c>
      <c r="E4176" s="254" t="s">
        <v>1</v>
      </c>
      <c r="F4176" s="255">
        <v>394.92099999999999</v>
      </c>
      <c r="G4176" s="35"/>
      <c r="H4176" s="36"/>
    </row>
    <row r="4177" spans="1:8" s="2" customFormat="1" ht="16.95" customHeight="1">
      <c r="A4177" s="35"/>
      <c r="B4177" s="36"/>
      <c r="C4177" s="256" t="s">
        <v>1</v>
      </c>
      <c r="D4177" s="256" t="s">
        <v>423</v>
      </c>
      <c r="E4177" s="18" t="s">
        <v>1</v>
      </c>
      <c r="F4177" s="188">
        <v>394.92099999999999</v>
      </c>
      <c r="G4177" s="35"/>
      <c r="H4177" s="36"/>
    </row>
    <row r="4178" spans="1:8" s="2" customFormat="1" ht="16.95" customHeight="1">
      <c r="A4178" s="35"/>
      <c r="B4178" s="36"/>
      <c r="C4178" s="256" t="s">
        <v>421</v>
      </c>
      <c r="D4178" s="256" t="s">
        <v>589</v>
      </c>
      <c r="E4178" s="18" t="s">
        <v>1</v>
      </c>
      <c r="F4178" s="188">
        <v>394.92099999999999</v>
      </c>
      <c r="G4178" s="35"/>
      <c r="H4178" s="36"/>
    </row>
    <row r="4179" spans="1:8" s="2" customFormat="1" ht="16.95" customHeight="1">
      <c r="A4179" s="35"/>
      <c r="B4179" s="36"/>
      <c r="C4179" s="252" t="s">
        <v>424</v>
      </c>
      <c r="D4179" s="253" t="s">
        <v>425</v>
      </c>
      <c r="E4179" s="254" t="s">
        <v>1</v>
      </c>
      <c r="F4179" s="255">
        <v>269.803</v>
      </c>
      <c r="G4179" s="35"/>
      <c r="H4179" s="36"/>
    </row>
    <row r="4180" spans="1:8" s="2" customFormat="1" ht="16.95" customHeight="1">
      <c r="A4180" s="35"/>
      <c r="B4180" s="36"/>
      <c r="C4180" s="256" t="s">
        <v>1</v>
      </c>
      <c r="D4180" s="256" t="s">
        <v>426</v>
      </c>
      <c r="E4180" s="18" t="s">
        <v>1</v>
      </c>
      <c r="F4180" s="188">
        <v>269.803</v>
      </c>
      <c r="G4180" s="35"/>
      <c r="H4180" s="36"/>
    </row>
    <row r="4181" spans="1:8" s="2" customFormat="1" ht="16.95" customHeight="1">
      <c r="A4181" s="35"/>
      <c r="B4181" s="36"/>
      <c r="C4181" s="256" t="s">
        <v>424</v>
      </c>
      <c r="D4181" s="256" t="s">
        <v>589</v>
      </c>
      <c r="E4181" s="18" t="s">
        <v>1</v>
      </c>
      <c r="F4181" s="188">
        <v>269.803</v>
      </c>
      <c r="G4181" s="35"/>
      <c r="H4181" s="36"/>
    </row>
    <row r="4182" spans="1:8" s="2" customFormat="1" ht="16.95" customHeight="1">
      <c r="A4182" s="35"/>
      <c r="B4182" s="36"/>
      <c r="C4182" s="252" t="s">
        <v>427</v>
      </c>
      <c r="D4182" s="253" t="s">
        <v>428</v>
      </c>
      <c r="E4182" s="254" t="s">
        <v>1</v>
      </c>
      <c r="F4182" s="255">
        <v>21.01</v>
      </c>
      <c r="G4182" s="35"/>
      <c r="H4182" s="36"/>
    </row>
    <row r="4183" spans="1:8" s="2" customFormat="1" ht="16.95" customHeight="1">
      <c r="A4183" s="35"/>
      <c r="B4183" s="36"/>
      <c r="C4183" s="256" t="s">
        <v>1</v>
      </c>
      <c r="D4183" s="256" t="s">
        <v>429</v>
      </c>
      <c r="E4183" s="18" t="s">
        <v>1</v>
      </c>
      <c r="F4183" s="188">
        <v>21.01</v>
      </c>
      <c r="G4183" s="35"/>
      <c r="H4183" s="36"/>
    </row>
    <row r="4184" spans="1:8" s="2" customFormat="1" ht="16.95" customHeight="1">
      <c r="A4184" s="35"/>
      <c r="B4184" s="36"/>
      <c r="C4184" s="256" t="s">
        <v>427</v>
      </c>
      <c r="D4184" s="256" t="s">
        <v>589</v>
      </c>
      <c r="E4184" s="18" t="s">
        <v>1</v>
      </c>
      <c r="F4184" s="188">
        <v>21.01</v>
      </c>
      <c r="G4184" s="35"/>
      <c r="H4184" s="36"/>
    </row>
    <row r="4185" spans="1:8" s="2" customFormat="1" ht="16.95" customHeight="1">
      <c r="A4185" s="35"/>
      <c r="B4185" s="36"/>
      <c r="C4185" s="252" t="s">
        <v>430</v>
      </c>
      <c r="D4185" s="253" t="s">
        <v>431</v>
      </c>
      <c r="E4185" s="254" t="s">
        <v>1</v>
      </c>
      <c r="F4185" s="255">
        <v>62.533999999999999</v>
      </c>
      <c r="G4185" s="35"/>
      <c r="H4185" s="36"/>
    </row>
    <row r="4186" spans="1:8" s="2" customFormat="1" ht="16.95" customHeight="1">
      <c r="A4186" s="35"/>
      <c r="B4186" s="36"/>
      <c r="C4186" s="252" t="s">
        <v>3453</v>
      </c>
      <c r="D4186" s="253" t="s">
        <v>8521</v>
      </c>
      <c r="E4186" s="254" t="s">
        <v>1</v>
      </c>
      <c r="F4186" s="255">
        <v>129.25</v>
      </c>
      <c r="G4186" s="35"/>
      <c r="H4186" s="36"/>
    </row>
    <row r="4187" spans="1:8" s="2" customFormat="1" ht="16.95" customHeight="1">
      <c r="A4187" s="35"/>
      <c r="B4187" s="36"/>
      <c r="C4187" s="256" t="s">
        <v>1</v>
      </c>
      <c r="D4187" s="256" t="s">
        <v>4836</v>
      </c>
      <c r="E4187" s="18" t="s">
        <v>1</v>
      </c>
      <c r="F4187" s="188">
        <v>0</v>
      </c>
      <c r="G4187" s="35"/>
      <c r="H4187" s="36"/>
    </row>
    <row r="4188" spans="1:8" s="2" customFormat="1" ht="16.95" customHeight="1">
      <c r="A4188" s="35"/>
      <c r="B4188" s="36"/>
      <c r="C4188" s="256" t="s">
        <v>1</v>
      </c>
      <c r="D4188" s="256" t="s">
        <v>7180</v>
      </c>
      <c r="E4188" s="18" t="s">
        <v>1</v>
      </c>
      <c r="F4188" s="188">
        <v>129.25</v>
      </c>
      <c r="G4188" s="35"/>
      <c r="H4188" s="36"/>
    </row>
    <row r="4189" spans="1:8" s="2" customFormat="1" ht="16.95" customHeight="1">
      <c r="A4189" s="35"/>
      <c r="B4189" s="36"/>
      <c r="C4189" s="256" t="s">
        <v>3453</v>
      </c>
      <c r="D4189" s="256" t="s">
        <v>590</v>
      </c>
      <c r="E4189" s="18" t="s">
        <v>1</v>
      </c>
      <c r="F4189" s="188">
        <v>129.25</v>
      </c>
      <c r="G4189" s="35"/>
      <c r="H4189" s="36"/>
    </row>
    <row r="4190" spans="1:8" s="2" customFormat="1" ht="24">
      <c r="A4190" s="35"/>
      <c r="B4190" s="36"/>
      <c r="C4190" s="252" t="s">
        <v>433</v>
      </c>
      <c r="D4190" s="253" t="s">
        <v>434</v>
      </c>
      <c r="E4190" s="254" t="s">
        <v>1</v>
      </c>
      <c r="F4190" s="255">
        <v>18.216999999999999</v>
      </c>
      <c r="G4190" s="35"/>
      <c r="H4190" s="36"/>
    </row>
    <row r="4191" spans="1:8" s="2" customFormat="1" ht="16.95" customHeight="1">
      <c r="A4191" s="35"/>
      <c r="B4191" s="36"/>
      <c r="C4191" s="256" t="s">
        <v>1</v>
      </c>
      <c r="D4191" s="256" t="s">
        <v>1713</v>
      </c>
      <c r="E4191" s="18" t="s">
        <v>1</v>
      </c>
      <c r="F4191" s="188">
        <v>0</v>
      </c>
      <c r="G4191" s="35"/>
      <c r="H4191" s="36"/>
    </row>
    <row r="4192" spans="1:8" s="2" customFormat="1" ht="16.95" customHeight="1">
      <c r="A4192" s="35"/>
      <c r="B4192" s="36"/>
      <c r="C4192" s="256" t="s">
        <v>1</v>
      </c>
      <c r="D4192" s="256" t="s">
        <v>4836</v>
      </c>
      <c r="E4192" s="18" t="s">
        <v>1</v>
      </c>
      <c r="F4192" s="188">
        <v>0</v>
      </c>
      <c r="G4192" s="35"/>
      <c r="H4192" s="36"/>
    </row>
    <row r="4193" spans="1:8" s="2" customFormat="1" ht="16.95" customHeight="1">
      <c r="A4193" s="35"/>
      <c r="B4193" s="36"/>
      <c r="C4193" s="256" t="s">
        <v>1</v>
      </c>
      <c r="D4193" s="256" t="s">
        <v>1652</v>
      </c>
      <c r="E4193" s="18" t="s">
        <v>1</v>
      </c>
      <c r="F4193" s="188">
        <v>0</v>
      </c>
      <c r="G4193" s="35"/>
      <c r="H4193" s="36"/>
    </row>
    <row r="4194" spans="1:8" s="2" customFormat="1" ht="16.95" customHeight="1">
      <c r="A4194" s="35"/>
      <c r="B4194" s="36"/>
      <c r="C4194" s="256" t="s">
        <v>1</v>
      </c>
      <c r="D4194" s="256" t="s">
        <v>6903</v>
      </c>
      <c r="E4194" s="18" t="s">
        <v>1</v>
      </c>
      <c r="F4194" s="188">
        <v>2.601</v>
      </c>
      <c r="G4194" s="35"/>
      <c r="H4194" s="36"/>
    </row>
    <row r="4195" spans="1:8" s="2" customFormat="1" ht="16.95" customHeight="1">
      <c r="A4195" s="35"/>
      <c r="B4195" s="36"/>
      <c r="C4195" s="256" t="s">
        <v>1</v>
      </c>
      <c r="D4195" s="256" t="s">
        <v>1673</v>
      </c>
      <c r="E4195" s="18" t="s">
        <v>1</v>
      </c>
      <c r="F4195" s="188">
        <v>0</v>
      </c>
      <c r="G4195" s="35"/>
      <c r="H4195" s="36"/>
    </row>
    <row r="4196" spans="1:8" s="2" customFormat="1" ht="20.399999999999999">
      <c r="A4196" s="35"/>
      <c r="B4196" s="36"/>
      <c r="C4196" s="256" t="s">
        <v>1</v>
      </c>
      <c r="D4196" s="256" t="s">
        <v>6904</v>
      </c>
      <c r="E4196" s="18" t="s">
        <v>1</v>
      </c>
      <c r="F4196" s="188">
        <v>8.4689999999999994</v>
      </c>
      <c r="G4196" s="35"/>
      <c r="H4196" s="36"/>
    </row>
    <row r="4197" spans="1:8" s="2" customFormat="1" ht="16.95" customHeight="1">
      <c r="A4197" s="35"/>
      <c r="B4197" s="36"/>
      <c r="C4197" s="256" t="s">
        <v>1</v>
      </c>
      <c r="D4197" s="256" t="s">
        <v>1683</v>
      </c>
      <c r="E4197" s="18" t="s">
        <v>1</v>
      </c>
      <c r="F4197" s="188">
        <v>0</v>
      </c>
      <c r="G4197" s="35"/>
      <c r="H4197" s="36"/>
    </row>
    <row r="4198" spans="1:8" s="2" customFormat="1" ht="16.95" customHeight="1">
      <c r="A4198" s="35"/>
      <c r="B4198" s="36"/>
      <c r="C4198" s="256" t="s">
        <v>1</v>
      </c>
      <c r="D4198" s="256" t="s">
        <v>6905</v>
      </c>
      <c r="E4198" s="18" t="s">
        <v>1</v>
      </c>
      <c r="F4198" s="188">
        <v>6.1390000000000002</v>
      </c>
      <c r="G4198" s="35"/>
      <c r="H4198" s="36"/>
    </row>
    <row r="4199" spans="1:8" s="2" customFormat="1" ht="16.95" customHeight="1">
      <c r="A4199" s="35"/>
      <c r="B4199" s="36"/>
      <c r="C4199" s="256" t="s">
        <v>1</v>
      </c>
      <c r="D4199" s="256" t="s">
        <v>6906</v>
      </c>
      <c r="E4199" s="18" t="s">
        <v>1</v>
      </c>
      <c r="F4199" s="188">
        <v>0</v>
      </c>
      <c r="G4199" s="35"/>
      <c r="H4199" s="36"/>
    </row>
    <row r="4200" spans="1:8" s="2" customFormat="1" ht="16.95" customHeight="1">
      <c r="A4200" s="35"/>
      <c r="B4200" s="36"/>
      <c r="C4200" s="256" t="s">
        <v>1</v>
      </c>
      <c r="D4200" s="256" t="s">
        <v>4836</v>
      </c>
      <c r="E4200" s="18" t="s">
        <v>1</v>
      </c>
      <c r="F4200" s="188">
        <v>0</v>
      </c>
      <c r="G4200" s="35"/>
      <c r="H4200" s="36"/>
    </row>
    <row r="4201" spans="1:8" s="2" customFormat="1" ht="16.95" customHeight="1">
      <c r="A4201" s="35"/>
      <c r="B4201" s="36"/>
      <c r="C4201" s="256" t="s">
        <v>1</v>
      </c>
      <c r="D4201" s="256" t="s">
        <v>6900</v>
      </c>
      <c r="E4201" s="18" t="s">
        <v>1</v>
      </c>
      <c r="F4201" s="188">
        <v>0</v>
      </c>
      <c r="G4201" s="35"/>
      <c r="H4201" s="36"/>
    </row>
    <row r="4202" spans="1:8" s="2" customFormat="1" ht="16.95" customHeight="1">
      <c r="A4202" s="35"/>
      <c r="B4202" s="36"/>
      <c r="C4202" s="256" t="s">
        <v>1</v>
      </c>
      <c r="D4202" s="256" t="s">
        <v>6907</v>
      </c>
      <c r="E4202" s="18" t="s">
        <v>1</v>
      </c>
      <c r="F4202" s="188">
        <v>1.008</v>
      </c>
      <c r="G4202" s="35"/>
      <c r="H4202" s="36"/>
    </row>
    <row r="4203" spans="1:8" s="2" customFormat="1" ht="16.95" customHeight="1">
      <c r="A4203" s="35"/>
      <c r="B4203" s="36"/>
      <c r="C4203" s="256" t="s">
        <v>433</v>
      </c>
      <c r="D4203" s="256" t="s">
        <v>590</v>
      </c>
      <c r="E4203" s="18" t="s">
        <v>1</v>
      </c>
      <c r="F4203" s="188">
        <v>18.216999999999999</v>
      </c>
      <c r="G4203" s="35"/>
      <c r="H4203" s="36"/>
    </row>
    <row r="4204" spans="1:8" s="2" customFormat="1" ht="16.95" customHeight="1">
      <c r="A4204" s="35"/>
      <c r="B4204" s="36"/>
      <c r="C4204" s="257" t="s">
        <v>8511</v>
      </c>
      <c r="D4204" s="35"/>
      <c r="E4204" s="35"/>
      <c r="F4204" s="35"/>
      <c r="G4204" s="35"/>
      <c r="H4204" s="36"/>
    </row>
    <row r="4205" spans="1:8" s="2" customFormat="1" ht="16.95" customHeight="1">
      <c r="A4205" s="35"/>
      <c r="B4205" s="36"/>
      <c r="C4205" s="256" t="s">
        <v>1710</v>
      </c>
      <c r="D4205" s="256" t="s">
        <v>1711</v>
      </c>
      <c r="E4205" s="18" t="s">
        <v>529</v>
      </c>
      <c r="F4205" s="188">
        <v>18.216999999999999</v>
      </c>
      <c r="G4205" s="35"/>
      <c r="H4205" s="36"/>
    </row>
    <row r="4206" spans="1:8" s="2" customFormat="1" ht="30.6">
      <c r="A4206" s="35"/>
      <c r="B4206" s="36"/>
      <c r="C4206" s="256" t="s">
        <v>1705</v>
      </c>
      <c r="D4206" s="256" t="s">
        <v>1706</v>
      </c>
      <c r="E4206" s="18" t="s">
        <v>529</v>
      </c>
      <c r="F4206" s="188">
        <v>673.17100000000005</v>
      </c>
      <c r="G4206" s="35"/>
      <c r="H4206" s="36"/>
    </row>
    <row r="4207" spans="1:8" s="2" customFormat="1" ht="16.95" customHeight="1">
      <c r="A4207" s="35"/>
      <c r="B4207" s="36"/>
      <c r="C4207" s="252" t="s">
        <v>6731</v>
      </c>
      <c r="D4207" s="253" t="s">
        <v>6732</v>
      </c>
      <c r="E4207" s="254" t="s">
        <v>1</v>
      </c>
      <c r="F4207" s="255">
        <v>356.7</v>
      </c>
      <c r="G4207" s="35"/>
      <c r="H4207" s="36"/>
    </row>
    <row r="4208" spans="1:8" s="2" customFormat="1" ht="16.95" customHeight="1">
      <c r="A4208" s="35"/>
      <c r="B4208" s="36"/>
      <c r="C4208" s="256" t="s">
        <v>1</v>
      </c>
      <c r="D4208" s="256" t="s">
        <v>4836</v>
      </c>
      <c r="E4208" s="18" t="s">
        <v>1</v>
      </c>
      <c r="F4208" s="188">
        <v>0</v>
      </c>
      <c r="G4208" s="35"/>
      <c r="H4208" s="36"/>
    </row>
    <row r="4209" spans="1:8" s="2" customFormat="1" ht="16.95" customHeight="1">
      <c r="A4209" s="35"/>
      <c r="B4209" s="36"/>
      <c r="C4209" s="256" t="s">
        <v>1</v>
      </c>
      <c r="D4209" s="256" t="s">
        <v>7481</v>
      </c>
      <c r="E4209" s="18" t="s">
        <v>1</v>
      </c>
      <c r="F4209" s="188">
        <v>327.45</v>
      </c>
      <c r="G4209" s="35"/>
      <c r="H4209" s="36"/>
    </row>
    <row r="4210" spans="1:8" s="2" customFormat="1" ht="16.95" customHeight="1">
      <c r="A4210" s="35"/>
      <c r="B4210" s="36"/>
      <c r="C4210" s="256" t="s">
        <v>1</v>
      </c>
      <c r="D4210" s="256" t="s">
        <v>7482</v>
      </c>
      <c r="E4210" s="18" t="s">
        <v>1</v>
      </c>
      <c r="F4210" s="188">
        <v>29.25</v>
      </c>
      <c r="G4210" s="35"/>
      <c r="H4210" s="36"/>
    </row>
    <row r="4211" spans="1:8" s="2" customFormat="1" ht="16.95" customHeight="1">
      <c r="A4211" s="35"/>
      <c r="B4211" s="36"/>
      <c r="C4211" s="256" t="s">
        <v>6731</v>
      </c>
      <c r="D4211" s="256" t="s">
        <v>590</v>
      </c>
      <c r="E4211" s="18" t="s">
        <v>1</v>
      </c>
      <c r="F4211" s="188">
        <v>356.7</v>
      </c>
      <c r="G4211" s="35"/>
      <c r="H4211" s="36"/>
    </row>
    <row r="4212" spans="1:8" s="2" customFormat="1" ht="16.95" customHeight="1">
      <c r="A4212" s="35"/>
      <c r="B4212" s="36"/>
      <c r="C4212" s="257" t="s">
        <v>8511</v>
      </c>
      <c r="D4212" s="35"/>
      <c r="E4212" s="35"/>
      <c r="F4212" s="35"/>
      <c r="G4212" s="35"/>
      <c r="H4212" s="36"/>
    </row>
    <row r="4213" spans="1:8" s="2" customFormat="1" ht="16.95" customHeight="1">
      <c r="A4213" s="35"/>
      <c r="B4213" s="36"/>
      <c r="C4213" s="256" t="s">
        <v>7479</v>
      </c>
      <c r="D4213" s="256" t="s">
        <v>6732</v>
      </c>
      <c r="E4213" s="18" t="s">
        <v>980</v>
      </c>
      <c r="F4213" s="188">
        <v>356.7</v>
      </c>
      <c r="G4213" s="35"/>
      <c r="H4213" s="36"/>
    </row>
    <row r="4214" spans="1:8" s="2" customFormat="1" ht="20.399999999999999">
      <c r="A4214" s="35"/>
      <c r="B4214" s="36"/>
      <c r="C4214" s="256" t="s">
        <v>4354</v>
      </c>
      <c r="D4214" s="256" t="s">
        <v>7488</v>
      </c>
      <c r="E4214" s="18" t="s">
        <v>529</v>
      </c>
      <c r="F4214" s="188">
        <v>78.173000000000002</v>
      </c>
      <c r="G4214" s="35"/>
      <c r="H4214" s="36"/>
    </row>
    <row r="4215" spans="1:8" s="2" customFormat="1" ht="24">
      <c r="A4215" s="35"/>
      <c r="B4215" s="36"/>
      <c r="C4215" s="252" t="s">
        <v>6734</v>
      </c>
      <c r="D4215" s="253" t="s">
        <v>6735</v>
      </c>
      <c r="E4215" s="254" t="s">
        <v>1</v>
      </c>
      <c r="F4215" s="255">
        <v>647.67100000000005</v>
      </c>
      <c r="G4215" s="35"/>
      <c r="H4215" s="36"/>
    </row>
    <row r="4216" spans="1:8" s="2" customFormat="1" ht="16.95" customHeight="1">
      <c r="A4216" s="35"/>
      <c r="B4216" s="36"/>
      <c r="C4216" s="256" t="s">
        <v>1</v>
      </c>
      <c r="D4216" s="256" t="s">
        <v>7100</v>
      </c>
      <c r="E4216" s="18" t="s">
        <v>1</v>
      </c>
      <c r="F4216" s="188">
        <v>0</v>
      </c>
      <c r="G4216" s="35"/>
      <c r="H4216" s="36"/>
    </row>
    <row r="4217" spans="1:8" s="2" customFormat="1" ht="16.95" customHeight="1">
      <c r="A4217" s="35"/>
      <c r="B4217" s="36"/>
      <c r="C4217" s="256" t="s">
        <v>1</v>
      </c>
      <c r="D4217" s="256" t="s">
        <v>7101</v>
      </c>
      <c r="E4217" s="18" t="s">
        <v>1</v>
      </c>
      <c r="F4217" s="188">
        <v>0</v>
      </c>
      <c r="G4217" s="35"/>
      <c r="H4217" s="36"/>
    </row>
    <row r="4218" spans="1:8" s="2" customFormat="1" ht="16.95" customHeight="1">
      <c r="A4218" s="35"/>
      <c r="B4218" s="36"/>
      <c r="C4218" s="256" t="s">
        <v>1</v>
      </c>
      <c r="D4218" s="256" t="s">
        <v>7102</v>
      </c>
      <c r="E4218" s="18" t="s">
        <v>1</v>
      </c>
      <c r="F4218" s="188">
        <v>647.67100000000005</v>
      </c>
      <c r="G4218" s="35"/>
      <c r="H4218" s="36"/>
    </row>
    <row r="4219" spans="1:8" s="2" customFormat="1" ht="16.95" customHeight="1">
      <c r="A4219" s="35"/>
      <c r="B4219" s="36"/>
      <c r="C4219" s="256" t="s">
        <v>6734</v>
      </c>
      <c r="D4219" s="256" t="s">
        <v>589</v>
      </c>
      <c r="E4219" s="18" t="s">
        <v>1</v>
      </c>
      <c r="F4219" s="188">
        <v>647.67100000000005</v>
      </c>
      <c r="G4219" s="35"/>
      <c r="H4219" s="36"/>
    </row>
    <row r="4220" spans="1:8" s="2" customFormat="1" ht="16.95" customHeight="1">
      <c r="A4220" s="35"/>
      <c r="B4220" s="36"/>
      <c r="C4220" s="257" t="s">
        <v>8511</v>
      </c>
      <c r="D4220" s="35"/>
      <c r="E4220" s="35"/>
      <c r="F4220" s="35"/>
      <c r="G4220" s="35"/>
      <c r="H4220" s="36"/>
    </row>
    <row r="4221" spans="1:8" s="2" customFormat="1" ht="16.95" customHeight="1">
      <c r="A4221" s="35"/>
      <c r="B4221" s="36"/>
      <c r="C4221" s="256" t="s">
        <v>3239</v>
      </c>
      <c r="D4221" s="256" t="s">
        <v>437</v>
      </c>
      <c r="E4221" s="18" t="s">
        <v>529</v>
      </c>
      <c r="F4221" s="188">
        <v>889.76599999999996</v>
      </c>
      <c r="G4221" s="35"/>
      <c r="H4221" s="36"/>
    </row>
    <row r="4222" spans="1:8" s="2" customFormat="1" ht="20.399999999999999">
      <c r="A4222" s="35"/>
      <c r="B4222" s="36"/>
      <c r="C4222" s="256" t="s">
        <v>3204</v>
      </c>
      <c r="D4222" s="256" t="s">
        <v>3205</v>
      </c>
      <c r="E4222" s="18" t="s">
        <v>529</v>
      </c>
      <c r="F4222" s="188">
        <v>889.76599999999996</v>
      </c>
      <c r="G4222" s="35"/>
      <c r="H4222" s="36"/>
    </row>
    <row r="4223" spans="1:8" s="2" customFormat="1" ht="16.95" customHeight="1">
      <c r="A4223" s="35"/>
      <c r="B4223" s="36"/>
      <c r="C4223" s="256" t="s">
        <v>7164</v>
      </c>
      <c r="D4223" s="256" t="s">
        <v>7165</v>
      </c>
      <c r="E4223" s="18" t="s">
        <v>529</v>
      </c>
      <c r="F4223" s="188">
        <v>907.56100000000004</v>
      </c>
      <c r="G4223" s="35"/>
      <c r="H4223" s="36"/>
    </row>
    <row r="4224" spans="1:8" s="2" customFormat="1" ht="16.95" customHeight="1">
      <c r="A4224" s="35"/>
      <c r="B4224" s="36"/>
      <c r="C4224" s="256" t="s">
        <v>7168</v>
      </c>
      <c r="D4224" s="256" t="s">
        <v>7169</v>
      </c>
      <c r="E4224" s="18" t="s">
        <v>529</v>
      </c>
      <c r="F4224" s="188">
        <v>660.62400000000002</v>
      </c>
      <c r="G4224" s="35"/>
      <c r="H4224" s="36"/>
    </row>
    <row r="4225" spans="1:8" s="2" customFormat="1" ht="16.95" customHeight="1">
      <c r="A4225" s="35"/>
      <c r="B4225" s="36"/>
      <c r="C4225" s="256" t="s">
        <v>7155</v>
      </c>
      <c r="D4225" s="256" t="s">
        <v>7156</v>
      </c>
      <c r="E4225" s="18" t="s">
        <v>529</v>
      </c>
      <c r="F4225" s="188">
        <v>660.62400000000002</v>
      </c>
      <c r="G4225" s="35"/>
      <c r="H4225" s="36"/>
    </row>
    <row r="4226" spans="1:8" s="2" customFormat="1" ht="24">
      <c r="A4226" s="35"/>
      <c r="B4226" s="36"/>
      <c r="C4226" s="252" t="s">
        <v>6736</v>
      </c>
      <c r="D4226" s="253" t="s">
        <v>437</v>
      </c>
      <c r="E4226" s="254" t="s">
        <v>1</v>
      </c>
      <c r="F4226" s="255">
        <v>242.095</v>
      </c>
      <c r="G4226" s="35"/>
      <c r="H4226" s="36"/>
    </row>
    <row r="4227" spans="1:8" s="2" customFormat="1" ht="16.95" customHeight="1">
      <c r="A4227" s="35"/>
      <c r="B4227" s="36"/>
      <c r="C4227" s="256" t="s">
        <v>1</v>
      </c>
      <c r="D4227" s="256" t="s">
        <v>7105</v>
      </c>
      <c r="E4227" s="18" t="s">
        <v>1</v>
      </c>
      <c r="F4227" s="188">
        <v>0</v>
      </c>
      <c r="G4227" s="35"/>
      <c r="H4227" s="36"/>
    </row>
    <row r="4228" spans="1:8" s="2" customFormat="1" ht="16.95" customHeight="1">
      <c r="A4228" s="35"/>
      <c r="B4228" s="36"/>
      <c r="C4228" s="256" t="s">
        <v>1</v>
      </c>
      <c r="D4228" s="256" t="s">
        <v>7106</v>
      </c>
      <c r="E4228" s="18" t="s">
        <v>1</v>
      </c>
      <c r="F4228" s="188">
        <v>242.095</v>
      </c>
      <c r="G4228" s="35"/>
      <c r="H4228" s="36"/>
    </row>
    <row r="4229" spans="1:8" s="2" customFormat="1" ht="16.95" customHeight="1">
      <c r="A4229" s="35"/>
      <c r="B4229" s="36"/>
      <c r="C4229" s="256" t="s">
        <v>6736</v>
      </c>
      <c r="D4229" s="256" t="s">
        <v>589</v>
      </c>
      <c r="E4229" s="18" t="s">
        <v>1</v>
      </c>
      <c r="F4229" s="188">
        <v>242.095</v>
      </c>
      <c r="G4229" s="35"/>
      <c r="H4229" s="36"/>
    </row>
    <row r="4230" spans="1:8" s="2" customFormat="1" ht="16.95" customHeight="1">
      <c r="A4230" s="35"/>
      <c r="B4230" s="36"/>
      <c r="C4230" s="257" t="s">
        <v>8511</v>
      </c>
      <c r="D4230" s="35"/>
      <c r="E4230" s="35"/>
      <c r="F4230" s="35"/>
      <c r="G4230" s="35"/>
      <c r="H4230" s="36"/>
    </row>
    <row r="4231" spans="1:8" s="2" customFormat="1" ht="16.95" customHeight="1">
      <c r="A4231" s="35"/>
      <c r="B4231" s="36"/>
      <c r="C4231" s="256" t="s">
        <v>3239</v>
      </c>
      <c r="D4231" s="256" t="s">
        <v>437</v>
      </c>
      <c r="E4231" s="18" t="s">
        <v>529</v>
      </c>
      <c r="F4231" s="188">
        <v>889.76599999999996</v>
      </c>
      <c r="G4231" s="35"/>
      <c r="H4231" s="36"/>
    </row>
    <row r="4232" spans="1:8" s="2" customFormat="1" ht="20.399999999999999">
      <c r="A4232" s="35"/>
      <c r="B4232" s="36"/>
      <c r="C4232" s="256" t="s">
        <v>3204</v>
      </c>
      <c r="D4232" s="256" t="s">
        <v>3205</v>
      </c>
      <c r="E4232" s="18" t="s">
        <v>529</v>
      </c>
      <c r="F4232" s="188">
        <v>889.76599999999996</v>
      </c>
      <c r="G4232" s="35"/>
      <c r="H4232" s="36"/>
    </row>
    <row r="4233" spans="1:8" s="2" customFormat="1" ht="16.95" customHeight="1">
      <c r="A4233" s="35"/>
      <c r="B4233" s="36"/>
      <c r="C4233" s="256" t="s">
        <v>7172</v>
      </c>
      <c r="D4233" s="256" t="s">
        <v>7173</v>
      </c>
      <c r="E4233" s="18" t="s">
        <v>529</v>
      </c>
      <c r="F4233" s="188">
        <v>246.93700000000001</v>
      </c>
      <c r="G4233" s="35"/>
      <c r="H4233" s="36"/>
    </row>
    <row r="4234" spans="1:8" s="2" customFormat="1" ht="16.95" customHeight="1">
      <c r="A4234" s="35"/>
      <c r="B4234" s="36"/>
      <c r="C4234" s="256" t="s">
        <v>7164</v>
      </c>
      <c r="D4234" s="256" t="s">
        <v>7165</v>
      </c>
      <c r="E4234" s="18" t="s">
        <v>529</v>
      </c>
      <c r="F4234" s="188">
        <v>907.56100000000004</v>
      </c>
      <c r="G4234" s="35"/>
      <c r="H4234" s="36"/>
    </row>
    <row r="4235" spans="1:8" s="2" customFormat="1" ht="16.95" customHeight="1">
      <c r="A4235" s="35"/>
      <c r="B4235" s="36"/>
      <c r="C4235" s="256" t="s">
        <v>7160</v>
      </c>
      <c r="D4235" s="256" t="s">
        <v>7161</v>
      </c>
      <c r="E4235" s="18" t="s">
        <v>529</v>
      </c>
      <c r="F4235" s="188">
        <v>246.93700000000001</v>
      </c>
      <c r="G4235" s="35"/>
      <c r="H4235" s="36"/>
    </row>
    <row r="4236" spans="1:8" s="2" customFormat="1" ht="24">
      <c r="A4236" s="35"/>
      <c r="B4236" s="36"/>
      <c r="C4236" s="252" t="s">
        <v>436</v>
      </c>
      <c r="D4236" s="253" t="s">
        <v>437</v>
      </c>
      <c r="E4236" s="254" t="s">
        <v>1</v>
      </c>
      <c r="F4236" s="255">
        <v>0</v>
      </c>
      <c r="G4236" s="35"/>
      <c r="H4236" s="36"/>
    </row>
    <row r="4237" spans="1:8" s="2" customFormat="1" ht="24">
      <c r="A4237" s="35"/>
      <c r="B4237" s="36"/>
      <c r="C4237" s="252" t="s">
        <v>438</v>
      </c>
      <c r="D4237" s="253" t="s">
        <v>437</v>
      </c>
      <c r="E4237" s="254" t="s">
        <v>1</v>
      </c>
      <c r="F4237" s="255">
        <v>0</v>
      </c>
      <c r="G4237" s="35"/>
      <c r="H4237" s="36"/>
    </row>
    <row r="4238" spans="1:8" s="2" customFormat="1" ht="24">
      <c r="A4238" s="35"/>
      <c r="B4238" s="36"/>
      <c r="C4238" s="252" t="s">
        <v>439</v>
      </c>
      <c r="D4238" s="253" t="s">
        <v>437</v>
      </c>
      <c r="E4238" s="254" t="s">
        <v>1</v>
      </c>
      <c r="F4238" s="255">
        <v>0</v>
      </c>
      <c r="G4238" s="35"/>
      <c r="H4238" s="36"/>
    </row>
    <row r="4239" spans="1:8" s="2" customFormat="1" ht="24">
      <c r="A4239" s="35"/>
      <c r="B4239" s="36"/>
      <c r="C4239" s="252" t="s">
        <v>440</v>
      </c>
      <c r="D4239" s="253" t="s">
        <v>441</v>
      </c>
      <c r="E4239" s="254" t="s">
        <v>1</v>
      </c>
      <c r="F4239" s="255">
        <v>0</v>
      </c>
      <c r="G4239" s="35"/>
      <c r="H4239" s="36"/>
    </row>
    <row r="4240" spans="1:8" s="2" customFormat="1" ht="16.95" customHeight="1">
      <c r="A4240" s="35"/>
      <c r="B4240" s="36"/>
      <c r="C4240" s="252" t="s">
        <v>6737</v>
      </c>
      <c r="D4240" s="253" t="s">
        <v>3155</v>
      </c>
      <c r="E4240" s="254" t="s">
        <v>1</v>
      </c>
      <c r="F4240" s="255">
        <v>23.456</v>
      </c>
      <c r="G4240" s="35"/>
      <c r="H4240" s="36"/>
    </row>
    <row r="4241" spans="1:8" s="2" customFormat="1" ht="16.95" customHeight="1">
      <c r="A4241" s="35"/>
      <c r="B4241" s="36"/>
      <c r="C4241" s="256" t="s">
        <v>1</v>
      </c>
      <c r="D4241" s="256" t="s">
        <v>7149</v>
      </c>
      <c r="E4241" s="18" t="s">
        <v>1</v>
      </c>
      <c r="F4241" s="188">
        <v>0</v>
      </c>
      <c r="G4241" s="35"/>
      <c r="H4241" s="36"/>
    </row>
    <row r="4242" spans="1:8" s="2" customFormat="1" ht="16.95" customHeight="1">
      <c r="A4242" s="35"/>
      <c r="B4242" s="36"/>
      <c r="C4242" s="256" t="s">
        <v>1</v>
      </c>
      <c r="D4242" s="256" t="s">
        <v>7150</v>
      </c>
      <c r="E4242" s="18" t="s">
        <v>1</v>
      </c>
      <c r="F4242" s="188">
        <v>23.456</v>
      </c>
      <c r="G4242" s="35"/>
      <c r="H4242" s="36"/>
    </row>
    <row r="4243" spans="1:8" s="2" customFormat="1" ht="16.95" customHeight="1">
      <c r="A4243" s="35"/>
      <c r="B4243" s="36"/>
      <c r="C4243" s="256" t="s">
        <v>6737</v>
      </c>
      <c r="D4243" s="256" t="s">
        <v>589</v>
      </c>
      <c r="E4243" s="18" t="s">
        <v>1</v>
      </c>
      <c r="F4243" s="188">
        <v>23.456</v>
      </c>
      <c r="G4243" s="35"/>
      <c r="H4243" s="36"/>
    </row>
    <row r="4244" spans="1:8" s="2" customFormat="1" ht="16.95" customHeight="1">
      <c r="A4244" s="35"/>
      <c r="B4244" s="36"/>
      <c r="C4244" s="257" t="s">
        <v>8511</v>
      </c>
      <c r="D4244" s="35"/>
      <c r="E4244" s="35"/>
      <c r="F4244" s="35"/>
      <c r="G4244" s="35"/>
      <c r="H4244" s="36"/>
    </row>
    <row r="4245" spans="1:8" s="2" customFormat="1" ht="16.95" customHeight="1">
      <c r="A4245" s="35"/>
      <c r="B4245" s="36"/>
      <c r="C4245" s="256" t="s">
        <v>3154</v>
      </c>
      <c r="D4245" s="256" t="s">
        <v>3155</v>
      </c>
      <c r="E4245" s="18" t="s">
        <v>529</v>
      </c>
      <c r="F4245" s="188">
        <v>52.555</v>
      </c>
      <c r="G4245" s="35"/>
      <c r="H4245" s="36"/>
    </row>
    <row r="4246" spans="1:8" s="2" customFormat="1" ht="16.95" customHeight="1">
      <c r="A4246" s="35"/>
      <c r="B4246" s="36"/>
      <c r="C4246" s="256" t="s">
        <v>3194</v>
      </c>
      <c r="D4246" s="256" t="s">
        <v>3195</v>
      </c>
      <c r="E4246" s="18" t="s">
        <v>529</v>
      </c>
      <c r="F4246" s="188">
        <v>23.925000000000001</v>
      </c>
      <c r="G4246" s="35"/>
      <c r="H4246" s="36"/>
    </row>
    <row r="4247" spans="1:8" s="2" customFormat="1" ht="16.95" customHeight="1">
      <c r="A4247" s="35"/>
      <c r="B4247" s="36"/>
      <c r="C4247" s="252" t="s">
        <v>6739</v>
      </c>
      <c r="D4247" s="253" t="s">
        <v>3155</v>
      </c>
      <c r="E4247" s="254" t="s">
        <v>1</v>
      </c>
      <c r="F4247" s="255">
        <v>29.099</v>
      </c>
      <c r="G4247" s="35"/>
      <c r="H4247" s="36"/>
    </row>
    <row r="4248" spans="1:8" s="2" customFormat="1" ht="16.95" customHeight="1">
      <c r="A4248" s="35"/>
      <c r="B4248" s="36"/>
      <c r="C4248" s="256" t="s">
        <v>1</v>
      </c>
      <c r="D4248" s="256" t="s">
        <v>7149</v>
      </c>
      <c r="E4248" s="18" t="s">
        <v>1</v>
      </c>
      <c r="F4248" s="188">
        <v>0</v>
      </c>
      <c r="G4248" s="35"/>
      <c r="H4248" s="36"/>
    </row>
    <row r="4249" spans="1:8" s="2" customFormat="1" ht="16.95" customHeight="1">
      <c r="A4249" s="35"/>
      <c r="B4249" s="36"/>
      <c r="C4249" s="256" t="s">
        <v>1</v>
      </c>
      <c r="D4249" s="256" t="s">
        <v>7151</v>
      </c>
      <c r="E4249" s="18" t="s">
        <v>1</v>
      </c>
      <c r="F4249" s="188">
        <v>29.099</v>
      </c>
      <c r="G4249" s="35"/>
      <c r="H4249" s="36"/>
    </row>
    <row r="4250" spans="1:8" s="2" customFormat="1" ht="16.95" customHeight="1">
      <c r="A4250" s="35"/>
      <c r="B4250" s="36"/>
      <c r="C4250" s="256" t="s">
        <v>6739</v>
      </c>
      <c r="D4250" s="256" t="s">
        <v>589</v>
      </c>
      <c r="E4250" s="18" t="s">
        <v>1</v>
      </c>
      <c r="F4250" s="188">
        <v>29.099</v>
      </c>
      <c r="G4250" s="35"/>
      <c r="H4250" s="36"/>
    </row>
    <row r="4251" spans="1:8" s="2" customFormat="1" ht="16.95" customHeight="1">
      <c r="A4251" s="35"/>
      <c r="B4251" s="36"/>
      <c r="C4251" s="257" t="s">
        <v>8511</v>
      </c>
      <c r="D4251" s="35"/>
      <c r="E4251" s="35"/>
      <c r="F4251" s="35"/>
      <c r="G4251" s="35"/>
      <c r="H4251" s="36"/>
    </row>
    <row r="4252" spans="1:8" s="2" customFormat="1" ht="16.95" customHeight="1">
      <c r="A4252" s="35"/>
      <c r="B4252" s="36"/>
      <c r="C4252" s="256" t="s">
        <v>3154</v>
      </c>
      <c r="D4252" s="256" t="s">
        <v>3155</v>
      </c>
      <c r="E4252" s="18" t="s">
        <v>529</v>
      </c>
      <c r="F4252" s="188">
        <v>52.555</v>
      </c>
      <c r="G4252" s="35"/>
      <c r="H4252" s="36"/>
    </row>
    <row r="4253" spans="1:8" s="2" customFormat="1" ht="16.95" customHeight="1">
      <c r="A4253" s="35"/>
      <c r="B4253" s="36"/>
      <c r="C4253" s="256" t="s">
        <v>3199</v>
      </c>
      <c r="D4253" s="256" t="s">
        <v>3200</v>
      </c>
      <c r="E4253" s="18" t="s">
        <v>529</v>
      </c>
      <c r="F4253" s="188">
        <v>29.681000000000001</v>
      </c>
      <c r="G4253" s="35"/>
      <c r="H4253" s="36"/>
    </row>
    <row r="4254" spans="1:8" s="2" customFormat="1" ht="16.95" customHeight="1">
      <c r="A4254" s="35"/>
      <c r="B4254" s="36"/>
      <c r="C4254" s="252" t="s">
        <v>3184</v>
      </c>
      <c r="D4254" s="253" t="s">
        <v>3155</v>
      </c>
      <c r="E4254" s="254" t="s">
        <v>1</v>
      </c>
      <c r="F4254" s="255">
        <v>0</v>
      </c>
      <c r="G4254" s="35"/>
      <c r="H4254" s="36"/>
    </row>
    <row r="4255" spans="1:8" s="2" customFormat="1" ht="16.95" customHeight="1">
      <c r="A4255" s="35"/>
      <c r="B4255" s="36"/>
      <c r="C4255" s="257" t="s">
        <v>8511</v>
      </c>
      <c r="D4255" s="35"/>
      <c r="E4255" s="35"/>
      <c r="F4255" s="35"/>
      <c r="G4255" s="35"/>
      <c r="H4255" s="36"/>
    </row>
    <row r="4256" spans="1:8" s="2" customFormat="1" ht="16.95" customHeight="1">
      <c r="A4256" s="35"/>
      <c r="B4256" s="36"/>
      <c r="C4256" s="256" t="s">
        <v>3154</v>
      </c>
      <c r="D4256" s="256" t="s">
        <v>3155</v>
      </c>
      <c r="E4256" s="18" t="s">
        <v>529</v>
      </c>
      <c r="F4256" s="188">
        <v>52.555</v>
      </c>
      <c r="G4256" s="35"/>
      <c r="H4256" s="36"/>
    </row>
    <row r="4257" spans="1:8" s="2" customFormat="1" ht="16.95" customHeight="1">
      <c r="A4257" s="35"/>
      <c r="B4257" s="36"/>
      <c r="C4257" s="256" t="s">
        <v>3194</v>
      </c>
      <c r="D4257" s="256" t="s">
        <v>3195</v>
      </c>
      <c r="E4257" s="18" t="s">
        <v>529</v>
      </c>
      <c r="F4257" s="188">
        <v>23.925000000000001</v>
      </c>
      <c r="G4257" s="35"/>
      <c r="H4257" s="36"/>
    </row>
    <row r="4258" spans="1:8" s="2" customFormat="1" ht="16.95" customHeight="1">
      <c r="A4258" s="35"/>
      <c r="B4258" s="36"/>
      <c r="C4258" s="252" t="s">
        <v>3192</v>
      </c>
      <c r="D4258" s="253" t="s">
        <v>3155</v>
      </c>
      <c r="E4258" s="254" t="s">
        <v>1</v>
      </c>
      <c r="F4258" s="255">
        <v>0</v>
      </c>
      <c r="G4258" s="35"/>
      <c r="H4258" s="36"/>
    </row>
    <row r="4259" spans="1:8" s="2" customFormat="1" ht="16.95" customHeight="1">
      <c r="A4259" s="35"/>
      <c r="B4259" s="36"/>
      <c r="C4259" s="257" t="s">
        <v>8511</v>
      </c>
      <c r="D4259" s="35"/>
      <c r="E4259" s="35"/>
      <c r="F4259" s="35"/>
      <c r="G4259" s="35"/>
      <c r="H4259" s="36"/>
    </row>
    <row r="4260" spans="1:8" s="2" customFormat="1" ht="16.95" customHeight="1">
      <c r="A4260" s="35"/>
      <c r="B4260" s="36"/>
      <c r="C4260" s="256" t="s">
        <v>3154</v>
      </c>
      <c r="D4260" s="256" t="s">
        <v>3155</v>
      </c>
      <c r="E4260" s="18" t="s">
        <v>529</v>
      </c>
      <c r="F4260" s="188">
        <v>52.555</v>
      </c>
      <c r="G4260" s="35"/>
      <c r="H4260" s="36"/>
    </row>
    <row r="4261" spans="1:8" s="2" customFormat="1" ht="16.95" customHeight="1">
      <c r="A4261" s="35"/>
      <c r="B4261" s="36"/>
      <c r="C4261" s="256" t="s">
        <v>3199</v>
      </c>
      <c r="D4261" s="256" t="s">
        <v>3200</v>
      </c>
      <c r="E4261" s="18" t="s">
        <v>529</v>
      </c>
      <c r="F4261" s="188">
        <v>29.681000000000001</v>
      </c>
      <c r="G4261" s="35"/>
      <c r="H4261" s="36"/>
    </row>
    <row r="4262" spans="1:8" s="2" customFormat="1" ht="24">
      <c r="A4262" s="35"/>
      <c r="B4262" s="36"/>
      <c r="C4262" s="252" t="s">
        <v>444</v>
      </c>
      <c r="D4262" s="253" t="s">
        <v>445</v>
      </c>
      <c r="E4262" s="254" t="s">
        <v>1</v>
      </c>
      <c r="F4262" s="255">
        <v>75.102999999999994</v>
      </c>
      <c r="G4262" s="35"/>
      <c r="H4262" s="36"/>
    </row>
    <row r="4263" spans="1:8" s="2" customFormat="1" ht="16.95" customHeight="1">
      <c r="A4263" s="35"/>
      <c r="B4263" s="36"/>
      <c r="C4263" s="252" t="s">
        <v>7831</v>
      </c>
      <c r="D4263" s="253" t="s">
        <v>448</v>
      </c>
      <c r="E4263" s="254" t="s">
        <v>1</v>
      </c>
      <c r="F4263" s="255">
        <v>4.976</v>
      </c>
      <c r="G4263" s="35"/>
      <c r="H4263" s="36"/>
    </row>
    <row r="4264" spans="1:8" s="2" customFormat="1" ht="16.95" customHeight="1">
      <c r="A4264" s="35"/>
      <c r="B4264" s="36"/>
      <c r="C4264" s="252" t="s">
        <v>447</v>
      </c>
      <c r="D4264" s="253" t="s">
        <v>448</v>
      </c>
      <c r="E4264" s="254" t="s">
        <v>1</v>
      </c>
      <c r="F4264" s="255">
        <v>4.976</v>
      </c>
      <c r="G4264" s="35"/>
      <c r="H4264" s="36"/>
    </row>
    <row r="4265" spans="1:8" s="2" customFormat="1" ht="16.95" customHeight="1">
      <c r="A4265" s="35"/>
      <c r="B4265" s="36"/>
      <c r="C4265" s="256" t="s">
        <v>1</v>
      </c>
      <c r="D4265" s="256" t="s">
        <v>576</v>
      </c>
      <c r="E4265" s="18" t="s">
        <v>1</v>
      </c>
      <c r="F4265" s="188">
        <v>0</v>
      </c>
      <c r="G4265" s="35"/>
      <c r="H4265" s="36"/>
    </row>
    <row r="4266" spans="1:8" s="2" customFormat="1" ht="16.95" customHeight="1">
      <c r="A4266" s="35"/>
      <c r="B4266" s="36"/>
      <c r="C4266" s="256" t="s">
        <v>1</v>
      </c>
      <c r="D4266" s="256" t="s">
        <v>4836</v>
      </c>
      <c r="E4266" s="18" t="s">
        <v>1</v>
      </c>
      <c r="F4266" s="188">
        <v>0</v>
      </c>
      <c r="G4266" s="35"/>
      <c r="H4266" s="36"/>
    </row>
    <row r="4267" spans="1:8" s="2" customFormat="1" ht="16.95" customHeight="1">
      <c r="A4267" s="35"/>
      <c r="B4267" s="36"/>
      <c r="C4267" s="256" t="s">
        <v>1</v>
      </c>
      <c r="D4267" s="256" t="s">
        <v>6744</v>
      </c>
      <c r="E4267" s="18" t="s">
        <v>1</v>
      </c>
      <c r="F4267" s="188">
        <v>6.3E-2</v>
      </c>
      <c r="G4267" s="35"/>
      <c r="H4267" s="36"/>
    </row>
    <row r="4268" spans="1:8" s="2" customFormat="1" ht="16.95" customHeight="1">
      <c r="A4268" s="35"/>
      <c r="B4268" s="36"/>
      <c r="C4268" s="256" t="s">
        <v>1</v>
      </c>
      <c r="D4268" s="256" t="s">
        <v>6745</v>
      </c>
      <c r="E4268" s="18" t="s">
        <v>1</v>
      </c>
      <c r="F4268" s="188">
        <v>2.5999999999999999E-2</v>
      </c>
      <c r="G4268" s="35"/>
      <c r="H4268" s="36"/>
    </row>
    <row r="4269" spans="1:8" s="2" customFormat="1" ht="16.95" customHeight="1">
      <c r="A4269" s="35"/>
      <c r="B4269" s="36"/>
      <c r="C4269" s="256" t="s">
        <v>1</v>
      </c>
      <c r="D4269" s="256" t="s">
        <v>6746</v>
      </c>
      <c r="E4269" s="18" t="s">
        <v>1</v>
      </c>
      <c r="F4269" s="188">
        <v>9.0999999999999998E-2</v>
      </c>
      <c r="G4269" s="35"/>
      <c r="H4269" s="36"/>
    </row>
    <row r="4270" spans="1:8" s="2" customFormat="1" ht="16.95" customHeight="1">
      <c r="A4270" s="35"/>
      <c r="B4270" s="36"/>
      <c r="C4270" s="256" t="s">
        <v>1</v>
      </c>
      <c r="D4270" s="256" t="s">
        <v>6747</v>
      </c>
      <c r="E4270" s="18" t="s">
        <v>1</v>
      </c>
      <c r="F4270" s="188">
        <v>8.0000000000000002E-3</v>
      </c>
      <c r="G4270" s="35"/>
      <c r="H4270" s="36"/>
    </row>
    <row r="4271" spans="1:8" s="2" customFormat="1" ht="16.95" customHeight="1">
      <c r="A4271" s="35"/>
      <c r="B4271" s="36"/>
      <c r="C4271" s="256" t="s">
        <v>1</v>
      </c>
      <c r="D4271" s="256" t="s">
        <v>6748</v>
      </c>
      <c r="E4271" s="18" t="s">
        <v>1</v>
      </c>
      <c r="F4271" s="188">
        <v>8.4000000000000005E-2</v>
      </c>
      <c r="G4271" s="35"/>
      <c r="H4271" s="36"/>
    </row>
    <row r="4272" spans="1:8" s="2" customFormat="1" ht="16.95" customHeight="1">
      <c r="A4272" s="35"/>
      <c r="B4272" s="36"/>
      <c r="C4272" s="256" t="s">
        <v>1</v>
      </c>
      <c r="D4272" s="256" t="s">
        <v>6749</v>
      </c>
      <c r="E4272" s="18" t="s">
        <v>1</v>
      </c>
      <c r="F4272" s="188">
        <v>1.6719999999999999</v>
      </c>
      <c r="G4272" s="35"/>
      <c r="H4272" s="36"/>
    </row>
    <row r="4273" spans="1:8" s="2" customFormat="1" ht="16.95" customHeight="1">
      <c r="A4273" s="35"/>
      <c r="B4273" s="36"/>
      <c r="C4273" s="256" t="s">
        <v>1</v>
      </c>
      <c r="D4273" s="256" t="s">
        <v>6750</v>
      </c>
      <c r="E4273" s="18" t="s">
        <v>1</v>
      </c>
      <c r="F4273" s="188">
        <v>1.6559999999999999</v>
      </c>
      <c r="G4273" s="35"/>
      <c r="H4273" s="36"/>
    </row>
    <row r="4274" spans="1:8" s="2" customFormat="1" ht="16.95" customHeight="1">
      <c r="A4274" s="35"/>
      <c r="B4274" s="36"/>
      <c r="C4274" s="256" t="s">
        <v>1</v>
      </c>
      <c r="D4274" s="256" t="s">
        <v>6751</v>
      </c>
      <c r="E4274" s="18" t="s">
        <v>1</v>
      </c>
      <c r="F4274" s="188">
        <v>1.3759999999999999</v>
      </c>
      <c r="G4274" s="35"/>
      <c r="H4274" s="36"/>
    </row>
    <row r="4275" spans="1:8" s="2" customFormat="1" ht="16.95" customHeight="1">
      <c r="A4275" s="35"/>
      <c r="B4275" s="36"/>
      <c r="C4275" s="256" t="s">
        <v>447</v>
      </c>
      <c r="D4275" s="256" t="s">
        <v>590</v>
      </c>
      <c r="E4275" s="18" t="s">
        <v>1</v>
      </c>
      <c r="F4275" s="188">
        <v>4.976</v>
      </c>
      <c r="G4275" s="35"/>
      <c r="H4275" s="36"/>
    </row>
    <row r="4276" spans="1:8" s="2" customFormat="1" ht="16.95" customHeight="1">
      <c r="A4276" s="35"/>
      <c r="B4276" s="36"/>
      <c r="C4276" s="257" t="s">
        <v>8511</v>
      </c>
      <c r="D4276" s="35"/>
      <c r="E4276" s="35"/>
      <c r="F4276" s="35"/>
      <c r="G4276" s="35"/>
      <c r="H4276" s="36"/>
    </row>
    <row r="4277" spans="1:8" s="2" customFormat="1" ht="16.95" customHeight="1">
      <c r="A4277" s="35"/>
      <c r="B4277" s="36"/>
      <c r="C4277" s="256" t="s">
        <v>573</v>
      </c>
      <c r="D4277" s="256" t="s">
        <v>448</v>
      </c>
      <c r="E4277" s="18" t="s">
        <v>574</v>
      </c>
      <c r="F4277" s="188">
        <v>4.976</v>
      </c>
      <c r="G4277" s="35"/>
      <c r="H4277" s="36"/>
    </row>
    <row r="4278" spans="1:8" s="2" customFormat="1" ht="20.399999999999999">
      <c r="A4278" s="35"/>
      <c r="B4278" s="36"/>
      <c r="C4278" s="256" t="s">
        <v>650</v>
      </c>
      <c r="D4278" s="256" t="s">
        <v>651</v>
      </c>
      <c r="E4278" s="18" t="s">
        <v>574</v>
      </c>
      <c r="F4278" s="188">
        <v>4.976</v>
      </c>
      <c r="G4278" s="35"/>
      <c r="H4278" s="36"/>
    </row>
    <row r="4279" spans="1:8" s="2" customFormat="1" ht="20.399999999999999">
      <c r="A4279" s="35"/>
      <c r="B4279" s="36"/>
      <c r="C4279" s="256" t="s">
        <v>656</v>
      </c>
      <c r="D4279" s="256" t="s">
        <v>657</v>
      </c>
      <c r="E4279" s="18" t="s">
        <v>574</v>
      </c>
      <c r="F4279" s="188">
        <v>59.712000000000003</v>
      </c>
      <c r="G4279" s="35"/>
      <c r="H4279" s="36"/>
    </row>
    <row r="4280" spans="1:8" s="2" customFormat="1" ht="16.95" customHeight="1">
      <c r="A4280" s="35"/>
      <c r="B4280" s="36"/>
      <c r="C4280" s="256" t="s">
        <v>671</v>
      </c>
      <c r="D4280" s="256" t="s">
        <v>672</v>
      </c>
      <c r="E4280" s="18" t="s">
        <v>574</v>
      </c>
      <c r="F4280" s="188">
        <v>4.976</v>
      </c>
      <c r="G4280" s="35"/>
      <c r="H4280" s="36"/>
    </row>
    <row r="4281" spans="1:8" s="2" customFormat="1" ht="16.95" customHeight="1">
      <c r="A4281" s="35"/>
      <c r="B4281" s="36"/>
      <c r="C4281" s="256" t="s">
        <v>675</v>
      </c>
      <c r="D4281" s="256" t="s">
        <v>676</v>
      </c>
      <c r="E4281" s="18" t="s">
        <v>677</v>
      </c>
      <c r="F4281" s="188">
        <v>9.4540000000000006</v>
      </c>
      <c r="G4281" s="35"/>
      <c r="H4281" s="36"/>
    </row>
    <row r="4282" spans="1:8" s="2" customFormat="1" ht="16.95" customHeight="1">
      <c r="A4282" s="35"/>
      <c r="B4282" s="36"/>
      <c r="C4282" s="256" t="s">
        <v>687</v>
      </c>
      <c r="D4282" s="256" t="s">
        <v>688</v>
      </c>
      <c r="E4282" s="18" t="s">
        <v>574</v>
      </c>
      <c r="F4282" s="188">
        <v>5.0620000000000003</v>
      </c>
      <c r="G4282" s="35"/>
      <c r="H4282" s="36"/>
    </row>
    <row r="4283" spans="1:8" s="2" customFormat="1" ht="16.95" customHeight="1">
      <c r="A4283" s="35"/>
      <c r="B4283" s="36"/>
      <c r="C4283" s="252" t="s">
        <v>452</v>
      </c>
      <c r="D4283" s="253" t="s">
        <v>453</v>
      </c>
      <c r="E4283" s="254" t="s">
        <v>1</v>
      </c>
      <c r="F4283" s="255">
        <v>39.506999999999998</v>
      </c>
      <c r="G4283" s="35"/>
      <c r="H4283" s="36"/>
    </row>
    <row r="4284" spans="1:8" s="2" customFormat="1" ht="16.95" customHeight="1">
      <c r="A4284" s="35"/>
      <c r="B4284" s="36"/>
      <c r="C4284" s="252" t="s">
        <v>456</v>
      </c>
      <c r="D4284" s="253" t="s">
        <v>457</v>
      </c>
      <c r="E4284" s="254" t="s">
        <v>1</v>
      </c>
      <c r="F4284" s="255">
        <v>715.60799999999995</v>
      </c>
      <c r="G4284" s="35"/>
      <c r="H4284" s="36"/>
    </row>
    <row r="4285" spans="1:8" s="2" customFormat="1" ht="16.95" customHeight="1">
      <c r="A4285" s="35"/>
      <c r="B4285" s="36"/>
      <c r="C4285" s="252" t="s">
        <v>460</v>
      </c>
      <c r="D4285" s="253" t="s">
        <v>461</v>
      </c>
      <c r="E4285" s="254" t="s">
        <v>1</v>
      </c>
      <c r="F4285" s="255">
        <v>5.0570000000000004</v>
      </c>
      <c r="G4285" s="35"/>
      <c r="H4285" s="36"/>
    </row>
    <row r="4286" spans="1:8" s="2" customFormat="1" ht="24">
      <c r="A4286" s="35"/>
      <c r="B4286" s="36"/>
      <c r="C4286" s="252" t="s">
        <v>7834</v>
      </c>
      <c r="D4286" s="253" t="s">
        <v>8523</v>
      </c>
      <c r="E4286" s="254" t="s">
        <v>1</v>
      </c>
      <c r="F4286" s="255">
        <v>0</v>
      </c>
      <c r="G4286" s="35"/>
      <c r="H4286" s="36"/>
    </row>
    <row r="4287" spans="1:8" s="2" customFormat="1" ht="24">
      <c r="A4287" s="35"/>
      <c r="B4287" s="36"/>
      <c r="C4287" s="252" t="s">
        <v>464</v>
      </c>
      <c r="D4287" s="253" t="s">
        <v>465</v>
      </c>
      <c r="E4287" s="254" t="s">
        <v>1</v>
      </c>
      <c r="F4287" s="255">
        <v>402.09300000000002</v>
      </c>
      <c r="G4287" s="35"/>
      <c r="H4287" s="36"/>
    </row>
    <row r="4288" spans="1:8" s="2" customFormat="1" ht="24">
      <c r="A4288" s="35"/>
      <c r="B4288" s="36"/>
      <c r="C4288" s="252" t="s">
        <v>468</v>
      </c>
      <c r="D4288" s="253" t="s">
        <v>469</v>
      </c>
      <c r="E4288" s="254" t="s">
        <v>1</v>
      </c>
      <c r="F4288" s="255">
        <v>5.0620000000000003</v>
      </c>
      <c r="G4288" s="35"/>
      <c r="H4288" s="36"/>
    </row>
    <row r="4289" spans="1:8" s="2" customFormat="1" ht="16.95" customHeight="1">
      <c r="A4289" s="35"/>
      <c r="B4289" s="36"/>
      <c r="C4289" s="256" t="s">
        <v>1</v>
      </c>
      <c r="D4289" s="256" t="s">
        <v>690</v>
      </c>
      <c r="E4289" s="18" t="s">
        <v>1</v>
      </c>
      <c r="F4289" s="188">
        <v>4.4779999999999998</v>
      </c>
      <c r="G4289" s="35"/>
      <c r="H4289" s="36"/>
    </row>
    <row r="4290" spans="1:8" s="2" customFormat="1" ht="16.95" customHeight="1">
      <c r="A4290" s="35"/>
      <c r="B4290" s="36"/>
      <c r="C4290" s="256" t="s">
        <v>1</v>
      </c>
      <c r="D4290" s="256" t="s">
        <v>6754</v>
      </c>
      <c r="E4290" s="18" t="s">
        <v>1</v>
      </c>
      <c r="F4290" s="188">
        <v>0</v>
      </c>
      <c r="G4290" s="35"/>
      <c r="H4290" s="36"/>
    </row>
    <row r="4291" spans="1:8" s="2" customFormat="1" ht="16.95" customHeight="1">
      <c r="A4291" s="35"/>
      <c r="B4291" s="36"/>
      <c r="C4291" s="256" t="s">
        <v>1</v>
      </c>
      <c r="D4291" s="256" t="s">
        <v>6755</v>
      </c>
      <c r="E4291" s="18" t="s">
        <v>1</v>
      </c>
      <c r="F4291" s="188">
        <v>0.58399999999999996</v>
      </c>
      <c r="G4291" s="35"/>
      <c r="H4291" s="36"/>
    </row>
    <row r="4292" spans="1:8" s="2" customFormat="1" ht="16.95" customHeight="1">
      <c r="A4292" s="35"/>
      <c r="B4292" s="36"/>
      <c r="C4292" s="256" t="s">
        <v>468</v>
      </c>
      <c r="D4292" s="256" t="s">
        <v>589</v>
      </c>
      <c r="E4292" s="18" t="s">
        <v>1</v>
      </c>
      <c r="F4292" s="188">
        <v>5.0620000000000003</v>
      </c>
      <c r="G4292" s="35"/>
      <c r="H4292" s="36"/>
    </row>
    <row r="4293" spans="1:8" s="2" customFormat="1" ht="24">
      <c r="A4293" s="35"/>
      <c r="B4293" s="36"/>
      <c r="C4293" s="252" t="s">
        <v>472</v>
      </c>
      <c r="D4293" s="253" t="s">
        <v>473</v>
      </c>
      <c r="E4293" s="254" t="s">
        <v>1</v>
      </c>
      <c r="F4293" s="255">
        <v>63.195</v>
      </c>
      <c r="G4293" s="35"/>
      <c r="H4293" s="36"/>
    </row>
    <row r="4294" spans="1:8" s="2" customFormat="1" ht="24">
      <c r="A4294" s="35"/>
      <c r="B4294" s="36"/>
      <c r="C4294" s="252" t="s">
        <v>739</v>
      </c>
      <c r="D4294" s="253" t="s">
        <v>8524</v>
      </c>
      <c r="E4294" s="254" t="s">
        <v>1</v>
      </c>
      <c r="F4294" s="255">
        <v>24.713000000000001</v>
      </c>
      <c r="G4294" s="35"/>
      <c r="H4294" s="36"/>
    </row>
    <row r="4295" spans="1:8" s="2" customFormat="1" ht="26.4" customHeight="1">
      <c r="A4295" s="35"/>
      <c r="B4295" s="36"/>
      <c r="C4295" s="251" t="s">
        <v>8526</v>
      </c>
      <c r="D4295" s="251" t="s">
        <v>127</v>
      </c>
      <c r="E4295" s="35"/>
      <c r="F4295" s="35"/>
      <c r="G4295" s="35"/>
      <c r="H4295" s="36"/>
    </row>
    <row r="4296" spans="1:8" s="2" customFormat="1" ht="24">
      <c r="A4296" s="35"/>
      <c r="B4296" s="36"/>
      <c r="C4296" s="252" t="s">
        <v>7828</v>
      </c>
      <c r="D4296" s="253" t="s">
        <v>7829</v>
      </c>
      <c r="E4296" s="254" t="s">
        <v>1</v>
      </c>
      <c r="F4296" s="255">
        <v>2.9119999999999999</v>
      </c>
      <c r="G4296" s="35"/>
      <c r="H4296" s="36"/>
    </row>
    <row r="4297" spans="1:8" s="2" customFormat="1" ht="16.95" customHeight="1">
      <c r="A4297" s="35"/>
      <c r="B4297" s="36"/>
      <c r="C4297" s="256" t="s">
        <v>1</v>
      </c>
      <c r="D4297" s="256" t="s">
        <v>7873</v>
      </c>
      <c r="E4297" s="18" t="s">
        <v>1</v>
      </c>
      <c r="F4297" s="188">
        <v>7.0250000000000004</v>
      </c>
      <c r="G4297" s="35"/>
      <c r="H4297" s="36"/>
    </row>
    <row r="4298" spans="1:8" s="2" customFormat="1" ht="16.95" customHeight="1">
      <c r="A4298" s="35"/>
      <c r="B4298" s="36"/>
      <c r="C4298" s="256" t="s">
        <v>1</v>
      </c>
      <c r="D4298" s="256" t="s">
        <v>7874</v>
      </c>
      <c r="E4298" s="18" t="s">
        <v>1</v>
      </c>
      <c r="F4298" s="188">
        <v>-3.0139999999999998</v>
      </c>
      <c r="G4298" s="35"/>
      <c r="H4298" s="36"/>
    </row>
    <row r="4299" spans="1:8" s="2" customFormat="1" ht="16.95" customHeight="1">
      <c r="A4299" s="35"/>
      <c r="B4299" s="36"/>
      <c r="C4299" s="256" t="s">
        <v>1</v>
      </c>
      <c r="D4299" s="256" t="s">
        <v>7875</v>
      </c>
      <c r="E4299" s="18" t="s">
        <v>1</v>
      </c>
      <c r="F4299" s="188">
        <v>-1.099</v>
      </c>
      <c r="G4299" s="35"/>
      <c r="H4299" s="36"/>
    </row>
    <row r="4300" spans="1:8" s="2" customFormat="1" ht="16.95" customHeight="1">
      <c r="A4300" s="35"/>
      <c r="B4300" s="36"/>
      <c r="C4300" s="256" t="s">
        <v>7828</v>
      </c>
      <c r="D4300" s="256" t="s">
        <v>590</v>
      </c>
      <c r="E4300" s="18" t="s">
        <v>1</v>
      </c>
      <c r="F4300" s="188">
        <v>2.9119999999999999</v>
      </c>
      <c r="G4300" s="35"/>
      <c r="H4300" s="36"/>
    </row>
    <row r="4301" spans="1:8" s="2" customFormat="1" ht="16.95" customHeight="1">
      <c r="A4301" s="35"/>
      <c r="B4301" s="36"/>
      <c r="C4301" s="257" t="s">
        <v>8511</v>
      </c>
      <c r="D4301" s="35"/>
      <c r="E4301" s="35"/>
      <c r="F4301" s="35"/>
      <c r="G4301" s="35"/>
      <c r="H4301" s="36"/>
    </row>
    <row r="4302" spans="1:8" s="2" customFormat="1" ht="16.95" customHeight="1">
      <c r="A4302" s="35"/>
      <c r="B4302" s="36"/>
      <c r="C4302" s="256" t="s">
        <v>1003</v>
      </c>
      <c r="D4302" s="256" t="s">
        <v>7829</v>
      </c>
      <c r="E4302" s="18" t="s">
        <v>529</v>
      </c>
      <c r="F4302" s="188">
        <v>2.9119999999999999</v>
      </c>
      <c r="G4302" s="35"/>
      <c r="H4302" s="36"/>
    </row>
    <row r="4303" spans="1:8" s="2" customFormat="1" ht="20.399999999999999">
      <c r="A4303" s="35"/>
      <c r="B4303" s="36"/>
      <c r="C4303" s="256" t="s">
        <v>7876</v>
      </c>
      <c r="D4303" s="256" t="s">
        <v>7877</v>
      </c>
      <c r="E4303" s="18" t="s">
        <v>529</v>
      </c>
      <c r="F4303" s="188">
        <v>2.9119999999999999</v>
      </c>
      <c r="G4303" s="35"/>
      <c r="H4303" s="36"/>
    </row>
    <row r="4304" spans="1:8" s="2" customFormat="1" ht="16.95" customHeight="1">
      <c r="A4304" s="35"/>
      <c r="B4304" s="36"/>
      <c r="C4304" s="256" t="s">
        <v>7879</v>
      </c>
      <c r="D4304" s="256" t="s">
        <v>7880</v>
      </c>
      <c r="E4304" s="18" t="s">
        <v>529</v>
      </c>
      <c r="F4304" s="188">
        <v>2.97</v>
      </c>
      <c r="G4304" s="35"/>
      <c r="H4304" s="36"/>
    </row>
    <row r="4305" spans="1:8" s="2" customFormat="1" ht="16.95" customHeight="1">
      <c r="A4305" s="35"/>
      <c r="B4305" s="36"/>
      <c r="C4305" s="252" t="s">
        <v>7831</v>
      </c>
      <c r="D4305" s="253" t="s">
        <v>7832</v>
      </c>
      <c r="E4305" s="254" t="s">
        <v>1</v>
      </c>
      <c r="F4305" s="255">
        <v>24.69</v>
      </c>
      <c r="G4305" s="35"/>
      <c r="H4305" s="36"/>
    </row>
    <row r="4306" spans="1:8" s="2" customFormat="1" ht="16.95" customHeight="1">
      <c r="A4306" s="35"/>
      <c r="B4306" s="36"/>
      <c r="C4306" s="256" t="s">
        <v>1</v>
      </c>
      <c r="D4306" s="256" t="s">
        <v>7840</v>
      </c>
      <c r="E4306" s="18" t="s">
        <v>1</v>
      </c>
      <c r="F4306" s="188">
        <v>0</v>
      </c>
      <c r="G4306" s="35"/>
      <c r="H4306" s="36"/>
    </row>
    <row r="4307" spans="1:8" s="2" customFormat="1" ht="16.95" customHeight="1">
      <c r="A4307" s="35"/>
      <c r="B4307" s="36"/>
      <c r="C4307" s="256" t="s">
        <v>1</v>
      </c>
      <c r="D4307" s="256" t="s">
        <v>7841</v>
      </c>
      <c r="E4307" s="18" t="s">
        <v>1</v>
      </c>
      <c r="F4307" s="188">
        <v>30.908999999999999</v>
      </c>
      <c r="G4307" s="35"/>
      <c r="H4307" s="36"/>
    </row>
    <row r="4308" spans="1:8" s="2" customFormat="1" ht="16.95" customHeight="1">
      <c r="A4308" s="35"/>
      <c r="B4308" s="36"/>
      <c r="C4308" s="256" t="s">
        <v>1</v>
      </c>
      <c r="D4308" s="256" t="s">
        <v>7842</v>
      </c>
      <c r="E4308" s="18" t="s">
        <v>1</v>
      </c>
      <c r="F4308" s="188">
        <v>-1.6459999999999999</v>
      </c>
      <c r="G4308" s="35"/>
      <c r="H4308" s="36"/>
    </row>
    <row r="4309" spans="1:8" s="2" customFormat="1" ht="16.95" customHeight="1">
      <c r="A4309" s="35"/>
      <c r="B4309" s="36"/>
      <c r="C4309" s="256" t="s">
        <v>1</v>
      </c>
      <c r="D4309" s="256" t="s">
        <v>7843</v>
      </c>
      <c r="E4309" s="18" t="s">
        <v>1</v>
      </c>
      <c r="F4309" s="188">
        <v>-4.5730000000000004</v>
      </c>
      <c r="G4309" s="35"/>
      <c r="H4309" s="36"/>
    </row>
    <row r="4310" spans="1:8" s="2" customFormat="1" ht="16.95" customHeight="1">
      <c r="A4310" s="35"/>
      <c r="B4310" s="36"/>
      <c r="C4310" s="256" t="s">
        <v>7831</v>
      </c>
      <c r="D4310" s="256" t="s">
        <v>589</v>
      </c>
      <c r="E4310" s="18" t="s">
        <v>1</v>
      </c>
      <c r="F4310" s="188">
        <v>24.69</v>
      </c>
      <c r="G4310" s="35"/>
      <c r="H4310" s="36"/>
    </row>
    <row r="4311" spans="1:8" s="2" customFormat="1" ht="16.95" customHeight="1">
      <c r="A4311" s="35"/>
      <c r="B4311" s="36"/>
      <c r="C4311" s="257" t="s">
        <v>8511</v>
      </c>
      <c r="D4311" s="35"/>
      <c r="E4311" s="35"/>
      <c r="F4311" s="35"/>
      <c r="G4311" s="35"/>
      <c r="H4311" s="36"/>
    </row>
    <row r="4312" spans="1:8" s="2" customFormat="1" ht="16.95" customHeight="1">
      <c r="A4312" s="35"/>
      <c r="B4312" s="36"/>
      <c r="C4312" s="256" t="s">
        <v>7838</v>
      </c>
      <c r="D4312" s="256" t="s">
        <v>7832</v>
      </c>
      <c r="E4312" s="18" t="s">
        <v>574</v>
      </c>
      <c r="F4312" s="188">
        <v>24.69</v>
      </c>
      <c r="G4312" s="35"/>
      <c r="H4312" s="36"/>
    </row>
    <row r="4313" spans="1:8" s="2" customFormat="1" ht="16.95" customHeight="1">
      <c r="A4313" s="35"/>
      <c r="B4313" s="36"/>
      <c r="C4313" s="256" t="s">
        <v>603</v>
      </c>
      <c r="D4313" s="256" t="s">
        <v>604</v>
      </c>
      <c r="E4313" s="18" t="s">
        <v>574</v>
      </c>
      <c r="F4313" s="188">
        <v>12.345000000000001</v>
      </c>
      <c r="G4313" s="35"/>
      <c r="H4313" s="36"/>
    </row>
    <row r="4314" spans="1:8" s="2" customFormat="1" ht="20.399999999999999">
      <c r="A4314" s="35"/>
      <c r="B4314" s="36"/>
      <c r="C4314" s="256" t="s">
        <v>6237</v>
      </c>
      <c r="D4314" s="256" t="s">
        <v>6238</v>
      </c>
      <c r="E4314" s="18" t="s">
        <v>574</v>
      </c>
      <c r="F4314" s="188">
        <v>24.69</v>
      </c>
      <c r="G4314" s="35"/>
      <c r="H4314" s="36"/>
    </row>
    <row r="4315" spans="1:8" s="2" customFormat="1" ht="20.399999999999999">
      <c r="A4315" s="35"/>
      <c r="B4315" s="36"/>
      <c r="C4315" s="256" t="s">
        <v>6239</v>
      </c>
      <c r="D4315" s="256" t="s">
        <v>6240</v>
      </c>
      <c r="E4315" s="18" t="s">
        <v>574</v>
      </c>
      <c r="F4315" s="188">
        <v>296.27999999999997</v>
      </c>
      <c r="G4315" s="35"/>
      <c r="H4315" s="36"/>
    </row>
    <row r="4316" spans="1:8" s="2" customFormat="1" ht="16.95" customHeight="1">
      <c r="A4316" s="35"/>
      <c r="B4316" s="36"/>
      <c r="C4316" s="256" t="s">
        <v>671</v>
      </c>
      <c r="D4316" s="256" t="s">
        <v>672</v>
      </c>
      <c r="E4316" s="18" t="s">
        <v>574</v>
      </c>
      <c r="F4316" s="188">
        <v>24.69</v>
      </c>
      <c r="G4316" s="35"/>
      <c r="H4316" s="36"/>
    </row>
    <row r="4317" spans="1:8" s="2" customFormat="1" ht="16.95" customHeight="1">
      <c r="A4317" s="35"/>
      <c r="B4317" s="36"/>
      <c r="C4317" s="256" t="s">
        <v>6245</v>
      </c>
      <c r="D4317" s="256" t="s">
        <v>676</v>
      </c>
      <c r="E4317" s="18" t="s">
        <v>677</v>
      </c>
      <c r="F4317" s="188">
        <v>46.911000000000001</v>
      </c>
      <c r="G4317" s="35"/>
      <c r="H4317" s="36"/>
    </row>
    <row r="4318" spans="1:8" s="2" customFormat="1" ht="16.95" customHeight="1">
      <c r="A4318" s="35"/>
      <c r="B4318" s="36"/>
      <c r="C4318" s="256" t="s">
        <v>7852</v>
      </c>
      <c r="D4318" s="256" t="s">
        <v>6247</v>
      </c>
      <c r="E4318" s="18" t="s">
        <v>574</v>
      </c>
      <c r="F4318" s="188">
        <v>10.801</v>
      </c>
      <c r="G4318" s="35"/>
      <c r="H4318" s="36"/>
    </row>
    <row r="4319" spans="1:8" s="2" customFormat="1" ht="16.95" customHeight="1">
      <c r="A4319" s="35"/>
      <c r="B4319" s="36"/>
      <c r="C4319" s="252" t="s">
        <v>7834</v>
      </c>
      <c r="D4319" s="253" t="s">
        <v>1</v>
      </c>
      <c r="E4319" s="254" t="s">
        <v>1</v>
      </c>
      <c r="F4319" s="255">
        <v>10.801</v>
      </c>
      <c r="G4319" s="35"/>
      <c r="H4319" s="36"/>
    </row>
    <row r="4320" spans="1:8" s="2" customFormat="1" ht="16.95" customHeight="1">
      <c r="A4320" s="35"/>
      <c r="B4320" s="36"/>
      <c r="C4320" s="256" t="s">
        <v>1</v>
      </c>
      <c r="D4320" s="256" t="s">
        <v>7831</v>
      </c>
      <c r="E4320" s="18" t="s">
        <v>1</v>
      </c>
      <c r="F4320" s="188">
        <v>24.69</v>
      </c>
      <c r="G4320" s="35"/>
      <c r="H4320" s="36"/>
    </row>
    <row r="4321" spans="1:8" s="2" customFormat="1" ht="16.95" customHeight="1">
      <c r="A4321" s="35"/>
      <c r="B4321" s="36"/>
      <c r="C4321" s="256" t="s">
        <v>1</v>
      </c>
      <c r="D4321" s="256" t="s">
        <v>7854</v>
      </c>
      <c r="E4321" s="18" t="s">
        <v>1</v>
      </c>
      <c r="F4321" s="188">
        <v>0</v>
      </c>
      <c r="G4321" s="35"/>
      <c r="H4321" s="36"/>
    </row>
    <row r="4322" spans="1:8" s="2" customFormat="1" ht="16.95" customHeight="1">
      <c r="A4322" s="35"/>
      <c r="B4322" s="36"/>
      <c r="C4322" s="256" t="s">
        <v>1</v>
      </c>
      <c r="D4322" s="256" t="s">
        <v>7855</v>
      </c>
      <c r="E4322" s="18" t="s">
        <v>1</v>
      </c>
      <c r="F4322" s="188">
        <v>-7.3550000000000004</v>
      </c>
      <c r="G4322" s="35"/>
      <c r="H4322" s="36"/>
    </row>
    <row r="4323" spans="1:8" s="2" customFormat="1" ht="16.95" customHeight="1">
      <c r="A4323" s="35"/>
      <c r="B4323" s="36"/>
      <c r="C4323" s="256" t="s">
        <v>1</v>
      </c>
      <c r="D4323" s="256" t="s">
        <v>7856</v>
      </c>
      <c r="E4323" s="18" t="s">
        <v>1</v>
      </c>
      <c r="F4323" s="188">
        <v>-3.831</v>
      </c>
      <c r="G4323" s="35"/>
      <c r="H4323" s="36"/>
    </row>
    <row r="4324" spans="1:8" s="2" customFormat="1" ht="16.95" customHeight="1">
      <c r="A4324" s="35"/>
      <c r="B4324" s="36"/>
      <c r="C4324" s="256" t="s">
        <v>1</v>
      </c>
      <c r="D4324" s="256" t="s">
        <v>7857</v>
      </c>
      <c r="E4324" s="18" t="s">
        <v>1</v>
      </c>
      <c r="F4324" s="188">
        <v>0</v>
      </c>
      <c r="G4324" s="35"/>
      <c r="H4324" s="36"/>
    </row>
    <row r="4325" spans="1:8" s="2" customFormat="1" ht="16.95" customHeight="1">
      <c r="A4325" s="35"/>
      <c r="B4325" s="36"/>
      <c r="C4325" s="256" t="s">
        <v>1</v>
      </c>
      <c r="D4325" s="256" t="s">
        <v>7858</v>
      </c>
      <c r="E4325" s="18" t="s">
        <v>1</v>
      </c>
      <c r="F4325" s="188">
        <v>-3.3839999999999999</v>
      </c>
      <c r="G4325" s="35"/>
      <c r="H4325" s="36"/>
    </row>
    <row r="4326" spans="1:8" s="2" customFormat="1" ht="16.95" customHeight="1">
      <c r="A4326" s="35"/>
      <c r="B4326" s="36"/>
      <c r="C4326" s="256" t="s">
        <v>1</v>
      </c>
      <c r="D4326" s="256" t="s">
        <v>7859</v>
      </c>
      <c r="E4326" s="18" t="s">
        <v>1</v>
      </c>
      <c r="F4326" s="188">
        <v>0.18</v>
      </c>
      <c r="G4326" s="35"/>
      <c r="H4326" s="36"/>
    </row>
    <row r="4327" spans="1:8" s="2" customFormat="1" ht="16.95" customHeight="1">
      <c r="A4327" s="35"/>
      <c r="B4327" s="36"/>
      <c r="C4327" s="256" t="s">
        <v>1</v>
      </c>
      <c r="D4327" s="256" t="s">
        <v>7860</v>
      </c>
      <c r="E4327" s="18" t="s">
        <v>1</v>
      </c>
      <c r="F4327" s="188">
        <v>0.501</v>
      </c>
      <c r="G4327" s="35"/>
      <c r="H4327" s="36"/>
    </row>
    <row r="4328" spans="1:8" s="2" customFormat="1" ht="16.95" customHeight="1">
      <c r="A4328" s="35"/>
      <c r="B4328" s="36"/>
      <c r="C4328" s="256" t="s">
        <v>7834</v>
      </c>
      <c r="D4328" s="256" t="s">
        <v>589</v>
      </c>
      <c r="E4328" s="18" t="s">
        <v>1</v>
      </c>
      <c r="F4328" s="188">
        <v>10.801</v>
      </c>
      <c r="G4328" s="35"/>
      <c r="H4328" s="36"/>
    </row>
    <row r="4329" spans="1:8" s="2" customFormat="1" ht="16.95" customHeight="1">
      <c r="A4329" s="35"/>
      <c r="B4329" s="36"/>
      <c r="C4329" s="257" t="s">
        <v>8511</v>
      </c>
      <c r="D4329" s="35"/>
      <c r="E4329" s="35"/>
      <c r="F4329" s="35"/>
      <c r="G4329" s="35"/>
      <c r="H4329" s="36"/>
    </row>
    <row r="4330" spans="1:8" s="2" customFormat="1" ht="16.95" customHeight="1">
      <c r="A4330" s="35"/>
      <c r="B4330" s="36"/>
      <c r="C4330" s="256" t="s">
        <v>7852</v>
      </c>
      <c r="D4330" s="256" t="s">
        <v>6247</v>
      </c>
      <c r="E4330" s="18" t="s">
        <v>574</v>
      </c>
      <c r="F4330" s="188">
        <v>10.801</v>
      </c>
      <c r="G4330" s="35"/>
      <c r="H4330" s="36"/>
    </row>
    <row r="4331" spans="1:8" s="2" customFormat="1" ht="16.95" customHeight="1">
      <c r="A4331" s="35"/>
      <c r="B4331" s="36"/>
      <c r="C4331" s="256" t="s">
        <v>7861</v>
      </c>
      <c r="D4331" s="256" t="s">
        <v>7862</v>
      </c>
      <c r="E4331" s="18" t="s">
        <v>677</v>
      </c>
      <c r="F4331" s="188">
        <v>20.521999999999998</v>
      </c>
      <c r="G4331" s="35"/>
      <c r="H4331" s="36"/>
    </row>
    <row r="4332" spans="1:8" s="2" customFormat="1" ht="7.35" customHeight="1">
      <c r="A4332" s="35"/>
      <c r="B4332" s="50"/>
      <c r="C4332" s="51"/>
      <c r="D4332" s="51"/>
      <c r="E4332" s="51"/>
      <c r="F4332" s="51"/>
      <c r="G4332" s="51"/>
      <c r="H4332" s="36"/>
    </row>
    <row r="4333" spans="1:8" s="2" customFormat="1">
      <c r="A4333" s="35"/>
      <c r="B4333" s="35"/>
      <c r="C4333" s="35"/>
      <c r="D4333" s="35"/>
      <c r="E4333" s="35"/>
      <c r="F4333" s="35"/>
      <c r="G4333" s="35"/>
      <c r="H4333" s="35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28"/>
  <sheetViews>
    <sheetView showGridLines="0" topLeftCell="A251" workbookViewId="0">
      <selection activeCell="W242" sqref="W24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93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187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5033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ROUND((SUM(BE106:BE113) + SUM(BE135:BE327)),  2)</f>
        <v>0</v>
      </c>
      <c r="G37" s="35"/>
      <c r="H37" s="35"/>
      <c r="I37" s="121">
        <v>0.2</v>
      </c>
      <c r="J37" s="120">
        <f>ROUND(((SUM(BE106:BE113) + SUM(BE135:BE327))*I37),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ROUND((SUM(BF106:BF113) + SUM(BF135:BF327)),  2)</f>
        <v>0</v>
      </c>
      <c r="G38" s="35"/>
      <c r="H38" s="35"/>
      <c r="I38" s="121">
        <v>0.2</v>
      </c>
      <c r="J38" s="120">
        <f>ROUND(((SUM(BF106:BF113) + SUM(BF135:BF327))*I38),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ROUND((SUM(BG106:BG113) + SUM(BG135:BG327)),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ROUND((SUM(BH106:BH113) + SUM(BH135:BH327)),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ROUND((SUM(BI106:BI113) + SUM(BI135:BI327)),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187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01.2 - Elektroinštalácie SO 01 - Základná škola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95" customHeight="1">
      <c r="B100" s="137"/>
      <c r="D100" s="138" t="s">
        <v>477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" customHeight="1">
      <c r="B101" s="132"/>
      <c r="D101" s="133" t="s">
        <v>495</v>
      </c>
      <c r="E101" s="134"/>
      <c r="F101" s="134"/>
      <c r="G101" s="134"/>
      <c r="H101" s="134"/>
      <c r="I101" s="134"/>
      <c r="J101" s="135">
        <f>J147</f>
        <v>0</v>
      </c>
      <c r="L101" s="132"/>
    </row>
    <row r="102" spans="1:65" s="10" customFormat="1" ht="19.95" customHeight="1">
      <c r="B102" s="137"/>
      <c r="D102" s="138" t="s">
        <v>5034</v>
      </c>
      <c r="E102" s="139"/>
      <c r="F102" s="139"/>
      <c r="G102" s="139"/>
      <c r="H102" s="139"/>
      <c r="I102" s="139"/>
      <c r="J102" s="140">
        <f>J148</f>
        <v>0</v>
      </c>
      <c r="L102" s="137"/>
    </row>
    <row r="103" spans="1:65" s="10" customFormat="1" ht="19.95" customHeight="1">
      <c r="B103" s="137"/>
      <c r="D103" s="138" t="s">
        <v>5035</v>
      </c>
      <c r="E103" s="139"/>
      <c r="F103" s="139"/>
      <c r="G103" s="139"/>
      <c r="H103" s="139"/>
      <c r="I103" s="139"/>
      <c r="J103" s="140">
        <f>J314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hidden="1" customHeight="1">
      <c r="A106" s="35"/>
      <c r="B106" s="36"/>
      <c r="C106" s="131" t="s">
        <v>501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hidden="1" customHeight="1">
      <c r="A107" s="35"/>
      <c r="B107" s="144"/>
      <c r="C107" s="145"/>
      <c r="D107" s="292" t="s">
        <v>502</v>
      </c>
      <c r="E107" s="330"/>
      <c r="F107" s="330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503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hidden="1" customHeight="1">
      <c r="A108" s="35"/>
      <c r="B108" s="144"/>
      <c r="C108" s="145"/>
      <c r="D108" s="292" t="s">
        <v>5036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505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506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292" t="s">
        <v>5037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146" t="s">
        <v>508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509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" customHeight="1">
      <c r="A120" s="35"/>
      <c r="B120" s="36"/>
      <c r="C120" s="22" t="s">
        <v>510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331" t="str">
        <f>E7</f>
        <v>REKONŠTRUKCIA ZŠ PLICKOVA</v>
      </c>
      <c r="F123" s="332"/>
      <c r="G123" s="332"/>
      <c r="H123" s="332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183</v>
      </c>
      <c r="L124" s="21"/>
    </row>
    <row r="125" spans="1:31" s="2" customFormat="1" ht="16.5" customHeight="1">
      <c r="A125" s="35"/>
      <c r="B125" s="36"/>
      <c r="C125" s="35"/>
      <c r="D125" s="35"/>
      <c r="E125" s="331" t="s">
        <v>187</v>
      </c>
      <c r="F125" s="329"/>
      <c r="G125" s="329"/>
      <c r="H125" s="32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3" t="str">
        <f>E11</f>
        <v>01.2 - Elektroinštalácie SO 01 - Základná škola</v>
      </c>
      <c r="F127" s="329"/>
      <c r="G127" s="329"/>
      <c r="H127" s="32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27. 1. 2021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15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52"/>
      <c r="B134" s="153"/>
      <c r="C134" s="154" t="s">
        <v>511</v>
      </c>
      <c r="D134" s="155" t="s">
        <v>61</v>
      </c>
      <c r="E134" s="155" t="s">
        <v>57</v>
      </c>
      <c r="F134" s="155" t="s">
        <v>58</v>
      </c>
      <c r="G134" s="155" t="s">
        <v>512</v>
      </c>
      <c r="H134" s="155" t="s">
        <v>513</v>
      </c>
      <c r="I134" s="155" t="s">
        <v>514</v>
      </c>
      <c r="J134" s="156" t="s">
        <v>443</v>
      </c>
      <c r="K134" s="157" t="s">
        <v>515</v>
      </c>
      <c r="L134" s="158"/>
      <c r="M134" s="65" t="s">
        <v>1</v>
      </c>
      <c r="N134" s="66" t="s">
        <v>40</v>
      </c>
      <c r="O134" s="66" t="s">
        <v>516</v>
      </c>
      <c r="P134" s="66" t="s">
        <v>517</v>
      </c>
      <c r="Q134" s="66" t="s">
        <v>518</v>
      </c>
      <c r="R134" s="66" t="s">
        <v>519</v>
      </c>
      <c r="S134" s="66" t="s">
        <v>520</v>
      </c>
      <c r="T134" s="67" t="s">
        <v>521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5" customHeight="1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P136+P147</f>
        <v>0</v>
      </c>
      <c r="Q135" s="69"/>
      <c r="R135" s="160">
        <f>R136+R147</f>
        <v>0</v>
      </c>
      <c r="S135" s="69"/>
      <c r="T135" s="161">
        <f>T136+T147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BK136+BK147</f>
        <v>0</v>
      </c>
    </row>
    <row r="136" spans="1:65" s="12" customFormat="1" ht="25.95" customHeight="1">
      <c r="B136" s="163"/>
      <c r="D136" s="164" t="s">
        <v>75</v>
      </c>
      <c r="E136" s="165" t="s">
        <v>522</v>
      </c>
      <c r="F136" s="165" t="s">
        <v>523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524</v>
      </c>
      <c r="BK136" s="173">
        <f>BK137</f>
        <v>0</v>
      </c>
    </row>
    <row r="137" spans="1:65" s="12" customFormat="1" ht="22.95" customHeight="1">
      <c r="B137" s="163"/>
      <c r="D137" s="164" t="s">
        <v>75</v>
      </c>
      <c r="E137" s="174" t="s">
        <v>560</v>
      </c>
      <c r="F137" s="174" t="s">
        <v>2090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SUM(P138:P146)</f>
        <v>0</v>
      </c>
      <c r="Q137" s="169"/>
      <c r="R137" s="170">
        <f>SUM(R138:R146)</f>
        <v>0</v>
      </c>
      <c r="S137" s="169"/>
      <c r="T137" s="171">
        <f>SUM(T138:T146)</f>
        <v>0</v>
      </c>
      <c r="AR137" s="164" t="s">
        <v>83</v>
      </c>
      <c r="AT137" s="172" t="s">
        <v>75</v>
      </c>
      <c r="AU137" s="172" t="s">
        <v>83</v>
      </c>
      <c r="AY137" s="164" t="s">
        <v>524</v>
      </c>
      <c r="BK137" s="173">
        <f>SUM(BK138:BK146)</f>
        <v>0</v>
      </c>
    </row>
    <row r="138" spans="1:65" s="2" customFormat="1" ht="21.75" customHeight="1">
      <c r="A138" s="35"/>
      <c r="B138" s="144"/>
      <c r="C138" s="176" t="s">
        <v>83</v>
      </c>
      <c r="D138" s="176" t="s">
        <v>526</v>
      </c>
      <c r="E138" s="177" t="s">
        <v>5038</v>
      </c>
      <c r="F138" s="178" t="s">
        <v>5039</v>
      </c>
      <c r="G138" s="179" t="s">
        <v>879</v>
      </c>
      <c r="H138" s="180">
        <v>1074</v>
      </c>
      <c r="I138" s="181"/>
      <c r="J138" s="180">
        <f t="shared" ref="J138:J146" si="5"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ref="P138:P146" si="6">O138*H138</f>
        <v>0</v>
      </c>
      <c r="Q138" s="185">
        <v>0</v>
      </c>
      <c r="R138" s="185">
        <f t="shared" ref="R138:R146" si="7">Q138*H138</f>
        <v>0</v>
      </c>
      <c r="S138" s="185">
        <v>0</v>
      </c>
      <c r="T138" s="186">
        <f t="shared" ref="T138:T146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530</v>
      </c>
      <c r="AT138" s="187" t="s">
        <v>526</v>
      </c>
      <c r="AU138" s="187" t="s">
        <v>89</v>
      </c>
      <c r="AY138" s="18" t="s">
        <v>524</v>
      </c>
      <c r="BE138" s="105">
        <f t="shared" ref="BE138:BE146" si="9">IF(N138="základná",J138,0)</f>
        <v>0</v>
      </c>
      <c r="BF138" s="105">
        <f t="shared" ref="BF138:BF146" si="10">IF(N138="znížená",J138,0)</f>
        <v>0</v>
      </c>
      <c r="BG138" s="105">
        <f t="shared" ref="BG138:BG146" si="11">IF(N138="zákl. prenesená",J138,0)</f>
        <v>0</v>
      </c>
      <c r="BH138" s="105">
        <f t="shared" ref="BH138:BH146" si="12">IF(N138="zníž. prenesená",J138,0)</f>
        <v>0</v>
      </c>
      <c r="BI138" s="105">
        <f t="shared" ref="BI138:BI146" si="13">IF(N138="nulová",J138,0)</f>
        <v>0</v>
      </c>
      <c r="BJ138" s="18" t="s">
        <v>89</v>
      </c>
      <c r="BK138" s="188">
        <f t="shared" ref="BK138:BK146" si="14">ROUND(I138*H138,3)</f>
        <v>0</v>
      </c>
      <c r="BL138" s="18" t="s">
        <v>530</v>
      </c>
      <c r="BM138" s="187" t="s">
        <v>89</v>
      </c>
    </row>
    <row r="139" spans="1:65" s="2" customFormat="1" ht="33" customHeight="1">
      <c r="A139" s="35"/>
      <c r="B139" s="144"/>
      <c r="C139" s="176" t="s">
        <v>89</v>
      </c>
      <c r="D139" s="176" t="s">
        <v>526</v>
      </c>
      <c r="E139" s="177" t="s">
        <v>5040</v>
      </c>
      <c r="F139" s="178" t="s">
        <v>5041</v>
      </c>
      <c r="G139" s="179" t="s">
        <v>980</v>
      </c>
      <c r="H139" s="180">
        <v>3980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530</v>
      </c>
      <c r="AT139" s="187" t="s">
        <v>526</v>
      </c>
      <c r="AU139" s="187" t="s">
        <v>89</v>
      </c>
      <c r="AY139" s="18" t="s">
        <v>524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530</v>
      </c>
      <c r="BM139" s="187" t="s">
        <v>530</v>
      </c>
    </row>
    <row r="140" spans="1:65" s="2" customFormat="1" ht="33" customHeight="1">
      <c r="A140" s="35"/>
      <c r="B140" s="144"/>
      <c r="C140" s="176" t="s">
        <v>537</v>
      </c>
      <c r="D140" s="176" t="s">
        <v>526</v>
      </c>
      <c r="E140" s="177" t="s">
        <v>5042</v>
      </c>
      <c r="F140" s="178" t="s">
        <v>5043</v>
      </c>
      <c r="G140" s="179" t="s">
        <v>980</v>
      </c>
      <c r="H140" s="180">
        <v>1400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530</v>
      </c>
      <c r="AT140" s="187" t="s">
        <v>526</v>
      </c>
      <c r="AU140" s="187" t="s">
        <v>89</v>
      </c>
      <c r="AY140" s="18" t="s">
        <v>524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530</v>
      </c>
      <c r="BM140" s="187" t="s">
        <v>548</v>
      </c>
    </row>
    <row r="141" spans="1:65" s="2" customFormat="1" ht="33" customHeight="1">
      <c r="A141" s="35"/>
      <c r="B141" s="144"/>
      <c r="C141" s="176" t="s">
        <v>530</v>
      </c>
      <c r="D141" s="176" t="s">
        <v>526</v>
      </c>
      <c r="E141" s="177" t="s">
        <v>5044</v>
      </c>
      <c r="F141" s="178" t="s">
        <v>5045</v>
      </c>
      <c r="G141" s="179" t="s">
        <v>980</v>
      </c>
      <c r="H141" s="180">
        <v>250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530</v>
      </c>
      <c r="AT141" s="187" t="s">
        <v>526</v>
      </c>
      <c r="AU141" s="187" t="s">
        <v>89</v>
      </c>
      <c r="AY141" s="18" t="s">
        <v>524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530</v>
      </c>
      <c r="BM141" s="187" t="s">
        <v>556</v>
      </c>
    </row>
    <row r="142" spans="1:65" s="2" customFormat="1" ht="33" customHeight="1">
      <c r="A142" s="35"/>
      <c r="B142" s="144"/>
      <c r="C142" s="176" t="s">
        <v>544</v>
      </c>
      <c r="D142" s="176" t="s">
        <v>526</v>
      </c>
      <c r="E142" s="177" t="s">
        <v>5046</v>
      </c>
      <c r="F142" s="178" t="s">
        <v>5047</v>
      </c>
      <c r="G142" s="179" t="s">
        <v>980</v>
      </c>
      <c r="H142" s="180">
        <v>50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530</v>
      </c>
      <c r="AT142" s="187" t="s">
        <v>526</v>
      </c>
      <c r="AU142" s="187" t="s">
        <v>89</v>
      </c>
      <c r="AY142" s="18" t="s">
        <v>524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530</v>
      </c>
      <c r="BM142" s="187" t="s">
        <v>565</v>
      </c>
    </row>
    <row r="143" spans="1:65" s="2" customFormat="1" ht="33" customHeight="1">
      <c r="A143" s="35"/>
      <c r="B143" s="144"/>
      <c r="C143" s="176" t="s">
        <v>548</v>
      </c>
      <c r="D143" s="176" t="s">
        <v>526</v>
      </c>
      <c r="E143" s="177" t="s">
        <v>5048</v>
      </c>
      <c r="F143" s="178" t="s">
        <v>5049</v>
      </c>
      <c r="G143" s="179" t="s">
        <v>980</v>
      </c>
      <c r="H143" s="180">
        <v>260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530</v>
      </c>
      <c r="AT143" s="187" t="s">
        <v>526</v>
      </c>
      <c r="AU143" s="187" t="s">
        <v>89</v>
      </c>
      <c r="AY143" s="18" t="s">
        <v>524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530</v>
      </c>
      <c r="BM143" s="187" t="s">
        <v>153</v>
      </c>
    </row>
    <row r="144" spans="1:65" s="2" customFormat="1" ht="33" customHeight="1">
      <c r="A144" s="35"/>
      <c r="B144" s="144"/>
      <c r="C144" s="176" t="s">
        <v>552</v>
      </c>
      <c r="D144" s="176" t="s">
        <v>526</v>
      </c>
      <c r="E144" s="177" t="s">
        <v>5050</v>
      </c>
      <c r="F144" s="178" t="s">
        <v>5051</v>
      </c>
      <c r="G144" s="179" t="s">
        <v>980</v>
      </c>
      <c r="H144" s="180">
        <v>160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530</v>
      </c>
      <c r="AT144" s="187" t="s">
        <v>526</v>
      </c>
      <c r="AU144" s="187" t="s">
        <v>89</v>
      </c>
      <c r="AY144" s="18" t="s">
        <v>524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530</v>
      </c>
      <c r="BM144" s="187" t="s">
        <v>626</v>
      </c>
    </row>
    <row r="145" spans="1:65" s="2" customFormat="1" ht="33" customHeight="1">
      <c r="A145" s="35"/>
      <c r="B145" s="144"/>
      <c r="C145" s="176" t="s">
        <v>556</v>
      </c>
      <c r="D145" s="176" t="s">
        <v>526</v>
      </c>
      <c r="E145" s="177" t="s">
        <v>5052</v>
      </c>
      <c r="F145" s="178" t="s">
        <v>5053</v>
      </c>
      <c r="G145" s="179" t="s">
        <v>980</v>
      </c>
      <c r="H145" s="180">
        <v>50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530</v>
      </c>
      <c r="AT145" s="187" t="s">
        <v>526</v>
      </c>
      <c r="AU145" s="187" t="s">
        <v>89</v>
      </c>
      <c r="AY145" s="18" t="s">
        <v>524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530</v>
      </c>
      <c r="BM145" s="187" t="s">
        <v>644</v>
      </c>
    </row>
    <row r="146" spans="1:65" s="2" customFormat="1" ht="21.75" customHeight="1">
      <c r="A146" s="35"/>
      <c r="B146" s="144"/>
      <c r="C146" s="176" t="s">
        <v>560</v>
      </c>
      <c r="D146" s="176" t="s">
        <v>526</v>
      </c>
      <c r="E146" s="177" t="s">
        <v>5054</v>
      </c>
      <c r="F146" s="178" t="s">
        <v>5055</v>
      </c>
      <c r="G146" s="179" t="s">
        <v>980</v>
      </c>
      <c r="H146" s="180">
        <v>150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530</v>
      </c>
      <c r="AT146" s="187" t="s">
        <v>526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530</v>
      </c>
      <c r="BM146" s="187" t="s">
        <v>655</v>
      </c>
    </row>
    <row r="147" spans="1:65" s="12" customFormat="1" ht="25.95" customHeight="1">
      <c r="B147" s="163"/>
      <c r="D147" s="164" t="s">
        <v>75</v>
      </c>
      <c r="E147" s="165" t="s">
        <v>697</v>
      </c>
      <c r="F147" s="165" t="s">
        <v>4793</v>
      </c>
      <c r="I147" s="166"/>
      <c r="J147" s="167">
        <f>BK147</f>
        <v>0</v>
      </c>
      <c r="L147" s="163"/>
      <c r="M147" s="168"/>
      <c r="N147" s="169"/>
      <c r="O147" s="169"/>
      <c r="P147" s="170">
        <f>P148+P314</f>
        <v>0</v>
      </c>
      <c r="Q147" s="169"/>
      <c r="R147" s="170">
        <f>R148+R314</f>
        <v>0</v>
      </c>
      <c r="S147" s="169"/>
      <c r="T147" s="171">
        <f>T148+T314</f>
        <v>0</v>
      </c>
      <c r="AR147" s="164" t="s">
        <v>537</v>
      </c>
      <c r="AT147" s="172" t="s">
        <v>75</v>
      </c>
      <c r="AU147" s="172" t="s">
        <v>76</v>
      </c>
      <c r="AY147" s="164" t="s">
        <v>524</v>
      </c>
      <c r="BK147" s="173">
        <f>BK148+BK314</f>
        <v>0</v>
      </c>
    </row>
    <row r="148" spans="1:65" s="12" customFormat="1" ht="22.95" customHeight="1">
      <c r="B148" s="163"/>
      <c r="D148" s="164" t="s">
        <v>75</v>
      </c>
      <c r="E148" s="174" t="s">
        <v>5056</v>
      </c>
      <c r="F148" s="174" t="s">
        <v>5057</v>
      </c>
      <c r="I148" s="166"/>
      <c r="J148" s="175">
        <f>BK148</f>
        <v>0</v>
      </c>
      <c r="L148" s="163"/>
      <c r="M148" s="168"/>
      <c r="N148" s="169"/>
      <c r="O148" s="169"/>
      <c r="P148" s="170">
        <f>SUM(P149:P313)</f>
        <v>0</v>
      </c>
      <c r="Q148" s="169"/>
      <c r="R148" s="170">
        <f>SUM(R149:R313)</f>
        <v>0</v>
      </c>
      <c r="S148" s="169"/>
      <c r="T148" s="171">
        <f>SUM(T149:T313)</f>
        <v>0</v>
      </c>
      <c r="AR148" s="164" t="s">
        <v>537</v>
      </c>
      <c r="AT148" s="172" t="s">
        <v>75</v>
      </c>
      <c r="AU148" s="172" t="s">
        <v>83</v>
      </c>
      <c r="AY148" s="164" t="s">
        <v>524</v>
      </c>
      <c r="BK148" s="173">
        <f>SUM(BK149:BK313)</f>
        <v>0</v>
      </c>
    </row>
    <row r="149" spans="1:65" s="2" customFormat="1" ht="21.75" customHeight="1">
      <c r="A149" s="35"/>
      <c r="B149" s="144"/>
      <c r="C149" s="176" t="s">
        <v>565</v>
      </c>
      <c r="D149" s="176" t="s">
        <v>526</v>
      </c>
      <c r="E149" s="177" t="s">
        <v>5058</v>
      </c>
      <c r="F149" s="178" t="s">
        <v>5059</v>
      </c>
      <c r="G149" s="179" t="s">
        <v>980</v>
      </c>
      <c r="H149" s="180">
        <v>3990</v>
      </c>
      <c r="I149" s="181"/>
      <c r="J149" s="180">
        <f t="shared" ref="J149:J180" si="15">ROUND(I149*H149,3)</f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ref="P149:P180" si="16">O149*H149</f>
        <v>0</v>
      </c>
      <c r="Q149" s="185">
        <v>0</v>
      </c>
      <c r="R149" s="185">
        <f t="shared" ref="R149:R180" si="17">Q149*H149</f>
        <v>0</v>
      </c>
      <c r="S149" s="185">
        <v>0</v>
      </c>
      <c r="T149" s="186">
        <f t="shared" ref="T149:T180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958</v>
      </c>
      <c r="AT149" s="187" t="s">
        <v>526</v>
      </c>
      <c r="AU149" s="187" t="s">
        <v>89</v>
      </c>
      <c r="AY149" s="18" t="s">
        <v>524</v>
      </c>
      <c r="BE149" s="105">
        <f t="shared" ref="BE149:BE180" si="19">IF(N149="základná",J149,0)</f>
        <v>0</v>
      </c>
      <c r="BF149" s="105">
        <f t="shared" ref="BF149:BF180" si="20">IF(N149="znížená",J149,0)</f>
        <v>0</v>
      </c>
      <c r="BG149" s="105">
        <f t="shared" ref="BG149:BG180" si="21">IF(N149="zákl. prenesená",J149,0)</f>
        <v>0</v>
      </c>
      <c r="BH149" s="105">
        <f t="shared" ref="BH149:BH180" si="22">IF(N149="zníž. prenesená",J149,0)</f>
        <v>0</v>
      </c>
      <c r="BI149" s="105">
        <f t="shared" ref="BI149:BI180" si="23">IF(N149="nulová",J149,0)</f>
        <v>0</v>
      </c>
      <c r="BJ149" s="18" t="s">
        <v>89</v>
      </c>
      <c r="BK149" s="188">
        <f t="shared" ref="BK149:BK180" si="24">ROUND(I149*H149,3)</f>
        <v>0</v>
      </c>
      <c r="BL149" s="18" t="s">
        <v>958</v>
      </c>
      <c r="BM149" s="187" t="s">
        <v>7</v>
      </c>
    </row>
    <row r="150" spans="1:65" s="2" customFormat="1" ht="21.75" customHeight="1">
      <c r="A150" s="35"/>
      <c r="B150" s="144"/>
      <c r="C150" s="221" t="s">
        <v>569</v>
      </c>
      <c r="D150" s="221" t="s">
        <v>697</v>
      </c>
      <c r="E150" s="222" t="s">
        <v>5060</v>
      </c>
      <c r="F150" s="223" t="s">
        <v>5061</v>
      </c>
      <c r="G150" s="224" t="s">
        <v>980</v>
      </c>
      <c r="H150" s="225">
        <v>3990</v>
      </c>
      <c r="I150" s="226"/>
      <c r="J150" s="225">
        <f t="shared" si="1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16"/>
        <v>0</v>
      </c>
      <c r="Q150" s="185">
        <v>0</v>
      </c>
      <c r="R150" s="185">
        <f t="shared" si="17"/>
        <v>0</v>
      </c>
      <c r="S150" s="185">
        <v>0</v>
      </c>
      <c r="T150" s="186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3293</v>
      </c>
      <c r="AT150" s="187" t="s">
        <v>697</v>
      </c>
      <c r="AU150" s="187" t="s">
        <v>89</v>
      </c>
      <c r="AY150" s="18" t="s">
        <v>524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89</v>
      </c>
      <c r="BK150" s="188">
        <f t="shared" si="24"/>
        <v>0</v>
      </c>
      <c r="BL150" s="18" t="s">
        <v>958</v>
      </c>
      <c r="BM150" s="187" t="s">
        <v>674</v>
      </c>
    </row>
    <row r="151" spans="1:65" s="2" customFormat="1" ht="21.75" customHeight="1">
      <c r="A151" s="35"/>
      <c r="B151" s="144"/>
      <c r="C151" s="176" t="s">
        <v>153</v>
      </c>
      <c r="D151" s="176" t="s">
        <v>526</v>
      </c>
      <c r="E151" s="177" t="s">
        <v>5062</v>
      </c>
      <c r="F151" s="178" t="s">
        <v>5063</v>
      </c>
      <c r="G151" s="179" t="s">
        <v>980</v>
      </c>
      <c r="H151" s="180">
        <v>1680</v>
      </c>
      <c r="I151" s="181"/>
      <c r="J151" s="180">
        <f t="shared" si="1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16"/>
        <v>0</v>
      </c>
      <c r="Q151" s="185">
        <v>0</v>
      </c>
      <c r="R151" s="185">
        <f t="shared" si="17"/>
        <v>0</v>
      </c>
      <c r="S151" s="185">
        <v>0</v>
      </c>
      <c r="T151" s="186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958</v>
      </c>
      <c r="AT151" s="187" t="s">
        <v>526</v>
      </c>
      <c r="AU151" s="187" t="s">
        <v>89</v>
      </c>
      <c r="AY151" s="18" t="s">
        <v>524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89</v>
      </c>
      <c r="BK151" s="188">
        <f t="shared" si="24"/>
        <v>0</v>
      </c>
      <c r="BL151" s="18" t="s">
        <v>958</v>
      </c>
      <c r="BM151" s="187" t="s">
        <v>408</v>
      </c>
    </row>
    <row r="152" spans="1:65" s="2" customFormat="1" ht="21.75" customHeight="1">
      <c r="A152" s="35"/>
      <c r="B152" s="144"/>
      <c r="C152" s="221" t="s">
        <v>602</v>
      </c>
      <c r="D152" s="221" t="s">
        <v>697</v>
      </c>
      <c r="E152" s="222" t="s">
        <v>5064</v>
      </c>
      <c r="F152" s="223" t="s">
        <v>5065</v>
      </c>
      <c r="G152" s="224" t="s">
        <v>980</v>
      </c>
      <c r="H152" s="225">
        <v>1680</v>
      </c>
      <c r="I152" s="226"/>
      <c r="J152" s="225">
        <f t="shared" si="1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16"/>
        <v>0</v>
      </c>
      <c r="Q152" s="185">
        <v>0</v>
      </c>
      <c r="R152" s="185">
        <f t="shared" si="17"/>
        <v>0</v>
      </c>
      <c r="S152" s="185">
        <v>0</v>
      </c>
      <c r="T152" s="186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3293</v>
      </c>
      <c r="AT152" s="187" t="s">
        <v>697</v>
      </c>
      <c r="AU152" s="187" t="s">
        <v>89</v>
      </c>
      <c r="AY152" s="18" t="s">
        <v>524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89</v>
      </c>
      <c r="BK152" s="188">
        <f t="shared" si="24"/>
        <v>0</v>
      </c>
      <c r="BL152" s="18" t="s">
        <v>958</v>
      </c>
      <c r="BM152" s="187" t="s">
        <v>696</v>
      </c>
    </row>
    <row r="153" spans="1:65" s="2" customFormat="1" ht="21.75" customHeight="1">
      <c r="A153" s="35"/>
      <c r="B153" s="144"/>
      <c r="C153" s="176" t="s">
        <v>626</v>
      </c>
      <c r="D153" s="176" t="s">
        <v>526</v>
      </c>
      <c r="E153" s="177" t="s">
        <v>5066</v>
      </c>
      <c r="F153" s="178" t="s">
        <v>5067</v>
      </c>
      <c r="G153" s="179" t="s">
        <v>980</v>
      </c>
      <c r="H153" s="180">
        <v>1880</v>
      </c>
      <c r="I153" s="181"/>
      <c r="J153" s="180">
        <f t="shared" si="1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16"/>
        <v>0</v>
      </c>
      <c r="Q153" s="185">
        <v>0</v>
      </c>
      <c r="R153" s="185">
        <f t="shared" si="17"/>
        <v>0</v>
      </c>
      <c r="S153" s="185">
        <v>0</v>
      </c>
      <c r="T153" s="186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958</v>
      </c>
      <c r="AT153" s="187" t="s">
        <v>526</v>
      </c>
      <c r="AU153" s="187" t="s">
        <v>89</v>
      </c>
      <c r="AY153" s="18" t="s">
        <v>524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89</v>
      </c>
      <c r="BK153" s="188">
        <f t="shared" si="24"/>
        <v>0</v>
      </c>
      <c r="BL153" s="18" t="s">
        <v>958</v>
      </c>
      <c r="BM153" s="187" t="s">
        <v>710</v>
      </c>
    </row>
    <row r="154" spans="1:65" s="2" customFormat="1" ht="21.75" customHeight="1">
      <c r="A154" s="35"/>
      <c r="B154" s="144"/>
      <c r="C154" s="221" t="s">
        <v>639</v>
      </c>
      <c r="D154" s="221" t="s">
        <v>697</v>
      </c>
      <c r="E154" s="222" t="s">
        <v>5068</v>
      </c>
      <c r="F154" s="223" t="s">
        <v>5069</v>
      </c>
      <c r="G154" s="224" t="s">
        <v>980</v>
      </c>
      <c r="H154" s="225">
        <v>1880</v>
      </c>
      <c r="I154" s="226"/>
      <c r="J154" s="225">
        <f t="shared" si="1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16"/>
        <v>0</v>
      </c>
      <c r="Q154" s="185">
        <v>0</v>
      </c>
      <c r="R154" s="185">
        <f t="shared" si="17"/>
        <v>0</v>
      </c>
      <c r="S154" s="185">
        <v>0</v>
      </c>
      <c r="T154" s="186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3293</v>
      </c>
      <c r="AT154" s="187" t="s">
        <v>697</v>
      </c>
      <c r="AU154" s="187" t="s">
        <v>89</v>
      </c>
      <c r="AY154" s="18" t="s">
        <v>524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89</v>
      </c>
      <c r="BK154" s="188">
        <f t="shared" si="24"/>
        <v>0</v>
      </c>
      <c r="BL154" s="18" t="s">
        <v>958</v>
      </c>
      <c r="BM154" s="187" t="s">
        <v>721</v>
      </c>
    </row>
    <row r="155" spans="1:65" s="2" customFormat="1" ht="21.75" customHeight="1">
      <c r="A155" s="35"/>
      <c r="B155" s="144"/>
      <c r="C155" s="176" t="s">
        <v>644</v>
      </c>
      <c r="D155" s="176" t="s">
        <v>526</v>
      </c>
      <c r="E155" s="177" t="s">
        <v>5070</v>
      </c>
      <c r="F155" s="178" t="s">
        <v>5071</v>
      </c>
      <c r="G155" s="179" t="s">
        <v>980</v>
      </c>
      <c r="H155" s="180">
        <v>2200</v>
      </c>
      <c r="I155" s="181"/>
      <c r="J155" s="180">
        <f t="shared" si="1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16"/>
        <v>0</v>
      </c>
      <c r="Q155" s="185">
        <v>0</v>
      </c>
      <c r="R155" s="185">
        <f t="shared" si="17"/>
        <v>0</v>
      </c>
      <c r="S155" s="185">
        <v>0</v>
      </c>
      <c r="T155" s="186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958</v>
      </c>
      <c r="AT155" s="187" t="s">
        <v>526</v>
      </c>
      <c r="AU155" s="187" t="s">
        <v>89</v>
      </c>
      <c r="AY155" s="18" t="s">
        <v>524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89</v>
      </c>
      <c r="BK155" s="188">
        <f t="shared" si="24"/>
        <v>0</v>
      </c>
      <c r="BL155" s="18" t="s">
        <v>958</v>
      </c>
      <c r="BM155" s="187" t="s">
        <v>732</v>
      </c>
    </row>
    <row r="156" spans="1:65" s="2" customFormat="1" ht="21.75" customHeight="1">
      <c r="A156" s="35"/>
      <c r="B156" s="144"/>
      <c r="C156" s="221" t="s">
        <v>649</v>
      </c>
      <c r="D156" s="221" t="s">
        <v>697</v>
      </c>
      <c r="E156" s="222" t="s">
        <v>5072</v>
      </c>
      <c r="F156" s="223" t="s">
        <v>5073</v>
      </c>
      <c r="G156" s="224" t="s">
        <v>980</v>
      </c>
      <c r="H156" s="225">
        <v>2200</v>
      </c>
      <c r="I156" s="226"/>
      <c r="J156" s="225">
        <f t="shared" si="1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16"/>
        <v>0</v>
      </c>
      <c r="Q156" s="185">
        <v>0</v>
      </c>
      <c r="R156" s="185">
        <f t="shared" si="17"/>
        <v>0</v>
      </c>
      <c r="S156" s="185">
        <v>0</v>
      </c>
      <c r="T156" s="186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3293</v>
      </c>
      <c r="AT156" s="187" t="s">
        <v>697</v>
      </c>
      <c r="AU156" s="187" t="s">
        <v>89</v>
      </c>
      <c r="AY156" s="18" t="s">
        <v>524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89</v>
      </c>
      <c r="BK156" s="188">
        <f t="shared" si="24"/>
        <v>0</v>
      </c>
      <c r="BL156" s="18" t="s">
        <v>958</v>
      </c>
      <c r="BM156" s="187" t="s">
        <v>747</v>
      </c>
    </row>
    <row r="157" spans="1:65" s="2" customFormat="1" ht="21.75" customHeight="1">
      <c r="A157" s="35"/>
      <c r="B157" s="144"/>
      <c r="C157" s="176" t="s">
        <v>655</v>
      </c>
      <c r="D157" s="176" t="s">
        <v>526</v>
      </c>
      <c r="E157" s="177" t="s">
        <v>5074</v>
      </c>
      <c r="F157" s="178" t="s">
        <v>5075</v>
      </c>
      <c r="G157" s="179" t="s">
        <v>980</v>
      </c>
      <c r="H157" s="180">
        <v>750</v>
      </c>
      <c r="I157" s="181"/>
      <c r="J157" s="180">
        <f t="shared" si="1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16"/>
        <v>0</v>
      </c>
      <c r="Q157" s="185">
        <v>0</v>
      </c>
      <c r="R157" s="185">
        <f t="shared" si="17"/>
        <v>0</v>
      </c>
      <c r="S157" s="185">
        <v>0</v>
      </c>
      <c r="T157" s="186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958</v>
      </c>
      <c r="AT157" s="187" t="s">
        <v>526</v>
      </c>
      <c r="AU157" s="187" t="s">
        <v>89</v>
      </c>
      <c r="AY157" s="18" t="s">
        <v>524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89</v>
      </c>
      <c r="BK157" s="188">
        <f t="shared" si="24"/>
        <v>0</v>
      </c>
      <c r="BL157" s="18" t="s">
        <v>958</v>
      </c>
      <c r="BM157" s="187" t="s">
        <v>758</v>
      </c>
    </row>
    <row r="158" spans="1:65" s="2" customFormat="1" ht="21.75" customHeight="1">
      <c r="A158" s="35"/>
      <c r="B158" s="144"/>
      <c r="C158" s="221" t="s">
        <v>661</v>
      </c>
      <c r="D158" s="221" t="s">
        <v>697</v>
      </c>
      <c r="E158" s="222" t="s">
        <v>5076</v>
      </c>
      <c r="F158" s="223" t="s">
        <v>5077</v>
      </c>
      <c r="G158" s="224" t="s">
        <v>980</v>
      </c>
      <c r="H158" s="225">
        <v>750</v>
      </c>
      <c r="I158" s="226"/>
      <c r="J158" s="225">
        <f t="shared" si="1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16"/>
        <v>0</v>
      </c>
      <c r="Q158" s="185">
        <v>0</v>
      </c>
      <c r="R158" s="185">
        <f t="shared" si="17"/>
        <v>0</v>
      </c>
      <c r="S158" s="185">
        <v>0</v>
      </c>
      <c r="T158" s="186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3293</v>
      </c>
      <c r="AT158" s="187" t="s">
        <v>697</v>
      </c>
      <c r="AU158" s="187" t="s">
        <v>89</v>
      </c>
      <c r="AY158" s="18" t="s">
        <v>524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89</v>
      </c>
      <c r="BK158" s="188">
        <f t="shared" si="24"/>
        <v>0</v>
      </c>
      <c r="BL158" s="18" t="s">
        <v>958</v>
      </c>
      <c r="BM158" s="187" t="s">
        <v>778</v>
      </c>
    </row>
    <row r="159" spans="1:65" s="2" customFormat="1" ht="21.75" customHeight="1">
      <c r="A159" s="35"/>
      <c r="B159" s="144"/>
      <c r="C159" s="176" t="s">
        <v>7</v>
      </c>
      <c r="D159" s="176" t="s">
        <v>526</v>
      </c>
      <c r="E159" s="177" t="s">
        <v>5078</v>
      </c>
      <c r="F159" s="178" t="s">
        <v>5079</v>
      </c>
      <c r="G159" s="179" t="s">
        <v>980</v>
      </c>
      <c r="H159" s="180">
        <v>240</v>
      </c>
      <c r="I159" s="181"/>
      <c r="J159" s="180">
        <f t="shared" si="15"/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si="16"/>
        <v>0</v>
      </c>
      <c r="Q159" s="185">
        <v>0</v>
      </c>
      <c r="R159" s="185">
        <f t="shared" si="17"/>
        <v>0</v>
      </c>
      <c r="S159" s="185">
        <v>0</v>
      </c>
      <c r="T159" s="186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958</v>
      </c>
      <c r="AT159" s="187" t="s">
        <v>526</v>
      </c>
      <c r="AU159" s="187" t="s">
        <v>89</v>
      </c>
      <c r="AY159" s="18" t="s">
        <v>524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89</v>
      </c>
      <c r="BK159" s="188">
        <f t="shared" si="24"/>
        <v>0</v>
      </c>
      <c r="BL159" s="18" t="s">
        <v>958</v>
      </c>
      <c r="BM159" s="187" t="s">
        <v>797</v>
      </c>
    </row>
    <row r="160" spans="1:65" s="2" customFormat="1" ht="21.75" customHeight="1">
      <c r="A160" s="35"/>
      <c r="B160" s="144"/>
      <c r="C160" s="221" t="s">
        <v>670</v>
      </c>
      <c r="D160" s="221" t="s">
        <v>697</v>
      </c>
      <c r="E160" s="222" t="s">
        <v>5080</v>
      </c>
      <c r="F160" s="223" t="s">
        <v>5081</v>
      </c>
      <c r="G160" s="224" t="s">
        <v>980</v>
      </c>
      <c r="H160" s="225">
        <v>240</v>
      </c>
      <c r="I160" s="226"/>
      <c r="J160" s="225">
        <f t="shared" si="15"/>
        <v>0</v>
      </c>
      <c r="K160" s="227"/>
      <c r="L160" s="228"/>
      <c r="M160" s="229" t="s">
        <v>1</v>
      </c>
      <c r="N160" s="230" t="s">
        <v>42</v>
      </c>
      <c r="O160" s="61"/>
      <c r="P160" s="185">
        <f t="shared" si="16"/>
        <v>0</v>
      </c>
      <c r="Q160" s="185">
        <v>0</v>
      </c>
      <c r="R160" s="185">
        <f t="shared" si="17"/>
        <v>0</v>
      </c>
      <c r="S160" s="185">
        <v>0</v>
      </c>
      <c r="T160" s="186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3293</v>
      </c>
      <c r="AT160" s="187" t="s">
        <v>697</v>
      </c>
      <c r="AU160" s="187" t="s">
        <v>89</v>
      </c>
      <c r="AY160" s="18" t="s">
        <v>524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958</v>
      </c>
      <c r="BM160" s="187" t="s">
        <v>807</v>
      </c>
    </row>
    <row r="161" spans="1:65" s="2" customFormat="1" ht="16.5" customHeight="1">
      <c r="A161" s="35"/>
      <c r="B161" s="144"/>
      <c r="C161" s="176" t="s">
        <v>674</v>
      </c>
      <c r="D161" s="176" t="s">
        <v>526</v>
      </c>
      <c r="E161" s="177" t="s">
        <v>5082</v>
      </c>
      <c r="F161" s="178" t="s">
        <v>5083</v>
      </c>
      <c r="G161" s="179" t="s">
        <v>980</v>
      </c>
      <c r="H161" s="180">
        <v>620</v>
      </c>
      <c r="I161" s="181"/>
      <c r="J161" s="180">
        <f t="shared" si="1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16"/>
        <v>0</v>
      </c>
      <c r="Q161" s="185">
        <v>0</v>
      </c>
      <c r="R161" s="185">
        <f t="shared" si="17"/>
        <v>0</v>
      </c>
      <c r="S161" s="185">
        <v>0</v>
      </c>
      <c r="T161" s="186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958</v>
      </c>
      <c r="AT161" s="187" t="s">
        <v>526</v>
      </c>
      <c r="AU161" s="187" t="s">
        <v>89</v>
      </c>
      <c r="AY161" s="18" t="s">
        <v>524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958</v>
      </c>
      <c r="BM161" s="187" t="s">
        <v>816</v>
      </c>
    </row>
    <row r="162" spans="1:65" s="2" customFormat="1" ht="16.5" customHeight="1">
      <c r="A162" s="35"/>
      <c r="B162" s="144"/>
      <c r="C162" s="221" t="s">
        <v>681</v>
      </c>
      <c r="D162" s="221" t="s">
        <v>697</v>
      </c>
      <c r="E162" s="222" t="s">
        <v>5084</v>
      </c>
      <c r="F162" s="223" t="s">
        <v>5085</v>
      </c>
      <c r="G162" s="224" t="s">
        <v>980</v>
      </c>
      <c r="H162" s="225">
        <v>620</v>
      </c>
      <c r="I162" s="226"/>
      <c r="J162" s="225">
        <f t="shared" si="15"/>
        <v>0</v>
      </c>
      <c r="K162" s="227"/>
      <c r="L162" s="228"/>
      <c r="M162" s="229" t="s">
        <v>1</v>
      </c>
      <c r="N162" s="230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3293</v>
      </c>
      <c r="AT162" s="187" t="s">
        <v>697</v>
      </c>
      <c r="AU162" s="187" t="s">
        <v>89</v>
      </c>
      <c r="AY162" s="18" t="s">
        <v>524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958</v>
      </c>
      <c r="BM162" s="187" t="s">
        <v>827</v>
      </c>
    </row>
    <row r="163" spans="1:65" s="2" customFormat="1" ht="21.75" customHeight="1">
      <c r="A163" s="35"/>
      <c r="B163" s="144"/>
      <c r="C163" s="176" t="s">
        <v>408</v>
      </c>
      <c r="D163" s="176" t="s">
        <v>526</v>
      </c>
      <c r="E163" s="177" t="s">
        <v>5086</v>
      </c>
      <c r="F163" s="178" t="s">
        <v>5087</v>
      </c>
      <c r="G163" s="179" t="s">
        <v>879</v>
      </c>
      <c r="H163" s="180">
        <v>1074</v>
      </c>
      <c r="I163" s="181"/>
      <c r="J163" s="180">
        <f t="shared" si="1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958</v>
      </c>
      <c r="AT163" s="187" t="s">
        <v>526</v>
      </c>
      <c r="AU163" s="187" t="s">
        <v>89</v>
      </c>
      <c r="AY163" s="18" t="s">
        <v>524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958</v>
      </c>
      <c r="BM163" s="187" t="s">
        <v>862</v>
      </c>
    </row>
    <row r="164" spans="1:65" s="2" customFormat="1" ht="21.75" customHeight="1">
      <c r="A164" s="35"/>
      <c r="B164" s="144"/>
      <c r="C164" s="221" t="s">
        <v>691</v>
      </c>
      <c r="D164" s="221" t="s">
        <v>697</v>
      </c>
      <c r="E164" s="222" t="s">
        <v>5088</v>
      </c>
      <c r="F164" s="223" t="s">
        <v>5089</v>
      </c>
      <c r="G164" s="224" t="s">
        <v>879</v>
      </c>
      <c r="H164" s="225">
        <v>1074</v>
      </c>
      <c r="I164" s="226"/>
      <c r="J164" s="225">
        <f t="shared" si="1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3293</v>
      </c>
      <c r="AT164" s="187" t="s">
        <v>697</v>
      </c>
      <c r="AU164" s="187" t="s">
        <v>89</v>
      </c>
      <c r="AY164" s="18" t="s">
        <v>524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958</v>
      </c>
      <c r="BM164" s="187" t="s">
        <v>881</v>
      </c>
    </row>
    <row r="165" spans="1:65" s="2" customFormat="1" ht="21.75" customHeight="1">
      <c r="A165" s="35"/>
      <c r="B165" s="144"/>
      <c r="C165" s="221" t="s">
        <v>696</v>
      </c>
      <c r="D165" s="221" t="s">
        <v>697</v>
      </c>
      <c r="E165" s="222" t="s">
        <v>5090</v>
      </c>
      <c r="F165" s="223" t="s">
        <v>5091</v>
      </c>
      <c r="G165" s="224" t="s">
        <v>879</v>
      </c>
      <c r="H165" s="225">
        <v>1074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3293</v>
      </c>
      <c r="AT165" s="187" t="s">
        <v>697</v>
      </c>
      <c r="AU165" s="187" t="s">
        <v>89</v>
      </c>
      <c r="AY165" s="18" t="s">
        <v>524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958</v>
      </c>
      <c r="BM165" s="187" t="s">
        <v>889</v>
      </c>
    </row>
    <row r="166" spans="1:65" s="2" customFormat="1" ht="21.75" customHeight="1">
      <c r="A166" s="35"/>
      <c r="B166" s="144"/>
      <c r="C166" s="176" t="s">
        <v>704</v>
      </c>
      <c r="D166" s="176" t="s">
        <v>526</v>
      </c>
      <c r="E166" s="177" t="s">
        <v>5092</v>
      </c>
      <c r="F166" s="178" t="s">
        <v>5093</v>
      </c>
      <c r="G166" s="179" t="s">
        <v>879</v>
      </c>
      <c r="H166" s="180">
        <v>86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958</v>
      </c>
      <c r="AT166" s="187" t="s">
        <v>526</v>
      </c>
      <c r="AU166" s="187" t="s">
        <v>89</v>
      </c>
      <c r="AY166" s="18" t="s">
        <v>524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958</v>
      </c>
      <c r="BM166" s="187" t="s">
        <v>904</v>
      </c>
    </row>
    <row r="167" spans="1:65" s="2" customFormat="1" ht="21.75" customHeight="1">
      <c r="A167" s="35"/>
      <c r="B167" s="144"/>
      <c r="C167" s="221" t="s">
        <v>710</v>
      </c>
      <c r="D167" s="221" t="s">
        <v>697</v>
      </c>
      <c r="E167" s="222" t="s">
        <v>5094</v>
      </c>
      <c r="F167" s="223" t="s">
        <v>5095</v>
      </c>
      <c r="G167" s="224" t="s">
        <v>879</v>
      </c>
      <c r="H167" s="225">
        <v>86</v>
      </c>
      <c r="I167" s="226"/>
      <c r="J167" s="225">
        <f t="shared" si="1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3293</v>
      </c>
      <c r="AT167" s="187" t="s">
        <v>697</v>
      </c>
      <c r="AU167" s="187" t="s">
        <v>89</v>
      </c>
      <c r="AY167" s="18" t="s">
        <v>524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958</v>
      </c>
      <c r="BM167" s="187" t="s">
        <v>913</v>
      </c>
    </row>
    <row r="168" spans="1:65" s="2" customFormat="1" ht="16.5" customHeight="1">
      <c r="A168" s="35"/>
      <c r="B168" s="144"/>
      <c r="C168" s="176" t="s">
        <v>717</v>
      </c>
      <c r="D168" s="176" t="s">
        <v>526</v>
      </c>
      <c r="E168" s="177" t="s">
        <v>5096</v>
      </c>
      <c r="F168" s="178" t="s">
        <v>5097</v>
      </c>
      <c r="G168" s="179" t="s">
        <v>879</v>
      </c>
      <c r="H168" s="180">
        <v>3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958</v>
      </c>
      <c r="AT168" s="187" t="s">
        <v>526</v>
      </c>
      <c r="AU168" s="187" t="s">
        <v>89</v>
      </c>
      <c r="AY168" s="18" t="s">
        <v>524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958</v>
      </c>
      <c r="BM168" s="187" t="s">
        <v>926</v>
      </c>
    </row>
    <row r="169" spans="1:65" s="2" customFormat="1" ht="21.75" customHeight="1">
      <c r="A169" s="35"/>
      <c r="B169" s="144"/>
      <c r="C169" s="221" t="s">
        <v>721</v>
      </c>
      <c r="D169" s="221" t="s">
        <v>697</v>
      </c>
      <c r="E169" s="222" t="s">
        <v>5098</v>
      </c>
      <c r="F169" s="223" t="s">
        <v>5099</v>
      </c>
      <c r="G169" s="224" t="s">
        <v>879</v>
      </c>
      <c r="H169" s="225">
        <v>3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3293</v>
      </c>
      <c r="AT169" s="187" t="s">
        <v>697</v>
      </c>
      <c r="AU169" s="187" t="s">
        <v>89</v>
      </c>
      <c r="AY169" s="18" t="s">
        <v>524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958</v>
      </c>
      <c r="BM169" s="187" t="s">
        <v>940</v>
      </c>
    </row>
    <row r="170" spans="1:65" s="2" customFormat="1" ht="16.5" customHeight="1">
      <c r="A170" s="35"/>
      <c r="B170" s="144"/>
      <c r="C170" s="176" t="s">
        <v>726</v>
      </c>
      <c r="D170" s="176" t="s">
        <v>526</v>
      </c>
      <c r="E170" s="177" t="s">
        <v>5100</v>
      </c>
      <c r="F170" s="178" t="s">
        <v>5101</v>
      </c>
      <c r="G170" s="179" t="s">
        <v>879</v>
      </c>
      <c r="H170" s="180">
        <v>480</v>
      </c>
      <c r="I170" s="181"/>
      <c r="J170" s="180">
        <f t="shared" si="1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958</v>
      </c>
      <c r="AT170" s="187" t="s">
        <v>526</v>
      </c>
      <c r="AU170" s="187" t="s">
        <v>89</v>
      </c>
      <c r="AY170" s="18" t="s">
        <v>524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958</v>
      </c>
      <c r="BM170" s="187" t="s">
        <v>948</v>
      </c>
    </row>
    <row r="171" spans="1:65" s="2" customFormat="1" ht="16.5" customHeight="1">
      <c r="A171" s="35"/>
      <c r="B171" s="144"/>
      <c r="C171" s="221" t="s">
        <v>732</v>
      </c>
      <c r="D171" s="221" t="s">
        <v>697</v>
      </c>
      <c r="E171" s="222" t="s">
        <v>5102</v>
      </c>
      <c r="F171" s="223" t="s">
        <v>5103</v>
      </c>
      <c r="G171" s="224" t="s">
        <v>879</v>
      </c>
      <c r="H171" s="225">
        <v>480</v>
      </c>
      <c r="I171" s="226"/>
      <c r="J171" s="225">
        <f t="shared" si="15"/>
        <v>0</v>
      </c>
      <c r="K171" s="227"/>
      <c r="L171" s="228"/>
      <c r="M171" s="229" t="s">
        <v>1</v>
      </c>
      <c r="N171" s="230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3293</v>
      </c>
      <c r="AT171" s="187" t="s">
        <v>697</v>
      </c>
      <c r="AU171" s="187" t="s">
        <v>89</v>
      </c>
      <c r="AY171" s="18" t="s">
        <v>524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958</v>
      </c>
      <c r="BM171" s="187" t="s">
        <v>958</v>
      </c>
    </row>
    <row r="172" spans="1:65" s="2" customFormat="1" ht="21.75" customHeight="1">
      <c r="A172" s="35"/>
      <c r="B172" s="144"/>
      <c r="C172" s="176" t="s">
        <v>740</v>
      </c>
      <c r="D172" s="176" t="s">
        <v>526</v>
      </c>
      <c r="E172" s="177" t="s">
        <v>5104</v>
      </c>
      <c r="F172" s="178" t="s">
        <v>5105</v>
      </c>
      <c r="G172" s="179" t="s">
        <v>980</v>
      </c>
      <c r="H172" s="180">
        <v>50</v>
      </c>
      <c r="I172" s="181"/>
      <c r="J172" s="180">
        <f t="shared" si="1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958</v>
      </c>
      <c r="AT172" s="187" t="s">
        <v>526</v>
      </c>
      <c r="AU172" s="187" t="s">
        <v>89</v>
      </c>
      <c r="AY172" s="18" t="s">
        <v>524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958</v>
      </c>
      <c r="BM172" s="187" t="s">
        <v>969</v>
      </c>
    </row>
    <row r="173" spans="1:65" s="2" customFormat="1" ht="16.5" customHeight="1">
      <c r="A173" s="35"/>
      <c r="B173" s="144"/>
      <c r="C173" s="221" t="s">
        <v>747</v>
      </c>
      <c r="D173" s="221" t="s">
        <v>697</v>
      </c>
      <c r="E173" s="222" t="s">
        <v>5106</v>
      </c>
      <c r="F173" s="223" t="s">
        <v>5107</v>
      </c>
      <c r="G173" s="224" t="s">
        <v>980</v>
      </c>
      <c r="H173" s="225">
        <v>50</v>
      </c>
      <c r="I173" s="226"/>
      <c r="J173" s="225">
        <f t="shared" si="1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3293</v>
      </c>
      <c r="AT173" s="187" t="s">
        <v>697</v>
      </c>
      <c r="AU173" s="187" t="s">
        <v>89</v>
      </c>
      <c r="AY173" s="18" t="s">
        <v>524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958</v>
      </c>
      <c r="BM173" s="187" t="s">
        <v>977</v>
      </c>
    </row>
    <row r="174" spans="1:65" s="2" customFormat="1" ht="21.75" customHeight="1">
      <c r="A174" s="35"/>
      <c r="B174" s="144"/>
      <c r="C174" s="176" t="s">
        <v>754</v>
      </c>
      <c r="D174" s="176" t="s">
        <v>526</v>
      </c>
      <c r="E174" s="177" t="s">
        <v>5108</v>
      </c>
      <c r="F174" s="178" t="s">
        <v>5109</v>
      </c>
      <c r="G174" s="179" t="s">
        <v>980</v>
      </c>
      <c r="H174" s="180">
        <v>9.2309999999999999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958</v>
      </c>
      <c r="AT174" s="187" t="s">
        <v>526</v>
      </c>
      <c r="AU174" s="187" t="s">
        <v>89</v>
      </c>
      <c r="AY174" s="18" t="s">
        <v>524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958</v>
      </c>
      <c r="BM174" s="187" t="s">
        <v>988</v>
      </c>
    </row>
    <row r="175" spans="1:65" s="2" customFormat="1" ht="16.5" customHeight="1">
      <c r="A175" s="35"/>
      <c r="B175" s="144"/>
      <c r="C175" s="221" t="s">
        <v>758</v>
      </c>
      <c r="D175" s="221" t="s">
        <v>697</v>
      </c>
      <c r="E175" s="222" t="s">
        <v>5110</v>
      </c>
      <c r="F175" s="223" t="s">
        <v>5111</v>
      </c>
      <c r="G175" s="224" t="s">
        <v>980</v>
      </c>
      <c r="H175" s="225">
        <v>60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3293</v>
      </c>
      <c r="AT175" s="187" t="s">
        <v>697</v>
      </c>
      <c r="AU175" s="187" t="s">
        <v>89</v>
      </c>
      <c r="AY175" s="18" t="s">
        <v>524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958</v>
      </c>
      <c r="BM175" s="187" t="s">
        <v>998</v>
      </c>
    </row>
    <row r="176" spans="1:65" s="2" customFormat="1" ht="16.5" customHeight="1">
      <c r="A176" s="35"/>
      <c r="B176" s="144"/>
      <c r="C176" s="221" t="s">
        <v>764</v>
      </c>
      <c r="D176" s="221" t="s">
        <v>697</v>
      </c>
      <c r="E176" s="222" t="s">
        <v>5112</v>
      </c>
      <c r="F176" s="223" t="s">
        <v>5113</v>
      </c>
      <c r="G176" s="224" t="s">
        <v>879</v>
      </c>
      <c r="H176" s="225">
        <v>3</v>
      </c>
      <c r="I176" s="226"/>
      <c r="J176" s="225">
        <f t="shared" si="15"/>
        <v>0</v>
      </c>
      <c r="K176" s="227"/>
      <c r="L176" s="228"/>
      <c r="M176" s="229" t="s">
        <v>1</v>
      </c>
      <c r="N176" s="230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3293</v>
      </c>
      <c r="AT176" s="187" t="s">
        <v>697</v>
      </c>
      <c r="AU176" s="187" t="s">
        <v>89</v>
      </c>
      <c r="AY176" s="18" t="s">
        <v>524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958</v>
      </c>
      <c r="BM176" s="187" t="s">
        <v>1006</v>
      </c>
    </row>
    <row r="177" spans="1:65" s="2" customFormat="1" ht="16.5" customHeight="1">
      <c r="A177" s="35"/>
      <c r="B177" s="144"/>
      <c r="C177" s="221" t="s">
        <v>778</v>
      </c>
      <c r="D177" s="221" t="s">
        <v>697</v>
      </c>
      <c r="E177" s="222" t="s">
        <v>5114</v>
      </c>
      <c r="F177" s="223" t="s">
        <v>5115</v>
      </c>
      <c r="G177" s="224" t="s">
        <v>879</v>
      </c>
      <c r="H177" s="225">
        <v>2</v>
      </c>
      <c r="I177" s="226"/>
      <c r="J177" s="225">
        <f t="shared" si="1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3293</v>
      </c>
      <c r="AT177" s="187" t="s">
        <v>697</v>
      </c>
      <c r="AU177" s="187" t="s">
        <v>89</v>
      </c>
      <c r="AY177" s="18" t="s">
        <v>524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958</v>
      </c>
      <c r="BM177" s="187" t="s">
        <v>1014</v>
      </c>
    </row>
    <row r="178" spans="1:65" s="2" customFormat="1" ht="16.5" customHeight="1">
      <c r="A178" s="35"/>
      <c r="B178" s="144"/>
      <c r="C178" s="221" t="s">
        <v>784</v>
      </c>
      <c r="D178" s="221" t="s">
        <v>697</v>
      </c>
      <c r="E178" s="222" t="s">
        <v>5116</v>
      </c>
      <c r="F178" s="223" t="s">
        <v>5117</v>
      </c>
      <c r="G178" s="224" t="s">
        <v>879</v>
      </c>
      <c r="H178" s="225">
        <v>60</v>
      </c>
      <c r="I178" s="226"/>
      <c r="J178" s="225">
        <f t="shared" si="1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3293</v>
      </c>
      <c r="AT178" s="187" t="s">
        <v>697</v>
      </c>
      <c r="AU178" s="187" t="s">
        <v>89</v>
      </c>
      <c r="AY178" s="18" t="s">
        <v>524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958</v>
      </c>
      <c r="BM178" s="187" t="s">
        <v>1166</v>
      </c>
    </row>
    <row r="179" spans="1:65" s="2" customFormat="1" ht="21.75" customHeight="1">
      <c r="A179" s="35"/>
      <c r="B179" s="144"/>
      <c r="C179" s="221" t="s">
        <v>797</v>
      </c>
      <c r="D179" s="221" t="s">
        <v>697</v>
      </c>
      <c r="E179" s="222" t="s">
        <v>5118</v>
      </c>
      <c r="F179" s="223" t="s">
        <v>5119</v>
      </c>
      <c r="G179" s="224" t="s">
        <v>980</v>
      </c>
      <c r="H179" s="225">
        <v>60</v>
      </c>
      <c r="I179" s="226"/>
      <c r="J179" s="225">
        <f t="shared" si="1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3293</v>
      </c>
      <c r="AT179" s="187" t="s">
        <v>697</v>
      </c>
      <c r="AU179" s="187" t="s">
        <v>89</v>
      </c>
      <c r="AY179" s="18" t="s">
        <v>524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958</v>
      </c>
      <c r="BM179" s="187" t="s">
        <v>1643</v>
      </c>
    </row>
    <row r="180" spans="1:65" s="2" customFormat="1" ht="21.75" customHeight="1">
      <c r="A180" s="35"/>
      <c r="B180" s="144"/>
      <c r="C180" s="221" t="s">
        <v>801</v>
      </c>
      <c r="D180" s="221" t="s">
        <v>697</v>
      </c>
      <c r="E180" s="222" t="s">
        <v>5120</v>
      </c>
      <c r="F180" s="223" t="s">
        <v>5121</v>
      </c>
      <c r="G180" s="224" t="s">
        <v>980</v>
      </c>
      <c r="H180" s="225">
        <v>60</v>
      </c>
      <c r="I180" s="226"/>
      <c r="J180" s="225">
        <f t="shared" si="1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3293</v>
      </c>
      <c r="AT180" s="187" t="s">
        <v>697</v>
      </c>
      <c r="AU180" s="187" t="s">
        <v>89</v>
      </c>
      <c r="AY180" s="18" t="s">
        <v>524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958</v>
      </c>
      <c r="BM180" s="187" t="s">
        <v>1699</v>
      </c>
    </row>
    <row r="181" spans="1:65" s="2" customFormat="1" ht="16.5" customHeight="1">
      <c r="A181" s="35"/>
      <c r="B181" s="144"/>
      <c r="C181" s="176" t="s">
        <v>807</v>
      </c>
      <c r="D181" s="176" t="s">
        <v>526</v>
      </c>
      <c r="E181" s="177" t="s">
        <v>5122</v>
      </c>
      <c r="F181" s="178" t="s">
        <v>5123</v>
      </c>
      <c r="G181" s="179" t="s">
        <v>980</v>
      </c>
      <c r="H181" s="180">
        <v>80</v>
      </c>
      <c r="I181" s="181"/>
      <c r="J181" s="180">
        <f t="shared" ref="J181:J212" si="25">ROUND(I181*H181,3)</f>
        <v>0</v>
      </c>
      <c r="K181" s="182"/>
      <c r="L181" s="36"/>
      <c r="M181" s="183" t="s">
        <v>1</v>
      </c>
      <c r="N181" s="184" t="s">
        <v>42</v>
      </c>
      <c r="O181" s="61"/>
      <c r="P181" s="185">
        <f t="shared" ref="P181:P212" si="26">O181*H181</f>
        <v>0</v>
      </c>
      <c r="Q181" s="185">
        <v>0</v>
      </c>
      <c r="R181" s="185">
        <f t="shared" ref="R181:R212" si="27">Q181*H181</f>
        <v>0</v>
      </c>
      <c r="S181" s="185">
        <v>0</v>
      </c>
      <c r="T181" s="186">
        <f t="shared" ref="T181:T212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958</v>
      </c>
      <c r="AT181" s="187" t="s">
        <v>526</v>
      </c>
      <c r="AU181" s="187" t="s">
        <v>89</v>
      </c>
      <c r="AY181" s="18" t="s">
        <v>524</v>
      </c>
      <c r="BE181" s="105">
        <f t="shared" ref="BE181:BE212" si="29">IF(N181="základná",J181,0)</f>
        <v>0</v>
      </c>
      <c r="BF181" s="105">
        <f t="shared" ref="BF181:BF212" si="30">IF(N181="znížená",J181,0)</f>
        <v>0</v>
      </c>
      <c r="BG181" s="105">
        <f t="shared" ref="BG181:BG212" si="31">IF(N181="zákl. prenesená",J181,0)</f>
        <v>0</v>
      </c>
      <c r="BH181" s="105">
        <f t="shared" ref="BH181:BH212" si="32">IF(N181="zníž. prenesená",J181,0)</f>
        <v>0</v>
      </c>
      <c r="BI181" s="105">
        <f t="shared" ref="BI181:BI212" si="33">IF(N181="nulová",J181,0)</f>
        <v>0</v>
      </c>
      <c r="BJ181" s="18" t="s">
        <v>89</v>
      </c>
      <c r="BK181" s="188">
        <f t="shared" ref="BK181:BK212" si="34">ROUND(I181*H181,3)</f>
        <v>0</v>
      </c>
      <c r="BL181" s="18" t="s">
        <v>958</v>
      </c>
      <c r="BM181" s="187" t="s">
        <v>1709</v>
      </c>
    </row>
    <row r="182" spans="1:65" s="2" customFormat="1" ht="21.75" customHeight="1">
      <c r="A182" s="35"/>
      <c r="B182" s="144"/>
      <c r="C182" s="221" t="s">
        <v>811</v>
      </c>
      <c r="D182" s="221" t="s">
        <v>697</v>
      </c>
      <c r="E182" s="222" t="s">
        <v>5124</v>
      </c>
      <c r="F182" s="223" t="s">
        <v>5125</v>
      </c>
      <c r="G182" s="224" t="s">
        <v>1</v>
      </c>
      <c r="H182" s="225">
        <v>80</v>
      </c>
      <c r="I182" s="226"/>
      <c r="J182" s="225">
        <f t="shared" si="2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26"/>
        <v>0</v>
      </c>
      <c r="Q182" s="185">
        <v>0</v>
      </c>
      <c r="R182" s="185">
        <f t="shared" si="27"/>
        <v>0</v>
      </c>
      <c r="S182" s="185">
        <v>0</v>
      </c>
      <c r="T182" s="186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3293</v>
      </c>
      <c r="AT182" s="187" t="s">
        <v>697</v>
      </c>
      <c r="AU182" s="187" t="s">
        <v>89</v>
      </c>
      <c r="AY182" s="18" t="s">
        <v>524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958</v>
      </c>
      <c r="BM182" s="187" t="s">
        <v>1776</v>
      </c>
    </row>
    <row r="183" spans="1:65" s="2" customFormat="1" ht="16.5" customHeight="1">
      <c r="A183" s="35"/>
      <c r="B183" s="144"/>
      <c r="C183" s="176" t="s">
        <v>816</v>
      </c>
      <c r="D183" s="176" t="s">
        <v>526</v>
      </c>
      <c r="E183" s="177" t="s">
        <v>5126</v>
      </c>
      <c r="F183" s="178" t="s">
        <v>5127</v>
      </c>
      <c r="G183" s="179" t="s">
        <v>879</v>
      </c>
      <c r="H183" s="180">
        <v>4</v>
      </c>
      <c r="I183" s="181"/>
      <c r="J183" s="180">
        <f t="shared" si="2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26"/>
        <v>0</v>
      </c>
      <c r="Q183" s="185">
        <v>0</v>
      </c>
      <c r="R183" s="185">
        <f t="shared" si="27"/>
        <v>0</v>
      </c>
      <c r="S183" s="185">
        <v>0</v>
      </c>
      <c r="T183" s="186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958</v>
      </c>
      <c r="AT183" s="187" t="s">
        <v>526</v>
      </c>
      <c r="AU183" s="187" t="s">
        <v>89</v>
      </c>
      <c r="AY183" s="18" t="s">
        <v>524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958</v>
      </c>
      <c r="BM183" s="187" t="s">
        <v>1787</v>
      </c>
    </row>
    <row r="184" spans="1:65" s="2" customFormat="1" ht="16.5" customHeight="1">
      <c r="A184" s="35"/>
      <c r="B184" s="144"/>
      <c r="C184" s="221" t="s">
        <v>822</v>
      </c>
      <c r="D184" s="221" t="s">
        <v>697</v>
      </c>
      <c r="E184" s="222" t="s">
        <v>5128</v>
      </c>
      <c r="F184" s="223" t="s">
        <v>5129</v>
      </c>
      <c r="G184" s="224" t="s">
        <v>879</v>
      </c>
      <c r="H184" s="225">
        <v>4</v>
      </c>
      <c r="I184" s="226"/>
      <c r="J184" s="225">
        <f t="shared" si="25"/>
        <v>0</v>
      </c>
      <c r="K184" s="227"/>
      <c r="L184" s="228"/>
      <c r="M184" s="229" t="s">
        <v>1</v>
      </c>
      <c r="N184" s="230" t="s">
        <v>42</v>
      </c>
      <c r="O184" s="61"/>
      <c r="P184" s="185">
        <f t="shared" si="26"/>
        <v>0</v>
      </c>
      <c r="Q184" s="185">
        <v>0</v>
      </c>
      <c r="R184" s="185">
        <f t="shared" si="27"/>
        <v>0</v>
      </c>
      <c r="S184" s="185">
        <v>0</v>
      </c>
      <c r="T184" s="186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3293</v>
      </c>
      <c r="AT184" s="187" t="s">
        <v>697</v>
      </c>
      <c r="AU184" s="187" t="s">
        <v>89</v>
      </c>
      <c r="AY184" s="18" t="s">
        <v>524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958</v>
      </c>
      <c r="BM184" s="187" t="s">
        <v>1870</v>
      </c>
    </row>
    <row r="185" spans="1:65" s="2" customFormat="1" ht="21.75" customHeight="1">
      <c r="A185" s="35"/>
      <c r="B185" s="144"/>
      <c r="C185" s="176" t="s">
        <v>827</v>
      </c>
      <c r="D185" s="176" t="s">
        <v>526</v>
      </c>
      <c r="E185" s="177" t="s">
        <v>5130</v>
      </c>
      <c r="F185" s="178" t="s">
        <v>5131</v>
      </c>
      <c r="G185" s="179" t="s">
        <v>879</v>
      </c>
      <c r="H185" s="180">
        <v>96</v>
      </c>
      <c r="I185" s="181"/>
      <c r="J185" s="180">
        <f t="shared" si="2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958</v>
      </c>
      <c r="AT185" s="187" t="s">
        <v>526</v>
      </c>
      <c r="AU185" s="187" t="s">
        <v>89</v>
      </c>
      <c r="AY185" s="18" t="s">
        <v>524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958</v>
      </c>
      <c r="BM185" s="187" t="s">
        <v>1883</v>
      </c>
    </row>
    <row r="186" spans="1:65" s="2" customFormat="1" ht="16.5" customHeight="1">
      <c r="A186" s="35"/>
      <c r="B186" s="144"/>
      <c r="C186" s="221" t="s">
        <v>833</v>
      </c>
      <c r="D186" s="221" t="s">
        <v>697</v>
      </c>
      <c r="E186" s="222" t="s">
        <v>5132</v>
      </c>
      <c r="F186" s="223" t="s">
        <v>5133</v>
      </c>
      <c r="G186" s="224" t="s">
        <v>879</v>
      </c>
      <c r="H186" s="225">
        <v>96</v>
      </c>
      <c r="I186" s="226"/>
      <c r="J186" s="225">
        <f t="shared" si="2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3293</v>
      </c>
      <c r="AT186" s="187" t="s">
        <v>697</v>
      </c>
      <c r="AU186" s="187" t="s">
        <v>89</v>
      </c>
      <c r="AY186" s="18" t="s">
        <v>524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958</v>
      </c>
      <c r="BM186" s="187" t="s">
        <v>1898</v>
      </c>
    </row>
    <row r="187" spans="1:65" s="2" customFormat="1" ht="21.75" customHeight="1">
      <c r="A187" s="35"/>
      <c r="B187" s="144"/>
      <c r="C187" s="176" t="s">
        <v>862</v>
      </c>
      <c r="D187" s="176" t="s">
        <v>526</v>
      </c>
      <c r="E187" s="177" t="s">
        <v>5134</v>
      </c>
      <c r="F187" s="178" t="s">
        <v>5135</v>
      </c>
      <c r="G187" s="179" t="s">
        <v>879</v>
      </c>
      <c r="H187" s="180">
        <v>37</v>
      </c>
      <c r="I187" s="181"/>
      <c r="J187" s="180">
        <f t="shared" si="2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958</v>
      </c>
      <c r="AT187" s="187" t="s">
        <v>526</v>
      </c>
      <c r="AU187" s="187" t="s">
        <v>89</v>
      </c>
      <c r="AY187" s="18" t="s">
        <v>524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958</v>
      </c>
      <c r="BM187" s="187" t="s">
        <v>1913</v>
      </c>
    </row>
    <row r="188" spans="1:65" s="2" customFormat="1" ht="16.5" customHeight="1">
      <c r="A188" s="35"/>
      <c r="B188" s="144"/>
      <c r="C188" s="221" t="s">
        <v>876</v>
      </c>
      <c r="D188" s="221" t="s">
        <v>697</v>
      </c>
      <c r="E188" s="222" t="s">
        <v>5136</v>
      </c>
      <c r="F188" s="223" t="s">
        <v>5137</v>
      </c>
      <c r="G188" s="224" t="s">
        <v>879</v>
      </c>
      <c r="H188" s="225">
        <v>37</v>
      </c>
      <c r="I188" s="226"/>
      <c r="J188" s="225">
        <f t="shared" si="25"/>
        <v>0</v>
      </c>
      <c r="K188" s="227"/>
      <c r="L188" s="228"/>
      <c r="M188" s="229" t="s">
        <v>1</v>
      </c>
      <c r="N188" s="230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3293</v>
      </c>
      <c r="AT188" s="187" t="s">
        <v>697</v>
      </c>
      <c r="AU188" s="187" t="s">
        <v>89</v>
      </c>
      <c r="AY188" s="18" t="s">
        <v>524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958</v>
      </c>
      <c r="BM188" s="187" t="s">
        <v>1950</v>
      </c>
    </row>
    <row r="189" spans="1:65" s="2" customFormat="1" ht="21.75" customHeight="1">
      <c r="A189" s="35"/>
      <c r="B189" s="144"/>
      <c r="C189" s="176" t="s">
        <v>881</v>
      </c>
      <c r="D189" s="176" t="s">
        <v>526</v>
      </c>
      <c r="E189" s="177" t="s">
        <v>5138</v>
      </c>
      <c r="F189" s="178" t="s">
        <v>5139</v>
      </c>
      <c r="G189" s="179" t="s">
        <v>879</v>
      </c>
      <c r="H189" s="180">
        <v>7</v>
      </c>
      <c r="I189" s="181"/>
      <c r="J189" s="180">
        <f t="shared" si="2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958</v>
      </c>
      <c r="AT189" s="187" t="s">
        <v>526</v>
      </c>
      <c r="AU189" s="187" t="s">
        <v>89</v>
      </c>
      <c r="AY189" s="18" t="s">
        <v>524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958</v>
      </c>
      <c r="BM189" s="187" t="s">
        <v>1973</v>
      </c>
    </row>
    <row r="190" spans="1:65" s="2" customFormat="1" ht="16.5" customHeight="1">
      <c r="A190" s="35"/>
      <c r="B190" s="144"/>
      <c r="C190" s="221" t="s">
        <v>885</v>
      </c>
      <c r="D190" s="221" t="s">
        <v>697</v>
      </c>
      <c r="E190" s="222" t="s">
        <v>5140</v>
      </c>
      <c r="F190" s="223" t="s">
        <v>5141</v>
      </c>
      <c r="G190" s="224" t="s">
        <v>879</v>
      </c>
      <c r="H190" s="225">
        <v>7</v>
      </c>
      <c r="I190" s="226"/>
      <c r="J190" s="225">
        <f t="shared" si="2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3293</v>
      </c>
      <c r="AT190" s="187" t="s">
        <v>697</v>
      </c>
      <c r="AU190" s="187" t="s">
        <v>89</v>
      </c>
      <c r="AY190" s="18" t="s">
        <v>524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958</v>
      </c>
      <c r="BM190" s="187" t="s">
        <v>1984</v>
      </c>
    </row>
    <row r="191" spans="1:65" s="2" customFormat="1" ht="21.75" customHeight="1">
      <c r="A191" s="35"/>
      <c r="B191" s="144"/>
      <c r="C191" s="176" t="s">
        <v>889</v>
      </c>
      <c r="D191" s="176" t="s">
        <v>526</v>
      </c>
      <c r="E191" s="177" t="s">
        <v>5142</v>
      </c>
      <c r="F191" s="178" t="s">
        <v>5143</v>
      </c>
      <c r="G191" s="179" t="s">
        <v>879</v>
      </c>
      <c r="H191" s="180">
        <v>18</v>
      </c>
      <c r="I191" s="181"/>
      <c r="J191" s="180">
        <f t="shared" si="2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958</v>
      </c>
      <c r="AT191" s="187" t="s">
        <v>526</v>
      </c>
      <c r="AU191" s="187" t="s">
        <v>89</v>
      </c>
      <c r="AY191" s="18" t="s">
        <v>524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958</v>
      </c>
      <c r="BM191" s="187" t="s">
        <v>1994</v>
      </c>
    </row>
    <row r="192" spans="1:65" s="2" customFormat="1" ht="16.5" customHeight="1">
      <c r="A192" s="35"/>
      <c r="B192" s="144"/>
      <c r="C192" s="221" t="s">
        <v>898</v>
      </c>
      <c r="D192" s="221" t="s">
        <v>697</v>
      </c>
      <c r="E192" s="222" t="s">
        <v>5144</v>
      </c>
      <c r="F192" s="223" t="s">
        <v>5145</v>
      </c>
      <c r="G192" s="224" t="s">
        <v>879</v>
      </c>
      <c r="H192" s="225">
        <v>18</v>
      </c>
      <c r="I192" s="226"/>
      <c r="J192" s="225">
        <f t="shared" si="2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3293</v>
      </c>
      <c r="AT192" s="187" t="s">
        <v>697</v>
      </c>
      <c r="AU192" s="187" t="s">
        <v>89</v>
      </c>
      <c r="AY192" s="18" t="s">
        <v>524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958</v>
      </c>
      <c r="BM192" s="187" t="s">
        <v>2019</v>
      </c>
    </row>
    <row r="193" spans="1:65" s="2" customFormat="1" ht="21.75" customHeight="1">
      <c r="A193" s="35"/>
      <c r="B193" s="144"/>
      <c r="C193" s="176" t="s">
        <v>904</v>
      </c>
      <c r="D193" s="176" t="s">
        <v>526</v>
      </c>
      <c r="E193" s="177" t="s">
        <v>5146</v>
      </c>
      <c r="F193" s="178" t="s">
        <v>5147</v>
      </c>
      <c r="G193" s="179" t="s">
        <v>879</v>
      </c>
      <c r="H193" s="180">
        <v>44</v>
      </c>
      <c r="I193" s="181"/>
      <c r="J193" s="180">
        <f t="shared" si="2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958</v>
      </c>
      <c r="AT193" s="187" t="s">
        <v>526</v>
      </c>
      <c r="AU193" s="187" t="s">
        <v>89</v>
      </c>
      <c r="AY193" s="18" t="s">
        <v>524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958</v>
      </c>
      <c r="BM193" s="187" t="s">
        <v>2029</v>
      </c>
    </row>
    <row r="194" spans="1:65" s="2" customFormat="1" ht="16.5" customHeight="1">
      <c r="A194" s="35"/>
      <c r="B194" s="144"/>
      <c r="C194" s="221" t="s">
        <v>908</v>
      </c>
      <c r="D194" s="221" t="s">
        <v>697</v>
      </c>
      <c r="E194" s="222" t="s">
        <v>5148</v>
      </c>
      <c r="F194" s="223" t="s">
        <v>5149</v>
      </c>
      <c r="G194" s="224" t="s">
        <v>879</v>
      </c>
      <c r="H194" s="225">
        <v>44</v>
      </c>
      <c r="I194" s="226"/>
      <c r="J194" s="225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3293</v>
      </c>
      <c r="AT194" s="187" t="s">
        <v>697</v>
      </c>
      <c r="AU194" s="187" t="s">
        <v>89</v>
      </c>
      <c r="AY194" s="18" t="s">
        <v>524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958</v>
      </c>
      <c r="BM194" s="187" t="s">
        <v>2039</v>
      </c>
    </row>
    <row r="195" spans="1:65" s="2" customFormat="1" ht="16.5" customHeight="1">
      <c r="A195" s="35"/>
      <c r="B195" s="144"/>
      <c r="C195" s="221" t="s">
        <v>913</v>
      </c>
      <c r="D195" s="221" t="s">
        <v>697</v>
      </c>
      <c r="E195" s="222" t="s">
        <v>5150</v>
      </c>
      <c r="F195" s="223" t="s">
        <v>5151</v>
      </c>
      <c r="G195" s="224" t="s">
        <v>879</v>
      </c>
      <c r="H195" s="225">
        <v>343</v>
      </c>
      <c r="I195" s="226"/>
      <c r="J195" s="225">
        <f t="shared" si="25"/>
        <v>0</v>
      </c>
      <c r="K195" s="227"/>
      <c r="L195" s="228"/>
      <c r="M195" s="229" t="s">
        <v>1</v>
      </c>
      <c r="N195" s="230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3293</v>
      </c>
      <c r="AT195" s="187" t="s">
        <v>697</v>
      </c>
      <c r="AU195" s="187" t="s">
        <v>89</v>
      </c>
      <c r="AY195" s="18" t="s">
        <v>524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958</v>
      </c>
      <c r="BM195" s="187" t="s">
        <v>2049</v>
      </c>
    </row>
    <row r="196" spans="1:65" s="2" customFormat="1" ht="16.5" customHeight="1">
      <c r="A196" s="35"/>
      <c r="B196" s="144"/>
      <c r="C196" s="221" t="s">
        <v>919</v>
      </c>
      <c r="D196" s="221" t="s">
        <v>697</v>
      </c>
      <c r="E196" s="222" t="s">
        <v>5152</v>
      </c>
      <c r="F196" s="223" t="s">
        <v>5153</v>
      </c>
      <c r="G196" s="224" t="s">
        <v>879</v>
      </c>
      <c r="H196" s="225">
        <v>115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3293</v>
      </c>
      <c r="AT196" s="187" t="s">
        <v>697</v>
      </c>
      <c r="AU196" s="187" t="s">
        <v>89</v>
      </c>
      <c r="AY196" s="18" t="s">
        <v>524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958</v>
      </c>
      <c r="BM196" s="187" t="s">
        <v>2060</v>
      </c>
    </row>
    <row r="197" spans="1:65" s="2" customFormat="1" ht="16.5" customHeight="1">
      <c r="A197" s="35"/>
      <c r="B197" s="144"/>
      <c r="C197" s="221" t="s">
        <v>926</v>
      </c>
      <c r="D197" s="221" t="s">
        <v>697</v>
      </c>
      <c r="E197" s="222" t="s">
        <v>5154</v>
      </c>
      <c r="F197" s="223" t="s">
        <v>5155</v>
      </c>
      <c r="G197" s="224" t="s">
        <v>879</v>
      </c>
      <c r="H197" s="225">
        <v>43</v>
      </c>
      <c r="I197" s="226"/>
      <c r="J197" s="225">
        <f t="shared" si="2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3293</v>
      </c>
      <c r="AT197" s="187" t="s">
        <v>697</v>
      </c>
      <c r="AU197" s="187" t="s">
        <v>89</v>
      </c>
      <c r="AY197" s="18" t="s">
        <v>524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958</v>
      </c>
      <c r="BM197" s="187" t="s">
        <v>2072</v>
      </c>
    </row>
    <row r="198" spans="1:65" s="2" customFormat="1" ht="16.5" customHeight="1">
      <c r="A198" s="35"/>
      <c r="B198" s="144"/>
      <c r="C198" s="221" t="s">
        <v>934</v>
      </c>
      <c r="D198" s="221" t="s">
        <v>697</v>
      </c>
      <c r="E198" s="222" t="s">
        <v>5156</v>
      </c>
      <c r="F198" s="223" t="s">
        <v>5157</v>
      </c>
      <c r="G198" s="224" t="s">
        <v>879</v>
      </c>
      <c r="H198" s="225">
        <v>93</v>
      </c>
      <c r="I198" s="226"/>
      <c r="J198" s="225">
        <f t="shared" si="25"/>
        <v>0</v>
      </c>
      <c r="K198" s="227"/>
      <c r="L198" s="228"/>
      <c r="M198" s="229" t="s">
        <v>1</v>
      </c>
      <c r="N198" s="230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3293</v>
      </c>
      <c r="AT198" s="187" t="s">
        <v>697</v>
      </c>
      <c r="AU198" s="187" t="s">
        <v>89</v>
      </c>
      <c r="AY198" s="18" t="s">
        <v>524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958</v>
      </c>
      <c r="BM198" s="187" t="s">
        <v>2081</v>
      </c>
    </row>
    <row r="199" spans="1:65" s="2" customFormat="1" ht="33" customHeight="1">
      <c r="A199" s="35"/>
      <c r="B199" s="144"/>
      <c r="C199" s="176" t="s">
        <v>940</v>
      </c>
      <c r="D199" s="176" t="s">
        <v>526</v>
      </c>
      <c r="E199" s="177" t="s">
        <v>5158</v>
      </c>
      <c r="F199" s="178" t="s">
        <v>5159</v>
      </c>
      <c r="G199" s="179" t="s">
        <v>879</v>
      </c>
      <c r="H199" s="180">
        <v>2</v>
      </c>
      <c r="I199" s="181"/>
      <c r="J199" s="180">
        <f t="shared" si="2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958</v>
      </c>
      <c r="AT199" s="187" t="s">
        <v>526</v>
      </c>
      <c r="AU199" s="187" t="s">
        <v>89</v>
      </c>
      <c r="AY199" s="18" t="s">
        <v>524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958</v>
      </c>
      <c r="BM199" s="187" t="s">
        <v>2091</v>
      </c>
    </row>
    <row r="200" spans="1:65" s="2" customFormat="1" ht="21.75" customHeight="1">
      <c r="A200" s="35"/>
      <c r="B200" s="144"/>
      <c r="C200" s="221" t="s">
        <v>944</v>
      </c>
      <c r="D200" s="221" t="s">
        <v>697</v>
      </c>
      <c r="E200" s="222" t="s">
        <v>5160</v>
      </c>
      <c r="F200" s="223" t="s">
        <v>5161</v>
      </c>
      <c r="G200" s="224" t="s">
        <v>879</v>
      </c>
      <c r="H200" s="225">
        <v>2</v>
      </c>
      <c r="I200" s="226"/>
      <c r="J200" s="225">
        <f t="shared" si="2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3293</v>
      </c>
      <c r="AT200" s="187" t="s">
        <v>697</v>
      </c>
      <c r="AU200" s="187" t="s">
        <v>89</v>
      </c>
      <c r="AY200" s="18" t="s">
        <v>524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958</v>
      </c>
      <c r="BM200" s="187" t="s">
        <v>2112</v>
      </c>
    </row>
    <row r="201" spans="1:65" s="2" customFormat="1" ht="21.75" customHeight="1">
      <c r="A201" s="35"/>
      <c r="B201" s="144"/>
      <c r="C201" s="176" t="s">
        <v>948</v>
      </c>
      <c r="D201" s="176" t="s">
        <v>526</v>
      </c>
      <c r="E201" s="177" t="s">
        <v>5162</v>
      </c>
      <c r="F201" s="178" t="s">
        <v>5163</v>
      </c>
      <c r="G201" s="179" t="s">
        <v>879</v>
      </c>
      <c r="H201" s="180">
        <v>296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958</v>
      </c>
      <c r="AT201" s="187" t="s">
        <v>526</v>
      </c>
      <c r="AU201" s="187" t="s">
        <v>89</v>
      </c>
      <c r="AY201" s="18" t="s">
        <v>524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958</v>
      </c>
      <c r="BM201" s="187" t="s">
        <v>2121</v>
      </c>
    </row>
    <row r="202" spans="1:65" s="2" customFormat="1" ht="21.75" customHeight="1">
      <c r="A202" s="35"/>
      <c r="B202" s="144"/>
      <c r="C202" s="176" t="s">
        <v>953</v>
      </c>
      <c r="D202" s="176" t="s">
        <v>526</v>
      </c>
      <c r="E202" s="177" t="s">
        <v>5164</v>
      </c>
      <c r="F202" s="178" t="s">
        <v>5165</v>
      </c>
      <c r="G202" s="179" t="s">
        <v>879</v>
      </c>
      <c r="H202" s="180">
        <v>635</v>
      </c>
      <c r="I202" s="181"/>
      <c r="J202" s="180">
        <f t="shared" si="2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958</v>
      </c>
      <c r="AT202" s="187" t="s">
        <v>526</v>
      </c>
      <c r="AU202" s="187" t="s">
        <v>89</v>
      </c>
      <c r="AY202" s="18" t="s">
        <v>524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958</v>
      </c>
      <c r="BM202" s="187" t="s">
        <v>2201</v>
      </c>
    </row>
    <row r="203" spans="1:65" s="2" customFormat="1" ht="21.75" customHeight="1">
      <c r="A203" s="35"/>
      <c r="B203" s="144"/>
      <c r="C203" s="221" t="s">
        <v>958</v>
      </c>
      <c r="D203" s="221" t="s">
        <v>697</v>
      </c>
      <c r="E203" s="222" t="s">
        <v>5166</v>
      </c>
      <c r="F203" s="223" t="s">
        <v>5167</v>
      </c>
      <c r="G203" s="224" t="s">
        <v>879</v>
      </c>
      <c r="H203" s="225">
        <v>40</v>
      </c>
      <c r="I203" s="226"/>
      <c r="J203" s="225">
        <f t="shared" si="25"/>
        <v>0</v>
      </c>
      <c r="K203" s="227"/>
      <c r="L203" s="228"/>
      <c r="M203" s="229" t="s">
        <v>1</v>
      </c>
      <c r="N203" s="230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3293</v>
      </c>
      <c r="AT203" s="187" t="s">
        <v>697</v>
      </c>
      <c r="AU203" s="187" t="s">
        <v>89</v>
      </c>
      <c r="AY203" s="18" t="s">
        <v>524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958</v>
      </c>
      <c r="BM203" s="187" t="s">
        <v>2221</v>
      </c>
    </row>
    <row r="204" spans="1:65" s="2" customFormat="1" ht="21.75" customHeight="1">
      <c r="A204" s="35"/>
      <c r="B204" s="144"/>
      <c r="C204" s="221" t="s">
        <v>963</v>
      </c>
      <c r="D204" s="221" t="s">
        <v>697</v>
      </c>
      <c r="E204" s="222" t="s">
        <v>5168</v>
      </c>
      <c r="F204" s="223" t="s">
        <v>5169</v>
      </c>
      <c r="G204" s="224" t="s">
        <v>879</v>
      </c>
      <c r="H204" s="225">
        <v>275</v>
      </c>
      <c r="I204" s="226"/>
      <c r="J204" s="225">
        <f t="shared" si="25"/>
        <v>0</v>
      </c>
      <c r="K204" s="227"/>
      <c r="L204" s="228"/>
      <c r="M204" s="229" t="s">
        <v>1</v>
      </c>
      <c r="N204" s="230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3293</v>
      </c>
      <c r="AT204" s="187" t="s">
        <v>697</v>
      </c>
      <c r="AU204" s="187" t="s">
        <v>89</v>
      </c>
      <c r="AY204" s="18" t="s">
        <v>524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958</v>
      </c>
      <c r="BM204" s="187" t="s">
        <v>2242</v>
      </c>
    </row>
    <row r="205" spans="1:65" s="2" customFormat="1" ht="21.75" customHeight="1">
      <c r="A205" s="35"/>
      <c r="B205" s="144"/>
      <c r="C205" s="221" t="s">
        <v>969</v>
      </c>
      <c r="D205" s="221" t="s">
        <v>697</v>
      </c>
      <c r="E205" s="222" t="s">
        <v>5170</v>
      </c>
      <c r="F205" s="223" t="s">
        <v>5171</v>
      </c>
      <c r="G205" s="224" t="s">
        <v>879</v>
      </c>
      <c r="H205" s="225">
        <v>595</v>
      </c>
      <c r="I205" s="226"/>
      <c r="J205" s="225">
        <f t="shared" si="25"/>
        <v>0</v>
      </c>
      <c r="K205" s="227"/>
      <c r="L205" s="228"/>
      <c r="M205" s="229" t="s">
        <v>1</v>
      </c>
      <c r="N205" s="230" t="s">
        <v>42</v>
      </c>
      <c r="O205" s="61"/>
      <c r="P205" s="185">
        <f t="shared" si="26"/>
        <v>0</v>
      </c>
      <c r="Q205" s="185">
        <v>0</v>
      </c>
      <c r="R205" s="185">
        <f t="shared" si="27"/>
        <v>0</v>
      </c>
      <c r="S205" s="185">
        <v>0</v>
      </c>
      <c r="T205" s="186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3293</v>
      </c>
      <c r="AT205" s="187" t="s">
        <v>697</v>
      </c>
      <c r="AU205" s="187" t="s">
        <v>89</v>
      </c>
      <c r="AY205" s="18" t="s">
        <v>524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958</v>
      </c>
      <c r="BM205" s="187" t="s">
        <v>2259</v>
      </c>
    </row>
    <row r="206" spans="1:65" s="2" customFormat="1" ht="21.75" customHeight="1">
      <c r="A206" s="35"/>
      <c r="B206" s="144"/>
      <c r="C206" s="176" t="s">
        <v>973</v>
      </c>
      <c r="D206" s="176" t="s">
        <v>526</v>
      </c>
      <c r="E206" s="177" t="s">
        <v>5172</v>
      </c>
      <c r="F206" s="178" t="s">
        <v>5173</v>
      </c>
      <c r="G206" s="179" t="s">
        <v>879</v>
      </c>
      <c r="H206" s="180">
        <v>5</v>
      </c>
      <c r="I206" s="181"/>
      <c r="J206" s="180">
        <f t="shared" si="2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958</v>
      </c>
      <c r="AT206" s="187" t="s">
        <v>526</v>
      </c>
      <c r="AU206" s="187" t="s">
        <v>89</v>
      </c>
      <c r="AY206" s="18" t="s">
        <v>524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958</v>
      </c>
      <c r="BM206" s="187" t="s">
        <v>2273</v>
      </c>
    </row>
    <row r="207" spans="1:65" s="2" customFormat="1" ht="21.75" customHeight="1">
      <c r="A207" s="35"/>
      <c r="B207" s="144"/>
      <c r="C207" s="221" t="s">
        <v>977</v>
      </c>
      <c r="D207" s="221" t="s">
        <v>697</v>
      </c>
      <c r="E207" s="222" t="s">
        <v>5174</v>
      </c>
      <c r="F207" s="223" t="s">
        <v>5175</v>
      </c>
      <c r="G207" s="224" t="s">
        <v>879</v>
      </c>
      <c r="H207" s="225">
        <v>5</v>
      </c>
      <c r="I207" s="226"/>
      <c r="J207" s="225">
        <f t="shared" si="2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3293</v>
      </c>
      <c r="AT207" s="187" t="s">
        <v>697</v>
      </c>
      <c r="AU207" s="187" t="s">
        <v>89</v>
      </c>
      <c r="AY207" s="18" t="s">
        <v>524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958</v>
      </c>
      <c r="BM207" s="187" t="s">
        <v>2285</v>
      </c>
    </row>
    <row r="208" spans="1:65" s="2" customFormat="1" ht="16.5" customHeight="1">
      <c r="A208" s="35"/>
      <c r="B208" s="144"/>
      <c r="C208" s="176" t="s">
        <v>984</v>
      </c>
      <c r="D208" s="176" t="s">
        <v>526</v>
      </c>
      <c r="E208" s="177" t="s">
        <v>5176</v>
      </c>
      <c r="F208" s="178" t="s">
        <v>5177</v>
      </c>
      <c r="G208" s="179" t="s">
        <v>879</v>
      </c>
      <c r="H208" s="180">
        <v>2</v>
      </c>
      <c r="I208" s="181"/>
      <c r="J208" s="180">
        <f t="shared" si="25"/>
        <v>0</v>
      </c>
      <c r="K208" s="182"/>
      <c r="L208" s="36"/>
      <c r="M208" s="183" t="s">
        <v>1</v>
      </c>
      <c r="N208" s="184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958</v>
      </c>
      <c r="AT208" s="187" t="s">
        <v>526</v>
      </c>
      <c r="AU208" s="187" t="s">
        <v>89</v>
      </c>
      <c r="AY208" s="18" t="s">
        <v>524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958</v>
      </c>
      <c r="BM208" s="187" t="s">
        <v>2411</v>
      </c>
    </row>
    <row r="209" spans="1:65" s="2" customFormat="1" ht="21.75" customHeight="1">
      <c r="A209" s="35"/>
      <c r="B209" s="144"/>
      <c r="C209" s="221" t="s">
        <v>988</v>
      </c>
      <c r="D209" s="221" t="s">
        <v>697</v>
      </c>
      <c r="E209" s="222" t="s">
        <v>5178</v>
      </c>
      <c r="F209" s="223" t="s">
        <v>5179</v>
      </c>
      <c r="G209" s="224" t="s">
        <v>879</v>
      </c>
      <c r="H209" s="225">
        <v>2</v>
      </c>
      <c r="I209" s="226"/>
      <c r="J209" s="225">
        <f t="shared" si="2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3293</v>
      </c>
      <c r="AT209" s="187" t="s">
        <v>697</v>
      </c>
      <c r="AU209" s="187" t="s">
        <v>89</v>
      </c>
      <c r="AY209" s="18" t="s">
        <v>524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958</v>
      </c>
      <c r="BM209" s="187" t="s">
        <v>2423</v>
      </c>
    </row>
    <row r="210" spans="1:65" s="2" customFormat="1" ht="33" customHeight="1">
      <c r="A210" s="35"/>
      <c r="B210" s="144"/>
      <c r="C210" s="176" t="s">
        <v>993</v>
      </c>
      <c r="D210" s="176" t="s">
        <v>526</v>
      </c>
      <c r="E210" s="177" t="s">
        <v>5180</v>
      </c>
      <c r="F210" s="178" t="s">
        <v>5181</v>
      </c>
      <c r="G210" s="179" t="s">
        <v>879</v>
      </c>
      <c r="H210" s="180">
        <v>6</v>
      </c>
      <c r="I210" s="181"/>
      <c r="J210" s="180">
        <f t="shared" si="2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958</v>
      </c>
      <c r="AT210" s="187" t="s">
        <v>526</v>
      </c>
      <c r="AU210" s="187" t="s">
        <v>89</v>
      </c>
      <c r="AY210" s="18" t="s">
        <v>524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958</v>
      </c>
      <c r="BM210" s="187" t="s">
        <v>2436</v>
      </c>
    </row>
    <row r="211" spans="1:65" s="2" customFormat="1" ht="21.75" customHeight="1">
      <c r="A211" s="35"/>
      <c r="B211" s="144"/>
      <c r="C211" s="221" t="s">
        <v>998</v>
      </c>
      <c r="D211" s="221" t="s">
        <v>697</v>
      </c>
      <c r="E211" s="222" t="s">
        <v>5182</v>
      </c>
      <c r="F211" s="223" t="s">
        <v>5183</v>
      </c>
      <c r="G211" s="224" t="s">
        <v>879</v>
      </c>
      <c r="H211" s="225">
        <v>6</v>
      </c>
      <c r="I211" s="226"/>
      <c r="J211" s="225">
        <f t="shared" si="25"/>
        <v>0</v>
      </c>
      <c r="K211" s="227"/>
      <c r="L211" s="228"/>
      <c r="M211" s="229" t="s">
        <v>1</v>
      </c>
      <c r="N211" s="230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3293</v>
      </c>
      <c r="AT211" s="187" t="s">
        <v>697</v>
      </c>
      <c r="AU211" s="187" t="s">
        <v>89</v>
      </c>
      <c r="AY211" s="18" t="s">
        <v>524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958</v>
      </c>
      <c r="BM211" s="187" t="s">
        <v>2456</v>
      </c>
    </row>
    <row r="212" spans="1:65" s="2" customFormat="1" ht="16.5" customHeight="1">
      <c r="A212" s="35"/>
      <c r="B212" s="144"/>
      <c r="C212" s="221" t="s">
        <v>1002</v>
      </c>
      <c r="D212" s="221" t="s">
        <v>697</v>
      </c>
      <c r="E212" s="222" t="s">
        <v>5184</v>
      </c>
      <c r="F212" s="223" t="s">
        <v>5185</v>
      </c>
      <c r="G212" s="224" t="s">
        <v>879</v>
      </c>
      <c r="H212" s="225">
        <v>6</v>
      </c>
      <c r="I212" s="226"/>
      <c r="J212" s="225">
        <f t="shared" si="2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3293</v>
      </c>
      <c r="AT212" s="187" t="s">
        <v>697</v>
      </c>
      <c r="AU212" s="187" t="s">
        <v>89</v>
      </c>
      <c r="AY212" s="18" t="s">
        <v>524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958</v>
      </c>
      <c r="BM212" s="187" t="s">
        <v>2465</v>
      </c>
    </row>
    <row r="213" spans="1:65" s="2" customFormat="1" ht="16.5" customHeight="1">
      <c r="A213" s="35"/>
      <c r="B213" s="144"/>
      <c r="C213" s="221" t="s">
        <v>1006</v>
      </c>
      <c r="D213" s="221" t="s">
        <v>697</v>
      </c>
      <c r="E213" s="222" t="s">
        <v>5186</v>
      </c>
      <c r="F213" s="223" t="s">
        <v>5187</v>
      </c>
      <c r="G213" s="224" t="s">
        <v>879</v>
      </c>
      <c r="H213" s="225">
        <v>6</v>
      </c>
      <c r="I213" s="226"/>
      <c r="J213" s="225">
        <f t="shared" ref="J213:J244" si="35">ROUND(I213*H213,3)</f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ref="P213:P244" si="36">O213*H213</f>
        <v>0</v>
      </c>
      <c r="Q213" s="185">
        <v>0</v>
      </c>
      <c r="R213" s="185">
        <f t="shared" ref="R213:R244" si="37">Q213*H213</f>
        <v>0</v>
      </c>
      <c r="S213" s="185">
        <v>0</v>
      </c>
      <c r="T213" s="186">
        <f t="shared" ref="T213:T244" si="38"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3293</v>
      </c>
      <c r="AT213" s="187" t="s">
        <v>697</v>
      </c>
      <c r="AU213" s="187" t="s">
        <v>89</v>
      </c>
      <c r="AY213" s="18" t="s">
        <v>524</v>
      </c>
      <c r="BE213" s="105">
        <f t="shared" ref="BE213:BE244" si="39">IF(N213="základná",J213,0)</f>
        <v>0</v>
      </c>
      <c r="BF213" s="105">
        <f t="shared" ref="BF213:BF244" si="40">IF(N213="znížená",J213,0)</f>
        <v>0</v>
      </c>
      <c r="BG213" s="105">
        <f t="shared" ref="BG213:BG244" si="41">IF(N213="zákl. prenesená",J213,0)</f>
        <v>0</v>
      </c>
      <c r="BH213" s="105">
        <f t="shared" ref="BH213:BH244" si="42">IF(N213="zníž. prenesená",J213,0)</f>
        <v>0</v>
      </c>
      <c r="BI213" s="105">
        <f t="shared" ref="BI213:BI244" si="43">IF(N213="nulová",J213,0)</f>
        <v>0</v>
      </c>
      <c r="BJ213" s="18" t="s">
        <v>89</v>
      </c>
      <c r="BK213" s="188">
        <f t="shared" ref="BK213:BK244" si="44">ROUND(I213*H213,3)</f>
        <v>0</v>
      </c>
      <c r="BL213" s="18" t="s">
        <v>958</v>
      </c>
      <c r="BM213" s="187" t="s">
        <v>2476</v>
      </c>
    </row>
    <row r="214" spans="1:65" s="2" customFormat="1" ht="16.5" customHeight="1">
      <c r="A214" s="35"/>
      <c r="B214" s="144"/>
      <c r="C214" s="221" t="s">
        <v>1010</v>
      </c>
      <c r="D214" s="221" t="s">
        <v>697</v>
      </c>
      <c r="E214" s="222" t="s">
        <v>5188</v>
      </c>
      <c r="F214" s="223" t="s">
        <v>5189</v>
      </c>
      <c r="G214" s="224" t="s">
        <v>879</v>
      </c>
      <c r="H214" s="225">
        <v>6</v>
      </c>
      <c r="I214" s="226"/>
      <c r="J214" s="225">
        <f t="shared" si="35"/>
        <v>0</v>
      </c>
      <c r="K214" s="227"/>
      <c r="L214" s="228"/>
      <c r="M214" s="229" t="s">
        <v>1</v>
      </c>
      <c r="N214" s="230" t="s">
        <v>42</v>
      </c>
      <c r="O214" s="61"/>
      <c r="P214" s="185">
        <f t="shared" si="36"/>
        <v>0</v>
      </c>
      <c r="Q214" s="185">
        <v>0</v>
      </c>
      <c r="R214" s="185">
        <f t="shared" si="37"/>
        <v>0</v>
      </c>
      <c r="S214" s="185">
        <v>0</v>
      </c>
      <c r="T214" s="186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3293</v>
      </c>
      <c r="AT214" s="187" t="s">
        <v>697</v>
      </c>
      <c r="AU214" s="187" t="s">
        <v>89</v>
      </c>
      <c r="AY214" s="18" t="s">
        <v>524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958</v>
      </c>
      <c r="BM214" s="187" t="s">
        <v>2489</v>
      </c>
    </row>
    <row r="215" spans="1:65" s="2" customFormat="1" ht="16.5" customHeight="1">
      <c r="A215" s="35"/>
      <c r="B215" s="144"/>
      <c r="C215" s="221" t="s">
        <v>1014</v>
      </c>
      <c r="D215" s="221" t="s">
        <v>697</v>
      </c>
      <c r="E215" s="222" t="s">
        <v>5190</v>
      </c>
      <c r="F215" s="223" t="s">
        <v>5191</v>
      </c>
      <c r="G215" s="224" t="s">
        <v>879</v>
      </c>
      <c r="H215" s="225">
        <v>6</v>
      </c>
      <c r="I215" s="226"/>
      <c r="J215" s="225">
        <f t="shared" si="3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3293</v>
      </c>
      <c r="AT215" s="187" t="s">
        <v>697</v>
      </c>
      <c r="AU215" s="187" t="s">
        <v>89</v>
      </c>
      <c r="AY215" s="18" t="s">
        <v>524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958</v>
      </c>
      <c r="BM215" s="187" t="s">
        <v>2502</v>
      </c>
    </row>
    <row r="216" spans="1:65" s="2" customFormat="1" ht="16.5" customHeight="1">
      <c r="A216" s="35"/>
      <c r="B216" s="144"/>
      <c r="C216" s="221" t="s">
        <v>1020</v>
      </c>
      <c r="D216" s="221" t="s">
        <v>697</v>
      </c>
      <c r="E216" s="222" t="s">
        <v>5192</v>
      </c>
      <c r="F216" s="223" t="s">
        <v>5193</v>
      </c>
      <c r="G216" s="224" t="s">
        <v>879</v>
      </c>
      <c r="H216" s="225">
        <v>6</v>
      </c>
      <c r="I216" s="226"/>
      <c r="J216" s="225">
        <f t="shared" si="3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3293</v>
      </c>
      <c r="AT216" s="187" t="s">
        <v>697</v>
      </c>
      <c r="AU216" s="187" t="s">
        <v>89</v>
      </c>
      <c r="AY216" s="18" t="s">
        <v>524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958</v>
      </c>
      <c r="BM216" s="187" t="s">
        <v>2515</v>
      </c>
    </row>
    <row r="217" spans="1:65" s="2" customFormat="1" ht="21.75" customHeight="1">
      <c r="A217" s="35"/>
      <c r="B217" s="144"/>
      <c r="C217" s="221" t="s">
        <v>1166</v>
      </c>
      <c r="D217" s="221" t="s">
        <v>697</v>
      </c>
      <c r="E217" s="222" t="s">
        <v>5194</v>
      </c>
      <c r="F217" s="223" t="s">
        <v>5195</v>
      </c>
      <c r="G217" s="224" t="s">
        <v>879</v>
      </c>
      <c r="H217" s="225">
        <v>480</v>
      </c>
      <c r="I217" s="226"/>
      <c r="J217" s="225">
        <f t="shared" si="3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36"/>
        <v>0</v>
      </c>
      <c r="Q217" s="185">
        <v>0</v>
      </c>
      <c r="R217" s="185">
        <f t="shared" si="37"/>
        <v>0</v>
      </c>
      <c r="S217" s="185">
        <v>0</v>
      </c>
      <c r="T217" s="186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3293</v>
      </c>
      <c r="AT217" s="187" t="s">
        <v>697</v>
      </c>
      <c r="AU217" s="187" t="s">
        <v>89</v>
      </c>
      <c r="AY217" s="18" t="s">
        <v>524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958</v>
      </c>
      <c r="BM217" s="187" t="s">
        <v>2530</v>
      </c>
    </row>
    <row r="218" spans="1:65" s="2" customFormat="1" ht="21.75" customHeight="1">
      <c r="A218" s="35"/>
      <c r="B218" s="144"/>
      <c r="C218" s="221" t="s">
        <v>1171</v>
      </c>
      <c r="D218" s="221" t="s">
        <v>697</v>
      </c>
      <c r="E218" s="222" t="s">
        <v>5196</v>
      </c>
      <c r="F218" s="223" t="s">
        <v>5197</v>
      </c>
      <c r="G218" s="224" t="s">
        <v>879</v>
      </c>
      <c r="H218" s="225">
        <v>6</v>
      </c>
      <c r="I218" s="226"/>
      <c r="J218" s="225">
        <f t="shared" si="35"/>
        <v>0</v>
      </c>
      <c r="K218" s="227"/>
      <c r="L218" s="228"/>
      <c r="M218" s="229" t="s">
        <v>1</v>
      </c>
      <c r="N218" s="230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3293</v>
      </c>
      <c r="AT218" s="187" t="s">
        <v>697</v>
      </c>
      <c r="AU218" s="187" t="s">
        <v>89</v>
      </c>
      <c r="AY218" s="18" t="s">
        <v>524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958</v>
      </c>
      <c r="BM218" s="187" t="s">
        <v>2557</v>
      </c>
    </row>
    <row r="219" spans="1:65" s="2" customFormat="1" ht="16.5" customHeight="1">
      <c r="A219" s="35"/>
      <c r="B219" s="144"/>
      <c r="C219" s="221" t="s">
        <v>1643</v>
      </c>
      <c r="D219" s="221" t="s">
        <v>697</v>
      </c>
      <c r="E219" s="222" t="s">
        <v>5198</v>
      </c>
      <c r="F219" s="223" t="s">
        <v>5199</v>
      </c>
      <c r="G219" s="224" t="s">
        <v>879</v>
      </c>
      <c r="H219" s="225">
        <v>20</v>
      </c>
      <c r="I219" s="226"/>
      <c r="J219" s="225">
        <f t="shared" si="3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3293</v>
      </c>
      <c r="AT219" s="187" t="s">
        <v>697</v>
      </c>
      <c r="AU219" s="187" t="s">
        <v>89</v>
      </c>
      <c r="AY219" s="18" t="s">
        <v>524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958</v>
      </c>
      <c r="BM219" s="187" t="s">
        <v>2579</v>
      </c>
    </row>
    <row r="220" spans="1:65" s="2" customFormat="1" ht="16.5" customHeight="1">
      <c r="A220" s="35"/>
      <c r="B220" s="144"/>
      <c r="C220" s="221" t="s">
        <v>1648</v>
      </c>
      <c r="D220" s="221" t="s">
        <v>697</v>
      </c>
      <c r="E220" s="222" t="s">
        <v>5200</v>
      </c>
      <c r="F220" s="223" t="s">
        <v>5201</v>
      </c>
      <c r="G220" s="224" t="s">
        <v>879</v>
      </c>
      <c r="H220" s="225">
        <v>20</v>
      </c>
      <c r="I220" s="226"/>
      <c r="J220" s="225">
        <f t="shared" si="35"/>
        <v>0</v>
      </c>
      <c r="K220" s="227"/>
      <c r="L220" s="228"/>
      <c r="M220" s="229" t="s">
        <v>1</v>
      </c>
      <c r="N220" s="230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3293</v>
      </c>
      <c r="AT220" s="187" t="s">
        <v>697</v>
      </c>
      <c r="AU220" s="187" t="s">
        <v>89</v>
      </c>
      <c r="AY220" s="18" t="s">
        <v>524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958</v>
      </c>
      <c r="BM220" s="187" t="s">
        <v>2595</v>
      </c>
    </row>
    <row r="221" spans="1:65" s="2" customFormat="1" ht="21.75" customHeight="1">
      <c r="A221" s="35"/>
      <c r="B221" s="144"/>
      <c r="C221" s="176" t="s">
        <v>1699</v>
      </c>
      <c r="D221" s="176" t="s">
        <v>526</v>
      </c>
      <c r="E221" s="177" t="s">
        <v>5202</v>
      </c>
      <c r="F221" s="178" t="s">
        <v>5203</v>
      </c>
      <c r="G221" s="179" t="s">
        <v>879</v>
      </c>
      <c r="H221" s="180">
        <v>9</v>
      </c>
      <c r="I221" s="181"/>
      <c r="J221" s="180">
        <f t="shared" si="35"/>
        <v>0</v>
      </c>
      <c r="K221" s="182"/>
      <c r="L221" s="36"/>
      <c r="M221" s="183" t="s">
        <v>1</v>
      </c>
      <c r="N221" s="184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958</v>
      </c>
      <c r="AT221" s="187" t="s">
        <v>526</v>
      </c>
      <c r="AU221" s="187" t="s">
        <v>89</v>
      </c>
      <c r="AY221" s="18" t="s">
        <v>524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958</v>
      </c>
      <c r="BM221" s="187" t="s">
        <v>2606</v>
      </c>
    </row>
    <row r="222" spans="1:65" s="2" customFormat="1" ht="16.5" customHeight="1">
      <c r="A222" s="35"/>
      <c r="B222" s="144"/>
      <c r="C222" s="221" t="s">
        <v>1704</v>
      </c>
      <c r="D222" s="221" t="s">
        <v>697</v>
      </c>
      <c r="E222" s="222" t="s">
        <v>5204</v>
      </c>
      <c r="F222" s="223" t="s">
        <v>5205</v>
      </c>
      <c r="G222" s="224" t="s">
        <v>879</v>
      </c>
      <c r="H222" s="225">
        <v>1</v>
      </c>
      <c r="I222" s="226"/>
      <c r="J222" s="225">
        <f t="shared" si="35"/>
        <v>0</v>
      </c>
      <c r="K222" s="227"/>
      <c r="L222" s="228"/>
      <c r="M222" s="229" t="s">
        <v>1</v>
      </c>
      <c r="N222" s="230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3293</v>
      </c>
      <c r="AT222" s="187" t="s">
        <v>697</v>
      </c>
      <c r="AU222" s="187" t="s">
        <v>89</v>
      </c>
      <c r="AY222" s="18" t="s">
        <v>524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958</v>
      </c>
      <c r="BM222" s="187" t="s">
        <v>2621</v>
      </c>
    </row>
    <row r="223" spans="1:65" s="2" customFormat="1" ht="16.5" customHeight="1">
      <c r="A223" s="35"/>
      <c r="B223" s="144"/>
      <c r="C223" s="221" t="s">
        <v>1709</v>
      </c>
      <c r="D223" s="221" t="s">
        <v>697</v>
      </c>
      <c r="E223" s="222" t="s">
        <v>5206</v>
      </c>
      <c r="F223" s="223" t="s">
        <v>5207</v>
      </c>
      <c r="G223" s="224" t="s">
        <v>879</v>
      </c>
      <c r="H223" s="225">
        <v>1</v>
      </c>
      <c r="I223" s="226"/>
      <c r="J223" s="225">
        <f t="shared" si="3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3293</v>
      </c>
      <c r="AT223" s="187" t="s">
        <v>697</v>
      </c>
      <c r="AU223" s="187" t="s">
        <v>89</v>
      </c>
      <c r="AY223" s="18" t="s">
        <v>524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958</v>
      </c>
      <c r="BM223" s="187" t="s">
        <v>2634</v>
      </c>
    </row>
    <row r="224" spans="1:65" s="2" customFormat="1" ht="16.5" customHeight="1">
      <c r="A224" s="35"/>
      <c r="B224" s="144"/>
      <c r="C224" s="221" t="s">
        <v>1759</v>
      </c>
      <c r="D224" s="221" t="s">
        <v>697</v>
      </c>
      <c r="E224" s="222" t="s">
        <v>5208</v>
      </c>
      <c r="F224" s="223" t="s">
        <v>5209</v>
      </c>
      <c r="G224" s="224" t="s">
        <v>879</v>
      </c>
      <c r="H224" s="225">
        <v>1</v>
      </c>
      <c r="I224" s="226"/>
      <c r="J224" s="225">
        <f t="shared" si="35"/>
        <v>0</v>
      </c>
      <c r="K224" s="227"/>
      <c r="L224" s="228"/>
      <c r="M224" s="229" t="s">
        <v>1</v>
      </c>
      <c r="N224" s="230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3293</v>
      </c>
      <c r="AT224" s="187" t="s">
        <v>697</v>
      </c>
      <c r="AU224" s="187" t="s">
        <v>89</v>
      </c>
      <c r="AY224" s="18" t="s">
        <v>524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958</v>
      </c>
      <c r="BM224" s="187" t="s">
        <v>2651</v>
      </c>
    </row>
    <row r="225" spans="1:65" s="2" customFormat="1" ht="16.5" customHeight="1">
      <c r="A225" s="35"/>
      <c r="B225" s="144"/>
      <c r="C225" s="221" t="s">
        <v>1776</v>
      </c>
      <c r="D225" s="221" t="s">
        <v>697</v>
      </c>
      <c r="E225" s="222" t="s">
        <v>5210</v>
      </c>
      <c r="F225" s="223" t="s">
        <v>5211</v>
      </c>
      <c r="G225" s="224" t="s">
        <v>879</v>
      </c>
      <c r="H225" s="225">
        <v>1</v>
      </c>
      <c r="I225" s="226"/>
      <c r="J225" s="225">
        <f t="shared" si="35"/>
        <v>0</v>
      </c>
      <c r="K225" s="227"/>
      <c r="L225" s="228"/>
      <c r="M225" s="229" t="s">
        <v>1</v>
      </c>
      <c r="N225" s="230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3293</v>
      </c>
      <c r="AT225" s="187" t="s">
        <v>697</v>
      </c>
      <c r="AU225" s="187" t="s">
        <v>89</v>
      </c>
      <c r="AY225" s="18" t="s">
        <v>524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958</v>
      </c>
      <c r="BM225" s="187" t="s">
        <v>2667</v>
      </c>
    </row>
    <row r="226" spans="1:65" s="2" customFormat="1" ht="16.5" customHeight="1">
      <c r="A226" s="35"/>
      <c r="B226" s="144"/>
      <c r="C226" s="221" t="s">
        <v>1782</v>
      </c>
      <c r="D226" s="221" t="s">
        <v>697</v>
      </c>
      <c r="E226" s="222" t="s">
        <v>5212</v>
      </c>
      <c r="F226" s="223" t="s">
        <v>5213</v>
      </c>
      <c r="G226" s="224" t="s">
        <v>879</v>
      </c>
      <c r="H226" s="225">
        <v>2</v>
      </c>
      <c r="I226" s="226"/>
      <c r="J226" s="225">
        <f t="shared" si="35"/>
        <v>0</v>
      </c>
      <c r="K226" s="227"/>
      <c r="L226" s="228"/>
      <c r="M226" s="229" t="s">
        <v>1</v>
      </c>
      <c r="N226" s="230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3293</v>
      </c>
      <c r="AT226" s="187" t="s">
        <v>697</v>
      </c>
      <c r="AU226" s="187" t="s">
        <v>89</v>
      </c>
      <c r="AY226" s="18" t="s">
        <v>524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958</v>
      </c>
      <c r="BM226" s="187" t="s">
        <v>2677</v>
      </c>
    </row>
    <row r="227" spans="1:65" s="2" customFormat="1" ht="16.5" customHeight="1">
      <c r="A227" s="35"/>
      <c r="B227" s="144"/>
      <c r="C227" s="221" t="s">
        <v>1787</v>
      </c>
      <c r="D227" s="221" t="s">
        <v>697</v>
      </c>
      <c r="E227" s="222" t="s">
        <v>5214</v>
      </c>
      <c r="F227" s="223" t="s">
        <v>5215</v>
      </c>
      <c r="G227" s="224" t="s">
        <v>879</v>
      </c>
      <c r="H227" s="225">
        <v>1</v>
      </c>
      <c r="I227" s="226"/>
      <c r="J227" s="225">
        <f t="shared" si="3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3293</v>
      </c>
      <c r="AT227" s="187" t="s">
        <v>697</v>
      </c>
      <c r="AU227" s="187" t="s">
        <v>89</v>
      </c>
      <c r="AY227" s="18" t="s">
        <v>524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958</v>
      </c>
      <c r="BM227" s="187" t="s">
        <v>2691</v>
      </c>
    </row>
    <row r="228" spans="1:65" s="2" customFormat="1" ht="16.5" customHeight="1">
      <c r="A228" s="35"/>
      <c r="B228" s="144"/>
      <c r="C228" s="221" t="s">
        <v>1865</v>
      </c>
      <c r="D228" s="221" t="s">
        <v>697</v>
      </c>
      <c r="E228" s="222" t="s">
        <v>5216</v>
      </c>
      <c r="F228" s="223" t="s">
        <v>5217</v>
      </c>
      <c r="G228" s="224" t="s">
        <v>879</v>
      </c>
      <c r="H228" s="225">
        <v>1</v>
      </c>
      <c r="I228" s="226"/>
      <c r="J228" s="225">
        <f t="shared" si="35"/>
        <v>0</v>
      </c>
      <c r="K228" s="227"/>
      <c r="L228" s="228"/>
      <c r="M228" s="229" t="s">
        <v>1</v>
      </c>
      <c r="N228" s="230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3293</v>
      </c>
      <c r="AT228" s="187" t="s">
        <v>697</v>
      </c>
      <c r="AU228" s="187" t="s">
        <v>89</v>
      </c>
      <c r="AY228" s="18" t="s">
        <v>524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958</v>
      </c>
      <c r="BM228" s="187" t="s">
        <v>2728</v>
      </c>
    </row>
    <row r="229" spans="1:65" s="2" customFormat="1" ht="16.5" customHeight="1">
      <c r="A229" s="35"/>
      <c r="B229" s="144"/>
      <c r="C229" s="221" t="s">
        <v>1870</v>
      </c>
      <c r="D229" s="221" t="s">
        <v>697</v>
      </c>
      <c r="E229" s="222" t="s">
        <v>5218</v>
      </c>
      <c r="F229" s="223" t="s">
        <v>5219</v>
      </c>
      <c r="G229" s="224" t="s">
        <v>879</v>
      </c>
      <c r="H229" s="225">
        <v>1</v>
      </c>
      <c r="I229" s="226"/>
      <c r="J229" s="225">
        <f t="shared" si="3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3293</v>
      </c>
      <c r="AT229" s="187" t="s">
        <v>697</v>
      </c>
      <c r="AU229" s="187" t="s">
        <v>89</v>
      </c>
      <c r="AY229" s="18" t="s">
        <v>524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958</v>
      </c>
      <c r="BM229" s="187" t="s">
        <v>2750</v>
      </c>
    </row>
    <row r="230" spans="1:65" s="2" customFormat="1" ht="21.75" customHeight="1">
      <c r="A230" s="35"/>
      <c r="B230" s="144"/>
      <c r="C230" s="176" t="s">
        <v>1877</v>
      </c>
      <c r="D230" s="176" t="s">
        <v>526</v>
      </c>
      <c r="E230" s="177" t="s">
        <v>5220</v>
      </c>
      <c r="F230" s="178" t="s">
        <v>5221</v>
      </c>
      <c r="G230" s="179" t="s">
        <v>879</v>
      </c>
      <c r="H230" s="180">
        <v>83</v>
      </c>
      <c r="I230" s="181"/>
      <c r="J230" s="180">
        <f t="shared" si="3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958</v>
      </c>
      <c r="AT230" s="187" t="s">
        <v>526</v>
      </c>
      <c r="AU230" s="187" t="s">
        <v>89</v>
      </c>
      <c r="AY230" s="18" t="s">
        <v>524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958</v>
      </c>
      <c r="BM230" s="187" t="s">
        <v>2759</v>
      </c>
    </row>
    <row r="231" spans="1:65" s="2" customFormat="1" ht="16.5" customHeight="1">
      <c r="A231" s="35"/>
      <c r="B231" s="144"/>
      <c r="C231" s="221" t="s">
        <v>1883</v>
      </c>
      <c r="D231" s="221" t="s">
        <v>697</v>
      </c>
      <c r="E231" s="222" t="s">
        <v>5222</v>
      </c>
      <c r="F231" s="223" t="s">
        <v>5223</v>
      </c>
      <c r="G231" s="224" t="s">
        <v>879</v>
      </c>
      <c r="H231" s="225">
        <v>43</v>
      </c>
      <c r="I231" s="226"/>
      <c r="J231" s="225">
        <f t="shared" si="35"/>
        <v>0</v>
      </c>
      <c r="K231" s="227"/>
      <c r="L231" s="228"/>
      <c r="M231" s="229" t="s">
        <v>1</v>
      </c>
      <c r="N231" s="230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3293</v>
      </c>
      <c r="AT231" s="187" t="s">
        <v>697</v>
      </c>
      <c r="AU231" s="187" t="s">
        <v>89</v>
      </c>
      <c r="AY231" s="18" t="s">
        <v>524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958</v>
      </c>
      <c r="BM231" s="187" t="s">
        <v>2769</v>
      </c>
    </row>
    <row r="232" spans="1:65" s="2" customFormat="1" ht="16.5" customHeight="1">
      <c r="A232" s="35"/>
      <c r="B232" s="144"/>
      <c r="C232" s="221" t="s">
        <v>1891</v>
      </c>
      <c r="D232" s="221" t="s">
        <v>697</v>
      </c>
      <c r="E232" s="222" t="s">
        <v>5224</v>
      </c>
      <c r="F232" s="223" t="s">
        <v>5225</v>
      </c>
      <c r="G232" s="224" t="s">
        <v>879</v>
      </c>
      <c r="H232" s="225">
        <v>40</v>
      </c>
      <c r="I232" s="226"/>
      <c r="J232" s="225">
        <f t="shared" si="35"/>
        <v>0</v>
      </c>
      <c r="K232" s="227"/>
      <c r="L232" s="228"/>
      <c r="M232" s="229" t="s">
        <v>1</v>
      </c>
      <c r="N232" s="230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3293</v>
      </c>
      <c r="AT232" s="187" t="s">
        <v>697</v>
      </c>
      <c r="AU232" s="187" t="s">
        <v>89</v>
      </c>
      <c r="AY232" s="18" t="s">
        <v>524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958</v>
      </c>
      <c r="BM232" s="187" t="s">
        <v>2777</v>
      </c>
    </row>
    <row r="233" spans="1:65" s="2" customFormat="1" ht="21.75" customHeight="1">
      <c r="A233" s="35"/>
      <c r="B233" s="144"/>
      <c r="C233" s="176" t="s">
        <v>1898</v>
      </c>
      <c r="D233" s="176" t="s">
        <v>526</v>
      </c>
      <c r="E233" s="177" t="s">
        <v>5226</v>
      </c>
      <c r="F233" s="178" t="s">
        <v>5227</v>
      </c>
      <c r="G233" s="179" t="s">
        <v>879</v>
      </c>
      <c r="H233" s="180">
        <v>12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958</v>
      </c>
      <c r="AT233" s="187" t="s">
        <v>526</v>
      </c>
      <c r="AU233" s="187" t="s">
        <v>89</v>
      </c>
      <c r="AY233" s="18" t="s">
        <v>524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958</v>
      </c>
      <c r="BM233" s="187" t="s">
        <v>2787</v>
      </c>
    </row>
    <row r="234" spans="1:65" s="2" customFormat="1" ht="21.75" customHeight="1">
      <c r="A234" s="35"/>
      <c r="B234" s="144"/>
      <c r="C234" s="221" t="s">
        <v>1903</v>
      </c>
      <c r="D234" s="221" t="s">
        <v>697</v>
      </c>
      <c r="E234" s="222" t="s">
        <v>5228</v>
      </c>
      <c r="F234" s="223" t="s">
        <v>5229</v>
      </c>
      <c r="G234" s="224" t="s">
        <v>879</v>
      </c>
      <c r="H234" s="225">
        <v>12</v>
      </c>
      <c r="I234" s="226"/>
      <c r="J234" s="225">
        <f t="shared" si="35"/>
        <v>0</v>
      </c>
      <c r="K234" s="227"/>
      <c r="L234" s="228"/>
      <c r="M234" s="229" t="s">
        <v>1</v>
      </c>
      <c r="N234" s="230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3293</v>
      </c>
      <c r="AT234" s="187" t="s">
        <v>697</v>
      </c>
      <c r="AU234" s="187" t="s">
        <v>89</v>
      </c>
      <c r="AY234" s="18" t="s">
        <v>524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958</v>
      </c>
      <c r="BM234" s="187" t="s">
        <v>2799</v>
      </c>
    </row>
    <row r="235" spans="1:65" s="2" customFormat="1" ht="16.5" customHeight="1">
      <c r="A235" s="35"/>
      <c r="B235" s="144"/>
      <c r="C235" s="176" t="s">
        <v>1913</v>
      </c>
      <c r="D235" s="176" t="s">
        <v>526</v>
      </c>
      <c r="E235" s="177" t="s">
        <v>5230</v>
      </c>
      <c r="F235" s="178" t="s">
        <v>5231</v>
      </c>
      <c r="G235" s="179" t="s">
        <v>879</v>
      </c>
      <c r="H235" s="180">
        <v>142</v>
      </c>
      <c r="I235" s="181"/>
      <c r="J235" s="180">
        <f t="shared" si="35"/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958</v>
      </c>
      <c r="AT235" s="187" t="s">
        <v>526</v>
      </c>
      <c r="AU235" s="187" t="s">
        <v>89</v>
      </c>
      <c r="AY235" s="18" t="s">
        <v>524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958</v>
      </c>
      <c r="BM235" s="187" t="s">
        <v>2809</v>
      </c>
    </row>
    <row r="236" spans="1:65" s="2" customFormat="1" ht="21.75" customHeight="1">
      <c r="A236" s="35"/>
      <c r="B236" s="144"/>
      <c r="C236" s="221" t="s">
        <v>1944</v>
      </c>
      <c r="D236" s="221" t="s">
        <v>697</v>
      </c>
      <c r="E236" s="222" t="s">
        <v>5232</v>
      </c>
      <c r="F236" s="223" t="s">
        <v>5233</v>
      </c>
      <c r="G236" s="224" t="s">
        <v>879</v>
      </c>
      <c r="H236" s="225">
        <v>142</v>
      </c>
      <c r="I236" s="226"/>
      <c r="J236" s="225">
        <f t="shared" si="35"/>
        <v>0</v>
      </c>
      <c r="K236" s="227"/>
      <c r="L236" s="228"/>
      <c r="M236" s="229" t="s">
        <v>1</v>
      </c>
      <c r="N236" s="230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3293</v>
      </c>
      <c r="AT236" s="187" t="s">
        <v>697</v>
      </c>
      <c r="AU236" s="187" t="s">
        <v>89</v>
      </c>
      <c r="AY236" s="18" t="s">
        <v>524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958</v>
      </c>
      <c r="BM236" s="187" t="s">
        <v>2820</v>
      </c>
    </row>
    <row r="237" spans="1:65" s="2" customFormat="1" ht="16.5" customHeight="1">
      <c r="A237" s="35"/>
      <c r="B237" s="144"/>
      <c r="C237" s="258" t="s">
        <v>1950</v>
      </c>
      <c r="D237" s="269" t="s">
        <v>526</v>
      </c>
      <c r="E237" s="273" t="s">
        <v>5234</v>
      </c>
      <c r="F237" s="274" t="s">
        <v>5235</v>
      </c>
      <c r="G237" s="275" t="s">
        <v>879</v>
      </c>
      <c r="H237" s="276">
        <v>101</v>
      </c>
      <c r="I237" s="276"/>
      <c r="J237" s="276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958</v>
      </c>
      <c r="AT237" s="187" t="s">
        <v>526</v>
      </c>
      <c r="AU237" s="187" t="s">
        <v>89</v>
      </c>
      <c r="AY237" s="18" t="s">
        <v>524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958</v>
      </c>
      <c r="BM237" s="187" t="s">
        <v>2830</v>
      </c>
    </row>
    <row r="238" spans="1:65" s="2" customFormat="1" ht="21.75" customHeight="1">
      <c r="A238" s="35"/>
      <c r="B238" s="144"/>
      <c r="C238" s="271" t="s">
        <v>1959</v>
      </c>
      <c r="D238" s="272" t="s">
        <v>697</v>
      </c>
      <c r="E238" s="277" t="s">
        <v>5236</v>
      </c>
      <c r="F238" s="278" t="s">
        <v>5237</v>
      </c>
      <c r="G238" s="279" t="s">
        <v>879</v>
      </c>
      <c r="H238" s="280">
        <v>101</v>
      </c>
      <c r="I238" s="280"/>
      <c r="J238" s="280">
        <f t="shared" si="35"/>
        <v>0</v>
      </c>
      <c r="K238" s="227"/>
      <c r="L238" s="228"/>
      <c r="M238" s="229" t="s">
        <v>1</v>
      </c>
      <c r="N238" s="230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3293</v>
      </c>
      <c r="AT238" s="187" t="s">
        <v>697</v>
      </c>
      <c r="AU238" s="187" t="s">
        <v>89</v>
      </c>
      <c r="AY238" s="18" t="s">
        <v>524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958</v>
      </c>
      <c r="BM238" s="187" t="s">
        <v>2841</v>
      </c>
    </row>
    <row r="239" spans="1:65" s="2" customFormat="1" ht="16.5" customHeight="1">
      <c r="A239" s="35"/>
      <c r="B239" s="144"/>
      <c r="C239" s="176" t="s">
        <v>1973</v>
      </c>
      <c r="D239" s="176" t="s">
        <v>526</v>
      </c>
      <c r="E239" s="177" t="s">
        <v>5234</v>
      </c>
      <c r="F239" s="178" t="s">
        <v>5235</v>
      </c>
      <c r="G239" s="179" t="s">
        <v>879</v>
      </c>
      <c r="H239" s="180">
        <v>312</v>
      </c>
      <c r="I239" s="181"/>
      <c r="J239" s="180">
        <f t="shared" si="35"/>
        <v>0</v>
      </c>
      <c r="K239" s="182"/>
      <c r="L239" s="36"/>
      <c r="M239" s="183" t="s">
        <v>1</v>
      </c>
      <c r="N239" s="184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958</v>
      </c>
      <c r="AT239" s="187" t="s">
        <v>526</v>
      </c>
      <c r="AU239" s="187" t="s">
        <v>89</v>
      </c>
      <c r="AY239" s="18" t="s">
        <v>524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958</v>
      </c>
      <c r="BM239" s="187" t="s">
        <v>2850</v>
      </c>
    </row>
    <row r="240" spans="1:65" s="2" customFormat="1" ht="33" customHeight="1">
      <c r="A240" s="35"/>
      <c r="B240" s="144"/>
      <c r="C240" s="272" t="s">
        <v>1979</v>
      </c>
      <c r="D240" s="176" t="s">
        <v>697</v>
      </c>
      <c r="E240" s="222" t="s">
        <v>5238</v>
      </c>
      <c r="F240" s="223" t="s">
        <v>5239</v>
      </c>
      <c r="G240" s="224" t="s">
        <v>879</v>
      </c>
      <c r="H240" s="225">
        <v>312</v>
      </c>
      <c r="I240" s="226"/>
      <c r="J240" s="225">
        <f t="shared" si="35"/>
        <v>0</v>
      </c>
      <c r="K240" s="227"/>
      <c r="L240" s="228"/>
      <c r="M240" s="229" t="s">
        <v>1</v>
      </c>
      <c r="N240" s="230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3293</v>
      </c>
      <c r="AT240" s="187" t="s">
        <v>697</v>
      </c>
      <c r="AU240" s="187" t="s">
        <v>89</v>
      </c>
      <c r="AY240" s="18" t="s">
        <v>524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958</v>
      </c>
      <c r="BM240" s="187" t="s">
        <v>2859</v>
      </c>
    </row>
    <row r="241" spans="1:65" s="2" customFormat="1" ht="16.5" customHeight="1">
      <c r="A241" s="35"/>
      <c r="B241" s="144"/>
      <c r="C241" s="258" t="s">
        <v>1984</v>
      </c>
      <c r="D241" s="269" t="s">
        <v>526</v>
      </c>
      <c r="E241" s="273" t="s">
        <v>5234</v>
      </c>
      <c r="F241" s="274" t="s">
        <v>5235</v>
      </c>
      <c r="G241" s="275" t="s">
        <v>879</v>
      </c>
      <c r="H241" s="276">
        <v>71</v>
      </c>
      <c r="I241" s="276"/>
      <c r="J241" s="276">
        <f t="shared" si="35"/>
        <v>0</v>
      </c>
      <c r="K241" s="182"/>
      <c r="L241" s="36"/>
      <c r="M241" s="183" t="s">
        <v>1</v>
      </c>
      <c r="N241" s="184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958</v>
      </c>
      <c r="AT241" s="187" t="s">
        <v>526</v>
      </c>
      <c r="AU241" s="187" t="s">
        <v>89</v>
      </c>
      <c r="AY241" s="18" t="s">
        <v>524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958</v>
      </c>
      <c r="BM241" s="187" t="s">
        <v>2867</v>
      </c>
    </row>
    <row r="242" spans="1:65" s="2" customFormat="1" ht="21.75" customHeight="1">
      <c r="A242" s="35"/>
      <c r="B242" s="144"/>
      <c r="C242" s="271" t="s">
        <v>1989</v>
      </c>
      <c r="D242" s="272" t="s">
        <v>697</v>
      </c>
      <c r="E242" s="277" t="s">
        <v>5240</v>
      </c>
      <c r="F242" s="278" t="s">
        <v>5241</v>
      </c>
      <c r="G242" s="279" t="s">
        <v>879</v>
      </c>
      <c r="H242" s="280">
        <v>71</v>
      </c>
      <c r="I242" s="280"/>
      <c r="J242" s="280">
        <f t="shared" si="35"/>
        <v>0</v>
      </c>
      <c r="K242" s="227"/>
      <c r="L242" s="228"/>
      <c r="M242" s="229" t="s">
        <v>1</v>
      </c>
      <c r="N242" s="230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3293</v>
      </c>
      <c r="AT242" s="187" t="s">
        <v>697</v>
      </c>
      <c r="AU242" s="187" t="s">
        <v>89</v>
      </c>
      <c r="AY242" s="18" t="s">
        <v>524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958</v>
      </c>
      <c r="BM242" s="187" t="s">
        <v>2882</v>
      </c>
    </row>
    <row r="243" spans="1:65" s="2" customFormat="1" ht="16.5" customHeight="1">
      <c r="A243" s="35"/>
      <c r="B243" s="144"/>
      <c r="C243" s="176" t="s">
        <v>1994</v>
      </c>
      <c r="D243" s="176" t="s">
        <v>526</v>
      </c>
      <c r="E243" s="177" t="s">
        <v>5234</v>
      </c>
      <c r="F243" s="178" t="s">
        <v>5235</v>
      </c>
      <c r="G243" s="179" t="s">
        <v>879</v>
      </c>
      <c r="H243" s="180">
        <v>39</v>
      </c>
      <c r="I243" s="181"/>
      <c r="J243" s="180">
        <f t="shared" si="35"/>
        <v>0</v>
      </c>
      <c r="K243" s="182"/>
      <c r="L243" s="36"/>
      <c r="M243" s="183" t="s">
        <v>1</v>
      </c>
      <c r="N243" s="184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958</v>
      </c>
      <c r="AT243" s="187" t="s">
        <v>526</v>
      </c>
      <c r="AU243" s="187" t="s">
        <v>89</v>
      </c>
      <c r="AY243" s="18" t="s">
        <v>524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958</v>
      </c>
      <c r="BM243" s="187" t="s">
        <v>2892</v>
      </c>
    </row>
    <row r="244" spans="1:65" s="2" customFormat="1" ht="21.75" customHeight="1">
      <c r="A244" s="35"/>
      <c r="B244" s="144"/>
      <c r="C244" s="221" t="s">
        <v>2013</v>
      </c>
      <c r="D244" s="221" t="s">
        <v>697</v>
      </c>
      <c r="E244" s="222" t="s">
        <v>5242</v>
      </c>
      <c r="F244" s="223" t="s">
        <v>5243</v>
      </c>
      <c r="G244" s="224" t="s">
        <v>879</v>
      </c>
      <c r="H244" s="225">
        <v>39</v>
      </c>
      <c r="I244" s="226"/>
      <c r="J244" s="225">
        <f t="shared" si="35"/>
        <v>0</v>
      </c>
      <c r="K244" s="227"/>
      <c r="L244" s="228"/>
      <c r="M244" s="229" t="s">
        <v>1</v>
      </c>
      <c r="N244" s="230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3293</v>
      </c>
      <c r="AT244" s="187" t="s">
        <v>697</v>
      </c>
      <c r="AU244" s="187" t="s">
        <v>89</v>
      </c>
      <c r="AY244" s="18" t="s">
        <v>524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958</v>
      </c>
      <c r="BM244" s="187" t="s">
        <v>2913</v>
      </c>
    </row>
    <row r="245" spans="1:65" s="2" customFormat="1" ht="16.5" customHeight="1">
      <c r="A245" s="35"/>
      <c r="B245" s="144"/>
      <c r="C245" s="176" t="s">
        <v>2019</v>
      </c>
      <c r="D245" s="176" t="s">
        <v>526</v>
      </c>
      <c r="E245" s="177" t="s">
        <v>5234</v>
      </c>
      <c r="F245" s="178" t="s">
        <v>5235</v>
      </c>
      <c r="G245" s="179" t="s">
        <v>879</v>
      </c>
      <c r="H245" s="180">
        <v>56</v>
      </c>
      <c r="I245" s="181"/>
      <c r="J245" s="180">
        <f t="shared" ref="J245:J276" si="45">ROUND(I245*H245,3)</f>
        <v>0</v>
      </c>
      <c r="K245" s="182"/>
      <c r="L245" s="36"/>
      <c r="M245" s="183" t="s">
        <v>1</v>
      </c>
      <c r="N245" s="184" t="s">
        <v>42</v>
      </c>
      <c r="O245" s="61"/>
      <c r="P245" s="185">
        <f t="shared" ref="P245:P276" si="46">O245*H245</f>
        <v>0</v>
      </c>
      <c r="Q245" s="185">
        <v>0</v>
      </c>
      <c r="R245" s="185">
        <f t="shared" ref="R245:R276" si="47">Q245*H245</f>
        <v>0</v>
      </c>
      <c r="S245" s="185">
        <v>0</v>
      </c>
      <c r="T245" s="186">
        <f t="shared" ref="T245:T276" si="48"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958</v>
      </c>
      <c r="AT245" s="187" t="s">
        <v>526</v>
      </c>
      <c r="AU245" s="187" t="s">
        <v>89</v>
      </c>
      <c r="AY245" s="18" t="s">
        <v>524</v>
      </c>
      <c r="BE245" s="105">
        <f t="shared" ref="BE245:BE276" si="49">IF(N245="základná",J245,0)</f>
        <v>0</v>
      </c>
      <c r="BF245" s="105">
        <f t="shared" ref="BF245:BF276" si="50">IF(N245="znížená",J245,0)</f>
        <v>0</v>
      </c>
      <c r="BG245" s="105">
        <f t="shared" ref="BG245:BG276" si="51">IF(N245="zákl. prenesená",J245,0)</f>
        <v>0</v>
      </c>
      <c r="BH245" s="105">
        <f t="shared" ref="BH245:BH276" si="52">IF(N245="zníž. prenesená",J245,0)</f>
        <v>0</v>
      </c>
      <c r="BI245" s="105">
        <f t="shared" ref="BI245:BI276" si="53">IF(N245="nulová",J245,0)</f>
        <v>0</v>
      </c>
      <c r="BJ245" s="18" t="s">
        <v>89</v>
      </c>
      <c r="BK245" s="188">
        <f t="shared" ref="BK245:BK276" si="54">ROUND(I245*H245,3)</f>
        <v>0</v>
      </c>
      <c r="BL245" s="18" t="s">
        <v>958</v>
      </c>
      <c r="BM245" s="187" t="s">
        <v>2951</v>
      </c>
    </row>
    <row r="246" spans="1:65" s="2" customFormat="1" ht="21.75" customHeight="1">
      <c r="A246" s="35"/>
      <c r="B246" s="144"/>
      <c r="C246" s="221" t="s">
        <v>2024</v>
      </c>
      <c r="D246" s="221" t="s">
        <v>697</v>
      </c>
      <c r="E246" s="222" t="s">
        <v>5244</v>
      </c>
      <c r="F246" s="223" t="s">
        <v>5245</v>
      </c>
      <c r="G246" s="224" t="s">
        <v>879</v>
      </c>
      <c r="H246" s="225">
        <v>56</v>
      </c>
      <c r="I246" s="226"/>
      <c r="J246" s="225">
        <f t="shared" si="45"/>
        <v>0</v>
      </c>
      <c r="K246" s="227"/>
      <c r="L246" s="228"/>
      <c r="M246" s="229" t="s">
        <v>1</v>
      </c>
      <c r="N246" s="230" t="s">
        <v>42</v>
      </c>
      <c r="O246" s="61"/>
      <c r="P246" s="185">
        <f t="shared" si="46"/>
        <v>0</v>
      </c>
      <c r="Q246" s="185">
        <v>0</v>
      </c>
      <c r="R246" s="185">
        <f t="shared" si="47"/>
        <v>0</v>
      </c>
      <c r="S246" s="185">
        <v>0</v>
      </c>
      <c r="T246" s="186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3293</v>
      </c>
      <c r="AT246" s="187" t="s">
        <v>697</v>
      </c>
      <c r="AU246" s="187" t="s">
        <v>89</v>
      </c>
      <c r="AY246" s="18" t="s">
        <v>524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89</v>
      </c>
      <c r="BK246" s="188">
        <f t="shared" si="54"/>
        <v>0</v>
      </c>
      <c r="BL246" s="18" t="s">
        <v>958</v>
      </c>
      <c r="BM246" s="187" t="s">
        <v>2967</v>
      </c>
    </row>
    <row r="247" spans="1:65" s="2" customFormat="1" ht="16.5" customHeight="1">
      <c r="A247" s="35"/>
      <c r="B247" s="144"/>
      <c r="C247" s="258" t="s">
        <v>2029</v>
      </c>
      <c r="D247" s="269" t="s">
        <v>526</v>
      </c>
      <c r="E247" s="273" t="s">
        <v>5234</v>
      </c>
      <c r="F247" s="274" t="s">
        <v>5235</v>
      </c>
      <c r="G247" s="275" t="s">
        <v>879</v>
      </c>
      <c r="H247" s="276">
        <v>51</v>
      </c>
      <c r="I247" s="276"/>
      <c r="J247" s="276">
        <f t="shared" si="45"/>
        <v>0</v>
      </c>
      <c r="K247" s="182"/>
      <c r="L247" s="36"/>
      <c r="M247" s="183" t="s">
        <v>1</v>
      </c>
      <c r="N247" s="184" t="s">
        <v>42</v>
      </c>
      <c r="O247" s="61"/>
      <c r="P247" s="185">
        <f t="shared" si="46"/>
        <v>0</v>
      </c>
      <c r="Q247" s="185">
        <v>0</v>
      </c>
      <c r="R247" s="185">
        <f t="shared" si="47"/>
        <v>0</v>
      </c>
      <c r="S247" s="185">
        <v>0</v>
      </c>
      <c r="T247" s="186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958</v>
      </c>
      <c r="AT247" s="187" t="s">
        <v>526</v>
      </c>
      <c r="AU247" s="187" t="s">
        <v>89</v>
      </c>
      <c r="AY247" s="18" t="s">
        <v>524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89</v>
      </c>
      <c r="BK247" s="188">
        <f t="shared" si="54"/>
        <v>0</v>
      </c>
      <c r="BL247" s="18" t="s">
        <v>958</v>
      </c>
      <c r="BM247" s="187" t="s">
        <v>3003</v>
      </c>
    </row>
    <row r="248" spans="1:65" s="2" customFormat="1" ht="21.75" customHeight="1">
      <c r="A248" s="35"/>
      <c r="B248" s="144"/>
      <c r="C248" s="271" t="s">
        <v>2033</v>
      </c>
      <c r="D248" s="272" t="s">
        <v>697</v>
      </c>
      <c r="E248" s="277" t="s">
        <v>5246</v>
      </c>
      <c r="F248" s="278" t="s">
        <v>5247</v>
      </c>
      <c r="G248" s="279" t="s">
        <v>879</v>
      </c>
      <c r="H248" s="280">
        <v>51</v>
      </c>
      <c r="I248" s="280"/>
      <c r="J248" s="280">
        <f t="shared" si="45"/>
        <v>0</v>
      </c>
      <c r="K248" s="227"/>
      <c r="L248" s="228"/>
      <c r="M248" s="229" t="s">
        <v>1</v>
      </c>
      <c r="N248" s="230" t="s">
        <v>42</v>
      </c>
      <c r="O248" s="61"/>
      <c r="P248" s="185">
        <f t="shared" si="46"/>
        <v>0</v>
      </c>
      <c r="Q248" s="185">
        <v>0</v>
      </c>
      <c r="R248" s="185">
        <f t="shared" si="47"/>
        <v>0</v>
      </c>
      <c r="S248" s="185">
        <v>0</v>
      </c>
      <c r="T248" s="186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3293</v>
      </c>
      <c r="AT248" s="187" t="s">
        <v>697</v>
      </c>
      <c r="AU248" s="187" t="s">
        <v>89</v>
      </c>
      <c r="AY248" s="18" t="s">
        <v>524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89</v>
      </c>
      <c r="BK248" s="188">
        <f t="shared" si="54"/>
        <v>0</v>
      </c>
      <c r="BL248" s="18" t="s">
        <v>958</v>
      </c>
      <c r="BM248" s="187" t="s">
        <v>3017</v>
      </c>
    </row>
    <row r="249" spans="1:65" s="2" customFormat="1" ht="16.5" customHeight="1">
      <c r="A249" s="35"/>
      <c r="B249" s="144"/>
      <c r="C249" s="176" t="s">
        <v>2039</v>
      </c>
      <c r="D249" s="176" t="s">
        <v>526</v>
      </c>
      <c r="E249" s="177" t="s">
        <v>5248</v>
      </c>
      <c r="F249" s="178" t="s">
        <v>5249</v>
      </c>
      <c r="G249" s="179" t="s">
        <v>879</v>
      </c>
      <c r="H249" s="180">
        <v>15</v>
      </c>
      <c r="I249" s="181"/>
      <c r="J249" s="180">
        <f t="shared" si="45"/>
        <v>0</v>
      </c>
      <c r="K249" s="182"/>
      <c r="L249" s="36"/>
      <c r="M249" s="183" t="s">
        <v>1</v>
      </c>
      <c r="N249" s="184" t="s">
        <v>42</v>
      </c>
      <c r="O249" s="61"/>
      <c r="P249" s="185">
        <f t="shared" si="46"/>
        <v>0</v>
      </c>
      <c r="Q249" s="185">
        <v>0</v>
      </c>
      <c r="R249" s="185">
        <f t="shared" si="47"/>
        <v>0</v>
      </c>
      <c r="S249" s="185">
        <v>0</v>
      </c>
      <c r="T249" s="186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958</v>
      </c>
      <c r="AT249" s="187" t="s">
        <v>526</v>
      </c>
      <c r="AU249" s="187" t="s">
        <v>89</v>
      </c>
      <c r="AY249" s="18" t="s">
        <v>524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89</v>
      </c>
      <c r="BK249" s="188">
        <f t="shared" si="54"/>
        <v>0</v>
      </c>
      <c r="BL249" s="18" t="s">
        <v>958</v>
      </c>
      <c r="BM249" s="187" t="s">
        <v>3028</v>
      </c>
    </row>
    <row r="250" spans="1:65" s="2" customFormat="1" ht="21.75" customHeight="1">
      <c r="A250" s="35"/>
      <c r="B250" s="144"/>
      <c r="C250" s="221" t="s">
        <v>2043</v>
      </c>
      <c r="D250" s="221" t="s">
        <v>697</v>
      </c>
      <c r="E250" s="222" t="s">
        <v>5250</v>
      </c>
      <c r="F250" s="223" t="s">
        <v>5251</v>
      </c>
      <c r="G250" s="224" t="s">
        <v>879</v>
      </c>
      <c r="H250" s="225">
        <v>15</v>
      </c>
      <c r="I250" s="226"/>
      <c r="J250" s="225">
        <f t="shared" si="45"/>
        <v>0</v>
      </c>
      <c r="K250" s="227"/>
      <c r="L250" s="228"/>
      <c r="M250" s="229" t="s">
        <v>1</v>
      </c>
      <c r="N250" s="230" t="s">
        <v>42</v>
      </c>
      <c r="O250" s="61"/>
      <c r="P250" s="185">
        <f t="shared" si="46"/>
        <v>0</v>
      </c>
      <c r="Q250" s="185">
        <v>0</v>
      </c>
      <c r="R250" s="185">
        <f t="shared" si="47"/>
        <v>0</v>
      </c>
      <c r="S250" s="185">
        <v>0</v>
      </c>
      <c r="T250" s="186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3293</v>
      </c>
      <c r="AT250" s="187" t="s">
        <v>697</v>
      </c>
      <c r="AU250" s="187" t="s">
        <v>89</v>
      </c>
      <c r="AY250" s="18" t="s">
        <v>524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89</v>
      </c>
      <c r="BK250" s="188">
        <f t="shared" si="54"/>
        <v>0</v>
      </c>
      <c r="BL250" s="18" t="s">
        <v>958</v>
      </c>
      <c r="BM250" s="187" t="s">
        <v>3059</v>
      </c>
    </row>
    <row r="251" spans="1:65" s="2" customFormat="1" ht="16.5" customHeight="1">
      <c r="A251" s="35"/>
      <c r="B251" s="144"/>
      <c r="C251" s="271" t="s">
        <v>2049</v>
      </c>
      <c r="D251" s="269" t="s">
        <v>526</v>
      </c>
      <c r="E251" s="273" t="s">
        <v>5252</v>
      </c>
      <c r="F251" s="274" t="s">
        <v>5253</v>
      </c>
      <c r="G251" s="275" t="s">
        <v>879</v>
      </c>
      <c r="H251" s="276">
        <v>6</v>
      </c>
      <c r="I251" s="276"/>
      <c r="J251" s="276">
        <f t="shared" si="45"/>
        <v>0</v>
      </c>
      <c r="K251" s="182"/>
      <c r="L251" s="36"/>
      <c r="M251" s="183" t="s">
        <v>1</v>
      </c>
      <c r="N251" s="184" t="s">
        <v>42</v>
      </c>
      <c r="O251" s="61"/>
      <c r="P251" s="185">
        <f t="shared" si="46"/>
        <v>0</v>
      </c>
      <c r="Q251" s="185">
        <v>0</v>
      </c>
      <c r="R251" s="185">
        <f t="shared" si="47"/>
        <v>0</v>
      </c>
      <c r="S251" s="185">
        <v>0</v>
      </c>
      <c r="T251" s="186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958</v>
      </c>
      <c r="AT251" s="187" t="s">
        <v>526</v>
      </c>
      <c r="AU251" s="187" t="s">
        <v>89</v>
      </c>
      <c r="AY251" s="18" t="s">
        <v>524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89</v>
      </c>
      <c r="BK251" s="188">
        <f t="shared" si="54"/>
        <v>0</v>
      </c>
      <c r="BL251" s="18" t="s">
        <v>958</v>
      </c>
      <c r="BM251" s="187" t="s">
        <v>3068</v>
      </c>
    </row>
    <row r="252" spans="1:65" s="2" customFormat="1" ht="33" customHeight="1">
      <c r="A252" s="35"/>
      <c r="B252" s="144"/>
      <c r="C252" s="271" t="s">
        <v>2054</v>
      </c>
      <c r="D252" s="272" t="s">
        <v>697</v>
      </c>
      <c r="E252" s="277" t="s">
        <v>5254</v>
      </c>
      <c r="F252" s="278" t="s">
        <v>5255</v>
      </c>
      <c r="G252" s="279" t="s">
        <v>879</v>
      </c>
      <c r="H252" s="280">
        <v>6</v>
      </c>
      <c r="I252" s="280"/>
      <c r="J252" s="280">
        <f t="shared" si="45"/>
        <v>0</v>
      </c>
      <c r="K252" s="227"/>
      <c r="L252" s="228"/>
      <c r="M252" s="229" t="s">
        <v>1</v>
      </c>
      <c r="N252" s="230" t="s">
        <v>42</v>
      </c>
      <c r="O252" s="61"/>
      <c r="P252" s="185">
        <f t="shared" si="46"/>
        <v>0</v>
      </c>
      <c r="Q252" s="185">
        <v>0</v>
      </c>
      <c r="R252" s="185">
        <f t="shared" si="47"/>
        <v>0</v>
      </c>
      <c r="S252" s="185">
        <v>0</v>
      </c>
      <c r="T252" s="186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3293</v>
      </c>
      <c r="AT252" s="187" t="s">
        <v>697</v>
      </c>
      <c r="AU252" s="187" t="s">
        <v>89</v>
      </c>
      <c r="AY252" s="18" t="s">
        <v>524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89</v>
      </c>
      <c r="BK252" s="188">
        <f t="shared" si="54"/>
        <v>0</v>
      </c>
      <c r="BL252" s="18" t="s">
        <v>958</v>
      </c>
      <c r="BM252" s="187" t="s">
        <v>3079</v>
      </c>
    </row>
    <row r="253" spans="1:65" s="2" customFormat="1" ht="16.5" customHeight="1">
      <c r="A253" s="35"/>
      <c r="B253" s="144"/>
      <c r="C253" s="258" t="s">
        <v>2060</v>
      </c>
      <c r="D253" s="269" t="s">
        <v>526</v>
      </c>
      <c r="E253" s="273" t="s">
        <v>5256</v>
      </c>
      <c r="F253" s="274" t="s">
        <v>5257</v>
      </c>
      <c r="G253" s="275" t="s">
        <v>879</v>
      </c>
      <c r="H253" s="276">
        <v>50</v>
      </c>
      <c r="I253" s="276"/>
      <c r="J253" s="276">
        <f t="shared" si="45"/>
        <v>0</v>
      </c>
      <c r="K253" s="182"/>
      <c r="L253" s="36"/>
      <c r="M253" s="183" t="s">
        <v>1</v>
      </c>
      <c r="N253" s="184" t="s">
        <v>42</v>
      </c>
      <c r="O253" s="61"/>
      <c r="P253" s="185">
        <f t="shared" si="46"/>
        <v>0</v>
      </c>
      <c r="Q253" s="185">
        <v>0</v>
      </c>
      <c r="R253" s="185">
        <f t="shared" si="47"/>
        <v>0</v>
      </c>
      <c r="S253" s="185">
        <v>0</v>
      </c>
      <c r="T253" s="186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958</v>
      </c>
      <c r="AT253" s="187" t="s">
        <v>526</v>
      </c>
      <c r="AU253" s="187" t="s">
        <v>89</v>
      </c>
      <c r="AY253" s="18" t="s">
        <v>524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89</v>
      </c>
      <c r="BK253" s="188">
        <f t="shared" si="54"/>
        <v>0</v>
      </c>
      <c r="BL253" s="18" t="s">
        <v>958</v>
      </c>
      <c r="BM253" s="187" t="s">
        <v>3088</v>
      </c>
    </row>
    <row r="254" spans="1:65" s="2" customFormat="1" ht="33" customHeight="1">
      <c r="A254" s="35"/>
      <c r="B254" s="144"/>
      <c r="C254" s="271" t="s">
        <v>2067</v>
      </c>
      <c r="D254" s="272" t="s">
        <v>697</v>
      </c>
      <c r="E254" s="277" t="s">
        <v>5258</v>
      </c>
      <c r="F254" s="278" t="s">
        <v>5259</v>
      </c>
      <c r="G254" s="279" t="s">
        <v>879</v>
      </c>
      <c r="H254" s="280">
        <v>50</v>
      </c>
      <c r="I254" s="280"/>
      <c r="J254" s="280">
        <f t="shared" si="45"/>
        <v>0</v>
      </c>
      <c r="K254" s="227"/>
      <c r="L254" s="228"/>
      <c r="M254" s="229" t="s">
        <v>1</v>
      </c>
      <c r="N254" s="230" t="s">
        <v>42</v>
      </c>
      <c r="O254" s="61"/>
      <c r="P254" s="185">
        <f t="shared" si="46"/>
        <v>0</v>
      </c>
      <c r="Q254" s="185">
        <v>0</v>
      </c>
      <c r="R254" s="185">
        <f t="shared" si="47"/>
        <v>0</v>
      </c>
      <c r="S254" s="185">
        <v>0</v>
      </c>
      <c r="T254" s="186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3293</v>
      </c>
      <c r="AT254" s="187" t="s">
        <v>697</v>
      </c>
      <c r="AU254" s="187" t="s">
        <v>89</v>
      </c>
      <c r="AY254" s="18" t="s">
        <v>524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89</v>
      </c>
      <c r="BK254" s="188">
        <f t="shared" si="54"/>
        <v>0</v>
      </c>
      <c r="BL254" s="18" t="s">
        <v>958</v>
      </c>
      <c r="BM254" s="187" t="s">
        <v>3099</v>
      </c>
    </row>
    <row r="255" spans="1:65" s="2" customFormat="1" ht="16.5" customHeight="1">
      <c r="A255" s="35"/>
      <c r="B255" s="144"/>
      <c r="C255" s="176" t="s">
        <v>2072</v>
      </c>
      <c r="D255" s="176" t="s">
        <v>526</v>
      </c>
      <c r="E255" s="177" t="s">
        <v>5256</v>
      </c>
      <c r="F255" s="178" t="s">
        <v>5257</v>
      </c>
      <c r="G255" s="179" t="s">
        <v>879</v>
      </c>
      <c r="H255" s="180">
        <v>4</v>
      </c>
      <c r="I255" s="181"/>
      <c r="J255" s="180">
        <f t="shared" si="45"/>
        <v>0</v>
      </c>
      <c r="K255" s="182"/>
      <c r="L255" s="36"/>
      <c r="M255" s="183" t="s">
        <v>1</v>
      </c>
      <c r="N255" s="184" t="s">
        <v>42</v>
      </c>
      <c r="O255" s="61"/>
      <c r="P255" s="185">
        <f t="shared" si="46"/>
        <v>0</v>
      </c>
      <c r="Q255" s="185">
        <v>0</v>
      </c>
      <c r="R255" s="185">
        <f t="shared" si="47"/>
        <v>0</v>
      </c>
      <c r="S255" s="185">
        <v>0</v>
      </c>
      <c r="T255" s="186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958</v>
      </c>
      <c r="AT255" s="187" t="s">
        <v>526</v>
      </c>
      <c r="AU255" s="187" t="s">
        <v>89</v>
      </c>
      <c r="AY255" s="18" t="s">
        <v>524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89</v>
      </c>
      <c r="BK255" s="188">
        <f t="shared" si="54"/>
        <v>0</v>
      </c>
      <c r="BL255" s="18" t="s">
        <v>958</v>
      </c>
      <c r="BM255" s="187" t="s">
        <v>3110</v>
      </c>
    </row>
    <row r="256" spans="1:65" s="2" customFormat="1" ht="21.75" customHeight="1">
      <c r="A256" s="35"/>
      <c r="B256" s="144"/>
      <c r="C256" s="221" t="s">
        <v>2076</v>
      </c>
      <c r="D256" s="221" t="s">
        <v>697</v>
      </c>
      <c r="E256" s="222" t="s">
        <v>5260</v>
      </c>
      <c r="F256" s="223" t="s">
        <v>5261</v>
      </c>
      <c r="G256" s="224" t="s">
        <v>879</v>
      </c>
      <c r="H256" s="225">
        <v>4</v>
      </c>
      <c r="I256" s="226"/>
      <c r="J256" s="225">
        <f t="shared" si="45"/>
        <v>0</v>
      </c>
      <c r="K256" s="227"/>
      <c r="L256" s="228"/>
      <c r="M256" s="229" t="s">
        <v>1</v>
      </c>
      <c r="N256" s="230" t="s">
        <v>42</v>
      </c>
      <c r="O256" s="61"/>
      <c r="P256" s="185">
        <f t="shared" si="46"/>
        <v>0</v>
      </c>
      <c r="Q256" s="185">
        <v>0</v>
      </c>
      <c r="R256" s="185">
        <f t="shared" si="47"/>
        <v>0</v>
      </c>
      <c r="S256" s="185">
        <v>0</v>
      </c>
      <c r="T256" s="186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3293</v>
      </c>
      <c r="AT256" s="187" t="s">
        <v>697</v>
      </c>
      <c r="AU256" s="187" t="s">
        <v>89</v>
      </c>
      <c r="AY256" s="18" t="s">
        <v>524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89</v>
      </c>
      <c r="BK256" s="188">
        <f t="shared" si="54"/>
        <v>0</v>
      </c>
      <c r="BL256" s="18" t="s">
        <v>958</v>
      </c>
      <c r="BM256" s="187" t="s">
        <v>3119</v>
      </c>
    </row>
    <row r="257" spans="1:65" s="2" customFormat="1" ht="16.5" customHeight="1">
      <c r="A257" s="35"/>
      <c r="B257" s="144"/>
      <c r="C257" s="176" t="s">
        <v>2081</v>
      </c>
      <c r="D257" s="176" t="s">
        <v>526</v>
      </c>
      <c r="E257" s="177" t="s">
        <v>5262</v>
      </c>
      <c r="F257" s="178" t="s">
        <v>5263</v>
      </c>
      <c r="G257" s="179" t="s">
        <v>879</v>
      </c>
      <c r="H257" s="180">
        <v>120</v>
      </c>
      <c r="I257" s="181"/>
      <c r="J257" s="180">
        <f t="shared" si="45"/>
        <v>0</v>
      </c>
      <c r="K257" s="182"/>
      <c r="L257" s="36"/>
      <c r="M257" s="183" t="s">
        <v>1</v>
      </c>
      <c r="N257" s="184" t="s">
        <v>42</v>
      </c>
      <c r="O257" s="61"/>
      <c r="P257" s="185">
        <f t="shared" si="46"/>
        <v>0</v>
      </c>
      <c r="Q257" s="185">
        <v>0</v>
      </c>
      <c r="R257" s="185">
        <f t="shared" si="47"/>
        <v>0</v>
      </c>
      <c r="S257" s="185">
        <v>0</v>
      </c>
      <c r="T257" s="186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958</v>
      </c>
      <c r="AT257" s="187" t="s">
        <v>526</v>
      </c>
      <c r="AU257" s="187" t="s">
        <v>89</v>
      </c>
      <c r="AY257" s="18" t="s">
        <v>524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89</v>
      </c>
      <c r="BK257" s="188">
        <f t="shared" si="54"/>
        <v>0</v>
      </c>
      <c r="BL257" s="18" t="s">
        <v>958</v>
      </c>
      <c r="BM257" s="187" t="s">
        <v>3126</v>
      </c>
    </row>
    <row r="258" spans="1:65" s="2" customFormat="1" ht="16.5" customHeight="1">
      <c r="A258" s="35"/>
      <c r="B258" s="144"/>
      <c r="C258" s="221" t="s">
        <v>2085</v>
      </c>
      <c r="D258" s="221" t="s">
        <v>697</v>
      </c>
      <c r="E258" s="222" t="s">
        <v>5264</v>
      </c>
      <c r="F258" s="223" t="s">
        <v>5265</v>
      </c>
      <c r="G258" s="224" t="s">
        <v>879</v>
      </c>
      <c r="H258" s="225">
        <v>120</v>
      </c>
      <c r="I258" s="226"/>
      <c r="J258" s="225">
        <f t="shared" si="45"/>
        <v>0</v>
      </c>
      <c r="K258" s="227"/>
      <c r="L258" s="228"/>
      <c r="M258" s="229" t="s">
        <v>1</v>
      </c>
      <c r="N258" s="230" t="s">
        <v>42</v>
      </c>
      <c r="O258" s="61"/>
      <c r="P258" s="185">
        <f t="shared" si="46"/>
        <v>0</v>
      </c>
      <c r="Q258" s="185">
        <v>0</v>
      </c>
      <c r="R258" s="185">
        <f t="shared" si="47"/>
        <v>0</v>
      </c>
      <c r="S258" s="185">
        <v>0</v>
      </c>
      <c r="T258" s="186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3293</v>
      </c>
      <c r="AT258" s="187" t="s">
        <v>697</v>
      </c>
      <c r="AU258" s="187" t="s">
        <v>89</v>
      </c>
      <c r="AY258" s="18" t="s">
        <v>524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89</v>
      </c>
      <c r="BK258" s="188">
        <f t="shared" si="54"/>
        <v>0</v>
      </c>
      <c r="BL258" s="18" t="s">
        <v>958</v>
      </c>
      <c r="BM258" s="187" t="s">
        <v>3193</v>
      </c>
    </row>
    <row r="259" spans="1:65" s="2" customFormat="1" ht="16.5" customHeight="1">
      <c r="A259" s="35"/>
      <c r="B259" s="144"/>
      <c r="C259" s="176" t="s">
        <v>2091</v>
      </c>
      <c r="D259" s="176" t="s">
        <v>526</v>
      </c>
      <c r="E259" s="177" t="s">
        <v>5266</v>
      </c>
      <c r="F259" s="178" t="s">
        <v>5267</v>
      </c>
      <c r="G259" s="179" t="s">
        <v>879</v>
      </c>
      <c r="H259" s="180">
        <v>62</v>
      </c>
      <c r="I259" s="181"/>
      <c r="J259" s="180">
        <f t="shared" si="45"/>
        <v>0</v>
      </c>
      <c r="K259" s="182"/>
      <c r="L259" s="36"/>
      <c r="M259" s="183" t="s">
        <v>1</v>
      </c>
      <c r="N259" s="184" t="s">
        <v>42</v>
      </c>
      <c r="O259" s="61"/>
      <c r="P259" s="185">
        <f t="shared" si="46"/>
        <v>0</v>
      </c>
      <c r="Q259" s="185">
        <v>0</v>
      </c>
      <c r="R259" s="185">
        <f t="shared" si="47"/>
        <v>0</v>
      </c>
      <c r="S259" s="185">
        <v>0</v>
      </c>
      <c r="T259" s="186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958</v>
      </c>
      <c r="AT259" s="187" t="s">
        <v>526</v>
      </c>
      <c r="AU259" s="187" t="s">
        <v>89</v>
      </c>
      <c r="AY259" s="18" t="s">
        <v>524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89</v>
      </c>
      <c r="BK259" s="188">
        <f t="shared" si="54"/>
        <v>0</v>
      </c>
      <c r="BL259" s="18" t="s">
        <v>958</v>
      </c>
      <c r="BM259" s="187" t="s">
        <v>3203</v>
      </c>
    </row>
    <row r="260" spans="1:65" s="2" customFormat="1" ht="21.75" customHeight="1">
      <c r="A260" s="35"/>
      <c r="B260" s="144"/>
      <c r="C260" s="221" t="s">
        <v>2097</v>
      </c>
      <c r="D260" s="221" t="s">
        <v>697</v>
      </c>
      <c r="E260" s="222" t="s">
        <v>5268</v>
      </c>
      <c r="F260" s="223" t="s">
        <v>5269</v>
      </c>
      <c r="G260" s="224" t="s">
        <v>879</v>
      </c>
      <c r="H260" s="225">
        <v>62</v>
      </c>
      <c r="I260" s="226"/>
      <c r="J260" s="225">
        <f t="shared" si="45"/>
        <v>0</v>
      </c>
      <c r="K260" s="227"/>
      <c r="L260" s="228"/>
      <c r="M260" s="229" t="s">
        <v>1</v>
      </c>
      <c r="N260" s="230" t="s">
        <v>42</v>
      </c>
      <c r="O260" s="61"/>
      <c r="P260" s="185">
        <f t="shared" si="46"/>
        <v>0</v>
      </c>
      <c r="Q260" s="185">
        <v>0</v>
      </c>
      <c r="R260" s="185">
        <f t="shared" si="47"/>
        <v>0</v>
      </c>
      <c r="S260" s="185">
        <v>0</v>
      </c>
      <c r="T260" s="186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3293</v>
      </c>
      <c r="AT260" s="187" t="s">
        <v>697</v>
      </c>
      <c r="AU260" s="187" t="s">
        <v>89</v>
      </c>
      <c r="AY260" s="18" t="s">
        <v>524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89</v>
      </c>
      <c r="BK260" s="188">
        <f t="shared" si="54"/>
        <v>0</v>
      </c>
      <c r="BL260" s="18" t="s">
        <v>958</v>
      </c>
      <c r="BM260" s="187" t="s">
        <v>3216</v>
      </c>
    </row>
    <row r="261" spans="1:65" s="2" customFormat="1" ht="16.5" customHeight="1">
      <c r="A261" s="35"/>
      <c r="B261" s="144"/>
      <c r="C261" s="176" t="s">
        <v>2112</v>
      </c>
      <c r="D261" s="176" t="s">
        <v>526</v>
      </c>
      <c r="E261" s="177" t="s">
        <v>5270</v>
      </c>
      <c r="F261" s="178" t="s">
        <v>5271</v>
      </c>
      <c r="G261" s="179" t="s">
        <v>879</v>
      </c>
      <c r="H261" s="180">
        <v>602</v>
      </c>
      <c r="I261" s="181"/>
      <c r="J261" s="180">
        <f t="shared" si="45"/>
        <v>0</v>
      </c>
      <c r="K261" s="182"/>
      <c r="L261" s="36"/>
      <c r="M261" s="183" t="s">
        <v>1</v>
      </c>
      <c r="N261" s="184" t="s">
        <v>42</v>
      </c>
      <c r="O261" s="61"/>
      <c r="P261" s="185">
        <f t="shared" si="46"/>
        <v>0</v>
      </c>
      <c r="Q261" s="185">
        <v>0</v>
      </c>
      <c r="R261" s="185">
        <f t="shared" si="47"/>
        <v>0</v>
      </c>
      <c r="S261" s="185">
        <v>0</v>
      </c>
      <c r="T261" s="186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958</v>
      </c>
      <c r="AT261" s="187" t="s">
        <v>526</v>
      </c>
      <c r="AU261" s="187" t="s">
        <v>89</v>
      </c>
      <c r="AY261" s="18" t="s">
        <v>524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89</v>
      </c>
      <c r="BK261" s="188">
        <f t="shared" si="54"/>
        <v>0</v>
      </c>
      <c r="BL261" s="18" t="s">
        <v>958</v>
      </c>
      <c r="BM261" s="187" t="s">
        <v>3227</v>
      </c>
    </row>
    <row r="262" spans="1:65" s="2" customFormat="1" ht="21.75" customHeight="1">
      <c r="A262" s="35"/>
      <c r="B262" s="144"/>
      <c r="C262" s="221" t="s">
        <v>2117</v>
      </c>
      <c r="D262" s="221" t="s">
        <v>697</v>
      </c>
      <c r="E262" s="222" t="s">
        <v>5272</v>
      </c>
      <c r="F262" s="223" t="s">
        <v>5273</v>
      </c>
      <c r="G262" s="224" t="s">
        <v>879</v>
      </c>
      <c r="H262" s="225">
        <v>602</v>
      </c>
      <c r="I262" s="226"/>
      <c r="J262" s="225">
        <f t="shared" si="45"/>
        <v>0</v>
      </c>
      <c r="K262" s="227"/>
      <c r="L262" s="228"/>
      <c r="M262" s="229" t="s">
        <v>1</v>
      </c>
      <c r="N262" s="230" t="s">
        <v>42</v>
      </c>
      <c r="O262" s="61"/>
      <c r="P262" s="185">
        <f t="shared" si="46"/>
        <v>0</v>
      </c>
      <c r="Q262" s="185">
        <v>0</v>
      </c>
      <c r="R262" s="185">
        <f t="shared" si="47"/>
        <v>0</v>
      </c>
      <c r="S262" s="185">
        <v>0</v>
      </c>
      <c r="T262" s="186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3293</v>
      </c>
      <c r="AT262" s="187" t="s">
        <v>697</v>
      </c>
      <c r="AU262" s="187" t="s">
        <v>89</v>
      </c>
      <c r="AY262" s="18" t="s">
        <v>524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89</v>
      </c>
      <c r="BK262" s="188">
        <f t="shared" si="54"/>
        <v>0</v>
      </c>
      <c r="BL262" s="18" t="s">
        <v>958</v>
      </c>
      <c r="BM262" s="187" t="s">
        <v>3238</v>
      </c>
    </row>
    <row r="263" spans="1:65" s="2" customFormat="1" ht="21.75" customHeight="1">
      <c r="A263" s="35"/>
      <c r="B263" s="144"/>
      <c r="C263" s="176" t="s">
        <v>2121</v>
      </c>
      <c r="D263" s="176" t="s">
        <v>526</v>
      </c>
      <c r="E263" s="177" t="s">
        <v>5274</v>
      </c>
      <c r="F263" s="178" t="s">
        <v>5275</v>
      </c>
      <c r="G263" s="179" t="s">
        <v>879</v>
      </c>
      <c r="H263" s="180">
        <v>4</v>
      </c>
      <c r="I263" s="181"/>
      <c r="J263" s="180">
        <f t="shared" si="45"/>
        <v>0</v>
      </c>
      <c r="K263" s="182"/>
      <c r="L263" s="36"/>
      <c r="M263" s="183" t="s">
        <v>1</v>
      </c>
      <c r="N263" s="184" t="s">
        <v>42</v>
      </c>
      <c r="O263" s="61"/>
      <c r="P263" s="185">
        <f t="shared" si="46"/>
        <v>0</v>
      </c>
      <c r="Q263" s="185">
        <v>0</v>
      </c>
      <c r="R263" s="185">
        <f t="shared" si="47"/>
        <v>0</v>
      </c>
      <c r="S263" s="185">
        <v>0</v>
      </c>
      <c r="T263" s="186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958</v>
      </c>
      <c r="AT263" s="187" t="s">
        <v>526</v>
      </c>
      <c r="AU263" s="187" t="s">
        <v>89</v>
      </c>
      <c r="AY263" s="18" t="s">
        <v>524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89</v>
      </c>
      <c r="BK263" s="188">
        <f t="shared" si="54"/>
        <v>0</v>
      </c>
      <c r="BL263" s="18" t="s">
        <v>958</v>
      </c>
      <c r="BM263" s="187" t="s">
        <v>3249</v>
      </c>
    </row>
    <row r="264" spans="1:65" s="2" customFormat="1" ht="21.75" customHeight="1">
      <c r="A264" s="35"/>
      <c r="B264" s="144"/>
      <c r="C264" s="221" t="s">
        <v>2149</v>
      </c>
      <c r="D264" s="221" t="s">
        <v>697</v>
      </c>
      <c r="E264" s="222" t="s">
        <v>5276</v>
      </c>
      <c r="F264" s="223" t="s">
        <v>5277</v>
      </c>
      <c r="G264" s="224" t="s">
        <v>879</v>
      </c>
      <c r="H264" s="225">
        <v>4</v>
      </c>
      <c r="I264" s="226"/>
      <c r="J264" s="225">
        <f t="shared" si="45"/>
        <v>0</v>
      </c>
      <c r="K264" s="227"/>
      <c r="L264" s="228"/>
      <c r="M264" s="229" t="s">
        <v>1</v>
      </c>
      <c r="N264" s="230" t="s">
        <v>42</v>
      </c>
      <c r="O264" s="61"/>
      <c r="P264" s="185">
        <f t="shared" si="46"/>
        <v>0</v>
      </c>
      <c r="Q264" s="185">
        <v>0</v>
      </c>
      <c r="R264" s="185">
        <f t="shared" si="47"/>
        <v>0</v>
      </c>
      <c r="S264" s="185">
        <v>0</v>
      </c>
      <c r="T264" s="186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3293</v>
      </c>
      <c r="AT264" s="187" t="s">
        <v>697</v>
      </c>
      <c r="AU264" s="187" t="s">
        <v>89</v>
      </c>
      <c r="AY264" s="18" t="s">
        <v>524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89</v>
      </c>
      <c r="BK264" s="188">
        <f t="shared" si="54"/>
        <v>0</v>
      </c>
      <c r="BL264" s="18" t="s">
        <v>958</v>
      </c>
      <c r="BM264" s="187" t="s">
        <v>3259</v>
      </c>
    </row>
    <row r="265" spans="1:65" s="2" customFormat="1" ht="21.75" customHeight="1">
      <c r="A265" s="35"/>
      <c r="B265" s="144"/>
      <c r="C265" s="221" t="s">
        <v>2201</v>
      </c>
      <c r="D265" s="221" t="s">
        <v>697</v>
      </c>
      <c r="E265" s="222" t="s">
        <v>5278</v>
      </c>
      <c r="F265" s="223" t="s">
        <v>5279</v>
      </c>
      <c r="G265" s="224" t="s">
        <v>879</v>
      </c>
      <c r="H265" s="225">
        <v>4</v>
      </c>
      <c r="I265" s="226"/>
      <c r="J265" s="225">
        <f t="shared" si="45"/>
        <v>0</v>
      </c>
      <c r="K265" s="227"/>
      <c r="L265" s="228"/>
      <c r="M265" s="229" t="s">
        <v>1</v>
      </c>
      <c r="N265" s="230" t="s">
        <v>42</v>
      </c>
      <c r="O265" s="61"/>
      <c r="P265" s="185">
        <f t="shared" si="46"/>
        <v>0</v>
      </c>
      <c r="Q265" s="185">
        <v>0</v>
      </c>
      <c r="R265" s="185">
        <f t="shared" si="47"/>
        <v>0</v>
      </c>
      <c r="S265" s="185">
        <v>0</v>
      </c>
      <c r="T265" s="186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3293</v>
      </c>
      <c r="AT265" s="187" t="s">
        <v>697</v>
      </c>
      <c r="AU265" s="187" t="s">
        <v>89</v>
      </c>
      <c r="AY265" s="18" t="s">
        <v>524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89</v>
      </c>
      <c r="BK265" s="188">
        <f t="shared" si="54"/>
        <v>0</v>
      </c>
      <c r="BL265" s="18" t="s">
        <v>958</v>
      </c>
      <c r="BM265" s="187" t="s">
        <v>3270</v>
      </c>
    </row>
    <row r="266" spans="1:65" s="2" customFormat="1" ht="16.5" customHeight="1">
      <c r="A266" s="35"/>
      <c r="B266" s="144"/>
      <c r="C266" s="176" t="s">
        <v>2212</v>
      </c>
      <c r="D266" s="176" t="s">
        <v>526</v>
      </c>
      <c r="E266" s="177" t="s">
        <v>5280</v>
      </c>
      <c r="F266" s="178" t="s">
        <v>5281</v>
      </c>
      <c r="G266" s="179" t="s">
        <v>879</v>
      </c>
      <c r="H266" s="180">
        <v>6</v>
      </c>
      <c r="I266" s="181"/>
      <c r="J266" s="180">
        <f t="shared" si="45"/>
        <v>0</v>
      </c>
      <c r="K266" s="182"/>
      <c r="L266" s="36"/>
      <c r="M266" s="183" t="s">
        <v>1</v>
      </c>
      <c r="N266" s="184" t="s">
        <v>42</v>
      </c>
      <c r="O266" s="61"/>
      <c r="P266" s="185">
        <f t="shared" si="46"/>
        <v>0</v>
      </c>
      <c r="Q266" s="185">
        <v>0</v>
      </c>
      <c r="R266" s="185">
        <f t="shared" si="47"/>
        <v>0</v>
      </c>
      <c r="S266" s="185">
        <v>0</v>
      </c>
      <c r="T266" s="186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958</v>
      </c>
      <c r="AT266" s="187" t="s">
        <v>526</v>
      </c>
      <c r="AU266" s="187" t="s">
        <v>89</v>
      </c>
      <c r="AY266" s="18" t="s">
        <v>524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89</v>
      </c>
      <c r="BK266" s="188">
        <f t="shared" si="54"/>
        <v>0</v>
      </c>
      <c r="BL266" s="18" t="s">
        <v>958</v>
      </c>
      <c r="BM266" s="187" t="s">
        <v>3282</v>
      </c>
    </row>
    <row r="267" spans="1:65" s="2" customFormat="1" ht="21.75" customHeight="1">
      <c r="A267" s="35"/>
      <c r="B267" s="144"/>
      <c r="C267" s="221" t="s">
        <v>2221</v>
      </c>
      <c r="D267" s="221" t="s">
        <v>697</v>
      </c>
      <c r="E267" s="222" t="s">
        <v>5282</v>
      </c>
      <c r="F267" s="223" t="s">
        <v>5283</v>
      </c>
      <c r="G267" s="224" t="s">
        <v>879</v>
      </c>
      <c r="H267" s="225">
        <v>6</v>
      </c>
      <c r="I267" s="226"/>
      <c r="J267" s="225">
        <f t="shared" si="45"/>
        <v>0</v>
      </c>
      <c r="K267" s="227"/>
      <c r="L267" s="228"/>
      <c r="M267" s="229" t="s">
        <v>1</v>
      </c>
      <c r="N267" s="230" t="s">
        <v>42</v>
      </c>
      <c r="O267" s="61"/>
      <c r="P267" s="185">
        <f t="shared" si="46"/>
        <v>0</v>
      </c>
      <c r="Q267" s="185">
        <v>0</v>
      </c>
      <c r="R267" s="185">
        <f t="shared" si="47"/>
        <v>0</v>
      </c>
      <c r="S267" s="185">
        <v>0</v>
      </c>
      <c r="T267" s="186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7" t="s">
        <v>3293</v>
      </c>
      <c r="AT267" s="187" t="s">
        <v>697</v>
      </c>
      <c r="AU267" s="187" t="s">
        <v>89</v>
      </c>
      <c r="AY267" s="18" t="s">
        <v>524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89</v>
      </c>
      <c r="BK267" s="188">
        <f t="shared" si="54"/>
        <v>0</v>
      </c>
      <c r="BL267" s="18" t="s">
        <v>958</v>
      </c>
      <c r="BM267" s="187" t="s">
        <v>3293</v>
      </c>
    </row>
    <row r="268" spans="1:65" s="2" customFormat="1" ht="16.5" customHeight="1">
      <c r="A268" s="35"/>
      <c r="B268" s="144"/>
      <c r="C268" s="176" t="s">
        <v>2232</v>
      </c>
      <c r="D268" s="176" t="s">
        <v>526</v>
      </c>
      <c r="E268" s="177" t="s">
        <v>5284</v>
      </c>
      <c r="F268" s="178" t="s">
        <v>5285</v>
      </c>
      <c r="G268" s="179" t="s">
        <v>879</v>
      </c>
      <c r="H268" s="180">
        <v>18</v>
      </c>
      <c r="I268" s="181"/>
      <c r="J268" s="180">
        <f t="shared" si="45"/>
        <v>0</v>
      </c>
      <c r="K268" s="182"/>
      <c r="L268" s="36"/>
      <c r="M268" s="183" t="s">
        <v>1</v>
      </c>
      <c r="N268" s="184" t="s">
        <v>42</v>
      </c>
      <c r="O268" s="61"/>
      <c r="P268" s="185">
        <f t="shared" si="46"/>
        <v>0</v>
      </c>
      <c r="Q268" s="185">
        <v>0</v>
      </c>
      <c r="R268" s="185">
        <f t="shared" si="47"/>
        <v>0</v>
      </c>
      <c r="S268" s="185">
        <v>0</v>
      </c>
      <c r="T268" s="186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7" t="s">
        <v>958</v>
      </c>
      <c r="AT268" s="187" t="s">
        <v>526</v>
      </c>
      <c r="AU268" s="187" t="s">
        <v>89</v>
      </c>
      <c r="AY268" s="18" t="s">
        <v>524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958</v>
      </c>
      <c r="BM268" s="187" t="s">
        <v>3304</v>
      </c>
    </row>
    <row r="269" spans="1:65" s="2" customFormat="1" ht="21.75" customHeight="1">
      <c r="A269" s="35"/>
      <c r="B269" s="144"/>
      <c r="C269" s="221" t="s">
        <v>2242</v>
      </c>
      <c r="D269" s="221" t="s">
        <v>697</v>
      </c>
      <c r="E269" s="222" t="s">
        <v>5286</v>
      </c>
      <c r="F269" s="223" t="s">
        <v>5287</v>
      </c>
      <c r="G269" s="224" t="s">
        <v>879</v>
      </c>
      <c r="H269" s="225">
        <v>18</v>
      </c>
      <c r="I269" s="226"/>
      <c r="J269" s="225">
        <f t="shared" si="45"/>
        <v>0</v>
      </c>
      <c r="K269" s="227"/>
      <c r="L269" s="228"/>
      <c r="M269" s="229" t="s">
        <v>1</v>
      </c>
      <c r="N269" s="230" t="s">
        <v>42</v>
      </c>
      <c r="O269" s="61"/>
      <c r="P269" s="185">
        <f t="shared" si="46"/>
        <v>0</v>
      </c>
      <c r="Q269" s="185">
        <v>0</v>
      </c>
      <c r="R269" s="185">
        <f t="shared" si="47"/>
        <v>0</v>
      </c>
      <c r="S269" s="185">
        <v>0</v>
      </c>
      <c r="T269" s="186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3293</v>
      </c>
      <c r="AT269" s="187" t="s">
        <v>697</v>
      </c>
      <c r="AU269" s="187" t="s">
        <v>89</v>
      </c>
      <c r="AY269" s="18" t="s">
        <v>524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958</v>
      </c>
      <c r="BM269" s="187" t="s">
        <v>3310</v>
      </c>
    </row>
    <row r="270" spans="1:65" s="2" customFormat="1" ht="21.75" customHeight="1">
      <c r="A270" s="35"/>
      <c r="B270" s="144"/>
      <c r="C270" s="176" t="s">
        <v>2251</v>
      </c>
      <c r="D270" s="176" t="s">
        <v>526</v>
      </c>
      <c r="E270" s="177" t="s">
        <v>5288</v>
      </c>
      <c r="F270" s="178" t="s">
        <v>5289</v>
      </c>
      <c r="G270" s="179" t="s">
        <v>879</v>
      </c>
      <c r="H270" s="180">
        <v>6</v>
      </c>
      <c r="I270" s="181"/>
      <c r="J270" s="180">
        <f t="shared" si="45"/>
        <v>0</v>
      </c>
      <c r="K270" s="182"/>
      <c r="L270" s="36"/>
      <c r="M270" s="183" t="s">
        <v>1</v>
      </c>
      <c r="N270" s="184" t="s">
        <v>42</v>
      </c>
      <c r="O270" s="61"/>
      <c r="P270" s="185">
        <f t="shared" si="46"/>
        <v>0</v>
      </c>
      <c r="Q270" s="185">
        <v>0</v>
      </c>
      <c r="R270" s="185">
        <f t="shared" si="47"/>
        <v>0</v>
      </c>
      <c r="S270" s="185">
        <v>0</v>
      </c>
      <c r="T270" s="186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7" t="s">
        <v>958</v>
      </c>
      <c r="AT270" s="187" t="s">
        <v>526</v>
      </c>
      <c r="AU270" s="187" t="s">
        <v>89</v>
      </c>
      <c r="AY270" s="18" t="s">
        <v>524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958</v>
      </c>
      <c r="BM270" s="187" t="s">
        <v>3320</v>
      </c>
    </row>
    <row r="271" spans="1:65" s="2" customFormat="1" ht="21.75" customHeight="1">
      <c r="A271" s="35"/>
      <c r="B271" s="144"/>
      <c r="C271" s="221" t="s">
        <v>2259</v>
      </c>
      <c r="D271" s="221" t="s">
        <v>697</v>
      </c>
      <c r="E271" s="222" t="s">
        <v>5290</v>
      </c>
      <c r="F271" s="223" t="s">
        <v>5291</v>
      </c>
      <c r="G271" s="224" t="s">
        <v>879</v>
      </c>
      <c r="H271" s="225">
        <v>6</v>
      </c>
      <c r="I271" s="226"/>
      <c r="J271" s="225">
        <f t="shared" si="45"/>
        <v>0</v>
      </c>
      <c r="K271" s="227"/>
      <c r="L271" s="228"/>
      <c r="M271" s="229" t="s">
        <v>1</v>
      </c>
      <c r="N271" s="230" t="s">
        <v>42</v>
      </c>
      <c r="O271" s="61"/>
      <c r="P271" s="185">
        <f t="shared" si="46"/>
        <v>0</v>
      </c>
      <c r="Q271" s="185">
        <v>0</v>
      </c>
      <c r="R271" s="185">
        <f t="shared" si="47"/>
        <v>0</v>
      </c>
      <c r="S271" s="185">
        <v>0</v>
      </c>
      <c r="T271" s="186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7" t="s">
        <v>3293</v>
      </c>
      <c r="AT271" s="187" t="s">
        <v>697</v>
      </c>
      <c r="AU271" s="187" t="s">
        <v>89</v>
      </c>
      <c r="AY271" s="18" t="s">
        <v>524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958</v>
      </c>
      <c r="BM271" s="187" t="s">
        <v>3330</v>
      </c>
    </row>
    <row r="272" spans="1:65" s="2" customFormat="1" ht="21.75" customHeight="1">
      <c r="A272" s="35"/>
      <c r="B272" s="144"/>
      <c r="C272" s="176" t="s">
        <v>2267</v>
      </c>
      <c r="D272" s="176" t="s">
        <v>526</v>
      </c>
      <c r="E272" s="177" t="s">
        <v>5292</v>
      </c>
      <c r="F272" s="178" t="s">
        <v>5293</v>
      </c>
      <c r="G272" s="179" t="s">
        <v>980</v>
      </c>
      <c r="H272" s="180">
        <v>520</v>
      </c>
      <c r="I272" s="181"/>
      <c r="J272" s="180">
        <f t="shared" si="45"/>
        <v>0</v>
      </c>
      <c r="K272" s="182"/>
      <c r="L272" s="36"/>
      <c r="M272" s="183" t="s">
        <v>1</v>
      </c>
      <c r="N272" s="184" t="s">
        <v>42</v>
      </c>
      <c r="O272" s="61"/>
      <c r="P272" s="185">
        <f t="shared" si="46"/>
        <v>0</v>
      </c>
      <c r="Q272" s="185">
        <v>0</v>
      </c>
      <c r="R272" s="185">
        <f t="shared" si="47"/>
        <v>0</v>
      </c>
      <c r="S272" s="185">
        <v>0</v>
      </c>
      <c r="T272" s="186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958</v>
      </c>
      <c r="AT272" s="187" t="s">
        <v>526</v>
      </c>
      <c r="AU272" s="187" t="s">
        <v>89</v>
      </c>
      <c r="AY272" s="18" t="s">
        <v>524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958</v>
      </c>
      <c r="BM272" s="187" t="s">
        <v>3339</v>
      </c>
    </row>
    <row r="273" spans="1:65" s="2" customFormat="1" ht="16.5" customHeight="1">
      <c r="A273" s="35"/>
      <c r="B273" s="144"/>
      <c r="C273" s="221" t="s">
        <v>2273</v>
      </c>
      <c r="D273" s="221" t="s">
        <v>697</v>
      </c>
      <c r="E273" s="222" t="s">
        <v>5294</v>
      </c>
      <c r="F273" s="223" t="s">
        <v>5295</v>
      </c>
      <c r="G273" s="224" t="s">
        <v>700</v>
      </c>
      <c r="H273" s="225">
        <v>70.2</v>
      </c>
      <c r="I273" s="226"/>
      <c r="J273" s="225">
        <f t="shared" si="45"/>
        <v>0</v>
      </c>
      <c r="K273" s="227"/>
      <c r="L273" s="228"/>
      <c r="M273" s="229" t="s">
        <v>1</v>
      </c>
      <c r="N273" s="230" t="s">
        <v>42</v>
      </c>
      <c r="O273" s="61"/>
      <c r="P273" s="185">
        <f t="shared" si="46"/>
        <v>0</v>
      </c>
      <c r="Q273" s="185">
        <v>0</v>
      </c>
      <c r="R273" s="185">
        <f t="shared" si="47"/>
        <v>0</v>
      </c>
      <c r="S273" s="185">
        <v>0</v>
      </c>
      <c r="T273" s="186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7" t="s">
        <v>3293</v>
      </c>
      <c r="AT273" s="187" t="s">
        <v>697</v>
      </c>
      <c r="AU273" s="187" t="s">
        <v>89</v>
      </c>
      <c r="AY273" s="18" t="s">
        <v>524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958</v>
      </c>
      <c r="BM273" s="187" t="s">
        <v>3353</v>
      </c>
    </row>
    <row r="274" spans="1:65" s="2" customFormat="1" ht="16.5" customHeight="1">
      <c r="A274" s="35"/>
      <c r="B274" s="144"/>
      <c r="C274" s="176" t="s">
        <v>2279</v>
      </c>
      <c r="D274" s="176" t="s">
        <v>526</v>
      </c>
      <c r="E274" s="177" t="s">
        <v>5296</v>
      </c>
      <c r="F274" s="178" t="s">
        <v>5297</v>
      </c>
      <c r="G274" s="179" t="s">
        <v>879</v>
      </c>
      <c r="H274" s="180">
        <v>4</v>
      </c>
      <c r="I274" s="181"/>
      <c r="J274" s="180">
        <f t="shared" si="45"/>
        <v>0</v>
      </c>
      <c r="K274" s="182"/>
      <c r="L274" s="36"/>
      <c r="M274" s="183" t="s">
        <v>1</v>
      </c>
      <c r="N274" s="184" t="s">
        <v>42</v>
      </c>
      <c r="O274" s="61"/>
      <c r="P274" s="185">
        <f t="shared" si="46"/>
        <v>0</v>
      </c>
      <c r="Q274" s="185">
        <v>0</v>
      </c>
      <c r="R274" s="185">
        <f t="shared" si="47"/>
        <v>0</v>
      </c>
      <c r="S274" s="185">
        <v>0</v>
      </c>
      <c r="T274" s="186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958</v>
      </c>
      <c r="AT274" s="187" t="s">
        <v>526</v>
      </c>
      <c r="AU274" s="187" t="s">
        <v>89</v>
      </c>
      <c r="AY274" s="18" t="s">
        <v>524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958</v>
      </c>
      <c r="BM274" s="187" t="s">
        <v>3368</v>
      </c>
    </row>
    <row r="275" spans="1:65" s="2" customFormat="1" ht="21.75" customHeight="1">
      <c r="A275" s="35"/>
      <c r="B275" s="144"/>
      <c r="C275" s="221" t="s">
        <v>2285</v>
      </c>
      <c r="D275" s="221" t="s">
        <v>697</v>
      </c>
      <c r="E275" s="222" t="s">
        <v>5298</v>
      </c>
      <c r="F275" s="223" t="s">
        <v>5299</v>
      </c>
      <c r="G275" s="224" t="s">
        <v>879</v>
      </c>
      <c r="H275" s="225">
        <v>4</v>
      </c>
      <c r="I275" s="226"/>
      <c r="J275" s="225">
        <f t="shared" si="45"/>
        <v>0</v>
      </c>
      <c r="K275" s="227"/>
      <c r="L275" s="228"/>
      <c r="M275" s="229" t="s">
        <v>1</v>
      </c>
      <c r="N275" s="230" t="s">
        <v>42</v>
      </c>
      <c r="O275" s="61"/>
      <c r="P275" s="185">
        <f t="shared" si="46"/>
        <v>0</v>
      </c>
      <c r="Q275" s="185">
        <v>0</v>
      </c>
      <c r="R275" s="185">
        <f t="shared" si="47"/>
        <v>0</v>
      </c>
      <c r="S275" s="185">
        <v>0</v>
      </c>
      <c r="T275" s="186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7" t="s">
        <v>3293</v>
      </c>
      <c r="AT275" s="187" t="s">
        <v>697</v>
      </c>
      <c r="AU275" s="187" t="s">
        <v>89</v>
      </c>
      <c r="AY275" s="18" t="s">
        <v>524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958</v>
      </c>
      <c r="BM275" s="187" t="s">
        <v>3382</v>
      </c>
    </row>
    <row r="276" spans="1:65" s="2" customFormat="1" ht="21.75" customHeight="1">
      <c r="A276" s="35"/>
      <c r="B276" s="144"/>
      <c r="C276" s="176" t="s">
        <v>2397</v>
      </c>
      <c r="D276" s="176" t="s">
        <v>526</v>
      </c>
      <c r="E276" s="177" t="s">
        <v>5300</v>
      </c>
      <c r="F276" s="178" t="s">
        <v>5301</v>
      </c>
      <c r="G276" s="179" t="s">
        <v>980</v>
      </c>
      <c r="H276" s="180">
        <v>450</v>
      </c>
      <c r="I276" s="181"/>
      <c r="J276" s="180">
        <f t="shared" si="45"/>
        <v>0</v>
      </c>
      <c r="K276" s="182"/>
      <c r="L276" s="36"/>
      <c r="M276" s="183" t="s">
        <v>1</v>
      </c>
      <c r="N276" s="184" t="s">
        <v>42</v>
      </c>
      <c r="O276" s="61"/>
      <c r="P276" s="185">
        <f t="shared" si="46"/>
        <v>0</v>
      </c>
      <c r="Q276" s="185">
        <v>0</v>
      </c>
      <c r="R276" s="185">
        <f t="shared" si="47"/>
        <v>0</v>
      </c>
      <c r="S276" s="185">
        <v>0</v>
      </c>
      <c r="T276" s="186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958</v>
      </c>
      <c r="AT276" s="187" t="s">
        <v>526</v>
      </c>
      <c r="AU276" s="187" t="s">
        <v>89</v>
      </c>
      <c r="AY276" s="18" t="s">
        <v>524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958</v>
      </c>
      <c r="BM276" s="187" t="s">
        <v>3396</v>
      </c>
    </row>
    <row r="277" spans="1:65" s="2" customFormat="1" ht="16.5" customHeight="1">
      <c r="A277" s="35"/>
      <c r="B277" s="144"/>
      <c r="C277" s="221" t="s">
        <v>2411</v>
      </c>
      <c r="D277" s="221" t="s">
        <v>697</v>
      </c>
      <c r="E277" s="222" t="s">
        <v>5302</v>
      </c>
      <c r="F277" s="223" t="s">
        <v>5303</v>
      </c>
      <c r="G277" s="224" t="s">
        <v>700</v>
      </c>
      <c r="H277" s="225">
        <v>423.9</v>
      </c>
      <c r="I277" s="226"/>
      <c r="J277" s="225">
        <f t="shared" ref="J277:J308" si="55">ROUND(I277*H277,3)</f>
        <v>0</v>
      </c>
      <c r="K277" s="227"/>
      <c r="L277" s="228"/>
      <c r="M277" s="229" t="s">
        <v>1</v>
      </c>
      <c r="N277" s="230" t="s">
        <v>42</v>
      </c>
      <c r="O277" s="61"/>
      <c r="P277" s="185">
        <f t="shared" ref="P277:P308" si="56">O277*H277</f>
        <v>0</v>
      </c>
      <c r="Q277" s="185">
        <v>0</v>
      </c>
      <c r="R277" s="185">
        <f t="shared" ref="R277:R308" si="57">Q277*H277</f>
        <v>0</v>
      </c>
      <c r="S277" s="185">
        <v>0</v>
      </c>
      <c r="T277" s="186">
        <f t="shared" ref="T277:T308" si="58"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7" t="s">
        <v>3293</v>
      </c>
      <c r="AT277" s="187" t="s">
        <v>697</v>
      </c>
      <c r="AU277" s="187" t="s">
        <v>89</v>
      </c>
      <c r="AY277" s="18" t="s">
        <v>524</v>
      </c>
      <c r="BE277" s="105">
        <f t="shared" ref="BE277:BE313" si="59">IF(N277="základná",J277,0)</f>
        <v>0</v>
      </c>
      <c r="BF277" s="105">
        <f t="shared" ref="BF277:BF313" si="60">IF(N277="znížená",J277,0)</f>
        <v>0</v>
      </c>
      <c r="BG277" s="105">
        <f t="shared" ref="BG277:BG313" si="61">IF(N277="zákl. prenesená",J277,0)</f>
        <v>0</v>
      </c>
      <c r="BH277" s="105">
        <f t="shared" ref="BH277:BH313" si="62">IF(N277="zníž. prenesená",J277,0)</f>
        <v>0</v>
      </c>
      <c r="BI277" s="105">
        <f t="shared" ref="BI277:BI313" si="63">IF(N277="nulová",J277,0)</f>
        <v>0</v>
      </c>
      <c r="BJ277" s="18" t="s">
        <v>89</v>
      </c>
      <c r="BK277" s="188">
        <f t="shared" ref="BK277:BK313" si="64">ROUND(I277*H277,3)</f>
        <v>0</v>
      </c>
      <c r="BL277" s="18" t="s">
        <v>958</v>
      </c>
      <c r="BM277" s="187" t="s">
        <v>3408</v>
      </c>
    </row>
    <row r="278" spans="1:65" s="2" customFormat="1" ht="21.75" customHeight="1">
      <c r="A278" s="35"/>
      <c r="B278" s="144"/>
      <c r="C278" s="176" t="s">
        <v>2416</v>
      </c>
      <c r="D278" s="176" t="s">
        <v>526</v>
      </c>
      <c r="E278" s="177" t="s">
        <v>5304</v>
      </c>
      <c r="F278" s="178" t="s">
        <v>5305</v>
      </c>
      <c r="G278" s="179" t="s">
        <v>980</v>
      </c>
      <c r="H278" s="180">
        <v>320</v>
      </c>
      <c r="I278" s="181"/>
      <c r="J278" s="180">
        <f t="shared" si="55"/>
        <v>0</v>
      </c>
      <c r="K278" s="182"/>
      <c r="L278" s="36"/>
      <c r="M278" s="183" t="s">
        <v>1</v>
      </c>
      <c r="N278" s="184" t="s">
        <v>42</v>
      </c>
      <c r="O278" s="61"/>
      <c r="P278" s="185">
        <f t="shared" si="56"/>
        <v>0</v>
      </c>
      <c r="Q278" s="185">
        <v>0</v>
      </c>
      <c r="R278" s="185">
        <f t="shared" si="57"/>
        <v>0</v>
      </c>
      <c r="S278" s="185">
        <v>0</v>
      </c>
      <c r="T278" s="186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958</v>
      </c>
      <c r="AT278" s="187" t="s">
        <v>526</v>
      </c>
      <c r="AU278" s="187" t="s">
        <v>89</v>
      </c>
      <c r="AY278" s="18" t="s">
        <v>524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89</v>
      </c>
      <c r="BK278" s="188">
        <f t="shared" si="64"/>
        <v>0</v>
      </c>
      <c r="BL278" s="18" t="s">
        <v>958</v>
      </c>
      <c r="BM278" s="187" t="s">
        <v>3421</v>
      </c>
    </row>
    <row r="279" spans="1:65" s="2" customFormat="1" ht="16.5" customHeight="1">
      <c r="A279" s="35"/>
      <c r="B279" s="144"/>
      <c r="C279" s="221" t="s">
        <v>2423</v>
      </c>
      <c r="D279" s="221" t="s">
        <v>697</v>
      </c>
      <c r="E279" s="222" t="s">
        <v>5306</v>
      </c>
      <c r="F279" s="223" t="s">
        <v>5307</v>
      </c>
      <c r="G279" s="224" t="s">
        <v>700</v>
      </c>
      <c r="H279" s="225">
        <v>200</v>
      </c>
      <c r="I279" s="226"/>
      <c r="J279" s="225">
        <f t="shared" si="55"/>
        <v>0</v>
      </c>
      <c r="K279" s="227"/>
      <c r="L279" s="228"/>
      <c r="M279" s="229" t="s">
        <v>1</v>
      </c>
      <c r="N279" s="230" t="s">
        <v>42</v>
      </c>
      <c r="O279" s="61"/>
      <c r="P279" s="185">
        <f t="shared" si="56"/>
        <v>0</v>
      </c>
      <c r="Q279" s="185">
        <v>0</v>
      </c>
      <c r="R279" s="185">
        <f t="shared" si="57"/>
        <v>0</v>
      </c>
      <c r="S279" s="185">
        <v>0</v>
      </c>
      <c r="T279" s="186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7" t="s">
        <v>3293</v>
      </c>
      <c r="AT279" s="187" t="s">
        <v>697</v>
      </c>
      <c r="AU279" s="187" t="s">
        <v>89</v>
      </c>
      <c r="AY279" s="18" t="s">
        <v>524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89</v>
      </c>
      <c r="BK279" s="188">
        <f t="shared" si="64"/>
        <v>0</v>
      </c>
      <c r="BL279" s="18" t="s">
        <v>958</v>
      </c>
      <c r="BM279" s="187" t="s">
        <v>3432</v>
      </c>
    </row>
    <row r="280" spans="1:65" s="2" customFormat="1" ht="21.75" customHeight="1">
      <c r="A280" s="35"/>
      <c r="B280" s="144"/>
      <c r="C280" s="176" t="s">
        <v>2429</v>
      </c>
      <c r="D280" s="176" t="s">
        <v>526</v>
      </c>
      <c r="E280" s="177" t="s">
        <v>5308</v>
      </c>
      <c r="F280" s="178" t="s">
        <v>5309</v>
      </c>
      <c r="G280" s="179" t="s">
        <v>879</v>
      </c>
      <c r="H280" s="180">
        <v>5</v>
      </c>
      <c r="I280" s="181"/>
      <c r="J280" s="180">
        <f t="shared" si="55"/>
        <v>0</v>
      </c>
      <c r="K280" s="182"/>
      <c r="L280" s="36"/>
      <c r="M280" s="183" t="s">
        <v>1</v>
      </c>
      <c r="N280" s="184" t="s">
        <v>42</v>
      </c>
      <c r="O280" s="61"/>
      <c r="P280" s="185">
        <f t="shared" si="56"/>
        <v>0</v>
      </c>
      <c r="Q280" s="185">
        <v>0</v>
      </c>
      <c r="R280" s="185">
        <f t="shared" si="57"/>
        <v>0</v>
      </c>
      <c r="S280" s="185">
        <v>0</v>
      </c>
      <c r="T280" s="186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958</v>
      </c>
      <c r="AT280" s="187" t="s">
        <v>526</v>
      </c>
      <c r="AU280" s="187" t="s">
        <v>89</v>
      </c>
      <c r="AY280" s="18" t="s">
        <v>524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89</v>
      </c>
      <c r="BK280" s="188">
        <f t="shared" si="64"/>
        <v>0</v>
      </c>
      <c r="BL280" s="18" t="s">
        <v>958</v>
      </c>
      <c r="BM280" s="187" t="s">
        <v>3448</v>
      </c>
    </row>
    <row r="281" spans="1:65" s="2" customFormat="1" ht="21.75" customHeight="1">
      <c r="A281" s="35"/>
      <c r="B281" s="144"/>
      <c r="C281" s="221" t="s">
        <v>2436</v>
      </c>
      <c r="D281" s="221" t="s">
        <v>697</v>
      </c>
      <c r="E281" s="222" t="s">
        <v>5310</v>
      </c>
      <c r="F281" s="223" t="s">
        <v>5311</v>
      </c>
      <c r="G281" s="224" t="s">
        <v>879</v>
      </c>
      <c r="H281" s="225">
        <v>5</v>
      </c>
      <c r="I281" s="226"/>
      <c r="J281" s="225">
        <f t="shared" si="55"/>
        <v>0</v>
      </c>
      <c r="K281" s="227"/>
      <c r="L281" s="228"/>
      <c r="M281" s="229" t="s">
        <v>1</v>
      </c>
      <c r="N281" s="230" t="s">
        <v>42</v>
      </c>
      <c r="O281" s="61"/>
      <c r="P281" s="185">
        <f t="shared" si="56"/>
        <v>0</v>
      </c>
      <c r="Q281" s="185">
        <v>0</v>
      </c>
      <c r="R281" s="185">
        <f t="shared" si="57"/>
        <v>0</v>
      </c>
      <c r="S281" s="185">
        <v>0</v>
      </c>
      <c r="T281" s="186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7" t="s">
        <v>3293</v>
      </c>
      <c r="AT281" s="187" t="s">
        <v>697</v>
      </c>
      <c r="AU281" s="187" t="s">
        <v>89</v>
      </c>
      <c r="AY281" s="18" t="s">
        <v>524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89</v>
      </c>
      <c r="BK281" s="188">
        <f t="shared" si="64"/>
        <v>0</v>
      </c>
      <c r="BL281" s="18" t="s">
        <v>958</v>
      </c>
      <c r="BM281" s="187" t="s">
        <v>3458</v>
      </c>
    </row>
    <row r="282" spans="1:65" s="2" customFormat="1" ht="21.75" customHeight="1">
      <c r="A282" s="35"/>
      <c r="B282" s="144"/>
      <c r="C282" s="221" t="s">
        <v>2451</v>
      </c>
      <c r="D282" s="221" t="s">
        <v>697</v>
      </c>
      <c r="E282" s="222" t="s">
        <v>5312</v>
      </c>
      <c r="F282" s="223" t="s">
        <v>5313</v>
      </c>
      <c r="G282" s="224" t="s">
        <v>879</v>
      </c>
      <c r="H282" s="225">
        <v>5</v>
      </c>
      <c r="I282" s="226"/>
      <c r="J282" s="225">
        <f t="shared" si="55"/>
        <v>0</v>
      </c>
      <c r="K282" s="227"/>
      <c r="L282" s="228"/>
      <c r="M282" s="229" t="s">
        <v>1</v>
      </c>
      <c r="N282" s="230" t="s">
        <v>42</v>
      </c>
      <c r="O282" s="61"/>
      <c r="P282" s="185">
        <f t="shared" si="56"/>
        <v>0</v>
      </c>
      <c r="Q282" s="185">
        <v>0</v>
      </c>
      <c r="R282" s="185">
        <f t="shared" si="57"/>
        <v>0</v>
      </c>
      <c r="S282" s="185">
        <v>0</v>
      </c>
      <c r="T282" s="186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3293</v>
      </c>
      <c r="AT282" s="187" t="s">
        <v>697</v>
      </c>
      <c r="AU282" s="187" t="s">
        <v>89</v>
      </c>
      <c r="AY282" s="18" t="s">
        <v>524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89</v>
      </c>
      <c r="BK282" s="188">
        <f t="shared" si="64"/>
        <v>0</v>
      </c>
      <c r="BL282" s="18" t="s">
        <v>958</v>
      </c>
      <c r="BM282" s="187" t="s">
        <v>3476</v>
      </c>
    </row>
    <row r="283" spans="1:65" s="2" customFormat="1" ht="21.75" customHeight="1">
      <c r="A283" s="35"/>
      <c r="B283" s="144"/>
      <c r="C283" s="176" t="s">
        <v>2456</v>
      </c>
      <c r="D283" s="176" t="s">
        <v>526</v>
      </c>
      <c r="E283" s="177" t="s">
        <v>5314</v>
      </c>
      <c r="F283" s="178" t="s">
        <v>5315</v>
      </c>
      <c r="G283" s="179" t="s">
        <v>879</v>
      </c>
      <c r="H283" s="180">
        <v>18</v>
      </c>
      <c r="I283" s="181"/>
      <c r="J283" s="180">
        <f t="shared" si="55"/>
        <v>0</v>
      </c>
      <c r="K283" s="182"/>
      <c r="L283" s="36"/>
      <c r="M283" s="183" t="s">
        <v>1</v>
      </c>
      <c r="N283" s="184" t="s">
        <v>42</v>
      </c>
      <c r="O283" s="61"/>
      <c r="P283" s="185">
        <f t="shared" si="56"/>
        <v>0</v>
      </c>
      <c r="Q283" s="185">
        <v>0</v>
      </c>
      <c r="R283" s="185">
        <f t="shared" si="57"/>
        <v>0</v>
      </c>
      <c r="S283" s="185">
        <v>0</v>
      </c>
      <c r="T283" s="186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7" t="s">
        <v>958</v>
      </c>
      <c r="AT283" s="187" t="s">
        <v>526</v>
      </c>
      <c r="AU283" s="187" t="s">
        <v>89</v>
      </c>
      <c r="AY283" s="18" t="s">
        <v>524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89</v>
      </c>
      <c r="BK283" s="188">
        <f t="shared" si="64"/>
        <v>0</v>
      </c>
      <c r="BL283" s="18" t="s">
        <v>958</v>
      </c>
      <c r="BM283" s="187" t="s">
        <v>3486</v>
      </c>
    </row>
    <row r="284" spans="1:65" s="2" customFormat="1" ht="21.75" customHeight="1">
      <c r="A284" s="35"/>
      <c r="B284" s="144"/>
      <c r="C284" s="221" t="s">
        <v>2460</v>
      </c>
      <c r="D284" s="221" t="s">
        <v>697</v>
      </c>
      <c r="E284" s="222" t="s">
        <v>5316</v>
      </c>
      <c r="F284" s="223" t="s">
        <v>5317</v>
      </c>
      <c r="G284" s="224" t="s">
        <v>879</v>
      </c>
      <c r="H284" s="225">
        <v>18</v>
      </c>
      <c r="I284" s="226"/>
      <c r="J284" s="225">
        <f t="shared" si="55"/>
        <v>0</v>
      </c>
      <c r="K284" s="227"/>
      <c r="L284" s="228"/>
      <c r="M284" s="229" t="s">
        <v>1</v>
      </c>
      <c r="N284" s="230" t="s">
        <v>42</v>
      </c>
      <c r="O284" s="61"/>
      <c r="P284" s="185">
        <f t="shared" si="56"/>
        <v>0</v>
      </c>
      <c r="Q284" s="185">
        <v>0</v>
      </c>
      <c r="R284" s="185">
        <f t="shared" si="57"/>
        <v>0</v>
      </c>
      <c r="S284" s="185">
        <v>0</v>
      </c>
      <c r="T284" s="186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7" t="s">
        <v>3293</v>
      </c>
      <c r="AT284" s="187" t="s">
        <v>697</v>
      </c>
      <c r="AU284" s="187" t="s">
        <v>89</v>
      </c>
      <c r="AY284" s="18" t="s">
        <v>524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89</v>
      </c>
      <c r="BK284" s="188">
        <f t="shared" si="64"/>
        <v>0</v>
      </c>
      <c r="BL284" s="18" t="s">
        <v>958</v>
      </c>
      <c r="BM284" s="187" t="s">
        <v>3496</v>
      </c>
    </row>
    <row r="285" spans="1:65" s="2" customFormat="1" ht="21.75" customHeight="1">
      <c r="A285" s="35"/>
      <c r="B285" s="144"/>
      <c r="C285" s="176" t="s">
        <v>2465</v>
      </c>
      <c r="D285" s="176" t="s">
        <v>526</v>
      </c>
      <c r="E285" s="177" t="s">
        <v>5318</v>
      </c>
      <c r="F285" s="178" t="s">
        <v>5319</v>
      </c>
      <c r="G285" s="179" t="s">
        <v>879</v>
      </c>
      <c r="H285" s="180">
        <v>52</v>
      </c>
      <c r="I285" s="181"/>
      <c r="J285" s="180">
        <f t="shared" si="55"/>
        <v>0</v>
      </c>
      <c r="K285" s="182"/>
      <c r="L285" s="36"/>
      <c r="M285" s="183" t="s">
        <v>1</v>
      </c>
      <c r="N285" s="184" t="s">
        <v>42</v>
      </c>
      <c r="O285" s="61"/>
      <c r="P285" s="185">
        <f t="shared" si="56"/>
        <v>0</v>
      </c>
      <c r="Q285" s="185">
        <v>0</v>
      </c>
      <c r="R285" s="185">
        <f t="shared" si="57"/>
        <v>0</v>
      </c>
      <c r="S285" s="185">
        <v>0</v>
      </c>
      <c r="T285" s="186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958</v>
      </c>
      <c r="AT285" s="187" t="s">
        <v>526</v>
      </c>
      <c r="AU285" s="187" t="s">
        <v>89</v>
      </c>
      <c r="AY285" s="18" t="s">
        <v>524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89</v>
      </c>
      <c r="BK285" s="188">
        <f t="shared" si="64"/>
        <v>0</v>
      </c>
      <c r="BL285" s="18" t="s">
        <v>958</v>
      </c>
      <c r="BM285" s="187" t="s">
        <v>3506</v>
      </c>
    </row>
    <row r="286" spans="1:65" s="2" customFormat="1" ht="16.5" customHeight="1">
      <c r="A286" s="35"/>
      <c r="B286" s="144"/>
      <c r="C286" s="221" t="s">
        <v>2470</v>
      </c>
      <c r="D286" s="221" t="s">
        <v>697</v>
      </c>
      <c r="E286" s="222" t="s">
        <v>5320</v>
      </c>
      <c r="F286" s="223" t="s">
        <v>5321</v>
      </c>
      <c r="G286" s="224" t="s">
        <v>879</v>
      </c>
      <c r="H286" s="225">
        <v>52</v>
      </c>
      <c r="I286" s="226"/>
      <c r="J286" s="225">
        <f t="shared" si="55"/>
        <v>0</v>
      </c>
      <c r="K286" s="227"/>
      <c r="L286" s="228"/>
      <c r="M286" s="229" t="s">
        <v>1</v>
      </c>
      <c r="N286" s="230" t="s">
        <v>42</v>
      </c>
      <c r="O286" s="61"/>
      <c r="P286" s="185">
        <f t="shared" si="56"/>
        <v>0</v>
      </c>
      <c r="Q286" s="185">
        <v>0</v>
      </c>
      <c r="R286" s="185">
        <f t="shared" si="57"/>
        <v>0</v>
      </c>
      <c r="S286" s="185">
        <v>0</v>
      </c>
      <c r="T286" s="186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3293</v>
      </c>
      <c r="AT286" s="187" t="s">
        <v>697</v>
      </c>
      <c r="AU286" s="187" t="s">
        <v>89</v>
      </c>
      <c r="AY286" s="18" t="s">
        <v>524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89</v>
      </c>
      <c r="BK286" s="188">
        <f t="shared" si="64"/>
        <v>0</v>
      </c>
      <c r="BL286" s="18" t="s">
        <v>958</v>
      </c>
      <c r="BM286" s="187" t="s">
        <v>3516</v>
      </c>
    </row>
    <row r="287" spans="1:65" s="2" customFormat="1" ht="21.75" customHeight="1">
      <c r="A287" s="35"/>
      <c r="B287" s="144"/>
      <c r="C287" s="176" t="s">
        <v>2476</v>
      </c>
      <c r="D287" s="176" t="s">
        <v>526</v>
      </c>
      <c r="E287" s="177" t="s">
        <v>5322</v>
      </c>
      <c r="F287" s="178" t="s">
        <v>5323</v>
      </c>
      <c r="G287" s="179" t="s">
        <v>879</v>
      </c>
      <c r="H287" s="180">
        <v>36</v>
      </c>
      <c r="I287" s="181"/>
      <c r="J287" s="180">
        <f t="shared" si="55"/>
        <v>0</v>
      </c>
      <c r="K287" s="182"/>
      <c r="L287" s="36"/>
      <c r="M287" s="183" t="s">
        <v>1</v>
      </c>
      <c r="N287" s="184" t="s">
        <v>42</v>
      </c>
      <c r="O287" s="61"/>
      <c r="P287" s="185">
        <f t="shared" si="56"/>
        <v>0</v>
      </c>
      <c r="Q287" s="185">
        <v>0</v>
      </c>
      <c r="R287" s="185">
        <f t="shared" si="57"/>
        <v>0</v>
      </c>
      <c r="S287" s="185">
        <v>0</v>
      </c>
      <c r="T287" s="186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958</v>
      </c>
      <c r="AT287" s="187" t="s">
        <v>526</v>
      </c>
      <c r="AU287" s="187" t="s">
        <v>89</v>
      </c>
      <c r="AY287" s="18" t="s">
        <v>524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89</v>
      </c>
      <c r="BK287" s="188">
        <f t="shared" si="64"/>
        <v>0</v>
      </c>
      <c r="BL287" s="18" t="s">
        <v>958</v>
      </c>
      <c r="BM287" s="187" t="s">
        <v>3526</v>
      </c>
    </row>
    <row r="288" spans="1:65" s="2" customFormat="1" ht="16.5" customHeight="1">
      <c r="A288" s="35"/>
      <c r="B288" s="144"/>
      <c r="C288" s="176" t="s">
        <v>2482</v>
      </c>
      <c r="D288" s="176" t="s">
        <v>526</v>
      </c>
      <c r="E288" s="177" t="s">
        <v>5324</v>
      </c>
      <c r="F288" s="178" t="s">
        <v>5325</v>
      </c>
      <c r="G288" s="179" t="s">
        <v>879</v>
      </c>
      <c r="H288" s="180">
        <v>83</v>
      </c>
      <c r="I288" s="181"/>
      <c r="J288" s="180">
        <f t="shared" si="55"/>
        <v>0</v>
      </c>
      <c r="K288" s="182"/>
      <c r="L288" s="36"/>
      <c r="M288" s="183" t="s">
        <v>1</v>
      </c>
      <c r="N288" s="184" t="s">
        <v>42</v>
      </c>
      <c r="O288" s="61"/>
      <c r="P288" s="185">
        <f t="shared" si="56"/>
        <v>0</v>
      </c>
      <c r="Q288" s="185">
        <v>0</v>
      </c>
      <c r="R288" s="185">
        <f t="shared" si="57"/>
        <v>0</v>
      </c>
      <c r="S288" s="185">
        <v>0</v>
      </c>
      <c r="T288" s="186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958</v>
      </c>
      <c r="AT288" s="187" t="s">
        <v>526</v>
      </c>
      <c r="AU288" s="187" t="s">
        <v>89</v>
      </c>
      <c r="AY288" s="18" t="s">
        <v>524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89</v>
      </c>
      <c r="BK288" s="188">
        <f t="shared" si="64"/>
        <v>0</v>
      </c>
      <c r="BL288" s="18" t="s">
        <v>958</v>
      </c>
      <c r="BM288" s="187" t="s">
        <v>3538</v>
      </c>
    </row>
    <row r="289" spans="1:65" s="2" customFormat="1" ht="16.5" customHeight="1">
      <c r="A289" s="35"/>
      <c r="B289" s="144"/>
      <c r="C289" s="221" t="s">
        <v>2489</v>
      </c>
      <c r="D289" s="221" t="s">
        <v>697</v>
      </c>
      <c r="E289" s="222" t="s">
        <v>5326</v>
      </c>
      <c r="F289" s="223" t="s">
        <v>5327</v>
      </c>
      <c r="G289" s="224" t="s">
        <v>879</v>
      </c>
      <c r="H289" s="225">
        <v>83</v>
      </c>
      <c r="I289" s="226"/>
      <c r="J289" s="225">
        <f t="shared" si="55"/>
        <v>0</v>
      </c>
      <c r="K289" s="227"/>
      <c r="L289" s="228"/>
      <c r="M289" s="229" t="s">
        <v>1</v>
      </c>
      <c r="N289" s="230" t="s">
        <v>42</v>
      </c>
      <c r="O289" s="61"/>
      <c r="P289" s="185">
        <f t="shared" si="56"/>
        <v>0</v>
      </c>
      <c r="Q289" s="185">
        <v>0</v>
      </c>
      <c r="R289" s="185">
        <f t="shared" si="57"/>
        <v>0</v>
      </c>
      <c r="S289" s="185">
        <v>0</v>
      </c>
      <c r="T289" s="186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7" t="s">
        <v>3293</v>
      </c>
      <c r="AT289" s="187" t="s">
        <v>697</v>
      </c>
      <c r="AU289" s="187" t="s">
        <v>89</v>
      </c>
      <c r="AY289" s="18" t="s">
        <v>524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89</v>
      </c>
      <c r="BK289" s="188">
        <f t="shared" si="64"/>
        <v>0</v>
      </c>
      <c r="BL289" s="18" t="s">
        <v>958</v>
      </c>
      <c r="BM289" s="187" t="s">
        <v>3553</v>
      </c>
    </row>
    <row r="290" spans="1:65" s="2" customFormat="1" ht="21.75" customHeight="1">
      <c r="A290" s="35"/>
      <c r="B290" s="144"/>
      <c r="C290" s="176" t="s">
        <v>2495</v>
      </c>
      <c r="D290" s="176" t="s">
        <v>526</v>
      </c>
      <c r="E290" s="177" t="s">
        <v>5328</v>
      </c>
      <c r="F290" s="178" t="s">
        <v>5329</v>
      </c>
      <c r="G290" s="179" t="s">
        <v>980</v>
      </c>
      <c r="H290" s="180">
        <v>1460</v>
      </c>
      <c r="I290" s="181"/>
      <c r="J290" s="180">
        <f t="shared" si="55"/>
        <v>0</v>
      </c>
      <c r="K290" s="182"/>
      <c r="L290" s="36"/>
      <c r="M290" s="183" t="s">
        <v>1</v>
      </c>
      <c r="N290" s="184" t="s">
        <v>42</v>
      </c>
      <c r="O290" s="61"/>
      <c r="P290" s="185">
        <f t="shared" si="56"/>
        <v>0</v>
      </c>
      <c r="Q290" s="185">
        <v>0</v>
      </c>
      <c r="R290" s="185">
        <f t="shared" si="57"/>
        <v>0</v>
      </c>
      <c r="S290" s="185">
        <v>0</v>
      </c>
      <c r="T290" s="186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7" t="s">
        <v>958</v>
      </c>
      <c r="AT290" s="187" t="s">
        <v>526</v>
      </c>
      <c r="AU290" s="187" t="s">
        <v>89</v>
      </c>
      <c r="AY290" s="18" t="s">
        <v>524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89</v>
      </c>
      <c r="BK290" s="188">
        <f t="shared" si="64"/>
        <v>0</v>
      </c>
      <c r="BL290" s="18" t="s">
        <v>958</v>
      </c>
      <c r="BM290" s="187" t="s">
        <v>3563</v>
      </c>
    </row>
    <row r="291" spans="1:65" s="2" customFormat="1" ht="16.5" customHeight="1">
      <c r="A291" s="35"/>
      <c r="B291" s="144"/>
      <c r="C291" s="221" t="s">
        <v>2502</v>
      </c>
      <c r="D291" s="221" t="s">
        <v>697</v>
      </c>
      <c r="E291" s="222" t="s">
        <v>5330</v>
      </c>
      <c r="F291" s="223" t="s">
        <v>5331</v>
      </c>
      <c r="G291" s="224" t="s">
        <v>980</v>
      </c>
      <c r="H291" s="225">
        <v>1460</v>
      </c>
      <c r="I291" s="226"/>
      <c r="J291" s="225">
        <f t="shared" si="55"/>
        <v>0</v>
      </c>
      <c r="K291" s="227"/>
      <c r="L291" s="228"/>
      <c r="M291" s="229" t="s">
        <v>1</v>
      </c>
      <c r="N291" s="230" t="s">
        <v>42</v>
      </c>
      <c r="O291" s="61"/>
      <c r="P291" s="185">
        <f t="shared" si="56"/>
        <v>0</v>
      </c>
      <c r="Q291" s="185">
        <v>0</v>
      </c>
      <c r="R291" s="185">
        <f t="shared" si="57"/>
        <v>0</v>
      </c>
      <c r="S291" s="185">
        <v>0</v>
      </c>
      <c r="T291" s="186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7" t="s">
        <v>3293</v>
      </c>
      <c r="AT291" s="187" t="s">
        <v>697</v>
      </c>
      <c r="AU291" s="187" t="s">
        <v>89</v>
      </c>
      <c r="AY291" s="18" t="s">
        <v>524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89</v>
      </c>
      <c r="BK291" s="188">
        <f t="shared" si="64"/>
        <v>0</v>
      </c>
      <c r="BL291" s="18" t="s">
        <v>958</v>
      </c>
      <c r="BM291" s="187" t="s">
        <v>3573</v>
      </c>
    </row>
    <row r="292" spans="1:65" s="2" customFormat="1" ht="21.75" customHeight="1">
      <c r="A292" s="35"/>
      <c r="B292" s="144"/>
      <c r="C292" s="176" t="s">
        <v>2510</v>
      </c>
      <c r="D292" s="176" t="s">
        <v>526</v>
      </c>
      <c r="E292" s="177" t="s">
        <v>5332</v>
      </c>
      <c r="F292" s="178" t="s">
        <v>5333</v>
      </c>
      <c r="G292" s="179" t="s">
        <v>980</v>
      </c>
      <c r="H292" s="180">
        <v>750</v>
      </c>
      <c r="I292" s="181"/>
      <c r="J292" s="180">
        <f t="shared" si="55"/>
        <v>0</v>
      </c>
      <c r="K292" s="182"/>
      <c r="L292" s="36"/>
      <c r="M292" s="183" t="s">
        <v>1</v>
      </c>
      <c r="N292" s="184" t="s">
        <v>42</v>
      </c>
      <c r="O292" s="61"/>
      <c r="P292" s="185">
        <f t="shared" si="56"/>
        <v>0</v>
      </c>
      <c r="Q292" s="185">
        <v>0</v>
      </c>
      <c r="R292" s="185">
        <f t="shared" si="57"/>
        <v>0</v>
      </c>
      <c r="S292" s="185">
        <v>0</v>
      </c>
      <c r="T292" s="186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7" t="s">
        <v>958</v>
      </c>
      <c r="AT292" s="187" t="s">
        <v>526</v>
      </c>
      <c r="AU292" s="187" t="s">
        <v>89</v>
      </c>
      <c r="AY292" s="18" t="s">
        <v>524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89</v>
      </c>
      <c r="BK292" s="188">
        <f t="shared" si="64"/>
        <v>0</v>
      </c>
      <c r="BL292" s="18" t="s">
        <v>958</v>
      </c>
      <c r="BM292" s="187" t="s">
        <v>3583</v>
      </c>
    </row>
    <row r="293" spans="1:65" s="2" customFormat="1" ht="16.5" customHeight="1">
      <c r="A293" s="35"/>
      <c r="B293" s="144"/>
      <c r="C293" s="221" t="s">
        <v>2515</v>
      </c>
      <c r="D293" s="221" t="s">
        <v>697</v>
      </c>
      <c r="E293" s="222" t="s">
        <v>5334</v>
      </c>
      <c r="F293" s="223" t="s">
        <v>5335</v>
      </c>
      <c r="G293" s="224" t="s">
        <v>980</v>
      </c>
      <c r="H293" s="225">
        <v>750</v>
      </c>
      <c r="I293" s="226"/>
      <c r="J293" s="225">
        <f t="shared" si="55"/>
        <v>0</v>
      </c>
      <c r="K293" s="227"/>
      <c r="L293" s="228"/>
      <c r="M293" s="229" t="s">
        <v>1</v>
      </c>
      <c r="N293" s="230" t="s">
        <v>42</v>
      </c>
      <c r="O293" s="61"/>
      <c r="P293" s="185">
        <f t="shared" si="56"/>
        <v>0</v>
      </c>
      <c r="Q293" s="185">
        <v>0</v>
      </c>
      <c r="R293" s="185">
        <f t="shared" si="57"/>
        <v>0</v>
      </c>
      <c r="S293" s="185">
        <v>0</v>
      </c>
      <c r="T293" s="186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7" t="s">
        <v>3293</v>
      </c>
      <c r="AT293" s="187" t="s">
        <v>697</v>
      </c>
      <c r="AU293" s="187" t="s">
        <v>89</v>
      </c>
      <c r="AY293" s="18" t="s">
        <v>524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89</v>
      </c>
      <c r="BK293" s="188">
        <f t="shared" si="64"/>
        <v>0</v>
      </c>
      <c r="BL293" s="18" t="s">
        <v>958</v>
      </c>
      <c r="BM293" s="187" t="s">
        <v>3595</v>
      </c>
    </row>
    <row r="294" spans="1:65" s="2" customFormat="1" ht="21.75" customHeight="1">
      <c r="A294" s="35"/>
      <c r="B294" s="144"/>
      <c r="C294" s="176" t="s">
        <v>2521</v>
      </c>
      <c r="D294" s="176" t="s">
        <v>526</v>
      </c>
      <c r="E294" s="177" t="s">
        <v>5336</v>
      </c>
      <c r="F294" s="178" t="s">
        <v>5337</v>
      </c>
      <c r="G294" s="179" t="s">
        <v>980</v>
      </c>
      <c r="H294" s="180">
        <v>130</v>
      </c>
      <c r="I294" s="181"/>
      <c r="J294" s="180">
        <f t="shared" si="55"/>
        <v>0</v>
      </c>
      <c r="K294" s="182"/>
      <c r="L294" s="36"/>
      <c r="M294" s="183" t="s">
        <v>1</v>
      </c>
      <c r="N294" s="184" t="s">
        <v>42</v>
      </c>
      <c r="O294" s="61"/>
      <c r="P294" s="185">
        <f t="shared" si="56"/>
        <v>0</v>
      </c>
      <c r="Q294" s="185">
        <v>0</v>
      </c>
      <c r="R294" s="185">
        <f t="shared" si="57"/>
        <v>0</v>
      </c>
      <c r="S294" s="185">
        <v>0</v>
      </c>
      <c r="T294" s="186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7" t="s">
        <v>958</v>
      </c>
      <c r="AT294" s="187" t="s">
        <v>526</v>
      </c>
      <c r="AU294" s="187" t="s">
        <v>89</v>
      </c>
      <c r="AY294" s="18" t="s">
        <v>524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89</v>
      </c>
      <c r="BK294" s="188">
        <f t="shared" si="64"/>
        <v>0</v>
      </c>
      <c r="BL294" s="18" t="s">
        <v>958</v>
      </c>
      <c r="BM294" s="187" t="s">
        <v>3604</v>
      </c>
    </row>
    <row r="295" spans="1:65" s="2" customFormat="1" ht="21.75" customHeight="1">
      <c r="A295" s="35"/>
      <c r="B295" s="144"/>
      <c r="C295" s="221" t="s">
        <v>2530</v>
      </c>
      <c r="D295" s="221" t="s">
        <v>697</v>
      </c>
      <c r="E295" s="222" t="s">
        <v>5338</v>
      </c>
      <c r="F295" s="223" t="s">
        <v>5339</v>
      </c>
      <c r="G295" s="224" t="s">
        <v>980</v>
      </c>
      <c r="H295" s="225">
        <v>130</v>
      </c>
      <c r="I295" s="226"/>
      <c r="J295" s="225">
        <f t="shared" si="55"/>
        <v>0</v>
      </c>
      <c r="K295" s="227"/>
      <c r="L295" s="228"/>
      <c r="M295" s="229" t="s">
        <v>1</v>
      </c>
      <c r="N295" s="230" t="s">
        <v>42</v>
      </c>
      <c r="O295" s="61"/>
      <c r="P295" s="185">
        <f t="shared" si="56"/>
        <v>0</v>
      </c>
      <c r="Q295" s="185">
        <v>0</v>
      </c>
      <c r="R295" s="185">
        <f t="shared" si="57"/>
        <v>0</v>
      </c>
      <c r="S295" s="185">
        <v>0</v>
      </c>
      <c r="T295" s="186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7" t="s">
        <v>3293</v>
      </c>
      <c r="AT295" s="187" t="s">
        <v>697</v>
      </c>
      <c r="AU295" s="187" t="s">
        <v>89</v>
      </c>
      <c r="AY295" s="18" t="s">
        <v>524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89</v>
      </c>
      <c r="BK295" s="188">
        <f t="shared" si="64"/>
        <v>0</v>
      </c>
      <c r="BL295" s="18" t="s">
        <v>958</v>
      </c>
      <c r="BM295" s="187" t="s">
        <v>3613</v>
      </c>
    </row>
    <row r="296" spans="1:65" s="2" customFormat="1" ht="21.75" customHeight="1">
      <c r="A296" s="35"/>
      <c r="B296" s="144"/>
      <c r="C296" s="176" t="s">
        <v>2538</v>
      </c>
      <c r="D296" s="176" t="s">
        <v>526</v>
      </c>
      <c r="E296" s="177" t="s">
        <v>5340</v>
      </c>
      <c r="F296" s="178" t="s">
        <v>5341</v>
      </c>
      <c r="G296" s="179" t="s">
        <v>980</v>
      </c>
      <c r="H296" s="180">
        <v>2540</v>
      </c>
      <c r="I296" s="181"/>
      <c r="J296" s="180">
        <f t="shared" si="55"/>
        <v>0</v>
      </c>
      <c r="K296" s="182"/>
      <c r="L296" s="36"/>
      <c r="M296" s="183" t="s">
        <v>1</v>
      </c>
      <c r="N296" s="184" t="s">
        <v>42</v>
      </c>
      <c r="O296" s="61"/>
      <c r="P296" s="185">
        <f t="shared" si="56"/>
        <v>0</v>
      </c>
      <c r="Q296" s="185">
        <v>0</v>
      </c>
      <c r="R296" s="185">
        <f t="shared" si="57"/>
        <v>0</v>
      </c>
      <c r="S296" s="185">
        <v>0</v>
      </c>
      <c r="T296" s="186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7" t="s">
        <v>958</v>
      </c>
      <c r="AT296" s="187" t="s">
        <v>526</v>
      </c>
      <c r="AU296" s="187" t="s">
        <v>89</v>
      </c>
      <c r="AY296" s="18" t="s">
        <v>524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89</v>
      </c>
      <c r="BK296" s="188">
        <f t="shared" si="64"/>
        <v>0</v>
      </c>
      <c r="BL296" s="18" t="s">
        <v>958</v>
      </c>
      <c r="BM296" s="187" t="s">
        <v>3621</v>
      </c>
    </row>
    <row r="297" spans="1:65" s="2" customFormat="1" ht="16.5" customHeight="1">
      <c r="A297" s="35"/>
      <c r="B297" s="144"/>
      <c r="C297" s="221" t="s">
        <v>2557</v>
      </c>
      <c r="D297" s="221" t="s">
        <v>697</v>
      </c>
      <c r="E297" s="222" t="s">
        <v>5342</v>
      </c>
      <c r="F297" s="223" t="s">
        <v>5343</v>
      </c>
      <c r="G297" s="224" t="s">
        <v>980</v>
      </c>
      <c r="H297" s="225">
        <v>2540</v>
      </c>
      <c r="I297" s="226"/>
      <c r="J297" s="225">
        <f t="shared" si="55"/>
        <v>0</v>
      </c>
      <c r="K297" s="227"/>
      <c r="L297" s="228"/>
      <c r="M297" s="229" t="s">
        <v>1</v>
      </c>
      <c r="N297" s="230" t="s">
        <v>42</v>
      </c>
      <c r="O297" s="61"/>
      <c r="P297" s="185">
        <f t="shared" si="56"/>
        <v>0</v>
      </c>
      <c r="Q297" s="185">
        <v>0</v>
      </c>
      <c r="R297" s="185">
        <f t="shared" si="57"/>
        <v>0</v>
      </c>
      <c r="S297" s="185">
        <v>0</v>
      </c>
      <c r="T297" s="186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7" t="s">
        <v>3293</v>
      </c>
      <c r="AT297" s="187" t="s">
        <v>697</v>
      </c>
      <c r="AU297" s="187" t="s">
        <v>89</v>
      </c>
      <c r="AY297" s="18" t="s">
        <v>524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89</v>
      </c>
      <c r="BK297" s="188">
        <f t="shared" si="64"/>
        <v>0</v>
      </c>
      <c r="BL297" s="18" t="s">
        <v>958</v>
      </c>
      <c r="BM297" s="187" t="s">
        <v>5344</v>
      </c>
    </row>
    <row r="298" spans="1:65" s="2" customFormat="1" ht="21.75" customHeight="1">
      <c r="A298" s="35"/>
      <c r="B298" s="144"/>
      <c r="C298" s="176" t="s">
        <v>2567</v>
      </c>
      <c r="D298" s="176" t="s">
        <v>526</v>
      </c>
      <c r="E298" s="177" t="s">
        <v>5345</v>
      </c>
      <c r="F298" s="178" t="s">
        <v>5346</v>
      </c>
      <c r="G298" s="179" t="s">
        <v>980</v>
      </c>
      <c r="H298" s="180">
        <v>21260</v>
      </c>
      <c r="I298" s="181"/>
      <c r="J298" s="180">
        <f t="shared" si="55"/>
        <v>0</v>
      </c>
      <c r="K298" s="182"/>
      <c r="L298" s="36"/>
      <c r="M298" s="183" t="s">
        <v>1</v>
      </c>
      <c r="N298" s="184" t="s">
        <v>42</v>
      </c>
      <c r="O298" s="61"/>
      <c r="P298" s="185">
        <f t="shared" si="56"/>
        <v>0</v>
      </c>
      <c r="Q298" s="185">
        <v>0</v>
      </c>
      <c r="R298" s="185">
        <f t="shared" si="57"/>
        <v>0</v>
      </c>
      <c r="S298" s="185">
        <v>0</v>
      </c>
      <c r="T298" s="186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7" t="s">
        <v>958</v>
      </c>
      <c r="AT298" s="187" t="s">
        <v>526</v>
      </c>
      <c r="AU298" s="187" t="s">
        <v>89</v>
      </c>
      <c r="AY298" s="18" t="s">
        <v>524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89</v>
      </c>
      <c r="BK298" s="188">
        <f t="shared" si="64"/>
        <v>0</v>
      </c>
      <c r="BL298" s="18" t="s">
        <v>958</v>
      </c>
      <c r="BM298" s="187" t="s">
        <v>3633</v>
      </c>
    </row>
    <row r="299" spans="1:65" s="2" customFormat="1" ht="16.5" customHeight="1">
      <c r="A299" s="35"/>
      <c r="B299" s="144"/>
      <c r="C299" s="221" t="s">
        <v>2579</v>
      </c>
      <c r="D299" s="221" t="s">
        <v>697</v>
      </c>
      <c r="E299" s="222" t="s">
        <v>5347</v>
      </c>
      <c r="F299" s="223" t="s">
        <v>5348</v>
      </c>
      <c r="G299" s="224" t="s">
        <v>980</v>
      </c>
      <c r="H299" s="225">
        <v>21260</v>
      </c>
      <c r="I299" s="226"/>
      <c r="J299" s="225">
        <f t="shared" si="55"/>
        <v>0</v>
      </c>
      <c r="K299" s="227"/>
      <c r="L299" s="228"/>
      <c r="M299" s="229" t="s">
        <v>1</v>
      </c>
      <c r="N299" s="230" t="s">
        <v>42</v>
      </c>
      <c r="O299" s="61"/>
      <c r="P299" s="185">
        <f t="shared" si="56"/>
        <v>0</v>
      </c>
      <c r="Q299" s="185">
        <v>0</v>
      </c>
      <c r="R299" s="185">
        <f t="shared" si="57"/>
        <v>0</v>
      </c>
      <c r="S299" s="185">
        <v>0</v>
      </c>
      <c r="T299" s="186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7" t="s">
        <v>3293</v>
      </c>
      <c r="AT299" s="187" t="s">
        <v>697</v>
      </c>
      <c r="AU299" s="187" t="s">
        <v>89</v>
      </c>
      <c r="AY299" s="18" t="s">
        <v>524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89</v>
      </c>
      <c r="BK299" s="188">
        <f t="shared" si="64"/>
        <v>0</v>
      </c>
      <c r="BL299" s="18" t="s">
        <v>958</v>
      </c>
      <c r="BM299" s="187" t="s">
        <v>3641</v>
      </c>
    </row>
    <row r="300" spans="1:65" s="2" customFormat="1" ht="21.75" customHeight="1">
      <c r="A300" s="35"/>
      <c r="B300" s="144"/>
      <c r="C300" s="176" t="s">
        <v>2588</v>
      </c>
      <c r="D300" s="176" t="s">
        <v>526</v>
      </c>
      <c r="E300" s="177" t="s">
        <v>5349</v>
      </c>
      <c r="F300" s="178" t="s">
        <v>5350</v>
      </c>
      <c r="G300" s="179" t="s">
        <v>980</v>
      </c>
      <c r="H300" s="180">
        <v>18990</v>
      </c>
      <c r="I300" s="181"/>
      <c r="J300" s="180">
        <f t="shared" si="55"/>
        <v>0</v>
      </c>
      <c r="K300" s="182"/>
      <c r="L300" s="36"/>
      <c r="M300" s="183" t="s">
        <v>1</v>
      </c>
      <c r="N300" s="184" t="s">
        <v>42</v>
      </c>
      <c r="O300" s="61"/>
      <c r="P300" s="185">
        <f t="shared" si="56"/>
        <v>0</v>
      </c>
      <c r="Q300" s="185">
        <v>0</v>
      </c>
      <c r="R300" s="185">
        <f t="shared" si="57"/>
        <v>0</v>
      </c>
      <c r="S300" s="185">
        <v>0</v>
      </c>
      <c r="T300" s="186">
        <f t="shared" si="5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7" t="s">
        <v>958</v>
      </c>
      <c r="AT300" s="187" t="s">
        <v>526</v>
      </c>
      <c r="AU300" s="187" t="s">
        <v>89</v>
      </c>
      <c r="AY300" s="18" t="s">
        <v>524</v>
      </c>
      <c r="BE300" s="105">
        <f t="shared" si="59"/>
        <v>0</v>
      </c>
      <c r="BF300" s="105">
        <f t="shared" si="60"/>
        <v>0</v>
      </c>
      <c r="BG300" s="105">
        <f t="shared" si="61"/>
        <v>0</v>
      </c>
      <c r="BH300" s="105">
        <f t="shared" si="62"/>
        <v>0</v>
      </c>
      <c r="BI300" s="105">
        <f t="shared" si="63"/>
        <v>0</v>
      </c>
      <c r="BJ300" s="18" t="s">
        <v>89</v>
      </c>
      <c r="BK300" s="188">
        <f t="shared" si="64"/>
        <v>0</v>
      </c>
      <c r="BL300" s="18" t="s">
        <v>958</v>
      </c>
      <c r="BM300" s="187" t="s">
        <v>3649</v>
      </c>
    </row>
    <row r="301" spans="1:65" s="2" customFormat="1" ht="16.5" customHeight="1">
      <c r="A301" s="35"/>
      <c r="B301" s="144"/>
      <c r="C301" s="221" t="s">
        <v>2595</v>
      </c>
      <c r="D301" s="221" t="s">
        <v>697</v>
      </c>
      <c r="E301" s="222" t="s">
        <v>5351</v>
      </c>
      <c r="F301" s="223" t="s">
        <v>5352</v>
      </c>
      <c r="G301" s="224" t="s">
        <v>980</v>
      </c>
      <c r="H301" s="225">
        <v>18990</v>
      </c>
      <c r="I301" s="226"/>
      <c r="J301" s="225">
        <f t="shared" si="55"/>
        <v>0</v>
      </c>
      <c r="K301" s="227"/>
      <c r="L301" s="228"/>
      <c r="M301" s="229" t="s">
        <v>1</v>
      </c>
      <c r="N301" s="230" t="s">
        <v>42</v>
      </c>
      <c r="O301" s="61"/>
      <c r="P301" s="185">
        <f t="shared" si="56"/>
        <v>0</v>
      </c>
      <c r="Q301" s="185">
        <v>0</v>
      </c>
      <c r="R301" s="185">
        <f t="shared" si="57"/>
        <v>0</v>
      </c>
      <c r="S301" s="185">
        <v>0</v>
      </c>
      <c r="T301" s="186">
        <f t="shared" si="5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7" t="s">
        <v>3293</v>
      </c>
      <c r="AT301" s="187" t="s">
        <v>697</v>
      </c>
      <c r="AU301" s="187" t="s">
        <v>89</v>
      </c>
      <c r="AY301" s="18" t="s">
        <v>524</v>
      </c>
      <c r="BE301" s="105">
        <f t="shared" si="59"/>
        <v>0</v>
      </c>
      <c r="BF301" s="105">
        <f t="shared" si="60"/>
        <v>0</v>
      </c>
      <c r="BG301" s="105">
        <f t="shared" si="61"/>
        <v>0</v>
      </c>
      <c r="BH301" s="105">
        <f t="shared" si="62"/>
        <v>0</v>
      </c>
      <c r="BI301" s="105">
        <f t="shared" si="63"/>
        <v>0</v>
      </c>
      <c r="BJ301" s="18" t="s">
        <v>89</v>
      </c>
      <c r="BK301" s="188">
        <f t="shared" si="64"/>
        <v>0</v>
      </c>
      <c r="BL301" s="18" t="s">
        <v>958</v>
      </c>
      <c r="BM301" s="187" t="s">
        <v>3657</v>
      </c>
    </row>
    <row r="302" spans="1:65" s="2" customFormat="1" ht="21.75" customHeight="1">
      <c r="A302" s="35"/>
      <c r="B302" s="144"/>
      <c r="C302" s="176" t="s">
        <v>2601</v>
      </c>
      <c r="D302" s="176" t="s">
        <v>526</v>
      </c>
      <c r="E302" s="177" t="s">
        <v>5353</v>
      </c>
      <c r="F302" s="178" t="s">
        <v>5354</v>
      </c>
      <c r="G302" s="179" t="s">
        <v>980</v>
      </c>
      <c r="H302" s="180">
        <v>760</v>
      </c>
      <c r="I302" s="181"/>
      <c r="J302" s="180">
        <f t="shared" si="55"/>
        <v>0</v>
      </c>
      <c r="K302" s="182"/>
      <c r="L302" s="36"/>
      <c r="M302" s="183" t="s">
        <v>1</v>
      </c>
      <c r="N302" s="184" t="s">
        <v>42</v>
      </c>
      <c r="O302" s="61"/>
      <c r="P302" s="185">
        <f t="shared" si="56"/>
        <v>0</v>
      </c>
      <c r="Q302" s="185">
        <v>0</v>
      </c>
      <c r="R302" s="185">
        <f t="shared" si="57"/>
        <v>0</v>
      </c>
      <c r="S302" s="185">
        <v>0</v>
      </c>
      <c r="T302" s="186">
        <f t="shared" si="5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7" t="s">
        <v>958</v>
      </c>
      <c r="AT302" s="187" t="s">
        <v>526</v>
      </c>
      <c r="AU302" s="187" t="s">
        <v>89</v>
      </c>
      <c r="AY302" s="18" t="s">
        <v>524</v>
      </c>
      <c r="BE302" s="105">
        <f t="shared" si="59"/>
        <v>0</v>
      </c>
      <c r="BF302" s="105">
        <f t="shared" si="60"/>
        <v>0</v>
      </c>
      <c r="BG302" s="105">
        <f t="shared" si="61"/>
        <v>0</v>
      </c>
      <c r="BH302" s="105">
        <f t="shared" si="62"/>
        <v>0</v>
      </c>
      <c r="BI302" s="105">
        <f t="shared" si="63"/>
        <v>0</v>
      </c>
      <c r="BJ302" s="18" t="s">
        <v>89</v>
      </c>
      <c r="BK302" s="188">
        <f t="shared" si="64"/>
        <v>0</v>
      </c>
      <c r="BL302" s="18" t="s">
        <v>958</v>
      </c>
      <c r="BM302" s="187" t="s">
        <v>3661</v>
      </c>
    </row>
    <row r="303" spans="1:65" s="2" customFormat="1" ht="16.5" customHeight="1">
      <c r="A303" s="35"/>
      <c r="B303" s="144"/>
      <c r="C303" s="221" t="s">
        <v>2606</v>
      </c>
      <c r="D303" s="221" t="s">
        <v>697</v>
      </c>
      <c r="E303" s="222" t="s">
        <v>5355</v>
      </c>
      <c r="F303" s="223" t="s">
        <v>5356</v>
      </c>
      <c r="G303" s="224" t="s">
        <v>980</v>
      </c>
      <c r="H303" s="225">
        <v>760</v>
      </c>
      <c r="I303" s="226"/>
      <c r="J303" s="225">
        <f t="shared" si="55"/>
        <v>0</v>
      </c>
      <c r="K303" s="227"/>
      <c r="L303" s="228"/>
      <c r="M303" s="229" t="s">
        <v>1</v>
      </c>
      <c r="N303" s="230" t="s">
        <v>42</v>
      </c>
      <c r="O303" s="61"/>
      <c r="P303" s="185">
        <f t="shared" si="56"/>
        <v>0</v>
      </c>
      <c r="Q303" s="185">
        <v>0</v>
      </c>
      <c r="R303" s="185">
        <f t="shared" si="57"/>
        <v>0</v>
      </c>
      <c r="S303" s="185">
        <v>0</v>
      </c>
      <c r="T303" s="186">
        <f t="shared" si="5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3293</v>
      </c>
      <c r="AT303" s="187" t="s">
        <v>697</v>
      </c>
      <c r="AU303" s="187" t="s">
        <v>89</v>
      </c>
      <c r="AY303" s="18" t="s">
        <v>524</v>
      </c>
      <c r="BE303" s="105">
        <f t="shared" si="59"/>
        <v>0</v>
      </c>
      <c r="BF303" s="105">
        <f t="shared" si="60"/>
        <v>0</v>
      </c>
      <c r="BG303" s="105">
        <f t="shared" si="61"/>
        <v>0</v>
      </c>
      <c r="BH303" s="105">
        <f t="shared" si="62"/>
        <v>0</v>
      </c>
      <c r="BI303" s="105">
        <f t="shared" si="63"/>
        <v>0</v>
      </c>
      <c r="BJ303" s="18" t="s">
        <v>89</v>
      </c>
      <c r="BK303" s="188">
        <f t="shared" si="64"/>
        <v>0</v>
      </c>
      <c r="BL303" s="18" t="s">
        <v>958</v>
      </c>
      <c r="BM303" s="187" t="s">
        <v>3669</v>
      </c>
    </row>
    <row r="304" spans="1:65" s="2" customFormat="1" ht="21.75" customHeight="1">
      <c r="A304" s="35"/>
      <c r="B304" s="144"/>
      <c r="C304" s="176" t="s">
        <v>2611</v>
      </c>
      <c r="D304" s="176" t="s">
        <v>526</v>
      </c>
      <c r="E304" s="177" t="s">
        <v>5357</v>
      </c>
      <c r="F304" s="178" t="s">
        <v>5358</v>
      </c>
      <c r="G304" s="179" t="s">
        <v>980</v>
      </c>
      <c r="H304" s="180">
        <v>490</v>
      </c>
      <c r="I304" s="181"/>
      <c r="J304" s="180">
        <f t="shared" si="55"/>
        <v>0</v>
      </c>
      <c r="K304" s="182"/>
      <c r="L304" s="36"/>
      <c r="M304" s="183" t="s">
        <v>1</v>
      </c>
      <c r="N304" s="184" t="s">
        <v>42</v>
      </c>
      <c r="O304" s="61"/>
      <c r="P304" s="185">
        <f t="shared" si="56"/>
        <v>0</v>
      </c>
      <c r="Q304" s="185">
        <v>0</v>
      </c>
      <c r="R304" s="185">
        <f t="shared" si="57"/>
        <v>0</v>
      </c>
      <c r="S304" s="185">
        <v>0</v>
      </c>
      <c r="T304" s="186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7" t="s">
        <v>958</v>
      </c>
      <c r="AT304" s="187" t="s">
        <v>526</v>
      </c>
      <c r="AU304" s="187" t="s">
        <v>89</v>
      </c>
      <c r="AY304" s="18" t="s">
        <v>524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89</v>
      </c>
      <c r="BK304" s="188">
        <f t="shared" si="64"/>
        <v>0</v>
      </c>
      <c r="BL304" s="18" t="s">
        <v>958</v>
      </c>
      <c r="BM304" s="187" t="s">
        <v>3677</v>
      </c>
    </row>
    <row r="305" spans="1:65" s="2" customFormat="1" ht="16.5" customHeight="1">
      <c r="A305" s="35"/>
      <c r="B305" s="144"/>
      <c r="C305" s="221" t="s">
        <v>2621</v>
      </c>
      <c r="D305" s="221" t="s">
        <v>697</v>
      </c>
      <c r="E305" s="222" t="s">
        <v>5359</v>
      </c>
      <c r="F305" s="223" t="s">
        <v>5360</v>
      </c>
      <c r="G305" s="224" t="s">
        <v>980</v>
      </c>
      <c r="H305" s="225">
        <v>490</v>
      </c>
      <c r="I305" s="226"/>
      <c r="J305" s="225">
        <f t="shared" si="55"/>
        <v>0</v>
      </c>
      <c r="K305" s="227"/>
      <c r="L305" s="228"/>
      <c r="M305" s="229" t="s">
        <v>1</v>
      </c>
      <c r="N305" s="230" t="s">
        <v>42</v>
      </c>
      <c r="O305" s="61"/>
      <c r="P305" s="185">
        <f t="shared" si="56"/>
        <v>0</v>
      </c>
      <c r="Q305" s="185">
        <v>0</v>
      </c>
      <c r="R305" s="185">
        <f t="shared" si="57"/>
        <v>0</v>
      </c>
      <c r="S305" s="185">
        <v>0</v>
      </c>
      <c r="T305" s="186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7" t="s">
        <v>3293</v>
      </c>
      <c r="AT305" s="187" t="s">
        <v>697</v>
      </c>
      <c r="AU305" s="187" t="s">
        <v>89</v>
      </c>
      <c r="AY305" s="18" t="s">
        <v>524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89</v>
      </c>
      <c r="BK305" s="188">
        <f t="shared" si="64"/>
        <v>0</v>
      </c>
      <c r="BL305" s="18" t="s">
        <v>958</v>
      </c>
      <c r="BM305" s="187" t="s">
        <v>3689</v>
      </c>
    </row>
    <row r="306" spans="1:65" s="2" customFormat="1" ht="21.75" customHeight="1">
      <c r="A306" s="35"/>
      <c r="B306" s="144"/>
      <c r="C306" s="176" t="s">
        <v>2627</v>
      </c>
      <c r="D306" s="176" t="s">
        <v>526</v>
      </c>
      <c r="E306" s="177" t="s">
        <v>5361</v>
      </c>
      <c r="F306" s="178" t="s">
        <v>5362</v>
      </c>
      <c r="G306" s="179" t="s">
        <v>980</v>
      </c>
      <c r="H306" s="180">
        <v>80</v>
      </c>
      <c r="I306" s="181"/>
      <c r="J306" s="180">
        <f t="shared" si="55"/>
        <v>0</v>
      </c>
      <c r="K306" s="182"/>
      <c r="L306" s="36"/>
      <c r="M306" s="183" t="s">
        <v>1</v>
      </c>
      <c r="N306" s="184" t="s">
        <v>42</v>
      </c>
      <c r="O306" s="61"/>
      <c r="P306" s="185">
        <f t="shared" si="56"/>
        <v>0</v>
      </c>
      <c r="Q306" s="185">
        <v>0</v>
      </c>
      <c r="R306" s="185">
        <f t="shared" si="57"/>
        <v>0</v>
      </c>
      <c r="S306" s="185">
        <v>0</v>
      </c>
      <c r="T306" s="186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7" t="s">
        <v>958</v>
      </c>
      <c r="AT306" s="187" t="s">
        <v>526</v>
      </c>
      <c r="AU306" s="187" t="s">
        <v>89</v>
      </c>
      <c r="AY306" s="18" t="s">
        <v>524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89</v>
      </c>
      <c r="BK306" s="188">
        <f t="shared" si="64"/>
        <v>0</v>
      </c>
      <c r="BL306" s="18" t="s">
        <v>958</v>
      </c>
      <c r="BM306" s="187" t="s">
        <v>3699</v>
      </c>
    </row>
    <row r="307" spans="1:65" s="2" customFormat="1" ht="16.5" customHeight="1">
      <c r="A307" s="35"/>
      <c r="B307" s="144"/>
      <c r="C307" s="221" t="s">
        <v>2634</v>
      </c>
      <c r="D307" s="221" t="s">
        <v>697</v>
      </c>
      <c r="E307" s="222" t="s">
        <v>5363</v>
      </c>
      <c r="F307" s="223" t="s">
        <v>5364</v>
      </c>
      <c r="G307" s="224" t="s">
        <v>980</v>
      </c>
      <c r="H307" s="225">
        <v>80</v>
      </c>
      <c r="I307" s="226"/>
      <c r="J307" s="225">
        <f t="shared" si="55"/>
        <v>0</v>
      </c>
      <c r="K307" s="227"/>
      <c r="L307" s="228"/>
      <c r="M307" s="229" t="s">
        <v>1</v>
      </c>
      <c r="N307" s="230" t="s">
        <v>42</v>
      </c>
      <c r="O307" s="61"/>
      <c r="P307" s="185">
        <f t="shared" si="56"/>
        <v>0</v>
      </c>
      <c r="Q307" s="185">
        <v>0</v>
      </c>
      <c r="R307" s="185">
        <f t="shared" si="57"/>
        <v>0</v>
      </c>
      <c r="S307" s="185">
        <v>0</v>
      </c>
      <c r="T307" s="186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7" t="s">
        <v>3293</v>
      </c>
      <c r="AT307" s="187" t="s">
        <v>697</v>
      </c>
      <c r="AU307" s="187" t="s">
        <v>89</v>
      </c>
      <c r="AY307" s="18" t="s">
        <v>524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89</v>
      </c>
      <c r="BK307" s="188">
        <f t="shared" si="64"/>
        <v>0</v>
      </c>
      <c r="BL307" s="18" t="s">
        <v>958</v>
      </c>
      <c r="BM307" s="187" t="s">
        <v>3707</v>
      </c>
    </row>
    <row r="308" spans="1:65" s="2" customFormat="1" ht="21.75" customHeight="1">
      <c r="A308" s="35"/>
      <c r="B308" s="144"/>
      <c r="C308" s="176" t="s">
        <v>2192</v>
      </c>
      <c r="D308" s="176" t="s">
        <v>526</v>
      </c>
      <c r="E308" s="177" t="s">
        <v>5365</v>
      </c>
      <c r="F308" s="178" t="s">
        <v>5366</v>
      </c>
      <c r="G308" s="179" t="s">
        <v>980</v>
      </c>
      <c r="H308" s="180">
        <v>480</v>
      </c>
      <c r="I308" s="181"/>
      <c r="J308" s="180">
        <f t="shared" si="55"/>
        <v>0</v>
      </c>
      <c r="K308" s="182"/>
      <c r="L308" s="36"/>
      <c r="M308" s="183" t="s">
        <v>1</v>
      </c>
      <c r="N308" s="184" t="s">
        <v>42</v>
      </c>
      <c r="O308" s="61"/>
      <c r="P308" s="185">
        <f t="shared" si="56"/>
        <v>0</v>
      </c>
      <c r="Q308" s="185">
        <v>0</v>
      </c>
      <c r="R308" s="185">
        <f t="shared" si="57"/>
        <v>0</v>
      </c>
      <c r="S308" s="185">
        <v>0</v>
      </c>
      <c r="T308" s="186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958</v>
      </c>
      <c r="AT308" s="187" t="s">
        <v>526</v>
      </c>
      <c r="AU308" s="187" t="s">
        <v>89</v>
      </c>
      <c r="AY308" s="18" t="s">
        <v>524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89</v>
      </c>
      <c r="BK308" s="188">
        <f t="shared" si="64"/>
        <v>0</v>
      </c>
      <c r="BL308" s="18" t="s">
        <v>958</v>
      </c>
      <c r="BM308" s="187" t="s">
        <v>3715</v>
      </c>
    </row>
    <row r="309" spans="1:65" s="2" customFormat="1" ht="21.75" customHeight="1">
      <c r="A309" s="35"/>
      <c r="B309" s="144"/>
      <c r="C309" s="221" t="s">
        <v>2651</v>
      </c>
      <c r="D309" s="221" t="s">
        <v>697</v>
      </c>
      <c r="E309" s="222" t="s">
        <v>5367</v>
      </c>
      <c r="F309" s="223" t="s">
        <v>5368</v>
      </c>
      <c r="G309" s="224" t="s">
        <v>980</v>
      </c>
      <c r="H309" s="225">
        <v>480</v>
      </c>
      <c r="I309" s="226"/>
      <c r="J309" s="225">
        <f t="shared" ref="J309:J313" si="65">ROUND(I309*H309,3)</f>
        <v>0</v>
      </c>
      <c r="K309" s="227"/>
      <c r="L309" s="228"/>
      <c r="M309" s="229" t="s">
        <v>1</v>
      </c>
      <c r="N309" s="230" t="s">
        <v>42</v>
      </c>
      <c r="O309" s="61"/>
      <c r="P309" s="185">
        <f t="shared" ref="P309:P313" si="66">O309*H309</f>
        <v>0</v>
      </c>
      <c r="Q309" s="185">
        <v>0</v>
      </c>
      <c r="R309" s="185">
        <f t="shared" ref="R309:R313" si="67">Q309*H309</f>
        <v>0</v>
      </c>
      <c r="S309" s="185">
        <v>0</v>
      </c>
      <c r="T309" s="186">
        <f t="shared" ref="T309:T313" si="68"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7" t="s">
        <v>3293</v>
      </c>
      <c r="AT309" s="187" t="s">
        <v>697</v>
      </c>
      <c r="AU309" s="187" t="s">
        <v>89</v>
      </c>
      <c r="AY309" s="18" t="s">
        <v>524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89</v>
      </c>
      <c r="BK309" s="188">
        <f t="shared" si="64"/>
        <v>0</v>
      </c>
      <c r="BL309" s="18" t="s">
        <v>958</v>
      </c>
      <c r="BM309" s="187" t="s">
        <v>3723</v>
      </c>
    </row>
    <row r="310" spans="1:65" s="2" customFormat="1" ht="21.75" customHeight="1">
      <c r="A310" s="35"/>
      <c r="B310" s="144"/>
      <c r="C310" s="176" t="s">
        <v>2661</v>
      </c>
      <c r="D310" s="176" t="s">
        <v>526</v>
      </c>
      <c r="E310" s="177" t="s">
        <v>5369</v>
      </c>
      <c r="F310" s="178" t="s">
        <v>5370</v>
      </c>
      <c r="G310" s="179" t="s">
        <v>980</v>
      </c>
      <c r="H310" s="180">
        <v>100</v>
      </c>
      <c r="I310" s="181"/>
      <c r="J310" s="180">
        <f t="shared" si="65"/>
        <v>0</v>
      </c>
      <c r="K310" s="182"/>
      <c r="L310" s="36"/>
      <c r="M310" s="183" t="s">
        <v>1</v>
      </c>
      <c r="N310" s="184" t="s">
        <v>42</v>
      </c>
      <c r="O310" s="61"/>
      <c r="P310" s="185">
        <f t="shared" si="66"/>
        <v>0</v>
      </c>
      <c r="Q310" s="185">
        <v>0</v>
      </c>
      <c r="R310" s="185">
        <f t="shared" si="67"/>
        <v>0</v>
      </c>
      <c r="S310" s="185">
        <v>0</v>
      </c>
      <c r="T310" s="186">
        <f t="shared" si="6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7" t="s">
        <v>958</v>
      </c>
      <c r="AT310" s="187" t="s">
        <v>526</v>
      </c>
      <c r="AU310" s="187" t="s">
        <v>89</v>
      </c>
      <c r="AY310" s="18" t="s">
        <v>524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89</v>
      </c>
      <c r="BK310" s="188">
        <f t="shared" si="64"/>
        <v>0</v>
      </c>
      <c r="BL310" s="18" t="s">
        <v>958</v>
      </c>
      <c r="BM310" s="187" t="s">
        <v>3731</v>
      </c>
    </row>
    <row r="311" spans="1:65" s="2" customFormat="1" ht="16.5" customHeight="1">
      <c r="A311" s="35"/>
      <c r="B311" s="144"/>
      <c r="C311" s="221" t="s">
        <v>2667</v>
      </c>
      <c r="D311" s="221" t="s">
        <v>697</v>
      </c>
      <c r="E311" s="222" t="s">
        <v>5371</v>
      </c>
      <c r="F311" s="223" t="s">
        <v>5372</v>
      </c>
      <c r="G311" s="224" t="s">
        <v>980</v>
      </c>
      <c r="H311" s="225">
        <v>100</v>
      </c>
      <c r="I311" s="226"/>
      <c r="J311" s="225">
        <f t="shared" si="65"/>
        <v>0</v>
      </c>
      <c r="K311" s="227"/>
      <c r="L311" s="228"/>
      <c r="M311" s="229" t="s">
        <v>1</v>
      </c>
      <c r="N311" s="230" t="s">
        <v>42</v>
      </c>
      <c r="O311" s="61"/>
      <c r="P311" s="185">
        <f t="shared" si="66"/>
        <v>0</v>
      </c>
      <c r="Q311" s="185">
        <v>0</v>
      </c>
      <c r="R311" s="185">
        <f t="shared" si="67"/>
        <v>0</v>
      </c>
      <c r="S311" s="185">
        <v>0</v>
      </c>
      <c r="T311" s="186">
        <f t="shared" si="6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7" t="s">
        <v>3293</v>
      </c>
      <c r="AT311" s="187" t="s">
        <v>697</v>
      </c>
      <c r="AU311" s="187" t="s">
        <v>89</v>
      </c>
      <c r="AY311" s="18" t="s">
        <v>524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89</v>
      </c>
      <c r="BK311" s="188">
        <f t="shared" si="64"/>
        <v>0</v>
      </c>
      <c r="BL311" s="18" t="s">
        <v>958</v>
      </c>
      <c r="BM311" s="187" t="s">
        <v>3739</v>
      </c>
    </row>
    <row r="312" spans="1:65" s="2" customFormat="1" ht="21.75" customHeight="1">
      <c r="A312" s="35"/>
      <c r="B312" s="144"/>
      <c r="C312" s="176" t="s">
        <v>2671</v>
      </c>
      <c r="D312" s="176" t="s">
        <v>526</v>
      </c>
      <c r="E312" s="177" t="s">
        <v>5373</v>
      </c>
      <c r="F312" s="178" t="s">
        <v>5374</v>
      </c>
      <c r="G312" s="179" t="s">
        <v>980</v>
      </c>
      <c r="H312" s="180">
        <v>80</v>
      </c>
      <c r="I312" s="181"/>
      <c r="J312" s="180">
        <f t="shared" si="65"/>
        <v>0</v>
      </c>
      <c r="K312" s="182"/>
      <c r="L312" s="36"/>
      <c r="M312" s="183" t="s">
        <v>1</v>
      </c>
      <c r="N312" s="184" t="s">
        <v>42</v>
      </c>
      <c r="O312" s="61"/>
      <c r="P312" s="185">
        <f t="shared" si="66"/>
        <v>0</v>
      </c>
      <c r="Q312" s="185">
        <v>0</v>
      </c>
      <c r="R312" s="185">
        <f t="shared" si="67"/>
        <v>0</v>
      </c>
      <c r="S312" s="185">
        <v>0</v>
      </c>
      <c r="T312" s="186">
        <f t="shared" si="6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7" t="s">
        <v>958</v>
      </c>
      <c r="AT312" s="187" t="s">
        <v>526</v>
      </c>
      <c r="AU312" s="187" t="s">
        <v>89</v>
      </c>
      <c r="AY312" s="18" t="s">
        <v>524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89</v>
      </c>
      <c r="BK312" s="188">
        <f t="shared" si="64"/>
        <v>0</v>
      </c>
      <c r="BL312" s="18" t="s">
        <v>958</v>
      </c>
      <c r="BM312" s="187" t="s">
        <v>3747</v>
      </c>
    </row>
    <row r="313" spans="1:65" s="2" customFormat="1" ht="21.75" customHeight="1">
      <c r="A313" s="35"/>
      <c r="B313" s="144"/>
      <c r="C313" s="221" t="s">
        <v>2677</v>
      </c>
      <c r="D313" s="221" t="s">
        <v>697</v>
      </c>
      <c r="E313" s="222" t="s">
        <v>5375</v>
      </c>
      <c r="F313" s="223" t="s">
        <v>5376</v>
      </c>
      <c r="G313" s="224" t="s">
        <v>980</v>
      </c>
      <c r="H313" s="225">
        <v>80</v>
      </c>
      <c r="I313" s="226"/>
      <c r="J313" s="225">
        <f t="shared" si="65"/>
        <v>0</v>
      </c>
      <c r="K313" s="227"/>
      <c r="L313" s="228"/>
      <c r="M313" s="229" t="s">
        <v>1</v>
      </c>
      <c r="N313" s="230" t="s">
        <v>42</v>
      </c>
      <c r="O313" s="61"/>
      <c r="P313" s="185">
        <f t="shared" si="66"/>
        <v>0</v>
      </c>
      <c r="Q313" s="185">
        <v>0</v>
      </c>
      <c r="R313" s="185">
        <f t="shared" si="67"/>
        <v>0</v>
      </c>
      <c r="S313" s="185">
        <v>0</v>
      </c>
      <c r="T313" s="186">
        <f t="shared" si="6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7" t="s">
        <v>3293</v>
      </c>
      <c r="AT313" s="187" t="s">
        <v>697</v>
      </c>
      <c r="AU313" s="187" t="s">
        <v>89</v>
      </c>
      <c r="AY313" s="18" t="s">
        <v>524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89</v>
      </c>
      <c r="BK313" s="188">
        <f t="shared" si="64"/>
        <v>0</v>
      </c>
      <c r="BL313" s="18" t="s">
        <v>958</v>
      </c>
      <c r="BM313" s="187" t="s">
        <v>3755</v>
      </c>
    </row>
    <row r="314" spans="1:65" s="12" customFormat="1" ht="22.95" customHeight="1">
      <c r="B314" s="163"/>
      <c r="D314" s="164" t="s">
        <v>75</v>
      </c>
      <c r="E314" s="174" t="s">
        <v>5377</v>
      </c>
      <c r="F314" s="174" t="s">
        <v>5378</v>
      </c>
      <c r="I314" s="166"/>
      <c r="J314" s="175">
        <f>BK314</f>
        <v>0</v>
      </c>
      <c r="L314" s="163"/>
      <c r="M314" s="168"/>
      <c r="N314" s="169"/>
      <c r="O314" s="169"/>
      <c r="P314" s="170">
        <f>SUM(P315:P327)</f>
        <v>0</v>
      </c>
      <c r="Q314" s="169"/>
      <c r="R314" s="170">
        <f>SUM(R315:R327)</f>
        <v>0</v>
      </c>
      <c r="S314" s="169"/>
      <c r="T314" s="171">
        <f>SUM(T315:T327)</f>
        <v>0</v>
      </c>
      <c r="AR314" s="164" t="s">
        <v>537</v>
      </c>
      <c r="AT314" s="172" t="s">
        <v>75</v>
      </c>
      <c r="AU314" s="172" t="s">
        <v>83</v>
      </c>
      <c r="AY314" s="164" t="s">
        <v>524</v>
      </c>
      <c r="BK314" s="173">
        <f>SUM(BK315:BK327)</f>
        <v>0</v>
      </c>
    </row>
    <row r="315" spans="1:65" s="2" customFormat="1" ht="16.5" customHeight="1">
      <c r="A315" s="35"/>
      <c r="B315" s="144"/>
      <c r="C315" s="176" t="s">
        <v>2684</v>
      </c>
      <c r="D315" s="176" t="s">
        <v>526</v>
      </c>
      <c r="E315" s="177" t="s">
        <v>5379</v>
      </c>
      <c r="F315" s="178" t="s">
        <v>5380</v>
      </c>
      <c r="G315" s="179" t="s">
        <v>879</v>
      </c>
      <c r="H315" s="180">
        <v>113</v>
      </c>
      <c r="I315" s="181"/>
      <c r="J315" s="180">
        <f t="shared" ref="J315:J327" si="69">ROUND(I315*H315,3)</f>
        <v>0</v>
      </c>
      <c r="K315" s="182"/>
      <c r="L315" s="36"/>
      <c r="M315" s="183" t="s">
        <v>1</v>
      </c>
      <c r="N315" s="184" t="s">
        <v>42</v>
      </c>
      <c r="O315" s="61"/>
      <c r="P315" s="185">
        <f t="shared" ref="P315:P327" si="70">O315*H315</f>
        <v>0</v>
      </c>
      <c r="Q315" s="185">
        <v>0</v>
      </c>
      <c r="R315" s="185">
        <f t="shared" ref="R315:R327" si="71">Q315*H315</f>
        <v>0</v>
      </c>
      <c r="S315" s="185">
        <v>0</v>
      </c>
      <c r="T315" s="186">
        <f t="shared" ref="T315:T327" si="72"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7" t="s">
        <v>958</v>
      </c>
      <c r="AT315" s="187" t="s">
        <v>526</v>
      </c>
      <c r="AU315" s="187" t="s">
        <v>89</v>
      </c>
      <c r="AY315" s="18" t="s">
        <v>524</v>
      </c>
      <c r="BE315" s="105">
        <f t="shared" ref="BE315:BE327" si="73">IF(N315="základná",J315,0)</f>
        <v>0</v>
      </c>
      <c r="BF315" s="105">
        <f t="shared" ref="BF315:BF327" si="74">IF(N315="znížená",J315,0)</f>
        <v>0</v>
      </c>
      <c r="BG315" s="105">
        <f t="shared" ref="BG315:BG327" si="75">IF(N315="zákl. prenesená",J315,0)</f>
        <v>0</v>
      </c>
      <c r="BH315" s="105">
        <f t="shared" ref="BH315:BH327" si="76">IF(N315="zníž. prenesená",J315,0)</f>
        <v>0</v>
      </c>
      <c r="BI315" s="105">
        <f t="shared" ref="BI315:BI327" si="77">IF(N315="nulová",J315,0)</f>
        <v>0</v>
      </c>
      <c r="BJ315" s="18" t="s">
        <v>89</v>
      </c>
      <c r="BK315" s="188">
        <f t="shared" ref="BK315:BK327" si="78">ROUND(I315*H315,3)</f>
        <v>0</v>
      </c>
      <c r="BL315" s="18" t="s">
        <v>958</v>
      </c>
      <c r="BM315" s="187" t="s">
        <v>3763</v>
      </c>
    </row>
    <row r="316" spans="1:65" s="2" customFormat="1" ht="16.5" customHeight="1">
      <c r="A316" s="35"/>
      <c r="B316" s="144"/>
      <c r="C316" s="176" t="s">
        <v>2691</v>
      </c>
      <c r="D316" s="176" t="s">
        <v>526</v>
      </c>
      <c r="E316" s="177" t="s">
        <v>5381</v>
      </c>
      <c r="F316" s="178" t="s">
        <v>5382</v>
      </c>
      <c r="G316" s="179" t="s">
        <v>879</v>
      </c>
      <c r="H316" s="180">
        <v>127</v>
      </c>
      <c r="I316" s="181"/>
      <c r="J316" s="180">
        <f t="shared" si="69"/>
        <v>0</v>
      </c>
      <c r="K316" s="182"/>
      <c r="L316" s="36"/>
      <c r="M316" s="183" t="s">
        <v>1</v>
      </c>
      <c r="N316" s="184" t="s">
        <v>42</v>
      </c>
      <c r="O316" s="61"/>
      <c r="P316" s="185">
        <f t="shared" si="70"/>
        <v>0</v>
      </c>
      <c r="Q316" s="185">
        <v>0</v>
      </c>
      <c r="R316" s="185">
        <f t="shared" si="71"/>
        <v>0</v>
      </c>
      <c r="S316" s="185">
        <v>0</v>
      </c>
      <c r="T316" s="186">
        <f t="shared" si="72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7" t="s">
        <v>958</v>
      </c>
      <c r="AT316" s="187" t="s">
        <v>526</v>
      </c>
      <c r="AU316" s="187" t="s">
        <v>89</v>
      </c>
      <c r="AY316" s="18" t="s">
        <v>524</v>
      </c>
      <c r="BE316" s="105">
        <f t="shared" si="73"/>
        <v>0</v>
      </c>
      <c r="BF316" s="105">
        <f t="shared" si="74"/>
        <v>0</v>
      </c>
      <c r="BG316" s="105">
        <f t="shared" si="75"/>
        <v>0</v>
      </c>
      <c r="BH316" s="105">
        <f t="shared" si="76"/>
        <v>0</v>
      </c>
      <c r="BI316" s="105">
        <f t="shared" si="77"/>
        <v>0</v>
      </c>
      <c r="BJ316" s="18" t="s">
        <v>89</v>
      </c>
      <c r="BK316" s="188">
        <f t="shared" si="78"/>
        <v>0</v>
      </c>
      <c r="BL316" s="18" t="s">
        <v>958</v>
      </c>
      <c r="BM316" s="187" t="s">
        <v>3771</v>
      </c>
    </row>
    <row r="317" spans="1:65" s="2" customFormat="1" ht="16.5" customHeight="1">
      <c r="A317" s="35"/>
      <c r="B317" s="144"/>
      <c r="C317" s="221" t="s">
        <v>2708</v>
      </c>
      <c r="D317" s="221" t="s">
        <v>697</v>
      </c>
      <c r="E317" s="222" t="s">
        <v>5383</v>
      </c>
      <c r="F317" s="223" t="s">
        <v>5384</v>
      </c>
      <c r="G317" s="224" t="s">
        <v>879</v>
      </c>
      <c r="H317" s="225">
        <v>127</v>
      </c>
      <c r="I317" s="226"/>
      <c r="J317" s="225">
        <f t="shared" si="69"/>
        <v>0</v>
      </c>
      <c r="K317" s="227"/>
      <c r="L317" s="228"/>
      <c r="M317" s="229" t="s">
        <v>1</v>
      </c>
      <c r="N317" s="230" t="s">
        <v>42</v>
      </c>
      <c r="O317" s="61"/>
      <c r="P317" s="185">
        <f t="shared" si="70"/>
        <v>0</v>
      </c>
      <c r="Q317" s="185">
        <v>0</v>
      </c>
      <c r="R317" s="185">
        <f t="shared" si="71"/>
        <v>0</v>
      </c>
      <c r="S317" s="185">
        <v>0</v>
      </c>
      <c r="T317" s="186">
        <f t="shared" si="72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7" t="s">
        <v>3293</v>
      </c>
      <c r="AT317" s="187" t="s">
        <v>697</v>
      </c>
      <c r="AU317" s="187" t="s">
        <v>89</v>
      </c>
      <c r="AY317" s="18" t="s">
        <v>524</v>
      </c>
      <c r="BE317" s="105">
        <f t="shared" si="73"/>
        <v>0</v>
      </c>
      <c r="BF317" s="105">
        <f t="shared" si="74"/>
        <v>0</v>
      </c>
      <c r="BG317" s="105">
        <f t="shared" si="75"/>
        <v>0</v>
      </c>
      <c r="BH317" s="105">
        <f t="shared" si="76"/>
        <v>0</v>
      </c>
      <c r="BI317" s="105">
        <f t="shared" si="77"/>
        <v>0</v>
      </c>
      <c r="BJ317" s="18" t="s">
        <v>89</v>
      </c>
      <c r="BK317" s="188">
        <f t="shared" si="78"/>
        <v>0</v>
      </c>
      <c r="BL317" s="18" t="s">
        <v>958</v>
      </c>
      <c r="BM317" s="187" t="s">
        <v>3779</v>
      </c>
    </row>
    <row r="318" spans="1:65" s="2" customFormat="1" ht="16.5" customHeight="1">
      <c r="A318" s="35"/>
      <c r="B318" s="144"/>
      <c r="C318" s="176" t="s">
        <v>2728</v>
      </c>
      <c r="D318" s="176" t="s">
        <v>526</v>
      </c>
      <c r="E318" s="177" t="s">
        <v>5385</v>
      </c>
      <c r="F318" s="178" t="s">
        <v>5386</v>
      </c>
      <c r="G318" s="179" t="s">
        <v>879</v>
      </c>
      <c r="H318" s="180">
        <v>110</v>
      </c>
      <c r="I318" s="181"/>
      <c r="J318" s="180">
        <f t="shared" si="69"/>
        <v>0</v>
      </c>
      <c r="K318" s="182"/>
      <c r="L318" s="36"/>
      <c r="M318" s="183" t="s">
        <v>1</v>
      </c>
      <c r="N318" s="184" t="s">
        <v>42</v>
      </c>
      <c r="O318" s="61"/>
      <c r="P318" s="185">
        <f t="shared" si="70"/>
        <v>0</v>
      </c>
      <c r="Q318" s="185">
        <v>0</v>
      </c>
      <c r="R318" s="185">
        <f t="shared" si="71"/>
        <v>0</v>
      </c>
      <c r="S318" s="185">
        <v>0</v>
      </c>
      <c r="T318" s="186">
        <f t="shared" si="72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7" t="s">
        <v>958</v>
      </c>
      <c r="AT318" s="187" t="s">
        <v>526</v>
      </c>
      <c r="AU318" s="187" t="s">
        <v>89</v>
      </c>
      <c r="AY318" s="18" t="s">
        <v>524</v>
      </c>
      <c r="BE318" s="105">
        <f t="shared" si="73"/>
        <v>0</v>
      </c>
      <c r="BF318" s="105">
        <f t="shared" si="74"/>
        <v>0</v>
      </c>
      <c r="BG318" s="105">
        <f t="shared" si="75"/>
        <v>0</v>
      </c>
      <c r="BH318" s="105">
        <f t="shared" si="76"/>
        <v>0</v>
      </c>
      <c r="BI318" s="105">
        <f t="shared" si="77"/>
        <v>0</v>
      </c>
      <c r="BJ318" s="18" t="s">
        <v>89</v>
      </c>
      <c r="BK318" s="188">
        <f t="shared" si="78"/>
        <v>0</v>
      </c>
      <c r="BL318" s="18" t="s">
        <v>958</v>
      </c>
      <c r="BM318" s="187" t="s">
        <v>3787</v>
      </c>
    </row>
    <row r="319" spans="1:65" s="2" customFormat="1" ht="16.5" customHeight="1">
      <c r="A319" s="35"/>
      <c r="B319" s="144"/>
      <c r="C319" s="221" t="s">
        <v>2738</v>
      </c>
      <c r="D319" s="221" t="s">
        <v>697</v>
      </c>
      <c r="E319" s="222" t="s">
        <v>5387</v>
      </c>
      <c r="F319" s="223" t="s">
        <v>5388</v>
      </c>
      <c r="G319" s="224" t="s">
        <v>879</v>
      </c>
      <c r="H319" s="225">
        <v>110</v>
      </c>
      <c r="I319" s="226"/>
      <c r="J319" s="225">
        <f t="shared" si="69"/>
        <v>0</v>
      </c>
      <c r="K319" s="227"/>
      <c r="L319" s="228"/>
      <c r="M319" s="229" t="s">
        <v>1</v>
      </c>
      <c r="N319" s="230" t="s">
        <v>42</v>
      </c>
      <c r="O319" s="61"/>
      <c r="P319" s="185">
        <f t="shared" si="70"/>
        <v>0</v>
      </c>
      <c r="Q319" s="185">
        <v>0</v>
      </c>
      <c r="R319" s="185">
        <f t="shared" si="71"/>
        <v>0</v>
      </c>
      <c r="S319" s="185">
        <v>0</v>
      </c>
      <c r="T319" s="186">
        <f t="shared" si="72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7" t="s">
        <v>3293</v>
      </c>
      <c r="AT319" s="187" t="s">
        <v>697</v>
      </c>
      <c r="AU319" s="187" t="s">
        <v>89</v>
      </c>
      <c r="AY319" s="18" t="s">
        <v>524</v>
      </c>
      <c r="BE319" s="105">
        <f t="shared" si="73"/>
        <v>0</v>
      </c>
      <c r="BF319" s="105">
        <f t="shared" si="74"/>
        <v>0</v>
      </c>
      <c r="BG319" s="105">
        <f t="shared" si="75"/>
        <v>0</v>
      </c>
      <c r="BH319" s="105">
        <f t="shared" si="76"/>
        <v>0</v>
      </c>
      <c r="BI319" s="105">
        <f t="shared" si="77"/>
        <v>0</v>
      </c>
      <c r="BJ319" s="18" t="s">
        <v>89</v>
      </c>
      <c r="BK319" s="188">
        <f t="shared" si="78"/>
        <v>0</v>
      </c>
      <c r="BL319" s="18" t="s">
        <v>958</v>
      </c>
      <c r="BM319" s="187" t="s">
        <v>3795</v>
      </c>
    </row>
    <row r="320" spans="1:65" s="2" customFormat="1" ht="21.75" customHeight="1">
      <c r="A320" s="35"/>
      <c r="B320" s="144"/>
      <c r="C320" s="176" t="s">
        <v>2750</v>
      </c>
      <c r="D320" s="176" t="s">
        <v>526</v>
      </c>
      <c r="E320" s="177" t="s">
        <v>5389</v>
      </c>
      <c r="F320" s="178" t="s">
        <v>5390</v>
      </c>
      <c r="G320" s="179" t="s">
        <v>879</v>
      </c>
      <c r="H320" s="180">
        <v>184</v>
      </c>
      <c r="I320" s="181"/>
      <c r="J320" s="180">
        <f t="shared" si="69"/>
        <v>0</v>
      </c>
      <c r="K320" s="182"/>
      <c r="L320" s="36"/>
      <c r="M320" s="183" t="s">
        <v>1</v>
      </c>
      <c r="N320" s="184" t="s">
        <v>42</v>
      </c>
      <c r="O320" s="61"/>
      <c r="P320" s="185">
        <f t="shared" si="70"/>
        <v>0</v>
      </c>
      <c r="Q320" s="185">
        <v>0</v>
      </c>
      <c r="R320" s="185">
        <f t="shared" si="71"/>
        <v>0</v>
      </c>
      <c r="S320" s="185">
        <v>0</v>
      </c>
      <c r="T320" s="186">
        <f t="shared" si="72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7" t="s">
        <v>958</v>
      </c>
      <c r="AT320" s="187" t="s">
        <v>526</v>
      </c>
      <c r="AU320" s="187" t="s">
        <v>89</v>
      </c>
      <c r="AY320" s="18" t="s">
        <v>524</v>
      </c>
      <c r="BE320" s="105">
        <f t="shared" si="73"/>
        <v>0</v>
      </c>
      <c r="BF320" s="105">
        <f t="shared" si="74"/>
        <v>0</v>
      </c>
      <c r="BG320" s="105">
        <f t="shared" si="75"/>
        <v>0</v>
      </c>
      <c r="BH320" s="105">
        <f t="shared" si="76"/>
        <v>0</v>
      </c>
      <c r="BI320" s="105">
        <f t="shared" si="77"/>
        <v>0</v>
      </c>
      <c r="BJ320" s="18" t="s">
        <v>89</v>
      </c>
      <c r="BK320" s="188">
        <f t="shared" si="78"/>
        <v>0</v>
      </c>
      <c r="BL320" s="18" t="s">
        <v>958</v>
      </c>
      <c r="BM320" s="187" t="s">
        <v>3803</v>
      </c>
    </row>
    <row r="321" spans="1:65" s="2" customFormat="1" ht="21.75" customHeight="1">
      <c r="A321" s="35"/>
      <c r="B321" s="144"/>
      <c r="C321" s="221" t="s">
        <v>2755</v>
      </c>
      <c r="D321" s="221" t="s">
        <v>697</v>
      </c>
      <c r="E321" s="222" t="s">
        <v>5391</v>
      </c>
      <c r="F321" s="223" t="s">
        <v>5392</v>
      </c>
      <c r="G321" s="224" t="s">
        <v>879</v>
      </c>
      <c r="H321" s="225">
        <v>184</v>
      </c>
      <c r="I321" s="226"/>
      <c r="J321" s="225">
        <f t="shared" si="69"/>
        <v>0</v>
      </c>
      <c r="K321" s="227"/>
      <c r="L321" s="228"/>
      <c r="M321" s="229" t="s">
        <v>1</v>
      </c>
      <c r="N321" s="230" t="s">
        <v>42</v>
      </c>
      <c r="O321" s="61"/>
      <c r="P321" s="185">
        <f t="shared" si="70"/>
        <v>0</v>
      </c>
      <c r="Q321" s="185">
        <v>0</v>
      </c>
      <c r="R321" s="185">
        <f t="shared" si="71"/>
        <v>0</v>
      </c>
      <c r="S321" s="185">
        <v>0</v>
      </c>
      <c r="T321" s="186">
        <f t="shared" si="72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7" t="s">
        <v>3293</v>
      </c>
      <c r="AT321" s="187" t="s">
        <v>697</v>
      </c>
      <c r="AU321" s="187" t="s">
        <v>89</v>
      </c>
      <c r="AY321" s="18" t="s">
        <v>524</v>
      </c>
      <c r="BE321" s="105">
        <f t="shared" si="73"/>
        <v>0</v>
      </c>
      <c r="BF321" s="105">
        <f t="shared" si="74"/>
        <v>0</v>
      </c>
      <c r="BG321" s="105">
        <f t="shared" si="75"/>
        <v>0</v>
      </c>
      <c r="BH321" s="105">
        <f t="shared" si="76"/>
        <v>0</v>
      </c>
      <c r="BI321" s="105">
        <f t="shared" si="77"/>
        <v>0</v>
      </c>
      <c r="BJ321" s="18" t="s">
        <v>89</v>
      </c>
      <c r="BK321" s="188">
        <f t="shared" si="78"/>
        <v>0</v>
      </c>
      <c r="BL321" s="18" t="s">
        <v>958</v>
      </c>
      <c r="BM321" s="187" t="s">
        <v>3811</v>
      </c>
    </row>
    <row r="322" spans="1:65" s="2" customFormat="1" ht="16.5" customHeight="1">
      <c r="A322" s="35"/>
      <c r="B322" s="144"/>
      <c r="C322" s="221" t="s">
        <v>2759</v>
      </c>
      <c r="D322" s="221" t="s">
        <v>697</v>
      </c>
      <c r="E322" s="222" t="s">
        <v>5393</v>
      </c>
      <c r="F322" s="223" t="s">
        <v>5394</v>
      </c>
      <c r="G322" s="224" t="s">
        <v>879</v>
      </c>
      <c r="H322" s="225">
        <v>92</v>
      </c>
      <c r="I322" s="226"/>
      <c r="J322" s="225">
        <f t="shared" si="69"/>
        <v>0</v>
      </c>
      <c r="K322" s="227"/>
      <c r="L322" s="228"/>
      <c r="M322" s="229" t="s">
        <v>1</v>
      </c>
      <c r="N322" s="230" t="s">
        <v>42</v>
      </c>
      <c r="O322" s="61"/>
      <c r="P322" s="185">
        <f t="shared" si="70"/>
        <v>0</v>
      </c>
      <c r="Q322" s="185">
        <v>0</v>
      </c>
      <c r="R322" s="185">
        <f t="shared" si="71"/>
        <v>0</v>
      </c>
      <c r="S322" s="185">
        <v>0</v>
      </c>
      <c r="T322" s="186">
        <f t="shared" si="72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7" t="s">
        <v>3293</v>
      </c>
      <c r="AT322" s="187" t="s">
        <v>697</v>
      </c>
      <c r="AU322" s="187" t="s">
        <v>89</v>
      </c>
      <c r="AY322" s="18" t="s">
        <v>524</v>
      </c>
      <c r="BE322" s="105">
        <f t="shared" si="73"/>
        <v>0</v>
      </c>
      <c r="BF322" s="105">
        <f t="shared" si="74"/>
        <v>0</v>
      </c>
      <c r="BG322" s="105">
        <f t="shared" si="75"/>
        <v>0</v>
      </c>
      <c r="BH322" s="105">
        <f t="shared" si="76"/>
        <v>0</v>
      </c>
      <c r="BI322" s="105">
        <f t="shared" si="77"/>
        <v>0</v>
      </c>
      <c r="BJ322" s="18" t="s">
        <v>89</v>
      </c>
      <c r="BK322" s="188">
        <f t="shared" si="78"/>
        <v>0</v>
      </c>
      <c r="BL322" s="18" t="s">
        <v>958</v>
      </c>
      <c r="BM322" s="187" t="s">
        <v>3819</v>
      </c>
    </row>
    <row r="323" spans="1:65" s="2" customFormat="1" ht="16.5" customHeight="1">
      <c r="A323" s="35"/>
      <c r="B323" s="144"/>
      <c r="C323" s="176" t="s">
        <v>2763</v>
      </c>
      <c r="D323" s="176" t="s">
        <v>526</v>
      </c>
      <c r="E323" s="177" t="s">
        <v>5395</v>
      </c>
      <c r="F323" s="178" t="s">
        <v>5396</v>
      </c>
      <c r="G323" s="179" t="s">
        <v>879</v>
      </c>
      <c r="H323" s="180">
        <v>3</v>
      </c>
      <c r="I323" s="181"/>
      <c r="J323" s="180">
        <f t="shared" si="69"/>
        <v>0</v>
      </c>
      <c r="K323" s="182"/>
      <c r="L323" s="36"/>
      <c r="M323" s="183" t="s">
        <v>1</v>
      </c>
      <c r="N323" s="184" t="s">
        <v>42</v>
      </c>
      <c r="O323" s="61"/>
      <c r="P323" s="185">
        <f t="shared" si="70"/>
        <v>0</v>
      </c>
      <c r="Q323" s="185">
        <v>0</v>
      </c>
      <c r="R323" s="185">
        <f t="shared" si="71"/>
        <v>0</v>
      </c>
      <c r="S323" s="185">
        <v>0</v>
      </c>
      <c r="T323" s="186">
        <f t="shared" si="72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7" t="s">
        <v>958</v>
      </c>
      <c r="AT323" s="187" t="s">
        <v>526</v>
      </c>
      <c r="AU323" s="187" t="s">
        <v>89</v>
      </c>
      <c r="AY323" s="18" t="s">
        <v>524</v>
      </c>
      <c r="BE323" s="105">
        <f t="shared" si="73"/>
        <v>0</v>
      </c>
      <c r="BF323" s="105">
        <f t="shared" si="74"/>
        <v>0</v>
      </c>
      <c r="BG323" s="105">
        <f t="shared" si="75"/>
        <v>0</v>
      </c>
      <c r="BH323" s="105">
        <f t="shared" si="76"/>
        <v>0</v>
      </c>
      <c r="BI323" s="105">
        <f t="shared" si="77"/>
        <v>0</v>
      </c>
      <c r="BJ323" s="18" t="s">
        <v>89</v>
      </c>
      <c r="BK323" s="188">
        <f t="shared" si="78"/>
        <v>0</v>
      </c>
      <c r="BL323" s="18" t="s">
        <v>958</v>
      </c>
      <c r="BM323" s="187" t="s">
        <v>3827</v>
      </c>
    </row>
    <row r="324" spans="1:65" s="2" customFormat="1" ht="16.5" customHeight="1">
      <c r="A324" s="35"/>
      <c r="B324" s="144"/>
      <c r="C324" s="221" t="s">
        <v>2769</v>
      </c>
      <c r="D324" s="221" t="s">
        <v>697</v>
      </c>
      <c r="E324" s="222" t="s">
        <v>5397</v>
      </c>
      <c r="F324" s="223" t="s">
        <v>5398</v>
      </c>
      <c r="G324" s="224" t="s">
        <v>879</v>
      </c>
      <c r="H324" s="225">
        <v>113</v>
      </c>
      <c r="I324" s="226"/>
      <c r="J324" s="225">
        <f t="shared" si="69"/>
        <v>0</v>
      </c>
      <c r="K324" s="227"/>
      <c r="L324" s="228"/>
      <c r="M324" s="229" t="s">
        <v>1</v>
      </c>
      <c r="N324" s="230" t="s">
        <v>42</v>
      </c>
      <c r="O324" s="61"/>
      <c r="P324" s="185">
        <f t="shared" si="70"/>
        <v>0</v>
      </c>
      <c r="Q324" s="185">
        <v>0</v>
      </c>
      <c r="R324" s="185">
        <f t="shared" si="71"/>
        <v>0</v>
      </c>
      <c r="S324" s="185">
        <v>0</v>
      </c>
      <c r="T324" s="186">
        <f t="shared" si="72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7" t="s">
        <v>3293</v>
      </c>
      <c r="AT324" s="187" t="s">
        <v>697</v>
      </c>
      <c r="AU324" s="187" t="s">
        <v>89</v>
      </c>
      <c r="AY324" s="18" t="s">
        <v>524</v>
      </c>
      <c r="BE324" s="105">
        <f t="shared" si="73"/>
        <v>0</v>
      </c>
      <c r="BF324" s="105">
        <f t="shared" si="74"/>
        <v>0</v>
      </c>
      <c r="BG324" s="105">
        <f t="shared" si="75"/>
        <v>0</v>
      </c>
      <c r="BH324" s="105">
        <f t="shared" si="76"/>
        <v>0</v>
      </c>
      <c r="BI324" s="105">
        <f t="shared" si="77"/>
        <v>0</v>
      </c>
      <c r="BJ324" s="18" t="s">
        <v>89</v>
      </c>
      <c r="BK324" s="188">
        <f t="shared" si="78"/>
        <v>0</v>
      </c>
      <c r="BL324" s="18" t="s">
        <v>958</v>
      </c>
      <c r="BM324" s="187" t="s">
        <v>3835</v>
      </c>
    </row>
    <row r="325" spans="1:65" s="2" customFormat="1" ht="16.5" customHeight="1">
      <c r="A325" s="35"/>
      <c r="B325" s="144"/>
      <c r="C325" s="221" t="s">
        <v>2773</v>
      </c>
      <c r="D325" s="221" t="s">
        <v>697</v>
      </c>
      <c r="E325" s="222" t="s">
        <v>5399</v>
      </c>
      <c r="F325" s="223" t="s">
        <v>5400</v>
      </c>
      <c r="G325" s="224" t="s">
        <v>879</v>
      </c>
      <c r="H325" s="225">
        <v>110</v>
      </c>
      <c r="I325" s="226"/>
      <c r="J325" s="225">
        <f t="shared" si="69"/>
        <v>0</v>
      </c>
      <c r="K325" s="227"/>
      <c r="L325" s="228"/>
      <c r="M325" s="229" t="s">
        <v>1</v>
      </c>
      <c r="N325" s="230" t="s">
        <v>42</v>
      </c>
      <c r="O325" s="61"/>
      <c r="P325" s="185">
        <f t="shared" si="70"/>
        <v>0</v>
      </c>
      <c r="Q325" s="185">
        <v>0</v>
      </c>
      <c r="R325" s="185">
        <f t="shared" si="71"/>
        <v>0</v>
      </c>
      <c r="S325" s="185">
        <v>0</v>
      </c>
      <c r="T325" s="186">
        <f t="shared" si="72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7" t="s">
        <v>3293</v>
      </c>
      <c r="AT325" s="187" t="s">
        <v>697</v>
      </c>
      <c r="AU325" s="187" t="s">
        <v>89</v>
      </c>
      <c r="AY325" s="18" t="s">
        <v>524</v>
      </c>
      <c r="BE325" s="105">
        <f t="shared" si="73"/>
        <v>0</v>
      </c>
      <c r="BF325" s="105">
        <f t="shared" si="74"/>
        <v>0</v>
      </c>
      <c r="BG325" s="105">
        <f t="shared" si="75"/>
        <v>0</v>
      </c>
      <c r="BH325" s="105">
        <f t="shared" si="76"/>
        <v>0</v>
      </c>
      <c r="BI325" s="105">
        <f t="shared" si="77"/>
        <v>0</v>
      </c>
      <c r="BJ325" s="18" t="s">
        <v>89</v>
      </c>
      <c r="BK325" s="188">
        <f t="shared" si="78"/>
        <v>0</v>
      </c>
      <c r="BL325" s="18" t="s">
        <v>958</v>
      </c>
      <c r="BM325" s="187" t="s">
        <v>3843</v>
      </c>
    </row>
    <row r="326" spans="1:65" s="2" customFormat="1" ht="21.75" customHeight="1">
      <c r="A326" s="35"/>
      <c r="B326" s="144"/>
      <c r="C326" s="176" t="s">
        <v>2777</v>
      </c>
      <c r="D326" s="176" t="s">
        <v>526</v>
      </c>
      <c r="E326" s="177" t="s">
        <v>5401</v>
      </c>
      <c r="F326" s="178" t="s">
        <v>5402</v>
      </c>
      <c r="G326" s="179" t="s">
        <v>980</v>
      </c>
      <c r="H326" s="180">
        <v>33600</v>
      </c>
      <c r="I326" s="181"/>
      <c r="J326" s="180">
        <f t="shared" si="69"/>
        <v>0</v>
      </c>
      <c r="K326" s="182"/>
      <c r="L326" s="36"/>
      <c r="M326" s="183" t="s">
        <v>1</v>
      </c>
      <c r="N326" s="184" t="s">
        <v>42</v>
      </c>
      <c r="O326" s="61"/>
      <c r="P326" s="185">
        <f t="shared" si="70"/>
        <v>0</v>
      </c>
      <c r="Q326" s="185">
        <v>0</v>
      </c>
      <c r="R326" s="185">
        <f t="shared" si="71"/>
        <v>0</v>
      </c>
      <c r="S326" s="185">
        <v>0</v>
      </c>
      <c r="T326" s="186">
        <f t="shared" si="72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7" t="s">
        <v>958</v>
      </c>
      <c r="AT326" s="187" t="s">
        <v>526</v>
      </c>
      <c r="AU326" s="187" t="s">
        <v>89</v>
      </c>
      <c r="AY326" s="18" t="s">
        <v>524</v>
      </c>
      <c r="BE326" s="105">
        <f t="shared" si="73"/>
        <v>0</v>
      </c>
      <c r="BF326" s="105">
        <f t="shared" si="74"/>
        <v>0</v>
      </c>
      <c r="BG326" s="105">
        <f t="shared" si="75"/>
        <v>0</v>
      </c>
      <c r="BH326" s="105">
        <f t="shared" si="76"/>
        <v>0</v>
      </c>
      <c r="BI326" s="105">
        <f t="shared" si="77"/>
        <v>0</v>
      </c>
      <c r="BJ326" s="18" t="s">
        <v>89</v>
      </c>
      <c r="BK326" s="188">
        <f t="shared" si="78"/>
        <v>0</v>
      </c>
      <c r="BL326" s="18" t="s">
        <v>958</v>
      </c>
      <c r="BM326" s="187" t="s">
        <v>3852</v>
      </c>
    </row>
    <row r="327" spans="1:65" s="2" customFormat="1" ht="16.5" customHeight="1">
      <c r="A327" s="35"/>
      <c r="B327" s="144"/>
      <c r="C327" s="221" t="s">
        <v>2782</v>
      </c>
      <c r="D327" s="221" t="s">
        <v>697</v>
      </c>
      <c r="E327" s="222" t="s">
        <v>5403</v>
      </c>
      <c r="F327" s="223" t="s">
        <v>5404</v>
      </c>
      <c r="G327" s="224" t="s">
        <v>980</v>
      </c>
      <c r="H327" s="225">
        <v>33600</v>
      </c>
      <c r="I327" s="226"/>
      <c r="J327" s="225">
        <f t="shared" si="69"/>
        <v>0</v>
      </c>
      <c r="K327" s="227"/>
      <c r="L327" s="228"/>
      <c r="M327" s="237" t="s">
        <v>1</v>
      </c>
      <c r="N327" s="238" t="s">
        <v>42</v>
      </c>
      <c r="O327" s="239"/>
      <c r="P327" s="240">
        <f t="shared" si="70"/>
        <v>0</v>
      </c>
      <c r="Q327" s="240">
        <v>0</v>
      </c>
      <c r="R327" s="240">
        <f t="shared" si="71"/>
        <v>0</v>
      </c>
      <c r="S327" s="240">
        <v>0</v>
      </c>
      <c r="T327" s="241">
        <f t="shared" si="72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7" t="s">
        <v>3293</v>
      </c>
      <c r="AT327" s="187" t="s">
        <v>697</v>
      </c>
      <c r="AU327" s="187" t="s">
        <v>89</v>
      </c>
      <c r="AY327" s="18" t="s">
        <v>524</v>
      </c>
      <c r="BE327" s="105">
        <f t="shared" si="73"/>
        <v>0</v>
      </c>
      <c r="BF327" s="105">
        <f t="shared" si="74"/>
        <v>0</v>
      </c>
      <c r="BG327" s="105">
        <f t="shared" si="75"/>
        <v>0</v>
      </c>
      <c r="BH327" s="105">
        <f t="shared" si="76"/>
        <v>0</v>
      </c>
      <c r="BI327" s="105">
        <f t="shared" si="77"/>
        <v>0</v>
      </c>
      <c r="BJ327" s="18" t="s">
        <v>89</v>
      </c>
      <c r="BK327" s="188">
        <f t="shared" si="78"/>
        <v>0</v>
      </c>
      <c r="BL327" s="18" t="s">
        <v>958</v>
      </c>
      <c r="BM327" s="187" t="s">
        <v>3860</v>
      </c>
    </row>
    <row r="328" spans="1:65" s="2" customFormat="1" ht="6.9" customHeight="1">
      <c r="A328" s="35"/>
      <c r="B328" s="50"/>
      <c r="C328" s="51"/>
      <c r="D328" s="51"/>
      <c r="E328" s="51"/>
      <c r="F328" s="51"/>
      <c r="G328" s="51"/>
      <c r="H328" s="51"/>
      <c r="I328" s="51"/>
      <c r="J328" s="51"/>
      <c r="K328" s="51"/>
      <c r="L328" s="36"/>
      <c r="M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</row>
  </sheetData>
  <autoFilter ref="C134:K327" xr:uid="{00000000-0009-0000-0000-000002000000}"/>
  <mergeCells count="17"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86"/>
  <sheetViews>
    <sheetView showGridLines="0" topLeftCell="A137" workbookViewId="0">
      <selection activeCell="A106" sqref="A106:XFD11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96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187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0" customHeight="1">
      <c r="A11" s="35"/>
      <c r="B11" s="36"/>
      <c r="C11" s="35"/>
      <c r="D11" s="35"/>
      <c r="E11" s="293" t="s">
        <v>5405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ROUND((SUM(BE106:BE113) + SUM(BE135:BE185)),  2)</f>
        <v>0</v>
      </c>
      <c r="G37" s="35"/>
      <c r="H37" s="35"/>
      <c r="I37" s="121">
        <v>0.2</v>
      </c>
      <c r="J37" s="120">
        <f>ROUND(((SUM(BE106:BE113) + SUM(BE135:BE185))*I37),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ROUND((SUM(BF106:BF113) + SUM(BF135:BF185)),  2)</f>
        <v>0</v>
      </c>
      <c r="G38" s="35"/>
      <c r="H38" s="35"/>
      <c r="I38" s="121">
        <v>0.2</v>
      </c>
      <c r="J38" s="120">
        <f>ROUND(((SUM(BF106:BF113) + SUM(BF135:BF185))*I38),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ROUND((SUM(BG106:BG113) + SUM(BG135:BG185)),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ROUND((SUM(BH106:BH113) + SUM(BH135:BH185)),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ROUND((SUM(BI106:BI113) + SUM(BI135:BI185)),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187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0" customHeight="1">
      <c r="A89" s="35"/>
      <c r="B89" s="36"/>
      <c r="C89" s="35"/>
      <c r="D89" s="35"/>
      <c r="E89" s="293" t="str">
        <f>E11</f>
        <v>01.3 - Elektroinštalácie SO 01 - Základná škola CCTV,EZS,SKV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95" customHeight="1">
      <c r="B100" s="137"/>
      <c r="D100" s="138" t="s">
        <v>477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" customHeight="1">
      <c r="B101" s="132"/>
      <c r="D101" s="133" t="s">
        <v>495</v>
      </c>
      <c r="E101" s="134"/>
      <c r="F101" s="134"/>
      <c r="G101" s="134"/>
      <c r="H101" s="134"/>
      <c r="I101" s="134"/>
      <c r="J101" s="135">
        <f>J141</f>
        <v>0</v>
      </c>
      <c r="L101" s="132"/>
    </row>
    <row r="102" spans="1:65" s="10" customFormat="1" ht="19.95" customHeight="1">
      <c r="B102" s="137"/>
      <c r="D102" s="138" t="s">
        <v>5034</v>
      </c>
      <c r="E102" s="139"/>
      <c r="F102" s="139"/>
      <c r="G102" s="139"/>
      <c r="H102" s="139"/>
      <c r="I102" s="139"/>
      <c r="J102" s="140">
        <f>J142</f>
        <v>0</v>
      </c>
      <c r="L102" s="137"/>
    </row>
    <row r="103" spans="1:65" s="10" customFormat="1" ht="19.95" customHeight="1">
      <c r="B103" s="137"/>
      <c r="D103" s="138" t="s">
        <v>5035</v>
      </c>
      <c r="E103" s="139"/>
      <c r="F103" s="139"/>
      <c r="G103" s="139"/>
      <c r="H103" s="139"/>
      <c r="I103" s="139"/>
      <c r="J103" s="140">
        <f>J143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hidden="1" customHeight="1">
      <c r="A106" s="35"/>
      <c r="B106" s="36"/>
      <c r="C106" s="131" t="s">
        <v>501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hidden="1" customHeight="1">
      <c r="A107" s="35"/>
      <c r="B107" s="144"/>
      <c r="C107" s="145"/>
      <c r="D107" s="292" t="s">
        <v>502</v>
      </c>
      <c r="E107" s="330"/>
      <c r="F107" s="330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503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hidden="1" customHeight="1">
      <c r="A108" s="35"/>
      <c r="B108" s="144"/>
      <c r="C108" s="145"/>
      <c r="D108" s="292" t="s">
        <v>5036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505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506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292" t="s">
        <v>5037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146" t="s">
        <v>508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509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" customHeight="1">
      <c r="A120" s="35"/>
      <c r="B120" s="36"/>
      <c r="C120" s="22" t="s">
        <v>510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331" t="str">
        <f>E7</f>
        <v>REKONŠTRUKCIA ZŠ PLICKOVA</v>
      </c>
      <c r="F123" s="332"/>
      <c r="G123" s="332"/>
      <c r="H123" s="332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183</v>
      </c>
      <c r="L124" s="21"/>
    </row>
    <row r="125" spans="1:31" s="2" customFormat="1" ht="16.5" customHeight="1">
      <c r="A125" s="35"/>
      <c r="B125" s="36"/>
      <c r="C125" s="35"/>
      <c r="D125" s="35"/>
      <c r="E125" s="331" t="s">
        <v>187</v>
      </c>
      <c r="F125" s="329"/>
      <c r="G125" s="329"/>
      <c r="H125" s="32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30" customHeight="1">
      <c r="A127" s="35"/>
      <c r="B127" s="36"/>
      <c r="C127" s="35"/>
      <c r="D127" s="35"/>
      <c r="E127" s="293" t="str">
        <f>E11</f>
        <v>01.3 - Elektroinštalácie SO 01 - Základná škola CCTV,EZS,SKV</v>
      </c>
      <c r="F127" s="329"/>
      <c r="G127" s="329"/>
      <c r="H127" s="32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27. 1. 2021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15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52"/>
      <c r="B134" s="153"/>
      <c r="C134" s="154" t="s">
        <v>511</v>
      </c>
      <c r="D134" s="155" t="s">
        <v>61</v>
      </c>
      <c r="E134" s="155" t="s">
        <v>57</v>
      </c>
      <c r="F134" s="155" t="s">
        <v>58</v>
      </c>
      <c r="G134" s="155" t="s">
        <v>512</v>
      </c>
      <c r="H134" s="155" t="s">
        <v>513</v>
      </c>
      <c r="I134" s="155" t="s">
        <v>514</v>
      </c>
      <c r="J134" s="156" t="s">
        <v>443</v>
      </c>
      <c r="K134" s="157" t="s">
        <v>515</v>
      </c>
      <c r="L134" s="158"/>
      <c r="M134" s="65" t="s">
        <v>1</v>
      </c>
      <c r="N134" s="66" t="s">
        <v>40</v>
      </c>
      <c r="O134" s="66" t="s">
        <v>516</v>
      </c>
      <c r="P134" s="66" t="s">
        <v>517</v>
      </c>
      <c r="Q134" s="66" t="s">
        <v>518</v>
      </c>
      <c r="R134" s="66" t="s">
        <v>519</v>
      </c>
      <c r="S134" s="66" t="s">
        <v>520</v>
      </c>
      <c r="T134" s="67" t="s">
        <v>521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5" customHeight="1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P136+P141</f>
        <v>0</v>
      </c>
      <c r="Q135" s="69"/>
      <c r="R135" s="160">
        <f>R136+R141</f>
        <v>0</v>
      </c>
      <c r="S135" s="69"/>
      <c r="T135" s="161">
        <f>T136+T141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BK136+BK141</f>
        <v>0</v>
      </c>
    </row>
    <row r="136" spans="1:65" s="12" customFormat="1" ht="25.95" customHeight="1">
      <c r="B136" s="163"/>
      <c r="D136" s="164" t="s">
        <v>75</v>
      </c>
      <c r="E136" s="165" t="s">
        <v>522</v>
      </c>
      <c r="F136" s="165" t="s">
        <v>523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524</v>
      </c>
      <c r="BK136" s="173">
        <f>BK137</f>
        <v>0</v>
      </c>
    </row>
    <row r="137" spans="1:65" s="12" customFormat="1" ht="22.95" customHeight="1">
      <c r="B137" s="163"/>
      <c r="D137" s="164" t="s">
        <v>75</v>
      </c>
      <c r="E137" s="174" t="s">
        <v>560</v>
      </c>
      <c r="F137" s="174" t="s">
        <v>2090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SUM(P138:P140)</f>
        <v>0</v>
      </c>
      <c r="Q137" s="169"/>
      <c r="R137" s="170">
        <f>SUM(R138:R140)</f>
        <v>0</v>
      </c>
      <c r="S137" s="169"/>
      <c r="T137" s="171">
        <f>SUM(T138:T140)</f>
        <v>0</v>
      </c>
      <c r="AR137" s="164" t="s">
        <v>83</v>
      </c>
      <c r="AT137" s="172" t="s">
        <v>75</v>
      </c>
      <c r="AU137" s="172" t="s">
        <v>83</v>
      </c>
      <c r="AY137" s="164" t="s">
        <v>524</v>
      </c>
      <c r="BK137" s="173">
        <f>SUM(BK138:BK140)</f>
        <v>0</v>
      </c>
    </row>
    <row r="138" spans="1:65" s="2" customFormat="1" ht="33" customHeight="1">
      <c r="A138" s="35"/>
      <c r="B138" s="144"/>
      <c r="C138" s="176" t="s">
        <v>83</v>
      </c>
      <c r="D138" s="176" t="s">
        <v>526</v>
      </c>
      <c r="E138" s="177" t="s">
        <v>5406</v>
      </c>
      <c r="F138" s="178" t="s">
        <v>5407</v>
      </c>
      <c r="G138" s="179" t="s">
        <v>980</v>
      </c>
      <c r="H138" s="180">
        <v>1180</v>
      </c>
      <c r="I138" s="181"/>
      <c r="J138" s="180">
        <f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530</v>
      </c>
      <c r="AT138" s="187" t="s">
        <v>526</v>
      </c>
      <c r="AU138" s="187" t="s">
        <v>89</v>
      </c>
      <c r="AY138" s="18" t="s">
        <v>524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89</v>
      </c>
      <c r="BK138" s="188">
        <f>ROUND(I138*H138,3)</f>
        <v>0</v>
      </c>
      <c r="BL138" s="18" t="s">
        <v>530</v>
      </c>
      <c r="BM138" s="187" t="s">
        <v>89</v>
      </c>
    </row>
    <row r="139" spans="1:65" s="2" customFormat="1" ht="33" customHeight="1">
      <c r="A139" s="35"/>
      <c r="B139" s="144"/>
      <c r="C139" s="176" t="s">
        <v>89</v>
      </c>
      <c r="D139" s="176" t="s">
        <v>526</v>
      </c>
      <c r="E139" s="177" t="s">
        <v>5408</v>
      </c>
      <c r="F139" s="178" t="s">
        <v>5409</v>
      </c>
      <c r="G139" s="179" t="s">
        <v>980</v>
      </c>
      <c r="H139" s="180">
        <v>150</v>
      </c>
      <c r="I139" s="181"/>
      <c r="J139" s="180">
        <f>ROUND(I139*H139,3)</f>
        <v>0</v>
      </c>
      <c r="K139" s="182"/>
      <c r="L139" s="36"/>
      <c r="M139" s="183" t="s">
        <v>1</v>
      </c>
      <c r="N139" s="184" t="s">
        <v>42</v>
      </c>
      <c r="O139" s="61"/>
      <c r="P139" s="185">
        <f>O139*H139</f>
        <v>0</v>
      </c>
      <c r="Q139" s="185">
        <v>0</v>
      </c>
      <c r="R139" s="185">
        <f>Q139*H139</f>
        <v>0</v>
      </c>
      <c r="S139" s="185">
        <v>0</v>
      </c>
      <c r="T139" s="18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530</v>
      </c>
      <c r="AT139" s="187" t="s">
        <v>526</v>
      </c>
      <c r="AU139" s="187" t="s">
        <v>89</v>
      </c>
      <c r="AY139" s="18" t="s">
        <v>524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89</v>
      </c>
      <c r="BK139" s="188">
        <f>ROUND(I139*H139,3)</f>
        <v>0</v>
      </c>
      <c r="BL139" s="18" t="s">
        <v>530</v>
      </c>
      <c r="BM139" s="187" t="s">
        <v>530</v>
      </c>
    </row>
    <row r="140" spans="1:65" s="2" customFormat="1" ht="33" customHeight="1">
      <c r="A140" s="35"/>
      <c r="B140" s="144"/>
      <c r="C140" s="176" t="s">
        <v>537</v>
      </c>
      <c r="D140" s="176" t="s">
        <v>526</v>
      </c>
      <c r="E140" s="177" t="s">
        <v>5050</v>
      </c>
      <c r="F140" s="178" t="s">
        <v>5051</v>
      </c>
      <c r="G140" s="179" t="s">
        <v>980</v>
      </c>
      <c r="H140" s="180">
        <v>450</v>
      </c>
      <c r="I140" s="181"/>
      <c r="J140" s="180">
        <f>ROUND(I140*H140,3)</f>
        <v>0</v>
      </c>
      <c r="K140" s="182"/>
      <c r="L140" s="36"/>
      <c r="M140" s="183" t="s">
        <v>1</v>
      </c>
      <c r="N140" s="184" t="s">
        <v>42</v>
      </c>
      <c r="O140" s="61"/>
      <c r="P140" s="185">
        <f>O140*H140</f>
        <v>0</v>
      </c>
      <c r="Q140" s="185">
        <v>0</v>
      </c>
      <c r="R140" s="185">
        <f>Q140*H140</f>
        <v>0</v>
      </c>
      <c r="S140" s="185">
        <v>0</v>
      </c>
      <c r="T140" s="18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530</v>
      </c>
      <c r="AT140" s="187" t="s">
        <v>526</v>
      </c>
      <c r="AU140" s="187" t="s">
        <v>89</v>
      </c>
      <c r="AY140" s="18" t="s">
        <v>524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89</v>
      </c>
      <c r="BK140" s="188">
        <f>ROUND(I140*H140,3)</f>
        <v>0</v>
      </c>
      <c r="BL140" s="18" t="s">
        <v>530</v>
      </c>
      <c r="BM140" s="187" t="s">
        <v>548</v>
      </c>
    </row>
    <row r="141" spans="1:65" s="12" customFormat="1" ht="25.95" customHeight="1">
      <c r="B141" s="163"/>
      <c r="D141" s="164" t="s">
        <v>75</v>
      </c>
      <c r="E141" s="165" t="s">
        <v>697</v>
      </c>
      <c r="F141" s="165" t="s">
        <v>4793</v>
      </c>
      <c r="I141" s="166"/>
      <c r="J141" s="167">
        <f>BK141</f>
        <v>0</v>
      </c>
      <c r="L141" s="163"/>
      <c r="M141" s="168"/>
      <c r="N141" s="169"/>
      <c r="O141" s="169"/>
      <c r="P141" s="170">
        <f>P142+P143</f>
        <v>0</v>
      </c>
      <c r="Q141" s="169"/>
      <c r="R141" s="170">
        <f>R142+R143</f>
        <v>0</v>
      </c>
      <c r="S141" s="169"/>
      <c r="T141" s="171">
        <f>T142+T143</f>
        <v>0</v>
      </c>
      <c r="AR141" s="164" t="s">
        <v>537</v>
      </c>
      <c r="AT141" s="172" t="s">
        <v>75</v>
      </c>
      <c r="AU141" s="172" t="s">
        <v>76</v>
      </c>
      <c r="AY141" s="164" t="s">
        <v>524</v>
      </c>
      <c r="BK141" s="173">
        <f>BK142+BK143</f>
        <v>0</v>
      </c>
    </row>
    <row r="142" spans="1:65" s="12" customFormat="1" ht="22.95" customHeight="1">
      <c r="B142" s="163"/>
      <c r="D142" s="164" t="s">
        <v>75</v>
      </c>
      <c r="E142" s="174" t="s">
        <v>5056</v>
      </c>
      <c r="F142" s="174" t="s">
        <v>5057</v>
      </c>
      <c r="I142" s="166"/>
      <c r="J142" s="175">
        <f>BK142</f>
        <v>0</v>
      </c>
      <c r="L142" s="163"/>
      <c r="M142" s="168"/>
      <c r="N142" s="169"/>
      <c r="O142" s="169"/>
      <c r="P142" s="170">
        <v>0</v>
      </c>
      <c r="Q142" s="169"/>
      <c r="R142" s="170">
        <v>0</v>
      </c>
      <c r="S142" s="169"/>
      <c r="T142" s="171">
        <v>0</v>
      </c>
      <c r="AR142" s="164" t="s">
        <v>537</v>
      </c>
      <c r="AT142" s="172" t="s">
        <v>75</v>
      </c>
      <c r="AU142" s="172" t="s">
        <v>83</v>
      </c>
      <c r="AY142" s="164" t="s">
        <v>524</v>
      </c>
      <c r="BK142" s="173">
        <v>0</v>
      </c>
    </row>
    <row r="143" spans="1:65" s="12" customFormat="1" ht="22.95" customHeight="1">
      <c r="B143" s="163"/>
      <c r="D143" s="164" t="s">
        <v>75</v>
      </c>
      <c r="E143" s="174" t="s">
        <v>5377</v>
      </c>
      <c r="F143" s="174" t="s">
        <v>5378</v>
      </c>
      <c r="I143" s="166"/>
      <c r="J143" s="175">
        <f>BK143</f>
        <v>0</v>
      </c>
      <c r="L143" s="163"/>
      <c r="M143" s="168"/>
      <c r="N143" s="169"/>
      <c r="O143" s="169"/>
      <c r="P143" s="170">
        <f>SUM(P144:P185)</f>
        <v>0</v>
      </c>
      <c r="Q143" s="169"/>
      <c r="R143" s="170">
        <f>SUM(R144:R185)</f>
        <v>0</v>
      </c>
      <c r="S143" s="169"/>
      <c r="T143" s="171">
        <f>SUM(T144:T185)</f>
        <v>0</v>
      </c>
      <c r="AR143" s="164" t="s">
        <v>537</v>
      </c>
      <c r="AT143" s="172" t="s">
        <v>75</v>
      </c>
      <c r="AU143" s="172" t="s">
        <v>83</v>
      </c>
      <c r="AY143" s="164" t="s">
        <v>524</v>
      </c>
      <c r="BK143" s="173">
        <f>SUM(BK144:BK185)</f>
        <v>0</v>
      </c>
    </row>
    <row r="144" spans="1:65" s="2" customFormat="1" ht="16.5" customHeight="1">
      <c r="A144" s="35"/>
      <c r="B144" s="144"/>
      <c r="C144" s="176" t="s">
        <v>530</v>
      </c>
      <c r="D144" s="176" t="s">
        <v>526</v>
      </c>
      <c r="E144" s="177" t="s">
        <v>5410</v>
      </c>
      <c r="F144" s="178" t="s">
        <v>5411</v>
      </c>
      <c r="G144" s="179" t="s">
        <v>879</v>
      </c>
      <c r="H144" s="180">
        <v>1</v>
      </c>
      <c r="I144" s="181"/>
      <c r="J144" s="180">
        <f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958</v>
      </c>
      <c r="AT144" s="187" t="s">
        <v>526</v>
      </c>
      <c r="AU144" s="187" t="s">
        <v>89</v>
      </c>
      <c r="AY144" s="18" t="s">
        <v>524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89</v>
      </c>
      <c r="BK144" s="188">
        <f>ROUND(I144*H144,3)</f>
        <v>0</v>
      </c>
      <c r="BL144" s="18" t="s">
        <v>958</v>
      </c>
      <c r="BM144" s="187" t="s">
        <v>556</v>
      </c>
    </row>
    <row r="145" spans="1:65" s="2" customFormat="1" ht="16.5" customHeight="1">
      <c r="A145" s="35"/>
      <c r="B145" s="144"/>
      <c r="C145" s="221" t="s">
        <v>544</v>
      </c>
      <c r="D145" s="221" t="s">
        <v>697</v>
      </c>
      <c r="E145" s="222" t="s">
        <v>5412</v>
      </c>
      <c r="F145" s="223" t="s">
        <v>5413</v>
      </c>
      <c r="G145" s="224" t="s">
        <v>879</v>
      </c>
      <c r="H145" s="225">
        <v>1</v>
      </c>
      <c r="I145" s="226"/>
      <c r="J145" s="225">
        <f>ROUND(I145*H145,3)</f>
        <v>0</v>
      </c>
      <c r="K145" s="227"/>
      <c r="L145" s="228"/>
      <c r="M145" s="229" t="s">
        <v>1</v>
      </c>
      <c r="N145" s="230" t="s">
        <v>42</v>
      </c>
      <c r="O145" s="61"/>
      <c r="P145" s="185">
        <f>O145*H145</f>
        <v>0</v>
      </c>
      <c r="Q145" s="185">
        <v>0</v>
      </c>
      <c r="R145" s="185">
        <f>Q145*H145</f>
        <v>0</v>
      </c>
      <c r="S145" s="185">
        <v>0</v>
      </c>
      <c r="T145" s="18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3293</v>
      </c>
      <c r="AT145" s="187" t="s">
        <v>697</v>
      </c>
      <c r="AU145" s="187" t="s">
        <v>89</v>
      </c>
      <c r="AY145" s="18" t="s">
        <v>524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89</v>
      </c>
      <c r="BK145" s="188">
        <f>ROUND(I145*H145,3)</f>
        <v>0</v>
      </c>
      <c r="BL145" s="18" t="s">
        <v>958</v>
      </c>
      <c r="BM145" s="187" t="s">
        <v>565</v>
      </c>
    </row>
    <row r="146" spans="1:65" s="2" customFormat="1" ht="96">
      <c r="A146" s="35"/>
      <c r="B146" s="36"/>
      <c r="C146" s="35"/>
      <c r="D146" s="190" t="s">
        <v>3212</v>
      </c>
      <c r="E146" s="35"/>
      <c r="F146" s="231" t="s">
        <v>5414</v>
      </c>
      <c r="G146" s="35"/>
      <c r="H146" s="35"/>
      <c r="I146" s="145"/>
      <c r="J146" s="35"/>
      <c r="K146" s="35"/>
      <c r="L146" s="36"/>
      <c r="M146" s="232"/>
      <c r="N146" s="233"/>
      <c r="O146" s="61"/>
      <c r="P146" s="61"/>
      <c r="Q146" s="61"/>
      <c r="R146" s="61"/>
      <c r="S146" s="61"/>
      <c r="T146" s="62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3212</v>
      </c>
      <c r="AU146" s="18" t="s">
        <v>89</v>
      </c>
    </row>
    <row r="147" spans="1:65" s="2" customFormat="1" ht="21.75" customHeight="1">
      <c r="A147" s="35"/>
      <c r="B147" s="144"/>
      <c r="C147" s="176" t="s">
        <v>548</v>
      </c>
      <c r="D147" s="176" t="s">
        <v>526</v>
      </c>
      <c r="E147" s="177" t="s">
        <v>5415</v>
      </c>
      <c r="F147" s="178" t="s">
        <v>5416</v>
      </c>
      <c r="G147" s="179" t="s">
        <v>879</v>
      </c>
      <c r="H147" s="180">
        <v>13</v>
      </c>
      <c r="I147" s="181"/>
      <c r="J147" s="180">
        <f>ROUND(I147*H147,3)</f>
        <v>0</v>
      </c>
      <c r="K147" s="182"/>
      <c r="L147" s="36"/>
      <c r="M147" s="183" t="s">
        <v>1</v>
      </c>
      <c r="N147" s="184" t="s">
        <v>42</v>
      </c>
      <c r="O147" s="61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958</v>
      </c>
      <c r="AT147" s="187" t="s">
        <v>526</v>
      </c>
      <c r="AU147" s="187" t="s">
        <v>89</v>
      </c>
      <c r="AY147" s="18" t="s">
        <v>524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89</v>
      </c>
      <c r="BK147" s="188">
        <f>ROUND(I147*H147,3)</f>
        <v>0</v>
      </c>
      <c r="BL147" s="18" t="s">
        <v>958</v>
      </c>
      <c r="BM147" s="187" t="s">
        <v>153</v>
      </c>
    </row>
    <row r="148" spans="1:65" s="2" customFormat="1" ht="55.5" customHeight="1">
      <c r="A148" s="35"/>
      <c r="B148" s="144"/>
      <c r="C148" s="221" t="s">
        <v>552</v>
      </c>
      <c r="D148" s="221" t="s">
        <v>697</v>
      </c>
      <c r="E148" s="222" t="s">
        <v>5417</v>
      </c>
      <c r="F148" s="223" t="s">
        <v>5418</v>
      </c>
      <c r="G148" s="224" t="s">
        <v>879</v>
      </c>
      <c r="H148" s="225">
        <v>2</v>
      </c>
      <c r="I148" s="226"/>
      <c r="J148" s="225">
        <f>ROUND(I148*H148,3)</f>
        <v>0</v>
      </c>
      <c r="K148" s="227"/>
      <c r="L148" s="228"/>
      <c r="M148" s="229" t="s">
        <v>1</v>
      </c>
      <c r="N148" s="230" t="s">
        <v>42</v>
      </c>
      <c r="O148" s="61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3293</v>
      </c>
      <c r="AT148" s="187" t="s">
        <v>697</v>
      </c>
      <c r="AU148" s="187" t="s">
        <v>89</v>
      </c>
      <c r="AY148" s="18" t="s">
        <v>524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89</v>
      </c>
      <c r="BK148" s="188">
        <f>ROUND(I148*H148,3)</f>
        <v>0</v>
      </c>
      <c r="BL148" s="18" t="s">
        <v>958</v>
      </c>
      <c r="BM148" s="187" t="s">
        <v>626</v>
      </c>
    </row>
    <row r="149" spans="1:65" s="2" customFormat="1" ht="28.8">
      <c r="A149" s="35"/>
      <c r="B149" s="36"/>
      <c r="C149" s="35"/>
      <c r="D149" s="190" t="s">
        <v>3212</v>
      </c>
      <c r="E149" s="35"/>
      <c r="F149" s="231" t="s">
        <v>5419</v>
      </c>
      <c r="G149" s="35"/>
      <c r="H149" s="35"/>
      <c r="I149" s="145"/>
      <c r="J149" s="35"/>
      <c r="K149" s="35"/>
      <c r="L149" s="36"/>
      <c r="M149" s="232"/>
      <c r="N149" s="233"/>
      <c r="O149" s="61"/>
      <c r="P149" s="61"/>
      <c r="Q149" s="61"/>
      <c r="R149" s="61"/>
      <c r="S149" s="61"/>
      <c r="T149" s="62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3212</v>
      </c>
      <c r="AU149" s="18" t="s">
        <v>89</v>
      </c>
    </row>
    <row r="150" spans="1:65" s="2" customFormat="1" ht="16.5" customHeight="1">
      <c r="A150" s="35"/>
      <c r="B150" s="144"/>
      <c r="C150" s="221" t="s">
        <v>556</v>
      </c>
      <c r="D150" s="221" t="s">
        <v>697</v>
      </c>
      <c r="E150" s="222" t="s">
        <v>5420</v>
      </c>
      <c r="F150" s="223" t="s">
        <v>5421</v>
      </c>
      <c r="G150" s="224" t="s">
        <v>879</v>
      </c>
      <c r="H150" s="225">
        <v>1</v>
      </c>
      <c r="I150" s="226"/>
      <c r="J150" s="225">
        <f>ROUND(I150*H150,3)</f>
        <v>0</v>
      </c>
      <c r="K150" s="227"/>
      <c r="L150" s="228"/>
      <c r="M150" s="229" t="s">
        <v>1</v>
      </c>
      <c r="N150" s="230" t="s">
        <v>42</v>
      </c>
      <c r="O150" s="61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3293</v>
      </c>
      <c r="AT150" s="187" t="s">
        <v>697</v>
      </c>
      <c r="AU150" s="187" t="s">
        <v>89</v>
      </c>
      <c r="AY150" s="18" t="s">
        <v>524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89</v>
      </c>
      <c r="BK150" s="188">
        <f>ROUND(I150*H150,3)</f>
        <v>0</v>
      </c>
      <c r="BL150" s="18" t="s">
        <v>958</v>
      </c>
      <c r="BM150" s="187" t="s">
        <v>644</v>
      </c>
    </row>
    <row r="151" spans="1:65" s="2" customFormat="1" ht="105.6">
      <c r="A151" s="35"/>
      <c r="B151" s="36"/>
      <c r="C151" s="35"/>
      <c r="D151" s="190" t="s">
        <v>3212</v>
      </c>
      <c r="E151" s="35"/>
      <c r="F151" s="231" t="s">
        <v>5422</v>
      </c>
      <c r="G151" s="35"/>
      <c r="H151" s="35"/>
      <c r="I151" s="145"/>
      <c r="J151" s="35"/>
      <c r="K151" s="35"/>
      <c r="L151" s="36"/>
      <c r="M151" s="232"/>
      <c r="N151" s="233"/>
      <c r="O151" s="61"/>
      <c r="P151" s="61"/>
      <c r="Q151" s="61"/>
      <c r="R151" s="61"/>
      <c r="S151" s="61"/>
      <c r="T151" s="62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8" t="s">
        <v>3212</v>
      </c>
      <c r="AU151" s="18" t="s">
        <v>89</v>
      </c>
    </row>
    <row r="152" spans="1:65" s="2" customFormat="1" ht="16.5" customHeight="1">
      <c r="A152" s="35"/>
      <c r="B152" s="144"/>
      <c r="C152" s="221" t="s">
        <v>560</v>
      </c>
      <c r="D152" s="221" t="s">
        <v>697</v>
      </c>
      <c r="E152" s="222" t="s">
        <v>5423</v>
      </c>
      <c r="F152" s="223" t="s">
        <v>5424</v>
      </c>
      <c r="G152" s="224" t="s">
        <v>879</v>
      </c>
      <c r="H152" s="225">
        <v>1</v>
      </c>
      <c r="I152" s="226"/>
      <c r="J152" s="225">
        <f>ROUND(I152*H152,3)</f>
        <v>0</v>
      </c>
      <c r="K152" s="227"/>
      <c r="L152" s="228"/>
      <c r="M152" s="229" t="s">
        <v>1</v>
      </c>
      <c r="N152" s="230" t="s">
        <v>42</v>
      </c>
      <c r="O152" s="61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3293</v>
      </c>
      <c r="AT152" s="187" t="s">
        <v>697</v>
      </c>
      <c r="AU152" s="187" t="s">
        <v>89</v>
      </c>
      <c r="AY152" s="18" t="s">
        <v>524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89</v>
      </c>
      <c r="BK152" s="188">
        <f>ROUND(I152*H152,3)</f>
        <v>0</v>
      </c>
      <c r="BL152" s="18" t="s">
        <v>958</v>
      </c>
      <c r="BM152" s="187" t="s">
        <v>655</v>
      </c>
    </row>
    <row r="153" spans="1:65" s="2" customFormat="1" ht="16.5" customHeight="1">
      <c r="A153" s="35"/>
      <c r="B153" s="144"/>
      <c r="C153" s="221" t="s">
        <v>565</v>
      </c>
      <c r="D153" s="221" t="s">
        <v>697</v>
      </c>
      <c r="E153" s="222" t="s">
        <v>5425</v>
      </c>
      <c r="F153" s="223" t="s">
        <v>5426</v>
      </c>
      <c r="G153" s="224" t="s">
        <v>879</v>
      </c>
      <c r="H153" s="225">
        <v>1</v>
      </c>
      <c r="I153" s="226"/>
      <c r="J153" s="225">
        <f>ROUND(I153*H153,3)</f>
        <v>0</v>
      </c>
      <c r="K153" s="227"/>
      <c r="L153" s="228"/>
      <c r="M153" s="229" t="s">
        <v>1</v>
      </c>
      <c r="N153" s="230" t="s">
        <v>42</v>
      </c>
      <c r="O153" s="61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3293</v>
      </c>
      <c r="AT153" s="187" t="s">
        <v>697</v>
      </c>
      <c r="AU153" s="187" t="s">
        <v>89</v>
      </c>
      <c r="AY153" s="18" t="s">
        <v>524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89</v>
      </c>
      <c r="BK153" s="188">
        <f>ROUND(I153*H153,3)</f>
        <v>0</v>
      </c>
      <c r="BL153" s="18" t="s">
        <v>958</v>
      </c>
      <c r="BM153" s="187" t="s">
        <v>7</v>
      </c>
    </row>
    <row r="154" spans="1:65" s="2" customFormat="1" ht="16.5" customHeight="1">
      <c r="A154" s="35"/>
      <c r="B154" s="144"/>
      <c r="C154" s="221" t="s">
        <v>569</v>
      </c>
      <c r="D154" s="221" t="s">
        <v>697</v>
      </c>
      <c r="E154" s="222" t="s">
        <v>5427</v>
      </c>
      <c r="F154" s="223" t="s">
        <v>5428</v>
      </c>
      <c r="G154" s="224" t="s">
        <v>879</v>
      </c>
      <c r="H154" s="225">
        <v>1</v>
      </c>
      <c r="I154" s="226"/>
      <c r="J154" s="225">
        <f>ROUND(I154*H154,3)</f>
        <v>0</v>
      </c>
      <c r="K154" s="227"/>
      <c r="L154" s="228"/>
      <c r="M154" s="229" t="s">
        <v>1</v>
      </c>
      <c r="N154" s="230" t="s">
        <v>42</v>
      </c>
      <c r="O154" s="61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3293</v>
      </c>
      <c r="AT154" s="187" t="s">
        <v>697</v>
      </c>
      <c r="AU154" s="187" t="s">
        <v>89</v>
      </c>
      <c r="AY154" s="18" t="s">
        <v>524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89</v>
      </c>
      <c r="BK154" s="188">
        <f>ROUND(I154*H154,3)</f>
        <v>0</v>
      </c>
      <c r="BL154" s="18" t="s">
        <v>958</v>
      </c>
      <c r="BM154" s="187" t="s">
        <v>674</v>
      </c>
    </row>
    <row r="155" spans="1:65" s="2" customFormat="1" ht="55.5" customHeight="1">
      <c r="A155" s="35"/>
      <c r="B155" s="144"/>
      <c r="C155" s="221" t="s">
        <v>153</v>
      </c>
      <c r="D155" s="221" t="s">
        <v>697</v>
      </c>
      <c r="E155" s="222" t="s">
        <v>5429</v>
      </c>
      <c r="F155" s="223" t="s">
        <v>5430</v>
      </c>
      <c r="G155" s="224" t="s">
        <v>879</v>
      </c>
      <c r="H155" s="225">
        <v>11</v>
      </c>
      <c r="I155" s="226"/>
      <c r="J155" s="225">
        <f>ROUND(I155*H155,3)</f>
        <v>0</v>
      </c>
      <c r="K155" s="227"/>
      <c r="L155" s="228"/>
      <c r="M155" s="229" t="s">
        <v>1</v>
      </c>
      <c r="N155" s="230" t="s">
        <v>42</v>
      </c>
      <c r="O155" s="61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3293</v>
      </c>
      <c r="AT155" s="187" t="s">
        <v>697</v>
      </c>
      <c r="AU155" s="187" t="s">
        <v>89</v>
      </c>
      <c r="AY155" s="18" t="s">
        <v>524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89</v>
      </c>
      <c r="BK155" s="188">
        <f>ROUND(I155*H155,3)</f>
        <v>0</v>
      </c>
      <c r="BL155" s="18" t="s">
        <v>958</v>
      </c>
      <c r="BM155" s="187" t="s">
        <v>408</v>
      </c>
    </row>
    <row r="156" spans="1:65" s="2" customFormat="1" ht="28.8">
      <c r="A156" s="35"/>
      <c r="B156" s="36"/>
      <c r="C156" s="35"/>
      <c r="D156" s="190" t="s">
        <v>3212</v>
      </c>
      <c r="E156" s="35"/>
      <c r="F156" s="231" t="s">
        <v>5419</v>
      </c>
      <c r="G156" s="35"/>
      <c r="H156" s="35"/>
      <c r="I156" s="145"/>
      <c r="J156" s="35"/>
      <c r="K156" s="35"/>
      <c r="L156" s="36"/>
      <c r="M156" s="232"/>
      <c r="N156" s="233"/>
      <c r="O156" s="61"/>
      <c r="P156" s="61"/>
      <c r="Q156" s="61"/>
      <c r="R156" s="61"/>
      <c r="S156" s="61"/>
      <c r="T156" s="62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8" t="s">
        <v>3212</v>
      </c>
      <c r="AU156" s="18" t="s">
        <v>89</v>
      </c>
    </row>
    <row r="157" spans="1:65" s="2" customFormat="1" ht="16.5" customHeight="1">
      <c r="A157" s="35"/>
      <c r="B157" s="144"/>
      <c r="C157" s="176" t="s">
        <v>602</v>
      </c>
      <c r="D157" s="176" t="s">
        <v>526</v>
      </c>
      <c r="E157" s="177" t="s">
        <v>5431</v>
      </c>
      <c r="F157" s="178" t="s">
        <v>5432</v>
      </c>
      <c r="G157" s="179" t="s">
        <v>980</v>
      </c>
      <c r="H157" s="180">
        <v>790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958</v>
      </c>
      <c r="AT157" s="187" t="s">
        <v>526</v>
      </c>
      <c r="AU157" s="187" t="s">
        <v>89</v>
      </c>
      <c r="AY157" s="18" t="s">
        <v>524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958</v>
      </c>
      <c r="BM157" s="187" t="s">
        <v>696</v>
      </c>
    </row>
    <row r="158" spans="1:65" s="2" customFormat="1" ht="21.75" customHeight="1">
      <c r="A158" s="35"/>
      <c r="B158" s="144"/>
      <c r="C158" s="221" t="s">
        <v>626</v>
      </c>
      <c r="D158" s="221" t="s">
        <v>697</v>
      </c>
      <c r="E158" s="222" t="s">
        <v>5433</v>
      </c>
      <c r="F158" s="223" t="s">
        <v>5434</v>
      </c>
      <c r="G158" s="224" t="s">
        <v>980</v>
      </c>
      <c r="H158" s="225">
        <v>790</v>
      </c>
      <c r="I158" s="226"/>
      <c r="J158" s="225">
        <f>ROUND(I158*H158,3)</f>
        <v>0</v>
      </c>
      <c r="K158" s="227"/>
      <c r="L158" s="228"/>
      <c r="M158" s="229" t="s">
        <v>1</v>
      </c>
      <c r="N158" s="230" t="s">
        <v>42</v>
      </c>
      <c r="O158" s="61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3293</v>
      </c>
      <c r="AT158" s="187" t="s">
        <v>697</v>
      </c>
      <c r="AU158" s="187" t="s">
        <v>89</v>
      </c>
      <c r="AY158" s="18" t="s">
        <v>524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89</v>
      </c>
      <c r="BK158" s="188">
        <f>ROUND(I158*H158,3)</f>
        <v>0</v>
      </c>
      <c r="BL158" s="18" t="s">
        <v>958</v>
      </c>
      <c r="BM158" s="187" t="s">
        <v>710</v>
      </c>
    </row>
    <row r="159" spans="1:65" s="2" customFormat="1" ht="21.75" customHeight="1">
      <c r="A159" s="35"/>
      <c r="B159" s="144"/>
      <c r="C159" s="176" t="s">
        <v>639</v>
      </c>
      <c r="D159" s="176" t="s">
        <v>526</v>
      </c>
      <c r="E159" s="177" t="s">
        <v>5435</v>
      </c>
      <c r="F159" s="178" t="s">
        <v>5436</v>
      </c>
      <c r="G159" s="179" t="s">
        <v>879</v>
      </c>
      <c r="H159" s="180">
        <v>1</v>
      </c>
      <c r="I159" s="181"/>
      <c r="J159" s="180">
        <f>ROUND(I159*H159,3)</f>
        <v>0</v>
      </c>
      <c r="K159" s="182"/>
      <c r="L159" s="36"/>
      <c r="M159" s="183" t="s">
        <v>1</v>
      </c>
      <c r="N159" s="184" t="s">
        <v>42</v>
      </c>
      <c r="O159" s="61"/>
      <c r="P159" s="185">
        <f>O159*H159</f>
        <v>0</v>
      </c>
      <c r="Q159" s="185">
        <v>0</v>
      </c>
      <c r="R159" s="185">
        <f>Q159*H159</f>
        <v>0</v>
      </c>
      <c r="S159" s="185">
        <v>0</v>
      </c>
      <c r="T159" s="18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958</v>
      </c>
      <c r="AT159" s="187" t="s">
        <v>526</v>
      </c>
      <c r="AU159" s="187" t="s">
        <v>89</v>
      </c>
      <c r="AY159" s="18" t="s">
        <v>524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958</v>
      </c>
      <c r="BM159" s="187" t="s">
        <v>721</v>
      </c>
    </row>
    <row r="160" spans="1:65" s="2" customFormat="1" ht="16.5" customHeight="1">
      <c r="A160" s="35"/>
      <c r="B160" s="144"/>
      <c r="C160" s="221" t="s">
        <v>644</v>
      </c>
      <c r="D160" s="221" t="s">
        <v>697</v>
      </c>
      <c r="E160" s="222" t="s">
        <v>5437</v>
      </c>
      <c r="F160" s="223" t="s">
        <v>5438</v>
      </c>
      <c r="G160" s="224" t="s">
        <v>879</v>
      </c>
      <c r="H160" s="225">
        <v>1</v>
      </c>
      <c r="I160" s="226"/>
      <c r="J160" s="225">
        <f>ROUND(I160*H160,3)</f>
        <v>0</v>
      </c>
      <c r="K160" s="227"/>
      <c r="L160" s="228"/>
      <c r="M160" s="229" t="s">
        <v>1</v>
      </c>
      <c r="N160" s="230" t="s">
        <v>42</v>
      </c>
      <c r="O160" s="61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3293</v>
      </c>
      <c r="AT160" s="187" t="s">
        <v>697</v>
      </c>
      <c r="AU160" s="187" t="s">
        <v>89</v>
      </c>
      <c r="AY160" s="18" t="s">
        <v>524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89</v>
      </c>
      <c r="BK160" s="188">
        <f>ROUND(I160*H160,3)</f>
        <v>0</v>
      </c>
      <c r="BL160" s="18" t="s">
        <v>958</v>
      </c>
      <c r="BM160" s="187" t="s">
        <v>732</v>
      </c>
    </row>
    <row r="161" spans="1:65" s="2" customFormat="1" ht="105.6">
      <c r="A161" s="35"/>
      <c r="B161" s="36"/>
      <c r="C161" s="35"/>
      <c r="D161" s="190" t="s">
        <v>3212</v>
      </c>
      <c r="E161" s="35"/>
      <c r="F161" s="231" t="s">
        <v>5439</v>
      </c>
      <c r="G161" s="35"/>
      <c r="H161" s="35"/>
      <c r="I161" s="145"/>
      <c r="J161" s="35"/>
      <c r="K161" s="35"/>
      <c r="L161" s="36"/>
      <c r="M161" s="232"/>
      <c r="N161" s="233"/>
      <c r="O161" s="61"/>
      <c r="P161" s="61"/>
      <c r="Q161" s="61"/>
      <c r="R161" s="61"/>
      <c r="S161" s="61"/>
      <c r="T161" s="62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3212</v>
      </c>
      <c r="AU161" s="18" t="s">
        <v>89</v>
      </c>
    </row>
    <row r="162" spans="1:65" s="2" customFormat="1" ht="16.5" customHeight="1">
      <c r="A162" s="35"/>
      <c r="B162" s="144"/>
      <c r="C162" s="176" t="s">
        <v>649</v>
      </c>
      <c r="D162" s="176" t="s">
        <v>526</v>
      </c>
      <c r="E162" s="177" t="s">
        <v>5440</v>
      </c>
      <c r="F162" s="178" t="s">
        <v>5441</v>
      </c>
      <c r="G162" s="179" t="s">
        <v>879</v>
      </c>
      <c r="H162" s="180">
        <v>5</v>
      </c>
      <c r="I162" s="181"/>
      <c r="J162" s="180">
        <f>ROUND(I162*H162,3)</f>
        <v>0</v>
      </c>
      <c r="K162" s="182"/>
      <c r="L162" s="36"/>
      <c r="M162" s="183" t="s">
        <v>1</v>
      </c>
      <c r="N162" s="184" t="s">
        <v>42</v>
      </c>
      <c r="O162" s="61"/>
      <c r="P162" s="185">
        <f>O162*H162</f>
        <v>0</v>
      </c>
      <c r="Q162" s="185">
        <v>0</v>
      </c>
      <c r="R162" s="185">
        <f>Q162*H162</f>
        <v>0</v>
      </c>
      <c r="S162" s="185">
        <v>0</v>
      </c>
      <c r="T162" s="18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958</v>
      </c>
      <c r="AT162" s="187" t="s">
        <v>526</v>
      </c>
      <c r="AU162" s="187" t="s">
        <v>89</v>
      </c>
      <c r="AY162" s="18" t="s">
        <v>524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89</v>
      </c>
      <c r="BK162" s="188">
        <f>ROUND(I162*H162,3)</f>
        <v>0</v>
      </c>
      <c r="BL162" s="18" t="s">
        <v>958</v>
      </c>
      <c r="BM162" s="187" t="s">
        <v>747</v>
      </c>
    </row>
    <row r="163" spans="1:65" s="2" customFormat="1" ht="55.5" customHeight="1">
      <c r="A163" s="35"/>
      <c r="B163" s="144"/>
      <c r="C163" s="221" t="s">
        <v>655</v>
      </c>
      <c r="D163" s="221" t="s">
        <v>697</v>
      </c>
      <c r="E163" s="222" t="s">
        <v>5442</v>
      </c>
      <c r="F163" s="223" t="s">
        <v>5443</v>
      </c>
      <c r="G163" s="224" t="s">
        <v>879</v>
      </c>
      <c r="H163" s="225">
        <v>1</v>
      </c>
      <c r="I163" s="226"/>
      <c r="J163" s="225">
        <f>ROUND(I163*H163,3)</f>
        <v>0</v>
      </c>
      <c r="K163" s="227"/>
      <c r="L163" s="228"/>
      <c r="M163" s="229" t="s">
        <v>1</v>
      </c>
      <c r="N163" s="230" t="s">
        <v>42</v>
      </c>
      <c r="O163" s="61"/>
      <c r="P163" s="185">
        <f>O163*H163</f>
        <v>0</v>
      </c>
      <c r="Q163" s="185">
        <v>0</v>
      </c>
      <c r="R163" s="185">
        <f>Q163*H163</f>
        <v>0</v>
      </c>
      <c r="S163" s="185">
        <v>0</v>
      </c>
      <c r="T163" s="18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3293</v>
      </c>
      <c r="AT163" s="187" t="s">
        <v>697</v>
      </c>
      <c r="AU163" s="187" t="s">
        <v>89</v>
      </c>
      <c r="AY163" s="18" t="s">
        <v>524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89</v>
      </c>
      <c r="BK163" s="188">
        <f>ROUND(I163*H163,3)</f>
        <v>0</v>
      </c>
      <c r="BL163" s="18" t="s">
        <v>958</v>
      </c>
      <c r="BM163" s="187" t="s">
        <v>758</v>
      </c>
    </row>
    <row r="164" spans="1:65" s="2" customFormat="1" ht="16.5" customHeight="1">
      <c r="A164" s="35"/>
      <c r="B164" s="144"/>
      <c r="C164" s="176" t="s">
        <v>661</v>
      </c>
      <c r="D164" s="176" t="s">
        <v>526</v>
      </c>
      <c r="E164" s="177" t="s">
        <v>5444</v>
      </c>
      <c r="F164" s="178" t="s">
        <v>5445</v>
      </c>
      <c r="G164" s="179" t="s">
        <v>879</v>
      </c>
      <c r="H164" s="180">
        <v>4</v>
      </c>
      <c r="I164" s="181"/>
      <c r="J164" s="180">
        <f>ROUND(I164*H164,3)</f>
        <v>0</v>
      </c>
      <c r="K164" s="182"/>
      <c r="L164" s="36"/>
      <c r="M164" s="183" t="s">
        <v>1</v>
      </c>
      <c r="N164" s="184" t="s">
        <v>42</v>
      </c>
      <c r="O164" s="61"/>
      <c r="P164" s="185">
        <f>O164*H164</f>
        <v>0</v>
      </c>
      <c r="Q164" s="185">
        <v>0</v>
      </c>
      <c r="R164" s="185">
        <f>Q164*H164</f>
        <v>0</v>
      </c>
      <c r="S164" s="185">
        <v>0</v>
      </c>
      <c r="T164" s="18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958</v>
      </c>
      <c r="AT164" s="187" t="s">
        <v>526</v>
      </c>
      <c r="AU164" s="187" t="s">
        <v>89</v>
      </c>
      <c r="AY164" s="18" t="s">
        <v>524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89</v>
      </c>
      <c r="BK164" s="188">
        <f>ROUND(I164*H164,3)</f>
        <v>0</v>
      </c>
      <c r="BL164" s="18" t="s">
        <v>958</v>
      </c>
      <c r="BM164" s="187" t="s">
        <v>778</v>
      </c>
    </row>
    <row r="165" spans="1:65" s="2" customFormat="1" ht="16.5" customHeight="1">
      <c r="A165" s="35"/>
      <c r="B165" s="144"/>
      <c r="C165" s="221" t="s">
        <v>7</v>
      </c>
      <c r="D165" s="221" t="s">
        <v>697</v>
      </c>
      <c r="E165" s="222" t="s">
        <v>5446</v>
      </c>
      <c r="F165" s="223" t="s">
        <v>5447</v>
      </c>
      <c r="G165" s="224" t="s">
        <v>879</v>
      </c>
      <c r="H165" s="225">
        <v>4</v>
      </c>
      <c r="I165" s="226"/>
      <c r="J165" s="225">
        <f>ROUND(I165*H165,3)</f>
        <v>0</v>
      </c>
      <c r="K165" s="227"/>
      <c r="L165" s="228"/>
      <c r="M165" s="229" t="s">
        <v>1</v>
      </c>
      <c r="N165" s="230" t="s">
        <v>42</v>
      </c>
      <c r="O165" s="61"/>
      <c r="P165" s="185">
        <f>O165*H165</f>
        <v>0</v>
      </c>
      <c r="Q165" s="185">
        <v>0</v>
      </c>
      <c r="R165" s="185">
        <f>Q165*H165</f>
        <v>0</v>
      </c>
      <c r="S165" s="185">
        <v>0</v>
      </c>
      <c r="T165" s="18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3293</v>
      </c>
      <c r="AT165" s="187" t="s">
        <v>697</v>
      </c>
      <c r="AU165" s="187" t="s">
        <v>89</v>
      </c>
      <c r="AY165" s="18" t="s">
        <v>524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89</v>
      </c>
      <c r="BK165" s="188">
        <f>ROUND(I165*H165,3)</f>
        <v>0</v>
      </c>
      <c r="BL165" s="18" t="s">
        <v>958</v>
      </c>
      <c r="BM165" s="187" t="s">
        <v>797</v>
      </c>
    </row>
    <row r="166" spans="1:65" s="2" customFormat="1" ht="96">
      <c r="A166" s="35"/>
      <c r="B166" s="36"/>
      <c r="C166" s="35"/>
      <c r="D166" s="190" t="s">
        <v>3212</v>
      </c>
      <c r="E166" s="35"/>
      <c r="F166" s="231" t="s">
        <v>5448</v>
      </c>
      <c r="G166" s="35"/>
      <c r="H166" s="35"/>
      <c r="I166" s="145"/>
      <c r="J166" s="35"/>
      <c r="K166" s="35"/>
      <c r="L166" s="36"/>
      <c r="M166" s="232"/>
      <c r="N166" s="233"/>
      <c r="O166" s="61"/>
      <c r="P166" s="61"/>
      <c r="Q166" s="61"/>
      <c r="R166" s="61"/>
      <c r="S166" s="61"/>
      <c r="T166" s="62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8" t="s">
        <v>3212</v>
      </c>
      <c r="AU166" s="18" t="s">
        <v>89</v>
      </c>
    </row>
    <row r="167" spans="1:65" s="2" customFormat="1" ht="21.75" customHeight="1">
      <c r="A167" s="35"/>
      <c r="B167" s="144"/>
      <c r="C167" s="176" t="s">
        <v>670</v>
      </c>
      <c r="D167" s="176" t="s">
        <v>526</v>
      </c>
      <c r="E167" s="177" t="s">
        <v>5449</v>
      </c>
      <c r="F167" s="178" t="s">
        <v>5450</v>
      </c>
      <c r="G167" s="179" t="s">
        <v>879</v>
      </c>
      <c r="H167" s="180">
        <v>126</v>
      </c>
      <c r="I167" s="181"/>
      <c r="J167" s="180">
        <f>ROUND(I167*H167,3)</f>
        <v>0</v>
      </c>
      <c r="K167" s="182"/>
      <c r="L167" s="36"/>
      <c r="M167" s="183" t="s">
        <v>1</v>
      </c>
      <c r="N167" s="184" t="s">
        <v>42</v>
      </c>
      <c r="O167" s="61"/>
      <c r="P167" s="185">
        <f>O167*H167</f>
        <v>0</v>
      </c>
      <c r="Q167" s="185">
        <v>0</v>
      </c>
      <c r="R167" s="185">
        <f>Q167*H167</f>
        <v>0</v>
      </c>
      <c r="S167" s="185">
        <v>0</v>
      </c>
      <c r="T167" s="18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958</v>
      </c>
      <c r="AT167" s="187" t="s">
        <v>526</v>
      </c>
      <c r="AU167" s="187" t="s">
        <v>89</v>
      </c>
      <c r="AY167" s="18" t="s">
        <v>524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89</v>
      </c>
      <c r="BK167" s="188">
        <f>ROUND(I167*H167,3)</f>
        <v>0</v>
      </c>
      <c r="BL167" s="18" t="s">
        <v>958</v>
      </c>
      <c r="BM167" s="187" t="s">
        <v>807</v>
      </c>
    </row>
    <row r="168" spans="1:65" s="2" customFormat="1" ht="16.5" customHeight="1">
      <c r="A168" s="35"/>
      <c r="B168" s="144"/>
      <c r="C168" s="176" t="s">
        <v>674</v>
      </c>
      <c r="D168" s="176" t="s">
        <v>526</v>
      </c>
      <c r="E168" s="177" t="s">
        <v>5451</v>
      </c>
      <c r="F168" s="178" t="s">
        <v>5452</v>
      </c>
      <c r="G168" s="179" t="s">
        <v>879</v>
      </c>
      <c r="H168" s="180">
        <v>11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958</v>
      </c>
      <c r="AT168" s="187" t="s">
        <v>526</v>
      </c>
      <c r="AU168" s="187" t="s">
        <v>89</v>
      </c>
      <c r="AY168" s="18" t="s">
        <v>524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958</v>
      </c>
      <c r="BM168" s="187" t="s">
        <v>816</v>
      </c>
    </row>
    <row r="169" spans="1:65" s="2" customFormat="1" ht="55.5" customHeight="1">
      <c r="A169" s="35"/>
      <c r="B169" s="144"/>
      <c r="C169" s="221" t="s">
        <v>681</v>
      </c>
      <c r="D169" s="221" t="s">
        <v>697</v>
      </c>
      <c r="E169" s="222" t="s">
        <v>5453</v>
      </c>
      <c r="F169" s="223" t="s">
        <v>5454</v>
      </c>
      <c r="G169" s="224" t="s">
        <v>879</v>
      </c>
      <c r="H169" s="225">
        <v>11</v>
      </c>
      <c r="I169" s="226"/>
      <c r="J169" s="225">
        <f>ROUND(I169*H169,3)</f>
        <v>0</v>
      </c>
      <c r="K169" s="227"/>
      <c r="L169" s="228"/>
      <c r="M169" s="229" t="s">
        <v>1</v>
      </c>
      <c r="N169" s="230" t="s">
        <v>42</v>
      </c>
      <c r="O169" s="61"/>
      <c r="P169" s="185">
        <f>O169*H169</f>
        <v>0</v>
      </c>
      <c r="Q169" s="185">
        <v>0</v>
      </c>
      <c r="R169" s="185">
        <f>Q169*H169</f>
        <v>0</v>
      </c>
      <c r="S169" s="185">
        <v>0</v>
      </c>
      <c r="T169" s="18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3293</v>
      </c>
      <c r="AT169" s="187" t="s">
        <v>697</v>
      </c>
      <c r="AU169" s="187" t="s">
        <v>89</v>
      </c>
      <c r="AY169" s="18" t="s">
        <v>524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89</v>
      </c>
      <c r="BK169" s="188">
        <f>ROUND(I169*H169,3)</f>
        <v>0</v>
      </c>
      <c r="BL169" s="18" t="s">
        <v>958</v>
      </c>
      <c r="BM169" s="187" t="s">
        <v>827</v>
      </c>
    </row>
    <row r="170" spans="1:65" s="2" customFormat="1" ht="28.8">
      <c r="A170" s="35"/>
      <c r="B170" s="36"/>
      <c r="C170" s="35"/>
      <c r="D170" s="190" t="s">
        <v>3212</v>
      </c>
      <c r="E170" s="35"/>
      <c r="F170" s="231" t="s">
        <v>5419</v>
      </c>
      <c r="G170" s="35"/>
      <c r="H170" s="35"/>
      <c r="I170" s="145"/>
      <c r="J170" s="35"/>
      <c r="K170" s="35"/>
      <c r="L170" s="36"/>
      <c r="M170" s="232"/>
      <c r="N170" s="233"/>
      <c r="O170" s="61"/>
      <c r="P170" s="61"/>
      <c r="Q170" s="61"/>
      <c r="R170" s="61"/>
      <c r="S170" s="61"/>
      <c r="T170" s="62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8" t="s">
        <v>3212</v>
      </c>
      <c r="AU170" s="18" t="s">
        <v>89</v>
      </c>
    </row>
    <row r="171" spans="1:65" s="2" customFormat="1" ht="16.5" customHeight="1">
      <c r="A171" s="35"/>
      <c r="B171" s="144"/>
      <c r="C171" s="176" t="s">
        <v>408</v>
      </c>
      <c r="D171" s="176" t="s">
        <v>526</v>
      </c>
      <c r="E171" s="177" t="s">
        <v>5455</v>
      </c>
      <c r="F171" s="178" t="s">
        <v>5456</v>
      </c>
      <c r="G171" s="179" t="s">
        <v>980</v>
      </c>
      <c r="H171" s="180">
        <v>3060</v>
      </c>
      <c r="I171" s="181"/>
      <c r="J171" s="180">
        <f t="shared" ref="J171:J180" si="5">ROUND(I171*H171,3)</f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ref="P171:P180" si="6">O171*H171</f>
        <v>0</v>
      </c>
      <c r="Q171" s="185">
        <v>0</v>
      </c>
      <c r="R171" s="185">
        <f t="shared" ref="R171:R180" si="7">Q171*H171</f>
        <v>0</v>
      </c>
      <c r="S171" s="185">
        <v>0</v>
      </c>
      <c r="T171" s="186">
        <f t="shared" ref="T171:T180" si="8"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958</v>
      </c>
      <c r="AT171" s="187" t="s">
        <v>526</v>
      </c>
      <c r="AU171" s="187" t="s">
        <v>89</v>
      </c>
      <c r="AY171" s="18" t="s">
        <v>524</v>
      </c>
      <c r="BE171" s="105">
        <f t="shared" ref="BE171:BE180" si="9">IF(N171="základná",J171,0)</f>
        <v>0</v>
      </c>
      <c r="BF171" s="105">
        <f t="shared" ref="BF171:BF180" si="10">IF(N171="znížená",J171,0)</f>
        <v>0</v>
      </c>
      <c r="BG171" s="105">
        <f t="shared" ref="BG171:BG180" si="11">IF(N171="zákl. prenesená",J171,0)</f>
        <v>0</v>
      </c>
      <c r="BH171" s="105">
        <f t="shared" ref="BH171:BH180" si="12">IF(N171="zníž. prenesená",J171,0)</f>
        <v>0</v>
      </c>
      <c r="BI171" s="105">
        <f t="shared" ref="BI171:BI180" si="13">IF(N171="nulová",J171,0)</f>
        <v>0</v>
      </c>
      <c r="BJ171" s="18" t="s">
        <v>89</v>
      </c>
      <c r="BK171" s="188">
        <f t="shared" ref="BK171:BK180" si="14">ROUND(I171*H171,3)</f>
        <v>0</v>
      </c>
      <c r="BL171" s="18" t="s">
        <v>958</v>
      </c>
      <c r="BM171" s="187" t="s">
        <v>862</v>
      </c>
    </row>
    <row r="172" spans="1:65" s="2" customFormat="1" ht="16.5" customHeight="1">
      <c r="A172" s="35"/>
      <c r="B172" s="144"/>
      <c r="C172" s="221" t="s">
        <v>691</v>
      </c>
      <c r="D172" s="221" t="s">
        <v>697</v>
      </c>
      <c r="E172" s="222" t="s">
        <v>5457</v>
      </c>
      <c r="F172" s="223" t="s">
        <v>5458</v>
      </c>
      <c r="G172" s="224" t="s">
        <v>879</v>
      </c>
      <c r="H172" s="225">
        <v>3060</v>
      </c>
      <c r="I172" s="226"/>
      <c r="J172" s="225">
        <f t="shared" si="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6"/>
        <v>0</v>
      </c>
      <c r="Q172" s="185">
        <v>0</v>
      </c>
      <c r="R172" s="185">
        <f t="shared" si="7"/>
        <v>0</v>
      </c>
      <c r="S172" s="185">
        <v>0</v>
      </c>
      <c r="T172" s="186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3293</v>
      </c>
      <c r="AT172" s="187" t="s">
        <v>697</v>
      </c>
      <c r="AU172" s="187" t="s">
        <v>89</v>
      </c>
      <c r="AY172" s="18" t="s">
        <v>524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89</v>
      </c>
      <c r="BK172" s="188">
        <f t="shared" si="14"/>
        <v>0</v>
      </c>
      <c r="BL172" s="18" t="s">
        <v>958</v>
      </c>
      <c r="BM172" s="187" t="s">
        <v>881</v>
      </c>
    </row>
    <row r="173" spans="1:65" s="2" customFormat="1" ht="33" customHeight="1">
      <c r="A173" s="35"/>
      <c r="B173" s="144"/>
      <c r="C173" s="221" t="s">
        <v>696</v>
      </c>
      <c r="D173" s="221" t="s">
        <v>697</v>
      </c>
      <c r="E173" s="222" t="s">
        <v>5459</v>
      </c>
      <c r="F173" s="223" t="s">
        <v>5460</v>
      </c>
      <c r="G173" s="224" t="s">
        <v>879</v>
      </c>
      <c r="H173" s="225">
        <v>4</v>
      </c>
      <c r="I173" s="226"/>
      <c r="J173" s="225">
        <f t="shared" si="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6"/>
        <v>0</v>
      </c>
      <c r="Q173" s="185">
        <v>0</v>
      </c>
      <c r="R173" s="185">
        <f t="shared" si="7"/>
        <v>0</v>
      </c>
      <c r="S173" s="185">
        <v>0</v>
      </c>
      <c r="T173" s="186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3293</v>
      </c>
      <c r="AT173" s="187" t="s">
        <v>697</v>
      </c>
      <c r="AU173" s="187" t="s">
        <v>89</v>
      </c>
      <c r="AY173" s="18" t="s">
        <v>524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89</v>
      </c>
      <c r="BK173" s="188">
        <f t="shared" si="14"/>
        <v>0</v>
      </c>
      <c r="BL173" s="18" t="s">
        <v>958</v>
      </c>
      <c r="BM173" s="187" t="s">
        <v>889</v>
      </c>
    </row>
    <row r="174" spans="1:65" s="2" customFormat="1" ht="16.5" customHeight="1">
      <c r="A174" s="35"/>
      <c r="B174" s="144"/>
      <c r="C174" s="176" t="s">
        <v>704</v>
      </c>
      <c r="D174" s="176" t="s">
        <v>526</v>
      </c>
      <c r="E174" s="177" t="s">
        <v>5461</v>
      </c>
      <c r="F174" s="178" t="s">
        <v>5462</v>
      </c>
      <c r="G174" s="179" t="s">
        <v>879</v>
      </c>
      <c r="H174" s="180">
        <v>4</v>
      </c>
      <c r="I174" s="181"/>
      <c r="J174" s="180">
        <f t="shared" si="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6"/>
        <v>0</v>
      </c>
      <c r="Q174" s="185">
        <v>0</v>
      </c>
      <c r="R174" s="185">
        <f t="shared" si="7"/>
        <v>0</v>
      </c>
      <c r="S174" s="185">
        <v>0</v>
      </c>
      <c r="T174" s="186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958</v>
      </c>
      <c r="AT174" s="187" t="s">
        <v>526</v>
      </c>
      <c r="AU174" s="187" t="s">
        <v>89</v>
      </c>
      <c r="AY174" s="18" t="s">
        <v>524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89</v>
      </c>
      <c r="BK174" s="188">
        <f t="shared" si="14"/>
        <v>0</v>
      </c>
      <c r="BL174" s="18" t="s">
        <v>958</v>
      </c>
      <c r="BM174" s="187" t="s">
        <v>904</v>
      </c>
    </row>
    <row r="175" spans="1:65" s="2" customFormat="1" ht="16.5" customHeight="1">
      <c r="A175" s="35"/>
      <c r="B175" s="144"/>
      <c r="C175" s="221" t="s">
        <v>710</v>
      </c>
      <c r="D175" s="221" t="s">
        <v>697</v>
      </c>
      <c r="E175" s="222" t="s">
        <v>5463</v>
      </c>
      <c r="F175" s="223" t="s">
        <v>5464</v>
      </c>
      <c r="G175" s="224" t="s">
        <v>879</v>
      </c>
      <c r="H175" s="225">
        <v>4</v>
      </c>
      <c r="I175" s="226"/>
      <c r="J175" s="225">
        <f t="shared" si="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6"/>
        <v>0</v>
      </c>
      <c r="Q175" s="185">
        <v>0</v>
      </c>
      <c r="R175" s="185">
        <f t="shared" si="7"/>
        <v>0</v>
      </c>
      <c r="S175" s="185">
        <v>0</v>
      </c>
      <c r="T175" s="186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3293</v>
      </c>
      <c r="AT175" s="187" t="s">
        <v>697</v>
      </c>
      <c r="AU175" s="187" t="s">
        <v>89</v>
      </c>
      <c r="AY175" s="18" t="s">
        <v>524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89</v>
      </c>
      <c r="BK175" s="188">
        <f t="shared" si="14"/>
        <v>0</v>
      </c>
      <c r="BL175" s="18" t="s">
        <v>958</v>
      </c>
      <c r="BM175" s="187" t="s">
        <v>913</v>
      </c>
    </row>
    <row r="176" spans="1:65" s="2" customFormat="1" ht="21.75" customHeight="1">
      <c r="A176" s="35"/>
      <c r="B176" s="144"/>
      <c r="C176" s="176" t="s">
        <v>717</v>
      </c>
      <c r="D176" s="176" t="s">
        <v>526</v>
      </c>
      <c r="E176" s="177" t="s">
        <v>5465</v>
      </c>
      <c r="F176" s="178" t="s">
        <v>5466</v>
      </c>
      <c r="G176" s="179" t="s">
        <v>879</v>
      </c>
      <c r="H176" s="180">
        <v>1</v>
      </c>
      <c r="I176" s="181"/>
      <c r="J176" s="180">
        <f t="shared" si="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6"/>
        <v>0</v>
      </c>
      <c r="Q176" s="185">
        <v>0</v>
      </c>
      <c r="R176" s="185">
        <f t="shared" si="7"/>
        <v>0</v>
      </c>
      <c r="S176" s="185">
        <v>0</v>
      </c>
      <c r="T176" s="186">
        <f t="shared" si="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958</v>
      </c>
      <c r="AT176" s="187" t="s">
        <v>526</v>
      </c>
      <c r="AU176" s="187" t="s">
        <v>89</v>
      </c>
      <c r="AY176" s="18" t="s">
        <v>524</v>
      </c>
      <c r="BE176" s="105">
        <f t="shared" si="9"/>
        <v>0</v>
      </c>
      <c r="BF176" s="105">
        <f t="shared" si="10"/>
        <v>0</v>
      </c>
      <c r="BG176" s="105">
        <f t="shared" si="11"/>
        <v>0</v>
      </c>
      <c r="BH176" s="105">
        <f t="shared" si="12"/>
        <v>0</v>
      </c>
      <c r="BI176" s="105">
        <f t="shared" si="13"/>
        <v>0</v>
      </c>
      <c r="BJ176" s="18" t="s">
        <v>89</v>
      </c>
      <c r="BK176" s="188">
        <f t="shared" si="14"/>
        <v>0</v>
      </c>
      <c r="BL176" s="18" t="s">
        <v>958</v>
      </c>
      <c r="BM176" s="187" t="s">
        <v>926</v>
      </c>
    </row>
    <row r="177" spans="1:65" s="2" customFormat="1" ht="21.75" customHeight="1">
      <c r="A177" s="35"/>
      <c r="B177" s="144"/>
      <c r="C177" s="221" t="s">
        <v>721</v>
      </c>
      <c r="D177" s="221" t="s">
        <v>697</v>
      </c>
      <c r="E177" s="222" t="s">
        <v>5467</v>
      </c>
      <c r="F177" s="223" t="s">
        <v>5468</v>
      </c>
      <c r="G177" s="224" t="s">
        <v>879</v>
      </c>
      <c r="H177" s="225">
        <v>1</v>
      </c>
      <c r="I177" s="226"/>
      <c r="J177" s="225">
        <f t="shared" si="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6"/>
        <v>0</v>
      </c>
      <c r="Q177" s="185">
        <v>0</v>
      </c>
      <c r="R177" s="185">
        <f t="shared" si="7"/>
        <v>0</v>
      </c>
      <c r="S177" s="185">
        <v>0</v>
      </c>
      <c r="T177" s="186">
        <f t="shared" si="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3293</v>
      </c>
      <c r="AT177" s="187" t="s">
        <v>697</v>
      </c>
      <c r="AU177" s="187" t="s">
        <v>89</v>
      </c>
      <c r="AY177" s="18" t="s">
        <v>524</v>
      </c>
      <c r="BE177" s="105">
        <f t="shared" si="9"/>
        <v>0</v>
      </c>
      <c r="BF177" s="105">
        <f t="shared" si="10"/>
        <v>0</v>
      </c>
      <c r="BG177" s="105">
        <f t="shared" si="11"/>
        <v>0</v>
      </c>
      <c r="BH177" s="105">
        <f t="shared" si="12"/>
        <v>0</v>
      </c>
      <c r="BI177" s="105">
        <f t="shared" si="13"/>
        <v>0</v>
      </c>
      <c r="BJ177" s="18" t="s">
        <v>89</v>
      </c>
      <c r="BK177" s="188">
        <f t="shared" si="14"/>
        <v>0</v>
      </c>
      <c r="BL177" s="18" t="s">
        <v>958</v>
      </c>
      <c r="BM177" s="187" t="s">
        <v>940</v>
      </c>
    </row>
    <row r="178" spans="1:65" s="2" customFormat="1" ht="16.5" customHeight="1">
      <c r="A178" s="35"/>
      <c r="B178" s="144"/>
      <c r="C178" s="221" t="s">
        <v>726</v>
      </c>
      <c r="D178" s="221" t="s">
        <v>697</v>
      </c>
      <c r="E178" s="222" t="s">
        <v>5469</v>
      </c>
      <c r="F178" s="223" t="s">
        <v>5470</v>
      </c>
      <c r="G178" s="224" t="s">
        <v>879</v>
      </c>
      <c r="H178" s="225">
        <v>1</v>
      </c>
      <c r="I178" s="226"/>
      <c r="J178" s="225">
        <f t="shared" si="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6"/>
        <v>0</v>
      </c>
      <c r="Q178" s="185">
        <v>0</v>
      </c>
      <c r="R178" s="185">
        <f t="shared" si="7"/>
        <v>0</v>
      </c>
      <c r="S178" s="185">
        <v>0</v>
      </c>
      <c r="T178" s="186">
        <f t="shared" si="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3293</v>
      </c>
      <c r="AT178" s="187" t="s">
        <v>697</v>
      </c>
      <c r="AU178" s="187" t="s">
        <v>89</v>
      </c>
      <c r="AY178" s="18" t="s">
        <v>524</v>
      </c>
      <c r="BE178" s="105">
        <f t="shared" si="9"/>
        <v>0</v>
      </c>
      <c r="BF178" s="105">
        <f t="shared" si="10"/>
        <v>0</v>
      </c>
      <c r="BG178" s="105">
        <f t="shared" si="11"/>
        <v>0</v>
      </c>
      <c r="BH178" s="105">
        <f t="shared" si="12"/>
        <v>0</v>
      </c>
      <c r="BI178" s="105">
        <f t="shared" si="13"/>
        <v>0</v>
      </c>
      <c r="BJ178" s="18" t="s">
        <v>89</v>
      </c>
      <c r="BK178" s="188">
        <f t="shared" si="14"/>
        <v>0</v>
      </c>
      <c r="BL178" s="18" t="s">
        <v>958</v>
      </c>
      <c r="BM178" s="187" t="s">
        <v>948</v>
      </c>
    </row>
    <row r="179" spans="1:65" s="2" customFormat="1" ht="21.75" customHeight="1">
      <c r="A179" s="35"/>
      <c r="B179" s="144"/>
      <c r="C179" s="221" t="s">
        <v>732</v>
      </c>
      <c r="D179" s="221" t="s">
        <v>697</v>
      </c>
      <c r="E179" s="222" t="s">
        <v>5471</v>
      </c>
      <c r="F179" s="223" t="s">
        <v>5472</v>
      </c>
      <c r="G179" s="224" t="s">
        <v>879</v>
      </c>
      <c r="H179" s="225">
        <v>1</v>
      </c>
      <c r="I179" s="226"/>
      <c r="J179" s="225">
        <f t="shared" si="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6"/>
        <v>0</v>
      </c>
      <c r="Q179" s="185">
        <v>0</v>
      </c>
      <c r="R179" s="185">
        <f t="shared" si="7"/>
        <v>0</v>
      </c>
      <c r="S179" s="185">
        <v>0</v>
      </c>
      <c r="T179" s="186">
        <f t="shared" si="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3293</v>
      </c>
      <c r="AT179" s="187" t="s">
        <v>697</v>
      </c>
      <c r="AU179" s="187" t="s">
        <v>89</v>
      </c>
      <c r="AY179" s="18" t="s">
        <v>524</v>
      </c>
      <c r="BE179" s="105">
        <f t="shared" si="9"/>
        <v>0</v>
      </c>
      <c r="BF179" s="105">
        <f t="shared" si="10"/>
        <v>0</v>
      </c>
      <c r="BG179" s="105">
        <f t="shared" si="11"/>
        <v>0</v>
      </c>
      <c r="BH179" s="105">
        <f t="shared" si="12"/>
        <v>0</v>
      </c>
      <c r="BI179" s="105">
        <f t="shared" si="13"/>
        <v>0</v>
      </c>
      <c r="BJ179" s="18" t="s">
        <v>89</v>
      </c>
      <c r="BK179" s="188">
        <f t="shared" si="14"/>
        <v>0</v>
      </c>
      <c r="BL179" s="18" t="s">
        <v>958</v>
      </c>
      <c r="BM179" s="187" t="s">
        <v>958</v>
      </c>
    </row>
    <row r="180" spans="1:65" s="2" customFormat="1" ht="16.5" customHeight="1">
      <c r="A180" s="35"/>
      <c r="B180" s="144"/>
      <c r="C180" s="221" t="s">
        <v>740</v>
      </c>
      <c r="D180" s="221" t="s">
        <v>697</v>
      </c>
      <c r="E180" s="222" t="s">
        <v>5473</v>
      </c>
      <c r="F180" s="223" t="s">
        <v>5474</v>
      </c>
      <c r="G180" s="224" t="s">
        <v>879</v>
      </c>
      <c r="H180" s="225">
        <v>126</v>
      </c>
      <c r="I180" s="226"/>
      <c r="J180" s="225">
        <f t="shared" si="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6"/>
        <v>0</v>
      </c>
      <c r="Q180" s="185">
        <v>0</v>
      </c>
      <c r="R180" s="185">
        <f t="shared" si="7"/>
        <v>0</v>
      </c>
      <c r="S180" s="185">
        <v>0</v>
      </c>
      <c r="T180" s="186">
        <f t="shared" si="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3293</v>
      </c>
      <c r="AT180" s="187" t="s">
        <v>697</v>
      </c>
      <c r="AU180" s="187" t="s">
        <v>89</v>
      </c>
      <c r="AY180" s="18" t="s">
        <v>524</v>
      </c>
      <c r="BE180" s="105">
        <f t="shared" si="9"/>
        <v>0</v>
      </c>
      <c r="BF180" s="105">
        <f t="shared" si="10"/>
        <v>0</v>
      </c>
      <c r="BG180" s="105">
        <f t="shared" si="11"/>
        <v>0</v>
      </c>
      <c r="BH180" s="105">
        <f t="shared" si="12"/>
        <v>0</v>
      </c>
      <c r="BI180" s="105">
        <f t="shared" si="13"/>
        <v>0</v>
      </c>
      <c r="BJ180" s="18" t="s">
        <v>89</v>
      </c>
      <c r="BK180" s="188">
        <f t="shared" si="14"/>
        <v>0</v>
      </c>
      <c r="BL180" s="18" t="s">
        <v>958</v>
      </c>
      <c r="BM180" s="187" t="s">
        <v>969</v>
      </c>
    </row>
    <row r="181" spans="1:65" s="2" customFormat="1" ht="67.2">
      <c r="A181" s="35"/>
      <c r="B181" s="36"/>
      <c r="C181" s="35"/>
      <c r="D181" s="190" t="s">
        <v>3212</v>
      </c>
      <c r="E181" s="35"/>
      <c r="F181" s="231" t="s">
        <v>5475</v>
      </c>
      <c r="G181" s="35"/>
      <c r="H181" s="35"/>
      <c r="I181" s="145"/>
      <c r="J181" s="35"/>
      <c r="K181" s="35"/>
      <c r="L181" s="36"/>
      <c r="M181" s="232"/>
      <c r="N181" s="233"/>
      <c r="O181" s="61"/>
      <c r="P181" s="61"/>
      <c r="Q181" s="61"/>
      <c r="R181" s="61"/>
      <c r="S181" s="61"/>
      <c r="T181" s="62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3212</v>
      </c>
      <c r="AU181" s="18" t="s">
        <v>89</v>
      </c>
    </row>
    <row r="182" spans="1:65" s="2" customFormat="1" ht="44.25" customHeight="1">
      <c r="A182" s="35"/>
      <c r="B182" s="144"/>
      <c r="C182" s="221" t="s">
        <v>747</v>
      </c>
      <c r="D182" s="221" t="s">
        <v>697</v>
      </c>
      <c r="E182" s="222" t="s">
        <v>5476</v>
      </c>
      <c r="F182" s="223" t="s">
        <v>5477</v>
      </c>
      <c r="G182" s="224" t="s">
        <v>879</v>
      </c>
      <c r="H182" s="225">
        <v>1</v>
      </c>
      <c r="I182" s="226"/>
      <c r="J182" s="225">
        <f>ROUND(I182*H182,3)</f>
        <v>0</v>
      </c>
      <c r="K182" s="227"/>
      <c r="L182" s="228"/>
      <c r="M182" s="229" t="s">
        <v>1</v>
      </c>
      <c r="N182" s="230" t="s">
        <v>42</v>
      </c>
      <c r="O182" s="61"/>
      <c r="P182" s="185">
        <f>O182*H182</f>
        <v>0</v>
      </c>
      <c r="Q182" s="185">
        <v>0</v>
      </c>
      <c r="R182" s="185">
        <f>Q182*H182</f>
        <v>0</v>
      </c>
      <c r="S182" s="185">
        <v>0</v>
      </c>
      <c r="T182" s="18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3293</v>
      </c>
      <c r="AT182" s="187" t="s">
        <v>697</v>
      </c>
      <c r="AU182" s="187" t="s">
        <v>89</v>
      </c>
      <c r="AY182" s="18" t="s">
        <v>524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958</v>
      </c>
      <c r="BM182" s="187" t="s">
        <v>977</v>
      </c>
    </row>
    <row r="183" spans="1:65" s="2" customFormat="1" ht="33" customHeight="1">
      <c r="A183" s="35"/>
      <c r="B183" s="144"/>
      <c r="C183" s="221" t="s">
        <v>754</v>
      </c>
      <c r="D183" s="221" t="s">
        <v>697</v>
      </c>
      <c r="E183" s="222" t="s">
        <v>5478</v>
      </c>
      <c r="F183" s="223" t="s">
        <v>5479</v>
      </c>
      <c r="G183" s="224" t="s">
        <v>879</v>
      </c>
      <c r="H183" s="225">
        <v>4</v>
      </c>
      <c r="I183" s="226"/>
      <c r="J183" s="225">
        <f>ROUND(I183*H183,3)</f>
        <v>0</v>
      </c>
      <c r="K183" s="227"/>
      <c r="L183" s="228"/>
      <c r="M183" s="229" t="s">
        <v>1</v>
      </c>
      <c r="N183" s="230" t="s">
        <v>42</v>
      </c>
      <c r="O183" s="61"/>
      <c r="P183" s="185">
        <f>O183*H183</f>
        <v>0</v>
      </c>
      <c r="Q183" s="185">
        <v>0</v>
      </c>
      <c r="R183" s="185">
        <f>Q183*H183</f>
        <v>0</v>
      </c>
      <c r="S183" s="185">
        <v>0</v>
      </c>
      <c r="T183" s="18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3293</v>
      </c>
      <c r="AT183" s="187" t="s">
        <v>697</v>
      </c>
      <c r="AU183" s="187" t="s">
        <v>89</v>
      </c>
      <c r="AY183" s="18" t="s">
        <v>524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89</v>
      </c>
      <c r="BK183" s="188">
        <f>ROUND(I183*H183,3)</f>
        <v>0</v>
      </c>
      <c r="BL183" s="18" t="s">
        <v>958</v>
      </c>
      <c r="BM183" s="187" t="s">
        <v>988</v>
      </c>
    </row>
    <row r="184" spans="1:65" s="2" customFormat="1" ht="66.75" customHeight="1">
      <c r="A184" s="35"/>
      <c r="B184" s="144"/>
      <c r="C184" s="221" t="s">
        <v>758</v>
      </c>
      <c r="D184" s="221" t="s">
        <v>697</v>
      </c>
      <c r="E184" s="222" t="s">
        <v>5480</v>
      </c>
      <c r="F184" s="223" t="s">
        <v>5481</v>
      </c>
      <c r="G184" s="224" t="s">
        <v>879</v>
      </c>
      <c r="H184" s="225">
        <v>1</v>
      </c>
      <c r="I184" s="226"/>
      <c r="J184" s="225">
        <f>ROUND(I184*H184,3)</f>
        <v>0</v>
      </c>
      <c r="K184" s="227"/>
      <c r="L184" s="228"/>
      <c r="M184" s="229" t="s">
        <v>1</v>
      </c>
      <c r="N184" s="230" t="s">
        <v>42</v>
      </c>
      <c r="O184" s="61"/>
      <c r="P184" s="185">
        <f>O184*H184</f>
        <v>0</v>
      </c>
      <c r="Q184" s="185">
        <v>0</v>
      </c>
      <c r="R184" s="185">
        <f>Q184*H184</f>
        <v>0</v>
      </c>
      <c r="S184" s="185">
        <v>0</v>
      </c>
      <c r="T184" s="18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3293</v>
      </c>
      <c r="AT184" s="187" t="s">
        <v>697</v>
      </c>
      <c r="AU184" s="187" t="s">
        <v>89</v>
      </c>
      <c r="AY184" s="18" t="s">
        <v>524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89</v>
      </c>
      <c r="BK184" s="188">
        <f>ROUND(I184*H184,3)</f>
        <v>0</v>
      </c>
      <c r="BL184" s="18" t="s">
        <v>958</v>
      </c>
      <c r="BM184" s="187" t="s">
        <v>998</v>
      </c>
    </row>
    <row r="185" spans="1:65" s="2" customFormat="1" ht="21.75" customHeight="1">
      <c r="A185" s="35"/>
      <c r="B185" s="144"/>
      <c r="C185" s="176" t="s">
        <v>764</v>
      </c>
      <c r="D185" s="176" t="s">
        <v>526</v>
      </c>
      <c r="E185" s="177" t="s">
        <v>5482</v>
      </c>
      <c r="F185" s="178" t="s">
        <v>5483</v>
      </c>
      <c r="G185" s="179" t="s">
        <v>879</v>
      </c>
      <c r="H185" s="180">
        <v>1</v>
      </c>
      <c r="I185" s="181"/>
      <c r="J185" s="180">
        <f>ROUND(I185*H185,3)</f>
        <v>0</v>
      </c>
      <c r="K185" s="182"/>
      <c r="L185" s="36"/>
      <c r="M185" s="242" t="s">
        <v>1</v>
      </c>
      <c r="N185" s="243" t="s">
        <v>42</v>
      </c>
      <c r="O185" s="239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958</v>
      </c>
      <c r="AT185" s="187" t="s">
        <v>526</v>
      </c>
      <c r="AU185" s="187" t="s">
        <v>89</v>
      </c>
      <c r="AY185" s="18" t="s">
        <v>524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89</v>
      </c>
      <c r="BK185" s="188">
        <f>ROUND(I185*H185,3)</f>
        <v>0</v>
      </c>
      <c r="BL185" s="18" t="s">
        <v>958</v>
      </c>
      <c r="BM185" s="187" t="s">
        <v>1006</v>
      </c>
    </row>
    <row r="186" spans="1:65" s="2" customFormat="1" ht="6.9" customHeight="1">
      <c r="A186" s="35"/>
      <c r="B186" s="50"/>
      <c r="C186" s="51"/>
      <c r="D186" s="51"/>
      <c r="E186" s="51"/>
      <c r="F186" s="51"/>
      <c r="G186" s="51"/>
      <c r="H186" s="51"/>
      <c r="I186" s="51"/>
      <c r="J186" s="51"/>
      <c r="K186" s="51"/>
      <c r="L186" s="36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autoFilter ref="C134:K185" xr:uid="{00000000-0009-0000-0000-000003000000}"/>
  <mergeCells count="17"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90"/>
  <sheetViews>
    <sheetView showGridLines="0" topLeftCell="A94" workbookViewId="0">
      <selection activeCell="F107" sqref="F10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99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187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5484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ROUND((SUM(BE110:BE117) + SUM(BE139:BE289)),  2)</f>
        <v>0</v>
      </c>
      <c r="G37" s="35"/>
      <c r="H37" s="35"/>
      <c r="I37" s="121">
        <v>0.2</v>
      </c>
      <c r="J37" s="120">
        <f>ROUND(((SUM(BE110:BE117) + SUM(BE139:BE289))*I37),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ROUND((SUM(BF110:BF117) + SUM(BF139:BF289)),  2)</f>
        <v>0</v>
      </c>
      <c r="G38" s="35"/>
      <c r="H38" s="35"/>
      <c r="I38" s="121">
        <v>0.2</v>
      </c>
      <c r="J38" s="120">
        <f>ROUND(((SUM(BF110:BF117) + SUM(BF139:BF289))*I38),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ROUND((SUM(BG110:BG117) + SUM(BG139:BG289)),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ROUND((SUM(BH110:BH117) + SUM(BH139:BH289)),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ROUND((SUM(BI110:BI117) + SUM(BI139:BI289)),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187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01.7 - Vykurovanie SO01 - Základná škola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>
      <c r="B99" s="132"/>
      <c r="D99" s="133" t="s">
        <v>5485</v>
      </c>
      <c r="E99" s="134"/>
      <c r="F99" s="134"/>
      <c r="G99" s="134"/>
      <c r="H99" s="134"/>
      <c r="I99" s="134"/>
      <c r="J99" s="135">
        <f>J140</f>
        <v>0</v>
      </c>
      <c r="L99" s="132"/>
    </row>
    <row r="100" spans="1:65" s="10" customFormat="1" ht="19.95" customHeight="1">
      <c r="B100" s="137"/>
      <c r="D100" s="138" t="s">
        <v>477</v>
      </c>
      <c r="E100" s="139"/>
      <c r="F100" s="139"/>
      <c r="G100" s="139"/>
      <c r="H100" s="139"/>
      <c r="I100" s="139"/>
      <c r="J100" s="140">
        <f>J141</f>
        <v>0</v>
      </c>
      <c r="L100" s="137"/>
    </row>
    <row r="101" spans="1:65" s="9" customFormat="1" ht="24.9" customHeight="1">
      <c r="B101" s="132"/>
      <c r="D101" s="133" t="s">
        <v>5486</v>
      </c>
      <c r="E101" s="134"/>
      <c r="F101" s="134"/>
      <c r="G101" s="134"/>
      <c r="H101" s="134"/>
      <c r="I101" s="134"/>
      <c r="J101" s="135">
        <f>J144</f>
        <v>0</v>
      </c>
      <c r="L101" s="132"/>
    </row>
    <row r="102" spans="1:65" s="10" customFormat="1" ht="19.95" customHeight="1">
      <c r="B102" s="137"/>
      <c r="D102" s="138" t="s">
        <v>5487</v>
      </c>
      <c r="E102" s="139"/>
      <c r="F102" s="139"/>
      <c r="G102" s="139"/>
      <c r="H102" s="139"/>
      <c r="I102" s="139"/>
      <c r="J102" s="140">
        <f>J145</f>
        <v>0</v>
      </c>
      <c r="L102" s="137"/>
    </row>
    <row r="103" spans="1:65" s="10" customFormat="1" ht="19.95" customHeight="1">
      <c r="B103" s="137"/>
      <c r="D103" s="138" t="s">
        <v>5488</v>
      </c>
      <c r="E103" s="139"/>
      <c r="F103" s="139"/>
      <c r="G103" s="139"/>
      <c r="H103" s="139"/>
      <c r="I103" s="139"/>
      <c r="J103" s="140">
        <f>J177</f>
        <v>0</v>
      </c>
      <c r="L103" s="137"/>
    </row>
    <row r="104" spans="1:65" s="10" customFormat="1" ht="19.95" customHeight="1">
      <c r="B104" s="137"/>
      <c r="D104" s="138" t="s">
        <v>5489</v>
      </c>
      <c r="E104" s="139"/>
      <c r="F104" s="139"/>
      <c r="G104" s="139"/>
      <c r="H104" s="139"/>
      <c r="I104" s="139"/>
      <c r="J104" s="140">
        <f>J180</f>
        <v>0</v>
      </c>
      <c r="L104" s="137"/>
    </row>
    <row r="105" spans="1:65" s="10" customFormat="1" ht="19.95" customHeight="1">
      <c r="B105" s="137"/>
      <c r="D105" s="138" t="s">
        <v>5490</v>
      </c>
      <c r="E105" s="139"/>
      <c r="F105" s="139"/>
      <c r="G105" s="139"/>
      <c r="H105" s="139"/>
      <c r="I105" s="139"/>
      <c r="J105" s="140">
        <f>J204</f>
        <v>0</v>
      </c>
      <c r="L105" s="137"/>
    </row>
    <row r="106" spans="1:65" s="10" customFormat="1" ht="19.95" customHeight="1">
      <c r="B106" s="137"/>
      <c r="D106" s="138" t="s">
        <v>5491</v>
      </c>
      <c r="E106" s="139"/>
      <c r="F106" s="139"/>
      <c r="G106" s="139"/>
      <c r="H106" s="139"/>
      <c r="I106" s="139"/>
      <c r="J106" s="140">
        <f>J234</f>
        <v>0</v>
      </c>
      <c r="L106" s="137"/>
    </row>
    <row r="107" spans="1:65" s="9" customFormat="1" ht="24.9" customHeight="1">
      <c r="B107" s="132"/>
      <c r="D107" s="133" t="s">
        <v>5492</v>
      </c>
      <c r="E107" s="134"/>
      <c r="F107" s="134"/>
      <c r="G107" s="134"/>
      <c r="H107" s="134"/>
      <c r="I107" s="134"/>
      <c r="J107" s="135">
        <f>J287</f>
        <v>0</v>
      </c>
      <c r="L107" s="132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hidden="1" customHeight="1">
      <c r="A110" s="35"/>
      <c r="B110" s="36"/>
      <c r="C110" s="131" t="s">
        <v>501</v>
      </c>
      <c r="D110" s="35"/>
      <c r="E110" s="35"/>
      <c r="F110" s="35"/>
      <c r="G110" s="35"/>
      <c r="H110" s="35"/>
      <c r="I110" s="35"/>
      <c r="J110" s="142">
        <f>ROUND(J111 + J112 + J113 + J114 + J115 + J116,2)</f>
        <v>0</v>
      </c>
      <c r="K110" s="35"/>
      <c r="L110" s="45"/>
      <c r="N110" s="143" t="s">
        <v>40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hidden="1" customHeight="1">
      <c r="A111" s="35"/>
      <c r="B111" s="144"/>
      <c r="C111" s="145"/>
      <c r="D111" s="292" t="s">
        <v>502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ref="BE111:BE116" si="0">IF(N111="základná",J111,0)</f>
        <v>0</v>
      </c>
      <c r="BF111" s="151">
        <f t="shared" ref="BF111:BF116" si="1">IF(N111="znížená",J111,0)</f>
        <v>0</v>
      </c>
      <c r="BG111" s="151">
        <f t="shared" ref="BG111:BG116" si="2">IF(N111="zákl. prenesená",J111,0)</f>
        <v>0</v>
      </c>
      <c r="BH111" s="151">
        <f t="shared" ref="BH111:BH116" si="3">IF(N111="zníž. prenesená",J111,0)</f>
        <v>0</v>
      </c>
      <c r="BI111" s="151">
        <f t="shared" ref="BI111:BI116" si="4">IF(N111="nulová",J111,0)</f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292" t="s">
        <v>5036</v>
      </c>
      <c r="E112" s="330"/>
      <c r="F112" s="330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503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hidden="1" customHeight="1">
      <c r="A113" s="35"/>
      <c r="B113" s="144"/>
      <c r="C113" s="145"/>
      <c r="D113" s="292" t="s">
        <v>505</v>
      </c>
      <c r="E113" s="330"/>
      <c r="F113" s="330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503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hidden="1" customHeight="1">
      <c r="A114" s="35"/>
      <c r="B114" s="144"/>
      <c r="C114" s="145"/>
      <c r="D114" s="292" t="s">
        <v>506</v>
      </c>
      <c r="E114" s="330"/>
      <c r="F114" s="330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503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hidden="1" customHeight="1">
      <c r="A115" s="35"/>
      <c r="B115" s="144"/>
      <c r="C115" s="145"/>
      <c r="D115" s="292" t="s">
        <v>5037</v>
      </c>
      <c r="E115" s="330"/>
      <c r="F115" s="330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503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hidden="1" customHeight="1">
      <c r="A116" s="35"/>
      <c r="B116" s="144"/>
      <c r="C116" s="145"/>
      <c r="D116" s="146" t="s">
        <v>508</v>
      </c>
      <c r="E116" s="145"/>
      <c r="F116" s="145"/>
      <c r="G116" s="145"/>
      <c r="H116" s="145"/>
      <c r="I116" s="145"/>
      <c r="J116" s="102">
        <f>ROUND(J32*T116,2)</f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509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>
      <c r="A118" s="35"/>
      <c r="B118" s="36"/>
      <c r="C118" s="109" t="s">
        <v>164</v>
      </c>
      <c r="D118" s="110"/>
      <c r="E118" s="110"/>
      <c r="F118" s="110"/>
      <c r="G118" s="110"/>
      <c r="H118" s="110"/>
      <c r="I118" s="110"/>
      <c r="J118" s="111">
        <f>ROUND(J98+J110,2)</f>
        <v>0</v>
      </c>
      <c r="K118" s="110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" customHeight="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" customHeight="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" customHeight="1">
      <c r="A124" s="35"/>
      <c r="B124" s="36"/>
      <c r="C124" s="22" t="s">
        <v>510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6.25" customHeight="1">
      <c r="A127" s="35"/>
      <c r="B127" s="36"/>
      <c r="C127" s="35"/>
      <c r="D127" s="35"/>
      <c r="E127" s="331" t="str">
        <f>E7</f>
        <v>REKONŠTRUKCIA ZŠ PLICKOVA</v>
      </c>
      <c r="F127" s="332"/>
      <c r="G127" s="332"/>
      <c r="H127" s="332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1" customFormat="1" ht="12" customHeight="1">
      <c r="B128" s="21"/>
      <c r="C128" s="28" t="s">
        <v>183</v>
      </c>
      <c r="L128" s="21"/>
    </row>
    <row r="129" spans="1:65" s="2" customFormat="1" ht="16.5" customHeight="1">
      <c r="A129" s="35"/>
      <c r="B129" s="36"/>
      <c r="C129" s="35"/>
      <c r="D129" s="35"/>
      <c r="E129" s="331" t="s">
        <v>187</v>
      </c>
      <c r="F129" s="329"/>
      <c r="G129" s="329"/>
      <c r="H129" s="329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191</v>
      </c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>
      <c r="A131" s="35"/>
      <c r="B131" s="36"/>
      <c r="C131" s="35"/>
      <c r="D131" s="35"/>
      <c r="E131" s="293" t="str">
        <f>E11</f>
        <v>01.7 - Vykurovanie SO01 - Základná škola</v>
      </c>
      <c r="F131" s="329"/>
      <c r="G131" s="329"/>
      <c r="H131" s="32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2" customHeight="1">
      <c r="A133" s="35"/>
      <c r="B133" s="36"/>
      <c r="C133" s="28" t="s">
        <v>18</v>
      </c>
      <c r="D133" s="35"/>
      <c r="E133" s="35"/>
      <c r="F133" s="26" t="str">
        <f>F14</f>
        <v xml:space="preserve"> </v>
      </c>
      <c r="G133" s="35"/>
      <c r="H133" s="35"/>
      <c r="I133" s="28" t="s">
        <v>20</v>
      </c>
      <c r="J133" s="58" t="str">
        <f>IF(J14="","",J14)</f>
        <v>27. 1. 2021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15" customHeight="1">
      <c r="A135" s="35"/>
      <c r="B135" s="36"/>
      <c r="C135" s="28" t="s">
        <v>22</v>
      </c>
      <c r="D135" s="35"/>
      <c r="E135" s="35"/>
      <c r="F135" s="26" t="str">
        <f>E17</f>
        <v>Mestská časť Bratislava – Rača</v>
      </c>
      <c r="G135" s="35"/>
      <c r="H135" s="35"/>
      <c r="I135" s="28" t="s">
        <v>28</v>
      </c>
      <c r="J135" s="31" t="str">
        <f>E23</f>
        <v>Pantographs.r.o.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15" customHeight="1">
      <c r="A136" s="35"/>
      <c r="B136" s="36"/>
      <c r="C136" s="28" t="s">
        <v>26</v>
      </c>
      <c r="D136" s="35"/>
      <c r="E136" s="35"/>
      <c r="F136" s="26" t="str">
        <f>IF(E20="","",E20)</f>
        <v>Vyplň údaj</v>
      </c>
      <c r="G136" s="35"/>
      <c r="H136" s="35"/>
      <c r="I136" s="28" t="s">
        <v>32</v>
      </c>
      <c r="J136" s="31" t="str">
        <f>E26</f>
        <v xml:space="preserve"> 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0.3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11" customFormat="1" ht="29.25" customHeight="1">
      <c r="A138" s="152"/>
      <c r="B138" s="153"/>
      <c r="C138" s="154" t="s">
        <v>511</v>
      </c>
      <c r="D138" s="155" t="s">
        <v>61</v>
      </c>
      <c r="E138" s="155" t="s">
        <v>57</v>
      </c>
      <c r="F138" s="155" t="s">
        <v>58</v>
      </c>
      <c r="G138" s="155" t="s">
        <v>512</v>
      </c>
      <c r="H138" s="155" t="s">
        <v>513</v>
      </c>
      <c r="I138" s="155" t="s">
        <v>514</v>
      </c>
      <c r="J138" s="156" t="s">
        <v>443</v>
      </c>
      <c r="K138" s="157" t="s">
        <v>515</v>
      </c>
      <c r="L138" s="158"/>
      <c r="M138" s="65" t="s">
        <v>1</v>
      </c>
      <c r="N138" s="66" t="s">
        <v>40</v>
      </c>
      <c r="O138" s="66" t="s">
        <v>516</v>
      </c>
      <c r="P138" s="66" t="s">
        <v>517</v>
      </c>
      <c r="Q138" s="66" t="s">
        <v>518</v>
      </c>
      <c r="R138" s="66" t="s">
        <v>519</v>
      </c>
      <c r="S138" s="66" t="s">
        <v>520</v>
      </c>
      <c r="T138" s="67" t="s">
        <v>521</v>
      </c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</row>
    <row r="139" spans="1:65" s="2" customFormat="1" ht="22.95" customHeight="1">
      <c r="A139" s="35"/>
      <c r="B139" s="36"/>
      <c r="C139" s="72" t="s">
        <v>256</v>
      </c>
      <c r="D139" s="35"/>
      <c r="E139" s="35"/>
      <c r="F139" s="35"/>
      <c r="G139" s="35"/>
      <c r="H139" s="35"/>
      <c r="I139" s="35"/>
      <c r="J139" s="159">
        <f>BK139</f>
        <v>0</v>
      </c>
      <c r="K139" s="35"/>
      <c r="L139" s="36"/>
      <c r="M139" s="68"/>
      <c r="N139" s="59"/>
      <c r="O139" s="69"/>
      <c r="P139" s="160">
        <f>P140+P144+P287</f>
        <v>0</v>
      </c>
      <c r="Q139" s="69"/>
      <c r="R139" s="160">
        <f>R140+R144+R287</f>
        <v>0</v>
      </c>
      <c r="S139" s="69"/>
      <c r="T139" s="161">
        <f>T140+T144+T287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75</v>
      </c>
      <c r="AU139" s="18" t="s">
        <v>451</v>
      </c>
      <c r="BK139" s="162">
        <f>BK140+BK144+BK287</f>
        <v>0</v>
      </c>
    </row>
    <row r="140" spans="1:65" s="12" customFormat="1" ht="25.95" customHeight="1">
      <c r="B140" s="163"/>
      <c r="D140" s="164" t="s">
        <v>75</v>
      </c>
      <c r="E140" s="165" t="s">
        <v>522</v>
      </c>
      <c r="F140" s="165" t="s">
        <v>5493</v>
      </c>
      <c r="I140" s="166"/>
      <c r="J140" s="167">
        <f>BK140</f>
        <v>0</v>
      </c>
      <c r="L140" s="163"/>
      <c r="M140" s="168"/>
      <c r="N140" s="169"/>
      <c r="O140" s="169"/>
      <c r="P140" s="170">
        <f>P141</f>
        <v>0</v>
      </c>
      <c r="Q140" s="169"/>
      <c r="R140" s="170">
        <f>R141</f>
        <v>0</v>
      </c>
      <c r="S140" s="169"/>
      <c r="T140" s="171">
        <f>T141</f>
        <v>0</v>
      </c>
      <c r="AR140" s="164" t="s">
        <v>83</v>
      </c>
      <c r="AT140" s="172" t="s">
        <v>75</v>
      </c>
      <c r="AU140" s="172" t="s">
        <v>76</v>
      </c>
      <c r="AY140" s="164" t="s">
        <v>524</v>
      </c>
      <c r="BK140" s="173">
        <f>BK141</f>
        <v>0</v>
      </c>
    </row>
    <row r="141" spans="1:65" s="12" customFormat="1" ht="22.95" customHeight="1">
      <c r="B141" s="163"/>
      <c r="D141" s="164" t="s">
        <v>75</v>
      </c>
      <c r="E141" s="174" t="s">
        <v>560</v>
      </c>
      <c r="F141" s="174" t="s">
        <v>2090</v>
      </c>
      <c r="I141" s="166"/>
      <c r="J141" s="175">
        <f>BK141</f>
        <v>0</v>
      </c>
      <c r="L141" s="163"/>
      <c r="M141" s="168"/>
      <c r="N141" s="169"/>
      <c r="O141" s="169"/>
      <c r="P141" s="170">
        <f>SUM(P142:P143)</f>
        <v>0</v>
      </c>
      <c r="Q141" s="169"/>
      <c r="R141" s="170">
        <f>SUM(R142:R143)</f>
        <v>0</v>
      </c>
      <c r="S141" s="169"/>
      <c r="T141" s="171">
        <f>SUM(T142:T143)</f>
        <v>0</v>
      </c>
      <c r="AR141" s="164" t="s">
        <v>83</v>
      </c>
      <c r="AT141" s="172" t="s">
        <v>75</v>
      </c>
      <c r="AU141" s="172" t="s">
        <v>83</v>
      </c>
      <c r="AY141" s="164" t="s">
        <v>524</v>
      </c>
      <c r="BK141" s="173">
        <f>SUM(BK142:BK143)</f>
        <v>0</v>
      </c>
    </row>
    <row r="142" spans="1:65" s="2" customFormat="1" ht="21.75" customHeight="1">
      <c r="A142" s="35"/>
      <c r="B142" s="144"/>
      <c r="C142" s="176" t="s">
        <v>83</v>
      </c>
      <c r="D142" s="176" t="s">
        <v>526</v>
      </c>
      <c r="E142" s="177" t="s">
        <v>2842</v>
      </c>
      <c r="F142" s="178" t="s">
        <v>2843</v>
      </c>
      <c r="G142" s="179" t="s">
        <v>677</v>
      </c>
      <c r="H142" s="180">
        <v>3.3559999999999999</v>
      </c>
      <c r="I142" s="181"/>
      <c r="J142" s="180">
        <f>ROUND(I142*H142,3)</f>
        <v>0</v>
      </c>
      <c r="K142" s="182"/>
      <c r="L142" s="36"/>
      <c r="M142" s="183" t="s">
        <v>1</v>
      </c>
      <c r="N142" s="184" t="s">
        <v>42</v>
      </c>
      <c r="O142" s="61"/>
      <c r="P142" s="185">
        <f>O142*H142</f>
        <v>0</v>
      </c>
      <c r="Q142" s="185">
        <v>0</v>
      </c>
      <c r="R142" s="185">
        <f>Q142*H142</f>
        <v>0</v>
      </c>
      <c r="S142" s="185">
        <v>0</v>
      </c>
      <c r="T142" s="18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530</v>
      </c>
      <c r="AT142" s="187" t="s">
        <v>526</v>
      </c>
      <c r="AU142" s="187" t="s">
        <v>89</v>
      </c>
      <c r="AY142" s="18" t="s">
        <v>524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89</v>
      </c>
      <c r="BK142" s="188">
        <f>ROUND(I142*H142,3)</f>
        <v>0</v>
      </c>
      <c r="BL142" s="18" t="s">
        <v>530</v>
      </c>
      <c r="BM142" s="187" t="s">
        <v>89</v>
      </c>
    </row>
    <row r="143" spans="1:65" s="2" customFormat="1" ht="21.75" customHeight="1">
      <c r="A143" s="35"/>
      <c r="B143" s="144"/>
      <c r="C143" s="176" t="s">
        <v>89</v>
      </c>
      <c r="D143" s="176" t="s">
        <v>526</v>
      </c>
      <c r="E143" s="177" t="s">
        <v>2846</v>
      </c>
      <c r="F143" s="178" t="s">
        <v>2847</v>
      </c>
      <c r="G143" s="179" t="s">
        <v>677</v>
      </c>
      <c r="H143" s="180">
        <v>16.78</v>
      </c>
      <c r="I143" s="181"/>
      <c r="J143" s="180">
        <f>ROUND(I143*H143,3)</f>
        <v>0</v>
      </c>
      <c r="K143" s="182"/>
      <c r="L143" s="36"/>
      <c r="M143" s="183" t="s">
        <v>1</v>
      </c>
      <c r="N143" s="184" t="s">
        <v>42</v>
      </c>
      <c r="O143" s="61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530</v>
      </c>
      <c r="AT143" s="187" t="s">
        <v>526</v>
      </c>
      <c r="AU143" s="187" t="s">
        <v>89</v>
      </c>
      <c r="AY143" s="18" t="s">
        <v>524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89</v>
      </c>
      <c r="BK143" s="188">
        <f>ROUND(I143*H143,3)</f>
        <v>0</v>
      </c>
      <c r="BL143" s="18" t="s">
        <v>530</v>
      </c>
      <c r="BM143" s="187" t="s">
        <v>530</v>
      </c>
    </row>
    <row r="144" spans="1:65" s="12" customFormat="1" ht="25.95" customHeight="1">
      <c r="B144" s="163"/>
      <c r="D144" s="164" t="s">
        <v>75</v>
      </c>
      <c r="E144" s="165" t="s">
        <v>2878</v>
      </c>
      <c r="F144" s="165" t="s">
        <v>5494</v>
      </c>
      <c r="I144" s="166"/>
      <c r="J144" s="167">
        <f>BK144</f>
        <v>0</v>
      </c>
      <c r="L144" s="163"/>
      <c r="M144" s="168"/>
      <c r="N144" s="169"/>
      <c r="O144" s="169"/>
      <c r="P144" s="170">
        <f>P145+P177+P180+P204+P234</f>
        <v>0</v>
      </c>
      <c r="Q144" s="169"/>
      <c r="R144" s="170">
        <f>R145+R177+R180+R204+R234</f>
        <v>0</v>
      </c>
      <c r="S144" s="169"/>
      <c r="T144" s="171">
        <f>T145+T177+T180+T204+T234</f>
        <v>0</v>
      </c>
      <c r="AR144" s="164" t="s">
        <v>89</v>
      </c>
      <c r="AT144" s="172" t="s">
        <v>75</v>
      </c>
      <c r="AU144" s="172" t="s">
        <v>76</v>
      </c>
      <c r="AY144" s="164" t="s">
        <v>524</v>
      </c>
      <c r="BK144" s="173">
        <f>BK145+BK177+BK180+BK204+BK234</f>
        <v>0</v>
      </c>
    </row>
    <row r="145" spans="1:65" s="12" customFormat="1" ht="22.95" customHeight="1">
      <c r="B145" s="163"/>
      <c r="D145" s="164" t="s">
        <v>75</v>
      </c>
      <c r="E145" s="174" t="s">
        <v>3108</v>
      </c>
      <c r="F145" s="174" t="s">
        <v>5495</v>
      </c>
      <c r="I145" s="166"/>
      <c r="J145" s="175">
        <f>BK145</f>
        <v>0</v>
      </c>
      <c r="L145" s="163"/>
      <c r="M145" s="168"/>
      <c r="N145" s="169"/>
      <c r="O145" s="169"/>
      <c r="P145" s="170">
        <f>SUM(P146:P176)</f>
        <v>0</v>
      </c>
      <c r="Q145" s="169"/>
      <c r="R145" s="170">
        <f>SUM(R146:R176)</f>
        <v>0</v>
      </c>
      <c r="S145" s="169"/>
      <c r="T145" s="171">
        <f>SUM(T146:T176)</f>
        <v>0</v>
      </c>
      <c r="AR145" s="164" t="s">
        <v>89</v>
      </c>
      <c r="AT145" s="172" t="s">
        <v>75</v>
      </c>
      <c r="AU145" s="172" t="s">
        <v>83</v>
      </c>
      <c r="AY145" s="164" t="s">
        <v>524</v>
      </c>
      <c r="BK145" s="173">
        <f>SUM(BK146:BK176)</f>
        <v>0</v>
      </c>
    </row>
    <row r="146" spans="1:65" s="2" customFormat="1" ht="21.75" customHeight="1">
      <c r="A146" s="35"/>
      <c r="B146" s="144"/>
      <c r="C146" s="176" t="s">
        <v>537</v>
      </c>
      <c r="D146" s="176" t="s">
        <v>526</v>
      </c>
      <c r="E146" s="177" t="s">
        <v>5496</v>
      </c>
      <c r="F146" s="178" t="s">
        <v>5497</v>
      </c>
      <c r="G146" s="179" t="s">
        <v>980</v>
      </c>
      <c r="H146" s="180">
        <v>440</v>
      </c>
      <c r="I146" s="181"/>
      <c r="J146" s="180">
        <f t="shared" ref="J146:J176" si="5">ROUND(I146*H146,3)</f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ref="P146:P176" si="6">O146*H146</f>
        <v>0</v>
      </c>
      <c r="Q146" s="185">
        <v>0</v>
      </c>
      <c r="R146" s="185">
        <f t="shared" ref="R146:R176" si="7">Q146*H146</f>
        <v>0</v>
      </c>
      <c r="S146" s="185">
        <v>0</v>
      </c>
      <c r="T146" s="186">
        <f t="shared" ref="T146:T176" si="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644</v>
      </c>
      <c r="AT146" s="187" t="s">
        <v>526</v>
      </c>
      <c r="AU146" s="187" t="s">
        <v>89</v>
      </c>
      <c r="AY146" s="18" t="s">
        <v>524</v>
      </c>
      <c r="BE146" s="105">
        <f t="shared" ref="BE146:BE176" si="9">IF(N146="základná",J146,0)</f>
        <v>0</v>
      </c>
      <c r="BF146" s="105">
        <f t="shared" ref="BF146:BF176" si="10">IF(N146="znížená",J146,0)</f>
        <v>0</v>
      </c>
      <c r="BG146" s="105">
        <f t="shared" ref="BG146:BG176" si="11">IF(N146="zákl. prenesená",J146,0)</f>
        <v>0</v>
      </c>
      <c r="BH146" s="105">
        <f t="shared" ref="BH146:BH176" si="12">IF(N146="zníž. prenesená",J146,0)</f>
        <v>0</v>
      </c>
      <c r="BI146" s="105">
        <f t="shared" ref="BI146:BI176" si="13">IF(N146="nulová",J146,0)</f>
        <v>0</v>
      </c>
      <c r="BJ146" s="18" t="s">
        <v>89</v>
      </c>
      <c r="BK146" s="188">
        <f t="shared" ref="BK146:BK176" si="14">ROUND(I146*H146,3)</f>
        <v>0</v>
      </c>
      <c r="BL146" s="18" t="s">
        <v>644</v>
      </c>
      <c r="BM146" s="187" t="s">
        <v>548</v>
      </c>
    </row>
    <row r="147" spans="1:65" s="2" customFormat="1" ht="21.75" customHeight="1">
      <c r="A147" s="35"/>
      <c r="B147" s="144"/>
      <c r="C147" s="221" t="s">
        <v>530</v>
      </c>
      <c r="D147" s="221" t="s">
        <v>697</v>
      </c>
      <c r="E147" s="222" t="s">
        <v>5498</v>
      </c>
      <c r="F147" s="223" t="s">
        <v>5499</v>
      </c>
      <c r="G147" s="224" t="s">
        <v>980</v>
      </c>
      <c r="H147" s="225">
        <v>342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732</v>
      </c>
      <c r="AT147" s="187" t="s">
        <v>697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644</v>
      </c>
      <c r="BM147" s="187" t="s">
        <v>556</v>
      </c>
    </row>
    <row r="148" spans="1:65" s="2" customFormat="1" ht="21.75" customHeight="1">
      <c r="A148" s="35"/>
      <c r="B148" s="144"/>
      <c r="C148" s="221" t="s">
        <v>544</v>
      </c>
      <c r="D148" s="221" t="s">
        <v>697</v>
      </c>
      <c r="E148" s="222" t="s">
        <v>5500</v>
      </c>
      <c r="F148" s="223" t="s">
        <v>5501</v>
      </c>
      <c r="G148" s="224" t="s">
        <v>980</v>
      </c>
      <c r="H148" s="225">
        <v>98</v>
      </c>
      <c r="I148" s="226"/>
      <c r="J148" s="225">
        <f t="shared" si="5"/>
        <v>0</v>
      </c>
      <c r="K148" s="227"/>
      <c r="L148" s="228"/>
      <c r="M148" s="229" t="s">
        <v>1</v>
      </c>
      <c r="N148" s="230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732</v>
      </c>
      <c r="AT148" s="187" t="s">
        <v>697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644</v>
      </c>
      <c r="BM148" s="187" t="s">
        <v>565</v>
      </c>
    </row>
    <row r="149" spans="1:65" s="2" customFormat="1" ht="21.75" customHeight="1">
      <c r="A149" s="35"/>
      <c r="B149" s="144"/>
      <c r="C149" s="176" t="s">
        <v>548</v>
      </c>
      <c r="D149" s="176" t="s">
        <v>526</v>
      </c>
      <c r="E149" s="177" t="s">
        <v>5502</v>
      </c>
      <c r="F149" s="178" t="s">
        <v>5503</v>
      </c>
      <c r="G149" s="179" t="s">
        <v>980</v>
      </c>
      <c r="H149" s="180">
        <v>1154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644</v>
      </c>
      <c r="AT149" s="187" t="s">
        <v>526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644</v>
      </c>
      <c r="BM149" s="187" t="s">
        <v>153</v>
      </c>
    </row>
    <row r="150" spans="1:65" s="2" customFormat="1" ht="21.75" customHeight="1">
      <c r="A150" s="35"/>
      <c r="B150" s="144"/>
      <c r="C150" s="221" t="s">
        <v>552</v>
      </c>
      <c r="D150" s="221" t="s">
        <v>697</v>
      </c>
      <c r="E150" s="222" t="s">
        <v>5504</v>
      </c>
      <c r="F150" s="223" t="s">
        <v>5505</v>
      </c>
      <c r="G150" s="224" t="s">
        <v>980</v>
      </c>
      <c r="H150" s="225">
        <v>600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732</v>
      </c>
      <c r="AT150" s="187" t="s">
        <v>697</v>
      </c>
      <c r="AU150" s="187" t="s">
        <v>89</v>
      </c>
      <c r="AY150" s="18" t="s">
        <v>524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644</v>
      </c>
      <c r="BM150" s="187" t="s">
        <v>626</v>
      </c>
    </row>
    <row r="151" spans="1:65" s="2" customFormat="1" ht="21.75" customHeight="1">
      <c r="A151" s="35"/>
      <c r="B151" s="144"/>
      <c r="C151" s="221" t="s">
        <v>556</v>
      </c>
      <c r="D151" s="221" t="s">
        <v>697</v>
      </c>
      <c r="E151" s="222" t="s">
        <v>5506</v>
      </c>
      <c r="F151" s="223" t="s">
        <v>5507</v>
      </c>
      <c r="G151" s="224" t="s">
        <v>980</v>
      </c>
      <c r="H151" s="225">
        <v>105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732</v>
      </c>
      <c r="AT151" s="187" t="s">
        <v>697</v>
      </c>
      <c r="AU151" s="187" t="s">
        <v>89</v>
      </c>
      <c r="AY151" s="18" t="s">
        <v>524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644</v>
      </c>
      <c r="BM151" s="187" t="s">
        <v>644</v>
      </c>
    </row>
    <row r="152" spans="1:65" s="2" customFormat="1" ht="21.75" customHeight="1">
      <c r="A152" s="35"/>
      <c r="B152" s="144"/>
      <c r="C152" s="221" t="s">
        <v>560</v>
      </c>
      <c r="D152" s="221" t="s">
        <v>697</v>
      </c>
      <c r="E152" s="222" t="s">
        <v>5508</v>
      </c>
      <c r="F152" s="223" t="s">
        <v>5509</v>
      </c>
      <c r="G152" s="224" t="s">
        <v>980</v>
      </c>
      <c r="H152" s="225">
        <v>40</v>
      </c>
      <c r="I152" s="226"/>
      <c r="J152" s="225">
        <f t="shared" si="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732</v>
      </c>
      <c r="AT152" s="187" t="s">
        <v>697</v>
      </c>
      <c r="AU152" s="187" t="s">
        <v>89</v>
      </c>
      <c r="AY152" s="18" t="s">
        <v>524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644</v>
      </c>
      <c r="BM152" s="187" t="s">
        <v>655</v>
      </c>
    </row>
    <row r="153" spans="1:65" s="2" customFormat="1" ht="21.75" customHeight="1">
      <c r="A153" s="35"/>
      <c r="B153" s="144"/>
      <c r="C153" s="221" t="s">
        <v>565</v>
      </c>
      <c r="D153" s="221" t="s">
        <v>697</v>
      </c>
      <c r="E153" s="222" t="s">
        <v>5510</v>
      </c>
      <c r="F153" s="223" t="s">
        <v>5511</v>
      </c>
      <c r="G153" s="224" t="s">
        <v>980</v>
      </c>
      <c r="H153" s="225">
        <v>100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732</v>
      </c>
      <c r="AT153" s="187" t="s">
        <v>697</v>
      </c>
      <c r="AU153" s="187" t="s">
        <v>89</v>
      </c>
      <c r="AY153" s="18" t="s">
        <v>524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644</v>
      </c>
      <c r="BM153" s="187" t="s">
        <v>7</v>
      </c>
    </row>
    <row r="154" spans="1:65" s="2" customFormat="1" ht="21.75" customHeight="1">
      <c r="A154" s="35"/>
      <c r="B154" s="144"/>
      <c r="C154" s="221" t="s">
        <v>569</v>
      </c>
      <c r="D154" s="221" t="s">
        <v>697</v>
      </c>
      <c r="E154" s="222" t="s">
        <v>5512</v>
      </c>
      <c r="F154" s="223" t="s">
        <v>5513</v>
      </c>
      <c r="G154" s="224" t="s">
        <v>980</v>
      </c>
      <c r="H154" s="225">
        <v>68</v>
      </c>
      <c r="I154" s="226"/>
      <c r="J154" s="225">
        <f t="shared" si="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732</v>
      </c>
      <c r="AT154" s="187" t="s">
        <v>697</v>
      </c>
      <c r="AU154" s="187" t="s">
        <v>89</v>
      </c>
      <c r="AY154" s="18" t="s">
        <v>524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644</v>
      </c>
      <c r="BM154" s="187" t="s">
        <v>674</v>
      </c>
    </row>
    <row r="155" spans="1:65" s="2" customFormat="1" ht="21.75" customHeight="1">
      <c r="A155" s="35"/>
      <c r="B155" s="144"/>
      <c r="C155" s="221" t="s">
        <v>153</v>
      </c>
      <c r="D155" s="221" t="s">
        <v>697</v>
      </c>
      <c r="E155" s="222" t="s">
        <v>5514</v>
      </c>
      <c r="F155" s="223" t="s">
        <v>5515</v>
      </c>
      <c r="G155" s="224" t="s">
        <v>980</v>
      </c>
      <c r="H155" s="225">
        <v>216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732</v>
      </c>
      <c r="AT155" s="187" t="s">
        <v>697</v>
      </c>
      <c r="AU155" s="187" t="s">
        <v>89</v>
      </c>
      <c r="AY155" s="18" t="s">
        <v>524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644</v>
      </c>
      <c r="BM155" s="187" t="s">
        <v>408</v>
      </c>
    </row>
    <row r="156" spans="1:65" s="2" customFormat="1" ht="33" customHeight="1">
      <c r="A156" s="35"/>
      <c r="B156" s="144"/>
      <c r="C156" s="221" t="s">
        <v>602</v>
      </c>
      <c r="D156" s="221" t="s">
        <v>697</v>
      </c>
      <c r="E156" s="222" t="s">
        <v>5516</v>
      </c>
      <c r="F156" s="223" t="s">
        <v>5517</v>
      </c>
      <c r="G156" s="224" t="s">
        <v>980</v>
      </c>
      <c r="H156" s="225">
        <v>25</v>
      </c>
      <c r="I156" s="226"/>
      <c r="J156" s="225">
        <f t="shared" si="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732</v>
      </c>
      <c r="AT156" s="187" t="s">
        <v>697</v>
      </c>
      <c r="AU156" s="187" t="s">
        <v>89</v>
      </c>
      <c r="AY156" s="18" t="s">
        <v>524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644</v>
      </c>
      <c r="BM156" s="187" t="s">
        <v>696</v>
      </c>
    </row>
    <row r="157" spans="1:65" s="2" customFormat="1" ht="21.75" customHeight="1">
      <c r="A157" s="35"/>
      <c r="B157" s="144"/>
      <c r="C157" s="176" t="s">
        <v>626</v>
      </c>
      <c r="D157" s="176" t="s">
        <v>526</v>
      </c>
      <c r="E157" s="177" t="s">
        <v>5518</v>
      </c>
      <c r="F157" s="178" t="s">
        <v>5519</v>
      </c>
      <c r="G157" s="179" t="s">
        <v>980</v>
      </c>
      <c r="H157" s="180">
        <v>10</v>
      </c>
      <c r="I157" s="181"/>
      <c r="J157" s="180">
        <f t="shared" si="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644</v>
      </c>
      <c r="AT157" s="187" t="s">
        <v>526</v>
      </c>
      <c r="AU157" s="187" t="s">
        <v>89</v>
      </c>
      <c r="AY157" s="18" t="s">
        <v>524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644</v>
      </c>
      <c r="BM157" s="187" t="s">
        <v>710</v>
      </c>
    </row>
    <row r="158" spans="1:65" s="2" customFormat="1" ht="33" customHeight="1">
      <c r="A158" s="35"/>
      <c r="B158" s="144"/>
      <c r="C158" s="221" t="s">
        <v>639</v>
      </c>
      <c r="D158" s="221" t="s">
        <v>697</v>
      </c>
      <c r="E158" s="222" t="s">
        <v>5520</v>
      </c>
      <c r="F158" s="223" t="s">
        <v>5521</v>
      </c>
      <c r="G158" s="224" t="s">
        <v>980</v>
      </c>
      <c r="H158" s="225">
        <v>10</v>
      </c>
      <c r="I158" s="226"/>
      <c r="J158" s="225">
        <f t="shared" si="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732</v>
      </c>
      <c r="AT158" s="187" t="s">
        <v>697</v>
      </c>
      <c r="AU158" s="187" t="s">
        <v>89</v>
      </c>
      <c r="AY158" s="18" t="s">
        <v>524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644</v>
      </c>
      <c r="BM158" s="187" t="s">
        <v>721</v>
      </c>
    </row>
    <row r="159" spans="1:65" s="2" customFormat="1" ht="21.75" customHeight="1">
      <c r="A159" s="35"/>
      <c r="B159" s="144"/>
      <c r="C159" s="176" t="s">
        <v>644</v>
      </c>
      <c r="D159" s="176" t="s">
        <v>526</v>
      </c>
      <c r="E159" s="177" t="s">
        <v>5522</v>
      </c>
      <c r="F159" s="178" t="s">
        <v>5523</v>
      </c>
      <c r="G159" s="179" t="s">
        <v>980</v>
      </c>
      <c r="H159" s="180">
        <v>20</v>
      </c>
      <c r="I159" s="181"/>
      <c r="J159" s="180">
        <f t="shared" si="5"/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si="6"/>
        <v>0</v>
      </c>
      <c r="Q159" s="185">
        <v>0</v>
      </c>
      <c r="R159" s="185">
        <f t="shared" si="7"/>
        <v>0</v>
      </c>
      <c r="S159" s="185">
        <v>0</v>
      </c>
      <c r="T159" s="186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644</v>
      </c>
      <c r="AT159" s="187" t="s">
        <v>526</v>
      </c>
      <c r="AU159" s="187" t="s">
        <v>89</v>
      </c>
      <c r="AY159" s="18" t="s">
        <v>524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644</v>
      </c>
      <c r="BM159" s="187" t="s">
        <v>732</v>
      </c>
    </row>
    <row r="160" spans="1:65" s="2" customFormat="1" ht="33" customHeight="1">
      <c r="A160" s="35"/>
      <c r="B160" s="144"/>
      <c r="C160" s="221" t="s">
        <v>649</v>
      </c>
      <c r="D160" s="221" t="s">
        <v>697</v>
      </c>
      <c r="E160" s="222" t="s">
        <v>5524</v>
      </c>
      <c r="F160" s="223" t="s">
        <v>5525</v>
      </c>
      <c r="G160" s="224" t="s">
        <v>980</v>
      </c>
      <c r="H160" s="225">
        <v>20</v>
      </c>
      <c r="I160" s="226"/>
      <c r="J160" s="225">
        <f t="shared" si="5"/>
        <v>0</v>
      </c>
      <c r="K160" s="227"/>
      <c r="L160" s="228"/>
      <c r="M160" s="229" t="s">
        <v>1</v>
      </c>
      <c r="N160" s="230" t="s">
        <v>42</v>
      </c>
      <c r="O160" s="61"/>
      <c r="P160" s="185">
        <f t="shared" si="6"/>
        <v>0</v>
      </c>
      <c r="Q160" s="185">
        <v>0</v>
      </c>
      <c r="R160" s="185">
        <f t="shared" si="7"/>
        <v>0</v>
      </c>
      <c r="S160" s="185">
        <v>0</v>
      </c>
      <c r="T160" s="186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732</v>
      </c>
      <c r="AT160" s="187" t="s">
        <v>697</v>
      </c>
      <c r="AU160" s="187" t="s">
        <v>89</v>
      </c>
      <c r="AY160" s="18" t="s">
        <v>524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89</v>
      </c>
      <c r="BK160" s="188">
        <f t="shared" si="14"/>
        <v>0</v>
      </c>
      <c r="BL160" s="18" t="s">
        <v>644</v>
      </c>
      <c r="BM160" s="187" t="s">
        <v>747</v>
      </c>
    </row>
    <row r="161" spans="1:65" s="2" customFormat="1" ht="21.75" customHeight="1">
      <c r="A161" s="35"/>
      <c r="B161" s="144"/>
      <c r="C161" s="176" t="s">
        <v>655</v>
      </c>
      <c r="D161" s="176" t="s">
        <v>526</v>
      </c>
      <c r="E161" s="177" t="s">
        <v>5526</v>
      </c>
      <c r="F161" s="178" t="s">
        <v>5527</v>
      </c>
      <c r="G161" s="179" t="s">
        <v>980</v>
      </c>
      <c r="H161" s="180">
        <v>610</v>
      </c>
      <c r="I161" s="181"/>
      <c r="J161" s="180">
        <f t="shared" si="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6"/>
        <v>0</v>
      </c>
      <c r="Q161" s="185">
        <v>0</v>
      </c>
      <c r="R161" s="185">
        <f t="shared" si="7"/>
        <v>0</v>
      </c>
      <c r="S161" s="185">
        <v>0</v>
      </c>
      <c r="T161" s="186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644</v>
      </c>
      <c r="AT161" s="187" t="s">
        <v>526</v>
      </c>
      <c r="AU161" s="187" t="s">
        <v>89</v>
      </c>
      <c r="AY161" s="18" t="s">
        <v>524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89</v>
      </c>
      <c r="BK161" s="188">
        <f t="shared" si="14"/>
        <v>0</v>
      </c>
      <c r="BL161" s="18" t="s">
        <v>644</v>
      </c>
      <c r="BM161" s="187" t="s">
        <v>758</v>
      </c>
    </row>
    <row r="162" spans="1:65" s="2" customFormat="1" ht="44.25" customHeight="1">
      <c r="A162" s="35"/>
      <c r="B162" s="144"/>
      <c r="C162" s="221" t="s">
        <v>661</v>
      </c>
      <c r="D162" s="221" t="s">
        <v>697</v>
      </c>
      <c r="E162" s="222" t="s">
        <v>5528</v>
      </c>
      <c r="F162" s="223" t="s">
        <v>5529</v>
      </c>
      <c r="G162" s="224" t="s">
        <v>980</v>
      </c>
      <c r="H162" s="225">
        <v>10</v>
      </c>
      <c r="I162" s="226"/>
      <c r="J162" s="225">
        <f t="shared" si="5"/>
        <v>0</v>
      </c>
      <c r="K162" s="227"/>
      <c r="L162" s="228"/>
      <c r="M162" s="229" t="s">
        <v>1</v>
      </c>
      <c r="N162" s="230" t="s">
        <v>42</v>
      </c>
      <c r="O162" s="61"/>
      <c r="P162" s="185">
        <f t="shared" si="6"/>
        <v>0</v>
      </c>
      <c r="Q162" s="185">
        <v>0</v>
      </c>
      <c r="R162" s="185">
        <f t="shared" si="7"/>
        <v>0</v>
      </c>
      <c r="S162" s="185">
        <v>0</v>
      </c>
      <c r="T162" s="186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732</v>
      </c>
      <c r="AT162" s="187" t="s">
        <v>697</v>
      </c>
      <c r="AU162" s="187" t="s">
        <v>89</v>
      </c>
      <c r="AY162" s="18" t="s">
        <v>524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89</v>
      </c>
      <c r="BK162" s="188">
        <f t="shared" si="14"/>
        <v>0</v>
      </c>
      <c r="BL162" s="18" t="s">
        <v>644</v>
      </c>
      <c r="BM162" s="187" t="s">
        <v>778</v>
      </c>
    </row>
    <row r="163" spans="1:65" s="2" customFormat="1" ht="44.25" customHeight="1">
      <c r="A163" s="35"/>
      <c r="B163" s="144"/>
      <c r="C163" s="221" t="s">
        <v>7</v>
      </c>
      <c r="D163" s="221" t="s">
        <v>697</v>
      </c>
      <c r="E163" s="222" t="s">
        <v>5530</v>
      </c>
      <c r="F163" s="223" t="s">
        <v>5531</v>
      </c>
      <c r="G163" s="224" t="s">
        <v>980</v>
      </c>
      <c r="H163" s="225">
        <v>55</v>
      </c>
      <c r="I163" s="226"/>
      <c r="J163" s="225">
        <f t="shared" si="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6"/>
        <v>0</v>
      </c>
      <c r="Q163" s="185">
        <v>0</v>
      </c>
      <c r="R163" s="185">
        <f t="shared" si="7"/>
        <v>0</v>
      </c>
      <c r="S163" s="185">
        <v>0</v>
      </c>
      <c r="T163" s="186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732</v>
      </c>
      <c r="AT163" s="187" t="s">
        <v>697</v>
      </c>
      <c r="AU163" s="187" t="s">
        <v>89</v>
      </c>
      <c r="AY163" s="18" t="s">
        <v>524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89</v>
      </c>
      <c r="BK163" s="188">
        <f t="shared" si="14"/>
        <v>0</v>
      </c>
      <c r="BL163" s="18" t="s">
        <v>644</v>
      </c>
      <c r="BM163" s="187" t="s">
        <v>797</v>
      </c>
    </row>
    <row r="164" spans="1:65" s="2" customFormat="1" ht="44.25" customHeight="1">
      <c r="A164" s="35"/>
      <c r="B164" s="144"/>
      <c r="C164" s="221" t="s">
        <v>670</v>
      </c>
      <c r="D164" s="221" t="s">
        <v>697</v>
      </c>
      <c r="E164" s="222" t="s">
        <v>5532</v>
      </c>
      <c r="F164" s="223" t="s">
        <v>5533</v>
      </c>
      <c r="G164" s="224" t="s">
        <v>980</v>
      </c>
      <c r="H164" s="225">
        <v>180</v>
      </c>
      <c r="I164" s="226"/>
      <c r="J164" s="225">
        <f t="shared" si="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6"/>
        <v>0</v>
      </c>
      <c r="Q164" s="185">
        <v>0</v>
      </c>
      <c r="R164" s="185">
        <f t="shared" si="7"/>
        <v>0</v>
      </c>
      <c r="S164" s="185">
        <v>0</v>
      </c>
      <c r="T164" s="186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732</v>
      </c>
      <c r="AT164" s="187" t="s">
        <v>697</v>
      </c>
      <c r="AU164" s="187" t="s">
        <v>89</v>
      </c>
      <c r="AY164" s="18" t="s">
        <v>524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89</v>
      </c>
      <c r="BK164" s="188">
        <f t="shared" si="14"/>
        <v>0</v>
      </c>
      <c r="BL164" s="18" t="s">
        <v>644</v>
      </c>
      <c r="BM164" s="187" t="s">
        <v>807</v>
      </c>
    </row>
    <row r="165" spans="1:65" s="2" customFormat="1" ht="44.25" customHeight="1">
      <c r="A165" s="35"/>
      <c r="B165" s="144"/>
      <c r="C165" s="221" t="s">
        <v>674</v>
      </c>
      <c r="D165" s="221" t="s">
        <v>697</v>
      </c>
      <c r="E165" s="222" t="s">
        <v>5534</v>
      </c>
      <c r="F165" s="223" t="s">
        <v>5535</v>
      </c>
      <c r="G165" s="224" t="s">
        <v>980</v>
      </c>
      <c r="H165" s="225">
        <v>240</v>
      </c>
      <c r="I165" s="226"/>
      <c r="J165" s="225">
        <f t="shared" si="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6"/>
        <v>0</v>
      </c>
      <c r="Q165" s="185">
        <v>0</v>
      </c>
      <c r="R165" s="185">
        <f t="shared" si="7"/>
        <v>0</v>
      </c>
      <c r="S165" s="185">
        <v>0</v>
      </c>
      <c r="T165" s="186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732</v>
      </c>
      <c r="AT165" s="187" t="s">
        <v>697</v>
      </c>
      <c r="AU165" s="187" t="s">
        <v>89</v>
      </c>
      <c r="AY165" s="18" t="s">
        <v>524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89</v>
      </c>
      <c r="BK165" s="188">
        <f t="shared" si="14"/>
        <v>0</v>
      </c>
      <c r="BL165" s="18" t="s">
        <v>644</v>
      </c>
      <c r="BM165" s="187" t="s">
        <v>816</v>
      </c>
    </row>
    <row r="166" spans="1:65" s="2" customFormat="1" ht="44.25" customHeight="1">
      <c r="A166" s="35"/>
      <c r="B166" s="144"/>
      <c r="C166" s="221" t="s">
        <v>681</v>
      </c>
      <c r="D166" s="221" t="s">
        <v>697</v>
      </c>
      <c r="E166" s="222" t="s">
        <v>5536</v>
      </c>
      <c r="F166" s="223" t="s">
        <v>5537</v>
      </c>
      <c r="G166" s="224" t="s">
        <v>980</v>
      </c>
      <c r="H166" s="225">
        <v>125</v>
      </c>
      <c r="I166" s="226"/>
      <c r="J166" s="225">
        <f t="shared" si="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6"/>
        <v>0</v>
      </c>
      <c r="Q166" s="185">
        <v>0</v>
      </c>
      <c r="R166" s="185">
        <f t="shared" si="7"/>
        <v>0</v>
      </c>
      <c r="S166" s="185">
        <v>0</v>
      </c>
      <c r="T166" s="186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732</v>
      </c>
      <c r="AT166" s="187" t="s">
        <v>697</v>
      </c>
      <c r="AU166" s="187" t="s">
        <v>89</v>
      </c>
      <c r="AY166" s="18" t="s">
        <v>524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89</v>
      </c>
      <c r="BK166" s="188">
        <f t="shared" si="14"/>
        <v>0</v>
      </c>
      <c r="BL166" s="18" t="s">
        <v>644</v>
      </c>
      <c r="BM166" s="187" t="s">
        <v>827</v>
      </c>
    </row>
    <row r="167" spans="1:65" s="2" customFormat="1" ht="21.75" customHeight="1">
      <c r="A167" s="35"/>
      <c r="B167" s="144"/>
      <c r="C167" s="176" t="s">
        <v>408</v>
      </c>
      <c r="D167" s="176" t="s">
        <v>526</v>
      </c>
      <c r="E167" s="177" t="s">
        <v>5538</v>
      </c>
      <c r="F167" s="178" t="s">
        <v>5539</v>
      </c>
      <c r="G167" s="179" t="s">
        <v>980</v>
      </c>
      <c r="H167" s="180">
        <v>237</v>
      </c>
      <c r="I167" s="181"/>
      <c r="J167" s="180">
        <f t="shared" si="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6"/>
        <v>0</v>
      </c>
      <c r="Q167" s="185">
        <v>0</v>
      </c>
      <c r="R167" s="185">
        <f t="shared" si="7"/>
        <v>0</v>
      </c>
      <c r="S167" s="185">
        <v>0</v>
      </c>
      <c r="T167" s="186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644</v>
      </c>
      <c r="AT167" s="187" t="s">
        <v>526</v>
      </c>
      <c r="AU167" s="187" t="s">
        <v>89</v>
      </c>
      <c r="AY167" s="18" t="s">
        <v>524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89</v>
      </c>
      <c r="BK167" s="188">
        <f t="shared" si="14"/>
        <v>0</v>
      </c>
      <c r="BL167" s="18" t="s">
        <v>644</v>
      </c>
      <c r="BM167" s="187" t="s">
        <v>862</v>
      </c>
    </row>
    <row r="168" spans="1:65" s="2" customFormat="1" ht="44.25" customHeight="1">
      <c r="A168" s="35"/>
      <c r="B168" s="144"/>
      <c r="C168" s="221" t="s">
        <v>691</v>
      </c>
      <c r="D168" s="221" t="s">
        <v>697</v>
      </c>
      <c r="E168" s="222" t="s">
        <v>5540</v>
      </c>
      <c r="F168" s="223" t="s">
        <v>5541</v>
      </c>
      <c r="G168" s="224" t="s">
        <v>980</v>
      </c>
      <c r="H168" s="225">
        <v>65</v>
      </c>
      <c r="I168" s="226"/>
      <c r="J168" s="225">
        <f t="shared" si="5"/>
        <v>0</v>
      </c>
      <c r="K168" s="227"/>
      <c r="L168" s="228"/>
      <c r="M168" s="229" t="s">
        <v>1</v>
      </c>
      <c r="N168" s="230" t="s">
        <v>42</v>
      </c>
      <c r="O168" s="61"/>
      <c r="P168" s="185">
        <f t="shared" si="6"/>
        <v>0</v>
      </c>
      <c r="Q168" s="185">
        <v>0</v>
      </c>
      <c r="R168" s="185">
        <f t="shared" si="7"/>
        <v>0</v>
      </c>
      <c r="S168" s="185">
        <v>0</v>
      </c>
      <c r="T168" s="186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732</v>
      </c>
      <c r="AT168" s="187" t="s">
        <v>697</v>
      </c>
      <c r="AU168" s="187" t="s">
        <v>89</v>
      </c>
      <c r="AY168" s="18" t="s">
        <v>524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89</v>
      </c>
      <c r="BK168" s="188">
        <f t="shared" si="14"/>
        <v>0</v>
      </c>
      <c r="BL168" s="18" t="s">
        <v>644</v>
      </c>
      <c r="BM168" s="187" t="s">
        <v>881</v>
      </c>
    </row>
    <row r="169" spans="1:65" s="2" customFormat="1" ht="44.25" customHeight="1">
      <c r="A169" s="35"/>
      <c r="B169" s="144"/>
      <c r="C169" s="221" t="s">
        <v>696</v>
      </c>
      <c r="D169" s="221" t="s">
        <v>697</v>
      </c>
      <c r="E169" s="222" t="s">
        <v>5542</v>
      </c>
      <c r="F169" s="223" t="s">
        <v>5543</v>
      </c>
      <c r="G169" s="224" t="s">
        <v>980</v>
      </c>
      <c r="H169" s="225">
        <v>172</v>
      </c>
      <c r="I169" s="226"/>
      <c r="J169" s="225">
        <f t="shared" si="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6"/>
        <v>0</v>
      </c>
      <c r="Q169" s="185">
        <v>0</v>
      </c>
      <c r="R169" s="185">
        <f t="shared" si="7"/>
        <v>0</v>
      </c>
      <c r="S169" s="185">
        <v>0</v>
      </c>
      <c r="T169" s="186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732</v>
      </c>
      <c r="AT169" s="187" t="s">
        <v>697</v>
      </c>
      <c r="AU169" s="187" t="s">
        <v>89</v>
      </c>
      <c r="AY169" s="18" t="s">
        <v>524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89</v>
      </c>
      <c r="BK169" s="188">
        <f t="shared" si="14"/>
        <v>0</v>
      </c>
      <c r="BL169" s="18" t="s">
        <v>644</v>
      </c>
      <c r="BM169" s="187" t="s">
        <v>889</v>
      </c>
    </row>
    <row r="170" spans="1:65" s="2" customFormat="1" ht="21.75" customHeight="1">
      <c r="A170" s="35"/>
      <c r="B170" s="144"/>
      <c r="C170" s="176" t="s">
        <v>704</v>
      </c>
      <c r="D170" s="176" t="s">
        <v>526</v>
      </c>
      <c r="E170" s="177" t="s">
        <v>5544</v>
      </c>
      <c r="F170" s="178" t="s">
        <v>5545</v>
      </c>
      <c r="G170" s="179" t="s">
        <v>980</v>
      </c>
      <c r="H170" s="180">
        <v>135</v>
      </c>
      <c r="I170" s="181"/>
      <c r="J170" s="180">
        <f t="shared" si="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6"/>
        <v>0</v>
      </c>
      <c r="Q170" s="185">
        <v>0</v>
      </c>
      <c r="R170" s="185">
        <f t="shared" si="7"/>
        <v>0</v>
      </c>
      <c r="S170" s="185">
        <v>0</v>
      </c>
      <c r="T170" s="186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644</v>
      </c>
      <c r="AT170" s="187" t="s">
        <v>526</v>
      </c>
      <c r="AU170" s="187" t="s">
        <v>89</v>
      </c>
      <c r="AY170" s="18" t="s">
        <v>524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89</v>
      </c>
      <c r="BK170" s="188">
        <f t="shared" si="14"/>
        <v>0</v>
      </c>
      <c r="BL170" s="18" t="s">
        <v>644</v>
      </c>
      <c r="BM170" s="187" t="s">
        <v>904</v>
      </c>
    </row>
    <row r="171" spans="1:65" s="2" customFormat="1" ht="44.25" customHeight="1">
      <c r="A171" s="35"/>
      <c r="B171" s="144"/>
      <c r="C171" s="221" t="s">
        <v>710</v>
      </c>
      <c r="D171" s="221" t="s">
        <v>697</v>
      </c>
      <c r="E171" s="222" t="s">
        <v>5546</v>
      </c>
      <c r="F171" s="223" t="s">
        <v>5547</v>
      </c>
      <c r="G171" s="224" t="s">
        <v>980</v>
      </c>
      <c r="H171" s="225">
        <v>20</v>
      </c>
      <c r="I171" s="226"/>
      <c r="J171" s="225">
        <f t="shared" si="5"/>
        <v>0</v>
      </c>
      <c r="K171" s="227"/>
      <c r="L171" s="228"/>
      <c r="M171" s="229" t="s">
        <v>1</v>
      </c>
      <c r="N171" s="230" t="s">
        <v>42</v>
      </c>
      <c r="O171" s="61"/>
      <c r="P171" s="185">
        <f t="shared" si="6"/>
        <v>0</v>
      </c>
      <c r="Q171" s="185">
        <v>0</v>
      </c>
      <c r="R171" s="185">
        <f t="shared" si="7"/>
        <v>0</v>
      </c>
      <c r="S171" s="185">
        <v>0</v>
      </c>
      <c r="T171" s="186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732</v>
      </c>
      <c r="AT171" s="187" t="s">
        <v>697</v>
      </c>
      <c r="AU171" s="187" t="s">
        <v>89</v>
      </c>
      <c r="AY171" s="18" t="s">
        <v>524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89</v>
      </c>
      <c r="BK171" s="188">
        <f t="shared" si="14"/>
        <v>0</v>
      </c>
      <c r="BL171" s="18" t="s">
        <v>644</v>
      </c>
      <c r="BM171" s="187" t="s">
        <v>913</v>
      </c>
    </row>
    <row r="172" spans="1:65" s="2" customFormat="1" ht="44.25" customHeight="1">
      <c r="A172" s="35"/>
      <c r="B172" s="144"/>
      <c r="C172" s="221" t="s">
        <v>717</v>
      </c>
      <c r="D172" s="221" t="s">
        <v>697</v>
      </c>
      <c r="E172" s="222" t="s">
        <v>5548</v>
      </c>
      <c r="F172" s="223" t="s">
        <v>5549</v>
      </c>
      <c r="G172" s="224" t="s">
        <v>980</v>
      </c>
      <c r="H172" s="225">
        <v>55</v>
      </c>
      <c r="I172" s="226"/>
      <c r="J172" s="225">
        <f t="shared" si="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6"/>
        <v>0</v>
      </c>
      <c r="Q172" s="185">
        <v>0</v>
      </c>
      <c r="R172" s="185">
        <f t="shared" si="7"/>
        <v>0</v>
      </c>
      <c r="S172" s="185">
        <v>0</v>
      </c>
      <c r="T172" s="186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732</v>
      </c>
      <c r="AT172" s="187" t="s">
        <v>697</v>
      </c>
      <c r="AU172" s="187" t="s">
        <v>89</v>
      </c>
      <c r="AY172" s="18" t="s">
        <v>524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89</v>
      </c>
      <c r="BK172" s="188">
        <f t="shared" si="14"/>
        <v>0</v>
      </c>
      <c r="BL172" s="18" t="s">
        <v>644</v>
      </c>
      <c r="BM172" s="187" t="s">
        <v>926</v>
      </c>
    </row>
    <row r="173" spans="1:65" s="2" customFormat="1" ht="44.25" customHeight="1">
      <c r="A173" s="35"/>
      <c r="B173" s="144"/>
      <c r="C173" s="221" t="s">
        <v>721</v>
      </c>
      <c r="D173" s="221" t="s">
        <v>697</v>
      </c>
      <c r="E173" s="222" t="s">
        <v>5550</v>
      </c>
      <c r="F173" s="223" t="s">
        <v>5551</v>
      </c>
      <c r="G173" s="224" t="s">
        <v>980</v>
      </c>
      <c r="H173" s="225">
        <v>60</v>
      </c>
      <c r="I173" s="226"/>
      <c r="J173" s="225">
        <f t="shared" si="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6"/>
        <v>0</v>
      </c>
      <c r="Q173" s="185">
        <v>0</v>
      </c>
      <c r="R173" s="185">
        <f t="shared" si="7"/>
        <v>0</v>
      </c>
      <c r="S173" s="185">
        <v>0</v>
      </c>
      <c r="T173" s="186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732</v>
      </c>
      <c r="AT173" s="187" t="s">
        <v>697</v>
      </c>
      <c r="AU173" s="187" t="s">
        <v>89</v>
      </c>
      <c r="AY173" s="18" t="s">
        <v>524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89</v>
      </c>
      <c r="BK173" s="188">
        <f t="shared" si="14"/>
        <v>0</v>
      </c>
      <c r="BL173" s="18" t="s">
        <v>644</v>
      </c>
      <c r="BM173" s="187" t="s">
        <v>940</v>
      </c>
    </row>
    <row r="174" spans="1:65" s="2" customFormat="1" ht="44.25" customHeight="1">
      <c r="A174" s="35"/>
      <c r="B174" s="144"/>
      <c r="C174" s="176" t="s">
        <v>726</v>
      </c>
      <c r="D174" s="176" t="s">
        <v>526</v>
      </c>
      <c r="E174" s="177" t="s">
        <v>5552</v>
      </c>
      <c r="F174" s="178" t="s">
        <v>5553</v>
      </c>
      <c r="G174" s="179" t="s">
        <v>980</v>
      </c>
      <c r="H174" s="180">
        <v>8</v>
      </c>
      <c r="I174" s="181"/>
      <c r="J174" s="180">
        <f t="shared" si="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6"/>
        <v>0</v>
      </c>
      <c r="Q174" s="185">
        <v>0</v>
      </c>
      <c r="R174" s="185">
        <f t="shared" si="7"/>
        <v>0</v>
      </c>
      <c r="S174" s="185">
        <v>0</v>
      </c>
      <c r="T174" s="186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644</v>
      </c>
      <c r="AT174" s="187" t="s">
        <v>526</v>
      </c>
      <c r="AU174" s="187" t="s">
        <v>89</v>
      </c>
      <c r="AY174" s="18" t="s">
        <v>524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89</v>
      </c>
      <c r="BK174" s="188">
        <f t="shared" si="14"/>
        <v>0</v>
      </c>
      <c r="BL174" s="18" t="s">
        <v>644</v>
      </c>
      <c r="BM174" s="187" t="s">
        <v>948</v>
      </c>
    </row>
    <row r="175" spans="1:65" s="2" customFormat="1" ht="44.25" customHeight="1">
      <c r="A175" s="35"/>
      <c r="B175" s="144"/>
      <c r="C175" s="221" t="s">
        <v>732</v>
      </c>
      <c r="D175" s="221" t="s">
        <v>697</v>
      </c>
      <c r="E175" s="222" t="s">
        <v>5554</v>
      </c>
      <c r="F175" s="223" t="s">
        <v>5555</v>
      </c>
      <c r="G175" s="224" t="s">
        <v>980</v>
      </c>
      <c r="H175" s="225">
        <v>8</v>
      </c>
      <c r="I175" s="226"/>
      <c r="J175" s="225">
        <f t="shared" si="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6"/>
        <v>0</v>
      </c>
      <c r="Q175" s="185">
        <v>0</v>
      </c>
      <c r="R175" s="185">
        <f t="shared" si="7"/>
        <v>0</v>
      </c>
      <c r="S175" s="185">
        <v>0</v>
      </c>
      <c r="T175" s="186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732</v>
      </c>
      <c r="AT175" s="187" t="s">
        <v>697</v>
      </c>
      <c r="AU175" s="187" t="s">
        <v>89</v>
      </c>
      <c r="AY175" s="18" t="s">
        <v>524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89</v>
      </c>
      <c r="BK175" s="188">
        <f t="shared" si="14"/>
        <v>0</v>
      </c>
      <c r="BL175" s="18" t="s">
        <v>644</v>
      </c>
      <c r="BM175" s="187" t="s">
        <v>958</v>
      </c>
    </row>
    <row r="176" spans="1:65" s="2" customFormat="1" ht="21.75" customHeight="1">
      <c r="A176" s="35"/>
      <c r="B176" s="144"/>
      <c r="C176" s="176" t="s">
        <v>740</v>
      </c>
      <c r="D176" s="176" t="s">
        <v>526</v>
      </c>
      <c r="E176" s="177" t="s">
        <v>5556</v>
      </c>
      <c r="F176" s="178" t="s">
        <v>5557</v>
      </c>
      <c r="G176" s="179" t="s">
        <v>2954</v>
      </c>
      <c r="H176" s="181"/>
      <c r="I176" s="181"/>
      <c r="J176" s="180">
        <f t="shared" si="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6"/>
        <v>0</v>
      </c>
      <c r="Q176" s="185">
        <v>0</v>
      </c>
      <c r="R176" s="185">
        <f t="shared" si="7"/>
        <v>0</v>
      </c>
      <c r="S176" s="185">
        <v>0</v>
      </c>
      <c r="T176" s="186">
        <f t="shared" si="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644</v>
      </c>
      <c r="AT176" s="187" t="s">
        <v>526</v>
      </c>
      <c r="AU176" s="187" t="s">
        <v>89</v>
      </c>
      <c r="AY176" s="18" t="s">
        <v>524</v>
      </c>
      <c r="BE176" s="105">
        <f t="shared" si="9"/>
        <v>0</v>
      </c>
      <c r="BF176" s="105">
        <f t="shared" si="10"/>
        <v>0</v>
      </c>
      <c r="BG176" s="105">
        <f t="shared" si="11"/>
        <v>0</v>
      </c>
      <c r="BH176" s="105">
        <f t="shared" si="12"/>
        <v>0</v>
      </c>
      <c r="BI176" s="105">
        <f t="shared" si="13"/>
        <v>0</v>
      </c>
      <c r="BJ176" s="18" t="s">
        <v>89</v>
      </c>
      <c r="BK176" s="188">
        <f t="shared" si="14"/>
        <v>0</v>
      </c>
      <c r="BL176" s="18" t="s">
        <v>644</v>
      </c>
      <c r="BM176" s="187" t="s">
        <v>969</v>
      </c>
    </row>
    <row r="177" spans="1:65" s="12" customFormat="1" ht="22.95" customHeight="1">
      <c r="B177" s="163"/>
      <c r="D177" s="164" t="s">
        <v>75</v>
      </c>
      <c r="E177" s="174" t="s">
        <v>5558</v>
      </c>
      <c r="F177" s="174" t="s">
        <v>5559</v>
      </c>
      <c r="I177" s="166"/>
      <c r="J177" s="175">
        <f>BK177</f>
        <v>0</v>
      </c>
      <c r="L177" s="163"/>
      <c r="M177" s="168"/>
      <c r="N177" s="169"/>
      <c r="O177" s="169"/>
      <c r="P177" s="170">
        <f>SUM(P178:P179)</f>
        <v>0</v>
      </c>
      <c r="Q177" s="169"/>
      <c r="R177" s="170">
        <f>SUM(R178:R179)</f>
        <v>0</v>
      </c>
      <c r="S177" s="169"/>
      <c r="T177" s="171">
        <f>SUM(T178:T179)</f>
        <v>0</v>
      </c>
      <c r="AR177" s="164" t="s">
        <v>89</v>
      </c>
      <c r="AT177" s="172" t="s">
        <v>75</v>
      </c>
      <c r="AU177" s="172" t="s">
        <v>83</v>
      </c>
      <c r="AY177" s="164" t="s">
        <v>524</v>
      </c>
      <c r="BK177" s="173">
        <f>SUM(BK178:BK179)</f>
        <v>0</v>
      </c>
    </row>
    <row r="178" spans="1:65" s="2" customFormat="1" ht="16.5" customHeight="1">
      <c r="A178" s="35"/>
      <c r="B178" s="144"/>
      <c r="C178" s="176" t="s">
        <v>747</v>
      </c>
      <c r="D178" s="176" t="s">
        <v>526</v>
      </c>
      <c r="E178" s="177" t="s">
        <v>5560</v>
      </c>
      <c r="F178" s="178" t="s">
        <v>5561</v>
      </c>
      <c r="G178" s="179" t="s">
        <v>879</v>
      </c>
      <c r="H178" s="180">
        <v>4</v>
      </c>
      <c r="I178" s="181"/>
      <c r="J178" s="180">
        <f>ROUND(I178*H178,3)</f>
        <v>0</v>
      </c>
      <c r="K178" s="182"/>
      <c r="L178" s="36"/>
      <c r="M178" s="183" t="s">
        <v>1</v>
      </c>
      <c r="N178" s="184" t="s">
        <v>42</v>
      </c>
      <c r="O178" s="61"/>
      <c r="P178" s="185">
        <f>O178*H178</f>
        <v>0</v>
      </c>
      <c r="Q178" s="185">
        <v>0</v>
      </c>
      <c r="R178" s="185">
        <f>Q178*H178</f>
        <v>0</v>
      </c>
      <c r="S178" s="185">
        <v>0</v>
      </c>
      <c r="T178" s="18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644</v>
      </c>
      <c r="AT178" s="187" t="s">
        <v>526</v>
      </c>
      <c r="AU178" s="187" t="s">
        <v>89</v>
      </c>
      <c r="AY178" s="18" t="s">
        <v>524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89</v>
      </c>
      <c r="BK178" s="188">
        <f>ROUND(I178*H178,3)</f>
        <v>0</v>
      </c>
      <c r="BL178" s="18" t="s">
        <v>644</v>
      </c>
      <c r="BM178" s="187" t="s">
        <v>977</v>
      </c>
    </row>
    <row r="179" spans="1:65" s="2" customFormat="1" ht="21.75" customHeight="1">
      <c r="A179" s="35"/>
      <c r="B179" s="144"/>
      <c r="C179" s="176" t="s">
        <v>754</v>
      </c>
      <c r="D179" s="176" t="s">
        <v>526</v>
      </c>
      <c r="E179" s="177" t="s">
        <v>5562</v>
      </c>
      <c r="F179" s="178" t="s">
        <v>5563</v>
      </c>
      <c r="G179" s="179" t="s">
        <v>677</v>
      </c>
      <c r="H179" s="180">
        <v>1.2250000000000001</v>
      </c>
      <c r="I179" s="181"/>
      <c r="J179" s="180">
        <f>ROUND(I179*H179,3)</f>
        <v>0</v>
      </c>
      <c r="K179" s="182"/>
      <c r="L179" s="36"/>
      <c r="M179" s="183" t="s">
        <v>1</v>
      </c>
      <c r="N179" s="184" t="s">
        <v>42</v>
      </c>
      <c r="O179" s="61"/>
      <c r="P179" s="185">
        <f>O179*H179</f>
        <v>0</v>
      </c>
      <c r="Q179" s="185">
        <v>0</v>
      </c>
      <c r="R179" s="185">
        <f>Q179*H179</f>
        <v>0</v>
      </c>
      <c r="S179" s="185">
        <v>0</v>
      </c>
      <c r="T179" s="18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644</v>
      </c>
      <c r="AT179" s="187" t="s">
        <v>526</v>
      </c>
      <c r="AU179" s="187" t="s">
        <v>89</v>
      </c>
      <c r="AY179" s="18" t="s">
        <v>524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89</v>
      </c>
      <c r="BK179" s="188">
        <f>ROUND(I179*H179,3)</f>
        <v>0</v>
      </c>
      <c r="BL179" s="18" t="s">
        <v>644</v>
      </c>
      <c r="BM179" s="187" t="s">
        <v>988</v>
      </c>
    </row>
    <row r="180" spans="1:65" s="12" customFormat="1" ht="22.95" customHeight="1">
      <c r="B180" s="163"/>
      <c r="D180" s="164" t="s">
        <v>75</v>
      </c>
      <c r="E180" s="174" t="s">
        <v>5564</v>
      </c>
      <c r="F180" s="174" t="s">
        <v>5565</v>
      </c>
      <c r="I180" s="166"/>
      <c r="J180" s="175">
        <f>BK180</f>
        <v>0</v>
      </c>
      <c r="L180" s="163"/>
      <c r="M180" s="168"/>
      <c r="N180" s="169"/>
      <c r="O180" s="169"/>
      <c r="P180" s="170">
        <f>SUM(P181:P203)</f>
        <v>0</v>
      </c>
      <c r="Q180" s="169"/>
      <c r="R180" s="170">
        <f>SUM(R181:R203)</f>
        <v>0</v>
      </c>
      <c r="S180" s="169"/>
      <c r="T180" s="171">
        <f>SUM(T181:T203)</f>
        <v>0</v>
      </c>
      <c r="AR180" s="164" t="s">
        <v>89</v>
      </c>
      <c r="AT180" s="172" t="s">
        <v>75</v>
      </c>
      <c r="AU180" s="172" t="s">
        <v>83</v>
      </c>
      <c r="AY180" s="164" t="s">
        <v>524</v>
      </c>
      <c r="BK180" s="173">
        <f>SUM(BK181:BK203)</f>
        <v>0</v>
      </c>
    </row>
    <row r="181" spans="1:65" s="2" customFormat="1" ht="21.75" customHeight="1">
      <c r="A181" s="35"/>
      <c r="B181" s="144"/>
      <c r="C181" s="176" t="s">
        <v>758</v>
      </c>
      <c r="D181" s="176" t="s">
        <v>526</v>
      </c>
      <c r="E181" s="177" t="s">
        <v>5566</v>
      </c>
      <c r="F181" s="178" t="s">
        <v>5567</v>
      </c>
      <c r="G181" s="179" t="s">
        <v>980</v>
      </c>
      <c r="H181" s="180">
        <v>319</v>
      </c>
      <c r="I181" s="181"/>
      <c r="J181" s="180">
        <f t="shared" ref="J181:J203" si="15">ROUND(I181*H181,3)</f>
        <v>0</v>
      </c>
      <c r="K181" s="182"/>
      <c r="L181" s="36"/>
      <c r="M181" s="183" t="s">
        <v>1</v>
      </c>
      <c r="N181" s="184" t="s">
        <v>42</v>
      </c>
      <c r="O181" s="61"/>
      <c r="P181" s="185">
        <f t="shared" ref="P181:P203" si="16">O181*H181</f>
        <v>0</v>
      </c>
      <c r="Q181" s="185">
        <v>0</v>
      </c>
      <c r="R181" s="185">
        <f t="shared" ref="R181:R203" si="17">Q181*H181</f>
        <v>0</v>
      </c>
      <c r="S181" s="185">
        <v>0</v>
      </c>
      <c r="T181" s="186">
        <f t="shared" ref="T181:T203" si="1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644</v>
      </c>
      <c r="AT181" s="187" t="s">
        <v>526</v>
      </c>
      <c r="AU181" s="187" t="s">
        <v>89</v>
      </c>
      <c r="AY181" s="18" t="s">
        <v>524</v>
      </c>
      <c r="BE181" s="105">
        <f t="shared" ref="BE181:BE203" si="19">IF(N181="základná",J181,0)</f>
        <v>0</v>
      </c>
      <c r="BF181" s="105">
        <f t="shared" ref="BF181:BF203" si="20">IF(N181="znížená",J181,0)</f>
        <v>0</v>
      </c>
      <c r="BG181" s="105">
        <f t="shared" ref="BG181:BG203" si="21">IF(N181="zákl. prenesená",J181,0)</f>
        <v>0</v>
      </c>
      <c r="BH181" s="105">
        <f t="shared" ref="BH181:BH203" si="22">IF(N181="zníž. prenesená",J181,0)</f>
        <v>0</v>
      </c>
      <c r="BI181" s="105">
        <f t="shared" ref="BI181:BI203" si="23">IF(N181="nulová",J181,0)</f>
        <v>0</v>
      </c>
      <c r="BJ181" s="18" t="s">
        <v>89</v>
      </c>
      <c r="BK181" s="188">
        <f t="shared" ref="BK181:BK203" si="24">ROUND(I181*H181,3)</f>
        <v>0</v>
      </c>
      <c r="BL181" s="18" t="s">
        <v>644</v>
      </c>
      <c r="BM181" s="187" t="s">
        <v>998</v>
      </c>
    </row>
    <row r="182" spans="1:65" s="2" customFormat="1" ht="33" customHeight="1">
      <c r="A182" s="35"/>
      <c r="B182" s="144"/>
      <c r="C182" s="176" t="s">
        <v>764</v>
      </c>
      <c r="D182" s="176" t="s">
        <v>526</v>
      </c>
      <c r="E182" s="177" t="s">
        <v>5568</v>
      </c>
      <c r="F182" s="178" t="s">
        <v>5569</v>
      </c>
      <c r="G182" s="179" t="s">
        <v>677</v>
      </c>
      <c r="H182" s="180">
        <v>1.0209999999999999</v>
      </c>
      <c r="I182" s="181"/>
      <c r="J182" s="180">
        <f t="shared" si="1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644</v>
      </c>
      <c r="AT182" s="187" t="s">
        <v>526</v>
      </c>
      <c r="AU182" s="187" t="s">
        <v>89</v>
      </c>
      <c r="AY182" s="18" t="s">
        <v>524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644</v>
      </c>
      <c r="BM182" s="187" t="s">
        <v>1006</v>
      </c>
    </row>
    <row r="183" spans="1:65" s="2" customFormat="1" ht="21.75" customHeight="1">
      <c r="A183" s="35"/>
      <c r="B183" s="144"/>
      <c r="C183" s="176" t="s">
        <v>778</v>
      </c>
      <c r="D183" s="176" t="s">
        <v>526</v>
      </c>
      <c r="E183" s="177" t="s">
        <v>5570</v>
      </c>
      <c r="F183" s="178" t="s">
        <v>5571</v>
      </c>
      <c r="G183" s="179" t="s">
        <v>980</v>
      </c>
      <c r="H183" s="180">
        <v>1100</v>
      </c>
      <c r="I183" s="181"/>
      <c r="J183" s="180">
        <f t="shared" si="1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644</v>
      </c>
      <c r="AT183" s="187" t="s">
        <v>526</v>
      </c>
      <c r="AU183" s="187" t="s">
        <v>89</v>
      </c>
      <c r="AY183" s="18" t="s">
        <v>524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644</v>
      </c>
      <c r="BM183" s="187" t="s">
        <v>1014</v>
      </c>
    </row>
    <row r="184" spans="1:65" s="2" customFormat="1" ht="21.75" customHeight="1">
      <c r="A184" s="35"/>
      <c r="B184" s="144"/>
      <c r="C184" s="176" t="s">
        <v>784</v>
      </c>
      <c r="D184" s="176" t="s">
        <v>526</v>
      </c>
      <c r="E184" s="177" t="s">
        <v>5572</v>
      </c>
      <c r="F184" s="178" t="s">
        <v>5573</v>
      </c>
      <c r="G184" s="179" t="s">
        <v>980</v>
      </c>
      <c r="H184" s="180">
        <v>320</v>
      </c>
      <c r="I184" s="181"/>
      <c r="J184" s="180">
        <f t="shared" si="1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644</v>
      </c>
      <c r="AT184" s="187" t="s">
        <v>526</v>
      </c>
      <c r="AU184" s="187" t="s">
        <v>89</v>
      </c>
      <c r="AY184" s="18" t="s">
        <v>524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89</v>
      </c>
      <c r="BK184" s="188">
        <f t="shared" si="24"/>
        <v>0</v>
      </c>
      <c r="BL184" s="18" t="s">
        <v>644</v>
      </c>
      <c r="BM184" s="187" t="s">
        <v>1166</v>
      </c>
    </row>
    <row r="185" spans="1:65" s="2" customFormat="1" ht="21.75" customHeight="1">
      <c r="A185" s="35"/>
      <c r="B185" s="144"/>
      <c r="C185" s="176" t="s">
        <v>797</v>
      </c>
      <c r="D185" s="176" t="s">
        <v>526</v>
      </c>
      <c r="E185" s="177" t="s">
        <v>5574</v>
      </c>
      <c r="F185" s="178" t="s">
        <v>5575</v>
      </c>
      <c r="G185" s="179" t="s">
        <v>980</v>
      </c>
      <c r="H185" s="180">
        <v>400</v>
      </c>
      <c r="I185" s="181"/>
      <c r="J185" s="180">
        <f t="shared" si="1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16"/>
        <v>0</v>
      </c>
      <c r="Q185" s="185">
        <v>0</v>
      </c>
      <c r="R185" s="185">
        <f t="shared" si="17"/>
        <v>0</v>
      </c>
      <c r="S185" s="185">
        <v>0</v>
      </c>
      <c r="T185" s="186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644</v>
      </c>
      <c r="AT185" s="187" t="s">
        <v>526</v>
      </c>
      <c r="AU185" s="187" t="s">
        <v>89</v>
      </c>
      <c r="AY185" s="18" t="s">
        <v>524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89</v>
      </c>
      <c r="BK185" s="188">
        <f t="shared" si="24"/>
        <v>0</v>
      </c>
      <c r="BL185" s="18" t="s">
        <v>644</v>
      </c>
      <c r="BM185" s="187" t="s">
        <v>1643</v>
      </c>
    </row>
    <row r="186" spans="1:65" s="2" customFormat="1" ht="21.75" customHeight="1">
      <c r="A186" s="35"/>
      <c r="B186" s="144"/>
      <c r="C186" s="176" t="s">
        <v>801</v>
      </c>
      <c r="D186" s="176" t="s">
        <v>526</v>
      </c>
      <c r="E186" s="177" t="s">
        <v>5576</v>
      </c>
      <c r="F186" s="178" t="s">
        <v>5577</v>
      </c>
      <c r="G186" s="179" t="s">
        <v>980</v>
      </c>
      <c r="H186" s="180">
        <v>250</v>
      </c>
      <c r="I186" s="181"/>
      <c r="J186" s="180">
        <f t="shared" si="1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16"/>
        <v>0</v>
      </c>
      <c r="Q186" s="185">
        <v>0</v>
      </c>
      <c r="R186" s="185">
        <f t="shared" si="17"/>
        <v>0</v>
      </c>
      <c r="S186" s="185">
        <v>0</v>
      </c>
      <c r="T186" s="186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644</v>
      </c>
      <c r="AT186" s="187" t="s">
        <v>526</v>
      </c>
      <c r="AU186" s="187" t="s">
        <v>89</v>
      </c>
      <c r="AY186" s="18" t="s">
        <v>524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89</v>
      </c>
      <c r="BK186" s="188">
        <f t="shared" si="24"/>
        <v>0</v>
      </c>
      <c r="BL186" s="18" t="s">
        <v>644</v>
      </c>
      <c r="BM186" s="187" t="s">
        <v>1699</v>
      </c>
    </row>
    <row r="187" spans="1:65" s="2" customFormat="1" ht="21.75" customHeight="1">
      <c r="A187" s="35"/>
      <c r="B187" s="144"/>
      <c r="C187" s="176" t="s">
        <v>807</v>
      </c>
      <c r="D187" s="176" t="s">
        <v>526</v>
      </c>
      <c r="E187" s="177" t="s">
        <v>5578</v>
      </c>
      <c r="F187" s="178" t="s">
        <v>5579</v>
      </c>
      <c r="G187" s="179" t="s">
        <v>980</v>
      </c>
      <c r="H187" s="180">
        <v>125</v>
      </c>
      <c r="I187" s="181"/>
      <c r="J187" s="180">
        <f t="shared" si="1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16"/>
        <v>0</v>
      </c>
      <c r="Q187" s="185">
        <v>0</v>
      </c>
      <c r="R187" s="185">
        <f t="shared" si="17"/>
        <v>0</v>
      </c>
      <c r="S187" s="185">
        <v>0</v>
      </c>
      <c r="T187" s="186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644</v>
      </c>
      <c r="AT187" s="187" t="s">
        <v>526</v>
      </c>
      <c r="AU187" s="187" t="s">
        <v>89</v>
      </c>
      <c r="AY187" s="18" t="s">
        <v>524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89</v>
      </c>
      <c r="BK187" s="188">
        <f t="shared" si="24"/>
        <v>0</v>
      </c>
      <c r="BL187" s="18" t="s">
        <v>644</v>
      </c>
      <c r="BM187" s="187" t="s">
        <v>1709</v>
      </c>
    </row>
    <row r="188" spans="1:65" s="2" customFormat="1" ht="21.75" customHeight="1">
      <c r="A188" s="35"/>
      <c r="B188" s="144"/>
      <c r="C188" s="176" t="s">
        <v>811</v>
      </c>
      <c r="D188" s="176" t="s">
        <v>526</v>
      </c>
      <c r="E188" s="177" t="s">
        <v>5580</v>
      </c>
      <c r="F188" s="178" t="s">
        <v>5581</v>
      </c>
      <c r="G188" s="179" t="s">
        <v>980</v>
      </c>
      <c r="H188" s="180">
        <v>65</v>
      </c>
      <c r="I188" s="181"/>
      <c r="J188" s="180">
        <f t="shared" si="1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16"/>
        <v>0</v>
      </c>
      <c r="Q188" s="185">
        <v>0</v>
      </c>
      <c r="R188" s="185">
        <f t="shared" si="17"/>
        <v>0</v>
      </c>
      <c r="S188" s="185">
        <v>0</v>
      </c>
      <c r="T188" s="186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644</v>
      </c>
      <c r="AT188" s="187" t="s">
        <v>526</v>
      </c>
      <c r="AU188" s="187" t="s">
        <v>89</v>
      </c>
      <c r="AY188" s="18" t="s">
        <v>524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89</v>
      </c>
      <c r="BK188" s="188">
        <f t="shared" si="24"/>
        <v>0</v>
      </c>
      <c r="BL188" s="18" t="s">
        <v>644</v>
      </c>
      <c r="BM188" s="187" t="s">
        <v>1776</v>
      </c>
    </row>
    <row r="189" spans="1:65" s="2" customFormat="1" ht="21.75" customHeight="1">
      <c r="A189" s="35"/>
      <c r="B189" s="144"/>
      <c r="C189" s="176" t="s">
        <v>816</v>
      </c>
      <c r="D189" s="176" t="s">
        <v>526</v>
      </c>
      <c r="E189" s="177" t="s">
        <v>5582</v>
      </c>
      <c r="F189" s="178" t="s">
        <v>5583</v>
      </c>
      <c r="G189" s="179" t="s">
        <v>980</v>
      </c>
      <c r="H189" s="180">
        <v>172</v>
      </c>
      <c r="I189" s="181"/>
      <c r="J189" s="180">
        <f t="shared" si="1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16"/>
        <v>0</v>
      </c>
      <c r="Q189" s="185">
        <v>0</v>
      </c>
      <c r="R189" s="185">
        <f t="shared" si="17"/>
        <v>0</v>
      </c>
      <c r="S189" s="185">
        <v>0</v>
      </c>
      <c r="T189" s="186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644</v>
      </c>
      <c r="AT189" s="187" t="s">
        <v>526</v>
      </c>
      <c r="AU189" s="187" t="s">
        <v>89</v>
      </c>
      <c r="AY189" s="18" t="s">
        <v>524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89</v>
      </c>
      <c r="BK189" s="188">
        <f t="shared" si="24"/>
        <v>0</v>
      </c>
      <c r="BL189" s="18" t="s">
        <v>644</v>
      </c>
      <c r="BM189" s="187" t="s">
        <v>1787</v>
      </c>
    </row>
    <row r="190" spans="1:65" s="2" customFormat="1" ht="21.75" customHeight="1">
      <c r="A190" s="35"/>
      <c r="B190" s="144"/>
      <c r="C190" s="176" t="s">
        <v>822</v>
      </c>
      <c r="D190" s="176" t="s">
        <v>526</v>
      </c>
      <c r="E190" s="177" t="s">
        <v>5584</v>
      </c>
      <c r="F190" s="178" t="s">
        <v>5585</v>
      </c>
      <c r="G190" s="179" t="s">
        <v>980</v>
      </c>
      <c r="H190" s="180">
        <v>20</v>
      </c>
      <c r="I190" s="181"/>
      <c r="J190" s="180">
        <f t="shared" si="1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16"/>
        <v>0</v>
      </c>
      <c r="Q190" s="185">
        <v>0</v>
      </c>
      <c r="R190" s="185">
        <f t="shared" si="17"/>
        <v>0</v>
      </c>
      <c r="S190" s="185">
        <v>0</v>
      </c>
      <c r="T190" s="186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644</v>
      </c>
      <c r="AT190" s="187" t="s">
        <v>526</v>
      </c>
      <c r="AU190" s="187" t="s">
        <v>89</v>
      </c>
      <c r="AY190" s="18" t="s">
        <v>524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89</v>
      </c>
      <c r="BK190" s="188">
        <f t="shared" si="24"/>
        <v>0</v>
      </c>
      <c r="BL190" s="18" t="s">
        <v>644</v>
      </c>
      <c r="BM190" s="187" t="s">
        <v>1870</v>
      </c>
    </row>
    <row r="191" spans="1:65" s="2" customFormat="1" ht="21.75" customHeight="1">
      <c r="A191" s="35"/>
      <c r="B191" s="144"/>
      <c r="C191" s="176" t="s">
        <v>827</v>
      </c>
      <c r="D191" s="176" t="s">
        <v>526</v>
      </c>
      <c r="E191" s="177" t="s">
        <v>5586</v>
      </c>
      <c r="F191" s="178" t="s">
        <v>5587</v>
      </c>
      <c r="G191" s="179" t="s">
        <v>980</v>
      </c>
      <c r="H191" s="180">
        <v>55</v>
      </c>
      <c r="I191" s="181"/>
      <c r="J191" s="180">
        <f t="shared" si="1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16"/>
        <v>0</v>
      </c>
      <c r="Q191" s="185">
        <v>0</v>
      </c>
      <c r="R191" s="185">
        <f t="shared" si="17"/>
        <v>0</v>
      </c>
      <c r="S191" s="185">
        <v>0</v>
      </c>
      <c r="T191" s="186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644</v>
      </c>
      <c r="AT191" s="187" t="s">
        <v>526</v>
      </c>
      <c r="AU191" s="187" t="s">
        <v>89</v>
      </c>
      <c r="AY191" s="18" t="s">
        <v>524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89</v>
      </c>
      <c r="BK191" s="188">
        <f t="shared" si="24"/>
        <v>0</v>
      </c>
      <c r="BL191" s="18" t="s">
        <v>644</v>
      </c>
      <c r="BM191" s="187" t="s">
        <v>1883</v>
      </c>
    </row>
    <row r="192" spans="1:65" s="2" customFormat="1" ht="21.75" customHeight="1">
      <c r="A192" s="35"/>
      <c r="B192" s="144"/>
      <c r="C192" s="176" t="s">
        <v>833</v>
      </c>
      <c r="D192" s="176" t="s">
        <v>526</v>
      </c>
      <c r="E192" s="177" t="s">
        <v>5588</v>
      </c>
      <c r="F192" s="178" t="s">
        <v>5589</v>
      </c>
      <c r="G192" s="179" t="s">
        <v>980</v>
      </c>
      <c r="H192" s="180">
        <v>60</v>
      </c>
      <c r="I192" s="181"/>
      <c r="J192" s="180">
        <f t="shared" si="1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16"/>
        <v>0</v>
      </c>
      <c r="Q192" s="185">
        <v>0</v>
      </c>
      <c r="R192" s="185">
        <f t="shared" si="17"/>
        <v>0</v>
      </c>
      <c r="S192" s="185">
        <v>0</v>
      </c>
      <c r="T192" s="186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644</v>
      </c>
      <c r="AT192" s="187" t="s">
        <v>526</v>
      </c>
      <c r="AU192" s="187" t="s">
        <v>89</v>
      </c>
      <c r="AY192" s="18" t="s">
        <v>524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89</v>
      </c>
      <c r="BK192" s="188">
        <f t="shared" si="24"/>
        <v>0</v>
      </c>
      <c r="BL192" s="18" t="s">
        <v>644</v>
      </c>
      <c r="BM192" s="187" t="s">
        <v>1898</v>
      </c>
    </row>
    <row r="193" spans="1:65" s="2" customFormat="1" ht="21.75" customHeight="1">
      <c r="A193" s="35"/>
      <c r="B193" s="144"/>
      <c r="C193" s="176" t="s">
        <v>862</v>
      </c>
      <c r="D193" s="176" t="s">
        <v>526</v>
      </c>
      <c r="E193" s="177" t="s">
        <v>5590</v>
      </c>
      <c r="F193" s="178" t="s">
        <v>5591</v>
      </c>
      <c r="G193" s="179" t="s">
        <v>980</v>
      </c>
      <c r="H193" s="180">
        <v>8</v>
      </c>
      <c r="I193" s="181"/>
      <c r="J193" s="180">
        <f t="shared" si="1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16"/>
        <v>0</v>
      </c>
      <c r="Q193" s="185">
        <v>0</v>
      </c>
      <c r="R193" s="185">
        <f t="shared" si="17"/>
        <v>0</v>
      </c>
      <c r="S193" s="185">
        <v>0</v>
      </c>
      <c r="T193" s="186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644</v>
      </c>
      <c r="AT193" s="187" t="s">
        <v>526</v>
      </c>
      <c r="AU193" s="187" t="s">
        <v>89</v>
      </c>
      <c r="AY193" s="18" t="s">
        <v>524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89</v>
      </c>
      <c r="BK193" s="188">
        <f t="shared" si="24"/>
        <v>0</v>
      </c>
      <c r="BL193" s="18" t="s">
        <v>644</v>
      </c>
      <c r="BM193" s="187" t="s">
        <v>1913</v>
      </c>
    </row>
    <row r="194" spans="1:65" s="2" customFormat="1" ht="21.75" customHeight="1">
      <c r="A194" s="35"/>
      <c r="B194" s="144"/>
      <c r="C194" s="176" t="s">
        <v>876</v>
      </c>
      <c r="D194" s="176" t="s">
        <v>526</v>
      </c>
      <c r="E194" s="177" t="s">
        <v>5592</v>
      </c>
      <c r="F194" s="178" t="s">
        <v>5593</v>
      </c>
      <c r="G194" s="179" t="s">
        <v>879</v>
      </c>
      <c r="H194" s="180">
        <v>2195</v>
      </c>
      <c r="I194" s="181"/>
      <c r="J194" s="180">
        <f t="shared" si="15"/>
        <v>0</v>
      </c>
      <c r="K194" s="182"/>
      <c r="L194" s="36"/>
      <c r="M194" s="183" t="s">
        <v>1</v>
      </c>
      <c r="N194" s="184" t="s">
        <v>42</v>
      </c>
      <c r="O194" s="61"/>
      <c r="P194" s="185">
        <f t="shared" si="16"/>
        <v>0</v>
      </c>
      <c r="Q194" s="185">
        <v>0</v>
      </c>
      <c r="R194" s="185">
        <f t="shared" si="17"/>
        <v>0</v>
      </c>
      <c r="S194" s="185">
        <v>0</v>
      </c>
      <c r="T194" s="186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644</v>
      </c>
      <c r="AT194" s="187" t="s">
        <v>526</v>
      </c>
      <c r="AU194" s="187" t="s">
        <v>89</v>
      </c>
      <c r="AY194" s="18" t="s">
        <v>524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89</v>
      </c>
      <c r="BK194" s="188">
        <f t="shared" si="24"/>
        <v>0</v>
      </c>
      <c r="BL194" s="18" t="s">
        <v>644</v>
      </c>
      <c r="BM194" s="187" t="s">
        <v>1950</v>
      </c>
    </row>
    <row r="195" spans="1:65" s="2" customFormat="1" ht="21.75" customHeight="1">
      <c r="A195" s="35"/>
      <c r="B195" s="144"/>
      <c r="C195" s="176" t="s">
        <v>881</v>
      </c>
      <c r="D195" s="176" t="s">
        <v>526</v>
      </c>
      <c r="E195" s="177" t="s">
        <v>5594</v>
      </c>
      <c r="F195" s="178" t="s">
        <v>5595</v>
      </c>
      <c r="G195" s="179" t="s">
        <v>879</v>
      </c>
      <c r="H195" s="180">
        <v>65</v>
      </c>
      <c r="I195" s="181"/>
      <c r="J195" s="180">
        <f t="shared" si="1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16"/>
        <v>0</v>
      </c>
      <c r="Q195" s="185">
        <v>0</v>
      </c>
      <c r="R195" s="185">
        <f t="shared" si="17"/>
        <v>0</v>
      </c>
      <c r="S195" s="185">
        <v>0</v>
      </c>
      <c r="T195" s="186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644</v>
      </c>
      <c r="AT195" s="187" t="s">
        <v>526</v>
      </c>
      <c r="AU195" s="187" t="s">
        <v>89</v>
      </c>
      <c r="AY195" s="18" t="s">
        <v>524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89</v>
      </c>
      <c r="BK195" s="188">
        <f t="shared" si="24"/>
        <v>0</v>
      </c>
      <c r="BL195" s="18" t="s">
        <v>644</v>
      </c>
      <c r="BM195" s="187" t="s">
        <v>1973</v>
      </c>
    </row>
    <row r="196" spans="1:65" s="2" customFormat="1" ht="21.75" customHeight="1">
      <c r="A196" s="35"/>
      <c r="B196" s="144"/>
      <c r="C196" s="176" t="s">
        <v>885</v>
      </c>
      <c r="D196" s="176" t="s">
        <v>526</v>
      </c>
      <c r="E196" s="177" t="s">
        <v>5596</v>
      </c>
      <c r="F196" s="178" t="s">
        <v>5597</v>
      </c>
      <c r="G196" s="179" t="s">
        <v>879</v>
      </c>
      <c r="H196" s="180">
        <v>172</v>
      </c>
      <c r="I196" s="181"/>
      <c r="J196" s="180">
        <f t="shared" si="1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16"/>
        <v>0</v>
      </c>
      <c r="Q196" s="185">
        <v>0</v>
      </c>
      <c r="R196" s="185">
        <f t="shared" si="17"/>
        <v>0</v>
      </c>
      <c r="S196" s="185">
        <v>0</v>
      </c>
      <c r="T196" s="186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644</v>
      </c>
      <c r="AT196" s="187" t="s">
        <v>526</v>
      </c>
      <c r="AU196" s="187" t="s">
        <v>89</v>
      </c>
      <c r="AY196" s="18" t="s">
        <v>524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89</v>
      </c>
      <c r="BK196" s="188">
        <f t="shared" si="24"/>
        <v>0</v>
      </c>
      <c r="BL196" s="18" t="s">
        <v>644</v>
      </c>
      <c r="BM196" s="187" t="s">
        <v>1984</v>
      </c>
    </row>
    <row r="197" spans="1:65" s="2" customFormat="1" ht="21.75" customHeight="1">
      <c r="A197" s="35"/>
      <c r="B197" s="144"/>
      <c r="C197" s="176" t="s">
        <v>889</v>
      </c>
      <c r="D197" s="176" t="s">
        <v>526</v>
      </c>
      <c r="E197" s="177" t="s">
        <v>5598</v>
      </c>
      <c r="F197" s="178" t="s">
        <v>5599</v>
      </c>
      <c r="G197" s="179" t="s">
        <v>879</v>
      </c>
      <c r="H197" s="180">
        <v>20</v>
      </c>
      <c r="I197" s="181"/>
      <c r="J197" s="180">
        <f t="shared" si="1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16"/>
        <v>0</v>
      </c>
      <c r="Q197" s="185">
        <v>0</v>
      </c>
      <c r="R197" s="185">
        <f t="shared" si="17"/>
        <v>0</v>
      </c>
      <c r="S197" s="185">
        <v>0</v>
      </c>
      <c r="T197" s="186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644</v>
      </c>
      <c r="AT197" s="187" t="s">
        <v>526</v>
      </c>
      <c r="AU197" s="187" t="s">
        <v>89</v>
      </c>
      <c r="AY197" s="18" t="s">
        <v>524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89</v>
      </c>
      <c r="BK197" s="188">
        <f t="shared" si="24"/>
        <v>0</v>
      </c>
      <c r="BL197" s="18" t="s">
        <v>644</v>
      </c>
      <c r="BM197" s="187" t="s">
        <v>1994</v>
      </c>
    </row>
    <row r="198" spans="1:65" s="2" customFormat="1" ht="21.75" customHeight="1">
      <c r="A198" s="35"/>
      <c r="B198" s="144"/>
      <c r="C198" s="176" t="s">
        <v>898</v>
      </c>
      <c r="D198" s="176" t="s">
        <v>526</v>
      </c>
      <c r="E198" s="177" t="s">
        <v>5600</v>
      </c>
      <c r="F198" s="178" t="s">
        <v>5601</v>
      </c>
      <c r="G198" s="179" t="s">
        <v>879</v>
      </c>
      <c r="H198" s="180">
        <v>115</v>
      </c>
      <c r="I198" s="181"/>
      <c r="J198" s="180">
        <f t="shared" si="1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16"/>
        <v>0</v>
      </c>
      <c r="Q198" s="185">
        <v>0</v>
      </c>
      <c r="R198" s="185">
        <f t="shared" si="17"/>
        <v>0</v>
      </c>
      <c r="S198" s="185">
        <v>0</v>
      </c>
      <c r="T198" s="186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644</v>
      </c>
      <c r="AT198" s="187" t="s">
        <v>526</v>
      </c>
      <c r="AU198" s="187" t="s">
        <v>89</v>
      </c>
      <c r="AY198" s="18" t="s">
        <v>524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89</v>
      </c>
      <c r="BK198" s="188">
        <f t="shared" si="24"/>
        <v>0</v>
      </c>
      <c r="BL198" s="18" t="s">
        <v>644</v>
      </c>
      <c r="BM198" s="187" t="s">
        <v>2019</v>
      </c>
    </row>
    <row r="199" spans="1:65" s="2" customFormat="1" ht="21.75" customHeight="1">
      <c r="A199" s="35"/>
      <c r="B199" s="144"/>
      <c r="C199" s="176" t="s">
        <v>904</v>
      </c>
      <c r="D199" s="176" t="s">
        <v>526</v>
      </c>
      <c r="E199" s="177" t="s">
        <v>5602</v>
      </c>
      <c r="F199" s="178" t="s">
        <v>5603</v>
      </c>
      <c r="G199" s="179" t="s">
        <v>879</v>
      </c>
      <c r="H199" s="180">
        <v>8</v>
      </c>
      <c r="I199" s="181"/>
      <c r="J199" s="180">
        <f t="shared" si="1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16"/>
        <v>0</v>
      </c>
      <c r="Q199" s="185">
        <v>0</v>
      </c>
      <c r="R199" s="185">
        <f t="shared" si="17"/>
        <v>0</v>
      </c>
      <c r="S199" s="185">
        <v>0</v>
      </c>
      <c r="T199" s="186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644</v>
      </c>
      <c r="AT199" s="187" t="s">
        <v>526</v>
      </c>
      <c r="AU199" s="187" t="s">
        <v>89</v>
      </c>
      <c r="AY199" s="18" t="s">
        <v>524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89</v>
      </c>
      <c r="BK199" s="188">
        <f t="shared" si="24"/>
        <v>0</v>
      </c>
      <c r="BL199" s="18" t="s">
        <v>644</v>
      </c>
      <c r="BM199" s="187" t="s">
        <v>2029</v>
      </c>
    </row>
    <row r="200" spans="1:65" s="2" customFormat="1" ht="16.5" customHeight="1">
      <c r="A200" s="35"/>
      <c r="B200" s="144"/>
      <c r="C200" s="176" t="s">
        <v>908</v>
      </c>
      <c r="D200" s="176" t="s">
        <v>526</v>
      </c>
      <c r="E200" s="177" t="s">
        <v>5604</v>
      </c>
      <c r="F200" s="178" t="s">
        <v>5605</v>
      </c>
      <c r="G200" s="179" t="s">
        <v>980</v>
      </c>
      <c r="H200" s="180">
        <v>2195</v>
      </c>
      <c r="I200" s="181"/>
      <c r="J200" s="180">
        <f t="shared" si="1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16"/>
        <v>0</v>
      </c>
      <c r="Q200" s="185">
        <v>0</v>
      </c>
      <c r="R200" s="185">
        <f t="shared" si="17"/>
        <v>0</v>
      </c>
      <c r="S200" s="185">
        <v>0</v>
      </c>
      <c r="T200" s="186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644</v>
      </c>
      <c r="AT200" s="187" t="s">
        <v>526</v>
      </c>
      <c r="AU200" s="187" t="s">
        <v>89</v>
      </c>
      <c r="AY200" s="18" t="s">
        <v>524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89</v>
      </c>
      <c r="BK200" s="188">
        <f t="shared" si="24"/>
        <v>0</v>
      </c>
      <c r="BL200" s="18" t="s">
        <v>644</v>
      </c>
      <c r="BM200" s="187" t="s">
        <v>2039</v>
      </c>
    </row>
    <row r="201" spans="1:65" s="2" customFormat="1" ht="16.5" customHeight="1">
      <c r="A201" s="35"/>
      <c r="B201" s="144"/>
      <c r="C201" s="176" t="s">
        <v>913</v>
      </c>
      <c r="D201" s="176" t="s">
        <v>526</v>
      </c>
      <c r="E201" s="177" t="s">
        <v>5606</v>
      </c>
      <c r="F201" s="178" t="s">
        <v>5607</v>
      </c>
      <c r="G201" s="179" t="s">
        <v>980</v>
      </c>
      <c r="H201" s="180">
        <v>257</v>
      </c>
      <c r="I201" s="181"/>
      <c r="J201" s="180">
        <f t="shared" si="1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16"/>
        <v>0</v>
      </c>
      <c r="Q201" s="185">
        <v>0</v>
      </c>
      <c r="R201" s="185">
        <f t="shared" si="17"/>
        <v>0</v>
      </c>
      <c r="S201" s="185">
        <v>0</v>
      </c>
      <c r="T201" s="186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644</v>
      </c>
      <c r="AT201" s="187" t="s">
        <v>526</v>
      </c>
      <c r="AU201" s="187" t="s">
        <v>89</v>
      </c>
      <c r="AY201" s="18" t="s">
        <v>524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89</v>
      </c>
      <c r="BK201" s="188">
        <f t="shared" si="24"/>
        <v>0</v>
      </c>
      <c r="BL201" s="18" t="s">
        <v>644</v>
      </c>
      <c r="BM201" s="187" t="s">
        <v>2049</v>
      </c>
    </row>
    <row r="202" spans="1:65" s="2" customFormat="1" ht="16.5" customHeight="1">
      <c r="A202" s="35"/>
      <c r="B202" s="144"/>
      <c r="C202" s="176" t="s">
        <v>919</v>
      </c>
      <c r="D202" s="176" t="s">
        <v>526</v>
      </c>
      <c r="E202" s="177" t="s">
        <v>5608</v>
      </c>
      <c r="F202" s="178" t="s">
        <v>5609</v>
      </c>
      <c r="G202" s="179" t="s">
        <v>980</v>
      </c>
      <c r="H202" s="180">
        <v>123</v>
      </c>
      <c r="I202" s="181"/>
      <c r="J202" s="180">
        <f t="shared" si="1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16"/>
        <v>0</v>
      </c>
      <c r="Q202" s="185">
        <v>0</v>
      </c>
      <c r="R202" s="185">
        <f t="shared" si="17"/>
        <v>0</v>
      </c>
      <c r="S202" s="185">
        <v>0</v>
      </c>
      <c r="T202" s="186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644</v>
      </c>
      <c r="AT202" s="187" t="s">
        <v>526</v>
      </c>
      <c r="AU202" s="187" t="s">
        <v>89</v>
      </c>
      <c r="AY202" s="18" t="s">
        <v>524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89</v>
      </c>
      <c r="BK202" s="188">
        <f t="shared" si="24"/>
        <v>0</v>
      </c>
      <c r="BL202" s="18" t="s">
        <v>644</v>
      </c>
      <c r="BM202" s="187" t="s">
        <v>2060</v>
      </c>
    </row>
    <row r="203" spans="1:65" s="2" customFormat="1" ht="21.75" customHeight="1">
      <c r="A203" s="35"/>
      <c r="B203" s="144"/>
      <c r="C203" s="176" t="s">
        <v>926</v>
      </c>
      <c r="D203" s="176" t="s">
        <v>526</v>
      </c>
      <c r="E203" s="177" t="s">
        <v>5610</v>
      </c>
      <c r="F203" s="178" t="s">
        <v>5611</v>
      </c>
      <c r="G203" s="179" t="s">
        <v>2954</v>
      </c>
      <c r="H203" s="181"/>
      <c r="I203" s="181"/>
      <c r="J203" s="180">
        <f t="shared" si="1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16"/>
        <v>0</v>
      </c>
      <c r="Q203" s="185">
        <v>0</v>
      </c>
      <c r="R203" s="185">
        <f t="shared" si="17"/>
        <v>0</v>
      </c>
      <c r="S203" s="185">
        <v>0</v>
      </c>
      <c r="T203" s="186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644</v>
      </c>
      <c r="AT203" s="187" t="s">
        <v>526</v>
      </c>
      <c r="AU203" s="187" t="s">
        <v>89</v>
      </c>
      <c r="AY203" s="18" t="s">
        <v>524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89</v>
      </c>
      <c r="BK203" s="188">
        <f t="shared" si="24"/>
        <v>0</v>
      </c>
      <c r="BL203" s="18" t="s">
        <v>644</v>
      </c>
      <c r="BM203" s="187" t="s">
        <v>2072</v>
      </c>
    </row>
    <row r="204" spans="1:65" s="12" customFormat="1" ht="22.95" customHeight="1">
      <c r="B204" s="163"/>
      <c r="D204" s="164" t="s">
        <v>75</v>
      </c>
      <c r="E204" s="174" t="s">
        <v>5612</v>
      </c>
      <c r="F204" s="174" t="s">
        <v>5613</v>
      </c>
      <c r="I204" s="166"/>
      <c r="J204" s="175">
        <f>BK204</f>
        <v>0</v>
      </c>
      <c r="L204" s="163"/>
      <c r="M204" s="168"/>
      <c r="N204" s="169"/>
      <c r="O204" s="169"/>
      <c r="P204" s="170">
        <f>SUM(P205:P233)</f>
        <v>0</v>
      </c>
      <c r="Q204" s="169"/>
      <c r="R204" s="170">
        <f>SUM(R205:R233)</f>
        <v>0</v>
      </c>
      <c r="S204" s="169"/>
      <c r="T204" s="171">
        <f>SUM(T205:T233)</f>
        <v>0</v>
      </c>
      <c r="AR204" s="164" t="s">
        <v>89</v>
      </c>
      <c r="AT204" s="172" t="s">
        <v>75</v>
      </c>
      <c r="AU204" s="172" t="s">
        <v>83</v>
      </c>
      <c r="AY204" s="164" t="s">
        <v>524</v>
      </c>
      <c r="BK204" s="173">
        <f>SUM(BK205:BK233)</f>
        <v>0</v>
      </c>
    </row>
    <row r="205" spans="1:65" s="2" customFormat="1" ht="16.5" customHeight="1">
      <c r="A205" s="35"/>
      <c r="B205" s="144"/>
      <c r="C205" s="176" t="s">
        <v>934</v>
      </c>
      <c r="D205" s="176" t="s">
        <v>526</v>
      </c>
      <c r="E205" s="177" t="s">
        <v>5614</v>
      </c>
      <c r="F205" s="178" t="s">
        <v>5615</v>
      </c>
      <c r="G205" s="179" t="s">
        <v>879</v>
      </c>
      <c r="H205" s="180">
        <v>337</v>
      </c>
      <c r="I205" s="181"/>
      <c r="J205" s="180">
        <f t="shared" ref="J205:J233" si="25"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ref="P205:P233" si="26">O205*H205</f>
        <v>0</v>
      </c>
      <c r="Q205" s="185">
        <v>0</v>
      </c>
      <c r="R205" s="185">
        <f t="shared" ref="R205:R233" si="27">Q205*H205</f>
        <v>0</v>
      </c>
      <c r="S205" s="185">
        <v>0</v>
      </c>
      <c r="T205" s="186">
        <f t="shared" ref="T205:T233" si="28"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644</v>
      </c>
      <c r="AT205" s="187" t="s">
        <v>526</v>
      </c>
      <c r="AU205" s="187" t="s">
        <v>89</v>
      </c>
      <c r="AY205" s="18" t="s">
        <v>524</v>
      </c>
      <c r="BE205" s="105">
        <f t="shared" ref="BE205:BE233" si="29">IF(N205="základná",J205,0)</f>
        <v>0</v>
      </c>
      <c r="BF205" s="105">
        <f t="shared" ref="BF205:BF233" si="30">IF(N205="znížená",J205,0)</f>
        <v>0</v>
      </c>
      <c r="BG205" s="105">
        <f t="shared" ref="BG205:BG233" si="31">IF(N205="zákl. prenesená",J205,0)</f>
        <v>0</v>
      </c>
      <c r="BH205" s="105">
        <f t="shared" ref="BH205:BH233" si="32">IF(N205="zníž. prenesená",J205,0)</f>
        <v>0</v>
      </c>
      <c r="BI205" s="105">
        <f t="shared" ref="BI205:BI233" si="33">IF(N205="nulová",J205,0)</f>
        <v>0</v>
      </c>
      <c r="BJ205" s="18" t="s">
        <v>89</v>
      </c>
      <c r="BK205" s="188">
        <f t="shared" ref="BK205:BK233" si="34">ROUND(I205*H205,3)</f>
        <v>0</v>
      </c>
      <c r="BL205" s="18" t="s">
        <v>644</v>
      </c>
      <c r="BM205" s="187" t="s">
        <v>2081</v>
      </c>
    </row>
    <row r="206" spans="1:65" s="2" customFormat="1" ht="16.5" customHeight="1">
      <c r="A206" s="35"/>
      <c r="B206" s="144"/>
      <c r="C206" s="221" t="s">
        <v>940</v>
      </c>
      <c r="D206" s="221" t="s">
        <v>697</v>
      </c>
      <c r="E206" s="222" t="s">
        <v>5616</v>
      </c>
      <c r="F206" s="223" t="s">
        <v>5617</v>
      </c>
      <c r="G206" s="224" t="s">
        <v>879</v>
      </c>
      <c r="H206" s="225">
        <v>10</v>
      </c>
      <c r="I206" s="226"/>
      <c r="J206" s="225">
        <f t="shared" si="2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732</v>
      </c>
      <c r="AT206" s="187" t="s">
        <v>697</v>
      </c>
      <c r="AU206" s="187" t="s">
        <v>89</v>
      </c>
      <c r="AY206" s="18" t="s">
        <v>524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644</v>
      </c>
      <c r="BM206" s="187" t="s">
        <v>2091</v>
      </c>
    </row>
    <row r="207" spans="1:65" s="2" customFormat="1" ht="33" customHeight="1">
      <c r="A207" s="35"/>
      <c r="B207" s="144"/>
      <c r="C207" s="221" t="s">
        <v>944</v>
      </c>
      <c r="D207" s="221" t="s">
        <v>697</v>
      </c>
      <c r="E207" s="222" t="s">
        <v>5618</v>
      </c>
      <c r="F207" s="223" t="s">
        <v>5619</v>
      </c>
      <c r="G207" s="224" t="s">
        <v>879</v>
      </c>
      <c r="H207" s="225">
        <v>153</v>
      </c>
      <c r="I207" s="226"/>
      <c r="J207" s="225">
        <f t="shared" si="2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732</v>
      </c>
      <c r="AT207" s="187" t="s">
        <v>697</v>
      </c>
      <c r="AU207" s="187" t="s">
        <v>89</v>
      </c>
      <c r="AY207" s="18" t="s">
        <v>524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644</v>
      </c>
      <c r="BM207" s="187" t="s">
        <v>2112</v>
      </c>
    </row>
    <row r="208" spans="1:65" s="2" customFormat="1" ht="16.5" customHeight="1">
      <c r="A208" s="35"/>
      <c r="B208" s="144"/>
      <c r="C208" s="221" t="s">
        <v>948</v>
      </c>
      <c r="D208" s="221" t="s">
        <v>697</v>
      </c>
      <c r="E208" s="222" t="s">
        <v>5620</v>
      </c>
      <c r="F208" s="223" t="s">
        <v>5621</v>
      </c>
      <c r="G208" s="224" t="s">
        <v>879</v>
      </c>
      <c r="H208" s="225">
        <v>173</v>
      </c>
      <c r="I208" s="226"/>
      <c r="J208" s="225">
        <f t="shared" si="25"/>
        <v>0</v>
      </c>
      <c r="K208" s="227"/>
      <c r="L208" s="228"/>
      <c r="M208" s="229" t="s">
        <v>1</v>
      </c>
      <c r="N208" s="230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732</v>
      </c>
      <c r="AT208" s="187" t="s">
        <v>697</v>
      </c>
      <c r="AU208" s="187" t="s">
        <v>89</v>
      </c>
      <c r="AY208" s="18" t="s">
        <v>524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644</v>
      </c>
      <c r="BM208" s="187" t="s">
        <v>2121</v>
      </c>
    </row>
    <row r="209" spans="1:65" s="2" customFormat="1" ht="21.75" customHeight="1">
      <c r="A209" s="35"/>
      <c r="B209" s="144"/>
      <c r="C209" s="221" t="s">
        <v>953</v>
      </c>
      <c r="D209" s="221" t="s">
        <v>697</v>
      </c>
      <c r="E209" s="222" t="s">
        <v>5622</v>
      </c>
      <c r="F209" s="223" t="s">
        <v>5623</v>
      </c>
      <c r="G209" s="224" t="s">
        <v>879</v>
      </c>
      <c r="H209" s="225">
        <v>1</v>
      </c>
      <c r="I209" s="226"/>
      <c r="J209" s="225">
        <f t="shared" si="2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732</v>
      </c>
      <c r="AT209" s="187" t="s">
        <v>697</v>
      </c>
      <c r="AU209" s="187" t="s">
        <v>89</v>
      </c>
      <c r="AY209" s="18" t="s">
        <v>524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644</v>
      </c>
      <c r="BM209" s="187" t="s">
        <v>2201</v>
      </c>
    </row>
    <row r="210" spans="1:65" s="2" customFormat="1" ht="16.5" customHeight="1">
      <c r="A210" s="35"/>
      <c r="B210" s="144"/>
      <c r="C210" s="221" t="s">
        <v>958</v>
      </c>
      <c r="D210" s="221" t="s">
        <v>697</v>
      </c>
      <c r="E210" s="222" t="s">
        <v>5624</v>
      </c>
      <c r="F210" s="223" t="s">
        <v>5625</v>
      </c>
      <c r="G210" s="224" t="s">
        <v>879</v>
      </c>
      <c r="H210" s="225">
        <v>1</v>
      </c>
      <c r="I210" s="226"/>
      <c r="J210" s="225">
        <f t="shared" si="25"/>
        <v>0</v>
      </c>
      <c r="K210" s="227"/>
      <c r="L210" s="228"/>
      <c r="M210" s="229" t="s">
        <v>1</v>
      </c>
      <c r="N210" s="230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732</v>
      </c>
      <c r="AT210" s="187" t="s">
        <v>697</v>
      </c>
      <c r="AU210" s="187" t="s">
        <v>89</v>
      </c>
      <c r="AY210" s="18" t="s">
        <v>524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644</v>
      </c>
      <c r="BM210" s="187" t="s">
        <v>2221</v>
      </c>
    </row>
    <row r="211" spans="1:65" s="2" customFormat="1" ht="16.5" customHeight="1">
      <c r="A211" s="35"/>
      <c r="B211" s="144"/>
      <c r="C211" s="176" t="s">
        <v>963</v>
      </c>
      <c r="D211" s="176" t="s">
        <v>526</v>
      </c>
      <c r="E211" s="177" t="s">
        <v>5626</v>
      </c>
      <c r="F211" s="178" t="s">
        <v>5627</v>
      </c>
      <c r="G211" s="179" t="s">
        <v>879</v>
      </c>
      <c r="H211" s="180">
        <v>4</v>
      </c>
      <c r="I211" s="181"/>
      <c r="J211" s="180">
        <f t="shared" si="25"/>
        <v>0</v>
      </c>
      <c r="K211" s="182"/>
      <c r="L211" s="36"/>
      <c r="M211" s="183" t="s">
        <v>1</v>
      </c>
      <c r="N211" s="184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644</v>
      </c>
      <c r="AT211" s="187" t="s">
        <v>526</v>
      </c>
      <c r="AU211" s="187" t="s">
        <v>89</v>
      </c>
      <c r="AY211" s="18" t="s">
        <v>524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644</v>
      </c>
      <c r="BM211" s="187" t="s">
        <v>2242</v>
      </c>
    </row>
    <row r="212" spans="1:65" s="2" customFormat="1" ht="16.5" customHeight="1">
      <c r="A212" s="35"/>
      <c r="B212" s="144"/>
      <c r="C212" s="221" t="s">
        <v>969</v>
      </c>
      <c r="D212" s="221" t="s">
        <v>697</v>
      </c>
      <c r="E212" s="222" t="s">
        <v>5628</v>
      </c>
      <c r="F212" s="223" t="s">
        <v>5629</v>
      </c>
      <c r="G212" s="224" t="s">
        <v>879</v>
      </c>
      <c r="H212" s="225">
        <v>4</v>
      </c>
      <c r="I212" s="226"/>
      <c r="J212" s="225">
        <f t="shared" si="2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732</v>
      </c>
      <c r="AT212" s="187" t="s">
        <v>697</v>
      </c>
      <c r="AU212" s="187" t="s">
        <v>89</v>
      </c>
      <c r="AY212" s="18" t="s">
        <v>524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644</v>
      </c>
      <c r="BM212" s="187" t="s">
        <v>2259</v>
      </c>
    </row>
    <row r="213" spans="1:65" s="2" customFormat="1" ht="16.5" customHeight="1">
      <c r="A213" s="35"/>
      <c r="B213" s="144"/>
      <c r="C213" s="176" t="s">
        <v>973</v>
      </c>
      <c r="D213" s="176" t="s">
        <v>526</v>
      </c>
      <c r="E213" s="177" t="s">
        <v>5630</v>
      </c>
      <c r="F213" s="178" t="s">
        <v>5631</v>
      </c>
      <c r="G213" s="179" t="s">
        <v>879</v>
      </c>
      <c r="H213" s="180">
        <v>2</v>
      </c>
      <c r="I213" s="181"/>
      <c r="J213" s="180">
        <f t="shared" si="25"/>
        <v>0</v>
      </c>
      <c r="K213" s="182"/>
      <c r="L213" s="36"/>
      <c r="M213" s="183" t="s">
        <v>1</v>
      </c>
      <c r="N213" s="184" t="s">
        <v>42</v>
      </c>
      <c r="O213" s="61"/>
      <c r="P213" s="185">
        <f t="shared" si="26"/>
        <v>0</v>
      </c>
      <c r="Q213" s="185">
        <v>0</v>
      </c>
      <c r="R213" s="185">
        <f t="shared" si="27"/>
        <v>0</v>
      </c>
      <c r="S213" s="185">
        <v>0</v>
      </c>
      <c r="T213" s="186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644</v>
      </c>
      <c r="AT213" s="187" t="s">
        <v>526</v>
      </c>
      <c r="AU213" s="187" t="s">
        <v>89</v>
      </c>
      <c r="AY213" s="18" t="s">
        <v>524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89</v>
      </c>
      <c r="BK213" s="188">
        <f t="shared" si="34"/>
        <v>0</v>
      </c>
      <c r="BL213" s="18" t="s">
        <v>644</v>
      </c>
      <c r="BM213" s="187" t="s">
        <v>2273</v>
      </c>
    </row>
    <row r="214" spans="1:65" s="2" customFormat="1" ht="21.75" customHeight="1">
      <c r="A214" s="35"/>
      <c r="B214" s="144"/>
      <c r="C214" s="221" t="s">
        <v>977</v>
      </c>
      <c r="D214" s="221" t="s">
        <v>697</v>
      </c>
      <c r="E214" s="222" t="s">
        <v>5632</v>
      </c>
      <c r="F214" s="223" t="s">
        <v>5633</v>
      </c>
      <c r="G214" s="224" t="s">
        <v>879</v>
      </c>
      <c r="H214" s="225">
        <v>2</v>
      </c>
      <c r="I214" s="226"/>
      <c r="J214" s="225">
        <f t="shared" si="25"/>
        <v>0</v>
      </c>
      <c r="K214" s="227"/>
      <c r="L214" s="228"/>
      <c r="M214" s="229" t="s">
        <v>1</v>
      </c>
      <c r="N214" s="230" t="s">
        <v>42</v>
      </c>
      <c r="O214" s="61"/>
      <c r="P214" s="185">
        <f t="shared" si="26"/>
        <v>0</v>
      </c>
      <c r="Q214" s="185">
        <v>0</v>
      </c>
      <c r="R214" s="185">
        <f t="shared" si="27"/>
        <v>0</v>
      </c>
      <c r="S214" s="185">
        <v>0</v>
      </c>
      <c r="T214" s="186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732</v>
      </c>
      <c r="AT214" s="187" t="s">
        <v>697</v>
      </c>
      <c r="AU214" s="187" t="s">
        <v>89</v>
      </c>
      <c r="AY214" s="18" t="s">
        <v>524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89</v>
      </c>
      <c r="BK214" s="188">
        <f t="shared" si="34"/>
        <v>0</v>
      </c>
      <c r="BL214" s="18" t="s">
        <v>644</v>
      </c>
      <c r="BM214" s="187" t="s">
        <v>2285</v>
      </c>
    </row>
    <row r="215" spans="1:65" s="2" customFormat="1" ht="16.5" customHeight="1">
      <c r="A215" s="35"/>
      <c r="B215" s="144"/>
      <c r="C215" s="176" t="s">
        <v>984</v>
      </c>
      <c r="D215" s="176" t="s">
        <v>526</v>
      </c>
      <c r="E215" s="177" t="s">
        <v>5634</v>
      </c>
      <c r="F215" s="178" t="s">
        <v>5635</v>
      </c>
      <c r="G215" s="179" t="s">
        <v>879</v>
      </c>
      <c r="H215" s="180">
        <v>1</v>
      </c>
      <c r="I215" s="181"/>
      <c r="J215" s="180">
        <f t="shared" si="25"/>
        <v>0</v>
      </c>
      <c r="K215" s="182"/>
      <c r="L215" s="36"/>
      <c r="M215" s="183" t="s">
        <v>1</v>
      </c>
      <c r="N215" s="184" t="s">
        <v>42</v>
      </c>
      <c r="O215" s="61"/>
      <c r="P215" s="185">
        <f t="shared" si="26"/>
        <v>0</v>
      </c>
      <c r="Q215" s="185">
        <v>0</v>
      </c>
      <c r="R215" s="185">
        <f t="shared" si="27"/>
        <v>0</v>
      </c>
      <c r="S215" s="185">
        <v>0</v>
      </c>
      <c r="T215" s="186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644</v>
      </c>
      <c r="AT215" s="187" t="s">
        <v>526</v>
      </c>
      <c r="AU215" s="187" t="s">
        <v>89</v>
      </c>
      <c r="AY215" s="18" t="s">
        <v>524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89</v>
      </c>
      <c r="BK215" s="188">
        <f t="shared" si="34"/>
        <v>0</v>
      </c>
      <c r="BL215" s="18" t="s">
        <v>644</v>
      </c>
      <c r="BM215" s="187" t="s">
        <v>2411</v>
      </c>
    </row>
    <row r="216" spans="1:65" s="2" customFormat="1" ht="21.75" customHeight="1">
      <c r="A216" s="35"/>
      <c r="B216" s="144"/>
      <c r="C216" s="221" t="s">
        <v>988</v>
      </c>
      <c r="D216" s="221" t="s">
        <v>697</v>
      </c>
      <c r="E216" s="222" t="s">
        <v>5636</v>
      </c>
      <c r="F216" s="223" t="s">
        <v>5637</v>
      </c>
      <c r="G216" s="224" t="s">
        <v>879</v>
      </c>
      <c r="H216" s="225">
        <v>1</v>
      </c>
      <c r="I216" s="226"/>
      <c r="J216" s="225">
        <f t="shared" si="2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26"/>
        <v>0</v>
      </c>
      <c r="Q216" s="185">
        <v>0</v>
      </c>
      <c r="R216" s="185">
        <f t="shared" si="27"/>
        <v>0</v>
      </c>
      <c r="S216" s="185">
        <v>0</v>
      </c>
      <c r="T216" s="186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732</v>
      </c>
      <c r="AT216" s="187" t="s">
        <v>697</v>
      </c>
      <c r="AU216" s="187" t="s">
        <v>89</v>
      </c>
      <c r="AY216" s="18" t="s">
        <v>524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89</v>
      </c>
      <c r="BK216" s="188">
        <f t="shared" si="34"/>
        <v>0</v>
      </c>
      <c r="BL216" s="18" t="s">
        <v>644</v>
      </c>
      <c r="BM216" s="187" t="s">
        <v>2423</v>
      </c>
    </row>
    <row r="217" spans="1:65" s="2" customFormat="1" ht="16.5" customHeight="1">
      <c r="A217" s="35"/>
      <c r="B217" s="144"/>
      <c r="C217" s="221" t="s">
        <v>993</v>
      </c>
      <c r="D217" s="221" t="s">
        <v>697</v>
      </c>
      <c r="E217" s="222" t="s">
        <v>5638</v>
      </c>
      <c r="F217" s="223" t="s">
        <v>5639</v>
      </c>
      <c r="G217" s="224" t="s">
        <v>879</v>
      </c>
      <c r="H217" s="225">
        <v>1</v>
      </c>
      <c r="I217" s="226"/>
      <c r="J217" s="225">
        <f t="shared" si="2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26"/>
        <v>0</v>
      </c>
      <c r="Q217" s="185">
        <v>0</v>
      </c>
      <c r="R217" s="185">
        <f t="shared" si="27"/>
        <v>0</v>
      </c>
      <c r="S217" s="185">
        <v>0</v>
      </c>
      <c r="T217" s="186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732</v>
      </c>
      <c r="AT217" s="187" t="s">
        <v>697</v>
      </c>
      <c r="AU217" s="187" t="s">
        <v>89</v>
      </c>
      <c r="AY217" s="18" t="s">
        <v>524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89</v>
      </c>
      <c r="BK217" s="188">
        <f t="shared" si="34"/>
        <v>0</v>
      </c>
      <c r="BL217" s="18" t="s">
        <v>644</v>
      </c>
      <c r="BM217" s="187" t="s">
        <v>2436</v>
      </c>
    </row>
    <row r="218" spans="1:65" s="2" customFormat="1" ht="21.75" customHeight="1">
      <c r="A218" s="35"/>
      <c r="B218" s="144"/>
      <c r="C218" s="176" t="s">
        <v>998</v>
      </c>
      <c r="D218" s="176" t="s">
        <v>526</v>
      </c>
      <c r="E218" s="177" t="s">
        <v>5640</v>
      </c>
      <c r="F218" s="178" t="s">
        <v>5641</v>
      </c>
      <c r="G218" s="179" t="s">
        <v>879</v>
      </c>
      <c r="H218" s="180">
        <v>1</v>
      </c>
      <c r="I218" s="181"/>
      <c r="J218" s="180">
        <f t="shared" si="2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26"/>
        <v>0</v>
      </c>
      <c r="Q218" s="185">
        <v>0</v>
      </c>
      <c r="R218" s="185">
        <f t="shared" si="27"/>
        <v>0</v>
      </c>
      <c r="S218" s="185">
        <v>0</v>
      </c>
      <c r="T218" s="186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644</v>
      </c>
      <c r="AT218" s="187" t="s">
        <v>526</v>
      </c>
      <c r="AU218" s="187" t="s">
        <v>89</v>
      </c>
      <c r="AY218" s="18" t="s">
        <v>524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89</v>
      </c>
      <c r="BK218" s="188">
        <f t="shared" si="34"/>
        <v>0</v>
      </c>
      <c r="BL218" s="18" t="s">
        <v>644</v>
      </c>
      <c r="BM218" s="187" t="s">
        <v>2456</v>
      </c>
    </row>
    <row r="219" spans="1:65" s="2" customFormat="1" ht="21.75" customHeight="1">
      <c r="A219" s="35"/>
      <c r="B219" s="144"/>
      <c r="C219" s="221" t="s">
        <v>1002</v>
      </c>
      <c r="D219" s="221" t="s">
        <v>697</v>
      </c>
      <c r="E219" s="222" t="s">
        <v>5642</v>
      </c>
      <c r="F219" s="223" t="s">
        <v>5643</v>
      </c>
      <c r="G219" s="224" t="s">
        <v>879</v>
      </c>
      <c r="H219" s="225">
        <v>1</v>
      </c>
      <c r="I219" s="226"/>
      <c r="J219" s="225">
        <f t="shared" si="2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26"/>
        <v>0</v>
      </c>
      <c r="Q219" s="185">
        <v>0</v>
      </c>
      <c r="R219" s="185">
        <f t="shared" si="27"/>
        <v>0</v>
      </c>
      <c r="S219" s="185">
        <v>0</v>
      </c>
      <c r="T219" s="186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732</v>
      </c>
      <c r="AT219" s="187" t="s">
        <v>697</v>
      </c>
      <c r="AU219" s="187" t="s">
        <v>89</v>
      </c>
      <c r="AY219" s="18" t="s">
        <v>524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89</v>
      </c>
      <c r="BK219" s="188">
        <f t="shared" si="34"/>
        <v>0</v>
      </c>
      <c r="BL219" s="18" t="s">
        <v>644</v>
      </c>
      <c r="BM219" s="187" t="s">
        <v>2465</v>
      </c>
    </row>
    <row r="220" spans="1:65" s="2" customFormat="1" ht="16.5" customHeight="1">
      <c r="A220" s="35"/>
      <c r="B220" s="144"/>
      <c r="C220" s="176" t="s">
        <v>1006</v>
      </c>
      <c r="D220" s="176" t="s">
        <v>526</v>
      </c>
      <c r="E220" s="177" t="s">
        <v>5644</v>
      </c>
      <c r="F220" s="178" t="s">
        <v>5645</v>
      </c>
      <c r="G220" s="179" t="s">
        <v>879</v>
      </c>
      <c r="H220" s="180">
        <v>5</v>
      </c>
      <c r="I220" s="181"/>
      <c r="J220" s="180">
        <f t="shared" si="25"/>
        <v>0</v>
      </c>
      <c r="K220" s="182"/>
      <c r="L220" s="36"/>
      <c r="M220" s="183" t="s">
        <v>1</v>
      </c>
      <c r="N220" s="184" t="s">
        <v>42</v>
      </c>
      <c r="O220" s="61"/>
      <c r="P220" s="185">
        <f t="shared" si="26"/>
        <v>0</v>
      </c>
      <c r="Q220" s="185">
        <v>0</v>
      </c>
      <c r="R220" s="185">
        <f t="shared" si="27"/>
        <v>0</v>
      </c>
      <c r="S220" s="185">
        <v>0</v>
      </c>
      <c r="T220" s="186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644</v>
      </c>
      <c r="AT220" s="187" t="s">
        <v>526</v>
      </c>
      <c r="AU220" s="187" t="s">
        <v>89</v>
      </c>
      <c r="AY220" s="18" t="s">
        <v>524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89</v>
      </c>
      <c r="BK220" s="188">
        <f t="shared" si="34"/>
        <v>0</v>
      </c>
      <c r="BL220" s="18" t="s">
        <v>644</v>
      </c>
      <c r="BM220" s="187" t="s">
        <v>2476</v>
      </c>
    </row>
    <row r="221" spans="1:65" s="2" customFormat="1" ht="16.5" customHeight="1">
      <c r="A221" s="35"/>
      <c r="B221" s="144"/>
      <c r="C221" s="221" t="s">
        <v>1010</v>
      </c>
      <c r="D221" s="221" t="s">
        <v>697</v>
      </c>
      <c r="E221" s="222" t="s">
        <v>5646</v>
      </c>
      <c r="F221" s="223" t="s">
        <v>5647</v>
      </c>
      <c r="G221" s="224" t="s">
        <v>879</v>
      </c>
      <c r="H221" s="225">
        <v>5</v>
      </c>
      <c r="I221" s="226"/>
      <c r="J221" s="225">
        <f t="shared" si="2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26"/>
        <v>0</v>
      </c>
      <c r="Q221" s="185">
        <v>0</v>
      </c>
      <c r="R221" s="185">
        <f t="shared" si="27"/>
        <v>0</v>
      </c>
      <c r="S221" s="185">
        <v>0</v>
      </c>
      <c r="T221" s="186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732</v>
      </c>
      <c r="AT221" s="187" t="s">
        <v>697</v>
      </c>
      <c r="AU221" s="187" t="s">
        <v>89</v>
      </c>
      <c r="AY221" s="18" t="s">
        <v>524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89</v>
      </c>
      <c r="BK221" s="188">
        <f t="shared" si="34"/>
        <v>0</v>
      </c>
      <c r="BL221" s="18" t="s">
        <v>644</v>
      </c>
      <c r="BM221" s="187" t="s">
        <v>2489</v>
      </c>
    </row>
    <row r="222" spans="1:65" s="2" customFormat="1" ht="16.5" customHeight="1">
      <c r="A222" s="35"/>
      <c r="B222" s="144"/>
      <c r="C222" s="176" t="s">
        <v>1014</v>
      </c>
      <c r="D222" s="176" t="s">
        <v>526</v>
      </c>
      <c r="E222" s="177" t="s">
        <v>5648</v>
      </c>
      <c r="F222" s="178" t="s">
        <v>5649</v>
      </c>
      <c r="G222" s="179" t="s">
        <v>879</v>
      </c>
      <c r="H222" s="180">
        <v>2</v>
      </c>
      <c r="I222" s="181"/>
      <c r="J222" s="180">
        <f t="shared" si="2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26"/>
        <v>0</v>
      </c>
      <c r="Q222" s="185">
        <v>0</v>
      </c>
      <c r="R222" s="185">
        <f t="shared" si="27"/>
        <v>0</v>
      </c>
      <c r="S222" s="185">
        <v>0</v>
      </c>
      <c r="T222" s="186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644</v>
      </c>
      <c r="AT222" s="187" t="s">
        <v>526</v>
      </c>
      <c r="AU222" s="187" t="s">
        <v>89</v>
      </c>
      <c r="AY222" s="18" t="s">
        <v>524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89</v>
      </c>
      <c r="BK222" s="188">
        <f t="shared" si="34"/>
        <v>0</v>
      </c>
      <c r="BL222" s="18" t="s">
        <v>644</v>
      </c>
      <c r="BM222" s="187" t="s">
        <v>2502</v>
      </c>
    </row>
    <row r="223" spans="1:65" s="2" customFormat="1" ht="16.5" customHeight="1">
      <c r="A223" s="35"/>
      <c r="B223" s="144"/>
      <c r="C223" s="221" t="s">
        <v>1020</v>
      </c>
      <c r="D223" s="221" t="s">
        <v>697</v>
      </c>
      <c r="E223" s="222" t="s">
        <v>5650</v>
      </c>
      <c r="F223" s="223" t="s">
        <v>5651</v>
      </c>
      <c r="G223" s="224" t="s">
        <v>879</v>
      </c>
      <c r="H223" s="225">
        <v>2</v>
      </c>
      <c r="I223" s="226"/>
      <c r="J223" s="225">
        <f t="shared" si="2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26"/>
        <v>0</v>
      </c>
      <c r="Q223" s="185">
        <v>0</v>
      </c>
      <c r="R223" s="185">
        <f t="shared" si="27"/>
        <v>0</v>
      </c>
      <c r="S223" s="185">
        <v>0</v>
      </c>
      <c r="T223" s="186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732</v>
      </c>
      <c r="AT223" s="187" t="s">
        <v>697</v>
      </c>
      <c r="AU223" s="187" t="s">
        <v>89</v>
      </c>
      <c r="AY223" s="18" t="s">
        <v>524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89</v>
      </c>
      <c r="BK223" s="188">
        <f t="shared" si="34"/>
        <v>0</v>
      </c>
      <c r="BL223" s="18" t="s">
        <v>644</v>
      </c>
      <c r="BM223" s="187" t="s">
        <v>2515</v>
      </c>
    </row>
    <row r="224" spans="1:65" s="2" customFormat="1" ht="16.5" customHeight="1">
      <c r="A224" s="35"/>
      <c r="B224" s="144"/>
      <c r="C224" s="176" t="s">
        <v>1166</v>
      </c>
      <c r="D224" s="176" t="s">
        <v>526</v>
      </c>
      <c r="E224" s="177" t="s">
        <v>5652</v>
      </c>
      <c r="F224" s="178" t="s">
        <v>5653</v>
      </c>
      <c r="G224" s="179" t="s">
        <v>879</v>
      </c>
      <c r="H224" s="180">
        <v>5</v>
      </c>
      <c r="I224" s="181"/>
      <c r="J224" s="180">
        <f t="shared" si="25"/>
        <v>0</v>
      </c>
      <c r="K224" s="182"/>
      <c r="L224" s="36"/>
      <c r="M224" s="183" t="s">
        <v>1</v>
      </c>
      <c r="N224" s="184" t="s">
        <v>42</v>
      </c>
      <c r="O224" s="61"/>
      <c r="P224" s="185">
        <f t="shared" si="26"/>
        <v>0</v>
      </c>
      <c r="Q224" s="185">
        <v>0</v>
      </c>
      <c r="R224" s="185">
        <f t="shared" si="27"/>
        <v>0</v>
      </c>
      <c r="S224" s="185">
        <v>0</v>
      </c>
      <c r="T224" s="186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644</v>
      </c>
      <c r="AT224" s="187" t="s">
        <v>526</v>
      </c>
      <c r="AU224" s="187" t="s">
        <v>89</v>
      </c>
      <c r="AY224" s="18" t="s">
        <v>524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89</v>
      </c>
      <c r="BK224" s="188">
        <f t="shared" si="34"/>
        <v>0</v>
      </c>
      <c r="BL224" s="18" t="s">
        <v>644</v>
      </c>
      <c r="BM224" s="187" t="s">
        <v>2530</v>
      </c>
    </row>
    <row r="225" spans="1:65" s="2" customFormat="1" ht="21.75" customHeight="1">
      <c r="A225" s="35"/>
      <c r="B225" s="144"/>
      <c r="C225" s="221" t="s">
        <v>1171</v>
      </c>
      <c r="D225" s="221" t="s">
        <v>697</v>
      </c>
      <c r="E225" s="222" t="s">
        <v>5654</v>
      </c>
      <c r="F225" s="223" t="s">
        <v>5655</v>
      </c>
      <c r="G225" s="224" t="s">
        <v>879</v>
      </c>
      <c r="H225" s="225">
        <v>5</v>
      </c>
      <c r="I225" s="226"/>
      <c r="J225" s="225">
        <f t="shared" si="25"/>
        <v>0</v>
      </c>
      <c r="K225" s="227"/>
      <c r="L225" s="228"/>
      <c r="M225" s="229" t="s">
        <v>1</v>
      </c>
      <c r="N225" s="230" t="s">
        <v>42</v>
      </c>
      <c r="O225" s="61"/>
      <c r="P225" s="185">
        <f t="shared" si="26"/>
        <v>0</v>
      </c>
      <c r="Q225" s="185">
        <v>0</v>
      </c>
      <c r="R225" s="185">
        <f t="shared" si="27"/>
        <v>0</v>
      </c>
      <c r="S225" s="185">
        <v>0</v>
      </c>
      <c r="T225" s="186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732</v>
      </c>
      <c r="AT225" s="187" t="s">
        <v>697</v>
      </c>
      <c r="AU225" s="187" t="s">
        <v>89</v>
      </c>
      <c r="AY225" s="18" t="s">
        <v>524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89</v>
      </c>
      <c r="BK225" s="188">
        <f t="shared" si="34"/>
        <v>0</v>
      </c>
      <c r="BL225" s="18" t="s">
        <v>644</v>
      </c>
      <c r="BM225" s="187" t="s">
        <v>2557</v>
      </c>
    </row>
    <row r="226" spans="1:65" s="2" customFormat="1" ht="21.75" customHeight="1">
      <c r="A226" s="35"/>
      <c r="B226" s="144"/>
      <c r="C226" s="176" t="s">
        <v>1643</v>
      </c>
      <c r="D226" s="176" t="s">
        <v>526</v>
      </c>
      <c r="E226" s="177" t="s">
        <v>5656</v>
      </c>
      <c r="F226" s="178" t="s">
        <v>5657</v>
      </c>
      <c r="G226" s="179" t="s">
        <v>879</v>
      </c>
      <c r="H226" s="180">
        <v>10</v>
      </c>
      <c r="I226" s="181"/>
      <c r="J226" s="180">
        <f t="shared" si="2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26"/>
        <v>0</v>
      </c>
      <c r="Q226" s="185">
        <v>0</v>
      </c>
      <c r="R226" s="185">
        <f t="shared" si="27"/>
        <v>0</v>
      </c>
      <c r="S226" s="185">
        <v>0</v>
      </c>
      <c r="T226" s="186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644</v>
      </c>
      <c r="AT226" s="187" t="s">
        <v>526</v>
      </c>
      <c r="AU226" s="187" t="s">
        <v>89</v>
      </c>
      <c r="AY226" s="18" t="s">
        <v>524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89</v>
      </c>
      <c r="BK226" s="188">
        <f t="shared" si="34"/>
        <v>0</v>
      </c>
      <c r="BL226" s="18" t="s">
        <v>644</v>
      </c>
      <c r="BM226" s="187" t="s">
        <v>2579</v>
      </c>
    </row>
    <row r="227" spans="1:65" s="2" customFormat="1" ht="21.75" customHeight="1">
      <c r="A227" s="35"/>
      <c r="B227" s="144"/>
      <c r="C227" s="221" t="s">
        <v>1648</v>
      </c>
      <c r="D227" s="221" t="s">
        <v>697</v>
      </c>
      <c r="E227" s="222" t="s">
        <v>5658</v>
      </c>
      <c r="F227" s="223" t="s">
        <v>5659</v>
      </c>
      <c r="G227" s="224" t="s">
        <v>879</v>
      </c>
      <c r="H227" s="225">
        <v>10</v>
      </c>
      <c r="I227" s="226"/>
      <c r="J227" s="225">
        <f t="shared" si="2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26"/>
        <v>0</v>
      </c>
      <c r="Q227" s="185">
        <v>0</v>
      </c>
      <c r="R227" s="185">
        <f t="shared" si="27"/>
        <v>0</v>
      </c>
      <c r="S227" s="185">
        <v>0</v>
      </c>
      <c r="T227" s="186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732</v>
      </c>
      <c r="AT227" s="187" t="s">
        <v>697</v>
      </c>
      <c r="AU227" s="187" t="s">
        <v>89</v>
      </c>
      <c r="AY227" s="18" t="s">
        <v>524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89</v>
      </c>
      <c r="BK227" s="188">
        <f t="shared" si="34"/>
        <v>0</v>
      </c>
      <c r="BL227" s="18" t="s">
        <v>644</v>
      </c>
      <c r="BM227" s="187" t="s">
        <v>2595</v>
      </c>
    </row>
    <row r="228" spans="1:65" s="2" customFormat="1" ht="21.75" customHeight="1">
      <c r="A228" s="35"/>
      <c r="B228" s="144"/>
      <c r="C228" s="176" t="s">
        <v>1699</v>
      </c>
      <c r="D228" s="176" t="s">
        <v>526</v>
      </c>
      <c r="E228" s="177" t="s">
        <v>5660</v>
      </c>
      <c r="F228" s="178" t="s">
        <v>5661</v>
      </c>
      <c r="G228" s="179" t="s">
        <v>879</v>
      </c>
      <c r="H228" s="180">
        <v>143</v>
      </c>
      <c r="I228" s="181"/>
      <c r="J228" s="180">
        <f t="shared" si="25"/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si="26"/>
        <v>0</v>
      </c>
      <c r="Q228" s="185">
        <v>0</v>
      </c>
      <c r="R228" s="185">
        <f t="shared" si="27"/>
        <v>0</v>
      </c>
      <c r="S228" s="185">
        <v>0</v>
      </c>
      <c r="T228" s="186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644</v>
      </c>
      <c r="AT228" s="187" t="s">
        <v>526</v>
      </c>
      <c r="AU228" s="187" t="s">
        <v>89</v>
      </c>
      <c r="AY228" s="18" t="s">
        <v>524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89</v>
      </c>
      <c r="BK228" s="188">
        <f t="shared" si="34"/>
        <v>0</v>
      </c>
      <c r="BL228" s="18" t="s">
        <v>644</v>
      </c>
      <c r="BM228" s="187" t="s">
        <v>2606</v>
      </c>
    </row>
    <row r="229" spans="1:65" s="2" customFormat="1" ht="21.75" customHeight="1">
      <c r="A229" s="35"/>
      <c r="B229" s="144"/>
      <c r="C229" s="221" t="s">
        <v>1704</v>
      </c>
      <c r="D229" s="221" t="s">
        <v>697</v>
      </c>
      <c r="E229" s="222" t="s">
        <v>5662</v>
      </c>
      <c r="F229" s="223" t="s">
        <v>5663</v>
      </c>
      <c r="G229" s="224" t="s">
        <v>879</v>
      </c>
      <c r="H229" s="225">
        <v>143</v>
      </c>
      <c r="I229" s="226"/>
      <c r="J229" s="225">
        <f t="shared" si="2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26"/>
        <v>0</v>
      </c>
      <c r="Q229" s="185">
        <v>0</v>
      </c>
      <c r="R229" s="185">
        <f t="shared" si="27"/>
        <v>0</v>
      </c>
      <c r="S229" s="185">
        <v>0</v>
      </c>
      <c r="T229" s="186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732</v>
      </c>
      <c r="AT229" s="187" t="s">
        <v>697</v>
      </c>
      <c r="AU229" s="187" t="s">
        <v>89</v>
      </c>
      <c r="AY229" s="18" t="s">
        <v>524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89</v>
      </c>
      <c r="BK229" s="188">
        <f t="shared" si="34"/>
        <v>0</v>
      </c>
      <c r="BL229" s="18" t="s">
        <v>644</v>
      </c>
      <c r="BM229" s="187" t="s">
        <v>2621</v>
      </c>
    </row>
    <row r="230" spans="1:65" s="2" customFormat="1" ht="21.75" customHeight="1">
      <c r="A230" s="35"/>
      <c r="B230" s="144"/>
      <c r="C230" s="176" t="s">
        <v>1709</v>
      </c>
      <c r="D230" s="176" t="s">
        <v>526</v>
      </c>
      <c r="E230" s="177" t="s">
        <v>5664</v>
      </c>
      <c r="F230" s="178" t="s">
        <v>5665</v>
      </c>
      <c r="G230" s="179" t="s">
        <v>879</v>
      </c>
      <c r="H230" s="180">
        <v>155</v>
      </c>
      <c r="I230" s="181"/>
      <c r="J230" s="180">
        <f t="shared" si="2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26"/>
        <v>0</v>
      </c>
      <c r="Q230" s="185">
        <v>0</v>
      </c>
      <c r="R230" s="185">
        <f t="shared" si="27"/>
        <v>0</v>
      </c>
      <c r="S230" s="185">
        <v>0</v>
      </c>
      <c r="T230" s="186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644</v>
      </c>
      <c r="AT230" s="187" t="s">
        <v>526</v>
      </c>
      <c r="AU230" s="187" t="s">
        <v>89</v>
      </c>
      <c r="AY230" s="18" t="s">
        <v>524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89</v>
      </c>
      <c r="BK230" s="188">
        <f t="shared" si="34"/>
        <v>0</v>
      </c>
      <c r="BL230" s="18" t="s">
        <v>644</v>
      </c>
      <c r="BM230" s="187" t="s">
        <v>2634</v>
      </c>
    </row>
    <row r="231" spans="1:65" s="2" customFormat="1" ht="16.5" customHeight="1">
      <c r="A231" s="35"/>
      <c r="B231" s="144"/>
      <c r="C231" s="221" t="s">
        <v>1759</v>
      </c>
      <c r="D231" s="221" t="s">
        <v>697</v>
      </c>
      <c r="E231" s="222" t="s">
        <v>5666</v>
      </c>
      <c r="F231" s="223" t="s">
        <v>5667</v>
      </c>
      <c r="G231" s="224" t="s">
        <v>879</v>
      </c>
      <c r="H231" s="225">
        <v>155</v>
      </c>
      <c r="I231" s="226"/>
      <c r="J231" s="225">
        <f t="shared" si="25"/>
        <v>0</v>
      </c>
      <c r="K231" s="227"/>
      <c r="L231" s="228"/>
      <c r="M231" s="229" t="s">
        <v>1</v>
      </c>
      <c r="N231" s="230" t="s">
        <v>42</v>
      </c>
      <c r="O231" s="61"/>
      <c r="P231" s="185">
        <f t="shared" si="26"/>
        <v>0</v>
      </c>
      <c r="Q231" s="185">
        <v>0</v>
      </c>
      <c r="R231" s="185">
        <f t="shared" si="27"/>
        <v>0</v>
      </c>
      <c r="S231" s="185">
        <v>0</v>
      </c>
      <c r="T231" s="186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732</v>
      </c>
      <c r="AT231" s="187" t="s">
        <v>697</v>
      </c>
      <c r="AU231" s="187" t="s">
        <v>89</v>
      </c>
      <c r="AY231" s="18" t="s">
        <v>524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89</v>
      </c>
      <c r="BK231" s="188">
        <f t="shared" si="34"/>
        <v>0</v>
      </c>
      <c r="BL231" s="18" t="s">
        <v>644</v>
      </c>
      <c r="BM231" s="187" t="s">
        <v>2651</v>
      </c>
    </row>
    <row r="232" spans="1:65" s="2" customFormat="1" ht="21.75" customHeight="1">
      <c r="A232" s="35"/>
      <c r="B232" s="144"/>
      <c r="C232" s="176" t="s">
        <v>1776</v>
      </c>
      <c r="D232" s="176" t="s">
        <v>526</v>
      </c>
      <c r="E232" s="177" t="s">
        <v>5668</v>
      </c>
      <c r="F232" s="178" t="s">
        <v>5669</v>
      </c>
      <c r="G232" s="179" t="s">
        <v>879</v>
      </c>
      <c r="H232" s="180">
        <v>2</v>
      </c>
      <c r="I232" s="181"/>
      <c r="J232" s="180">
        <f t="shared" si="25"/>
        <v>0</v>
      </c>
      <c r="K232" s="182"/>
      <c r="L232" s="36"/>
      <c r="M232" s="183" t="s">
        <v>1</v>
      </c>
      <c r="N232" s="184" t="s">
        <v>42</v>
      </c>
      <c r="O232" s="61"/>
      <c r="P232" s="185">
        <f t="shared" si="26"/>
        <v>0</v>
      </c>
      <c r="Q232" s="185">
        <v>0</v>
      </c>
      <c r="R232" s="185">
        <f t="shared" si="27"/>
        <v>0</v>
      </c>
      <c r="S232" s="185">
        <v>0</v>
      </c>
      <c r="T232" s="186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644</v>
      </c>
      <c r="AT232" s="187" t="s">
        <v>526</v>
      </c>
      <c r="AU232" s="187" t="s">
        <v>89</v>
      </c>
      <c r="AY232" s="18" t="s">
        <v>524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89</v>
      </c>
      <c r="BK232" s="188">
        <f t="shared" si="34"/>
        <v>0</v>
      </c>
      <c r="BL232" s="18" t="s">
        <v>644</v>
      </c>
      <c r="BM232" s="187" t="s">
        <v>2667</v>
      </c>
    </row>
    <row r="233" spans="1:65" s="2" customFormat="1" ht="21.75" customHeight="1">
      <c r="A233" s="35"/>
      <c r="B233" s="144"/>
      <c r="C233" s="176" t="s">
        <v>1782</v>
      </c>
      <c r="D233" s="176" t="s">
        <v>526</v>
      </c>
      <c r="E233" s="177" t="s">
        <v>5670</v>
      </c>
      <c r="F233" s="178" t="s">
        <v>5671</v>
      </c>
      <c r="G233" s="179" t="s">
        <v>2954</v>
      </c>
      <c r="H233" s="181"/>
      <c r="I233" s="181"/>
      <c r="J233" s="180">
        <f t="shared" si="2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26"/>
        <v>0</v>
      </c>
      <c r="Q233" s="185">
        <v>0</v>
      </c>
      <c r="R233" s="185">
        <f t="shared" si="27"/>
        <v>0</v>
      </c>
      <c r="S233" s="185">
        <v>0</v>
      </c>
      <c r="T233" s="186">
        <f t="shared" si="2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644</v>
      </c>
      <c r="AT233" s="187" t="s">
        <v>526</v>
      </c>
      <c r="AU233" s="187" t="s">
        <v>89</v>
      </c>
      <c r="AY233" s="18" t="s">
        <v>524</v>
      </c>
      <c r="BE233" s="105">
        <f t="shared" si="29"/>
        <v>0</v>
      </c>
      <c r="BF233" s="105">
        <f t="shared" si="30"/>
        <v>0</v>
      </c>
      <c r="BG233" s="105">
        <f t="shared" si="31"/>
        <v>0</v>
      </c>
      <c r="BH233" s="105">
        <f t="shared" si="32"/>
        <v>0</v>
      </c>
      <c r="BI233" s="105">
        <f t="shared" si="33"/>
        <v>0</v>
      </c>
      <c r="BJ233" s="18" t="s">
        <v>89</v>
      </c>
      <c r="BK233" s="188">
        <f t="shared" si="34"/>
        <v>0</v>
      </c>
      <c r="BL233" s="18" t="s">
        <v>644</v>
      </c>
      <c r="BM233" s="187" t="s">
        <v>2677</v>
      </c>
    </row>
    <row r="234" spans="1:65" s="12" customFormat="1" ht="22.95" customHeight="1">
      <c r="B234" s="163"/>
      <c r="D234" s="164" t="s">
        <v>75</v>
      </c>
      <c r="E234" s="174" t="s">
        <v>5672</v>
      </c>
      <c r="F234" s="174" t="s">
        <v>5673</v>
      </c>
      <c r="I234" s="166"/>
      <c r="J234" s="175">
        <f>BK234</f>
        <v>0</v>
      </c>
      <c r="L234" s="163"/>
      <c r="M234" s="168"/>
      <c r="N234" s="169"/>
      <c r="O234" s="169"/>
      <c r="P234" s="170">
        <f>SUM(P235:P286)</f>
        <v>0</v>
      </c>
      <c r="Q234" s="169"/>
      <c r="R234" s="170">
        <f>SUM(R235:R286)</f>
        <v>0</v>
      </c>
      <c r="S234" s="169"/>
      <c r="T234" s="171">
        <f>SUM(T235:T286)</f>
        <v>0</v>
      </c>
      <c r="AR234" s="164" t="s">
        <v>89</v>
      </c>
      <c r="AT234" s="172" t="s">
        <v>75</v>
      </c>
      <c r="AU234" s="172" t="s">
        <v>83</v>
      </c>
      <c r="AY234" s="164" t="s">
        <v>524</v>
      </c>
      <c r="BK234" s="173">
        <f>SUM(BK235:BK286)</f>
        <v>0</v>
      </c>
    </row>
    <row r="235" spans="1:65" s="2" customFormat="1" ht="16.5" customHeight="1">
      <c r="A235" s="35"/>
      <c r="B235" s="144"/>
      <c r="C235" s="176" t="s">
        <v>1787</v>
      </c>
      <c r="D235" s="176" t="s">
        <v>526</v>
      </c>
      <c r="E235" s="177" t="s">
        <v>5674</v>
      </c>
      <c r="F235" s="178" t="s">
        <v>5675</v>
      </c>
      <c r="G235" s="179" t="s">
        <v>529</v>
      </c>
      <c r="H235" s="180">
        <v>46.65</v>
      </c>
      <c r="I235" s="181"/>
      <c r="J235" s="180">
        <f t="shared" ref="J235:J266" si="35">ROUND(I235*H235,3)</f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ref="P235:P266" si="36">O235*H235</f>
        <v>0</v>
      </c>
      <c r="Q235" s="185">
        <v>0</v>
      </c>
      <c r="R235" s="185">
        <f t="shared" ref="R235:R266" si="37">Q235*H235</f>
        <v>0</v>
      </c>
      <c r="S235" s="185">
        <v>0</v>
      </c>
      <c r="T235" s="186">
        <f t="shared" ref="T235:T266" si="38"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644</v>
      </c>
      <c r="AT235" s="187" t="s">
        <v>526</v>
      </c>
      <c r="AU235" s="187" t="s">
        <v>89</v>
      </c>
      <c r="AY235" s="18" t="s">
        <v>524</v>
      </c>
      <c r="BE235" s="105">
        <f t="shared" ref="BE235:BE266" si="39">IF(N235="základná",J235,0)</f>
        <v>0</v>
      </c>
      <c r="BF235" s="105">
        <f t="shared" ref="BF235:BF266" si="40">IF(N235="znížená",J235,0)</f>
        <v>0</v>
      </c>
      <c r="BG235" s="105">
        <f t="shared" ref="BG235:BG266" si="41">IF(N235="zákl. prenesená",J235,0)</f>
        <v>0</v>
      </c>
      <c r="BH235" s="105">
        <f t="shared" ref="BH235:BH266" si="42">IF(N235="zníž. prenesená",J235,0)</f>
        <v>0</v>
      </c>
      <c r="BI235" s="105">
        <f t="shared" ref="BI235:BI266" si="43">IF(N235="nulová",J235,0)</f>
        <v>0</v>
      </c>
      <c r="BJ235" s="18" t="s">
        <v>89</v>
      </c>
      <c r="BK235" s="188">
        <f t="shared" ref="BK235:BK266" si="44">ROUND(I235*H235,3)</f>
        <v>0</v>
      </c>
      <c r="BL235" s="18" t="s">
        <v>644</v>
      </c>
      <c r="BM235" s="187" t="s">
        <v>2691</v>
      </c>
    </row>
    <row r="236" spans="1:65" s="2" customFormat="1" ht="21.75" customHeight="1">
      <c r="A236" s="35"/>
      <c r="B236" s="144"/>
      <c r="C236" s="176" t="s">
        <v>1865</v>
      </c>
      <c r="D236" s="176" t="s">
        <v>526</v>
      </c>
      <c r="E236" s="177" t="s">
        <v>5676</v>
      </c>
      <c r="F236" s="178" t="s">
        <v>5677</v>
      </c>
      <c r="G236" s="179" t="s">
        <v>677</v>
      </c>
      <c r="H236" s="180">
        <v>1.1100000000000001</v>
      </c>
      <c r="I236" s="181"/>
      <c r="J236" s="180">
        <f t="shared" si="35"/>
        <v>0</v>
      </c>
      <c r="K236" s="182"/>
      <c r="L236" s="36"/>
      <c r="M236" s="183" t="s">
        <v>1</v>
      </c>
      <c r="N236" s="184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644</v>
      </c>
      <c r="AT236" s="187" t="s">
        <v>526</v>
      </c>
      <c r="AU236" s="187" t="s">
        <v>89</v>
      </c>
      <c r="AY236" s="18" t="s">
        <v>524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644</v>
      </c>
      <c r="BM236" s="187" t="s">
        <v>2728</v>
      </c>
    </row>
    <row r="237" spans="1:65" s="2" customFormat="1" ht="16.5" customHeight="1">
      <c r="A237" s="35"/>
      <c r="B237" s="144"/>
      <c r="C237" s="176" t="s">
        <v>1870</v>
      </c>
      <c r="D237" s="176" t="s">
        <v>526</v>
      </c>
      <c r="E237" s="177" t="s">
        <v>5678</v>
      </c>
      <c r="F237" s="178" t="s">
        <v>5679</v>
      </c>
      <c r="G237" s="179" t="s">
        <v>879</v>
      </c>
      <c r="H237" s="180">
        <v>616</v>
      </c>
      <c r="I237" s="181"/>
      <c r="J237" s="180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644</v>
      </c>
      <c r="AT237" s="187" t="s">
        <v>526</v>
      </c>
      <c r="AU237" s="187" t="s">
        <v>89</v>
      </c>
      <c r="AY237" s="18" t="s">
        <v>524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644</v>
      </c>
      <c r="BM237" s="187" t="s">
        <v>2750</v>
      </c>
    </row>
    <row r="238" spans="1:65" s="2" customFormat="1" ht="21.75" customHeight="1">
      <c r="A238" s="35"/>
      <c r="B238" s="144"/>
      <c r="C238" s="176" t="s">
        <v>1877</v>
      </c>
      <c r="D238" s="176" t="s">
        <v>526</v>
      </c>
      <c r="E238" s="177" t="s">
        <v>5680</v>
      </c>
      <c r="F238" s="178" t="s">
        <v>5681</v>
      </c>
      <c r="G238" s="179" t="s">
        <v>879</v>
      </c>
      <c r="H238" s="180">
        <v>182</v>
      </c>
      <c r="I238" s="181"/>
      <c r="J238" s="180">
        <f t="shared" si="35"/>
        <v>0</v>
      </c>
      <c r="K238" s="182"/>
      <c r="L238" s="36"/>
      <c r="M238" s="183" t="s">
        <v>1</v>
      </c>
      <c r="N238" s="184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644</v>
      </c>
      <c r="AT238" s="187" t="s">
        <v>526</v>
      </c>
      <c r="AU238" s="187" t="s">
        <v>89</v>
      </c>
      <c r="AY238" s="18" t="s">
        <v>524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644</v>
      </c>
      <c r="BM238" s="187" t="s">
        <v>2759</v>
      </c>
    </row>
    <row r="239" spans="1:65" s="2" customFormat="1" ht="16.5" customHeight="1">
      <c r="A239" s="35"/>
      <c r="B239" s="144"/>
      <c r="C239" s="176" t="s">
        <v>1883</v>
      </c>
      <c r="D239" s="176" t="s">
        <v>526</v>
      </c>
      <c r="E239" s="177" t="s">
        <v>5682</v>
      </c>
      <c r="F239" s="178" t="s">
        <v>5683</v>
      </c>
      <c r="G239" s="179" t="s">
        <v>879</v>
      </c>
      <c r="H239" s="180">
        <v>8</v>
      </c>
      <c r="I239" s="181"/>
      <c r="J239" s="180">
        <f t="shared" si="35"/>
        <v>0</v>
      </c>
      <c r="K239" s="182"/>
      <c r="L239" s="36"/>
      <c r="M239" s="183" t="s">
        <v>1</v>
      </c>
      <c r="N239" s="184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644</v>
      </c>
      <c r="AT239" s="187" t="s">
        <v>526</v>
      </c>
      <c r="AU239" s="187" t="s">
        <v>89</v>
      </c>
      <c r="AY239" s="18" t="s">
        <v>524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644</v>
      </c>
      <c r="BM239" s="187" t="s">
        <v>2769</v>
      </c>
    </row>
    <row r="240" spans="1:65" s="2" customFormat="1" ht="21.75" customHeight="1">
      <c r="A240" s="35"/>
      <c r="B240" s="144"/>
      <c r="C240" s="176" t="s">
        <v>1891</v>
      </c>
      <c r="D240" s="176" t="s">
        <v>526</v>
      </c>
      <c r="E240" s="177" t="s">
        <v>5684</v>
      </c>
      <c r="F240" s="178" t="s">
        <v>5685</v>
      </c>
      <c r="G240" s="179" t="s">
        <v>879</v>
      </c>
      <c r="H240" s="180">
        <v>8</v>
      </c>
      <c r="I240" s="181"/>
      <c r="J240" s="180">
        <f t="shared" si="35"/>
        <v>0</v>
      </c>
      <c r="K240" s="182"/>
      <c r="L240" s="36"/>
      <c r="M240" s="183" t="s">
        <v>1</v>
      </c>
      <c r="N240" s="184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644</v>
      </c>
      <c r="AT240" s="187" t="s">
        <v>526</v>
      </c>
      <c r="AU240" s="187" t="s">
        <v>89</v>
      </c>
      <c r="AY240" s="18" t="s">
        <v>524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644</v>
      </c>
      <c r="BM240" s="187" t="s">
        <v>2777</v>
      </c>
    </row>
    <row r="241" spans="1:65" s="2" customFormat="1" ht="21.75" customHeight="1">
      <c r="A241" s="35"/>
      <c r="B241" s="144"/>
      <c r="C241" s="176" t="s">
        <v>1898</v>
      </c>
      <c r="D241" s="176" t="s">
        <v>526</v>
      </c>
      <c r="E241" s="177" t="s">
        <v>5686</v>
      </c>
      <c r="F241" s="178" t="s">
        <v>5687</v>
      </c>
      <c r="G241" s="179" t="s">
        <v>879</v>
      </c>
      <c r="H241" s="180">
        <v>8</v>
      </c>
      <c r="I241" s="181"/>
      <c r="J241" s="180">
        <f t="shared" si="35"/>
        <v>0</v>
      </c>
      <c r="K241" s="182"/>
      <c r="L241" s="36"/>
      <c r="M241" s="183" t="s">
        <v>1</v>
      </c>
      <c r="N241" s="184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644</v>
      </c>
      <c r="AT241" s="187" t="s">
        <v>526</v>
      </c>
      <c r="AU241" s="187" t="s">
        <v>89</v>
      </c>
      <c r="AY241" s="18" t="s">
        <v>524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644</v>
      </c>
      <c r="BM241" s="187" t="s">
        <v>2787</v>
      </c>
    </row>
    <row r="242" spans="1:65" s="2" customFormat="1" ht="21.75" customHeight="1">
      <c r="A242" s="35"/>
      <c r="B242" s="144"/>
      <c r="C242" s="176" t="s">
        <v>1903</v>
      </c>
      <c r="D242" s="176" t="s">
        <v>526</v>
      </c>
      <c r="E242" s="177" t="s">
        <v>5688</v>
      </c>
      <c r="F242" s="178" t="s">
        <v>5689</v>
      </c>
      <c r="G242" s="179" t="s">
        <v>879</v>
      </c>
      <c r="H242" s="180">
        <v>155</v>
      </c>
      <c r="I242" s="181"/>
      <c r="J242" s="180">
        <f t="shared" si="35"/>
        <v>0</v>
      </c>
      <c r="K242" s="182"/>
      <c r="L242" s="36"/>
      <c r="M242" s="183" t="s">
        <v>1</v>
      </c>
      <c r="N242" s="184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644</v>
      </c>
      <c r="AT242" s="187" t="s">
        <v>526</v>
      </c>
      <c r="AU242" s="187" t="s">
        <v>89</v>
      </c>
      <c r="AY242" s="18" t="s">
        <v>524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644</v>
      </c>
      <c r="BM242" s="187" t="s">
        <v>2799</v>
      </c>
    </row>
    <row r="243" spans="1:65" s="2" customFormat="1" ht="21.75" customHeight="1">
      <c r="A243" s="35"/>
      <c r="B243" s="144"/>
      <c r="C243" s="176" t="s">
        <v>1913</v>
      </c>
      <c r="D243" s="176" t="s">
        <v>526</v>
      </c>
      <c r="E243" s="177" t="s">
        <v>5690</v>
      </c>
      <c r="F243" s="178" t="s">
        <v>5691</v>
      </c>
      <c r="G243" s="179" t="s">
        <v>879</v>
      </c>
      <c r="H243" s="180">
        <v>1</v>
      </c>
      <c r="I243" s="181"/>
      <c r="J243" s="180">
        <f t="shared" si="35"/>
        <v>0</v>
      </c>
      <c r="K243" s="182"/>
      <c r="L243" s="36"/>
      <c r="M243" s="183" t="s">
        <v>1</v>
      </c>
      <c r="N243" s="184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644</v>
      </c>
      <c r="AT243" s="187" t="s">
        <v>526</v>
      </c>
      <c r="AU243" s="187" t="s">
        <v>89</v>
      </c>
      <c r="AY243" s="18" t="s">
        <v>524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644</v>
      </c>
      <c r="BM243" s="187" t="s">
        <v>2809</v>
      </c>
    </row>
    <row r="244" spans="1:65" s="2" customFormat="1" ht="33" customHeight="1">
      <c r="A244" s="35"/>
      <c r="B244" s="144"/>
      <c r="C244" s="221" t="s">
        <v>1944</v>
      </c>
      <c r="D244" s="221" t="s">
        <v>697</v>
      </c>
      <c r="E244" s="222" t="s">
        <v>5692</v>
      </c>
      <c r="F244" s="223" t="s">
        <v>5693</v>
      </c>
      <c r="G244" s="224" t="s">
        <v>879</v>
      </c>
      <c r="H244" s="225">
        <v>1</v>
      </c>
      <c r="I244" s="226"/>
      <c r="J244" s="225">
        <f t="shared" si="35"/>
        <v>0</v>
      </c>
      <c r="K244" s="227"/>
      <c r="L244" s="228"/>
      <c r="M244" s="229" t="s">
        <v>1</v>
      </c>
      <c r="N244" s="230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732</v>
      </c>
      <c r="AT244" s="187" t="s">
        <v>697</v>
      </c>
      <c r="AU244" s="187" t="s">
        <v>89</v>
      </c>
      <c r="AY244" s="18" t="s">
        <v>524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644</v>
      </c>
      <c r="BM244" s="187" t="s">
        <v>2820</v>
      </c>
    </row>
    <row r="245" spans="1:65" s="2" customFormat="1" ht="33" customHeight="1">
      <c r="A245" s="35"/>
      <c r="B245" s="144"/>
      <c r="C245" s="176" t="s">
        <v>1950</v>
      </c>
      <c r="D245" s="176" t="s">
        <v>526</v>
      </c>
      <c r="E245" s="177" t="s">
        <v>5694</v>
      </c>
      <c r="F245" s="178" t="s">
        <v>5695</v>
      </c>
      <c r="G245" s="179" t="s">
        <v>879</v>
      </c>
      <c r="H245" s="180">
        <v>6</v>
      </c>
      <c r="I245" s="181"/>
      <c r="J245" s="180">
        <f t="shared" si="35"/>
        <v>0</v>
      </c>
      <c r="K245" s="182"/>
      <c r="L245" s="36"/>
      <c r="M245" s="183" t="s">
        <v>1</v>
      </c>
      <c r="N245" s="184" t="s">
        <v>42</v>
      </c>
      <c r="O245" s="61"/>
      <c r="P245" s="185">
        <f t="shared" si="36"/>
        <v>0</v>
      </c>
      <c r="Q245" s="185">
        <v>0</v>
      </c>
      <c r="R245" s="185">
        <f t="shared" si="37"/>
        <v>0</v>
      </c>
      <c r="S245" s="185">
        <v>0</v>
      </c>
      <c r="T245" s="186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644</v>
      </c>
      <c r="AT245" s="187" t="s">
        <v>526</v>
      </c>
      <c r="AU245" s="187" t="s">
        <v>89</v>
      </c>
      <c r="AY245" s="18" t="s">
        <v>524</v>
      </c>
      <c r="BE245" s="105">
        <f t="shared" si="39"/>
        <v>0</v>
      </c>
      <c r="BF245" s="105">
        <f t="shared" si="40"/>
        <v>0</v>
      </c>
      <c r="BG245" s="105">
        <f t="shared" si="41"/>
        <v>0</v>
      </c>
      <c r="BH245" s="105">
        <f t="shared" si="42"/>
        <v>0</v>
      </c>
      <c r="BI245" s="105">
        <f t="shared" si="43"/>
        <v>0</v>
      </c>
      <c r="BJ245" s="18" t="s">
        <v>89</v>
      </c>
      <c r="BK245" s="188">
        <f t="shared" si="44"/>
        <v>0</v>
      </c>
      <c r="BL245" s="18" t="s">
        <v>644</v>
      </c>
      <c r="BM245" s="187" t="s">
        <v>2830</v>
      </c>
    </row>
    <row r="246" spans="1:65" s="2" customFormat="1" ht="33" customHeight="1">
      <c r="A246" s="35"/>
      <c r="B246" s="144"/>
      <c r="C246" s="221" t="s">
        <v>1959</v>
      </c>
      <c r="D246" s="221" t="s">
        <v>697</v>
      </c>
      <c r="E246" s="222" t="s">
        <v>5696</v>
      </c>
      <c r="F246" s="223" t="s">
        <v>5697</v>
      </c>
      <c r="G246" s="224" t="s">
        <v>879</v>
      </c>
      <c r="H246" s="225">
        <v>6</v>
      </c>
      <c r="I246" s="226"/>
      <c r="J246" s="225">
        <f t="shared" si="35"/>
        <v>0</v>
      </c>
      <c r="K246" s="227"/>
      <c r="L246" s="228"/>
      <c r="M246" s="229" t="s">
        <v>1</v>
      </c>
      <c r="N246" s="230" t="s">
        <v>42</v>
      </c>
      <c r="O246" s="61"/>
      <c r="P246" s="185">
        <f t="shared" si="36"/>
        <v>0</v>
      </c>
      <c r="Q246" s="185">
        <v>0</v>
      </c>
      <c r="R246" s="185">
        <f t="shared" si="37"/>
        <v>0</v>
      </c>
      <c r="S246" s="185">
        <v>0</v>
      </c>
      <c r="T246" s="186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732</v>
      </c>
      <c r="AT246" s="187" t="s">
        <v>697</v>
      </c>
      <c r="AU246" s="187" t="s">
        <v>89</v>
      </c>
      <c r="AY246" s="18" t="s">
        <v>524</v>
      </c>
      <c r="BE246" s="105">
        <f t="shared" si="39"/>
        <v>0</v>
      </c>
      <c r="BF246" s="105">
        <f t="shared" si="40"/>
        <v>0</v>
      </c>
      <c r="BG246" s="105">
        <f t="shared" si="41"/>
        <v>0</v>
      </c>
      <c r="BH246" s="105">
        <f t="shared" si="42"/>
        <v>0</v>
      </c>
      <c r="BI246" s="105">
        <f t="shared" si="43"/>
        <v>0</v>
      </c>
      <c r="BJ246" s="18" t="s">
        <v>89</v>
      </c>
      <c r="BK246" s="188">
        <f t="shared" si="44"/>
        <v>0</v>
      </c>
      <c r="BL246" s="18" t="s">
        <v>644</v>
      </c>
      <c r="BM246" s="187" t="s">
        <v>2841</v>
      </c>
    </row>
    <row r="247" spans="1:65" s="2" customFormat="1" ht="33" customHeight="1">
      <c r="A247" s="35"/>
      <c r="B247" s="144"/>
      <c r="C247" s="176" t="s">
        <v>1973</v>
      </c>
      <c r="D247" s="176" t="s">
        <v>526</v>
      </c>
      <c r="E247" s="177" t="s">
        <v>5698</v>
      </c>
      <c r="F247" s="178" t="s">
        <v>5699</v>
      </c>
      <c r="G247" s="179" t="s">
        <v>879</v>
      </c>
      <c r="H247" s="180">
        <v>4</v>
      </c>
      <c r="I247" s="181"/>
      <c r="J247" s="180">
        <f t="shared" si="35"/>
        <v>0</v>
      </c>
      <c r="K247" s="182"/>
      <c r="L247" s="36"/>
      <c r="M247" s="183" t="s">
        <v>1</v>
      </c>
      <c r="N247" s="184" t="s">
        <v>42</v>
      </c>
      <c r="O247" s="61"/>
      <c r="P247" s="185">
        <f t="shared" si="36"/>
        <v>0</v>
      </c>
      <c r="Q247" s="185">
        <v>0</v>
      </c>
      <c r="R247" s="185">
        <f t="shared" si="37"/>
        <v>0</v>
      </c>
      <c r="S247" s="185">
        <v>0</v>
      </c>
      <c r="T247" s="186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644</v>
      </c>
      <c r="AT247" s="187" t="s">
        <v>526</v>
      </c>
      <c r="AU247" s="187" t="s">
        <v>89</v>
      </c>
      <c r="AY247" s="18" t="s">
        <v>524</v>
      </c>
      <c r="BE247" s="105">
        <f t="shared" si="39"/>
        <v>0</v>
      </c>
      <c r="BF247" s="105">
        <f t="shared" si="40"/>
        <v>0</v>
      </c>
      <c r="BG247" s="105">
        <f t="shared" si="41"/>
        <v>0</v>
      </c>
      <c r="BH247" s="105">
        <f t="shared" si="42"/>
        <v>0</v>
      </c>
      <c r="BI247" s="105">
        <f t="shared" si="43"/>
        <v>0</v>
      </c>
      <c r="BJ247" s="18" t="s">
        <v>89</v>
      </c>
      <c r="BK247" s="188">
        <f t="shared" si="44"/>
        <v>0</v>
      </c>
      <c r="BL247" s="18" t="s">
        <v>644</v>
      </c>
      <c r="BM247" s="187" t="s">
        <v>2850</v>
      </c>
    </row>
    <row r="248" spans="1:65" s="2" customFormat="1" ht="33" customHeight="1">
      <c r="A248" s="35"/>
      <c r="B248" s="144"/>
      <c r="C248" s="221" t="s">
        <v>1979</v>
      </c>
      <c r="D248" s="221" t="s">
        <v>697</v>
      </c>
      <c r="E248" s="222" t="s">
        <v>5700</v>
      </c>
      <c r="F248" s="223" t="s">
        <v>5701</v>
      </c>
      <c r="G248" s="224" t="s">
        <v>879</v>
      </c>
      <c r="H248" s="225">
        <v>4</v>
      </c>
      <c r="I248" s="226"/>
      <c r="J248" s="225">
        <f t="shared" si="35"/>
        <v>0</v>
      </c>
      <c r="K248" s="227"/>
      <c r="L248" s="228"/>
      <c r="M248" s="229" t="s">
        <v>1</v>
      </c>
      <c r="N248" s="230" t="s">
        <v>42</v>
      </c>
      <c r="O248" s="61"/>
      <c r="P248" s="185">
        <f t="shared" si="36"/>
        <v>0</v>
      </c>
      <c r="Q248" s="185">
        <v>0</v>
      </c>
      <c r="R248" s="185">
        <f t="shared" si="37"/>
        <v>0</v>
      </c>
      <c r="S248" s="185">
        <v>0</v>
      </c>
      <c r="T248" s="186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732</v>
      </c>
      <c r="AT248" s="187" t="s">
        <v>697</v>
      </c>
      <c r="AU248" s="187" t="s">
        <v>89</v>
      </c>
      <c r="AY248" s="18" t="s">
        <v>524</v>
      </c>
      <c r="BE248" s="105">
        <f t="shared" si="39"/>
        <v>0</v>
      </c>
      <c r="BF248" s="105">
        <f t="shared" si="40"/>
        <v>0</v>
      </c>
      <c r="BG248" s="105">
        <f t="shared" si="41"/>
        <v>0</v>
      </c>
      <c r="BH248" s="105">
        <f t="shared" si="42"/>
        <v>0</v>
      </c>
      <c r="BI248" s="105">
        <f t="shared" si="43"/>
        <v>0</v>
      </c>
      <c r="BJ248" s="18" t="s">
        <v>89</v>
      </c>
      <c r="BK248" s="188">
        <f t="shared" si="44"/>
        <v>0</v>
      </c>
      <c r="BL248" s="18" t="s">
        <v>644</v>
      </c>
      <c r="BM248" s="187" t="s">
        <v>2859</v>
      </c>
    </row>
    <row r="249" spans="1:65" s="2" customFormat="1" ht="21.75" customHeight="1">
      <c r="A249" s="35"/>
      <c r="B249" s="144"/>
      <c r="C249" s="176" t="s">
        <v>1984</v>
      </c>
      <c r="D249" s="176" t="s">
        <v>526</v>
      </c>
      <c r="E249" s="177" t="s">
        <v>5702</v>
      </c>
      <c r="F249" s="178" t="s">
        <v>5703</v>
      </c>
      <c r="G249" s="179" t="s">
        <v>879</v>
      </c>
      <c r="H249" s="180">
        <v>1</v>
      </c>
      <c r="I249" s="181"/>
      <c r="J249" s="180">
        <f t="shared" si="35"/>
        <v>0</v>
      </c>
      <c r="K249" s="182"/>
      <c r="L249" s="36"/>
      <c r="M249" s="183" t="s">
        <v>1</v>
      </c>
      <c r="N249" s="184" t="s">
        <v>42</v>
      </c>
      <c r="O249" s="61"/>
      <c r="P249" s="185">
        <f t="shared" si="36"/>
        <v>0</v>
      </c>
      <c r="Q249" s="185">
        <v>0</v>
      </c>
      <c r="R249" s="185">
        <f t="shared" si="37"/>
        <v>0</v>
      </c>
      <c r="S249" s="185">
        <v>0</v>
      </c>
      <c r="T249" s="186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644</v>
      </c>
      <c r="AT249" s="187" t="s">
        <v>526</v>
      </c>
      <c r="AU249" s="187" t="s">
        <v>89</v>
      </c>
      <c r="AY249" s="18" t="s">
        <v>524</v>
      </c>
      <c r="BE249" s="105">
        <f t="shared" si="39"/>
        <v>0</v>
      </c>
      <c r="BF249" s="105">
        <f t="shared" si="40"/>
        <v>0</v>
      </c>
      <c r="BG249" s="105">
        <f t="shared" si="41"/>
        <v>0</v>
      </c>
      <c r="BH249" s="105">
        <f t="shared" si="42"/>
        <v>0</v>
      </c>
      <c r="BI249" s="105">
        <f t="shared" si="43"/>
        <v>0</v>
      </c>
      <c r="BJ249" s="18" t="s">
        <v>89</v>
      </c>
      <c r="BK249" s="188">
        <f t="shared" si="44"/>
        <v>0</v>
      </c>
      <c r="BL249" s="18" t="s">
        <v>644</v>
      </c>
      <c r="BM249" s="187" t="s">
        <v>2867</v>
      </c>
    </row>
    <row r="250" spans="1:65" s="2" customFormat="1" ht="33" customHeight="1">
      <c r="A250" s="35"/>
      <c r="B250" s="144"/>
      <c r="C250" s="221" t="s">
        <v>1989</v>
      </c>
      <c r="D250" s="221" t="s">
        <v>697</v>
      </c>
      <c r="E250" s="222" t="s">
        <v>5704</v>
      </c>
      <c r="F250" s="223" t="s">
        <v>5705</v>
      </c>
      <c r="G250" s="224" t="s">
        <v>879</v>
      </c>
      <c r="H250" s="225">
        <v>1</v>
      </c>
      <c r="I250" s="226"/>
      <c r="J250" s="225">
        <f t="shared" si="35"/>
        <v>0</v>
      </c>
      <c r="K250" s="227"/>
      <c r="L250" s="228"/>
      <c r="M250" s="229" t="s">
        <v>1</v>
      </c>
      <c r="N250" s="230" t="s">
        <v>42</v>
      </c>
      <c r="O250" s="61"/>
      <c r="P250" s="185">
        <f t="shared" si="36"/>
        <v>0</v>
      </c>
      <c r="Q250" s="185">
        <v>0</v>
      </c>
      <c r="R250" s="185">
        <f t="shared" si="37"/>
        <v>0</v>
      </c>
      <c r="S250" s="185">
        <v>0</v>
      </c>
      <c r="T250" s="186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732</v>
      </c>
      <c r="AT250" s="187" t="s">
        <v>697</v>
      </c>
      <c r="AU250" s="187" t="s">
        <v>89</v>
      </c>
      <c r="AY250" s="18" t="s">
        <v>524</v>
      </c>
      <c r="BE250" s="105">
        <f t="shared" si="39"/>
        <v>0</v>
      </c>
      <c r="BF250" s="105">
        <f t="shared" si="40"/>
        <v>0</v>
      </c>
      <c r="BG250" s="105">
        <f t="shared" si="41"/>
        <v>0</v>
      </c>
      <c r="BH250" s="105">
        <f t="shared" si="42"/>
        <v>0</v>
      </c>
      <c r="BI250" s="105">
        <f t="shared" si="43"/>
        <v>0</v>
      </c>
      <c r="BJ250" s="18" t="s">
        <v>89</v>
      </c>
      <c r="BK250" s="188">
        <f t="shared" si="44"/>
        <v>0</v>
      </c>
      <c r="BL250" s="18" t="s">
        <v>644</v>
      </c>
      <c r="BM250" s="187" t="s">
        <v>2882</v>
      </c>
    </row>
    <row r="251" spans="1:65" s="2" customFormat="1" ht="21.75" customHeight="1">
      <c r="A251" s="35"/>
      <c r="B251" s="144"/>
      <c r="C251" s="176" t="s">
        <v>1994</v>
      </c>
      <c r="D251" s="176" t="s">
        <v>526</v>
      </c>
      <c r="E251" s="177" t="s">
        <v>5706</v>
      </c>
      <c r="F251" s="178" t="s">
        <v>5707</v>
      </c>
      <c r="G251" s="179" t="s">
        <v>879</v>
      </c>
      <c r="H251" s="180">
        <v>7</v>
      </c>
      <c r="I251" s="181"/>
      <c r="J251" s="180">
        <f t="shared" si="35"/>
        <v>0</v>
      </c>
      <c r="K251" s="182"/>
      <c r="L251" s="36"/>
      <c r="M251" s="183" t="s">
        <v>1</v>
      </c>
      <c r="N251" s="184" t="s">
        <v>42</v>
      </c>
      <c r="O251" s="61"/>
      <c r="P251" s="185">
        <f t="shared" si="36"/>
        <v>0</v>
      </c>
      <c r="Q251" s="185">
        <v>0</v>
      </c>
      <c r="R251" s="185">
        <f t="shared" si="37"/>
        <v>0</v>
      </c>
      <c r="S251" s="185">
        <v>0</v>
      </c>
      <c r="T251" s="186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644</v>
      </c>
      <c r="AT251" s="187" t="s">
        <v>526</v>
      </c>
      <c r="AU251" s="187" t="s">
        <v>89</v>
      </c>
      <c r="AY251" s="18" t="s">
        <v>524</v>
      </c>
      <c r="BE251" s="105">
        <f t="shared" si="39"/>
        <v>0</v>
      </c>
      <c r="BF251" s="105">
        <f t="shared" si="40"/>
        <v>0</v>
      </c>
      <c r="BG251" s="105">
        <f t="shared" si="41"/>
        <v>0</v>
      </c>
      <c r="BH251" s="105">
        <f t="shared" si="42"/>
        <v>0</v>
      </c>
      <c r="BI251" s="105">
        <f t="shared" si="43"/>
        <v>0</v>
      </c>
      <c r="BJ251" s="18" t="s">
        <v>89</v>
      </c>
      <c r="BK251" s="188">
        <f t="shared" si="44"/>
        <v>0</v>
      </c>
      <c r="BL251" s="18" t="s">
        <v>644</v>
      </c>
      <c r="BM251" s="187" t="s">
        <v>2892</v>
      </c>
    </row>
    <row r="252" spans="1:65" s="2" customFormat="1" ht="33" customHeight="1">
      <c r="A252" s="35"/>
      <c r="B252" s="144"/>
      <c r="C252" s="221" t="s">
        <v>2013</v>
      </c>
      <c r="D252" s="221" t="s">
        <v>697</v>
      </c>
      <c r="E252" s="222" t="s">
        <v>5708</v>
      </c>
      <c r="F252" s="223" t="s">
        <v>5709</v>
      </c>
      <c r="G252" s="224" t="s">
        <v>879</v>
      </c>
      <c r="H252" s="225">
        <v>3</v>
      </c>
      <c r="I252" s="226"/>
      <c r="J252" s="225">
        <f t="shared" si="35"/>
        <v>0</v>
      </c>
      <c r="K252" s="227"/>
      <c r="L252" s="228"/>
      <c r="M252" s="229" t="s">
        <v>1</v>
      </c>
      <c r="N252" s="230" t="s">
        <v>42</v>
      </c>
      <c r="O252" s="61"/>
      <c r="P252" s="185">
        <f t="shared" si="36"/>
        <v>0</v>
      </c>
      <c r="Q252" s="185">
        <v>0</v>
      </c>
      <c r="R252" s="185">
        <f t="shared" si="37"/>
        <v>0</v>
      </c>
      <c r="S252" s="185">
        <v>0</v>
      </c>
      <c r="T252" s="186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732</v>
      </c>
      <c r="AT252" s="187" t="s">
        <v>697</v>
      </c>
      <c r="AU252" s="187" t="s">
        <v>89</v>
      </c>
      <c r="AY252" s="18" t="s">
        <v>524</v>
      </c>
      <c r="BE252" s="105">
        <f t="shared" si="39"/>
        <v>0</v>
      </c>
      <c r="BF252" s="105">
        <f t="shared" si="40"/>
        <v>0</v>
      </c>
      <c r="BG252" s="105">
        <f t="shared" si="41"/>
        <v>0</v>
      </c>
      <c r="BH252" s="105">
        <f t="shared" si="42"/>
        <v>0</v>
      </c>
      <c r="BI252" s="105">
        <f t="shared" si="43"/>
        <v>0</v>
      </c>
      <c r="BJ252" s="18" t="s">
        <v>89</v>
      </c>
      <c r="BK252" s="188">
        <f t="shared" si="44"/>
        <v>0</v>
      </c>
      <c r="BL252" s="18" t="s">
        <v>644</v>
      </c>
      <c r="BM252" s="187" t="s">
        <v>2913</v>
      </c>
    </row>
    <row r="253" spans="1:65" s="2" customFormat="1" ht="33" customHeight="1">
      <c r="A253" s="35"/>
      <c r="B253" s="144"/>
      <c r="C253" s="221" t="s">
        <v>2019</v>
      </c>
      <c r="D253" s="221" t="s">
        <v>697</v>
      </c>
      <c r="E253" s="222" t="s">
        <v>5710</v>
      </c>
      <c r="F253" s="223" t="s">
        <v>5711</v>
      </c>
      <c r="G253" s="224" t="s">
        <v>879</v>
      </c>
      <c r="H253" s="225">
        <v>4</v>
      </c>
      <c r="I253" s="226"/>
      <c r="J253" s="225">
        <f t="shared" si="35"/>
        <v>0</v>
      </c>
      <c r="K253" s="227"/>
      <c r="L253" s="228"/>
      <c r="M253" s="229" t="s">
        <v>1</v>
      </c>
      <c r="N253" s="230" t="s">
        <v>42</v>
      </c>
      <c r="O253" s="61"/>
      <c r="P253" s="185">
        <f t="shared" si="36"/>
        <v>0</v>
      </c>
      <c r="Q253" s="185">
        <v>0</v>
      </c>
      <c r="R253" s="185">
        <f t="shared" si="37"/>
        <v>0</v>
      </c>
      <c r="S253" s="185">
        <v>0</v>
      </c>
      <c r="T253" s="186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732</v>
      </c>
      <c r="AT253" s="187" t="s">
        <v>697</v>
      </c>
      <c r="AU253" s="187" t="s">
        <v>89</v>
      </c>
      <c r="AY253" s="18" t="s">
        <v>524</v>
      </c>
      <c r="BE253" s="105">
        <f t="shared" si="39"/>
        <v>0</v>
      </c>
      <c r="BF253" s="105">
        <f t="shared" si="40"/>
        <v>0</v>
      </c>
      <c r="BG253" s="105">
        <f t="shared" si="41"/>
        <v>0</v>
      </c>
      <c r="BH253" s="105">
        <f t="shared" si="42"/>
        <v>0</v>
      </c>
      <c r="BI253" s="105">
        <f t="shared" si="43"/>
        <v>0</v>
      </c>
      <c r="BJ253" s="18" t="s">
        <v>89</v>
      </c>
      <c r="BK253" s="188">
        <f t="shared" si="44"/>
        <v>0</v>
      </c>
      <c r="BL253" s="18" t="s">
        <v>644</v>
      </c>
      <c r="BM253" s="187" t="s">
        <v>2951</v>
      </c>
    </row>
    <row r="254" spans="1:65" s="2" customFormat="1" ht="21.75" customHeight="1">
      <c r="A254" s="35"/>
      <c r="B254" s="144"/>
      <c r="C254" s="176" t="s">
        <v>2024</v>
      </c>
      <c r="D254" s="176" t="s">
        <v>526</v>
      </c>
      <c r="E254" s="177" t="s">
        <v>5712</v>
      </c>
      <c r="F254" s="178" t="s">
        <v>5713</v>
      </c>
      <c r="G254" s="179" t="s">
        <v>879</v>
      </c>
      <c r="H254" s="180">
        <v>11</v>
      </c>
      <c r="I254" s="181"/>
      <c r="J254" s="180">
        <f t="shared" si="35"/>
        <v>0</v>
      </c>
      <c r="K254" s="182"/>
      <c r="L254" s="36"/>
      <c r="M254" s="183" t="s">
        <v>1</v>
      </c>
      <c r="N254" s="184" t="s">
        <v>42</v>
      </c>
      <c r="O254" s="61"/>
      <c r="P254" s="185">
        <f t="shared" si="36"/>
        <v>0</v>
      </c>
      <c r="Q254" s="185">
        <v>0</v>
      </c>
      <c r="R254" s="185">
        <f t="shared" si="37"/>
        <v>0</v>
      </c>
      <c r="S254" s="185">
        <v>0</v>
      </c>
      <c r="T254" s="186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644</v>
      </c>
      <c r="AT254" s="187" t="s">
        <v>526</v>
      </c>
      <c r="AU254" s="187" t="s">
        <v>89</v>
      </c>
      <c r="AY254" s="18" t="s">
        <v>524</v>
      </c>
      <c r="BE254" s="105">
        <f t="shared" si="39"/>
        <v>0</v>
      </c>
      <c r="BF254" s="105">
        <f t="shared" si="40"/>
        <v>0</v>
      </c>
      <c r="BG254" s="105">
        <f t="shared" si="41"/>
        <v>0</v>
      </c>
      <c r="BH254" s="105">
        <f t="shared" si="42"/>
        <v>0</v>
      </c>
      <c r="BI254" s="105">
        <f t="shared" si="43"/>
        <v>0</v>
      </c>
      <c r="BJ254" s="18" t="s">
        <v>89</v>
      </c>
      <c r="BK254" s="188">
        <f t="shared" si="44"/>
        <v>0</v>
      </c>
      <c r="BL254" s="18" t="s">
        <v>644</v>
      </c>
      <c r="BM254" s="187" t="s">
        <v>2967</v>
      </c>
    </row>
    <row r="255" spans="1:65" s="2" customFormat="1" ht="33" customHeight="1">
      <c r="A255" s="35"/>
      <c r="B255" s="144"/>
      <c r="C255" s="221" t="s">
        <v>2029</v>
      </c>
      <c r="D255" s="221" t="s">
        <v>697</v>
      </c>
      <c r="E255" s="222" t="s">
        <v>5714</v>
      </c>
      <c r="F255" s="223" t="s">
        <v>5715</v>
      </c>
      <c r="G255" s="224" t="s">
        <v>879</v>
      </c>
      <c r="H255" s="225">
        <v>3</v>
      </c>
      <c r="I255" s="226"/>
      <c r="J255" s="225">
        <f t="shared" si="35"/>
        <v>0</v>
      </c>
      <c r="K255" s="227"/>
      <c r="L255" s="228"/>
      <c r="M255" s="229" t="s">
        <v>1</v>
      </c>
      <c r="N255" s="230" t="s">
        <v>42</v>
      </c>
      <c r="O255" s="61"/>
      <c r="P255" s="185">
        <f t="shared" si="36"/>
        <v>0</v>
      </c>
      <c r="Q255" s="185">
        <v>0</v>
      </c>
      <c r="R255" s="185">
        <f t="shared" si="37"/>
        <v>0</v>
      </c>
      <c r="S255" s="185">
        <v>0</v>
      </c>
      <c r="T255" s="186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732</v>
      </c>
      <c r="AT255" s="187" t="s">
        <v>697</v>
      </c>
      <c r="AU255" s="187" t="s">
        <v>89</v>
      </c>
      <c r="AY255" s="18" t="s">
        <v>524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89</v>
      </c>
      <c r="BK255" s="188">
        <f t="shared" si="44"/>
        <v>0</v>
      </c>
      <c r="BL255" s="18" t="s">
        <v>644</v>
      </c>
      <c r="BM255" s="187" t="s">
        <v>3003</v>
      </c>
    </row>
    <row r="256" spans="1:65" s="2" customFormat="1" ht="33" customHeight="1">
      <c r="A256" s="35"/>
      <c r="B256" s="144"/>
      <c r="C256" s="221" t="s">
        <v>2033</v>
      </c>
      <c r="D256" s="221" t="s">
        <v>697</v>
      </c>
      <c r="E256" s="222" t="s">
        <v>5716</v>
      </c>
      <c r="F256" s="223" t="s">
        <v>5717</v>
      </c>
      <c r="G256" s="224" t="s">
        <v>879</v>
      </c>
      <c r="H256" s="225">
        <v>4</v>
      </c>
      <c r="I256" s="226"/>
      <c r="J256" s="225">
        <f t="shared" si="35"/>
        <v>0</v>
      </c>
      <c r="K256" s="227"/>
      <c r="L256" s="228"/>
      <c r="M256" s="229" t="s">
        <v>1</v>
      </c>
      <c r="N256" s="230" t="s">
        <v>42</v>
      </c>
      <c r="O256" s="61"/>
      <c r="P256" s="185">
        <f t="shared" si="36"/>
        <v>0</v>
      </c>
      <c r="Q256" s="185">
        <v>0</v>
      </c>
      <c r="R256" s="185">
        <f t="shared" si="37"/>
        <v>0</v>
      </c>
      <c r="S256" s="185">
        <v>0</v>
      </c>
      <c r="T256" s="186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732</v>
      </c>
      <c r="AT256" s="187" t="s">
        <v>697</v>
      </c>
      <c r="AU256" s="187" t="s">
        <v>89</v>
      </c>
      <c r="AY256" s="18" t="s">
        <v>524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89</v>
      </c>
      <c r="BK256" s="188">
        <f t="shared" si="44"/>
        <v>0</v>
      </c>
      <c r="BL256" s="18" t="s">
        <v>644</v>
      </c>
      <c r="BM256" s="187" t="s">
        <v>3017</v>
      </c>
    </row>
    <row r="257" spans="1:65" s="2" customFormat="1" ht="33" customHeight="1">
      <c r="A257" s="35"/>
      <c r="B257" s="144"/>
      <c r="C257" s="221" t="s">
        <v>2039</v>
      </c>
      <c r="D257" s="221" t="s">
        <v>697</v>
      </c>
      <c r="E257" s="222" t="s">
        <v>5718</v>
      </c>
      <c r="F257" s="223" t="s">
        <v>5719</v>
      </c>
      <c r="G257" s="224" t="s">
        <v>879</v>
      </c>
      <c r="H257" s="225">
        <v>2</v>
      </c>
      <c r="I257" s="226"/>
      <c r="J257" s="225">
        <f t="shared" si="35"/>
        <v>0</v>
      </c>
      <c r="K257" s="227"/>
      <c r="L257" s="228"/>
      <c r="M257" s="229" t="s">
        <v>1</v>
      </c>
      <c r="N257" s="230" t="s">
        <v>42</v>
      </c>
      <c r="O257" s="61"/>
      <c r="P257" s="185">
        <f t="shared" si="36"/>
        <v>0</v>
      </c>
      <c r="Q257" s="185">
        <v>0</v>
      </c>
      <c r="R257" s="185">
        <f t="shared" si="37"/>
        <v>0</v>
      </c>
      <c r="S257" s="185">
        <v>0</v>
      </c>
      <c r="T257" s="186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732</v>
      </c>
      <c r="AT257" s="187" t="s">
        <v>697</v>
      </c>
      <c r="AU257" s="187" t="s">
        <v>89</v>
      </c>
      <c r="AY257" s="18" t="s">
        <v>524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89</v>
      </c>
      <c r="BK257" s="188">
        <f t="shared" si="44"/>
        <v>0</v>
      </c>
      <c r="BL257" s="18" t="s">
        <v>644</v>
      </c>
      <c r="BM257" s="187" t="s">
        <v>3028</v>
      </c>
    </row>
    <row r="258" spans="1:65" s="2" customFormat="1" ht="33" customHeight="1">
      <c r="A258" s="35"/>
      <c r="B258" s="144"/>
      <c r="C258" s="221" t="s">
        <v>2043</v>
      </c>
      <c r="D258" s="221" t="s">
        <v>697</v>
      </c>
      <c r="E258" s="222" t="s">
        <v>5720</v>
      </c>
      <c r="F258" s="223" t="s">
        <v>5721</v>
      </c>
      <c r="G258" s="224" t="s">
        <v>879</v>
      </c>
      <c r="H258" s="225">
        <v>2</v>
      </c>
      <c r="I258" s="226"/>
      <c r="J258" s="225">
        <f t="shared" si="35"/>
        <v>0</v>
      </c>
      <c r="K258" s="227"/>
      <c r="L258" s="228"/>
      <c r="M258" s="229" t="s">
        <v>1</v>
      </c>
      <c r="N258" s="230" t="s">
        <v>42</v>
      </c>
      <c r="O258" s="61"/>
      <c r="P258" s="185">
        <f t="shared" si="36"/>
        <v>0</v>
      </c>
      <c r="Q258" s="185">
        <v>0</v>
      </c>
      <c r="R258" s="185">
        <f t="shared" si="37"/>
        <v>0</v>
      </c>
      <c r="S258" s="185">
        <v>0</v>
      </c>
      <c r="T258" s="186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732</v>
      </c>
      <c r="AT258" s="187" t="s">
        <v>697</v>
      </c>
      <c r="AU258" s="187" t="s">
        <v>89</v>
      </c>
      <c r="AY258" s="18" t="s">
        <v>524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89</v>
      </c>
      <c r="BK258" s="188">
        <f t="shared" si="44"/>
        <v>0</v>
      </c>
      <c r="BL258" s="18" t="s">
        <v>644</v>
      </c>
      <c r="BM258" s="187" t="s">
        <v>3059</v>
      </c>
    </row>
    <row r="259" spans="1:65" s="2" customFormat="1" ht="33" customHeight="1">
      <c r="A259" s="35"/>
      <c r="B259" s="144"/>
      <c r="C259" s="176" t="s">
        <v>2049</v>
      </c>
      <c r="D259" s="176" t="s">
        <v>526</v>
      </c>
      <c r="E259" s="177" t="s">
        <v>5722</v>
      </c>
      <c r="F259" s="178" t="s">
        <v>5723</v>
      </c>
      <c r="G259" s="179" t="s">
        <v>879</v>
      </c>
      <c r="H259" s="180">
        <v>9</v>
      </c>
      <c r="I259" s="181"/>
      <c r="J259" s="180">
        <f t="shared" si="35"/>
        <v>0</v>
      </c>
      <c r="K259" s="182"/>
      <c r="L259" s="36"/>
      <c r="M259" s="183" t="s">
        <v>1</v>
      </c>
      <c r="N259" s="184" t="s">
        <v>42</v>
      </c>
      <c r="O259" s="61"/>
      <c r="P259" s="185">
        <f t="shared" si="36"/>
        <v>0</v>
      </c>
      <c r="Q259" s="185">
        <v>0</v>
      </c>
      <c r="R259" s="185">
        <f t="shared" si="37"/>
        <v>0</v>
      </c>
      <c r="S259" s="185">
        <v>0</v>
      </c>
      <c r="T259" s="186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644</v>
      </c>
      <c r="AT259" s="187" t="s">
        <v>526</v>
      </c>
      <c r="AU259" s="187" t="s">
        <v>89</v>
      </c>
      <c r="AY259" s="18" t="s">
        <v>524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89</v>
      </c>
      <c r="BK259" s="188">
        <f t="shared" si="44"/>
        <v>0</v>
      </c>
      <c r="BL259" s="18" t="s">
        <v>644</v>
      </c>
      <c r="BM259" s="187" t="s">
        <v>3068</v>
      </c>
    </row>
    <row r="260" spans="1:65" s="2" customFormat="1" ht="33" customHeight="1">
      <c r="A260" s="35"/>
      <c r="B260" s="144"/>
      <c r="C260" s="221" t="s">
        <v>2054</v>
      </c>
      <c r="D260" s="221" t="s">
        <v>697</v>
      </c>
      <c r="E260" s="222" t="s">
        <v>5724</v>
      </c>
      <c r="F260" s="223" t="s">
        <v>5725</v>
      </c>
      <c r="G260" s="224" t="s">
        <v>879</v>
      </c>
      <c r="H260" s="225">
        <v>1</v>
      </c>
      <c r="I260" s="226"/>
      <c r="J260" s="225">
        <f t="shared" si="35"/>
        <v>0</v>
      </c>
      <c r="K260" s="227"/>
      <c r="L260" s="228"/>
      <c r="M260" s="229" t="s">
        <v>1</v>
      </c>
      <c r="N260" s="230" t="s">
        <v>42</v>
      </c>
      <c r="O260" s="61"/>
      <c r="P260" s="185">
        <f t="shared" si="36"/>
        <v>0</v>
      </c>
      <c r="Q260" s="185">
        <v>0</v>
      </c>
      <c r="R260" s="185">
        <f t="shared" si="37"/>
        <v>0</v>
      </c>
      <c r="S260" s="185">
        <v>0</v>
      </c>
      <c r="T260" s="186">
        <f t="shared" si="3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732</v>
      </c>
      <c r="AT260" s="187" t="s">
        <v>697</v>
      </c>
      <c r="AU260" s="187" t="s">
        <v>89</v>
      </c>
      <c r="AY260" s="18" t="s">
        <v>524</v>
      </c>
      <c r="BE260" s="105">
        <f t="shared" si="39"/>
        <v>0</v>
      </c>
      <c r="BF260" s="105">
        <f t="shared" si="40"/>
        <v>0</v>
      </c>
      <c r="BG260" s="105">
        <f t="shared" si="41"/>
        <v>0</v>
      </c>
      <c r="BH260" s="105">
        <f t="shared" si="42"/>
        <v>0</v>
      </c>
      <c r="BI260" s="105">
        <f t="shared" si="43"/>
        <v>0</v>
      </c>
      <c r="BJ260" s="18" t="s">
        <v>89</v>
      </c>
      <c r="BK260" s="188">
        <f t="shared" si="44"/>
        <v>0</v>
      </c>
      <c r="BL260" s="18" t="s">
        <v>644</v>
      </c>
      <c r="BM260" s="187" t="s">
        <v>3079</v>
      </c>
    </row>
    <row r="261" spans="1:65" s="2" customFormat="1" ht="33" customHeight="1">
      <c r="A261" s="35"/>
      <c r="B261" s="144"/>
      <c r="C261" s="221" t="s">
        <v>2060</v>
      </c>
      <c r="D261" s="221" t="s">
        <v>697</v>
      </c>
      <c r="E261" s="222" t="s">
        <v>5726</v>
      </c>
      <c r="F261" s="223" t="s">
        <v>5727</v>
      </c>
      <c r="G261" s="224" t="s">
        <v>879</v>
      </c>
      <c r="H261" s="225">
        <v>1</v>
      </c>
      <c r="I261" s="226"/>
      <c r="J261" s="225">
        <f t="shared" si="35"/>
        <v>0</v>
      </c>
      <c r="K261" s="227"/>
      <c r="L261" s="228"/>
      <c r="M261" s="229" t="s">
        <v>1</v>
      </c>
      <c r="N261" s="230" t="s">
        <v>42</v>
      </c>
      <c r="O261" s="61"/>
      <c r="P261" s="185">
        <f t="shared" si="36"/>
        <v>0</v>
      </c>
      <c r="Q261" s="185">
        <v>0</v>
      </c>
      <c r="R261" s="185">
        <f t="shared" si="37"/>
        <v>0</v>
      </c>
      <c r="S261" s="185">
        <v>0</v>
      </c>
      <c r="T261" s="186">
        <f t="shared" si="3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732</v>
      </c>
      <c r="AT261" s="187" t="s">
        <v>697</v>
      </c>
      <c r="AU261" s="187" t="s">
        <v>89</v>
      </c>
      <c r="AY261" s="18" t="s">
        <v>524</v>
      </c>
      <c r="BE261" s="105">
        <f t="shared" si="39"/>
        <v>0</v>
      </c>
      <c r="BF261" s="105">
        <f t="shared" si="40"/>
        <v>0</v>
      </c>
      <c r="BG261" s="105">
        <f t="shared" si="41"/>
        <v>0</v>
      </c>
      <c r="BH261" s="105">
        <f t="shared" si="42"/>
        <v>0</v>
      </c>
      <c r="BI261" s="105">
        <f t="shared" si="43"/>
        <v>0</v>
      </c>
      <c r="BJ261" s="18" t="s">
        <v>89</v>
      </c>
      <c r="BK261" s="188">
        <f t="shared" si="44"/>
        <v>0</v>
      </c>
      <c r="BL261" s="18" t="s">
        <v>644</v>
      </c>
      <c r="BM261" s="187" t="s">
        <v>3088</v>
      </c>
    </row>
    <row r="262" spans="1:65" s="2" customFormat="1" ht="33" customHeight="1">
      <c r="A262" s="35"/>
      <c r="B262" s="144"/>
      <c r="C262" s="221" t="s">
        <v>2067</v>
      </c>
      <c r="D262" s="221" t="s">
        <v>697</v>
      </c>
      <c r="E262" s="222" t="s">
        <v>5728</v>
      </c>
      <c r="F262" s="223" t="s">
        <v>5729</v>
      </c>
      <c r="G262" s="224" t="s">
        <v>879</v>
      </c>
      <c r="H262" s="225">
        <v>1</v>
      </c>
      <c r="I262" s="226"/>
      <c r="J262" s="225">
        <f t="shared" si="35"/>
        <v>0</v>
      </c>
      <c r="K262" s="227"/>
      <c r="L262" s="228"/>
      <c r="M262" s="229" t="s">
        <v>1</v>
      </c>
      <c r="N262" s="230" t="s">
        <v>42</v>
      </c>
      <c r="O262" s="61"/>
      <c r="P262" s="185">
        <f t="shared" si="36"/>
        <v>0</v>
      </c>
      <c r="Q262" s="185">
        <v>0</v>
      </c>
      <c r="R262" s="185">
        <f t="shared" si="37"/>
        <v>0</v>
      </c>
      <c r="S262" s="185">
        <v>0</v>
      </c>
      <c r="T262" s="186">
        <f t="shared" si="3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732</v>
      </c>
      <c r="AT262" s="187" t="s">
        <v>697</v>
      </c>
      <c r="AU262" s="187" t="s">
        <v>89</v>
      </c>
      <c r="AY262" s="18" t="s">
        <v>524</v>
      </c>
      <c r="BE262" s="105">
        <f t="shared" si="39"/>
        <v>0</v>
      </c>
      <c r="BF262" s="105">
        <f t="shared" si="40"/>
        <v>0</v>
      </c>
      <c r="BG262" s="105">
        <f t="shared" si="41"/>
        <v>0</v>
      </c>
      <c r="BH262" s="105">
        <f t="shared" si="42"/>
        <v>0</v>
      </c>
      <c r="BI262" s="105">
        <f t="shared" si="43"/>
        <v>0</v>
      </c>
      <c r="BJ262" s="18" t="s">
        <v>89</v>
      </c>
      <c r="BK262" s="188">
        <f t="shared" si="44"/>
        <v>0</v>
      </c>
      <c r="BL262" s="18" t="s">
        <v>644</v>
      </c>
      <c r="BM262" s="187" t="s">
        <v>3099</v>
      </c>
    </row>
    <row r="263" spans="1:65" s="2" customFormat="1" ht="33" customHeight="1">
      <c r="A263" s="35"/>
      <c r="B263" s="144"/>
      <c r="C263" s="221" t="s">
        <v>2072</v>
      </c>
      <c r="D263" s="221" t="s">
        <v>697</v>
      </c>
      <c r="E263" s="222" t="s">
        <v>5730</v>
      </c>
      <c r="F263" s="223" t="s">
        <v>5731</v>
      </c>
      <c r="G263" s="224" t="s">
        <v>879</v>
      </c>
      <c r="H263" s="225">
        <v>6</v>
      </c>
      <c r="I263" s="226"/>
      <c r="J263" s="225">
        <f t="shared" si="35"/>
        <v>0</v>
      </c>
      <c r="K263" s="227"/>
      <c r="L263" s="228"/>
      <c r="M263" s="229" t="s">
        <v>1</v>
      </c>
      <c r="N263" s="230" t="s">
        <v>42</v>
      </c>
      <c r="O263" s="61"/>
      <c r="P263" s="185">
        <f t="shared" si="36"/>
        <v>0</v>
      </c>
      <c r="Q263" s="185">
        <v>0</v>
      </c>
      <c r="R263" s="185">
        <f t="shared" si="37"/>
        <v>0</v>
      </c>
      <c r="S263" s="185">
        <v>0</v>
      </c>
      <c r="T263" s="186">
        <f t="shared" si="3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732</v>
      </c>
      <c r="AT263" s="187" t="s">
        <v>697</v>
      </c>
      <c r="AU263" s="187" t="s">
        <v>89</v>
      </c>
      <c r="AY263" s="18" t="s">
        <v>524</v>
      </c>
      <c r="BE263" s="105">
        <f t="shared" si="39"/>
        <v>0</v>
      </c>
      <c r="BF263" s="105">
        <f t="shared" si="40"/>
        <v>0</v>
      </c>
      <c r="BG263" s="105">
        <f t="shared" si="41"/>
        <v>0</v>
      </c>
      <c r="BH263" s="105">
        <f t="shared" si="42"/>
        <v>0</v>
      </c>
      <c r="BI263" s="105">
        <f t="shared" si="43"/>
        <v>0</v>
      </c>
      <c r="BJ263" s="18" t="s">
        <v>89</v>
      </c>
      <c r="BK263" s="188">
        <f t="shared" si="44"/>
        <v>0</v>
      </c>
      <c r="BL263" s="18" t="s">
        <v>644</v>
      </c>
      <c r="BM263" s="187" t="s">
        <v>3110</v>
      </c>
    </row>
    <row r="264" spans="1:65" s="2" customFormat="1" ht="33" customHeight="1">
      <c r="A264" s="35"/>
      <c r="B264" s="144"/>
      <c r="C264" s="176" t="s">
        <v>2076</v>
      </c>
      <c r="D264" s="176" t="s">
        <v>526</v>
      </c>
      <c r="E264" s="177" t="s">
        <v>5732</v>
      </c>
      <c r="F264" s="178" t="s">
        <v>5733</v>
      </c>
      <c r="G264" s="179" t="s">
        <v>879</v>
      </c>
      <c r="H264" s="180">
        <v>28</v>
      </c>
      <c r="I264" s="181"/>
      <c r="J264" s="180">
        <f t="shared" si="35"/>
        <v>0</v>
      </c>
      <c r="K264" s="182"/>
      <c r="L264" s="36"/>
      <c r="M264" s="183" t="s">
        <v>1</v>
      </c>
      <c r="N264" s="184" t="s">
        <v>42</v>
      </c>
      <c r="O264" s="61"/>
      <c r="P264" s="185">
        <f t="shared" si="36"/>
        <v>0</v>
      </c>
      <c r="Q264" s="185">
        <v>0</v>
      </c>
      <c r="R264" s="185">
        <f t="shared" si="37"/>
        <v>0</v>
      </c>
      <c r="S264" s="185">
        <v>0</v>
      </c>
      <c r="T264" s="186">
        <f t="shared" si="3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644</v>
      </c>
      <c r="AT264" s="187" t="s">
        <v>526</v>
      </c>
      <c r="AU264" s="187" t="s">
        <v>89</v>
      </c>
      <c r="AY264" s="18" t="s">
        <v>524</v>
      </c>
      <c r="BE264" s="105">
        <f t="shared" si="39"/>
        <v>0</v>
      </c>
      <c r="BF264" s="105">
        <f t="shared" si="40"/>
        <v>0</v>
      </c>
      <c r="BG264" s="105">
        <f t="shared" si="41"/>
        <v>0</v>
      </c>
      <c r="BH264" s="105">
        <f t="shared" si="42"/>
        <v>0</v>
      </c>
      <c r="BI264" s="105">
        <f t="shared" si="43"/>
        <v>0</v>
      </c>
      <c r="BJ264" s="18" t="s">
        <v>89</v>
      </c>
      <c r="BK264" s="188">
        <f t="shared" si="44"/>
        <v>0</v>
      </c>
      <c r="BL264" s="18" t="s">
        <v>644</v>
      </c>
      <c r="BM264" s="187" t="s">
        <v>3119</v>
      </c>
    </row>
    <row r="265" spans="1:65" s="2" customFormat="1" ht="33" customHeight="1">
      <c r="A265" s="35"/>
      <c r="B265" s="144"/>
      <c r="C265" s="221" t="s">
        <v>2081</v>
      </c>
      <c r="D265" s="221" t="s">
        <v>697</v>
      </c>
      <c r="E265" s="222" t="s">
        <v>5734</v>
      </c>
      <c r="F265" s="223" t="s">
        <v>5735</v>
      </c>
      <c r="G265" s="224" t="s">
        <v>879</v>
      </c>
      <c r="H265" s="225">
        <v>2</v>
      </c>
      <c r="I265" s="226"/>
      <c r="J265" s="225">
        <f t="shared" si="35"/>
        <v>0</v>
      </c>
      <c r="K265" s="227"/>
      <c r="L265" s="228"/>
      <c r="M265" s="229" t="s">
        <v>1</v>
      </c>
      <c r="N265" s="230" t="s">
        <v>42</v>
      </c>
      <c r="O265" s="61"/>
      <c r="P265" s="185">
        <f t="shared" si="36"/>
        <v>0</v>
      </c>
      <c r="Q265" s="185">
        <v>0</v>
      </c>
      <c r="R265" s="185">
        <f t="shared" si="37"/>
        <v>0</v>
      </c>
      <c r="S265" s="185">
        <v>0</v>
      </c>
      <c r="T265" s="186">
        <f t="shared" si="3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732</v>
      </c>
      <c r="AT265" s="187" t="s">
        <v>697</v>
      </c>
      <c r="AU265" s="187" t="s">
        <v>89</v>
      </c>
      <c r="AY265" s="18" t="s">
        <v>524</v>
      </c>
      <c r="BE265" s="105">
        <f t="shared" si="39"/>
        <v>0</v>
      </c>
      <c r="BF265" s="105">
        <f t="shared" si="40"/>
        <v>0</v>
      </c>
      <c r="BG265" s="105">
        <f t="shared" si="41"/>
        <v>0</v>
      </c>
      <c r="BH265" s="105">
        <f t="shared" si="42"/>
        <v>0</v>
      </c>
      <c r="BI265" s="105">
        <f t="shared" si="43"/>
        <v>0</v>
      </c>
      <c r="BJ265" s="18" t="s">
        <v>89</v>
      </c>
      <c r="BK265" s="188">
        <f t="shared" si="44"/>
        <v>0</v>
      </c>
      <c r="BL265" s="18" t="s">
        <v>644</v>
      </c>
      <c r="BM265" s="187" t="s">
        <v>3126</v>
      </c>
    </row>
    <row r="266" spans="1:65" s="2" customFormat="1" ht="33" customHeight="1">
      <c r="A266" s="35"/>
      <c r="B266" s="144"/>
      <c r="C266" s="221" t="s">
        <v>2085</v>
      </c>
      <c r="D266" s="221" t="s">
        <v>697</v>
      </c>
      <c r="E266" s="222" t="s">
        <v>5736</v>
      </c>
      <c r="F266" s="223" t="s">
        <v>5737</v>
      </c>
      <c r="G266" s="224" t="s">
        <v>879</v>
      </c>
      <c r="H266" s="225">
        <v>3</v>
      </c>
      <c r="I266" s="226"/>
      <c r="J266" s="225">
        <f t="shared" si="35"/>
        <v>0</v>
      </c>
      <c r="K266" s="227"/>
      <c r="L266" s="228"/>
      <c r="M266" s="229" t="s">
        <v>1</v>
      </c>
      <c r="N266" s="230" t="s">
        <v>42</v>
      </c>
      <c r="O266" s="61"/>
      <c r="P266" s="185">
        <f t="shared" si="36"/>
        <v>0</v>
      </c>
      <c r="Q266" s="185">
        <v>0</v>
      </c>
      <c r="R266" s="185">
        <f t="shared" si="37"/>
        <v>0</v>
      </c>
      <c r="S266" s="185">
        <v>0</v>
      </c>
      <c r="T266" s="186">
        <f t="shared" si="3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732</v>
      </c>
      <c r="AT266" s="187" t="s">
        <v>697</v>
      </c>
      <c r="AU266" s="187" t="s">
        <v>89</v>
      </c>
      <c r="AY266" s="18" t="s">
        <v>524</v>
      </c>
      <c r="BE266" s="105">
        <f t="shared" si="39"/>
        <v>0</v>
      </c>
      <c r="BF266" s="105">
        <f t="shared" si="40"/>
        <v>0</v>
      </c>
      <c r="BG266" s="105">
        <f t="shared" si="41"/>
        <v>0</v>
      </c>
      <c r="BH266" s="105">
        <f t="shared" si="42"/>
        <v>0</v>
      </c>
      <c r="BI266" s="105">
        <f t="shared" si="43"/>
        <v>0</v>
      </c>
      <c r="BJ266" s="18" t="s">
        <v>89</v>
      </c>
      <c r="BK266" s="188">
        <f t="shared" si="44"/>
        <v>0</v>
      </c>
      <c r="BL266" s="18" t="s">
        <v>644</v>
      </c>
      <c r="BM266" s="187" t="s">
        <v>3193</v>
      </c>
    </row>
    <row r="267" spans="1:65" s="2" customFormat="1" ht="33" customHeight="1">
      <c r="A267" s="35"/>
      <c r="B267" s="144"/>
      <c r="C267" s="221" t="s">
        <v>2091</v>
      </c>
      <c r="D267" s="221" t="s">
        <v>697</v>
      </c>
      <c r="E267" s="222" t="s">
        <v>5738</v>
      </c>
      <c r="F267" s="223" t="s">
        <v>5739</v>
      </c>
      <c r="G267" s="224" t="s">
        <v>879</v>
      </c>
      <c r="H267" s="225">
        <v>22</v>
      </c>
      <c r="I267" s="226"/>
      <c r="J267" s="225">
        <f t="shared" ref="J267:J286" si="45">ROUND(I267*H267,3)</f>
        <v>0</v>
      </c>
      <c r="K267" s="227"/>
      <c r="L267" s="228"/>
      <c r="M267" s="229" t="s">
        <v>1</v>
      </c>
      <c r="N267" s="230" t="s">
        <v>42</v>
      </c>
      <c r="O267" s="61"/>
      <c r="P267" s="185">
        <f t="shared" ref="P267:P286" si="46">O267*H267</f>
        <v>0</v>
      </c>
      <c r="Q267" s="185">
        <v>0</v>
      </c>
      <c r="R267" s="185">
        <f t="shared" ref="R267:R286" si="47">Q267*H267</f>
        <v>0</v>
      </c>
      <c r="S267" s="185">
        <v>0</v>
      </c>
      <c r="T267" s="186">
        <f t="shared" ref="T267:T286" si="48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7" t="s">
        <v>732</v>
      </c>
      <c r="AT267" s="187" t="s">
        <v>697</v>
      </c>
      <c r="AU267" s="187" t="s">
        <v>89</v>
      </c>
      <c r="AY267" s="18" t="s">
        <v>524</v>
      </c>
      <c r="BE267" s="105">
        <f t="shared" ref="BE267:BE286" si="49">IF(N267="základná",J267,0)</f>
        <v>0</v>
      </c>
      <c r="BF267" s="105">
        <f t="shared" ref="BF267:BF286" si="50">IF(N267="znížená",J267,0)</f>
        <v>0</v>
      </c>
      <c r="BG267" s="105">
        <f t="shared" ref="BG267:BG286" si="51">IF(N267="zákl. prenesená",J267,0)</f>
        <v>0</v>
      </c>
      <c r="BH267" s="105">
        <f t="shared" ref="BH267:BH286" si="52">IF(N267="zníž. prenesená",J267,0)</f>
        <v>0</v>
      </c>
      <c r="BI267" s="105">
        <f t="shared" ref="BI267:BI286" si="53">IF(N267="nulová",J267,0)</f>
        <v>0</v>
      </c>
      <c r="BJ267" s="18" t="s">
        <v>89</v>
      </c>
      <c r="BK267" s="188">
        <f t="shared" ref="BK267:BK286" si="54">ROUND(I267*H267,3)</f>
        <v>0</v>
      </c>
      <c r="BL267" s="18" t="s">
        <v>644</v>
      </c>
      <c r="BM267" s="187" t="s">
        <v>3203</v>
      </c>
    </row>
    <row r="268" spans="1:65" s="2" customFormat="1" ht="33" customHeight="1">
      <c r="A268" s="35"/>
      <c r="B268" s="144"/>
      <c r="C268" s="221" t="s">
        <v>2097</v>
      </c>
      <c r="D268" s="221" t="s">
        <v>697</v>
      </c>
      <c r="E268" s="222" t="s">
        <v>5740</v>
      </c>
      <c r="F268" s="223" t="s">
        <v>5741</v>
      </c>
      <c r="G268" s="224" t="s">
        <v>879</v>
      </c>
      <c r="H268" s="225">
        <v>1</v>
      </c>
      <c r="I268" s="226"/>
      <c r="J268" s="225">
        <f t="shared" si="45"/>
        <v>0</v>
      </c>
      <c r="K268" s="227"/>
      <c r="L268" s="228"/>
      <c r="M268" s="229" t="s">
        <v>1</v>
      </c>
      <c r="N268" s="230" t="s">
        <v>42</v>
      </c>
      <c r="O268" s="61"/>
      <c r="P268" s="185">
        <f t="shared" si="46"/>
        <v>0</v>
      </c>
      <c r="Q268" s="185">
        <v>0</v>
      </c>
      <c r="R268" s="185">
        <f t="shared" si="47"/>
        <v>0</v>
      </c>
      <c r="S268" s="185">
        <v>0</v>
      </c>
      <c r="T268" s="186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7" t="s">
        <v>732</v>
      </c>
      <c r="AT268" s="187" t="s">
        <v>697</v>
      </c>
      <c r="AU268" s="187" t="s">
        <v>89</v>
      </c>
      <c r="AY268" s="18" t="s">
        <v>524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644</v>
      </c>
      <c r="BM268" s="187" t="s">
        <v>3216</v>
      </c>
    </row>
    <row r="269" spans="1:65" s="2" customFormat="1" ht="33" customHeight="1">
      <c r="A269" s="35"/>
      <c r="B269" s="144"/>
      <c r="C269" s="176" t="s">
        <v>2112</v>
      </c>
      <c r="D269" s="176" t="s">
        <v>526</v>
      </c>
      <c r="E269" s="177" t="s">
        <v>5742</v>
      </c>
      <c r="F269" s="178" t="s">
        <v>5743</v>
      </c>
      <c r="G269" s="179" t="s">
        <v>879</v>
      </c>
      <c r="H269" s="180">
        <v>68</v>
      </c>
      <c r="I269" s="181"/>
      <c r="J269" s="180">
        <f t="shared" si="45"/>
        <v>0</v>
      </c>
      <c r="K269" s="182"/>
      <c r="L269" s="36"/>
      <c r="M269" s="183" t="s">
        <v>1</v>
      </c>
      <c r="N269" s="184" t="s">
        <v>42</v>
      </c>
      <c r="O269" s="61"/>
      <c r="P269" s="185">
        <f t="shared" si="46"/>
        <v>0</v>
      </c>
      <c r="Q269" s="185">
        <v>0</v>
      </c>
      <c r="R269" s="185">
        <f t="shared" si="47"/>
        <v>0</v>
      </c>
      <c r="S269" s="185">
        <v>0</v>
      </c>
      <c r="T269" s="186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644</v>
      </c>
      <c r="AT269" s="187" t="s">
        <v>526</v>
      </c>
      <c r="AU269" s="187" t="s">
        <v>89</v>
      </c>
      <c r="AY269" s="18" t="s">
        <v>524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644</v>
      </c>
      <c r="BM269" s="187" t="s">
        <v>3227</v>
      </c>
    </row>
    <row r="270" spans="1:65" s="2" customFormat="1" ht="33" customHeight="1">
      <c r="A270" s="35"/>
      <c r="B270" s="144"/>
      <c r="C270" s="221" t="s">
        <v>2117</v>
      </c>
      <c r="D270" s="221" t="s">
        <v>697</v>
      </c>
      <c r="E270" s="222" t="s">
        <v>5744</v>
      </c>
      <c r="F270" s="223" t="s">
        <v>5745</v>
      </c>
      <c r="G270" s="224" t="s">
        <v>879</v>
      </c>
      <c r="H270" s="225">
        <v>17</v>
      </c>
      <c r="I270" s="226"/>
      <c r="J270" s="225">
        <f t="shared" si="45"/>
        <v>0</v>
      </c>
      <c r="K270" s="227"/>
      <c r="L270" s="228"/>
      <c r="M270" s="229" t="s">
        <v>1</v>
      </c>
      <c r="N270" s="230" t="s">
        <v>42</v>
      </c>
      <c r="O270" s="61"/>
      <c r="P270" s="185">
        <f t="shared" si="46"/>
        <v>0</v>
      </c>
      <c r="Q270" s="185">
        <v>0</v>
      </c>
      <c r="R270" s="185">
        <f t="shared" si="47"/>
        <v>0</v>
      </c>
      <c r="S270" s="185">
        <v>0</v>
      </c>
      <c r="T270" s="186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7" t="s">
        <v>732</v>
      </c>
      <c r="AT270" s="187" t="s">
        <v>697</v>
      </c>
      <c r="AU270" s="187" t="s">
        <v>89</v>
      </c>
      <c r="AY270" s="18" t="s">
        <v>524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644</v>
      </c>
      <c r="BM270" s="187" t="s">
        <v>3238</v>
      </c>
    </row>
    <row r="271" spans="1:65" s="2" customFormat="1" ht="33" customHeight="1">
      <c r="A271" s="35"/>
      <c r="B271" s="144"/>
      <c r="C271" s="221" t="s">
        <v>2121</v>
      </c>
      <c r="D271" s="221" t="s">
        <v>697</v>
      </c>
      <c r="E271" s="222" t="s">
        <v>5746</v>
      </c>
      <c r="F271" s="223" t="s">
        <v>5747</v>
      </c>
      <c r="G271" s="224" t="s">
        <v>879</v>
      </c>
      <c r="H271" s="225">
        <v>51</v>
      </c>
      <c r="I271" s="226"/>
      <c r="J271" s="225">
        <f t="shared" si="45"/>
        <v>0</v>
      </c>
      <c r="K271" s="227"/>
      <c r="L271" s="228"/>
      <c r="M271" s="229" t="s">
        <v>1</v>
      </c>
      <c r="N271" s="230" t="s">
        <v>42</v>
      </c>
      <c r="O271" s="61"/>
      <c r="P271" s="185">
        <f t="shared" si="46"/>
        <v>0</v>
      </c>
      <c r="Q271" s="185">
        <v>0</v>
      </c>
      <c r="R271" s="185">
        <f t="shared" si="47"/>
        <v>0</v>
      </c>
      <c r="S271" s="185">
        <v>0</v>
      </c>
      <c r="T271" s="186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7" t="s">
        <v>732</v>
      </c>
      <c r="AT271" s="187" t="s">
        <v>697</v>
      </c>
      <c r="AU271" s="187" t="s">
        <v>89</v>
      </c>
      <c r="AY271" s="18" t="s">
        <v>524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644</v>
      </c>
      <c r="BM271" s="187" t="s">
        <v>3249</v>
      </c>
    </row>
    <row r="272" spans="1:65" s="2" customFormat="1" ht="21.75" customHeight="1">
      <c r="A272" s="35"/>
      <c r="B272" s="144"/>
      <c r="C272" s="176" t="s">
        <v>2149</v>
      </c>
      <c r="D272" s="176" t="s">
        <v>526</v>
      </c>
      <c r="E272" s="177" t="s">
        <v>5748</v>
      </c>
      <c r="F272" s="178" t="s">
        <v>5749</v>
      </c>
      <c r="G272" s="179" t="s">
        <v>879</v>
      </c>
      <c r="H272" s="180">
        <v>4</v>
      </c>
      <c r="I272" s="181"/>
      <c r="J272" s="180">
        <f t="shared" si="45"/>
        <v>0</v>
      </c>
      <c r="K272" s="182"/>
      <c r="L272" s="36"/>
      <c r="M272" s="183" t="s">
        <v>1</v>
      </c>
      <c r="N272" s="184" t="s">
        <v>42</v>
      </c>
      <c r="O272" s="61"/>
      <c r="P272" s="185">
        <f t="shared" si="46"/>
        <v>0</v>
      </c>
      <c r="Q272" s="185">
        <v>0</v>
      </c>
      <c r="R272" s="185">
        <f t="shared" si="47"/>
        <v>0</v>
      </c>
      <c r="S272" s="185">
        <v>0</v>
      </c>
      <c r="T272" s="186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644</v>
      </c>
      <c r="AT272" s="187" t="s">
        <v>526</v>
      </c>
      <c r="AU272" s="187" t="s">
        <v>89</v>
      </c>
      <c r="AY272" s="18" t="s">
        <v>524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644</v>
      </c>
      <c r="BM272" s="187" t="s">
        <v>3259</v>
      </c>
    </row>
    <row r="273" spans="1:65" s="2" customFormat="1" ht="33" customHeight="1">
      <c r="A273" s="35"/>
      <c r="B273" s="144"/>
      <c r="C273" s="221" t="s">
        <v>2201</v>
      </c>
      <c r="D273" s="221" t="s">
        <v>697</v>
      </c>
      <c r="E273" s="222" t="s">
        <v>5750</v>
      </c>
      <c r="F273" s="223" t="s">
        <v>5751</v>
      </c>
      <c r="G273" s="224" t="s">
        <v>879</v>
      </c>
      <c r="H273" s="225">
        <v>1</v>
      </c>
      <c r="I273" s="226"/>
      <c r="J273" s="225">
        <f t="shared" si="45"/>
        <v>0</v>
      </c>
      <c r="K273" s="227"/>
      <c r="L273" s="228"/>
      <c r="M273" s="229" t="s">
        <v>1</v>
      </c>
      <c r="N273" s="230" t="s">
        <v>42</v>
      </c>
      <c r="O273" s="61"/>
      <c r="P273" s="185">
        <f t="shared" si="46"/>
        <v>0</v>
      </c>
      <c r="Q273" s="185">
        <v>0</v>
      </c>
      <c r="R273" s="185">
        <f t="shared" si="47"/>
        <v>0</v>
      </c>
      <c r="S273" s="185">
        <v>0</v>
      </c>
      <c r="T273" s="186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7" t="s">
        <v>732</v>
      </c>
      <c r="AT273" s="187" t="s">
        <v>697</v>
      </c>
      <c r="AU273" s="187" t="s">
        <v>89</v>
      </c>
      <c r="AY273" s="18" t="s">
        <v>524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644</v>
      </c>
      <c r="BM273" s="187" t="s">
        <v>3270</v>
      </c>
    </row>
    <row r="274" spans="1:65" s="2" customFormat="1" ht="33" customHeight="1">
      <c r="A274" s="35"/>
      <c r="B274" s="144"/>
      <c r="C274" s="221" t="s">
        <v>2212</v>
      </c>
      <c r="D274" s="221" t="s">
        <v>697</v>
      </c>
      <c r="E274" s="222" t="s">
        <v>5752</v>
      </c>
      <c r="F274" s="223" t="s">
        <v>5753</v>
      </c>
      <c r="G274" s="224" t="s">
        <v>879</v>
      </c>
      <c r="H274" s="225">
        <v>3</v>
      </c>
      <c r="I274" s="226"/>
      <c r="J274" s="225">
        <f t="shared" si="45"/>
        <v>0</v>
      </c>
      <c r="K274" s="227"/>
      <c r="L274" s="228"/>
      <c r="M274" s="229" t="s">
        <v>1</v>
      </c>
      <c r="N274" s="230" t="s">
        <v>42</v>
      </c>
      <c r="O274" s="61"/>
      <c r="P274" s="185">
        <f t="shared" si="46"/>
        <v>0</v>
      </c>
      <c r="Q274" s="185">
        <v>0</v>
      </c>
      <c r="R274" s="185">
        <f t="shared" si="47"/>
        <v>0</v>
      </c>
      <c r="S274" s="185">
        <v>0</v>
      </c>
      <c r="T274" s="186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732</v>
      </c>
      <c r="AT274" s="187" t="s">
        <v>697</v>
      </c>
      <c r="AU274" s="187" t="s">
        <v>89</v>
      </c>
      <c r="AY274" s="18" t="s">
        <v>524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644</v>
      </c>
      <c r="BM274" s="187" t="s">
        <v>3282</v>
      </c>
    </row>
    <row r="275" spans="1:65" s="2" customFormat="1" ht="33" customHeight="1">
      <c r="A275" s="35"/>
      <c r="B275" s="144"/>
      <c r="C275" s="176" t="s">
        <v>2221</v>
      </c>
      <c r="D275" s="176" t="s">
        <v>526</v>
      </c>
      <c r="E275" s="177" t="s">
        <v>5754</v>
      </c>
      <c r="F275" s="178" t="s">
        <v>5755</v>
      </c>
      <c r="G275" s="179" t="s">
        <v>879</v>
      </c>
      <c r="H275" s="180">
        <v>12</v>
      </c>
      <c r="I275" s="181"/>
      <c r="J275" s="180">
        <f t="shared" si="45"/>
        <v>0</v>
      </c>
      <c r="K275" s="182"/>
      <c r="L275" s="36"/>
      <c r="M275" s="183" t="s">
        <v>1</v>
      </c>
      <c r="N275" s="184" t="s">
        <v>42</v>
      </c>
      <c r="O275" s="61"/>
      <c r="P275" s="185">
        <f t="shared" si="46"/>
        <v>0</v>
      </c>
      <c r="Q275" s="185">
        <v>0</v>
      </c>
      <c r="R275" s="185">
        <f t="shared" si="47"/>
        <v>0</v>
      </c>
      <c r="S275" s="185">
        <v>0</v>
      </c>
      <c r="T275" s="186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7" t="s">
        <v>644</v>
      </c>
      <c r="AT275" s="187" t="s">
        <v>526</v>
      </c>
      <c r="AU275" s="187" t="s">
        <v>89</v>
      </c>
      <c r="AY275" s="18" t="s">
        <v>524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644</v>
      </c>
      <c r="BM275" s="187" t="s">
        <v>3293</v>
      </c>
    </row>
    <row r="276" spans="1:65" s="2" customFormat="1" ht="33" customHeight="1">
      <c r="A276" s="35"/>
      <c r="B276" s="144"/>
      <c r="C276" s="221" t="s">
        <v>2232</v>
      </c>
      <c r="D276" s="221" t="s">
        <v>697</v>
      </c>
      <c r="E276" s="222" t="s">
        <v>5756</v>
      </c>
      <c r="F276" s="223" t="s">
        <v>5757</v>
      </c>
      <c r="G276" s="224" t="s">
        <v>879</v>
      </c>
      <c r="H276" s="225">
        <v>12</v>
      </c>
      <c r="I276" s="226"/>
      <c r="J276" s="225">
        <f t="shared" si="45"/>
        <v>0</v>
      </c>
      <c r="K276" s="227"/>
      <c r="L276" s="228"/>
      <c r="M276" s="229" t="s">
        <v>1</v>
      </c>
      <c r="N276" s="230" t="s">
        <v>42</v>
      </c>
      <c r="O276" s="61"/>
      <c r="P276" s="185">
        <f t="shared" si="46"/>
        <v>0</v>
      </c>
      <c r="Q276" s="185">
        <v>0</v>
      </c>
      <c r="R276" s="185">
        <f t="shared" si="47"/>
        <v>0</v>
      </c>
      <c r="S276" s="185">
        <v>0</v>
      </c>
      <c r="T276" s="186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732</v>
      </c>
      <c r="AT276" s="187" t="s">
        <v>697</v>
      </c>
      <c r="AU276" s="187" t="s">
        <v>89</v>
      </c>
      <c r="AY276" s="18" t="s">
        <v>524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644</v>
      </c>
      <c r="BM276" s="187" t="s">
        <v>3304</v>
      </c>
    </row>
    <row r="277" spans="1:65" s="2" customFormat="1" ht="21.75" customHeight="1">
      <c r="A277" s="35"/>
      <c r="B277" s="144"/>
      <c r="C277" s="176" t="s">
        <v>2242</v>
      </c>
      <c r="D277" s="176" t="s">
        <v>526</v>
      </c>
      <c r="E277" s="177" t="s">
        <v>5758</v>
      </c>
      <c r="F277" s="178" t="s">
        <v>5759</v>
      </c>
      <c r="G277" s="179" t="s">
        <v>879</v>
      </c>
      <c r="H277" s="180">
        <v>2</v>
      </c>
      <c r="I277" s="181"/>
      <c r="J277" s="180">
        <f t="shared" si="45"/>
        <v>0</v>
      </c>
      <c r="K277" s="182"/>
      <c r="L277" s="36"/>
      <c r="M277" s="183" t="s">
        <v>1</v>
      </c>
      <c r="N277" s="184" t="s">
        <v>42</v>
      </c>
      <c r="O277" s="61"/>
      <c r="P277" s="185">
        <f t="shared" si="46"/>
        <v>0</v>
      </c>
      <c r="Q277" s="185">
        <v>0</v>
      </c>
      <c r="R277" s="185">
        <f t="shared" si="47"/>
        <v>0</v>
      </c>
      <c r="S277" s="185">
        <v>0</v>
      </c>
      <c r="T277" s="186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7" t="s">
        <v>644</v>
      </c>
      <c r="AT277" s="187" t="s">
        <v>526</v>
      </c>
      <c r="AU277" s="187" t="s">
        <v>89</v>
      </c>
      <c r="AY277" s="18" t="s">
        <v>524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89</v>
      </c>
      <c r="BK277" s="188">
        <f t="shared" si="54"/>
        <v>0</v>
      </c>
      <c r="BL277" s="18" t="s">
        <v>644</v>
      </c>
      <c r="BM277" s="187" t="s">
        <v>3310</v>
      </c>
    </row>
    <row r="278" spans="1:65" s="2" customFormat="1" ht="21.75" customHeight="1">
      <c r="A278" s="35"/>
      <c r="B278" s="144"/>
      <c r="C278" s="221" t="s">
        <v>2251</v>
      </c>
      <c r="D278" s="221" t="s">
        <v>697</v>
      </c>
      <c r="E278" s="222" t="s">
        <v>5760</v>
      </c>
      <c r="F278" s="223" t="s">
        <v>5761</v>
      </c>
      <c r="G278" s="224" t="s">
        <v>879</v>
      </c>
      <c r="H278" s="225">
        <v>2</v>
      </c>
      <c r="I278" s="226"/>
      <c r="J278" s="225">
        <f t="shared" si="45"/>
        <v>0</v>
      </c>
      <c r="K278" s="227"/>
      <c r="L278" s="228"/>
      <c r="M278" s="229" t="s">
        <v>1</v>
      </c>
      <c r="N278" s="230" t="s">
        <v>42</v>
      </c>
      <c r="O278" s="61"/>
      <c r="P278" s="185">
        <f t="shared" si="46"/>
        <v>0</v>
      </c>
      <c r="Q278" s="185">
        <v>0</v>
      </c>
      <c r="R278" s="185">
        <f t="shared" si="47"/>
        <v>0</v>
      </c>
      <c r="S278" s="185">
        <v>0</v>
      </c>
      <c r="T278" s="186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732</v>
      </c>
      <c r="AT278" s="187" t="s">
        <v>697</v>
      </c>
      <c r="AU278" s="187" t="s">
        <v>89</v>
      </c>
      <c r="AY278" s="18" t="s">
        <v>524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89</v>
      </c>
      <c r="BK278" s="188">
        <f t="shared" si="54"/>
        <v>0</v>
      </c>
      <c r="BL278" s="18" t="s">
        <v>644</v>
      </c>
      <c r="BM278" s="187" t="s">
        <v>3320</v>
      </c>
    </row>
    <row r="279" spans="1:65" s="2" customFormat="1" ht="21.75" customHeight="1">
      <c r="A279" s="35"/>
      <c r="B279" s="144"/>
      <c r="C279" s="176" t="s">
        <v>2259</v>
      </c>
      <c r="D279" s="176" t="s">
        <v>526</v>
      </c>
      <c r="E279" s="177" t="s">
        <v>5762</v>
      </c>
      <c r="F279" s="178" t="s">
        <v>5763</v>
      </c>
      <c r="G279" s="179" t="s">
        <v>879</v>
      </c>
      <c r="H279" s="180">
        <v>2</v>
      </c>
      <c r="I279" s="181"/>
      <c r="J279" s="180">
        <f t="shared" si="45"/>
        <v>0</v>
      </c>
      <c r="K279" s="182"/>
      <c r="L279" s="36"/>
      <c r="M279" s="183" t="s">
        <v>1</v>
      </c>
      <c r="N279" s="184" t="s">
        <v>42</v>
      </c>
      <c r="O279" s="61"/>
      <c r="P279" s="185">
        <f t="shared" si="46"/>
        <v>0</v>
      </c>
      <c r="Q279" s="185">
        <v>0</v>
      </c>
      <c r="R279" s="185">
        <f t="shared" si="47"/>
        <v>0</v>
      </c>
      <c r="S279" s="185">
        <v>0</v>
      </c>
      <c r="T279" s="186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7" t="s">
        <v>644</v>
      </c>
      <c r="AT279" s="187" t="s">
        <v>526</v>
      </c>
      <c r="AU279" s="187" t="s">
        <v>89</v>
      </c>
      <c r="AY279" s="18" t="s">
        <v>524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89</v>
      </c>
      <c r="BK279" s="188">
        <f t="shared" si="54"/>
        <v>0</v>
      </c>
      <c r="BL279" s="18" t="s">
        <v>644</v>
      </c>
      <c r="BM279" s="187" t="s">
        <v>3330</v>
      </c>
    </row>
    <row r="280" spans="1:65" s="2" customFormat="1" ht="33" customHeight="1">
      <c r="A280" s="35"/>
      <c r="B280" s="144"/>
      <c r="C280" s="221" t="s">
        <v>2267</v>
      </c>
      <c r="D280" s="221" t="s">
        <v>697</v>
      </c>
      <c r="E280" s="222" t="s">
        <v>5764</v>
      </c>
      <c r="F280" s="223" t="s">
        <v>5765</v>
      </c>
      <c r="G280" s="224" t="s">
        <v>879</v>
      </c>
      <c r="H280" s="225">
        <v>2</v>
      </c>
      <c r="I280" s="226"/>
      <c r="J280" s="225">
        <f t="shared" si="45"/>
        <v>0</v>
      </c>
      <c r="K280" s="227"/>
      <c r="L280" s="228"/>
      <c r="M280" s="229" t="s">
        <v>1</v>
      </c>
      <c r="N280" s="230" t="s">
        <v>42</v>
      </c>
      <c r="O280" s="61"/>
      <c r="P280" s="185">
        <f t="shared" si="46"/>
        <v>0</v>
      </c>
      <c r="Q280" s="185">
        <v>0</v>
      </c>
      <c r="R280" s="185">
        <f t="shared" si="47"/>
        <v>0</v>
      </c>
      <c r="S280" s="185">
        <v>0</v>
      </c>
      <c r="T280" s="186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732</v>
      </c>
      <c r="AT280" s="187" t="s">
        <v>697</v>
      </c>
      <c r="AU280" s="187" t="s">
        <v>89</v>
      </c>
      <c r="AY280" s="18" t="s">
        <v>524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89</v>
      </c>
      <c r="BK280" s="188">
        <f t="shared" si="54"/>
        <v>0</v>
      </c>
      <c r="BL280" s="18" t="s">
        <v>644</v>
      </c>
      <c r="BM280" s="187" t="s">
        <v>3339</v>
      </c>
    </row>
    <row r="281" spans="1:65" s="2" customFormat="1" ht="66.75" customHeight="1">
      <c r="A281" s="35"/>
      <c r="B281" s="144"/>
      <c r="C281" s="221" t="s">
        <v>2273</v>
      </c>
      <c r="D281" s="221" t="s">
        <v>697</v>
      </c>
      <c r="E281" s="222" t="s">
        <v>5766</v>
      </c>
      <c r="F281" s="223" t="s">
        <v>5767</v>
      </c>
      <c r="G281" s="224" t="s">
        <v>879</v>
      </c>
      <c r="H281" s="225">
        <v>2</v>
      </c>
      <c r="I281" s="226"/>
      <c r="J281" s="225">
        <f t="shared" si="45"/>
        <v>0</v>
      </c>
      <c r="K281" s="227"/>
      <c r="L281" s="228"/>
      <c r="M281" s="229" t="s">
        <v>1</v>
      </c>
      <c r="N281" s="230" t="s">
        <v>42</v>
      </c>
      <c r="O281" s="61"/>
      <c r="P281" s="185">
        <f t="shared" si="46"/>
        <v>0</v>
      </c>
      <c r="Q281" s="185">
        <v>0</v>
      </c>
      <c r="R281" s="185">
        <f t="shared" si="47"/>
        <v>0</v>
      </c>
      <c r="S281" s="185">
        <v>0</v>
      </c>
      <c r="T281" s="186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7" t="s">
        <v>732</v>
      </c>
      <c r="AT281" s="187" t="s">
        <v>697</v>
      </c>
      <c r="AU281" s="187" t="s">
        <v>89</v>
      </c>
      <c r="AY281" s="18" t="s">
        <v>524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89</v>
      </c>
      <c r="BK281" s="188">
        <f t="shared" si="54"/>
        <v>0</v>
      </c>
      <c r="BL281" s="18" t="s">
        <v>644</v>
      </c>
      <c r="BM281" s="187" t="s">
        <v>3353</v>
      </c>
    </row>
    <row r="282" spans="1:65" s="2" customFormat="1" ht="21.75" customHeight="1">
      <c r="A282" s="35"/>
      <c r="B282" s="144"/>
      <c r="C282" s="221" t="s">
        <v>2279</v>
      </c>
      <c r="D282" s="221" t="s">
        <v>697</v>
      </c>
      <c r="E282" s="222" t="s">
        <v>5768</v>
      </c>
      <c r="F282" s="223" t="s">
        <v>5769</v>
      </c>
      <c r="G282" s="224" t="s">
        <v>879</v>
      </c>
      <c r="H282" s="225">
        <v>2</v>
      </c>
      <c r="I282" s="226"/>
      <c r="J282" s="225">
        <f t="shared" si="45"/>
        <v>0</v>
      </c>
      <c r="K282" s="227"/>
      <c r="L282" s="228"/>
      <c r="M282" s="229" t="s">
        <v>1</v>
      </c>
      <c r="N282" s="230" t="s">
        <v>42</v>
      </c>
      <c r="O282" s="61"/>
      <c r="P282" s="185">
        <f t="shared" si="46"/>
        <v>0</v>
      </c>
      <c r="Q282" s="185">
        <v>0</v>
      </c>
      <c r="R282" s="185">
        <f t="shared" si="47"/>
        <v>0</v>
      </c>
      <c r="S282" s="185">
        <v>0</v>
      </c>
      <c r="T282" s="186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732</v>
      </c>
      <c r="AT282" s="187" t="s">
        <v>697</v>
      </c>
      <c r="AU282" s="187" t="s">
        <v>89</v>
      </c>
      <c r="AY282" s="18" t="s">
        <v>524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89</v>
      </c>
      <c r="BK282" s="188">
        <f t="shared" si="54"/>
        <v>0</v>
      </c>
      <c r="BL282" s="18" t="s">
        <v>644</v>
      </c>
      <c r="BM282" s="187" t="s">
        <v>3368</v>
      </c>
    </row>
    <row r="283" spans="1:65" s="2" customFormat="1" ht="21.75" customHeight="1">
      <c r="A283" s="35"/>
      <c r="B283" s="144"/>
      <c r="C283" s="176" t="s">
        <v>2285</v>
      </c>
      <c r="D283" s="176" t="s">
        <v>526</v>
      </c>
      <c r="E283" s="177" t="s">
        <v>5770</v>
      </c>
      <c r="F283" s="178" t="s">
        <v>5771</v>
      </c>
      <c r="G283" s="179" t="s">
        <v>879</v>
      </c>
      <c r="H283" s="180">
        <v>155</v>
      </c>
      <c r="I283" s="181"/>
      <c r="J283" s="180">
        <f t="shared" si="45"/>
        <v>0</v>
      </c>
      <c r="K283" s="182"/>
      <c r="L283" s="36"/>
      <c r="M283" s="183" t="s">
        <v>1</v>
      </c>
      <c r="N283" s="184" t="s">
        <v>42</v>
      </c>
      <c r="O283" s="61"/>
      <c r="P283" s="185">
        <f t="shared" si="46"/>
        <v>0</v>
      </c>
      <c r="Q283" s="185">
        <v>0</v>
      </c>
      <c r="R283" s="185">
        <f t="shared" si="47"/>
        <v>0</v>
      </c>
      <c r="S283" s="185">
        <v>0</v>
      </c>
      <c r="T283" s="186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7" t="s">
        <v>644</v>
      </c>
      <c r="AT283" s="187" t="s">
        <v>526</v>
      </c>
      <c r="AU283" s="187" t="s">
        <v>89</v>
      </c>
      <c r="AY283" s="18" t="s">
        <v>524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89</v>
      </c>
      <c r="BK283" s="188">
        <f t="shared" si="54"/>
        <v>0</v>
      </c>
      <c r="BL283" s="18" t="s">
        <v>644</v>
      </c>
      <c r="BM283" s="187" t="s">
        <v>3382</v>
      </c>
    </row>
    <row r="284" spans="1:65" s="2" customFormat="1" ht="21.75" customHeight="1">
      <c r="A284" s="35"/>
      <c r="B284" s="144"/>
      <c r="C284" s="176" t="s">
        <v>2397</v>
      </c>
      <c r="D284" s="176" t="s">
        <v>526</v>
      </c>
      <c r="E284" s="177" t="s">
        <v>5772</v>
      </c>
      <c r="F284" s="178" t="s">
        <v>5773</v>
      </c>
      <c r="G284" s="179" t="s">
        <v>879</v>
      </c>
      <c r="H284" s="180">
        <v>1</v>
      </c>
      <c r="I284" s="181"/>
      <c r="J284" s="180">
        <f t="shared" si="45"/>
        <v>0</v>
      </c>
      <c r="K284" s="182"/>
      <c r="L284" s="36"/>
      <c r="M284" s="183" t="s">
        <v>1</v>
      </c>
      <c r="N284" s="184" t="s">
        <v>42</v>
      </c>
      <c r="O284" s="61"/>
      <c r="P284" s="185">
        <f t="shared" si="46"/>
        <v>0</v>
      </c>
      <c r="Q284" s="185">
        <v>0</v>
      </c>
      <c r="R284" s="185">
        <f t="shared" si="47"/>
        <v>0</v>
      </c>
      <c r="S284" s="185">
        <v>0</v>
      </c>
      <c r="T284" s="186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7" t="s">
        <v>644</v>
      </c>
      <c r="AT284" s="187" t="s">
        <v>526</v>
      </c>
      <c r="AU284" s="187" t="s">
        <v>89</v>
      </c>
      <c r="AY284" s="18" t="s">
        <v>524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89</v>
      </c>
      <c r="BK284" s="188">
        <f t="shared" si="54"/>
        <v>0</v>
      </c>
      <c r="BL284" s="18" t="s">
        <v>644</v>
      </c>
      <c r="BM284" s="187" t="s">
        <v>3396</v>
      </c>
    </row>
    <row r="285" spans="1:65" s="2" customFormat="1" ht="21.75" customHeight="1">
      <c r="A285" s="35"/>
      <c r="B285" s="144"/>
      <c r="C285" s="221" t="s">
        <v>2411</v>
      </c>
      <c r="D285" s="221" t="s">
        <v>697</v>
      </c>
      <c r="E285" s="222" t="s">
        <v>5774</v>
      </c>
      <c r="F285" s="223" t="s">
        <v>5775</v>
      </c>
      <c r="G285" s="224" t="s">
        <v>879</v>
      </c>
      <c r="H285" s="225">
        <v>1</v>
      </c>
      <c r="I285" s="226"/>
      <c r="J285" s="225">
        <f t="shared" si="45"/>
        <v>0</v>
      </c>
      <c r="K285" s="227"/>
      <c r="L285" s="228"/>
      <c r="M285" s="229" t="s">
        <v>1</v>
      </c>
      <c r="N285" s="230" t="s">
        <v>42</v>
      </c>
      <c r="O285" s="61"/>
      <c r="P285" s="185">
        <f t="shared" si="46"/>
        <v>0</v>
      </c>
      <c r="Q285" s="185">
        <v>0</v>
      </c>
      <c r="R285" s="185">
        <f t="shared" si="47"/>
        <v>0</v>
      </c>
      <c r="S285" s="185">
        <v>0</v>
      </c>
      <c r="T285" s="186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732</v>
      </c>
      <c r="AT285" s="187" t="s">
        <v>697</v>
      </c>
      <c r="AU285" s="187" t="s">
        <v>89</v>
      </c>
      <c r="AY285" s="18" t="s">
        <v>524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89</v>
      </c>
      <c r="BK285" s="188">
        <f t="shared" si="54"/>
        <v>0</v>
      </c>
      <c r="BL285" s="18" t="s">
        <v>644</v>
      </c>
      <c r="BM285" s="187" t="s">
        <v>3408</v>
      </c>
    </row>
    <row r="286" spans="1:65" s="2" customFormat="1" ht="21.75" customHeight="1">
      <c r="A286" s="35"/>
      <c r="B286" s="144"/>
      <c r="C286" s="176" t="s">
        <v>2416</v>
      </c>
      <c r="D286" s="176" t="s">
        <v>526</v>
      </c>
      <c r="E286" s="177" t="s">
        <v>5776</v>
      </c>
      <c r="F286" s="178" t="s">
        <v>5777</v>
      </c>
      <c r="G286" s="179" t="s">
        <v>2954</v>
      </c>
      <c r="H286" s="181"/>
      <c r="I286" s="181"/>
      <c r="J286" s="180">
        <f t="shared" si="45"/>
        <v>0</v>
      </c>
      <c r="K286" s="182"/>
      <c r="L286" s="36"/>
      <c r="M286" s="183" t="s">
        <v>1</v>
      </c>
      <c r="N286" s="184" t="s">
        <v>42</v>
      </c>
      <c r="O286" s="61"/>
      <c r="P286" s="185">
        <f t="shared" si="46"/>
        <v>0</v>
      </c>
      <c r="Q286" s="185">
        <v>0</v>
      </c>
      <c r="R286" s="185">
        <f t="shared" si="47"/>
        <v>0</v>
      </c>
      <c r="S286" s="185">
        <v>0</v>
      </c>
      <c r="T286" s="186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644</v>
      </c>
      <c r="AT286" s="187" t="s">
        <v>526</v>
      </c>
      <c r="AU286" s="187" t="s">
        <v>89</v>
      </c>
      <c r="AY286" s="18" t="s">
        <v>524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89</v>
      </c>
      <c r="BK286" s="188">
        <f t="shared" si="54"/>
        <v>0</v>
      </c>
      <c r="BL286" s="18" t="s">
        <v>644</v>
      </c>
      <c r="BM286" s="187" t="s">
        <v>3421</v>
      </c>
    </row>
    <row r="287" spans="1:65" s="12" customFormat="1" ht="25.95" customHeight="1">
      <c r="B287" s="163"/>
      <c r="D287" s="164" t="s">
        <v>75</v>
      </c>
      <c r="E287" s="165" t="s">
        <v>4804</v>
      </c>
      <c r="F287" s="165" t="s">
        <v>5778</v>
      </c>
      <c r="I287" s="166"/>
      <c r="J287" s="167">
        <f>BK287</f>
        <v>0</v>
      </c>
      <c r="L287" s="163"/>
      <c r="M287" s="168"/>
      <c r="N287" s="169"/>
      <c r="O287" s="169"/>
      <c r="P287" s="170">
        <f>SUM(P288:P289)</f>
        <v>0</v>
      </c>
      <c r="Q287" s="169"/>
      <c r="R287" s="170">
        <f>SUM(R288:R289)</f>
        <v>0</v>
      </c>
      <c r="S287" s="169"/>
      <c r="T287" s="171">
        <f>SUM(T288:T289)</f>
        <v>0</v>
      </c>
      <c r="AR287" s="164" t="s">
        <v>530</v>
      </c>
      <c r="AT287" s="172" t="s">
        <v>75</v>
      </c>
      <c r="AU287" s="172" t="s">
        <v>76</v>
      </c>
      <c r="AY287" s="164" t="s">
        <v>524</v>
      </c>
      <c r="BK287" s="173">
        <f>SUM(BK288:BK289)</f>
        <v>0</v>
      </c>
    </row>
    <row r="288" spans="1:65" s="2" customFormat="1" ht="33" customHeight="1">
      <c r="A288" s="35"/>
      <c r="B288" s="144"/>
      <c r="C288" s="176" t="s">
        <v>2423</v>
      </c>
      <c r="D288" s="176" t="s">
        <v>526</v>
      </c>
      <c r="E288" s="177" t="s">
        <v>5779</v>
      </c>
      <c r="F288" s="178" t="s">
        <v>5780</v>
      </c>
      <c r="G288" s="179" t="s">
        <v>4809</v>
      </c>
      <c r="H288" s="180">
        <v>115</v>
      </c>
      <c r="I288" s="181"/>
      <c r="J288" s="180">
        <f>ROUND(I288*H288,3)</f>
        <v>0</v>
      </c>
      <c r="K288" s="182"/>
      <c r="L288" s="36"/>
      <c r="M288" s="183" t="s">
        <v>1</v>
      </c>
      <c r="N288" s="184" t="s">
        <v>42</v>
      </c>
      <c r="O288" s="61"/>
      <c r="P288" s="185">
        <f>O288*H288</f>
        <v>0</v>
      </c>
      <c r="Q288" s="185">
        <v>0</v>
      </c>
      <c r="R288" s="185">
        <f>Q288*H288</f>
        <v>0</v>
      </c>
      <c r="S288" s="185">
        <v>0</v>
      </c>
      <c r="T288" s="18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5781</v>
      </c>
      <c r="AT288" s="187" t="s">
        <v>526</v>
      </c>
      <c r="AU288" s="187" t="s">
        <v>83</v>
      </c>
      <c r="AY288" s="18" t="s">
        <v>524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89</v>
      </c>
      <c r="BK288" s="188">
        <f>ROUND(I288*H288,3)</f>
        <v>0</v>
      </c>
      <c r="BL288" s="18" t="s">
        <v>5781</v>
      </c>
      <c r="BM288" s="187" t="s">
        <v>3432</v>
      </c>
    </row>
    <row r="289" spans="1:65" s="2" customFormat="1" ht="33" customHeight="1">
      <c r="A289" s="35"/>
      <c r="B289" s="144"/>
      <c r="C289" s="176" t="s">
        <v>2429</v>
      </c>
      <c r="D289" s="176" t="s">
        <v>526</v>
      </c>
      <c r="E289" s="177" t="s">
        <v>5782</v>
      </c>
      <c r="F289" s="178" t="s">
        <v>5783</v>
      </c>
      <c r="G289" s="179" t="s">
        <v>4809</v>
      </c>
      <c r="H289" s="180">
        <v>70</v>
      </c>
      <c r="I289" s="181"/>
      <c r="J289" s="180">
        <f>ROUND(I289*H289,3)</f>
        <v>0</v>
      </c>
      <c r="K289" s="182"/>
      <c r="L289" s="36"/>
      <c r="M289" s="242" t="s">
        <v>1</v>
      </c>
      <c r="N289" s="243" t="s">
        <v>42</v>
      </c>
      <c r="O289" s="239"/>
      <c r="P289" s="240">
        <f>O289*H289</f>
        <v>0</v>
      </c>
      <c r="Q289" s="240">
        <v>0</v>
      </c>
      <c r="R289" s="240">
        <f>Q289*H289</f>
        <v>0</v>
      </c>
      <c r="S289" s="240">
        <v>0</v>
      </c>
      <c r="T289" s="241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7" t="s">
        <v>5781</v>
      </c>
      <c r="AT289" s="187" t="s">
        <v>526</v>
      </c>
      <c r="AU289" s="187" t="s">
        <v>83</v>
      </c>
      <c r="AY289" s="18" t="s">
        <v>524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89</v>
      </c>
      <c r="BK289" s="188">
        <f>ROUND(I289*H289,3)</f>
        <v>0</v>
      </c>
      <c r="BL289" s="18" t="s">
        <v>5781</v>
      </c>
      <c r="BM289" s="187" t="s">
        <v>3448</v>
      </c>
    </row>
    <row r="290" spans="1:65" s="2" customFormat="1" ht="6.9" customHeight="1">
      <c r="A290" s="35"/>
      <c r="B290" s="50"/>
      <c r="C290" s="51"/>
      <c r="D290" s="51"/>
      <c r="E290" s="51"/>
      <c r="F290" s="51"/>
      <c r="G290" s="51"/>
      <c r="H290" s="51"/>
      <c r="I290" s="51"/>
      <c r="J290" s="51"/>
      <c r="K290" s="51"/>
      <c r="L290" s="36"/>
      <c r="M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</row>
  </sheetData>
  <autoFilter ref="C138:K289" xr:uid="{00000000-0009-0000-0000-000004000000}"/>
  <mergeCells count="17">
    <mergeCell ref="E20:H20"/>
    <mergeCell ref="E29:H29"/>
    <mergeCell ref="E131:H131"/>
    <mergeCell ref="L2:V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578"/>
  <sheetViews>
    <sheetView showGridLines="0" topLeftCell="A197" workbookViewId="0">
      <selection activeCell="Y211" sqref="Y21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102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187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5784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J190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ROUND((SUM(BE190:BE197) + SUM(BE219:BE577)),  2)</f>
        <v>0</v>
      </c>
      <c r="G37" s="35"/>
      <c r="H37" s="35"/>
      <c r="I37" s="121">
        <v>0.2</v>
      </c>
      <c r="J37" s="120">
        <f>ROUND(((SUM(BE190:BE197) + SUM(BE219:BE577))*I37),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ROUND((SUM(BF190:BF197) + SUM(BF219:BF577)),  2)</f>
        <v>0</v>
      </c>
      <c r="G38" s="35"/>
      <c r="H38" s="35"/>
      <c r="I38" s="121">
        <v>0.2</v>
      </c>
      <c r="J38" s="120">
        <f>ROUND(((SUM(BF190:BF197) + SUM(BF219:BF577))*I38),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ROUND((SUM(BG190:BG197) + SUM(BG219:BG577)),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ROUND((SUM(BH190:BH197) + SUM(BH219:BH577)),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ROUND((SUM(BI190:BI197) + SUM(BI219:BI577)),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187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01.10 - Vzduchotechnika SO01 - Základná škola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J219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" customHeight="1">
      <c r="B99" s="132"/>
      <c r="D99" s="133" t="s">
        <v>5785</v>
      </c>
      <c r="E99" s="134"/>
      <c r="F99" s="134"/>
      <c r="G99" s="134"/>
      <c r="H99" s="134"/>
      <c r="I99" s="134"/>
      <c r="J99" s="135">
        <f>J220</f>
        <v>0</v>
      </c>
      <c r="L99" s="132"/>
    </row>
    <row r="100" spans="1:47" s="10" customFormat="1" ht="19.95" customHeight="1">
      <c r="B100" s="137"/>
      <c r="D100" s="138" t="s">
        <v>5786</v>
      </c>
      <c r="E100" s="139"/>
      <c r="F100" s="139"/>
      <c r="G100" s="139"/>
      <c r="H100" s="139"/>
      <c r="I100" s="139"/>
      <c r="J100" s="140">
        <f>J221</f>
        <v>0</v>
      </c>
      <c r="L100" s="137"/>
    </row>
    <row r="101" spans="1:47" s="10" customFormat="1" ht="19.95" customHeight="1">
      <c r="B101" s="137"/>
      <c r="D101" s="138" t="s">
        <v>5787</v>
      </c>
      <c r="E101" s="139"/>
      <c r="F101" s="139"/>
      <c r="G101" s="139"/>
      <c r="H101" s="139"/>
      <c r="I101" s="139"/>
      <c r="J101" s="140">
        <f>J228</f>
        <v>0</v>
      </c>
      <c r="L101" s="137"/>
    </row>
    <row r="102" spans="1:47" s="10" customFormat="1" ht="19.95" customHeight="1">
      <c r="B102" s="137"/>
      <c r="D102" s="138" t="s">
        <v>5788</v>
      </c>
      <c r="E102" s="139"/>
      <c r="F102" s="139"/>
      <c r="G102" s="139"/>
      <c r="H102" s="139"/>
      <c r="I102" s="139"/>
      <c r="J102" s="140">
        <f>J233</f>
        <v>0</v>
      </c>
      <c r="L102" s="137"/>
    </row>
    <row r="103" spans="1:47" s="10" customFormat="1" ht="19.95" customHeight="1">
      <c r="B103" s="137"/>
      <c r="D103" s="138" t="s">
        <v>5789</v>
      </c>
      <c r="E103" s="139"/>
      <c r="F103" s="139"/>
      <c r="G103" s="139"/>
      <c r="H103" s="139"/>
      <c r="I103" s="139"/>
      <c r="J103" s="140">
        <f>J236</f>
        <v>0</v>
      </c>
      <c r="L103" s="137"/>
    </row>
    <row r="104" spans="1:47" s="10" customFormat="1" ht="19.95" customHeight="1">
      <c r="B104" s="137"/>
      <c r="D104" s="138" t="s">
        <v>5790</v>
      </c>
      <c r="E104" s="139"/>
      <c r="F104" s="139"/>
      <c r="G104" s="139"/>
      <c r="H104" s="139"/>
      <c r="I104" s="139"/>
      <c r="J104" s="140">
        <f>J238</f>
        <v>0</v>
      </c>
      <c r="L104" s="137"/>
    </row>
    <row r="105" spans="1:47" s="10" customFormat="1" ht="19.95" customHeight="1">
      <c r="B105" s="137"/>
      <c r="D105" s="138" t="s">
        <v>5791</v>
      </c>
      <c r="E105" s="139"/>
      <c r="F105" s="139"/>
      <c r="G105" s="139"/>
      <c r="H105" s="139"/>
      <c r="I105" s="139"/>
      <c r="J105" s="140">
        <f>J243</f>
        <v>0</v>
      </c>
      <c r="L105" s="137"/>
    </row>
    <row r="106" spans="1:47" s="10" customFormat="1" ht="19.95" customHeight="1">
      <c r="B106" s="137"/>
      <c r="D106" s="138" t="s">
        <v>5792</v>
      </c>
      <c r="E106" s="139"/>
      <c r="F106" s="139"/>
      <c r="G106" s="139"/>
      <c r="H106" s="139"/>
      <c r="I106" s="139"/>
      <c r="J106" s="140">
        <f>J265</f>
        <v>0</v>
      </c>
      <c r="L106" s="137"/>
    </row>
    <row r="107" spans="1:47" s="10" customFormat="1" ht="19.95" customHeight="1">
      <c r="B107" s="137"/>
      <c r="D107" s="138" t="s">
        <v>5793</v>
      </c>
      <c r="E107" s="139"/>
      <c r="F107" s="139"/>
      <c r="G107" s="139"/>
      <c r="H107" s="139"/>
      <c r="I107" s="139"/>
      <c r="J107" s="140">
        <f>J268</f>
        <v>0</v>
      </c>
      <c r="L107" s="137"/>
    </row>
    <row r="108" spans="1:47" s="10" customFormat="1" ht="19.95" customHeight="1">
      <c r="B108" s="137"/>
      <c r="D108" s="138" t="s">
        <v>5794</v>
      </c>
      <c r="E108" s="139"/>
      <c r="F108" s="139"/>
      <c r="G108" s="139"/>
      <c r="H108" s="139"/>
      <c r="I108" s="139"/>
      <c r="J108" s="140">
        <f>J271</f>
        <v>0</v>
      </c>
      <c r="L108" s="137"/>
    </row>
    <row r="109" spans="1:47" s="10" customFormat="1" ht="19.95" customHeight="1">
      <c r="B109" s="137"/>
      <c r="D109" s="138" t="s">
        <v>5795</v>
      </c>
      <c r="E109" s="139"/>
      <c r="F109" s="139"/>
      <c r="G109" s="139"/>
      <c r="H109" s="139"/>
      <c r="I109" s="139"/>
      <c r="J109" s="140">
        <f>J284</f>
        <v>0</v>
      </c>
      <c r="L109" s="137"/>
    </row>
    <row r="110" spans="1:47" s="10" customFormat="1" ht="19.95" customHeight="1">
      <c r="B110" s="137"/>
      <c r="D110" s="138" t="s">
        <v>5796</v>
      </c>
      <c r="E110" s="139"/>
      <c r="F110" s="139"/>
      <c r="G110" s="139"/>
      <c r="H110" s="139"/>
      <c r="I110" s="139"/>
      <c r="J110" s="140">
        <f>J289</f>
        <v>0</v>
      </c>
      <c r="L110" s="137"/>
    </row>
    <row r="111" spans="1:47" s="10" customFormat="1" ht="19.95" customHeight="1">
      <c r="B111" s="137"/>
      <c r="D111" s="138" t="s">
        <v>5797</v>
      </c>
      <c r="E111" s="139"/>
      <c r="F111" s="139"/>
      <c r="G111" s="139"/>
      <c r="H111" s="139"/>
      <c r="I111" s="139"/>
      <c r="J111" s="140">
        <f>J307</f>
        <v>0</v>
      </c>
      <c r="L111" s="137"/>
    </row>
    <row r="112" spans="1:47" s="10" customFormat="1" ht="19.95" customHeight="1">
      <c r="B112" s="137"/>
      <c r="D112" s="138" t="s">
        <v>5798</v>
      </c>
      <c r="E112" s="139"/>
      <c r="F112" s="139"/>
      <c r="G112" s="139"/>
      <c r="H112" s="139"/>
      <c r="I112" s="139"/>
      <c r="J112" s="140">
        <f>J313</f>
        <v>0</v>
      </c>
      <c r="L112" s="137"/>
    </row>
    <row r="113" spans="2:12" s="10" customFormat="1" ht="19.95" customHeight="1">
      <c r="B113" s="137"/>
      <c r="D113" s="138" t="s">
        <v>5799</v>
      </c>
      <c r="E113" s="139"/>
      <c r="F113" s="139"/>
      <c r="G113" s="139"/>
      <c r="H113" s="139"/>
      <c r="I113" s="139"/>
      <c r="J113" s="140">
        <f>J320</f>
        <v>0</v>
      </c>
      <c r="L113" s="137"/>
    </row>
    <row r="114" spans="2:12" s="9" customFormat="1" ht="24.9" customHeight="1">
      <c r="B114" s="132"/>
      <c r="D114" s="133" t="s">
        <v>5800</v>
      </c>
      <c r="E114" s="134"/>
      <c r="F114" s="134"/>
      <c r="G114" s="134"/>
      <c r="H114" s="134"/>
      <c r="I114" s="134"/>
      <c r="J114" s="135">
        <f>J323</f>
        <v>0</v>
      </c>
      <c r="L114" s="132"/>
    </row>
    <row r="115" spans="2:12" s="10" customFormat="1" ht="19.95" customHeight="1">
      <c r="B115" s="137"/>
      <c r="D115" s="138" t="s">
        <v>5786</v>
      </c>
      <c r="E115" s="139"/>
      <c r="F115" s="139"/>
      <c r="G115" s="139"/>
      <c r="H115" s="139"/>
      <c r="I115" s="139"/>
      <c r="J115" s="140">
        <f>J324</f>
        <v>0</v>
      </c>
      <c r="L115" s="137"/>
    </row>
    <row r="116" spans="2:12" s="9" customFormat="1" ht="24.9" customHeight="1">
      <c r="B116" s="132"/>
      <c r="D116" s="133" t="s">
        <v>5801</v>
      </c>
      <c r="E116" s="134"/>
      <c r="F116" s="134"/>
      <c r="G116" s="134"/>
      <c r="H116" s="134"/>
      <c r="I116" s="134"/>
      <c r="J116" s="135">
        <f>J331</f>
        <v>0</v>
      </c>
      <c r="L116" s="132"/>
    </row>
    <row r="117" spans="2:12" s="10" customFormat="1" ht="19.95" customHeight="1">
      <c r="B117" s="137"/>
      <c r="D117" s="138" t="s">
        <v>5802</v>
      </c>
      <c r="E117" s="139"/>
      <c r="F117" s="139"/>
      <c r="G117" s="139"/>
      <c r="H117" s="139"/>
      <c r="I117" s="139"/>
      <c r="J117" s="140">
        <f>J332</f>
        <v>0</v>
      </c>
      <c r="L117" s="137"/>
    </row>
    <row r="118" spans="2:12" s="10" customFormat="1" ht="19.95" customHeight="1">
      <c r="B118" s="137"/>
      <c r="D118" s="138" t="s">
        <v>5788</v>
      </c>
      <c r="E118" s="139"/>
      <c r="F118" s="139"/>
      <c r="G118" s="139"/>
      <c r="H118" s="139"/>
      <c r="I118" s="139"/>
      <c r="J118" s="140">
        <f>J337</f>
        <v>0</v>
      </c>
      <c r="L118" s="137"/>
    </row>
    <row r="119" spans="2:12" s="10" customFormat="1" ht="19.95" customHeight="1">
      <c r="B119" s="137"/>
      <c r="D119" s="138" t="s">
        <v>5789</v>
      </c>
      <c r="E119" s="139"/>
      <c r="F119" s="139"/>
      <c r="G119" s="139"/>
      <c r="H119" s="139"/>
      <c r="I119" s="139"/>
      <c r="J119" s="140">
        <f>J340</f>
        <v>0</v>
      </c>
      <c r="L119" s="137"/>
    </row>
    <row r="120" spans="2:12" s="10" customFormat="1" ht="19.95" customHeight="1">
      <c r="B120" s="137"/>
      <c r="D120" s="138" t="s">
        <v>5790</v>
      </c>
      <c r="E120" s="139"/>
      <c r="F120" s="139"/>
      <c r="G120" s="139"/>
      <c r="H120" s="139"/>
      <c r="I120" s="139"/>
      <c r="J120" s="140">
        <f>J342</f>
        <v>0</v>
      </c>
      <c r="L120" s="137"/>
    </row>
    <row r="121" spans="2:12" s="10" customFormat="1" ht="19.95" customHeight="1">
      <c r="B121" s="137"/>
      <c r="D121" s="138" t="s">
        <v>5791</v>
      </c>
      <c r="E121" s="139"/>
      <c r="F121" s="139"/>
      <c r="G121" s="139"/>
      <c r="H121" s="139"/>
      <c r="I121" s="139"/>
      <c r="J121" s="140">
        <f>J347</f>
        <v>0</v>
      </c>
      <c r="L121" s="137"/>
    </row>
    <row r="122" spans="2:12" s="10" customFormat="1" ht="19.95" customHeight="1">
      <c r="B122" s="137"/>
      <c r="D122" s="138" t="s">
        <v>5803</v>
      </c>
      <c r="E122" s="139"/>
      <c r="F122" s="139"/>
      <c r="G122" s="139"/>
      <c r="H122" s="139"/>
      <c r="I122" s="139"/>
      <c r="J122" s="140">
        <f>J352</f>
        <v>0</v>
      </c>
      <c r="L122" s="137"/>
    </row>
    <row r="123" spans="2:12" s="10" customFormat="1" ht="19.95" customHeight="1">
      <c r="B123" s="137"/>
      <c r="D123" s="138" t="s">
        <v>5804</v>
      </c>
      <c r="E123" s="139"/>
      <c r="F123" s="139"/>
      <c r="G123" s="139"/>
      <c r="H123" s="139"/>
      <c r="I123" s="139"/>
      <c r="J123" s="140">
        <f>J355</f>
        <v>0</v>
      </c>
      <c r="L123" s="137"/>
    </row>
    <row r="124" spans="2:12" s="10" customFormat="1" ht="19.95" customHeight="1">
      <c r="B124" s="137"/>
      <c r="D124" s="138" t="s">
        <v>5798</v>
      </c>
      <c r="E124" s="139"/>
      <c r="F124" s="139"/>
      <c r="G124" s="139"/>
      <c r="H124" s="139"/>
      <c r="I124" s="139"/>
      <c r="J124" s="140">
        <f>J369</f>
        <v>0</v>
      </c>
      <c r="L124" s="137"/>
    </row>
    <row r="125" spans="2:12" s="10" customFormat="1" ht="19.95" customHeight="1">
      <c r="B125" s="137"/>
      <c r="D125" s="138" t="s">
        <v>5799</v>
      </c>
      <c r="E125" s="139"/>
      <c r="F125" s="139"/>
      <c r="G125" s="139"/>
      <c r="H125" s="139"/>
      <c r="I125" s="139"/>
      <c r="J125" s="140">
        <f>J371</f>
        <v>0</v>
      </c>
      <c r="L125" s="137"/>
    </row>
    <row r="126" spans="2:12" s="9" customFormat="1" ht="24.9" customHeight="1">
      <c r="B126" s="132"/>
      <c r="D126" s="133" t="s">
        <v>5805</v>
      </c>
      <c r="E126" s="134"/>
      <c r="F126" s="134"/>
      <c r="G126" s="134"/>
      <c r="H126" s="134"/>
      <c r="I126" s="134"/>
      <c r="J126" s="135">
        <f>J373</f>
        <v>0</v>
      </c>
      <c r="L126" s="132"/>
    </row>
    <row r="127" spans="2:12" s="10" customFormat="1" ht="19.95" customHeight="1">
      <c r="B127" s="137"/>
      <c r="D127" s="138" t="s">
        <v>5786</v>
      </c>
      <c r="E127" s="139"/>
      <c r="F127" s="139"/>
      <c r="G127" s="139"/>
      <c r="H127" s="139"/>
      <c r="I127" s="139"/>
      <c r="J127" s="140">
        <f>J374</f>
        <v>0</v>
      </c>
      <c r="L127" s="137"/>
    </row>
    <row r="128" spans="2:12" s="10" customFormat="1" ht="19.95" customHeight="1">
      <c r="B128" s="137"/>
      <c r="D128" s="138" t="s">
        <v>5789</v>
      </c>
      <c r="E128" s="139"/>
      <c r="F128" s="139"/>
      <c r="G128" s="139"/>
      <c r="H128" s="139"/>
      <c r="I128" s="139"/>
      <c r="J128" s="140">
        <f>J381</f>
        <v>0</v>
      </c>
      <c r="L128" s="137"/>
    </row>
    <row r="129" spans="2:12" s="10" customFormat="1" ht="19.95" customHeight="1">
      <c r="B129" s="137"/>
      <c r="D129" s="138" t="s">
        <v>5798</v>
      </c>
      <c r="E129" s="139"/>
      <c r="F129" s="139"/>
      <c r="G129" s="139"/>
      <c r="H129" s="139"/>
      <c r="I129" s="139"/>
      <c r="J129" s="140">
        <f>J397</f>
        <v>0</v>
      </c>
      <c r="L129" s="137"/>
    </row>
    <row r="130" spans="2:12" s="10" customFormat="1" ht="19.95" customHeight="1">
      <c r="B130" s="137"/>
      <c r="D130" s="138" t="s">
        <v>5799</v>
      </c>
      <c r="E130" s="139"/>
      <c r="F130" s="139"/>
      <c r="G130" s="139"/>
      <c r="H130" s="139"/>
      <c r="I130" s="139"/>
      <c r="J130" s="140">
        <f>J399</f>
        <v>0</v>
      </c>
      <c r="L130" s="137"/>
    </row>
    <row r="131" spans="2:12" s="9" customFormat="1" ht="24.9" customHeight="1">
      <c r="B131" s="132"/>
      <c r="D131" s="133" t="s">
        <v>5806</v>
      </c>
      <c r="E131" s="134"/>
      <c r="F131" s="134"/>
      <c r="G131" s="134"/>
      <c r="H131" s="134"/>
      <c r="I131" s="134"/>
      <c r="J131" s="135">
        <f>J401</f>
        <v>0</v>
      </c>
      <c r="L131" s="132"/>
    </row>
    <row r="132" spans="2:12" s="10" customFormat="1" ht="19.95" customHeight="1">
      <c r="B132" s="137"/>
      <c r="D132" s="138" t="s">
        <v>5807</v>
      </c>
      <c r="E132" s="139"/>
      <c r="F132" s="139"/>
      <c r="G132" s="139"/>
      <c r="H132" s="139"/>
      <c r="I132" s="139"/>
      <c r="J132" s="140">
        <f>J402</f>
        <v>0</v>
      </c>
      <c r="L132" s="137"/>
    </row>
    <row r="133" spans="2:12" s="10" customFormat="1" ht="19.95" customHeight="1">
      <c r="B133" s="137"/>
      <c r="D133" s="138" t="s">
        <v>5808</v>
      </c>
      <c r="E133" s="139"/>
      <c r="F133" s="139"/>
      <c r="G133" s="139"/>
      <c r="H133" s="139"/>
      <c r="I133" s="139"/>
      <c r="J133" s="140">
        <f>J405</f>
        <v>0</v>
      </c>
      <c r="L133" s="137"/>
    </row>
    <row r="134" spans="2:12" s="10" customFormat="1" ht="19.95" customHeight="1">
      <c r="B134" s="137"/>
      <c r="D134" s="138" t="s">
        <v>5809</v>
      </c>
      <c r="E134" s="139"/>
      <c r="F134" s="139"/>
      <c r="G134" s="139"/>
      <c r="H134" s="139"/>
      <c r="I134" s="139"/>
      <c r="J134" s="140">
        <f>J408</f>
        <v>0</v>
      </c>
      <c r="L134" s="137"/>
    </row>
    <row r="135" spans="2:12" s="10" customFormat="1" ht="19.95" customHeight="1">
      <c r="B135" s="137"/>
      <c r="D135" s="138" t="s">
        <v>5798</v>
      </c>
      <c r="E135" s="139"/>
      <c r="F135" s="139"/>
      <c r="G135" s="139"/>
      <c r="H135" s="139"/>
      <c r="I135" s="139"/>
      <c r="J135" s="140">
        <f>J410</f>
        <v>0</v>
      </c>
      <c r="L135" s="137"/>
    </row>
    <row r="136" spans="2:12" s="10" customFormat="1" ht="19.95" customHeight="1">
      <c r="B136" s="137"/>
      <c r="D136" s="138" t="s">
        <v>5799</v>
      </c>
      <c r="E136" s="139"/>
      <c r="F136" s="139"/>
      <c r="G136" s="139"/>
      <c r="H136" s="139"/>
      <c r="I136" s="139"/>
      <c r="J136" s="140">
        <f>J413</f>
        <v>0</v>
      </c>
      <c r="L136" s="137"/>
    </row>
    <row r="137" spans="2:12" s="9" customFormat="1" ht="24.9" customHeight="1">
      <c r="B137" s="132"/>
      <c r="D137" s="133" t="s">
        <v>5810</v>
      </c>
      <c r="E137" s="134"/>
      <c r="F137" s="134"/>
      <c r="G137" s="134"/>
      <c r="H137" s="134"/>
      <c r="I137" s="134"/>
      <c r="J137" s="135">
        <f>J416</f>
        <v>0</v>
      </c>
      <c r="L137" s="132"/>
    </row>
    <row r="138" spans="2:12" s="10" customFormat="1" ht="19.95" customHeight="1">
      <c r="B138" s="137"/>
      <c r="D138" s="138" t="s">
        <v>5811</v>
      </c>
      <c r="E138" s="139"/>
      <c r="F138" s="139"/>
      <c r="G138" s="139"/>
      <c r="H138" s="139"/>
      <c r="I138" s="139"/>
      <c r="J138" s="140">
        <f>J417</f>
        <v>0</v>
      </c>
      <c r="L138" s="137"/>
    </row>
    <row r="139" spans="2:12" s="10" customFormat="1" ht="19.95" customHeight="1">
      <c r="B139" s="137"/>
      <c r="D139" s="138" t="s">
        <v>5812</v>
      </c>
      <c r="E139" s="139"/>
      <c r="F139" s="139"/>
      <c r="G139" s="139"/>
      <c r="H139" s="139"/>
      <c r="I139" s="139"/>
      <c r="J139" s="140">
        <f>J420</f>
        <v>0</v>
      </c>
      <c r="L139" s="137"/>
    </row>
    <row r="140" spans="2:12" s="10" customFormat="1" ht="19.95" customHeight="1">
      <c r="B140" s="137"/>
      <c r="D140" s="138" t="s">
        <v>5813</v>
      </c>
      <c r="E140" s="139"/>
      <c r="F140" s="139"/>
      <c r="G140" s="139"/>
      <c r="H140" s="139"/>
      <c r="I140" s="139"/>
      <c r="J140" s="140">
        <f>J422</f>
        <v>0</v>
      </c>
      <c r="L140" s="137"/>
    </row>
    <row r="141" spans="2:12" s="10" customFormat="1" ht="19.95" customHeight="1">
      <c r="B141" s="137"/>
      <c r="D141" s="138" t="s">
        <v>5795</v>
      </c>
      <c r="E141" s="139"/>
      <c r="F141" s="139"/>
      <c r="G141" s="139"/>
      <c r="H141" s="139"/>
      <c r="I141" s="139"/>
      <c r="J141" s="140">
        <f>J424</f>
        <v>0</v>
      </c>
      <c r="L141" s="137"/>
    </row>
    <row r="142" spans="2:12" s="10" customFormat="1" ht="19.95" customHeight="1">
      <c r="B142" s="137"/>
      <c r="D142" s="138" t="s">
        <v>5808</v>
      </c>
      <c r="E142" s="139"/>
      <c r="F142" s="139"/>
      <c r="G142" s="139"/>
      <c r="H142" s="139"/>
      <c r="I142" s="139"/>
      <c r="J142" s="140">
        <f>J426</f>
        <v>0</v>
      </c>
      <c r="L142" s="137"/>
    </row>
    <row r="143" spans="2:12" s="10" customFormat="1" ht="19.95" customHeight="1">
      <c r="B143" s="137"/>
      <c r="D143" s="138" t="s">
        <v>5814</v>
      </c>
      <c r="E143" s="139"/>
      <c r="F143" s="139"/>
      <c r="G143" s="139"/>
      <c r="H143" s="139"/>
      <c r="I143" s="139"/>
      <c r="J143" s="140">
        <f>J429</f>
        <v>0</v>
      </c>
      <c r="L143" s="137"/>
    </row>
    <row r="144" spans="2:12" s="10" customFormat="1" ht="19.95" customHeight="1">
      <c r="B144" s="137"/>
      <c r="D144" s="138" t="s">
        <v>5809</v>
      </c>
      <c r="E144" s="139"/>
      <c r="F144" s="139"/>
      <c r="G144" s="139"/>
      <c r="H144" s="139"/>
      <c r="I144" s="139"/>
      <c r="J144" s="140">
        <f>J432</f>
        <v>0</v>
      </c>
      <c r="L144" s="137"/>
    </row>
    <row r="145" spans="2:12" s="10" customFormat="1" ht="19.95" customHeight="1">
      <c r="B145" s="137"/>
      <c r="D145" s="138" t="s">
        <v>5798</v>
      </c>
      <c r="E145" s="139"/>
      <c r="F145" s="139"/>
      <c r="G145" s="139"/>
      <c r="H145" s="139"/>
      <c r="I145" s="139"/>
      <c r="J145" s="140">
        <f>J434</f>
        <v>0</v>
      </c>
      <c r="L145" s="137"/>
    </row>
    <row r="146" spans="2:12" s="10" customFormat="1" ht="19.95" customHeight="1">
      <c r="B146" s="137"/>
      <c r="D146" s="138" t="s">
        <v>5799</v>
      </c>
      <c r="E146" s="139"/>
      <c r="F146" s="139"/>
      <c r="G146" s="139"/>
      <c r="H146" s="139"/>
      <c r="I146" s="139"/>
      <c r="J146" s="140">
        <f>J440</f>
        <v>0</v>
      </c>
      <c r="L146" s="137"/>
    </row>
    <row r="147" spans="2:12" s="9" customFormat="1" ht="24.9" customHeight="1">
      <c r="B147" s="132"/>
      <c r="D147" s="133" t="s">
        <v>5815</v>
      </c>
      <c r="E147" s="134"/>
      <c r="F147" s="134"/>
      <c r="G147" s="134"/>
      <c r="H147" s="134"/>
      <c r="I147" s="134"/>
      <c r="J147" s="135">
        <f>J443</f>
        <v>0</v>
      </c>
      <c r="L147" s="132"/>
    </row>
    <row r="148" spans="2:12" s="10" customFormat="1" ht="19.95" customHeight="1">
      <c r="B148" s="137"/>
      <c r="D148" s="138" t="s">
        <v>5811</v>
      </c>
      <c r="E148" s="139"/>
      <c r="F148" s="139"/>
      <c r="G148" s="139"/>
      <c r="H148" s="139"/>
      <c r="I148" s="139"/>
      <c r="J148" s="140">
        <f>J444</f>
        <v>0</v>
      </c>
      <c r="L148" s="137"/>
    </row>
    <row r="149" spans="2:12" s="10" customFormat="1" ht="19.95" customHeight="1">
      <c r="B149" s="137"/>
      <c r="D149" s="138" t="s">
        <v>5812</v>
      </c>
      <c r="E149" s="139"/>
      <c r="F149" s="139"/>
      <c r="G149" s="139"/>
      <c r="H149" s="139"/>
      <c r="I149" s="139"/>
      <c r="J149" s="140">
        <f>J447</f>
        <v>0</v>
      </c>
      <c r="L149" s="137"/>
    </row>
    <row r="150" spans="2:12" s="10" customFormat="1" ht="19.95" customHeight="1">
      <c r="B150" s="137"/>
      <c r="D150" s="138" t="s">
        <v>5813</v>
      </c>
      <c r="E150" s="139"/>
      <c r="F150" s="139"/>
      <c r="G150" s="139"/>
      <c r="H150" s="139"/>
      <c r="I150" s="139"/>
      <c r="J150" s="140">
        <f>J449</f>
        <v>0</v>
      </c>
      <c r="L150" s="137"/>
    </row>
    <row r="151" spans="2:12" s="10" customFormat="1" ht="19.95" customHeight="1">
      <c r="B151" s="137"/>
      <c r="D151" s="138" t="s">
        <v>5795</v>
      </c>
      <c r="E151" s="139"/>
      <c r="F151" s="139"/>
      <c r="G151" s="139"/>
      <c r="H151" s="139"/>
      <c r="I151" s="139"/>
      <c r="J151" s="140">
        <f>J451</f>
        <v>0</v>
      </c>
      <c r="L151" s="137"/>
    </row>
    <row r="152" spans="2:12" s="10" customFormat="1" ht="19.95" customHeight="1">
      <c r="B152" s="137"/>
      <c r="D152" s="138" t="s">
        <v>5808</v>
      </c>
      <c r="E152" s="139"/>
      <c r="F152" s="139"/>
      <c r="G152" s="139"/>
      <c r="H152" s="139"/>
      <c r="I152" s="139"/>
      <c r="J152" s="140">
        <f>J454</f>
        <v>0</v>
      </c>
      <c r="L152" s="137"/>
    </row>
    <row r="153" spans="2:12" s="10" customFormat="1" ht="19.95" customHeight="1">
      <c r="B153" s="137"/>
      <c r="D153" s="138" t="s">
        <v>5814</v>
      </c>
      <c r="E153" s="139"/>
      <c r="F153" s="139"/>
      <c r="G153" s="139"/>
      <c r="H153" s="139"/>
      <c r="I153" s="139"/>
      <c r="J153" s="140">
        <f>J457</f>
        <v>0</v>
      </c>
      <c r="L153" s="137"/>
    </row>
    <row r="154" spans="2:12" s="10" customFormat="1" ht="19.95" customHeight="1">
      <c r="B154" s="137"/>
      <c r="D154" s="138" t="s">
        <v>5809</v>
      </c>
      <c r="E154" s="139"/>
      <c r="F154" s="139"/>
      <c r="G154" s="139"/>
      <c r="H154" s="139"/>
      <c r="I154" s="139"/>
      <c r="J154" s="140">
        <f>J460</f>
        <v>0</v>
      </c>
      <c r="L154" s="137"/>
    </row>
    <row r="155" spans="2:12" s="10" customFormat="1" ht="19.95" customHeight="1">
      <c r="B155" s="137"/>
      <c r="D155" s="138" t="s">
        <v>5798</v>
      </c>
      <c r="E155" s="139"/>
      <c r="F155" s="139"/>
      <c r="G155" s="139"/>
      <c r="H155" s="139"/>
      <c r="I155" s="139"/>
      <c r="J155" s="140">
        <f>J463</f>
        <v>0</v>
      </c>
      <c r="L155" s="137"/>
    </row>
    <row r="156" spans="2:12" s="10" customFormat="1" ht="19.95" customHeight="1">
      <c r="B156" s="137"/>
      <c r="D156" s="138" t="s">
        <v>5799</v>
      </c>
      <c r="E156" s="139"/>
      <c r="F156" s="139"/>
      <c r="G156" s="139"/>
      <c r="H156" s="139"/>
      <c r="I156" s="139"/>
      <c r="J156" s="140">
        <f>J468</f>
        <v>0</v>
      </c>
      <c r="L156" s="137"/>
    </row>
    <row r="157" spans="2:12" s="9" customFormat="1" ht="24.9" customHeight="1">
      <c r="B157" s="132"/>
      <c r="D157" s="133" t="s">
        <v>5816</v>
      </c>
      <c r="E157" s="134"/>
      <c r="F157" s="134"/>
      <c r="G157" s="134"/>
      <c r="H157" s="134"/>
      <c r="I157" s="134"/>
      <c r="J157" s="135">
        <f>J471</f>
        <v>0</v>
      </c>
      <c r="L157" s="132"/>
    </row>
    <row r="158" spans="2:12" s="10" customFormat="1" ht="19.95" customHeight="1">
      <c r="B158" s="137"/>
      <c r="D158" s="138" t="s">
        <v>5817</v>
      </c>
      <c r="E158" s="139"/>
      <c r="F158" s="139"/>
      <c r="G158" s="139"/>
      <c r="H158" s="139"/>
      <c r="I158" s="139"/>
      <c r="J158" s="140">
        <f>J472</f>
        <v>0</v>
      </c>
      <c r="L158" s="137"/>
    </row>
    <row r="159" spans="2:12" s="10" customFormat="1" ht="19.95" customHeight="1">
      <c r="B159" s="137"/>
      <c r="D159" s="138" t="s">
        <v>5809</v>
      </c>
      <c r="E159" s="139"/>
      <c r="F159" s="139"/>
      <c r="G159" s="139"/>
      <c r="H159" s="139"/>
      <c r="I159" s="139"/>
      <c r="J159" s="140">
        <f>J475</f>
        <v>0</v>
      </c>
      <c r="L159" s="137"/>
    </row>
    <row r="160" spans="2:12" s="10" customFormat="1" ht="19.95" customHeight="1">
      <c r="B160" s="137"/>
      <c r="D160" s="138" t="s">
        <v>5808</v>
      </c>
      <c r="E160" s="139"/>
      <c r="F160" s="139"/>
      <c r="G160" s="139"/>
      <c r="H160" s="139"/>
      <c r="I160" s="139"/>
      <c r="J160" s="140">
        <f>J477</f>
        <v>0</v>
      </c>
      <c r="L160" s="137"/>
    </row>
    <row r="161" spans="2:12" s="10" customFormat="1" ht="19.95" customHeight="1">
      <c r="B161" s="137"/>
      <c r="D161" s="138" t="s">
        <v>5798</v>
      </c>
      <c r="E161" s="139"/>
      <c r="F161" s="139"/>
      <c r="G161" s="139"/>
      <c r="H161" s="139"/>
      <c r="I161" s="139"/>
      <c r="J161" s="140">
        <f>J480</f>
        <v>0</v>
      </c>
      <c r="L161" s="137"/>
    </row>
    <row r="162" spans="2:12" s="10" customFormat="1" ht="19.95" customHeight="1">
      <c r="B162" s="137"/>
      <c r="D162" s="138" t="s">
        <v>5799</v>
      </c>
      <c r="E162" s="139"/>
      <c r="F162" s="139"/>
      <c r="G162" s="139"/>
      <c r="H162" s="139"/>
      <c r="I162" s="139"/>
      <c r="J162" s="140">
        <f>J482</f>
        <v>0</v>
      </c>
      <c r="L162" s="137"/>
    </row>
    <row r="163" spans="2:12" s="9" customFormat="1" ht="24.9" customHeight="1">
      <c r="B163" s="132"/>
      <c r="D163" s="133" t="s">
        <v>5818</v>
      </c>
      <c r="E163" s="134"/>
      <c r="F163" s="134"/>
      <c r="G163" s="134"/>
      <c r="H163" s="134"/>
      <c r="I163" s="134"/>
      <c r="J163" s="135">
        <f>J485</f>
        <v>0</v>
      </c>
      <c r="L163" s="132"/>
    </row>
    <row r="164" spans="2:12" s="10" customFormat="1" ht="19.95" customHeight="1">
      <c r="B164" s="137"/>
      <c r="D164" s="138" t="s">
        <v>5819</v>
      </c>
      <c r="E164" s="139"/>
      <c r="F164" s="139"/>
      <c r="G164" s="139"/>
      <c r="H164" s="139"/>
      <c r="I164" s="139"/>
      <c r="J164" s="140">
        <f>J490</f>
        <v>0</v>
      </c>
      <c r="L164" s="137"/>
    </row>
    <row r="165" spans="2:12" s="10" customFormat="1" ht="19.95" customHeight="1">
      <c r="B165" s="137"/>
      <c r="D165" s="138" t="s">
        <v>5788</v>
      </c>
      <c r="E165" s="139"/>
      <c r="F165" s="139"/>
      <c r="G165" s="139"/>
      <c r="H165" s="139"/>
      <c r="I165" s="139"/>
      <c r="J165" s="140">
        <f>J492</f>
        <v>0</v>
      </c>
      <c r="L165" s="137"/>
    </row>
    <row r="166" spans="2:12" s="9" customFormat="1" ht="24.9" customHeight="1">
      <c r="B166" s="132"/>
      <c r="D166" s="133" t="s">
        <v>5820</v>
      </c>
      <c r="E166" s="134"/>
      <c r="F166" s="134"/>
      <c r="G166" s="134"/>
      <c r="H166" s="134"/>
      <c r="I166" s="134"/>
      <c r="J166" s="135">
        <f>J495</f>
        <v>0</v>
      </c>
      <c r="L166" s="132"/>
    </row>
    <row r="167" spans="2:12" s="10" customFormat="1" ht="19.95" customHeight="1">
      <c r="B167" s="137"/>
      <c r="D167" s="138" t="s">
        <v>5819</v>
      </c>
      <c r="E167" s="139"/>
      <c r="F167" s="139"/>
      <c r="G167" s="139"/>
      <c r="H167" s="139"/>
      <c r="I167" s="139"/>
      <c r="J167" s="140">
        <f>J499</f>
        <v>0</v>
      </c>
      <c r="L167" s="137"/>
    </row>
    <row r="168" spans="2:12" s="10" customFormat="1" ht="19.95" customHeight="1">
      <c r="B168" s="137"/>
      <c r="D168" s="138" t="s">
        <v>5788</v>
      </c>
      <c r="E168" s="139"/>
      <c r="F168" s="139"/>
      <c r="G168" s="139"/>
      <c r="H168" s="139"/>
      <c r="I168" s="139"/>
      <c r="J168" s="140">
        <f>J501</f>
        <v>0</v>
      </c>
      <c r="L168" s="137"/>
    </row>
    <row r="169" spans="2:12" s="9" customFormat="1" ht="24.9" customHeight="1">
      <c r="B169" s="132"/>
      <c r="D169" s="133" t="s">
        <v>5821</v>
      </c>
      <c r="E169" s="134"/>
      <c r="F169" s="134"/>
      <c r="G169" s="134"/>
      <c r="H169" s="134"/>
      <c r="I169" s="134"/>
      <c r="J169" s="135">
        <f>J504</f>
        <v>0</v>
      </c>
      <c r="L169" s="132"/>
    </row>
    <row r="170" spans="2:12" s="10" customFormat="1" ht="19.95" customHeight="1">
      <c r="B170" s="137"/>
      <c r="D170" s="138" t="s">
        <v>5788</v>
      </c>
      <c r="E170" s="139"/>
      <c r="F170" s="139"/>
      <c r="G170" s="139"/>
      <c r="H170" s="139"/>
      <c r="I170" s="139"/>
      <c r="J170" s="140">
        <f>J508</f>
        <v>0</v>
      </c>
      <c r="L170" s="137"/>
    </row>
    <row r="171" spans="2:12" s="9" customFormat="1" ht="24.9" customHeight="1">
      <c r="B171" s="132"/>
      <c r="D171" s="133" t="s">
        <v>5822</v>
      </c>
      <c r="E171" s="134"/>
      <c r="F171" s="134"/>
      <c r="G171" s="134"/>
      <c r="H171" s="134"/>
      <c r="I171" s="134"/>
      <c r="J171" s="135">
        <f>J511</f>
        <v>0</v>
      </c>
      <c r="L171" s="132"/>
    </row>
    <row r="172" spans="2:12" s="10" customFormat="1" ht="19.95" customHeight="1">
      <c r="B172" s="137"/>
      <c r="D172" s="138" t="s">
        <v>5788</v>
      </c>
      <c r="E172" s="139"/>
      <c r="F172" s="139"/>
      <c r="G172" s="139"/>
      <c r="H172" s="139"/>
      <c r="I172" s="139"/>
      <c r="J172" s="140">
        <f>J515</f>
        <v>0</v>
      </c>
      <c r="L172" s="137"/>
    </row>
    <row r="173" spans="2:12" s="9" customFormat="1" ht="24.9" customHeight="1">
      <c r="B173" s="132"/>
      <c r="D173" s="133" t="s">
        <v>5823</v>
      </c>
      <c r="E173" s="134"/>
      <c r="F173" s="134"/>
      <c r="G173" s="134"/>
      <c r="H173" s="134"/>
      <c r="I173" s="134"/>
      <c r="J173" s="135">
        <f>J518</f>
        <v>0</v>
      </c>
      <c r="L173" s="132"/>
    </row>
    <row r="174" spans="2:12" s="10" customFormat="1" ht="19.95" customHeight="1">
      <c r="B174" s="137"/>
      <c r="D174" s="138" t="s">
        <v>5819</v>
      </c>
      <c r="E174" s="139"/>
      <c r="F174" s="139"/>
      <c r="G174" s="139"/>
      <c r="H174" s="139"/>
      <c r="I174" s="139"/>
      <c r="J174" s="140">
        <f>J530</f>
        <v>0</v>
      </c>
      <c r="L174" s="137"/>
    </row>
    <row r="175" spans="2:12" s="10" customFormat="1" ht="19.95" customHeight="1">
      <c r="B175" s="137"/>
      <c r="D175" s="138" t="s">
        <v>5788</v>
      </c>
      <c r="E175" s="139"/>
      <c r="F175" s="139"/>
      <c r="G175" s="139"/>
      <c r="H175" s="139"/>
      <c r="I175" s="139"/>
      <c r="J175" s="140">
        <f>J532</f>
        <v>0</v>
      </c>
      <c r="L175" s="137"/>
    </row>
    <row r="176" spans="2:12" s="9" customFormat="1" ht="24.9" customHeight="1">
      <c r="B176" s="132"/>
      <c r="D176" s="133" t="s">
        <v>5824</v>
      </c>
      <c r="E176" s="134"/>
      <c r="F176" s="134"/>
      <c r="G176" s="134"/>
      <c r="H176" s="134"/>
      <c r="I176" s="134"/>
      <c r="J176" s="135">
        <f>J539</f>
        <v>0</v>
      </c>
      <c r="L176" s="132"/>
    </row>
    <row r="177" spans="1:65" s="10" customFormat="1" ht="19.95" customHeight="1">
      <c r="B177" s="137"/>
      <c r="D177" s="138" t="s">
        <v>5825</v>
      </c>
      <c r="E177" s="139"/>
      <c r="F177" s="139"/>
      <c r="G177" s="139"/>
      <c r="H177" s="139"/>
      <c r="I177" s="139"/>
      <c r="J177" s="140">
        <f>J540</f>
        <v>0</v>
      </c>
      <c r="L177" s="137"/>
    </row>
    <row r="178" spans="1:65" s="10" customFormat="1" ht="19.95" customHeight="1">
      <c r="B178" s="137"/>
      <c r="D178" s="138" t="s">
        <v>5826</v>
      </c>
      <c r="E178" s="139"/>
      <c r="F178" s="139"/>
      <c r="G178" s="139"/>
      <c r="H178" s="139"/>
      <c r="I178" s="139"/>
      <c r="J178" s="140">
        <f>J546</f>
        <v>0</v>
      </c>
      <c r="L178" s="137"/>
    </row>
    <row r="179" spans="1:65" s="10" customFormat="1" ht="19.95" customHeight="1">
      <c r="B179" s="137"/>
      <c r="D179" s="138" t="s">
        <v>5827</v>
      </c>
      <c r="E179" s="139"/>
      <c r="F179" s="139"/>
      <c r="G179" s="139"/>
      <c r="H179" s="139"/>
      <c r="I179" s="139"/>
      <c r="J179" s="140">
        <f>J548</f>
        <v>0</v>
      </c>
      <c r="L179" s="137"/>
    </row>
    <row r="180" spans="1:65" s="10" customFormat="1" ht="19.95" customHeight="1">
      <c r="B180" s="137"/>
      <c r="D180" s="138" t="s">
        <v>5828</v>
      </c>
      <c r="E180" s="139"/>
      <c r="F180" s="139"/>
      <c r="G180" s="139"/>
      <c r="H180" s="139"/>
      <c r="I180" s="139"/>
      <c r="J180" s="140">
        <f>J550</f>
        <v>0</v>
      </c>
      <c r="L180" s="137"/>
    </row>
    <row r="181" spans="1:65" s="10" customFormat="1" ht="19.95" customHeight="1">
      <c r="B181" s="137"/>
      <c r="D181" s="138" t="s">
        <v>5794</v>
      </c>
      <c r="E181" s="139"/>
      <c r="F181" s="139"/>
      <c r="G181" s="139"/>
      <c r="H181" s="139"/>
      <c r="I181" s="139"/>
      <c r="J181" s="140">
        <f>J553</f>
        <v>0</v>
      </c>
      <c r="L181" s="137"/>
    </row>
    <row r="182" spans="1:65" s="10" customFormat="1" ht="19.95" customHeight="1">
      <c r="B182" s="137"/>
      <c r="D182" s="138" t="s">
        <v>5791</v>
      </c>
      <c r="E182" s="139"/>
      <c r="F182" s="139"/>
      <c r="G182" s="139"/>
      <c r="H182" s="139"/>
      <c r="I182" s="139"/>
      <c r="J182" s="140">
        <f>J556</f>
        <v>0</v>
      </c>
      <c r="L182" s="137"/>
    </row>
    <row r="183" spans="1:65" s="10" customFormat="1" ht="19.95" customHeight="1">
      <c r="B183" s="137"/>
      <c r="D183" s="138" t="s">
        <v>5798</v>
      </c>
      <c r="E183" s="139"/>
      <c r="F183" s="139"/>
      <c r="G183" s="139"/>
      <c r="H183" s="139"/>
      <c r="I183" s="139"/>
      <c r="J183" s="140">
        <f>J558</f>
        <v>0</v>
      </c>
      <c r="L183" s="137"/>
    </row>
    <row r="184" spans="1:65" s="10" customFormat="1" ht="19.95" customHeight="1">
      <c r="B184" s="137"/>
      <c r="D184" s="138" t="s">
        <v>5799</v>
      </c>
      <c r="E184" s="139"/>
      <c r="F184" s="139"/>
      <c r="G184" s="139"/>
      <c r="H184" s="139"/>
      <c r="I184" s="139"/>
      <c r="J184" s="140">
        <f>J562</f>
        <v>0</v>
      </c>
      <c r="L184" s="137"/>
    </row>
    <row r="185" spans="1:65" s="10" customFormat="1" ht="19.95" customHeight="1">
      <c r="B185" s="137"/>
      <c r="D185" s="138" t="s">
        <v>5829</v>
      </c>
      <c r="E185" s="139"/>
      <c r="F185" s="139"/>
      <c r="G185" s="139"/>
      <c r="H185" s="139"/>
      <c r="I185" s="139"/>
      <c r="J185" s="140">
        <f>J568</f>
        <v>0</v>
      </c>
      <c r="L185" s="137"/>
    </row>
    <row r="186" spans="1:65" s="9" customFormat="1" ht="24.9" customHeight="1">
      <c r="B186" s="132"/>
      <c r="D186" s="133" t="s">
        <v>5830</v>
      </c>
      <c r="E186" s="134"/>
      <c r="F186" s="134"/>
      <c r="G186" s="134"/>
      <c r="H186" s="134"/>
      <c r="I186" s="134"/>
      <c r="J186" s="135">
        <f>J570</f>
        <v>0</v>
      </c>
      <c r="L186" s="132"/>
    </row>
    <row r="187" spans="1:65" s="10" customFormat="1" ht="19.95" customHeight="1">
      <c r="B187" s="137"/>
      <c r="D187" s="138" t="s">
        <v>5831</v>
      </c>
      <c r="E187" s="139"/>
      <c r="F187" s="139"/>
      <c r="G187" s="139"/>
      <c r="H187" s="139"/>
      <c r="I187" s="139"/>
      <c r="J187" s="140">
        <f>J571</f>
        <v>0</v>
      </c>
      <c r="L187" s="137"/>
    </row>
    <row r="188" spans="1:65" s="2" customFormat="1" ht="21.75" customHeight="1">
      <c r="A188" s="35"/>
      <c r="B188" s="36"/>
      <c r="C188" s="35"/>
      <c r="D188" s="35"/>
      <c r="E188" s="35"/>
      <c r="F188" s="35"/>
      <c r="G188" s="35"/>
      <c r="H188" s="35"/>
      <c r="I188" s="35"/>
      <c r="J188" s="35"/>
      <c r="K188" s="35"/>
      <c r="L188" s="4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  <row r="189" spans="1:65" s="2" customFormat="1" ht="6.9" customHeight="1">
      <c r="A189" s="35"/>
      <c r="B189" s="36"/>
      <c r="C189" s="35"/>
      <c r="D189" s="35"/>
      <c r="E189" s="35"/>
      <c r="F189" s="35"/>
      <c r="G189" s="35"/>
      <c r="H189" s="35"/>
      <c r="I189" s="35"/>
      <c r="J189" s="35"/>
      <c r="K189" s="35"/>
      <c r="L189" s="4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</row>
    <row r="190" spans="1:65" s="2" customFormat="1" ht="29.25" hidden="1" customHeight="1">
      <c r="A190" s="35"/>
      <c r="B190" s="36"/>
      <c r="C190" s="131" t="s">
        <v>501</v>
      </c>
      <c r="D190" s="35"/>
      <c r="E190" s="35"/>
      <c r="F190" s="35"/>
      <c r="G190" s="35"/>
      <c r="H190" s="35"/>
      <c r="I190" s="35"/>
      <c r="J190" s="142">
        <f>ROUND(J191 + J192 + J193 + J194 + J195 + J196,2)</f>
        <v>0</v>
      </c>
      <c r="K190" s="35"/>
      <c r="L190" s="45"/>
      <c r="N190" s="143" t="s">
        <v>40</v>
      </c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  <row r="191" spans="1:65" s="2" customFormat="1" ht="18" hidden="1" customHeight="1">
      <c r="A191" s="35"/>
      <c r="B191" s="144"/>
      <c r="C191" s="145"/>
      <c r="D191" s="292" t="s">
        <v>502</v>
      </c>
      <c r="E191" s="330"/>
      <c r="F191" s="330"/>
      <c r="G191" s="145"/>
      <c r="H191" s="145"/>
      <c r="I191" s="145"/>
      <c r="J191" s="102">
        <v>0</v>
      </c>
      <c r="K191" s="145"/>
      <c r="L191" s="147"/>
      <c r="M191" s="148"/>
      <c r="N191" s="149" t="s">
        <v>42</v>
      </c>
      <c r="O191" s="148"/>
      <c r="P191" s="148"/>
      <c r="Q191" s="148"/>
      <c r="R191" s="148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50" t="s">
        <v>503</v>
      </c>
      <c r="AZ191" s="148"/>
      <c r="BA191" s="148"/>
      <c r="BB191" s="148"/>
      <c r="BC191" s="148"/>
      <c r="BD191" s="148"/>
      <c r="BE191" s="151">
        <f t="shared" ref="BE191:BE196" si="0">IF(N191="základná",J191,0)</f>
        <v>0</v>
      </c>
      <c r="BF191" s="151">
        <f t="shared" ref="BF191:BF196" si="1">IF(N191="znížená",J191,0)</f>
        <v>0</v>
      </c>
      <c r="BG191" s="151">
        <f t="shared" ref="BG191:BG196" si="2">IF(N191="zákl. prenesená",J191,0)</f>
        <v>0</v>
      </c>
      <c r="BH191" s="151">
        <f t="shared" ref="BH191:BH196" si="3">IF(N191="zníž. prenesená",J191,0)</f>
        <v>0</v>
      </c>
      <c r="BI191" s="151">
        <f t="shared" ref="BI191:BI196" si="4">IF(N191="nulová",J191,0)</f>
        <v>0</v>
      </c>
      <c r="BJ191" s="150" t="s">
        <v>89</v>
      </c>
      <c r="BK191" s="148"/>
      <c r="BL191" s="148"/>
      <c r="BM191" s="148"/>
    </row>
    <row r="192" spans="1:65" s="2" customFormat="1" ht="18" hidden="1" customHeight="1">
      <c r="A192" s="35"/>
      <c r="B192" s="144"/>
      <c r="C192" s="145"/>
      <c r="D192" s="292" t="s">
        <v>5036</v>
      </c>
      <c r="E192" s="330"/>
      <c r="F192" s="330"/>
      <c r="G192" s="145"/>
      <c r="H192" s="145"/>
      <c r="I192" s="145"/>
      <c r="J192" s="102">
        <v>0</v>
      </c>
      <c r="K192" s="145"/>
      <c r="L192" s="147"/>
      <c r="M192" s="148"/>
      <c r="N192" s="149" t="s">
        <v>42</v>
      </c>
      <c r="O192" s="148"/>
      <c r="P192" s="148"/>
      <c r="Q192" s="148"/>
      <c r="R192" s="148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50" t="s">
        <v>503</v>
      </c>
      <c r="AZ192" s="148"/>
      <c r="BA192" s="148"/>
      <c r="BB192" s="148"/>
      <c r="BC192" s="148"/>
      <c r="BD192" s="148"/>
      <c r="BE192" s="151">
        <f t="shared" si="0"/>
        <v>0</v>
      </c>
      <c r="BF192" s="151">
        <f t="shared" si="1"/>
        <v>0</v>
      </c>
      <c r="BG192" s="151">
        <f t="shared" si="2"/>
        <v>0</v>
      </c>
      <c r="BH192" s="151">
        <f t="shared" si="3"/>
        <v>0</v>
      </c>
      <c r="BI192" s="151">
        <f t="shared" si="4"/>
        <v>0</v>
      </c>
      <c r="BJ192" s="150" t="s">
        <v>89</v>
      </c>
      <c r="BK192" s="148"/>
      <c r="BL192" s="148"/>
      <c r="BM192" s="148"/>
    </row>
    <row r="193" spans="1:65" s="2" customFormat="1" ht="18" hidden="1" customHeight="1">
      <c r="A193" s="35"/>
      <c r="B193" s="144"/>
      <c r="C193" s="145"/>
      <c r="D193" s="292" t="s">
        <v>505</v>
      </c>
      <c r="E193" s="330"/>
      <c r="F193" s="330"/>
      <c r="G193" s="145"/>
      <c r="H193" s="145"/>
      <c r="I193" s="145"/>
      <c r="J193" s="102">
        <v>0</v>
      </c>
      <c r="K193" s="145"/>
      <c r="L193" s="147"/>
      <c r="M193" s="148"/>
      <c r="N193" s="149" t="s">
        <v>42</v>
      </c>
      <c r="O193" s="148"/>
      <c r="P193" s="148"/>
      <c r="Q193" s="148"/>
      <c r="R193" s="148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50" t="s">
        <v>503</v>
      </c>
      <c r="AZ193" s="148"/>
      <c r="BA193" s="148"/>
      <c r="BB193" s="148"/>
      <c r="BC193" s="148"/>
      <c r="BD193" s="148"/>
      <c r="BE193" s="151">
        <f t="shared" si="0"/>
        <v>0</v>
      </c>
      <c r="BF193" s="151">
        <f t="shared" si="1"/>
        <v>0</v>
      </c>
      <c r="BG193" s="151">
        <f t="shared" si="2"/>
        <v>0</v>
      </c>
      <c r="BH193" s="151">
        <f t="shared" si="3"/>
        <v>0</v>
      </c>
      <c r="BI193" s="151">
        <f t="shared" si="4"/>
        <v>0</v>
      </c>
      <c r="BJ193" s="150" t="s">
        <v>89</v>
      </c>
      <c r="BK193" s="148"/>
      <c r="BL193" s="148"/>
      <c r="BM193" s="148"/>
    </row>
    <row r="194" spans="1:65" s="2" customFormat="1" ht="18" hidden="1" customHeight="1">
      <c r="A194" s="35"/>
      <c r="B194" s="144"/>
      <c r="C194" s="145"/>
      <c r="D194" s="292" t="s">
        <v>506</v>
      </c>
      <c r="E194" s="330"/>
      <c r="F194" s="330"/>
      <c r="G194" s="145"/>
      <c r="H194" s="145"/>
      <c r="I194" s="145"/>
      <c r="J194" s="102">
        <v>0</v>
      </c>
      <c r="K194" s="145"/>
      <c r="L194" s="147"/>
      <c r="M194" s="148"/>
      <c r="N194" s="149" t="s">
        <v>42</v>
      </c>
      <c r="O194" s="148"/>
      <c r="P194" s="148"/>
      <c r="Q194" s="148"/>
      <c r="R194" s="148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50" t="s">
        <v>503</v>
      </c>
      <c r="AZ194" s="148"/>
      <c r="BA194" s="148"/>
      <c r="BB194" s="148"/>
      <c r="BC194" s="148"/>
      <c r="BD194" s="148"/>
      <c r="BE194" s="151">
        <f t="shared" si="0"/>
        <v>0</v>
      </c>
      <c r="BF194" s="151">
        <f t="shared" si="1"/>
        <v>0</v>
      </c>
      <c r="BG194" s="151">
        <f t="shared" si="2"/>
        <v>0</v>
      </c>
      <c r="BH194" s="151">
        <f t="shared" si="3"/>
        <v>0</v>
      </c>
      <c r="BI194" s="151">
        <f t="shared" si="4"/>
        <v>0</v>
      </c>
      <c r="BJ194" s="150" t="s">
        <v>89</v>
      </c>
      <c r="BK194" s="148"/>
      <c r="BL194" s="148"/>
      <c r="BM194" s="148"/>
    </row>
    <row r="195" spans="1:65" s="2" customFormat="1" ht="18" hidden="1" customHeight="1">
      <c r="A195" s="35"/>
      <c r="B195" s="144"/>
      <c r="C195" s="145"/>
      <c r="D195" s="292" t="s">
        <v>5037</v>
      </c>
      <c r="E195" s="330"/>
      <c r="F195" s="330"/>
      <c r="G195" s="145"/>
      <c r="H195" s="145"/>
      <c r="I195" s="145"/>
      <c r="J195" s="102">
        <v>0</v>
      </c>
      <c r="K195" s="145"/>
      <c r="L195" s="147"/>
      <c r="M195" s="148"/>
      <c r="N195" s="149" t="s">
        <v>42</v>
      </c>
      <c r="O195" s="148"/>
      <c r="P195" s="148"/>
      <c r="Q195" s="148"/>
      <c r="R195" s="148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50" t="s">
        <v>503</v>
      </c>
      <c r="AZ195" s="148"/>
      <c r="BA195" s="148"/>
      <c r="BB195" s="148"/>
      <c r="BC195" s="148"/>
      <c r="BD195" s="148"/>
      <c r="BE195" s="151">
        <f t="shared" si="0"/>
        <v>0</v>
      </c>
      <c r="BF195" s="151">
        <f t="shared" si="1"/>
        <v>0</v>
      </c>
      <c r="BG195" s="151">
        <f t="shared" si="2"/>
        <v>0</v>
      </c>
      <c r="BH195" s="151">
        <f t="shared" si="3"/>
        <v>0</v>
      </c>
      <c r="BI195" s="151">
        <f t="shared" si="4"/>
        <v>0</v>
      </c>
      <c r="BJ195" s="150" t="s">
        <v>89</v>
      </c>
      <c r="BK195" s="148"/>
      <c r="BL195" s="148"/>
      <c r="BM195" s="148"/>
    </row>
    <row r="196" spans="1:65" s="2" customFormat="1" ht="18" hidden="1" customHeight="1">
      <c r="A196" s="35"/>
      <c r="B196" s="144"/>
      <c r="C196" s="145"/>
      <c r="D196" s="146" t="s">
        <v>508</v>
      </c>
      <c r="E196" s="145"/>
      <c r="F196" s="145"/>
      <c r="G196" s="145"/>
      <c r="H196" s="145"/>
      <c r="I196" s="145"/>
      <c r="J196" s="102">
        <f>ROUND(J32*T196,2)</f>
        <v>0</v>
      </c>
      <c r="K196" s="145"/>
      <c r="L196" s="147"/>
      <c r="M196" s="148"/>
      <c r="N196" s="149" t="s">
        <v>42</v>
      </c>
      <c r="O196" s="148"/>
      <c r="P196" s="148"/>
      <c r="Q196" s="148"/>
      <c r="R196" s="148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50" t="s">
        <v>509</v>
      </c>
      <c r="AZ196" s="148"/>
      <c r="BA196" s="148"/>
      <c r="BB196" s="148"/>
      <c r="BC196" s="148"/>
      <c r="BD196" s="148"/>
      <c r="BE196" s="151">
        <f t="shared" si="0"/>
        <v>0</v>
      </c>
      <c r="BF196" s="151">
        <f t="shared" si="1"/>
        <v>0</v>
      </c>
      <c r="BG196" s="151">
        <f t="shared" si="2"/>
        <v>0</v>
      </c>
      <c r="BH196" s="151">
        <f t="shared" si="3"/>
        <v>0</v>
      </c>
      <c r="BI196" s="151">
        <f t="shared" si="4"/>
        <v>0</v>
      </c>
      <c r="BJ196" s="150" t="s">
        <v>89</v>
      </c>
      <c r="BK196" s="148"/>
      <c r="BL196" s="148"/>
      <c r="BM196" s="148"/>
    </row>
    <row r="197" spans="1:65" s="2" customFormat="1">
      <c r="A197" s="35"/>
      <c r="B197" s="36"/>
      <c r="C197" s="35"/>
      <c r="D197" s="35"/>
      <c r="E197" s="35"/>
      <c r="F197" s="35"/>
      <c r="G197" s="35"/>
      <c r="H197" s="35"/>
      <c r="I197" s="35"/>
      <c r="J197" s="35"/>
      <c r="K197" s="35"/>
      <c r="L197" s="4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  <row r="198" spans="1:65" s="2" customFormat="1" ht="29.25" customHeight="1">
      <c r="A198" s="35"/>
      <c r="B198" s="36"/>
      <c r="C198" s="109" t="s">
        <v>164</v>
      </c>
      <c r="D198" s="110"/>
      <c r="E198" s="110"/>
      <c r="F198" s="110"/>
      <c r="G198" s="110"/>
      <c r="H198" s="110"/>
      <c r="I198" s="110"/>
      <c r="J198" s="111">
        <f>ROUND(J98+J190,2)</f>
        <v>0</v>
      </c>
      <c r="K198" s="110"/>
      <c r="L198" s="4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  <row r="199" spans="1:65" s="2" customFormat="1" ht="6.9" customHeight="1">
      <c r="A199" s="35"/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4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</row>
    <row r="203" spans="1:65" s="2" customFormat="1" ht="6.9" customHeight="1">
      <c r="A203" s="35"/>
      <c r="B203" s="52"/>
      <c r="C203" s="53"/>
      <c r="D203" s="53"/>
      <c r="E203" s="53"/>
      <c r="F203" s="53"/>
      <c r="G203" s="53"/>
      <c r="H203" s="53"/>
      <c r="I203" s="53"/>
      <c r="J203" s="53"/>
      <c r="K203" s="53"/>
      <c r="L203" s="4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</row>
    <row r="204" spans="1:65" s="2" customFormat="1" ht="24.9" customHeight="1">
      <c r="A204" s="35"/>
      <c r="B204" s="36"/>
      <c r="C204" s="22" t="s">
        <v>510</v>
      </c>
      <c r="D204" s="35"/>
      <c r="E204" s="35"/>
      <c r="F204" s="35"/>
      <c r="G204" s="35"/>
      <c r="H204" s="35"/>
      <c r="I204" s="35"/>
      <c r="J204" s="35"/>
      <c r="K204" s="35"/>
      <c r="L204" s="4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  <row r="205" spans="1:65" s="2" customFormat="1" ht="6.9" customHeight="1">
      <c r="A205" s="35"/>
      <c r="B205" s="36"/>
      <c r="C205" s="35"/>
      <c r="D205" s="35"/>
      <c r="E205" s="35"/>
      <c r="F205" s="35"/>
      <c r="G205" s="35"/>
      <c r="H205" s="35"/>
      <c r="I205" s="35"/>
      <c r="J205" s="35"/>
      <c r="K205" s="35"/>
      <c r="L205" s="4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  <row r="206" spans="1:65" s="2" customFormat="1" ht="12" customHeight="1">
      <c r="A206" s="35"/>
      <c r="B206" s="36"/>
      <c r="C206" s="28" t="s">
        <v>14</v>
      </c>
      <c r="D206" s="35"/>
      <c r="E206" s="35"/>
      <c r="F206" s="35"/>
      <c r="G206" s="35"/>
      <c r="H206" s="35"/>
      <c r="I206" s="35"/>
      <c r="J206" s="35"/>
      <c r="K206" s="35"/>
      <c r="L206" s="4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</row>
    <row r="207" spans="1:65" s="2" customFormat="1" ht="26.25" customHeight="1">
      <c r="A207" s="35"/>
      <c r="B207" s="36"/>
      <c r="C207" s="35"/>
      <c r="D207" s="35"/>
      <c r="E207" s="331" t="str">
        <f>E7</f>
        <v>REKONŠTRUKCIA ZŠ PLICKOVA</v>
      </c>
      <c r="F207" s="332"/>
      <c r="G207" s="332"/>
      <c r="H207" s="332"/>
      <c r="I207" s="35"/>
      <c r="J207" s="35"/>
      <c r="K207" s="35"/>
      <c r="L207" s="4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  <row r="208" spans="1:65" s="1" customFormat="1" ht="12" customHeight="1">
      <c r="B208" s="21"/>
      <c r="C208" s="28" t="s">
        <v>183</v>
      </c>
      <c r="L208" s="21"/>
    </row>
    <row r="209" spans="1:65" s="2" customFormat="1" ht="16.5" customHeight="1">
      <c r="A209" s="35"/>
      <c r="B209" s="36"/>
      <c r="C209" s="35"/>
      <c r="D209" s="35"/>
      <c r="E209" s="331" t="s">
        <v>187</v>
      </c>
      <c r="F209" s="329"/>
      <c r="G209" s="329"/>
      <c r="H209" s="329"/>
      <c r="I209" s="35"/>
      <c r="J209" s="35"/>
      <c r="K209" s="35"/>
      <c r="L209" s="4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</row>
    <row r="210" spans="1:65" s="2" customFormat="1" ht="12" customHeight="1">
      <c r="A210" s="35"/>
      <c r="B210" s="36"/>
      <c r="C210" s="28" t="s">
        <v>191</v>
      </c>
      <c r="D210" s="35"/>
      <c r="E210" s="35"/>
      <c r="F210" s="35"/>
      <c r="G210" s="35"/>
      <c r="H210" s="35"/>
      <c r="I210" s="35"/>
      <c r="J210" s="35"/>
      <c r="K210" s="35"/>
      <c r="L210" s="4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</row>
    <row r="211" spans="1:65" s="2" customFormat="1" ht="16.5" customHeight="1">
      <c r="A211" s="35"/>
      <c r="B211" s="36"/>
      <c r="C211" s="35"/>
      <c r="D211" s="35"/>
      <c r="E211" s="293" t="str">
        <f>E11</f>
        <v>01.10 - Vzduchotechnika SO01 - Základná škola</v>
      </c>
      <c r="F211" s="329"/>
      <c r="G211" s="329"/>
      <c r="H211" s="329"/>
      <c r="I211" s="35"/>
      <c r="J211" s="35"/>
      <c r="K211" s="35"/>
      <c r="L211" s="4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</row>
    <row r="212" spans="1:65" s="2" customFormat="1" ht="6.9" customHeight="1">
      <c r="A212" s="35"/>
      <c r="B212" s="36"/>
      <c r="C212" s="35"/>
      <c r="D212" s="35"/>
      <c r="E212" s="35"/>
      <c r="F212" s="35"/>
      <c r="G212" s="35"/>
      <c r="H212" s="35"/>
      <c r="I212" s="35"/>
      <c r="J212" s="35"/>
      <c r="K212" s="35"/>
      <c r="L212" s="4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</row>
    <row r="213" spans="1:65" s="2" customFormat="1" ht="12" customHeight="1">
      <c r="A213" s="35"/>
      <c r="B213" s="36"/>
      <c r="C213" s="28" t="s">
        <v>18</v>
      </c>
      <c r="D213" s="35"/>
      <c r="E213" s="35"/>
      <c r="F213" s="26" t="str">
        <f>F14</f>
        <v xml:space="preserve"> </v>
      </c>
      <c r="G213" s="35"/>
      <c r="H213" s="35"/>
      <c r="I213" s="28" t="s">
        <v>20</v>
      </c>
      <c r="J213" s="58" t="str">
        <f>IF(J14="","",J14)</f>
        <v>27. 1. 2021</v>
      </c>
      <c r="K213" s="35"/>
      <c r="L213" s="4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</row>
    <row r="214" spans="1:65" s="2" customFormat="1" ht="6.9" customHeight="1">
      <c r="A214" s="35"/>
      <c r="B214" s="36"/>
      <c r="C214" s="35"/>
      <c r="D214" s="35"/>
      <c r="E214" s="35"/>
      <c r="F214" s="35"/>
      <c r="G214" s="35"/>
      <c r="H214" s="35"/>
      <c r="I214" s="35"/>
      <c r="J214" s="35"/>
      <c r="K214" s="35"/>
      <c r="L214" s="4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</row>
    <row r="215" spans="1:65" s="2" customFormat="1" ht="15.15" customHeight="1">
      <c r="A215" s="35"/>
      <c r="B215" s="36"/>
      <c r="C215" s="28" t="s">
        <v>22</v>
      </c>
      <c r="D215" s="35"/>
      <c r="E215" s="35"/>
      <c r="F215" s="26" t="str">
        <f>E17</f>
        <v>Mestská časť Bratislava – Rača</v>
      </c>
      <c r="G215" s="35"/>
      <c r="H215" s="35"/>
      <c r="I215" s="28" t="s">
        <v>28</v>
      </c>
      <c r="J215" s="31" t="str">
        <f>E23</f>
        <v>Pantographs.r.o.</v>
      </c>
      <c r="K215" s="35"/>
      <c r="L215" s="4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</row>
    <row r="216" spans="1:65" s="2" customFormat="1" ht="15.15" customHeight="1">
      <c r="A216" s="35"/>
      <c r="B216" s="36"/>
      <c r="C216" s="28" t="s">
        <v>26</v>
      </c>
      <c r="D216" s="35"/>
      <c r="E216" s="35"/>
      <c r="F216" s="26" t="str">
        <f>IF(E20="","",E20)</f>
        <v>Vyplň údaj</v>
      </c>
      <c r="G216" s="35"/>
      <c r="H216" s="35"/>
      <c r="I216" s="28" t="s">
        <v>32</v>
      </c>
      <c r="J216" s="31" t="str">
        <f>E26</f>
        <v xml:space="preserve"> </v>
      </c>
      <c r="K216" s="35"/>
      <c r="L216" s="4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</row>
    <row r="217" spans="1:65" s="2" customFormat="1" ht="10.35" customHeight="1">
      <c r="A217" s="35"/>
      <c r="B217" s="36"/>
      <c r="C217" s="35"/>
      <c r="D217" s="35"/>
      <c r="E217" s="35"/>
      <c r="F217" s="35"/>
      <c r="G217" s="35"/>
      <c r="H217" s="35"/>
      <c r="I217" s="35"/>
      <c r="J217" s="35"/>
      <c r="K217" s="35"/>
      <c r="L217" s="4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  <row r="218" spans="1:65" s="11" customFormat="1" ht="29.25" customHeight="1">
      <c r="A218" s="152"/>
      <c r="B218" s="153"/>
      <c r="C218" s="154" t="s">
        <v>511</v>
      </c>
      <c r="D218" s="155" t="s">
        <v>61</v>
      </c>
      <c r="E218" s="155" t="s">
        <v>57</v>
      </c>
      <c r="F218" s="155" t="s">
        <v>58</v>
      </c>
      <c r="G218" s="155" t="s">
        <v>512</v>
      </c>
      <c r="H218" s="155" t="s">
        <v>513</v>
      </c>
      <c r="I218" s="155" t="s">
        <v>514</v>
      </c>
      <c r="J218" s="156" t="s">
        <v>443</v>
      </c>
      <c r="K218" s="157" t="s">
        <v>515</v>
      </c>
      <c r="L218" s="158"/>
      <c r="M218" s="65" t="s">
        <v>1</v>
      </c>
      <c r="N218" s="66" t="s">
        <v>40</v>
      </c>
      <c r="O218" s="66" t="s">
        <v>516</v>
      </c>
      <c r="P218" s="66" t="s">
        <v>517</v>
      </c>
      <c r="Q218" s="66" t="s">
        <v>518</v>
      </c>
      <c r="R218" s="66" t="s">
        <v>519</v>
      </c>
      <c r="S218" s="66" t="s">
        <v>520</v>
      </c>
      <c r="T218" s="67" t="s">
        <v>521</v>
      </c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</row>
    <row r="219" spans="1:65" s="2" customFormat="1" ht="22.95" customHeight="1">
      <c r="A219" s="35"/>
      <c r="B219" s="36"/>
      <c r="C219" s="72" t="s">
        <v>256</v>
      </c>
      <c r="D219" s="35"/>
      <c r="E219" s="35"/>
      <c r="F219" s="35"/>
      <c r="G219" s="35"/>
      <c r="H219" s="35"/>
      <c r="I219" s="35"/>
      <c r="J219" s="159">
        <f>BK219</f>
        <v>0</v>
      </c>
      <c r="K219" s="35"/>
      <c r="L219" s="36"/>
      <c r="M219" s="68"/>
      <c r="N219" s="59"/>
      <c r="O219" s="69"/>
      <c r="P219" s="160">
        <f>P220+P323+P331+P373+P401+P416+P443+P471+P485+P495+P504+P511+P518+P539+P570</f>
        <v>0</v>
      </c>
      <c r="Q219" s="69"/>
      <c r="R219" s="160">
        <f>R220+R323+R331+R373+R401+R416+R443+R471+R485+R495+R504+R511+R518+R539+R570</f>
        <v>0</v>
      </c>
      <c r="S219" s="69"/>
      <c r="T219" s="161">
        <f>T220+T323+T331+T373+T401+T416+T443+T471+T485+T495+T504+T511+T518+T539+T570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T219" s="18" t="s">
        <v>75</v>
      </c>
      <c r="AU219" s="18" t="s">
        <v>451</v>
      </c>
      <c r="BK219" s="162">
        <f>BK220+BK323+BK331+BK373+BK401+BK416+BK443+BK471+BK485+BK495+BK504+BK511+BK518+BK539+BK570</f>
        <v>0</v>
      </c>
    </row>
    <row r="220" spans="1:65" s="12" customFormat="1" ht="25.95" customHeight="1">
      <c r="B220" s="163"/>
      <c r="D220" s="164" t="s">
        <v>75</v>
      </c>
      <c r="E220" s="165" t="s">
        <v>208</v>
      </c>
      <c r="F220" s="165" t="s">
        <v>5832</v>
      </c>
      <c r="I220" s="166"/>
      <c r="J220" s="167">
        <f>BK220</f>
        <v>0</v>
      </c>
      <c r="L220" s="163"/>
      <c r="M220" s="168"/>
      <c r="N220" s="169"/>
      <c r="O220" s="169"/>
      <c r="P220" s="170">
        <f>P221+P228+P233+P236+P238+P243+P265+P268+P271+P284+P289+P307+P313+P320</f>
        <v>0</v>
      </c>
      <c r="Q220" s="169"/>
      <c r="R220" s="170">
        <f>R221+R228+R233+R236+R238+R243+R265+R268+R271+R284+R289+R307+R313+R320</f>
        <v>0</v>
      </c>
      <c r="S220" s="169"/>
      <c r="T220" s="171">
        <f>T221+T228+T233+T236+T238+T243+T265+T268+T271+T284+T289+T307+T313+T320</f>
        <v>0</v>
      </c>
      <c r="AR220" s="164" t="s">
        <v>83</v>
      </c>
      <c r="AT220" s="172" t="s">
        <v>75</v>
      </c>
      <c r="AU220" s="172" t="s">
        <v>76</v>
      </c>
      <c r="AY220" s="164" t="s">
        <v>524</v>
      </c>
      <c r="BK220" s="173">
        <f>BK221+BK228+BK233+BK236+BK238+BK243+BK265+BK268+BK271+BK284+BK289+BK307+BK313+BK320</f>
        <v>0</v>
      </c>
    </row>
    <row r="221" spans="1:65" s="12" customFormat="1" ht="22.95" customHeight="1">
      <c r="B221" s="163"/>
      <c r="D221" s="164" t="s">
        <v>75</v>
      </c>
      <c r="E221" s="174" t="s">
        <v>214</v>
      </c>
      <c r="F221" s="174" t="s">
        <v>5833</v>
      </c>
      <c r="I221" s="166"/>
      <c r="J221" s="175">
        <f>BK221</f>
        <v>0</v>
      </c>
      <c r="L221" s="163"/>
      <c r="M221" s="168"/>
      <c r="N221" s="169"/>
      <c r="O221" s="169"/>
      <c r="P221" s="170">
        <f>SUM(P222:P227)</f>
        <v>0</v>
      </c>
      <c r="Q221" s="169"/>
      <c r="R221" s="170">
        <f>SUM(R222:R227)</f>
        <v>0</v>
      </c>
      <c r="S221" s="169"/>
      <c r="T221" s="171">
        <f>SUM(T222:T227)</f>
        <v>0</v>
      </c>
      <c r="AR221" s="164" t="s">
        <v>83</v>
      </c>
      <c r="AT221" s="172" t="s">
        <v>75</v>
      </c>
      <c r="AU221" s="172" t="s">
        <v>83</v>
      </c>
      <c r="AY221" s="164" t="s">
        <v>524</v>
      </c>
      <c r="BK221" s="173">
        <f>SUM(BK222:BK227)</f>
        <v>0</v>
      </c>
    </row>
    <row r="222" spans="1:65" s="2" customFormat="1" ht="16.5" customHeight="1">
      <c r="A222" s="35"/>
      <c r="B222" s="144"/>
      <c r="C222" s="259" t="s">
        <v>83</v>
      </c>
      <c r="D222" s="259" t="s">
        <v>526</v>
      </c>
      <c r="E222" s="260" t="s">
        <v>5834</v>
      </c>
      <c r="F222" s="261" t="s">
        <v>5833</v>
      </c>
      <c r="G222" s="262" t="s">
        <v>879</v>
      </c>
      <c r="H222" s="263">
        <v>1</v>
      </c>
      <c r="I222" s="263"/>
      <c r="J222" s="263">
        <f>ROUND(I222*H222,3)</f>
        <v>0</v>
      </c>
      <c r="K222" s="182"/>
      <c r="L222" s="36"/>
      <c r="M222" s="183" t="s">
        <v>1</v>
      </c>
      <c r="N222" s="184" t="s">
        <v>42</v>
      </c>
      <c r="O222" s="61"/>
      <c r="P222" s="185">
        <f>O222*H222</f>
        <v>0</v>
      </c>
      <c r="Q222" s="185">
        <v>0</v>
      </c>
      <c r="R222" s="185">
        <f>Q222*H222</f>
        <v>0</v>
      </c>
      <c r="S222" s="185">
        <v>0</v>
      </c>
      <c r="T222" s="18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530</v>
      </c>
      <c r="AT222" s="187" t="s">
        <v>526</v>
      </c>
      <c r="AU222" s="187" t="s">
        <v>89</v>
      </c>
      <c r="AY222" s="18" t="s">
        <v>524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89</v>
      </c>
      <c r="BK222" s="188">
        <f>ROUND(I222*H222,3)</f>
        <v>0</v>
      </c>
      <c r="BL222" s="18" t="s">
        <v>530</v>
      </c>
      <c r="BM222" s="187" t="s">
        <v>530</v>
      </c>
    </row>
    <row r="223" spans="1:65" s="2" customFormat="1" ht="409.6">
      <c r="A223" s="35"/>
      <c r="B223" s="36"/>
      <c r="C223" s="35"/>
      <c r="D223" s="190" t="s">
        <v>3212</v>
      </c>
      <c r="E223" s="35"/>
      <c r="F223" s="231" t="s">
        <v>5835</v>
      </c>
      <c r="G223" s="35"/>
      <c r="H223" s="35"/>
      <c r="I223" s="145"/>
      <c r="J223" s="35"/>
      <c r="K223" s="35"/>
      <c r="L223" s="36"/>
      <c r="M223" s="232"/>
      <c r="N223" s="233"/>
      <c r="O223" s="61"/>
      <c r="P223" s="61"/>
      <c r="Q223" s="61"/>
      <c r="R223" s="61"/>
      <c r="S223" s="61"/>
      <c r="T223" s="62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T223" s="18" t="s">
        <v>3212</v>
      </c>
      <c r="AU223" s="18" t="s">
        <v>89</v>
      </c>
    </row>
    <row r="224" spans="1:65" s="2" customFormat="1" ht="16.5" customHeight="1">
      <c r="A224" s="35"/>
      <c r="B224" s="144"/>
      <c r="C224" s="176" t="s">
        <v>89</v>
      </c>
      <c r="D224" s="176" t="s">
        <v>526</v>
      </c>
      <c r="E224" s="177" t="s">
        <v>5836</v>
      </c>
      <c r="F224" s="178" t="s">
        <v>5837</v>
      </c>
      <c r="G224" s="179" t="s">
        <v>879</v>
      </c>
      <c r="H224" s="180">
        <v>1</v>
      </c>
      <c r="I224" s="181"/>
      <c r="J224" s="180">
        <f>ROUND(I224*H224,3)</f>
        <v>0</v>
      </c>
      <c r="K224" s="182"/>
      <c r="L224" s="36"/>
      <c r="M224" s="183" t="s">
        <v>1</v>
      </c>
      <c r="N224" s="184" t="s">
        <v>42</v>
      </c>
      <c r="O224" s="61"/>
      <c r="P224" s="185">
        <f>O224*H224</f>
        <v>0</v>
      </c>
      <c r="Q224" s="185">
        <v>0</v>
      </c>
      <c r="R224" s="185">
        <f>Q224*H224</f>
        <v>0</v>
      </c>
      <c r="S224" s="185">
        <v>0</v>
      </c>
      <c r="T224" s="18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530</v>
      </c>
      <c r="AT224" s="187" t="s">
        <v>526</v>
      </c>
      <c r="AU224" s="187" t="s">
        <v>89</v>
      </c>
      <c r="AY224" s="18" t="s">
        <v>524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89</v>
      </c>
      <c r="BK224" s="188">
        <f>ROUND(I224*H224,3)</f>
        <v>0</v>
      </c>
      <c r="BL224" s="18" t="s">
        <v>530</v>
      </c>
      <c r="BM224" s="187" t="s">
        <v>548</v>
      </c>
    </row>
    <row r="225" spans="1:65" s="2" customFormat="1" ht="16.5" customHeight="1">
      <c r="A225" s="35"/>
      <c r="B225" s="144"/>
      <c r="C225" s="176" t="s">
        <v>537</v>
      </c>
      <c r="D225" s="176" t="s">
        <v>526</v>
      </c>
      <c r="E225" s="177" t="s">
        <v>5838</v>
      </c>
      <c r="F225" s="178" t="s">
        <v>5839</v>
      </c>
      <c r="G225" s="179" t="s">
        <v>879</v>
      </c>
      <c r="H225" s="180">
        <v>1</v>
      </c>
      <c r="I225" s="181"/>
      <c r="J225" s="180">
        <f>ROUND(I225*H225,3)</f>
        <v>0</v>
      </c>
      <c r="K225" s="182"/>
      <c r="L225" s="36"/>
      <c r="M225" s="183" t="s">
        <v>1</v>
      </c>
      <c r="N225" s="184" t="s">
        <v>42</v>
      </c>
      <c r="O225" s="61"/>
      <c r="P225" s="185">
        <f>O225*H225</f>
        <v>0</v>
      </c>
      <c r="Q225" s="185">
        <v>0</v>
      </c>
      <c r="R225" s="185">
        <f>Q225*H225</f>
        <v>0</v>
      </c>
      <c r="S225" s="185">
        <v>0</v>
      </c>
      <c r="T225" s="18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530</v>
      </c>
      <c r="AT225" s="187" t="s">
        <v>526</v>
      </c>
      <c r="AU225" s="187" t="s">
        <v>89</v>
      </c>
      <c r="AY225" s="18" t="s">
        <v>524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89</v>
      </c>
      <c r="BK225" s="188">
        <f>ROUND(I225*H225,3)</f>
        <v>0</v>
      </c>
      <c r="BL225" s="18" t="s">
        <v>530</v>
      </c>
      <c r="BM225" s="187" t="s">
        <v>556</v>
      </c>
    </row>
    <row r="226" spans="1:65" s="2" customFormat="1" ht="16.5" customHeight="1">
      <c r="A226" s="35"/>
      <c r="B226" s="144"/>
      <c r="C226" s="259" t="s">
        <v>530</v>
      </c>
      <c r="D226" s="259" t="s">
        <v>526</v>
      </c>
      <c r="E226" s="260" t="s">
        <v>5840</v>
      </c>
      <c r="F226" s="261" t="s">
        <v>5841</v>
      </c>
      <c r="G226" s="262" t="s">
        <v>879</v>
      </c>
      <c r="H226" s="263">
        <v>1</v>
      </c>
      <c r="I226" s="263"/>
      <c r="J226" s="263">
        <f>ROUND(I226*H226,3)</f>
        <v>0</v>
      </c>
      <c r="K226" s="182"/>
      <c r="L226" s="36"/>
      <c r="M226" s="183" t="s">
        <v>1</v>
      </c>
      <c r="N226" s="184" t="s">
        <v>42</v>
      </c>
      <c r="O226" s="61"/>
      <c r="P226" s="185">
        <f>O226*H226</f>
        <v>0</v>
      </c>
      <c r="Q226" s="185">
        <v>0</v>
      </c>
      <c r="R226" s="185">
        <f>Q226*H226</f>
        <v>0</v>
      </c>
      <c r="S226" s="185">
        <v>0</v>
      </c>
      <c r="T226" s="18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530</v>
      </c>
      <c r="AT226" s="187" t="s">
        <v>526</v>
      </c>
      <c r="AU226" s="187" t="s">
        <v>89</v>
      </c>
      <c r="AY226" s="18" t="s">
        <v>524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89</v>
      </c>
      <c r="BK226" s="188">
        <f>ROUND(I226*H226,3)</f>
        <v>0</v>
      </c>
      <c r="BL226" s="18" t="s">
        <v>530</v>
      </c>
      <c r="BM226" s="187" t="s">
        <v>565</v>
      </c>
    </row>
    <row r="227" spans="1:65" s="2" customFormat="1" ht="16.5" customHeight="1">
      <c r="A227" s="35"/>
      <c r="B227" s="144"/>
      <c r="C227" s="176" t="s">
        <v>544</v>
      </c>
      <c r="D227" s="176" t="s">
        <v>526</v>
      </c>
      <c r="E227" s="177" t="s">
        <v>5842</v>
      </c>
      <c r="F227" s="178" t="s">
        <v>5843</v>
      </c>
      <c r="G227" s="179" t="s">
        <v>879</v>
      </c>
      <c r="H227" s="180">
        <v>1</v>
      </c>
      <c r="I227" s="181"/>
      <c r="J227" s="180">
        <f>ROUND(I227*H227,3)</f>
        <v>0</v>
      </c>
      <c r="K227" s="182"/>
      <c r="L227" s="36"/>
      <c r="M227" s="183" t="s">
        <v>1</v>
      </c>
      <c r="N227" s="184" t="s">
        <v>42</v>
      </c>
      <c r="O227" s="61"/>
      <c r="P227" s="185">
        <f>O227*H227</f>
        <v>0</v>
      </c>
      <c r="Q227" s="185">
        <v>0</v>
      </c>
      <c r="R227" s="185">
        <f>Q227*H227</f>
        <v>0</v>
      </c>
      <c r="S227" s="185">
        <v>0</v>
      </c>
      <c r="T227" s="18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530</v>
      </c>
      <c r="AT227" s="187" t="s">
        <v>526</v>
      </c>
      <c r="AU227" s="187" t="s">
        <v>89</v>
      </c>
      <c r="AY227" s="18" t="s">
        <v>524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89</v>
      </c>
      <c r="BK227" s="188">
        <f>ROUND(I227*H227,3)</f>
        <v>0</v>
      </c>
      <c r="BL227" s="18" t="s">
        <v>530</v>
      </c>
      <c r="BM227" s="187" t="s">
        <v>153</v>
      </c>
    </row>
    <row r="228" spans="1:65" s="12" customFormat="1" ht="22.95" customHeight="1">
      <c r="B228" s="163"/>
      <c r="D228" s="164" t="s">
        <v>75</v>
      </c>
      <c r="E228" s="174" t="s">
        <v>217</v>
      </c>
      <c r="F228" s="174" t="s">
        <v>5844</v>
      </c>
      <c r="I228" s="166"/>
      <c r="J228" s="175">
        <f>BK228</f>
        <v>0</v>
      </c>
      <c r="L228" s="163"/>
      <c r="M228" s="168"/>
      <c r="N228" s="169"/>
      <c r="O228" s="169"/>
      <c r="P228" s="170">
        <f>SUM(P229:P232)</f>
        <v>0</v>
      </c>
      <c r="Q228" s="169"/>
      <c r="R228" s="170">
        <f>SUM(R229:R232)</f>
        <v>0</v>
      </c>
      <c r="S228" s="169"/>
      <c r="T228" s="171">
        <f>SUM(T229:T232)</f>
        <v>0</v>
      </c>
      <c r="AR228" s="164" t="s">
        <v>83</v>
      </c>
      <c r="AT228" s="172" t="s">
        <v>75</v>
      </c>
      <c r="AU228" s="172" t="s">
        <v>83</v>
      </c>
      <c r="AY228" s="164" t="s">
        <v>524</v>
      </c>
      <c r="BK228" s="173">
        <f>SUM(BK229:BK232)</f>
        <v>0</v>
      </c>
    </row>
    <row r="229" spans="1:65" s="2" customFormat="1" ht="21.75" customHeight="1">
      <c r="A229" s="35"/>
      <c r="B229" s="144"/>
      <c r="C229" s="259" t="s">
        <v>548</v>
      </c>
      <c r="D229" s="259" t="s">
        <v>526</v>
      </c>
      <c r="E229" s="260" t="s">
        <v>5845</v>
      </c>
      <c r="F229" s="261" t="s">
        <v>5846</v>
      </c>
      <c r="G229" s="262" t="s">
        <v>879</v>
      </c>
      <c r="H229" s="263">
        <v>2</v>
      </c>
      <c r="I229" s="263"/>
      <c r="J229" s="263">
        <f>ROUND(I229*H229,3)</f>
        <v>0</v>
      </c>
      <c r="K229" s="182"/>
      <c r="L229" s="36"/>
      <c r="M229" s="183" t="s">
        <v>1</v>
      </c>
      <c r="N229" s="184" t="s">
        <v>42</v>
      </c>
      <c r="O229" s="61"/>
      <c r="P229" s="185">
        <f>O229*H229</f>
        <v>0</v>
      </c>
      <c r="Q229" s="185">
        <v>0</v>
      </c>
      <c r="R229" s="185">
        <f>Q229*H229</f>
        <v>0</v>
      </c>
      <c r="S229" s="185">
        <v>0</v>
      </c>
      <c r="T229" s="18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530</v>
      </c>
      <c r="AT229" s="187" t="s">
        <v>526</v>
      </c>
      <c r="AU229" s="187" t="s">
        <v>89</v>
      </c>
      <c r="AY229" s="18" t="s">
        <v>524</v>
      </c>
      <c r="BE229" s="105">
        <f>IF(N229="základná",J229,0)</f>
        <v>0</v>
      </c>
      <c r="BF229" s="105">
        <f>IF(N229="znížená",J229,0)</f>
        <v>0</v>
      </c>
      <c r="BG229" s="105">
        <f>IF(N229="zákl. prenesená",J229,0)</f>
        <v>0</v>
      </c>
      <c r="BH229" s="105">
        <f>IF(N229="zníž. prenesená",J229,0)</f>
        <v>0</v>
      </c>
      <c r="BI229" s="105">
        <f>IF(N229="nulová",J229,0)</f>
        <v>0</v>
      </c>
      <c r="BJ229" s="18" t="s">
        <v>89</v>
      </c>
      <c r="BK229" s="188">
        <f>ROUND(I229*H229,3)</f>
        <v>0</v>
      </c>
      <c r="BL229" s="18" t="s">
        <v>530</v>
      </c>
      <c r="BM229" s="187" t="s">
        <v>626</v>
      </c>
    </row>
    <row r="230" spans="1:65" s="2" customFormat="1" ht="16.5" customHeight="1">
      <c r="A230" s="35"/>
      <c r="B230" s="144"/>
      <c r="C230" s="176" t="s">
        <v>552</v>
      </c>
      <c r="D230" s="176" t="s">
        <v>526</v>
      </c>
      <c r="E230" s="177" t="s">
        <v>5847</v>
      </c>
      <c r="F230" s="178" t="s">
        <v>5848</v>
      </c>
      <c r="G230" s="179" t="s">
        <v>879</v>
      </c>
      <c r="H230" s="180">
        <v>2</v>
      </c>
      <c r="I230" s="181"/>
      <c r="J230" s="180">
        <f>ROUND(I230*H230,3)</f>
        <v>0</v>
      </c>
      <c r="K230" s="182"/>
      <c r="L230" s="36"/>
      <c r="M230" s="183" t="s">
        <v>1</v>
      </c>
      <c r="N230" s="184" t="s">
        <v>42</v>
      </c>
      <c r="O230" s="61"/>
      <c r="P230" s="185">
        <f>O230*H230</f>
        <v>0</v>
      </c>
      <c r="Q230" s="185">
        <v>0</v>
      </c>
      <c r="R230" s="185">
        <f>Q230*H230</f>
        <v>0</v>
      </c>
      <c r="S230" s="185">
        <v>0</v>
      </c>
      <c r="T230" s="18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530</v>
      </c>
      <c r="AT230" s="187" t="s">
        <v>526</v>
      </c>
      <c r="AU230" s="187" t="s">
        <v>89</v>
      </c>
      <c r="AY230" s="18" t="s">
        <v>524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89</v>
      </c>
      <c r="BK230" s="188">
        <f>ROUND(I230*H230,3)</f>
        <v>0</v>
      </c>
      <c r="BL230" s="18" t="s">
        <v>530</v>
      </c>
      <c r="BM230" s="187" t="s">
        <v>644</v>
      </c>
    </row>
    <row r="231" spans="1:65" s="2" customFormat="1" ht="16.5" customHeight="1">
      <c r="A231" s="35"/>
      <c r="B231" s="144"/>
      <c r="C231" s="176" t="s">
        <v>556</v>
      </c>
      <c r="D231" s="176" t="s">
        <v>526</v>
      </c>
      <c r="E231" s="177" t="s">
        <v>5849</v>
      </c>
      <c r="F231" s="178" t="s">
        <v>5850</v>
      </c>
      <c r="G231" s="179" t="s">
        <v>879</v>
      </c>
      <c r="H231" s="180">
        <v>4</v>
      </c>
      <c r="I231" s="181"/>
      <c r="J231" s="180">
        <f>ROUND(I231*H231,3)</f>
        <v>0</v>
      </c>
      <c r="K231" s="182"/>
      <c r="L231" s="36"/>
      <c r="M231" s="183" t="s">
        <v>1</v>
      </c>
      <c r="N231" s="184" t="s">
        <v>42</v>
      </c>
      <c r="O231" s="61"/>
      <c r="P231" s="185">
        <f>O231*H231</f>
        <v>0</v>
      </c>
      <c r="Q231" s="185">
        <v>0</v>
      </c>
      <c r="R231" s="185">
        <f>Q231*H231</f>
        <v>0</v>
      </c>
      <c r="S231" s="185">
        <v>0</v>
      </c>
      <c r="T231" s="18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530</v>
      </c>
      <c r="AT231" s="187" t="s">
        <v>526</v>
      </c>
      <c r="AU231" s="187" t="s">
        <v>89</v>
      </c>
      <c r="AY231" s="18" t="s">
        <v>524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89</v>
      </c>
      <c r="BK231" s="188">
        <f>ROUND(I231*H231,3)</f>
        <v>0</v>
      </c>
      <c r="BL231" s="18" t="s">
        <v>530</v>
      </c>
      <c r="BM231" s="187" t="s">
        <v>655</v>
      </c>
    </row>
    <row r="232" spans="1:65" s="2" customFormat="1" ht="16.5" customHeight="1">
      <c r="A232" s="35"/>
      <c r="B232" s="144"/>
      <c r="C232" s="176" t="s">
        <v>560</v>
      </c>
      <c r="D232" s="176" t="s">
        <v>526</v>
      </c>
      <c r="E232" s="177" t="s">
        <v>5851</v>
      </c>
      <c r="F232" s="178" t="s">
        <v>5852</v>
      </c>
      <c r="G232" s="179" t="s">
        <v>879</v>
      </c>
      <c r="H232" s="180">
        <v>2</v>
      </c>
      <c r="I232" s="181"/>
      <c r="J232" s="180">
        <f>ROUND(I232*H232,3)</f>
        <v>0</v>
      </c>
      <c r="K232" s="182"/>
      <c r="L232" s="36"/>
      <c r="M232" s="183" t="s">
        <v>1</v>
      </c>
      <c r="N232" s="184" t="s">
        <v>42</v>
      </c>
      <c r="O232" s="61"/>
      <c r="P232" s="185">
        <f>O232*H232</f>
        <v>0</v>
      </c>
      <c r="Q232" s="185">
        <v>0</v>
      </c>
      <c r="R232" s="185">
        <f>Q232*H232</f>
        <v>0</v>
      </c>
      <c r="S232" s="185">
        <v>0</v>
      </c>
      <c r="T232" s="18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530</v>
      </c>
      <c r="AT232" s="187" t="s">
        <v>526</v>
      </c>
      <c r="AU232" s="187" t="s">
        <v>89</v>
      </c>
      <c r="AY232" s="18" t="s">
        <v>524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89</v>
      </c>
      <c r="BK232" s="188">
        <f>ROUND(I232*H232,3)</f>
        <v>0</v>
      </c>
      <c r="BL232" s="18" t="s">
        <v>530</v>
      </c>
      <c r="BM232" s="187" t="s">
        <v>7</v>
      </c>
    </row>
    <row r="233" spans="1:65" s="12" customFormat="1" ht="22.95" customHeight="1">
      <c r="B233" s="163"/>
      <c r="D233" s="164" t="s">
        <v>75</v>
      </c>
      <c r="E233" s="174" t="s">
        <v>220</v>
      </c>
      <c r="F233" s="174" t="s">
        <v>5853</v>
      </c>
      <c r="I233" s="166"/>
      <c r="J233" s="175">
        <f>BK233</f>
        <v>0</v>
      </c>
      <c r="L233" s="163"/>
      <c r="M233" s="168"/>
      <c r="N233" s="169"/>
      <c r="O233" s="169"/>
      <c r="P233" s="170">
        <f>SUM(P234:P235)</f>
        <v>0</v>
      </c>
      <c r="Q233" s="169"/>
      <c r="R233" s="170">
        <f>SUM(R234:R235)</f>
        <v>0</v>
      </c>
      <c r="S233" s="169"/>
      <c r="T233" s="171">
        <f>SUM(T234:T235)</f>
        <v>0</v>
      </c>
      <c r="AR233" s="164" t="s">
        <v>83</v>
      </c>
      <c r="AT233" s="172" t="s">
        <v>75</v>
      </c>
      <c r="AU233" s="172" t="s">
        <v>83</v>
      </c>
      <c r="AY233" s="164" t="s">
        <v>524</v>
      </c>
      <c r="BK233" s="173">
        <f>SUM(BK234:BK235)</f>
        <v>0</v>
      </c>
    </row>
    <row r="234" spans="1:65" s="2" customFormat="1" ht="16.5" customHeight="1">
      <c r="A234" s="35"/>
      <c r="B234" s="144"/>
      <c r="C234" s="176" t="s">
        <v>565</v>
      </c>
      <c r="D234" s="176" t="s">
        <v>526</v>
      </c>
      <c r="E234" s="177" t="s">
        <v>5854</v>
      </c>
      <c r="F234" s="178" t="s">
        <v>5855</v>
      </c>
      <c r="G234" s="179" t="s">
        <v>4265</v>
      </c>
      <c r="H234" s="180">
        <v>8</v>
      </c>
      <c r="I234" s="181"/>
      <c r="J234" s="180">
        <f>ROUND(I234*H234,3)</f>
        <v>0</v>
      </c>
      <c r="K234" s="182"/>
      <c r="L234" s="36"/>
      <c r="M234" s="183" t="s">
        <v>1</v>
      </c>
      <c r="N234" s="184" t="s">
        <v>42</v>
      </c>
      <c r="O234" s="61"/>
      <c r="P234" s="185">
        <f>O234*H234</f>
        <v>0</v>
      </c>
      <c r="Q234" s="185">
        <v>0</v>
      </c>
      <c r="R234" s="185">
        <f>Q234*H234</f>
        <v>0</v>
      </c>
      <c r="S234" s="185">
        <v>0</v>
      </c>
      <c r="T234" s="18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530</v>
      </c>
      <c r="AT234" s="187" t="s">
        <v>526</v>
      </c>
      <c r="AU234" s="187" t="s">
        <v>89</v>
      </c>
      <c r="AY234" s="18" t="s">
        <v>524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89</v>
      </c>
      <c r="BK234" s="188">
        <f>ROUND(I234*H234,3)</f>
        <v>0</v>
      </c>
      <c r="BL234" s="18" t="s">
        <v>530</v>
      </c>
      <c r="BM234" s="187" t="s">
        <v>674</v>
      </c>
    </row>
    <row r="235" spans="1:65" s="2" customFormat="1" ht="16.5" customHeight="1">
      <c r="A235" s="35"/>
      <c r="B235" s="144"/>
      <c r="C235" s="176" t="s">
        <v>569</v>
      </c>
      <c r="D235" s="176" t="s">
        <v>526</v>
      </c>
      <c r="E235" s="177" t="s">
        <v>5856</v>
      </c>
      <c r="F235" s="178" t="s">
        <v>5857</v>
      </c>
      <c r="G235" s="179" t="s">
        <v>4265</v>
      </c>
      <c r="H235" s="180">
        <v>8</v>
      </c>
      <c r="I235" s="181"/>
      <c r="J235" s="180">
        <f>ROUND(I235*H235,3)</f>
        <v>0</v>
      </c>
      <c r="K235" s="182"/>
      <c r="L235" s="36"/>
      <c r="M235" s="183" t="s">
        <v>1</v>
      </c>
      <c r="N235" s="184" t="s">
        <v>42</v>
      </c>
      <c r="O235" s="61"/>
      <c r="P235" s="185">
        <f>O235*H235</f>
        <v>0</v>
      </c>
      <c r="Q235" s="185">
        <v>0</v>
      </c>
      <c r="R235" s="185">
        <f>Q235*H235</f>
        <v>0</v>
      </c>
      <c r="S235" s="185">
        <v>0</v>
      </c>
      <c r="T235" s="18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530</v>
      </c>
      <c r="AT235" s="187" t="s">
        <v>526</v>
      </c>
      <c r="AU235" s="187" t="s">
        <v>89</v>
      </c>
      <c r="AY235" s="18" t="s">
        <v>524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89</v>
      </c>
      <c r="BK235" s="188">
        <f>ROUND(I235*H235,3)</f>
        <v>0</v>
      </c>
      <c r="BL235" s="18" t="s">
        <v>530</v>
      </c>
      <c r="BM235" s="187" t="s">
        <v>408</v>
      </c>
    </row>
    <row r="236" spans="1:65" s="12" customFormat="1" ht="22.95" customHeight="1">
      <c r="B236" s="163"/>
      <c r="D236" s="164" t="s">
        <v>75</v>
      </c>
      <c r="E236" s="174" t="s">
        <v>223</v>
      </c>
      <c r="F236" s="174" t="s">
        <v>5858</v>
      </c>
      <c r="I236" s="166"/>
      <c r="J236" s="175">
        <f>BK236</f>
        <v>0</v>
      </c>
      <c r="L236" s="163"/>
      <c r="M236" s="168"/>
      <c r="N236" s="169"/>
      <c r="O236" s="169"/>
      <c r="P236" s="170">
        <f>P237</f>
        <v>0</v>
      </c>
      <c r="Q236" s="169"/>
      <c r="R236" s="170">
        <f>R237</f>
        <v>0</v>
      </c>
      <c r="S236" s="169"/>
      <c r="T236" s="171">
        <f>T237</f>
        <v>0</v>
      </c>
      <c r="AR236" s="164" t="s">
        <v>83</v>
      </c>
      <c r="AT236" s="172" t="s">
        <v>75</v>
      </c>
      <c r="AU236" s="172" t="s">
        <v>83</v>
      </c>
      <c r="AY236" s="164" t="s">
        <v>524</v>
      </c>
      <c r="BK236" s="173">
        <f>BK237</f>
        <v>0</v>
      </c>
    </row>
    <row r="237" spans="1:65" s="2" customFormat="1" ht="16.5" customHeight="1">
      <c r="A237" s="35"/>
      <c r="B237" s="144"/>
      <c r="C237" s="259" t="s">
        <v>153</v>
      </c>
      <c r="D237" s="259" t="s">
        <v>526</v>
      </c>
      <c r="E237" s="260" t="s">
        <v>5859</v>
      </c>
      <c r="F237" s="261" t="s">
        <v>5860</v>
      </c>
      <c r="G237" s="262" t="s">
        <v>879</v>
      </c>
      <c r="H237" s="263">
        <v>4</v>
      </c>
      <c r="I237" s="263"/>
      <c r="J237" s="263">
        <f>ROUND(I237*H237,3)</f>
        <v>0</v>
      </c>
      <c r="K237" s="182"/>
      <c r="L237" s="36"/>
      <c r="M237" s="183" t="s">
        <v>1</v>
      </c>
      <c r="N237" s="184" t="s">
        <v>42</v>
      </c>
      <c r="O237" s="61"/>
      <c r="P237" s="185">
        <f>O237*H237</f>
        <v>0</v>
      </c>
      <c r="Q237" s="185">
        <v>0</v>
      </c>
      <c r="R237" s="185">
        <f>Q237*H237</f>
        <v>0</v>
      </c>
      <c r="S237" s="185">
        <v>0</v>
      </c>
      <c r="T237" s="18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530</v>
      </c>
      <c r="AT237" s="187" t="s">
        <v>526</v>
      </c>
      <c r="AU237" s="187" t="s">
        <v>89</v>
      </c>
      <c r="AY237" s="18" t="s">
        <v>524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89</v>
      </c>
      <c r="BK237" s="188">
        <f>ROUND(I237*H237,3)</f>
        <v>0</v>
      </c>
      <c r="BL237" s="18" t="s">
        <v>530</v>
      </c>
      <c r="BM237" s="187" t="s">
        <v>696</v>
      </c>
    </row>
    <row r="238" spans="1:65" s="12" customFormat="1" ht="22.95" customHeight="1">
      <c r="B238" s="163"/>
      <c r="D238" s="164" t="s">
        <v>75</v>
      </c>
      <c r="E238" s="174" t="s">
        <v>226</v>
      </c>
      <c r="F238" s="174" t="s">
        <v>5861</v>
      </c>
      <c r="I238" s="166"/>
      <c r="J238" s="175">
        <f>BK238</f>
        <v>0</v>
      </c>
      <c r="L238" s="163"/>
      <c r="M238" s="168"/>
      <c r="N238" s="169"/>
      <c r="O238" s="169"/>
      <c r="P238" s="170">
        <f>SUM(P239:P242)</f>
        <v>0</v>
      </c>
      <c r="Q238" s="169"/>
      <c r="R238" s="170">
        <f>SUM(R239:R242)</f>
        <v>0</v>
      </c>
      <c r="S238" s="169"/>
      <c r="T238" s="171">
        <f>SUM(T239:T242)</f>
        <v>0</v>
      </c>
      <c r="AR238" s="164" t="s">
        <v>83</v>
      </c>
      <c r="AT238" s="172" t="s">
        <v>75</v>
      </c>
      <c r="AU238" s="172" t="s">
        <v>83</v>
      </c>
      <c r="AY238" s="164" t="s">
        <v>524</v>
      </c>
      <c r="BK238" s="173">
        <f>SUM(BK239:BK242)</f>
        <v>0</v>
      </c>
    </row>
    <row r="239" spans="1:65" s="2" customFormat="1" ht="16.5" customHeight="1">
      <c r="A239" s="35"/>
      <c r="B239" s="144"/>
      <c r="C239" s="176" t="s">
        <v>602</v>
      </c>
      <c r="D239" s="176" t="s">
        <v>526</v>
      </c>
      <c r="E239" s="177" t="s">
        <v>5862</v>
      </c>
      <c r="F239" s="178" t="s">
        <v>5863</v>
      </c>
      <c r="G239" s="179" t="s">
        <v>879</v>
      </c>
      <c r="H239" s="180">
        <v>1</v>
      </c>
      <c r="I239" s="181"/>
      <c r="J239" s="180">
        <f>ROUND(I239*H239,3)</f>
        <v>0</v>
      </c>
      <c r="K239" s="182"/>
      <c r="L239" s="36"/>
      <c r="M239" s="183" t="s">
        <v>1</v>
      </c>
      <c r="N239" s="184" t="s">
        <v>42</v>
      </c>
      <c r="O239" s="61"/>
      <c r="P239" s="185">
        <f>O239*H239</f>
        <v>0</v>
      </c>
      <c r="Q239" s="185">
        <v>0</v>
      </c>
      <c r="R239" s="185">
        <f>Q239*H239</f>
        <v>0</v>
      </c>
      <c r="S239" s="185">
        <v>0</v>
      </c>
      <c r="T239" s="18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530</v>
      </c>
      <c r="AT239" s="187" t="s">
        <v>526</v>
      </c>
      <c r="AU239" s="187" t="s">
        <v>89</v>
      </c>
      <c r="AY239" s="18" t="s">
        <v>524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89</v>
      </c>
      <c r="BK239" s="188">
        <f>ROUND(I239*H239,3)</f>
        <v>0</v>
      </c>
      <c r="BL239" s="18" t="s">
        <v>530</v>
      </c>
      <c r="BM239" s="187" t="s">
        <v>710</v>
      </c>
    </row>
    <row r="240" spans="1:65" s="2" customFormat="1" ht="86.4">
      <c r="A240" s="35"/>
      <c r="B240" s="36"/>
      <c r="C240" s="35"/>
      <c r="D240" s="190" t="s">
        <v>3212</v>
      </c>
      <c r="E240" s="35"/>
      <c r="F240" s="231" t="s">
        <v>5864</v>
      </c>
      <c r="G240" s="35"/>
      <c r="H240" s="35"/>
      <c r="I240" s="145"/>
      <c r="J240" s="35"/>
      <c r="K240" s="35"/>
      <c r="L240" s="36"/>
      <c r="M240" s="232"/>
      <c r="N240" s="233"/>
      <c r="O240" s="61"/>
      <c r="P240" s="61"/>
      <c r="Q240" s="61"/>
      <c r="R240" s="61"/>
      <c r="S240" s="61"/>
      <c r="T240" s="62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3212</v>
      </c>
      <c r="AU240" s="18" t="s">
        <v>89</v>
      </c>
    </row>
    <row r="241" spans="1:65" s="2" customFormat="1" ht="16.5" customHeight="1">
      <c r="A241" s="35"/>
      <c r="B241" s="144"/>
      <c r="C241" s="176" t="s">
        <v>626</v>
      </c>
      <c r="D241" s="176" t="s">
        <v>526</v>
      </c>
      <c r="E241" s="177" t="s">
        <v>5865</v>
      </c>
      <c r="F241" s="178" t="s">
        <v>5863</v>
      </c>
      <c r="G241" s="179" t="s">
        <v>879</v>
      </c>
      <c r="H241" s="180">
        <v>1</v>
      </c>
      <c r="I241" s="181"/>
      <c r="J241" s="180">
        <f>ROUND(I241*H241,3)</f>
        <v>0</v>
      </c>
      <c r="K241" s="182"/>
      <c r="L241" s="36"/>
      <c r="M241" s="183" t="s">
        <v>1</v>
      </c>
      <c r="N241" s="184" t="s">
        <v>42</v>
      </c>
      <c r="O241" s="61"/>
      <c r="P241" s="185">
        <f>O241*H241</f>
        <v>0</v>
      </c>
      <c r="Q241" s="185">
        <v>0</v>
      </c>
      <c r="R241" s="185">
        <f>Q241*H241</f>
        <v>0</v>
      </c>
      <c r="S241" s="185">
        <v>0</v>
      </c>
      <c r="T241" s="18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530</v>
      </c>
      <c r="AT241" s="187" t="s">
        <v>526</v>
      </c>
      <c r="AU241" s="187" t="s">
        <v>89</v>
      </c>
      <c r="AY241" s="18" t="s">
        <v>524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89</v>
      </c>
      <c r="BK241" s="188">
        <f>ROUND(I241*H241,3)</f>
        <v>0</v>
      </c>
      <c r="BL241" s="18" t="s">
        <v>530</v>
      </c>
      <c r="BM241" s="187" t="s">
        <v>721</v>
      </c>
    </row>
    <row r="242" spans="1:65" s="2" customFormat="1" ht="86.4">
      <c r="A242" s="35"/>
      <c r="B242" s="36"/>
      <c r="C242" s="35"/>
      <c r="D242" s="190" t="s">
        <v>3212</v>
      </c>
      <c r="E242" s="35"/>
      <c r="F242" s="231" t="s">
        <v>5864</v>
      </c>
      <c r="G242" s="35"/>
      <c r="H242" s="35"/>
      <c r="I242" s="145"/>
      <c r="J242" s="35"/>
      <c r="K242" s="35"/>
      <c r="L242" s="36"/>
      <c r="M242" s="232"/>
      <c r="N242" s="233"/>
      <c r="O242" s="61"/>
      <c r="P242" s="61"/>
      <c r="Q242" s="61"/>
      <c r="R242" s="61"/>
      <c r="S242" s="61"/>
      <c r="T242" s="62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8" t="s">
        <v>3212</v>
      </c>
      <c r="AU242" s="18" t="s">
        <v>89</v>
      </c>
    </row>
    <row r="243" spans="1:65" s="12" customFormat="1" ht="22.95" customHeight="1">
      <c r="B243" s="163"/>
      <c r="D243" s="164" t="s">
        <v>75</v>
      </c>
      <c r="E243" s="174" t="s">
        <v>229</v>
      </c>
      <c r="F243" s="174" t="s">
        <v>5866</v>
      </c>
      <c r="I243" s="166"/>
      <c r="J243" s="175">
        <f>BK243</f>
        <v>0</v>
      </c>
      <c r="L243" s="163"/>
      <c r="M243" s="168"/>
      <c r="N243" s="169"/>
      <c r="O243" s="169"/>
      <c r="P243" s="170">
        <f>SUM(P244:P264)</f>
        <v>0</v>
      </c>
      <c r="Q243" s="169"/>
      <c r="R243" s="170">
        <f>SUM(R244:R264)</f>
        <v>0</v>
      </c>
      <c r="S243" s="169"/>
      <c r="T243" s="171">
        <f>SUM(T244:T264)</f>
        <v>0</v>
      </c>
      <c r="AR243" s="164" t="s">
        <v>83</v>
      </c>
      <c r="AT243" s="172" t="s">
        <v>75</v>
      </c>
      <c r="AU243" s="172" t="s">
        <v>83</v>
      </c>
      <c r="AY243" s="164" t="s">
        <v>524</v>
      </c>
      <c r="BK243" s="173">
        <f>SUM(BK244:BK264)</f>
        <v>0</v>
      </c>
    </row>
    <row r="244" spans="1:65" s="2" customFormat="1" ht="16.5" customHeight="1">
      <c r="A244" s="35"/>
      <c r="B244" s="144"/>
      <c r="C244" s="176" t="s">
        <v>639</v>
      </c>
      <c r="D244" s="176" t="s">
        <v>526</v>
      </c>
      <c r="E244" s="177" t="s">
        <v>5867</v>
      </c>
      <c r="F244" s="178" t="s">
        <v>5868</v>
      </c>
      <c r="G244" s="179" t="s">
        <v>879</v>
      </c>
      <c r="H244" s="180">
        <v>2</v>
      </c>
      <c r="I244" s="181"/>
      <c r="J244" s="180">
        <f t="shared" ref="J244:J264" si="5">ROUND(I244*H244,3)</f>
        <v>0</v>
      </c>
      <c r="K244" s="182"/>
      <c r="L244" s="36"/>
      <c r="M244" s="183" t="s">
        <v>1</v>
      </c>
      <c r="N244" s="184" t="s">
        <v>42</v>
      </c>
      <c r="O244" s="61"/>
      <c r="P244" s="185">
        <f t="shared" ref="P244:P264" si="6">O244*H244</f>
        <v>0</v>
      </c>
      <c r="Q244" s="185">
        <v>0</v>
      </c>
      <c r="R244" s="185">
        <f t="shared" ref="R244:R264" si="7">Q244*H244</f>
        <v>0</v>
      </c>
      <c r="S244" s="185">
        <v>0</v>
      </c>
      <c r="T244" s="186">
        <f t="shared" ref="T244:T264" si="8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530</v>
      </c>
      <c r="AT244" s="187" t="s">
        <v>526</v>
      </c>
      <c r="AU244" s="187" t="s">
        <v>89</v>
      </c>
      <c r="AY244" s="18" t="s">
        <v>524</v>
      </c>
      <c r="BE244" s="105">
        <f t="shared" ref="BE244:BE264" si="9">IF(N244="základná",J244,0)</f>
        <v>0</v>
      </c>
      <c r="BF244" s="105">
        <f t="shared" ref="BF244:BF264" si="10">IF(N244="znížená",J244,0)</f>
        <v>0</v>
      </c>
      <c r="BG244" s="105">
        <f t="shared" ref="BG244:BG264" si="11">IF(N244="zákl. prenesená",J244,0)</f>
        <v>0</v>
      </c>
      <c r="BH244" s="105">
        <f t="shared" ref="BH244:BH264" si="12">IF(N244="zníž. prenesená",J244,0)</f>
        <v>0</v>
      </c>
      <c r="BI244" s="105">
        <f t="shared" ref="BI244:BI264" si="13">IF(N244="nulová",J244,0)</f>
        <v>0</v>
      </c>
      <c r="BJ244" s="18" t="s">
        <v>89</v>
      </c>
      <c r="BK244" s="188">
        <f t="shared" ref="BK244:BK264" si="14">ROUND(I244*H244,3)</f>
        <v>0</v>
      </c>
      <c r="BL244" s="18" t="s">
        <v>530</v>
      </c>
      <c r="BM244" s="187" t="s">
        <v>732</v>
      </c>
    </row>
    <row r="245" spans="1:65" s="2" customFormat="1" ht="16.5" customHeight="1">
      <c r="A245" s="35"/>
      <c r="B245" s="144"/>
      <c r="C245" s="176" t="s">
        <v>644</v>
      </c>
      <c r="D245" s="176" t="s">
        <v>526</v>
      </c>
      <c r="E245" s="177" t="s">
        <v>5869</v>
      </c>
      <c r="F245" s="178" t="s">
        <v>5870</v>
      </c>
      <c r="G245" s="179" t="s">
        <v>879</v>
      </c>
      <c r="H245" s="180">
        <v>1</v>
      </c>
      <c r="I245" s="181"/>
      <c r="J245" s="180">
        <f t="shared" si="5"/>
        <v>0</v>
      </c>
      <c r="K245" s="182"/>
      <c r="L245" s="36"/>
      <c r="M245" s="183" t="s">
        <v>1</v>
      </c>
      <c r="N245" s="184" t="s">
        <v>42</v>
      </c>
      <c r="O245" s="61"/>
      <c r="P245" s="185">
        <f t="shared" si="6"/>
        <v>0</v>
      </c>
      <c r="Q245" s="185">
        <v>0</v>
      </c>
      <c r="R245" s="185">
        <f t="shared" si="7"/>
        <v>0</v>
      </c>
      <c r="S245" s="185">
        <v>0</v>
      </c>
      <c r="T245" s="186">
        <f t="shared" si="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530</v>
      </c>
      <c r="AT245" s="187" t="s">
        <v>526</v>
      </c>
      <c r="AU245" s="187" t="s">
        <v>89</v>
      </c>
      <c r="AY245" s="18" t="s">
        <v>524</v>
      </c>
      <c r="BE245" s="105">
        <f t="shared" si="9"/>
        <v>0</v>
      </c>
      <c r="BF245" s="105">
        <f t="shared" si="10"/>
        <v>0</v>
      </c>
      <c r="BG245" s="105">
        <f t="shared" si="11"/>
        <v>0</v>
      </c>
      <c r="BH245" s="105">
        <f t="shared" si="12"/>
        <v>0</v>
      </c>
      <c r="BI245" s="105">
        <f t="shared" si="13"/>
        <v>0</v>
      </c>
      <c r="BJ245" s="18" t="s">
        <v>89</v>
      </c>
      <c r="BK245" s="188">
        <f t="shared" si="14"/>
        <v>0</v>
      </c>
      <c r="BL245" s="18" t="s">
        <v>530</v>
      </c>
      <c r="BM245" s="187" t="s">
        <v>747</v>
      </c>
    </row>
    <row r="246" spans="1:65" s="2" customFormat="1" ht="16.5" customHeight="1">
      <c r="A246" s="35"/>
      <c r="B246" s="144"/>
      <c r="C246" s="176" t="s">
        <v>649</v>
      </c>
      <c r="D246" s="176" t="s">
        <v>526</v>
      </c>
      <c r="E246" s="177" t="s">
        <v>5871</v>
      </c>
      <c r="F246" s="178" t="s">
        <v>5870</v>
      </c>
      <c r="G246" s="179" t="s">
        <v>879</v>
      </c>
      <c r="H246" s="180">
        <v>4</v>
      </c>
      <c r="I246" s="181"/>
      <c r="J246" s="180">
        <f t="shared" si="5"/>
        <v>0</v>
      </c>
      <c r="K246" s="182"/>
      <c r="L246" s="36"/>
      <c r="M246" s="183" t="s">
        <v>1</v>
      </c>
      <c r="N246" s="184" t="s">
        <v>42</v>
      </c>
      <c r="O246" s="61"/>
      <c r="P246" s="185">
        <f t="shared" si="6"/>
        <v>0</v>
      </c>
      <c r="Q246" s="185">
        <v>0</v>
      </c>
      <c r="R246" s="185">
        <f t="shared" si="7"/>
        <v>0</v>
      </c>
      <c r="S246" s="185">
        <v>0</v>
      </c>
      <c r="T246" s="186">
        <f t="shared" si="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530</v>
      </c>
      <c r="AT246" s="187" t="s">
        <v>526</v>
      </c>
      <c r="AU246" s="187" t="s">
        <v>89</v>
      </c>
      <c r="AY246" s="18" t="s">
        <v>524</v>
      </c>
      <c r="BE246" s="105">
        <f t="shared" si="9"/>
        <v>0</v>
      </c>
      <c r="BF246" s="105">
        <f t="shared" si="10"/>
        <v>0</v>
      </c>
      <c r="BG246" s="105">
        <f t="shared" si="11"/>
        <v>0</v>
      </c>
      <c r="BH246" s="105">
        <f t="shared" si="12"/>
        <v>0</v>
      </c>
      <c r="BI246" s="105">
        <f t="shared" si="13"/>
        <v>0</v>
      </c>
      <c r="BJ246" s="18" t="s">
        <v>89</v>
      </c>
      <c r="BK246" s="188">
        <f t="shared" si="14"/>
        <v>0</v>
      </c>
      <c r="BL246" s="18" t="s">
        <v>530</v>
      </c>
      <c r="BM246" s="187" t="s">
        <v>758</v>
      </c>
    </row>
    <row r="247" spans="1:65" s="2" customFormat="1" ht="16.5" customHeight="1">
      <c r="A247" s="35"/>
      <c r="B247" s="144"/>
      <c r="C247" s="176" t="s">
        <v>655</v>
      </c>
      <c r="D247" s="176" t="s">
        <v>526</v>
      </c>
      <c r="E247" s="177" t="s">
        <v>5872</v>
      </c>
      <c r="F247" s="178" t="s">
        <v>5868</v>
      </c>
      <c r="G247" s="179" t="s">
        <v>879</v>
      </c>
      <c r="H247" s="180">
        <v>4</v>
      </c>
      <c r="I247" s="181"/>
      <c r="J247" s="180">
        <f t="shared" si="5"/>
        <v>0</v>
      </c>
      <c r="K247" s="182"/>
      <c r="L247" s="36"/>
      <c r="M247" s="183" t="s">
        <v>1</v>
      </c>
      <c r="N247" s="184" t="s">
        <v>42</v>
      </c>
      <c r="O247" s="61"/>
      <c r="P247" s="185">
        <f t="shared" si="6"/>
        <v>0</v>
      </c>
      <c r="Q247" s="185">
        <v>0</v>
      </c>
      <c r="R247" s="185">
        <f t="shared" si="7"/>
        <v>0</v>
      </c>
      <c r="S247" s="185">
        <v>0</v>
      </c>
      <c r="T247" s="186">
        <f t="shared" si="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530</v>
      </c>
      <c r="AT247" s="187" t="s">
        <v>526</v>
      </c>
      <c r="AU247" s="187" t="s">
        <v>89</v>
      </c>
      <c r="AY247" s="18" t="s">
        <v>524</v>
      </c>
      <c r="BE247" s="105">
        <f t="shared" si="9"/>
        <v>0</v>
      </c>
      <c r="BF247" s="105">
        <f t="shared" si="10"/>
        <v>0</v>
      </c>
      <c r="BG247" s="105">
        <f t="shared" si="11"/>
        <v>0</v>
      </c>
      <c r="BH247" s="105">
        <f t="shared" si="12"/>
        <v>0</v>
      </c>
      <c r="BI247" s="105">
        <f t="shared" si="13"/>
        <v>0</v>
      </c>
      <c r="BJ247" s="18" t="s">
        <v>89</v>
      </c>
      <c r="BK247" s="188">
        <f t="shared" si="14"/>
        <v>0</v>
      </c>
      <c r="BL247" s="18" t="s">
        <v>530</v>
      </c>
      <c r="BM247" s="187" t="s">
        <v>778</v>
      </c>
    </row>
    <row r="248" spans="1:65" s="2" customFormat="1" ht="16.5" customHeight="1">
      <c r="A248" s="35"/>
      <c r="B248" s="144"/>
      <c r="C248" s="176" t="s">
        <v>661</v>
      </c>
      <c r="D248" s="176" t="s">
        <v>526</v>
      </c>
      <c r="E248" s="177" t="s">
        <v>5873</v>
      </c>
      <c r="F248" s="178" t="s">
        <v>5874</v>
      </c>
      <c r="G248" s="179" t="s">
        <v>879</v>
      </c>
      <c r="H248" s="180">
        <v>1</v>
      </c>
      <c r="I248" s="181"/>
      <c r="J248" s="180">
        <f t="shared" si="5"/>
        <v>0</v>
      </c>
      <c r="K248" s="182"/>
      <c r="L248" s="36"/>
      <c r="M248" s="183" t="s">
        <v>1</v>
      </c>
      <c r="N248" s="184" t="s">
        <v>42</v>
      </c>
      <c r="O248" s="61"/>
      <c r="P248" s="185">
        <f t="shared" si="6"/>
        <v>0</v>
      </c>
      <c r="Q248" s="185">
        <v>0</v>
      </c>
      <c r="R248" s="185">
        <f t="shared" si="7"/>
        <v>0</v>
      </c>
      <c r="S248" s="185">
        <v>0</v>
      </c>
      <c r="T248" s="186">
        <f t="shared" si="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530</v>
      </c>
      <c r="AT248" s="187" t="s">
        <v>526</v>
      </c>
      <c r="AU248" s="187" t="s">
        <v>89</v>
      </c>
      <c r="AY248" s="18" t="s">
        <v>524</v>
      </c>
      <c r="BE248" s="105">
        <f t="shared" si="9"/>
        <v>0</v>
      </c>
      <c r="BF248" s="105">
        <f t="shared" si="10"/>
        <v>0</v>
      </c>
      <c r="BG248" s="105">
        <f t="shared" si="11"/>
        <v>0</v>
      </c>
      <c r="BH248" s="105">
        <f t="shared" si="12"/>
        <v>0</v>
      </c>
      <c r="BI248" s="105">
        <f t="shared" si="13"/>
        <v>0</v>
      </c>
      <c r="BJ248" s="18" t="s">
        <v>89</v>
      </c>
      <c r="BK248" s="188">
        <f t="shared" si="14"/>
        <v>0</v>
      </c>
      <c r="BL248" s="18" t="s">
        <v>530</v>
      </c>
      <c r="BM248" s="187" t="s">
        <v>797</v>
      </c>
    </row>
    <row r="249" spans="1:65" s="2" customFormat="1" ht="16.5" customHeight="1">
      <c r="A249" s="35"/>
      <c r="B249" s="144"/>
      <c r="C249" s="176" t="s">
        <v>7</v>
      </c>
      <c r="D249" s="176" t="s">
        <v>526</v>
      </c>
      <c r="E249" s="177" t="s">
        <v>5875</v>
      </c>
      <c r="F249" s="178" t="s">
        <v>5874</v>
      </c>
      <c r="G249" s="179" t="s">
        <v>879</v>
      </c>
      <c r="H249" s="180">
        <v>1</v>
      </c>
      <c r="I249" s="181"/>
      <c r="J249" s="180">
        <f t="shared" si="5"/>
        <v>0</v>
      </c>
      <c r="K249" s="182"/>
      <c r="L249" s="36"/>
      <c r="M249" s="183" t="s">
        <v>1</v>
      </c>
      <c r="N249" s="184" t="s">
        <v>42</v>
      </c>
      <c r="O249" s="61"/>
      <c r="P249" s="185">
        <f t="shared" si="6"/>
        <v>0</v>
      </c>
      <c r="Q249" s="185">
        <v>0</v>
      </c>
      <c r="R249" s="185">
        <f t="shared" si="7"/>
        <v>0</v>
      </c>
      <c r="S249" s="185">
        <v>0</v>
      </c>
      <c r="T249" s="186">
        <f t="shared" si="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530</v>
      </c>
      <c r="AT249" s="187" t="s">
        <v>526</v>
      </c>
      <c r="AU249" s="187" t="s">
        <v>89</v>
      </c>
      <c r="AY249" s="18" t="s">
        <v>524</v>
      </c>
      <c r="BE249" s="105">
        <f t="shared" si="9"/>
        <v>0</v>
      </c>
      <c r="BF249" s="105">
        <f t="shared" si="10"/>
        <v>0</v>
      </c>
      <c r="BG249" s="105">
        <f t="shared" si="11"/>
        <v>0</v>
      </c>
      <c r="BH249" s="105">
        <f t="shared" si="12"/>
        <v>0</v>
      </c>
      <c r="BI249" s="105">
        <f t="shared" si="13"/>
        <v>0</v>
      </c>
      <c r="BJ249" s="18" t="s">
        <v>89</v>
      </c>
      <c r="BK249" s="188">
        <f t="shared" si="14"/>
        <v>0</v>
      </c>
      <c r="BL249" s="18" t="s">
        <v>530</v>
      </c>
      <c r="BM249" s="187" t="s">
        <v>807</v>
      </c>
    </row>
    <row r="250" spans="1:65" s="2" customFormat="1" ht="16.5" customHeight="1">
      <c r="A250" s="35"/>
      <c r="B250" s="144"/>
      <c r="C250" s="176" t="s">
        <v>670</v>
      </c>
      <c r="D250" s="176" t="s">
        <v>526</v>
      </c>
      <c r="E250" s="177" t="s">
        <v>5876</v>
      </c>
      <c r="F250" s="178" t="s">
        <v>5874</v>
      </c>
      <c r="G250" s="179" t="s">
        <v>879</v>
      </c>
      <c r="H250" s="180">
        <v>1</v>
      </c>
      <c r="I250" s="181"/>
      <c r="J250" s="180">
        <f t="shared" si="5"/>
        <v>0</v>
      </c>
      <c r="K250" s="182"/>
      <c r="L250" s="36"/>
      <c r="M250" s="183" t="s">
        <v>1</v>
      </c>
      <c r="N250" s="184" t="s">
        <v>42</v>
      </c>
      <c r="O250" s="61"/>
      <c r="P250" s="185">
        <f t="shared" si="6"/>
        <v>0</v>
      </c>
      <c r="Q250" s="185">
        <v>0</v>
      </c>
      <c r="R250" s="185">
        <f t="shared" si="7"/>
        <v>0</v>
      </c>
      <c r="S250" s="185">
        <v>0</v>
      </c>
      <c r="T250" s="186">
        <f t="shared" si="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530</v>
      </c>
      <c r="AT250" s="187" t="s">
        <v>526</v>
      </c>
      <c r="AU250" s="187" t="s">
        <v>89</v>
      </c>
      <c r="AY250" s="18" t="s">
        <v>524</v>
      </c>
      <c r="BE250" s="105">
        <f t="shared" si="9"/>
        <v>0</v>
      </c>
      <c r="BF250" s="105">
        <f t="shared" si="10"/>
        <v>0</v>
      </c>
      <c r="BG250" s="105">
        <f t="shared" si="11"/>
        <v>0</v>
      </c>
      <c r="BH250" s="105">
        <f t="shared" si="12"/>
        <v>0</v>
      </c>
      <c r="BI250" s="105">
        <f t="shared" si="13"/>
        <v>0</v>
      </c>
      <c r="BJ250" s="18" t="s">
        <v>89</v>
      </c>
      <c r="BK250" s="188">
        <f t="shared" si="14"/>
        <v>0</v>
      </c>
      <c r="BL250" s="18" t="s">
        <v>530</v>
      </c>
      <c r="BM250" s="187" t="s">
        <v>816</v>
      </c>
    </row>
    <row r="251" spans="1:65" s="2" customFormat="1" ht="16.5" customHeight="1">
      <c r="A251" s="35"/>
      <c r="B251" s="144"/>
      <c r="C251" s="176" t="s">
        <v>674</v>
      </c>
      <c r="D251" s="176" t="s">
        <v>526</v>
      </c>
      <c r="E251" s="177" t="s">
        <v>5877</v>
      </c>
      <c r="F251" s="178" t="s">
        <v>5878</v>
      </c>
      <c r="G251" s="179" t="s">
        <v>879</v>
      </c>
      <c r="H251" s="180">
        <v>1</v>
      </c>
      <c r="I251" s="181"/>
      <c r="J251" s="180">
        <f t="shared" si="5"/>
        <v>0</v>
      </c>
      <c r="K251" s="182"/>
      <c r="L251" s="36"/>
      <c r="M251" s="183" t="s">
        <v>1</v>
      </c>
      <c r="N251" s="184" t="s">
        <v>42</v>
      </c>
      <c r="O251" s="61"/>
      <c r="P251" s="185">
        <f t="shared" si="6"/>
        <v>0</v>
      </c>
      <c r="Q251" s="185">
        <v>0</v>
      </c>
      <c r="R251" s="185">
        <f t="shared" si="7"/>
        <v>0</v>
      </c>
      <c r="S251" s="185">
        <v>0</v>
      </c>
      <c r="T251" s="186">
        <f t="shared" si="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530</v>
      </c>
      <c r="AT251" s="187" t="s">
        <v>526</v>
      </c>
      <c r="AU251" s="187" t="s">
        <v>89</v>
      </c>
      <c r="AY251" s="18" t="s">
        <v>524</v>
      </c>
      <c r="BE251" s="105">
        <f t="shared" si="9"/>
        <v>0</v>
      </c>
      <c r="BF251" s="105">
        <f t="shared" si="10"/>
        <v>0</v>
      </c>
      <c r="BG251" s="105">
        <f t="shared" si="11"/>
        <v>0</v>
      </c>
      <c r="BH251" s="105">
        <f t="shared" si="12"/>
        <v>0</v>
      </c>
      <c r="BI251" s="105">
        <f t="shared" si="13"/>
        <v>0</v>
      </c>
      <c r="BJ251" s="18" t="s">
        <v>89</v>
      </c>
      <c r="BK251" s="188">
        <f t="shared" si="14"/>
        <v>0</v>
      </c>
      <c r="BL251" s="18" t="s">
        <v>530</v>
      </c>
      <c r="BM251" s="187" t="s">
        <v>827</v>
      </c>
    </row>
    <row r="252" spans="1:65" s="2" customFormat="1" ht="16.5" customHeight="1">
      <c r="A252" s="35"/>
      <c r="B252" s="144"/>
      <c r="C252" s="176" t="s">
        <v>681</v>
      </c>
      <c r="D252" s="176" t="s">
        <v>526</v>
      </c>
      <c r="E252" s="177" t="s">
        <v>5879</v>
      </c>
      <c r="F252" s="178" t="s">
        <v>5880</v>
      </c>
      <c r="G252" s="179" t="s">
        <v>879</v>
      </c>
      <c r="H252" s="180">
        <v>1</v>
      </c>
      <c r="I252" s="181"/>
      <c r="J252" s="180">
        <f t="shared" si="5"/>
        <v>0</v>
      </c>
      <c r="K252" s="182"/>
      <c r="L252" s="36"/>
      <c r="M252" s="183" t="s">
        <v>1</v>
      </c>
      <c r="N252" s="184" t="s">
        <v>42</v>
      </c>
      <c r="O252" s="61"/>
      <c r="P252" s="185">
        <f t="shared" si="6"/>
        <v>0</v>
      </c>
      <c r="Q252" s="185">
        <v>0</v>
      </c>
      <c r="R252" s="185">
        <f t="shared" si="7"/>
        <v>0</v>
      </c>
      <c r="S252" s="185">
        <v>0</v>
      </c>
      <c r="T252" s="186">
        <f t="shared" si="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530</v>
      </c>
      <c r="AT252" s="187" t="s">
        <v>526</v>
      </c>
      <c r="AU252" s="187" t="s">
        <v>89</v>
      </c>
      <c r="AY252" s="18" t="s">
        <v>524</v>
      </c>
      <c r="BE252" s="105">
        <f t="shared" si="9"/>
        <v>0</v>
      </c>
      <c r="BF252" s="105">
        <f t="shared" si="10"/>
        <v>0</v>
      </c>
      <c r="BG252" s="105">
        <f t="shared" si="11"/>
        <v>0</v>
      </c>
      <c r="BH252" s="105">
        <f t="shared" si="12"/>
        <v>0</v>
      </c>
      <c r="BI252" s="105">
        <f t="shared" si="13"/>
        <v>0</v>
      </c>
      <c r="BJ252" s="18" t="s">
        <v>89</v>
      </c>
      <c r="BK252" s="188">
        <f t="shared" si="14"/>
        <v>0</v>
      </c>
      <c r="BL252" s="18" t="s">
        <v>530</v>
      </c>
      <c r="BM252" s="187" t="s">
        <v>862</v>
      </c>
    </row>
    <row r="253" spans="1:65" s="2" customFormat="1" ht="16.5" customHeight="1">
      <c r="A253" s="35"/>
      <c r="B253" s="144"/>
      <c r="C253" s="176" t="s">
        <v>408</v>
      </c>
      <c r="D253" s="176" t="s">
        <v>526</v>
      </c>
      <c r="E253" s="177" t="s">
        <v>5881</v>
      </c>
      <c r="F253" s="178" t="s">
        <v>5874</v>
      </c>
      <c r="G253" s="179" t="s">
        <v>879</v>
      </c>
      <c r="H253" s="180">
        <v>1</v>
      </c>
      <c r="I253" s="181"/>
      <c r="J253" s="180">
        <f t="shared" si="5"/>
        <v>0</v>
      </c>
      <c r="K253" s="182"/>
      <c r="L253" s="36"/>
      <c r="M253" s="183" t="s">
        <v>1</v>
      </c>
      <c r="N253" s="184" t="s">
        <v>42</v>
      </c>
      <c r="O253" s="61"/>
      <c r="P253" s="185">
        <f t="shared" si="6"/>
        <v>0</v>
      </c>
      <c r="Q253" s="185">
        <v>0</v>
      </c>
      <c r="R253" s="185">
        <f t="shared" si="7"/>
        <v>0</v>
      </c>
      <c r="S253" s="185">
        <v>0</v>
      </c>
      <c r="T253" s="186">
        <f t="shared" si="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530</v>
      </c>
      <c r="AT253" s="187" t="s">
        <v>526</v>
      </c>
      <c r="AU253" s="187" t="s">
        <v>89</v>
      </c>
      <c r="AY253" s="18" t="s">
        <v>524</v>
      </c>
      <c r="BE253" s="105">
        <f t="shared" si="9"/>
        <v>0</v>
      </c>
      <c r="BF253" s="105">
        <f t="shared" si="10"/>
        <v>0</v>
      </c>
      <c r="BG253" s="105">
        <f t="shared" si="11"/>
        <v>0</v>
      </c>
      <c r="BH253" s="105">
        <f t="shared" si="12"/>
        <v>0</v>
      </c>
      <c r="BI253" s="105">
        <f t="shared" si="13"/>
        <v>0</v>
      </c>
      <c r="BJ253" s="18" t="s">
        <v>89</v>
      </c>
      <c r="BK253" s="188">
        <f t="shared" si="14"/>
        <v>0</v>
      </c>
      <c r="BL253" s="18" t="s">
        <v>530</v>
      </c>
      <c r="BM253" s="187" t="s">
        <v>881</v>
      </c>
    </row>
    <row r="254" spans="1:65" s="2" customFormat="1" ht="16.5" customHeight="1">
      <c r="A254" s="35"/>
      <c r="B254" s="144"/>
      <c r="C254" s="176" t="s">
        <v>691</v>
      </c>
      <c r="D254" s="176" t="s">
        <v>526</v>
      </c>
      <c r="E254" s="177" t="s">
        <v>5882</v>
      </c>
      <c r="F254" s="178" t="s">
        <v>5874</v>
      </c>
      <c r="G254" s="179" t="s">
        <v>879</v>
      </c>
      <c r="H254" s="180">
        <v>1</v>
      </c>
      <c r="I254" s="181"/>
      <c r="J254" s="180">
        <f t="shared" si="5"/>
        <v>0</v>
      </c>
      <c r="K254" s="182"/>
      <c r="L254" s="36"/>
      <c r="M254" s="183" t="s">
        <v>1</v>
      </c>
      <c r="N254" s="184" t="s">
        <v>42</v>
      </c>
      <c r="O254" s="61"/>
      <c r="P254" s="185">
        <f t="shared" si="6"/>
        <v>0</v>
      </c>
      <c r="Q254" s="185">
        <v>0</v>
      </c>
      <c r="R254" s="185">
        <f t="shared" si="7"/>
        <v>0</v>
      </c>
      <c r="S254" s="185">
        <v>0</v>
      </c>
      <c r="T254" s="186">
        <f t="shared" si="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530</v>
      </c>
      <c r="AT254" s="187" t="s">
        <v>526</v>
      </c>
      <c r="AU254" s="187" t="s">
        <v>89</v>
      </c>
      <c r="AY254" s="18" t="s">
        <v>524</v>
      </c>
      <c r="BE254" s="105">
        <f t="shared" si="9"/>
        <v>0</v>
      </c>
      <c r="BF254" s="105">
        <f t="shared" si="10"/>
        <v>0</v>
      </c>
      <c r="BG254" s="105">
        <f t="shared" si="11"/>
        <v>0</v>
      </c>
      <c r="BH254" s="105">
        <f t="shared" si="12"/>
        <v>0</v>
      </c>
      <c r="BI254" s="105">
        <f t="shared" si="13"/>
        <v>0</v>
      </c>
      <c r="BJ254" s="18" t="s">
        <v>89</v>
      </c>
      <c r="BK254" s="188">
        <f t="shared" si="14"/>
        <v>0</v>
      </c>
      <c r="BL254" s="18" t="s">
        <v>530</v>
      </c>
      <c r="BM254" s="187" t="s">
        <v>889</v>
      </c>
    </row>
    <row r="255" spans="1:65" s="2" customFormat="1" ht="16.5" customHeight="1">
      <c r="A255" s="35"/>
      <c r="B255" s="144"/>
      <c r="C255" s="176" t="s">
        <v>696</v>
      </c>
      <c r="D255" s="176" t="s">
        <v>526</v>
      </c>
      <c r="E255" s="177" t="s">
        <v>5883</v>
      </c>
      <c r="F255" s="178" t="s">
        <v>5878</v>
      </c>
      <c r="G255" s="179" t="s">
        <v>879</v>
      </c>
      <c r="H255" s="180">
        <v>1</v>
      </c>
      <c r="I255" s="181"/>
      <c r="J255" s="180">
        <f t="shared" si="5"/>
        <v>0</v>
      </c>
      <c r="K255" s="182"/>
      <c r="L255" s="36"/>
      <c r="M255" s="183" t="s">
        <v>1</v>
      </c>
      <c r="N255" s="184" t="s">
        <v>42</v>
      </c>
      <c r="O255" s="61"/>
      <c r="P255" s="185">
        <f t="shared" si="6"/>
        <v>0</v>
      </c>
      <c r="Q255" s="185">
        <v>0</v>
      </c>
      <c r="R255" s="185">
        <f t="shared" si="7"/>
        <v>0</v>
      </c>
      <c r="S255" s="185">
        <v>0</v>
      </c>
      <c r="T255" s="186">
        <f t="shared" si="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530</v>
      </c>
      <c r="AT255" s="187" t="s">
        <v>526</v>
      </c>
      <c r="AU255" s="187" t="s">
        <v>89</v>
      </c>
      <c r="AY255" s="18" t="s">
        <v>524</v>
      </c>
      <c r="BE255" s="105">
        <f t="shared" si="9"/>
        <v>0</v>
      </c>
      <c r="BF255" s="105">
        <f t="shared" si="10"/>
        <v>0</v>
      </c>
      <c r="BG255" s="105">
        <f t="shared" si="11"/>
        <v>0</v>
      </c>
      <c r="BH255" s="105">
        <f t="shared" si="12"/>
        <v>0</v>
      </c>
      <c r="BI255" s="105">
        <f t="shared" si="13"/>
        <v>0</v>
      </c>
      <c r="BJ255" s="18" t="s">
        <v>89</v>
      </c>
      <c r="BK255" s="188">
        <f t="shared" si="14"/>
        <v>0</v>
      </c>
      <c r="BL255" s="18" t="s">
        <v>530</v>
      </c>
      <c r="BM255" s="187" t="s">
        <v>904</v>
      </c>
    </row>
    <row r="256" spans="1:65" s="2" customFormat="1" ht="16.5" customHeight="1">
      <c r="A256" s="35"/>
      <c r="B256" s="144"/>
      <c r="C256" s="176" t="s">
        <v>704</v>
      </c>
      <c r="D256" s="176" t="s">
        <v>526</v>
      </c>
      <c r="E256" s="177" t="s">
        <v>5884</v>
      </c>
      <c r="F256" s="178" t="s">
        <v>5878</v>
      </c>
      <c r="G256" s="179" t="s">
        <v>879</v>
      </c>
      <c r="H256" s="180">
        <v>1</v>
      </c>
      <c r="I256" s="181"/>
      <c r="J256" s="180">
        <f t="shared" si="5"/>
        <v>0</v>
      </c>
      <c r="K256" s="182"/>
      <c r="L256" s="36"/>
      <c r="M256" s="183" t="s">
        <v>1</v>
      </c>
      <c r="N256" s="184" t="s">
        <v>42</v>
      </c>
      <c r="O256" s="61"/>
      <c r="P256" s="185">
        <f t="shared" si="6"/>
        <v>0</v>
      </c>
      <c r="Q256" s="185">
        <v>0</v>
      </c>
      <c r="R256" s="185">
        <f t="shared" si="7"/>
        <v>0</v>
      </c>
      <c r="S256" s="185">
        <v>0</v>
      </c>
      <c r="T256" s="186">
        <f t="shared" si="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530</v>
      </c>
      <c r="AT256" s="187" t="s">
        <v>526</v>
      </c>
      <c r="AU256" s="187" t="s">
        <v>89</v>
      </c>
      <c r="AY256" s="18" t="s">
        <v>524</v>
      </c>
      <c r="BE256" s="105">
        <f t="shared" si="9"/>
        <v>0</v>
      </c>
      <c r="BF256" s="105">
        <f t="shared" si="10"/>
        <v>0</v>
      </c>
      <c r="BG256" s="105">
        <f t="shared" si="11"/>
        <v>0</v>
      </c>
      <c r="BH256" s="105">
        <f t="shared" si="12"/>
        <v>0</v>
      </c>
      <c r="BI256" s="105">
        <f t="shared" si="13"/>
        <v>0</v>
      </c>
      <c r="BJ256" s="18" t="s">
        <v>89</v>
      </c>
      <c r="BK256" s="188">
        <f t="shared" si="14"/>
        <v>0</v>
      </c>
      <c r="BL256" s="18" t="s">
        <v>530</v>
      </c>
      <c r="BM256" s="187" t="s">
        <v>913</v>
      </c>
    </row>
    <row r="257" spans="1:65" s="2" customFormat="1" ht="16.5" customHeight="1">
      <c r="A257" s="35"/>
      <c r="B257" s="144"/>
      <c r="C257" s="176" t="s">
        <v>710</v>
      </c>
      <c r="D257" s="176" t="s">
        <v>526</v>
      </c>
      <c r="E257" s="177" t="s">
        <v>5885</v>
      </c>
      <c r="F257" s="178" t="s">
        <v>5878</v>
      </c>
      <c r="G257" s="179" t="s">
        <v>879</v>
      </c>
      <c r="H257" s="180">
        <v>1</v>
      </c>
      <c r="I257" s="181"/>
      <c r="J257" s="180">
        <f t="shared" si="5"/>
        <v>0</v>
      </c>
      <c r="K257" s="182"/>
      <c r="L257" s="36"/>
      <c r="M257" s="183" t="s">
        <v>1</v>
      </c>
      <c r="N257" s="184" t="s">
        <v>42</v>
      </c>
      <c r="O257" s="61"/>
      <c r="P257" s="185">
        <f t="shared" si="6"/>
        <v>0</v>
      </c>
      <c r="Q257" s="185">
        <v>0</v>
      </c>
      <c r="R257" s="185">
        <f t="shared" si="7"/>
        <v>0</v>
      </c>
      <c r="S257" s="185">
        <v>0</v>
      </c>
      <c r="T257" s="186">
        <f t="shared" si="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530</v>
      </c>
      <c r="AT257" s="187" t="s">
        <v>526</v>
      </c>
      <c r="AU257" s="187" t="s">
        <v>89</v>
      </c>
      <c r="AY257" s="18" t="s">
        <v>524</v>
      </c>
      <c r="BE257" s="105">
        <f t="shared" si="9"/>
        <v>0</v>
      </c>
      <c r="BF257" s="105">
        <f t="shared" si="10"/>
        <v>0</v>
      </c>
      <c r="BG257" s="105">
        <f t="shared" si="11"/>
        <v>0</v>
      </c>
      <c r="BH257" s="105">
        <f t="shared" si="12"/>
        <v>0</v>
      </c>
      <c r="BI257" s="105">
        <f t="shared" si="13"/>
        <v>0</v>
      </c>
      <c r="BJ257" s="18" t="s">
        <v>89</v>
      </c>
      <c r="BK257" s="188">
        <f t="shared" si="14"/>
        <v>0</v>
      </c>
      <c r="BL257" s="18" t="s">
        <v>530</v>
      </c>
      <c r="BM257" s="187" t="s">
        <v>926</v>
      </c>
    </row>
    <row r="258" spans="1:65" s="2" customFormat="1" ht="16.5" customHeight="1">
      <c r="A258" s="35"/>
      <c r="B258" s="144"/>
      <c r="C258" s="176" t="s">
        <v>717</v>
      </c>
      <c r="D258" s="176" t="s">
        <v>526</v>
      </c>
      <c r="E258" s="177" t="s">
        <v>5886</v>
      </c>
      <c r="F258" s="178" t="s">
        <v>5868</v>
      </c>
      <c r="G258" s="179" t="s">
        <v>879</v>
      </c>
      <c r="H258" s="180">
        <v>1</v>
      </c>
      <c r="I258" s="181"/>
      <c r="J258" s="180">
        <f t="shared" si="5"/>
        <v>0</v>
      </c>
      <c r="K258" s="182"/>
      <c r="L258" s="36"/>
      <c r="M258" s="183" t="s">
        <v>1</v>
      </c>
      <c r="N258" s="184" t="s">
        <v>42</v>
      </c>
      <c r="O258" s="61"/>
      <c r="P258" s="185">
        <f t="shared" si="6"/>
        <v>0</v>
      </c>
      <c r="Q258" s="185">
        <v>0</v>
      </c>
      <c r="R258" s="185">
        <f t="shared" si="7"/>
        <v>0</v>
      </c>
      <c r="S258" s="185">
        <v>0</v>
      </c>
      <c r="T258" s="186">
        <f t="shared" si="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530</v>
      </c>
      <c r="AT258" s="187" t="s">
        <v>526</v>
      </c>
      <c r="AU258" s="187" t="s">
        <v>89</v>
      </c>
      <c r="AY258" s="18" t="s">
        <v>524</v>
      </c>
      <c r="BE258" s="105">
        <f t="shared" si="9"/>
        <v>0</v>
      </c>
      <c r="BF258" s="105">
        <f t="shared" si="10"/>
        <v>0</v>
      </c>
      <c r="BG258" s="105">
        <f t="shared" si="11"/>
        <v>0</v>
      </c>
      <c r="BH258" s="105">
        <f t="shared" si="12"/>
        <v>0</v>
      </c>
      <c r="BI258" s="105">
        <f t="shared" si="13"/>
        <v>0</v>
      </c>
      <c r="BJ258" s="18" t="s">
        <v>89</v>
      </c>
      <c r="BK258" s="188">
        <f t="shared" si="14"/>
        <v>0</v>
      </c>
      <c r="BL258" s="18" t="s">
        <v>530</v>
      </c>
      <c r="BM258" s="187" t="s">
        <v>940</v>
      </c>
    </row>
    <row r="259" spans="1:65" s="2" customFormat="1" ht="16.5" customHeight="1">
      <c r="A259" s="35"/>
      <c r="B259" s="144"/>
      <c r="C259" s="176" t="s">
        <v>721</v>
      </c>
      <c r="D259" s="176" t="s">
        <v>526</v>
      </c>
      <c r="E259" s="177" t="s">
        <v>5887</v>
      </c>
      <c r="F259" s="178" t="s">
        <v>5880</v>
      </c>
      <c r="G259" s="179" t="s">
        <v>879</v>
      </c>
      <c r="H259" s="180">
        <v>1</v>
      </c>
      <c r="I259" s="181"/>
      <c r="J259" s="180">
        <f t="shared" si="5"/>
        <v>0</v>
      </c>
      <c r="K259" s="182"/>
      <c r="L259" s="36"/>
      <c r="M259" s="183" t="s">
        <v>1</v>
      </c>
      <c r="N259" s="184" t="s">
        <v>42</v>
      </c>
      <c r="O259" s="61"/>
      <c r="P259" s="185">
        <f t="shared" si="6"/>
        <v>0</v>
      </c>
      <c r="Q259" s="185">
        <v>0</v>
      </c>
      <c r="R259" s="185">
        <f t="shared" si="7"/>
        <v>0</v>
      </c>
      <c r="S259" s="185">
        <v>0</v>
      </c>
      <c r="T259" s="186">
        <f t="shared" si="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530</v>
      </c>
      <c r="AT259" s="187" t="s">
        <v>526</v>
      </c>
      <c r="AU259" s="187" t="s">
        <v>89</v>
      </c>
      <c r="AY259" s="18" t="s">
        <v>524</v>
      </c>
      <c r="BE259" s="105">
        <f t="shared" si="9"/>
        <v>0</v>
      </c>
      <c r="BF259" s="105">
        <f t="shared" si="10"/>
        <v>0</v>
      </c>
      <c r="BG259" s="105">
        <f t="shared" si="11"/>
        <v>0</v>
      </c>
      <c r="BH259" s="105">
        <f t="shared" si="12"/>
        <v>0</v>
      </c>
      <c r="BI259" s="105">
        <f t="shared" si="13"/>
        <v>0</v>
      </c>
      <c r="BJ259" s="18" t="s">
        <v>89</v>
      </c>
      <c r="BK259" s="188">
        <f t="shared" si="14"/>
        <v>0</v>
      </c>
      <c r="BL259" s="18" t="s">
        <v>530</v>
      </c>
      <c r="BM259" s="187" t="s">
        <v>948</v>
      </c>
    </row>
    <row r="260" spans="1:65" s="2" customFormat="1" ht="16.5" customHeight="1">
      <c r="A260" s="35"/>
      <c r="B260" s="144"/>
      <c r="C260" s="176" t="s">
        <v>726</v>
      </c>
      <c r="D260" s="176" t="s">
        <v>526</v>
      </c>
      <c r="E260" s="177" t="s">
        <v>5888</v>
      </c>
      <c r="F260" s="178" t="s">
        <v>5874</v>
      </c>
      <c r="G260" s="179" t="s">
        <v>879</v>
      </c>
      <c r="H260" s="180">
        <v>1</v>
      </c>
      <c r="I260" s="181"/>
      <c r="J260" s="180">
        <f t="shared" si="5"/>
        <v>0</v>
      </c>
      <c r="K260" s="182"/>
      <c r="L260" s="36"/>
      <c r="M260" s="183" t="s">
        <v>1</v>
      </c>
      <c r="N260" s="184" t="s">
        <v>42</v>
      </c>
      <c r="O260" s="61"/>
      <c r="P260" s="185">
        <f t="shared" si="6"/>
        <v>0</v>
      </c>
      <c r="Q260" s="185">
        <v>0</v>
      </c>
      <c r="R260" s="185">
        <f t="shared" si="7"/>
        <v>0</v>
      </c>
      <c r="S260" s="185">
        <v>0</v>
      </c>
      <c r="T260" s="186">
        <f t="shared" si="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530</v>
      </c>
      <c r="AT260" s="187" t="s">
        <v>526</v>
      </c>
      <c r="AU260" s="187" t="s">
        <v>89</v>
      </c>
      <c r="AY260" s="18" t="s">
        <v>524</v>
      </c>
      <c r="BE260" s="105">
        <f t="shared" si="9"/>
        <v>0</v>
      </c>
      <c r="BF260" s="105">
        <f t="shared" si="10"/>
        <v>0</v>
      </c>
      <c r="BG260" s="105">
        <f t="shared" si="11"/>
        <v>0</v>
      </c>
      <c r="BH260" s="105">
        <f t="shared" si="12"/>
        <v>0</v>
      </c>
      <c r="BI260" s="105">
        <f t="shared" si="13"/>
        <v>0</v>
      </c>
      <c r="BJ260" s="18" t="s">
        <v>89</v>
      </c>
      <c r="BK260" s="188">
        <f t="shared" si="14"/>
        <v>0</v>
      </c>
      <c r="BL260" s="18" t="s">
        <v>530</v>
      </c>
      <c r="BM260" s="187" t="s">
        <v>958</v>
      </c>
    </row>
    <row r="261" spans="1:65" s="2" customFormat="1" ht="16.5" customHeight="1">
      <c r="A261" s="35"/>
      <c r="B261" s="144"/>
      <c r="C261" s="176" t="s">
        <v>732</v>
      </c>
      <c r="D261" s="176" t="s">
        <v>526</v>
      </c>
      <c r="E261" s="177" t="s">
        <v>5889</v>
      </c>
      <c r="F261" s="178" t="s">
        <v>5878</v>
      </c>
      <c r="G261" s="179" t="s">
        <v>879</v>
      </c>
      <c r="H261" s="180">
        <v>1</v>
      </c>
      <c r="I261" s="181"/>
      <c r="J261" s="180">
        <f t="shared" si="5"/>
        <v>0</v>
      </c>
      <c r="K261" s="182"/>
      <c r="L261" s="36"/>
      <c r="M261" s="183" t="s">
        <v>1</v>
      </c>
      <c r="N261" s="184" t="s">
        <v>42</v>
      </c>
      <c r="O261" s="61"/>
      <c r="P261" s="185">
        <f t="shared" si="6"/>
        <v>0</v>
      </c>
      <c r="Q261" s="185">
        <v>0</v>
      </c>
      <c r="R261" s="185">
        <f t="shared" si="7"/>
        <v>0</v>
      </c>
      <c r="S261" s="185">
        <v>0</v>
      </c>
      <c r="T261" s="186">
        <f t="shared" si="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530</v>
      </c>
      <c r="AT261" s="187" t="s">
        <v>526</v>
      </c>
      <c r="AU261" s="187" t="s">
        <v>89</v>
      </c>
      <c r="AY261" s="18" t="s">
        <v>524</v>
      </c>
      <c r="BE261" s="105">
        <f t="shared" si="9"/>
        <v>0</v>
      </c>
      <c r="BF261" s="105">
        <f t="shared" si="10"/>
        <v>0</v>
      </c>
      <c r="BG261" s="105">
        <f t="shared" si="11"/>
        <v>0</v>
      </c>
      <c r="BH261" s="105">
        <f t="shared" si="12"/>
        <v>0</v>
      </c>
      <c r="BI261" s="105">
        <f t="shared" si="13"/>
        <v>0</v>
      </c>
      <c r="BJ261" s="18" t="s">
        <v>89</v>
      </c>
      <c r="BK261" s="188">
        <f t="shared" si="14"/>
        <v>0</v>
      </c>
      <c r="BL261" s="18" t="s">
        <v>530</v>
      </c>
      <c r="BM261" s="187" t="s">
        <v>969</v>
      </c>
    </row>
    <row r="262" spans="1:65" s="2" customFormat="1" ht="16.5" customHeight="1">
      <c r="A262" s="35"/>
      <c r="B262" s="144"/>
      <c r="C262" s="176" t="s">
        <v>740</v>
      </c>
      <c r="D262" s="176" t="s">
        <v>526</v>
      </c>
      <c r="E262" s="177" t="s">
        <v>5890</v>
      </c>
      <c r="F262" s="178" t="s">
        <v>5874</v>
      </c>
      <c r="G262" s="179" t="s">
        <v>879</v>
      </c>
      <c r="H262" s="180">
        <v>1</v>
      </c>
      <c r="I262" s="181"/>
      <c r="J262" s="180">
        <f t="shared" si="5"/>
        <v>0</v>
      </c>
      <c r="K262" s="182"/>
      <c r="L262" s="36"/>
      <c r="M262" s="183" t="s">
        <v>1</v>
      </c>
      <c r="N262" s="184" t="s">
        <v>42</v>
      </c>
      <c r="O262" s="61"/>
      <c r="P262" s="185">
        <f t="shared" si="6"/>
        <v>0</v>
      </c>
      <c r="Q262" s="185">
        <v>0</v>
      </c>
      <c r="R262" s="185">
        <f t="shared" si="7"/>
        <v>0</v>
      </c>
      <c r="S262" s="185">
        <v>0</v>
      </c>
      <c r="T262" s="186">
        <f t="shared" si="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530</v>
      </c>
      <c r="AT262" s="187" t="s">
        <v>526</v>
      </c>
      <c r="AU262" s="187" t="s">
        <v>89</v>
      </c>
      <c r="AY262" s="18" t="s">
        <v>524</v>
      </c>
      <c r="BE262" s="105">
        <f t="shared" si="9"/>
        <v>0</v>
      </c>
      <c r="BF262" s="105">
        <f t="shared" si="10"/>
        <v>0</v>
      </c>
      <c r="BG262" s="105">
        <f t="shared" si="11"/>
        <v>0</v>
      </c>
      <c r="BH262" s="105">
        <f t="shared" si="12"/>
        <v>0</v>
      </c>
      <c r="BI262" s="105">
        <f t="shared" si="13"/>
        <v>0</v>
      </c>
      <c r="BJ262" s="18" t="s">
        <v>89</v>
      </c>
      <c r="BK262" s="188">
        <f t="shared" si="14"/>
        <v>0</v>
      </c>
      <c r="BL262" s="18" t="s">
        <v>530</v>
      </c>
      <c r="BM262" s="187" t="s">
        <v>977</v>
      </c>
    </row>
    <row r="263" spans="1:65" s="2" customFormat="1" ht="16.5" customHeight="1">
      <c r="A263" s="35"/>
      <c r="B263" s="144"/>
      <c r="C263" s="176" t="s">
        <v>747</v>
      </c>
      <c r="D263" s="176" t="s">
        <v>526</v>
      </c>
      <c r="E263" s="177" t="s">
        <v>5891</v>
      </c>
      <c r="F263" s="178" t="s">
        <v>5878</v>
      </c>
      <c r="G263" s="179" t="s">
        <v>879</v>
      </c>
      <c r="H263" s="180">
        <v>1</v>
      </c>
      <c r="I263" s="181"/>
      <c r="J263" s="180">
        <f t="shared" si="5"/>
        <v>0</v>
      </c>
      <c r="K263" s="182"/>
      <c r="L263" s="36"/>
      <c r="M263" s="183" t="s">
        <v>1</v>
      </c>
      <c r="N263" s="184" t="s">
        <v>42</v>
      </c>
      <c r="O263" s="61"/>
      <c r="P263" s="185">
        <f t="shared" si="6"/>
        <v>0</v>
      </c>
      <c r="Q263" s="185">
        <v>0</v>
      </c>
      <c r="R263" s="185">
        <f t="shared" si="7"/>
        <v>0</v>
      </c>
      <c r="S263" s="185">
        <v>0</v>
      </c>
      <c r="T263" s="186">
        <f t="shared" si="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530</v>
      </c>
      <c r="AT263" s="187" t="s">
        <v>526</v>
      </c>
      <c r="AU263" s="187" t="s">
        <v>89</v>
      </c>
      <c r="AY263" s="18" t="s">
        <v>524</v>
      </c>
      <c r="BE263" s="105">
        <f t="shared" si="9"/>
        <v>0</v>
      </c>
      <c r="BF263" s="105">
        <f t="shared" si="10"/>
        <v>0</v>
      </c>
      <c r="BG263" s="105">
        <f t="shared" si="11"/>
        <v>0</v>
      </c>
      <c r="BH263" s="105">
        <f t="shared" si="12"/>
        <v>0</v>
      </c>
      <c r="BI263" s="105">
        <f t="shared" si="13"/>
        <v>0</v>
      </c>
      <c r="BJ263" s="18" t="s">
        <v>89</v>
      </c>
      <c r="BK263" s="188">
        <f t="shared" si="14"/>
        <v>0</v>
      </c>
      <c r="BL263" s="18" t="s">
        <v>530</v>
      </c>
      <c r="BM263" s="187" t="s">
        <v>988</v>
      </c>
    </row>
    <row r="264" spans="1:65" s="2" customFormat="1" ht="16.5" customHeight="1">
      <c r="A264" s="35"/>
      <c r="B264" s="144"/>
      <c r="C264" s="176" t="s">
        <v>754</v>
      </c>
      <c r="D264" s="176" t="s">
        <v>526</v>
      </c>
      <c r="E264" s="177" t="s">
        <v>5892</v>
      </c>
      <c r="F264" s="178" t="s">
        <v>5878</v>
      </c>
      <c r="G264" s="179" t="s">
        <v>879</v>
      </c>
      <c r="H264" s="180">
        <v>1</v>
      </c>
      <c r="I264" s="181"/>
      <c r="J264" s="180">
        <f t="shared" si="5"/>
        <v>0</v>
      </c>
      <c r="K264" s="182"/>
      <c r="L264" s="36"/>
      <c r="M264" s="183" t="s">
        <v>1</v>
      </c>
      <c r="N264" s="184" t="s">
        <v>42</v>
      </c>
      <c r="O264" s="61"/>
      <c r="P264" s="185">
        <f t="shared" si="6"/>
        <v>0</v>
      </c>
      <c r="Q264" s="185">
        <v>0</v>
      </c>
      <c r="R264" s="185">
        <f t="shared" si="7"/>
        <v>0</v>
      </c>
      <c r="S264" s="185">
        <v>0</v>
      </c>
      <c r="T264" s="186">
        <f t="shared" si="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530</v>
      </c>
      <c r="AT264" s="187" t="s">
        <v>526</v>
      </c>
      <c r="AU264" s="187" t="s">
        <v>89</v>
      </c>
      <c r="AY264" s="18" t="s">
        <v>524</v>
      </c>
      <c r="BE264" s="105">
        <f t="shared" si="9"/>
        <v>0</v>
      </c>
      <c r="BF264" s="105">
        <f t="shared" si="10"/>
        <v>0</v>
      </c>
      <c r="BG264" s="105">
        <f t="shared" si="11"/>
        <v>0</v>
      </c>
      <c r="BH264" s="105">
        <f t="shared" si="12"/>
        <v>0</v>
      </c>
      <c r="BI264" s="105">
        <f t="shared" si="13"/>
        <v>0</v>
      </c>
      <c r="BJ264" s="18" t="s">
        <v>89</v>
      </c>
      <c r="BK264" s="188">
        <f t="shared" si="14"/>
        <v>0</v>
      </c>
      <c r="BL264" s="18" t="s">
        <v>530</v>
      </c>
      <c r="BM264" s="187" t="s">
        <v>998</v>
      </c>
    </row>
    <row r="265" spans="1:65" s="12" customFormat="1" ht="22.95" customHeight="1">
      <c r="B265" s="163"/>
      <c r="D265" s="164" t="s">
        <v>75</v>
      </c>
      <c r="E265" s="174" t="s">
        <v>5893</v>
      </c>
      <c r="F265" s="174" t="s">
        <v>5894</v>
      </c>
      <c r="I265" s="166"/>
      <c r="J265" s="175">
        <f>BK265</f>
        <v>0</v>
      </c>
      <c r="L265" s="163"/>
      <c r="M265" s="168"/>
      <c r="N265" s="169"/>
      <c r="O265" s="169"/>
      <c r="P265" s="170">
        <f>SUM(P266:P267)</f>
        <v>0</v>
      </c>
      <c r="Q265" s="169"/>
      <c r="R265" s="170">
        <f>SUM(R266:R267)</f>
        <v>0</v>
      </c>
      <c r="S265" s="169"/>
      <c r="T265" s="171">
        <f>SUM(T266:T267)</f>
        <v>0</v>
      </c>
      <c r="AR265" s="164" t="s">
        <v>83</v>
      </c>
      <c r="AT265" s="172" t="s">
        <v>75</v>
      </c>
      <c r="AU265" s="172" t="s">
        <v>83</v>
      </c>
      <c r="AY265" s="164" t="s">
        <v>524</v>
      </c>
      <c r="BK265" s="173">
        <f>SUM(BK266:BK267)</f>
        <v>0</v>
      </c>
    </row>
    <row r="266" spans="1:65" s="2" customFormat="1" ht="16.5" customHeight="1">
      <c r="A266" s="35"/>
      <c r="B266" s="144"/>
      <c r="C266" s="176" t="s">
        <v>758</v>
      </c>
      <c r="D266" s="176" t="s">
        <v>526</v>
      </c>
      <c r="E266" s="177" t="s">
        <v>80</v>
      </c>
      <c r="F266" s="178" t="s">
        <v>5894</v>
      </c>
      <c r="G266" s="179" t="s">
        <v>879</v>
      </c>
      <c r="H266" s="180">
        <v>17</v>
      </c>
      <c r="I266" s="181"/>
      <c r="J266" s="180">
        <f>ROUND(I266*H266,3)</f>
        <v>0</v>
      </c>
      <c r="K266" s="182"/>
      <c r="L266" s="36"/>
      <c r="M266" s="183" t="s">
        <v>1</v>
      </c>
      <c r="N266" s="184" t="s">
        <v>42</v>
      </c>
      <c r="O266" s="61"/>
      <c r="P266" s="185">
        <f>O266*H266</f>
        <v>0</v>
      </c>
      <c r="Q266" s="185">
        <v>0</v>
      </c>
      <c r="R266" s="185">
        <f>Q266*H266</f>
        <v>0</v>
      </c>
      <c r="S266" s="185">
        <v>0</v>
      </c>
      <c r="T266" s="18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530</v>
      </c>
      <c r="AT266" s="187" t="s">
        <v>526</v>
      </c>
      <c r="AU266" s="187" t="s">
        <v>89</v>
      </c>
      <c r="AY266" s="18" t="s">
        <v>524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89</v>
      </c>
      <c r="BK266" s="188">
        <f>ROUND(I266*H266,3)</f>
        <v>0</v>
      </c>
      <c r="BL266" s="18" t="s">
        <v>530</v>
      </c>
      <c r="BM266" s="187" t="s">
        <v>5895</v>
      </c>
    </row>
    <row r="267" spans="1:65" s="2" customFormat="1" ht="38.4">
      <c r="A267" s="35"/>
      <c r="B267" s="36"/>
      <c r="C267" s="35"/>
      <c r="D267" s="190" t="s">
        <v>3212</v>
      </c>
      <c r="E267" s="35"/>
      <c r="F267" s="231" t="s">
        <v>5896</v>
      </c>
      <c r="G267" s="35"/>
      <c r="H267" s="35"/>
      <c r="I267" s="145"/>
      <c r="J267" s="35"/>
      <c r="K267" s="35"/>
      <c r="L267" s="36"/>
      <c r="M267" s="232"/>
      <c r="N267" s="233"/>
      <c r="O267" s="61"/>
      <c r="P267" s="61"/>
      <c r="Q267" s="61"/>
      <c r="R267" s="61"/>
      <c r="S267" s="61"/>
      <c r="T267" s="62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8" t="s">
        <v>3212</v>
      </c>
      <c r="AU267" s="18" t="s">
        <v>89</v>
      </c>
    </row>
    <row r="268" spans="1:65" s="12" customFormat="1" ht="22.95" customHeight="1">
      <c r="B268" s="163"/>
      <c r="D268" s="164" t="s">
        <v>75</v>
      </c>
      <c r="E268" s="174" t="s">
        <v>5897</v>
      </c>
      <c r="F268" s="174" t="s">
        <v>5898</v>
      </c>
      <c r="I268" s="166"/>
      <c r="J268" s="175">
        <f>BK268</f>
        <v>0</v>
      </c>
      <c r="L268" s="163"/>
      <c r="M268" s="168"/>
      <c r="N268" s="169"/>
      <c r="O268" s="169"/>
      <c r="P268" s="170">
        <f>SUM(P269:P270)</f>
        <v>0</v>
      </c>
      <c r="Q268" s="169"/>
      <c r="R268" s="170">
        <f>SUM(R269:R270)</f>
        <v>0</v>
      </c>
      <c r="S268" s="169"/>
      <c r="T268" s="171">
        <f>SUM(T269:T270)</f>
        <v>0</v>
      </c>
      <c r="AR268" s="164" t="s">
        <v>83</v>
      </c>
      <c r="AT268" s="172" t="s">
        <v>75</v>
      </c>
      <c r="AU268" s="172" t="s">
        <v>83</v>
      </c>
      <c r="AY268" s="164" t="s">
        <v>524</v>
      </c>
      <c r="BK268" s="173">
        <f>SUM(BK269:BK270)</f>
        <v>0</v>
      </c>
    </row>
    <row r="269" spans="1:65" s="2" customFormat="1" ht="16.5" customHeight="1">
      <c r="A269" s="35"/>
      <c r="B269" s="144"/>
      <c r="C269" s="176" t="s">
        <v>764</v>
      </c>
      <c r="D269" s="176" t="s">
        <v>526</v>
      </c>
      <c r="E269" s="177" t="s">
        <v>106</v>
      </c>
      <c r="F269" s="178" t="s">
        <v>5898</v>
      </c>
      <c r="G269" s="179" t="s">
        <v>879</v>
      </c>
      <c r="H269" s="180">
        <v>17</v>
      </c>
      <c r="I269" s="181"/>
      <c r="J269" s="180">
        <f>ROUND(I269*H269,3)</f>
        <v>0</v>
      </c>
      <c r="K269" s="182"/>
      <c r="L269" s="36"/>
      <c r="M269" s="183" t="s">
        <v>1</v>
      </c>
      <c r="N269" s="184" t="s">
        <v>42</v>
      </c>
      <c r="O269" s="61"/>
      <c r="P269" s="185">
        <f>O269*H269</f>
        <v>0</v>
      </c>
      <c r="Q269" s="185">
        <v>0</v>
      </c>
      <c r="R269" s="185">
        <f>Q269*H269</f>
        <v>0</v>
      </c>
      <c r="S269" s="185">
        <v>0</v>
      </c>
      <c r="T269" s="18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530</v>
      </c>
      <c r="AT269" s="187" t="s">
        <v>526</v>
      </c>
      <c r="AU269" s="187" t="s">
        <v>89</v>
      </c>
      <c r="AY269" s="18" t="s">
        <v>524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89</v>
      </c>
      <c r="BK269" s="188">
        <f>ROUND(I269*H269,3)</f>
        <v>0</v>
      </c>
      <c r="BL269" s="18" t="s">
        <v>530</v>
      </c>
      <c r="BM269" s="187" t="s">
        <v>5899</v>
      </c>
    </row>
    <row r="270" spans="1:65" s="2" customFormat="1" ht="76.8">
      <c r="A270" s="35"/>
      <c r="B270" s="36"/>
      <c r="C270" s="35"/>
      <c r="D270" s="190" t="s">
        <v>3212</v>
      </c>
      <c r="E270" s="35"/>
      <c r="F270" s="231" t="s">
        <v>5900</v>
      </c>
      <c r="G270" s="35"/>
      <c r="H270" s="35"/>
      <c r="I270" s="145"/>
      <c r="J270" s="35"/>
      <c r="K270" s="35"/>
      <c r="L270" s="36"/>
      <c r="M270" s="232"/>
      <c r="N270" s="233"/>
      <c r="O270" s="61"/>
      <c r="P270" s="61"/>
      <c r="Q270" s="61"/>
      <c r="R270" s="61"/>
      <c r="S270" s="61"/>
      <c r="T270" s="62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T270" s="18" t="s">
        <v>3212</v>
      </c>
      <c r="AU270" s="18" t="s">
        <v>89</v>
      </c>
    </row>
    <row r="271" spans="1:65" s="12" customFormat="1" ht="22.95" customHeight="1">
      <c r="B271" s="163"/>
      <c r="D271" s="164" t="s">
        <v>75</v>
      </c>
      <c r="E271" s="174" t="s">
        <v>5901</v>
      </c>
      <c r="F271" s="174" t="s">
        <v>5902</v>
      </c>
      <c r="I271" s="166"/>
      <c r="J271" s="175">
        <f>BK271</f>
        <v>0</v>
      </c>
      <c r="L271" s="163"/>
      <c r="M271" s="168"/>
      <c r="N271" s="169"/>
      <c r="O271" s="169"/>
      <c r="P271" s="170">
        <f>SUM(P272:P283)</f>
        <v>0</v>
      </c>
      <c r="Q271" s="169"/>
      <c r="R271" s="170">
        <f>SUM(R272:R283)</f>
        <v>0</v>
      </c>
      <c r="S271" s="169"/>
      <c r="T271" s="171">
        <f>SUM(T272:T283)</f>
        <v>0</v>
      </c>
      <c r="AR271" s="164" t="s">
        <v>83</v>
      </c>
      <c r="AT271" s="172" t="s">
        <v>75</v>
      </c>
      <c r="AU271" s="172" t="s">
        <v>83</v>
      </c>
      <c r="AY271" s="164" t="s">
        <v>524</v>
      </c>
      <c r="BK271" s="173">
        <f>SUM(BK272:BK283)</f>
        <v>0</v>
      </c>
    </row>
    <row r="272" spans="1:65" s="2" customFormat="1" ht="16.5" customHeight="1">
      <c r="A272" s="35"/>
      <c r="B272" s="144"/>
      <c r="C272" s="259" t="s">
        <v>778</v>
      </c>
      <c r="D272" s="259" t="s">
        <v>526</v>
      </c>
      <c r="E272" s="260" t="s">
        <v>5903</v>
      </c>
      <c r="F272" s="261" t="s">
        <v>5904</v>
      </c>
      <c r="G272" s="262" t="s">
        <v>879</v>
      </c>
      <c r="H272" s="263">
        <v>1</v>
      </c>
      <c r="I272" s="263"/>
      <c r="J272" s="263">
        <f>ROUND(I272*H272,3)</f>
        <v>0</v>
      </c>
      <c r="K272" s="182"/>
      <c r="L272" s="36"/>
      <c r="M272" s="183" t="s">
        <v>1</v>
      </c>
      <c r="N272" s="184" t="s">
        <v>42</v>
      </c>
      <c r="O272" s="61"/>
      <c r="P272" s="185">
        <f>O272*H272</f>
        <v>0</v>
      </c>
      <c r="Q272" s="185">
        <v>0</v>
      </c>
      <c r="R272" s="185">
        <f>Q272*H272</f>
        <v>0</v>
      </c>
      <c r="S272" s="185">
        <v>0</v>
      </c>
      <c r="T272" s="18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530</v>
      </c>
      <c r="AT272" s="187" t="s">
        <v>526</v>
      </c>
      <c r="AU272" s="187" t="s">
        <v>89</v>
      </c>
      <c r="AY272" s="18" t="s">
        <v>524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89</v>
      </c>
      <c r="BK272" s="188">
        <f>ROUND(I272*H272,3)</f>
        <v>0</v>
      </c>
      <c r="BL272" s="18" t="s">
        <v>530</v>
      </c>
      <c r="BM272" s="187" t="s">
        <v>1006</v>
      </c>
    </row>
    <row r="273" spans="1:65" s="2" customFormat="1" ht="48">
      <c r="A273" s="35"/>
      <c r="B273" s="36"/>
      <c r="C273" s="35"/>
      <c r="D273" s="190" t="s">
        <v>3212</v>
      </c>
      <c r="E273" s="35"/>
      <c r="F273" s="231" t="s">
        <v>5905</v>
      </c>
      <c r="G273" s="35"/>
      <c r="H273" s="35"/>
      <c r="I273" s="145"/>
      <c r="J273" s="35"/>
      <c r="K273" s="35"/>
      <c r="L273" s="36"/>
      <c r="M273" s="232"/>
      <c r="N273" s="233"/>
      <c r="O273" s="61"/>
      <c r="P273" s="61"/>
      <c r="Q273" s="61"/>
      <c r="R273" s="61"/>
      <c r="S273" s="61"/>
      <c r="T273" s="62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T273" s="18" t="s">
        <v>3212</v>
      </c>
      <c r="AU273" s="18" t="s">
        <v>89</v>
      </c>
    </row>
    <row r="274" spans="1:65" s="2" customFormat="1" ht="16.5" customHeight="1">
      <c r="A274" s="35"/>
      <c r="B274" s="144"/>
      <c r="C274" s="259" t="s">
        <v>784</v>
      </c>
      <c r="D274" s="259" t="s">
        <v>526</v>
      </c>
      <c r="E274" s="260" t="s">
        <v>5906</v>
      </c>
      <c r="F274" s="261" t="s">
        <v>5907</v>
      </c>
      <c r="G274" s="262" t="s">
        <v>879</v>
      </c>
      <c r="H274" s="263">
        <v>1</v>
      </c>
      <c r="I274" s="263"/>
      <c r="J274" s="263">
        <f>ROUND(I274*H274,3)</f>
        <v>0</v>
      </c>
      <c r="K274" s="182"/>
      <c r="L274" s="36"/>
      <c r="M274" s="183" t="s">
        <v>1</v>
      </c>
      <c r="N274" s="184" t="s">
        <v>42</v>
      </c>
      <c r="O274" s="61"/>
      <c r="P274" s="185">
        <f>O274*H274</f>
        <v>0</v>
      </c>
      <c r="Q274" s="185">
        <v>0</v>
      </c>
      <c r="R274" s="185">
        <f>Q274*H274</f>
        <v>0</v>
      </c>
      <c r="S274" s="185">
        <v>0</v>
      </c>
      <c r="T274" s="18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530</v>
      </c>
      <c r="AT274" s="187" t="s">
        <v>526</v>
      </c>
      <c r="AU274" s="187" t="s">
        <v>89</v>
      </c>
      <c r="AY274" s="18" t="s">
        <v>524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89</v>
      </c>
      <c r="BK274" s="188">
        <f>ROUND(I274*H274,3)</f>
        <v>0</v>
      </c>
      <c r="BL274" s="18" t="s">
        <v>530</v>
      </c>
      <c r="BM274" s="187" t="s">
        <v>1014</v>
      </c>
    </row>
    <row r="275" spans="1:65" s="2" customFormat="1" ht="38.4">
      <c r="A275" s="35"/>
      <c r="B275" s="36"/>
      <c r="C275" s="35"/>
      <c r="D275" s="190" t="s">
        <v>3212</v>
      </c>
      <c r="E275" s="35"/>
      <c r="F275" s="231" t="s">
        <v>5908</v>
      </c>
      <c r="G275" s="35"/>
      <c r="H275" s="35"/>
      <c r="I275" s="145"/>
      <c r="J275" s="35"/>
      <c r="K275" s="35"/>
      <c r="L275" s="36"/>
      <c r="M275" s="232"/>
      <c r="N275" s="233"/>
      <c r="O275" s="61"/>
      <c r="P275" s="61"/>
      <c r="Q275" s="61"/>
      <c r="R275" s="61"/>
      <c r="S275" s="61"/>
      <c r="T275" s="62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T275" s="18" t="s">
        <v>3212</v>
      </c>
      <c r="AU275" s="18" t="s">
        <v>89</v>
      </c>
    </row>
    <row r="276" spans="1:65" s="2" customFormat="1" ht="16.5" customHeight="1">
      <c r="A276" s="35"/>
      <c r="B276" s="144"/>
      <c r="C276" s="259" t="s">
        <v>797</v>
      </c>
      <c r="D276" s="259" t="s">
        <v>526</v>
      </c>
      <c r="E276" s="260" t="s">
        <v>5909</v>
      </c>
      <c r="F276" s="261" t="s">
        <v>5910</v>
      </c>
      <c r="G276" s="262" t="s">
        <v>879</v>
      </c>
      <c r="H276" s="263">
        <v>2</v>
      </c>
      <c r="I276" s="263"/>
      <c r="J276" s="263">
        <f>ROUND(I276*H276,3)</f>
        <v>0</v>
      </c>
      <c r="K276" s="182"/>
      <c r="L276" s="36"/>
      <c r="M276" s="183" t="s">
        <v>1</v>
      </c>
      <c r="N276" s="184" t="s">
        <v>42</v>
      </c>
      <c r="O276" s="61"/>
      <c r="P276" s="185">
        <f>O276*H276</f>
        <v>0</v>
      </c>
      <c r="Q276" s="185">
        <v>0</v>
      </c>
      <c r="R276" s="185">
        <f>Q276*H276</f>
        <v>0</v>
      </c>
      <c r="S276" s="185">
        <v>0</v>
      </c>
      <c r="T276" s="18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530</v>
      </c>
      <c r="AT276" s="187" t="s">
        <v>526</v>
      </c>
      <c r="AU276" s="187" t="s">
        <v>89</v>
      </c>
      <c r="AY276" s="18" t="s">
        <v>524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89</v>
      </c>
      <c r="BK276" s="188">
        <f>ROUND(I276*H276,3)</f>
        <v>0</v>
      </c>
      <c r="BL276" s="18" t="s">
        <v>530</v>
      </c>
      <c r="BM276" s="187" t="s">
        <v>1166</v>
      </c>
    </row>
    <row r="277" spans="1:65" s="2" customFormat="1" ht="38.4">
      <c r="A277" s="35"/>
      <c r="B277" s="36"/>
      <c r="C277" s="35"/>
      <c r="D277" s="190" t="s">
        <v>3212</v>
      </c>
      <c r="E277" s="35"/>
      <c r="F277" s="231" t="s">
        <v>5908</v>
      </c>
      <c r="G277" s="35"/>
      <c r="H277" s="35"/>
      <c r="I277" s="145"/>
      <c r="J277" s="35"/>
      <c r="K277" s="35"/>
      <c r="L277" s="36"/>
      <c r="M277" s="232"/>
      <c r="N277" s="233"/>
      <c r="O277" s="61"/>
      <c r="P277" s="61"/>
      <c r="Q277" s="61"/>
      <c r="R277" s="61"/>
      <c r="S277" s="61"/>
      <c r="T277" s="62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T277" s="18" t="s">
        <v>3212</v>
      </c>
      <c r="AU277" s="18" t="s">
        <v>89</v>
      </c>
    </row>
    <row r="278" spans="1:65" s="2" customFormat="1" ht="16.5" customHeight="1">
      <c r="A278" s="35"/>
      <c r="B278" s="144"/>
      <c r="C278" s="259" t="s">
        <v>801</v>
      </c>
      <c r="D278" s="259" t="s">
        <v>526</v>
      </c>
      <c r="E278" s="260" t="s">
        <v>5911</v>
      </c>
      <c r="F278" s="261" t="s">
        <v>5912</v>
      </c>
      <c r="G278" s="262" t="s">
        <v>879</v>
      </c>
      <c r="H278" s="263">
        <v>2</v>
      </c>
      <c r="I278" s="263"/>
      <c r="J278" s="263">
        <f>ROUND(I278*H278,3)</f>
        <v>0</v>
      </c>
      <c r="K278" s="182"/>
      <c r="L278" s="36"/>
      <c r="M278" s="183" t="s">
        <v>1</v>
      </c>
      <c r="N278" s="184" t="s">
        <v>42</v>
      </c>
      <c r="O278" s="61"/>
      <c r="P278" s="185">
        <f>O278*H278</f>
        <v>0</v>
      </c>
      <c r="Q278" s="185">
        <v>0</v>
      </c>
      <c r="R278" s="185">
        <f>Q278*H278</f>
        <v>0</v>
      </c>
      <c r="S278" s="185">
        <v>0</v>
      </c>
      <c r="T278" s="186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530</v>
      </c>
      <c r="AT278" s="187" t="s">
        <v>526</v>
      </c>
      <c r="AU278" s="187" t="s">
        <v>89</v>
      </c>
      <c r="AY278" s="18" t="s">
        <v>524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89</v>
      </c>
      <c r="BK278" s="188">
        <f>ROUND(I278*H278,3)</f>
        <v>0</v>
      </c>
      <c r="BL278" s="18" t="s">
        <v>530</v>
      </c>
      <c r="BM278" s="187" t="s">
        <v>1643</v>
      </c>
    </row>
    <row r="279" spans="1:65" s="2" customFormat="1" ht="38.4">
      <c r="A279" s="35"/>
      <c r="B279" s="36"/>
      <c r="C279" s="35"/>
      <c r="D279" s="190" t="s">
        <v>3212</v>
      </c>
      <c r="E279" s="35"/>
      <c r="F279" s="231" t="s">
        <v>5908</v>
      </c>
      <c r="G279" s="35"/>
      <c r="H279" s="35"/>
      <c r="I279" s="145"/>
      <c r="J279" s="35"/>
      <c r="K279" s="35"/>
      <c r="L279" s="36"/>
      <c r="M279" s="232"/>
      <c r="N279" s="233"/>
      <c r="O279" s="61"/>
      <c r="P279" s="61"/>
      <c r="Q279" s="61"/>
      <c r="R279" s="61"/>
      <c r="S279" s="61"/>
      <c r="T279" s="62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T279" s="18" t="s">
        <v>3212</v>
      </c>
      <c r="AU279" s="18" t="s">
        <v>89</v>
      </c>
    </row>
    <row r="280" spans="1:65" s="2" customFormat="1" ht="16.5" customHeight="1">
      <c r="A280" s="35"/>
      <c r="B280" s="144"/>
      <c r="C280" s="259" t="s">
        <v>807</v>
      </c>
      <c r="D280" s="259" t="s">
        <v>526</v>
      </c>
      <c r="E280" s="260" t="s">
        <v>5913</v>
      </c>
      <c r="F280" s="261" t="s">
        <v>5914</v>
      </c>
      <c r="G280" s="262" t="s">
        <v>879</v>
      </c>
      <c r="H280" s="263">
        <v>1</v>
      </c>
      <c r="I280" s="263"/>
      <c r="J280" s="263">
        <f>ROUND(I280*H280,3)</f>
        <v>0</v>
      </c>
      <c r="K280" s="182"/>
      <c r="L280" s="36"/>
      <c r="M280" s="183" t="s">
        <v>1</v>
      </c>
      <c r="N280" s="184" t="s">
        <v>42</v>
      </c>
      <c r="O280" s="61"/>
      <c r="P280" s="185">
        <f>O280*H280</f>
        <v>0</v>
      </c>
      <c r="Q280" s="185">
        <v>0</v>
      </c>
      <c r="R280" s="185">
        <f>Q280*H280</f>
        <v>0</v>
      </c>
      <c r="S280" s="185">
        <v>0</v>
      </c>
      <c r="T280" s="18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530</v>
      </c>
      <c r="AT280" s="187" t="s">
        <v>526</v>
      </c>
      <c r="AU280" s="187" t="s">
        <v>89</v>
      </c>
      <c r="AY280" s="18" t="s">
        <v>524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89</v>
      </c>
      <c r="BK280" s="188">
        <f>ROUND(I280*H280,3)</f>
        <v>0</v>
      </c>
      <c r="BL280" s="18" t="s">
        <v>530</v>
      </c>
      <c r="BM280" s="187" t="s">
        <v>1699</v>
      </c>
    </row>
    <row r="281" spans="1:65" s="2" customFormat="1" ht="38.4">
      <c r="A281" s="35"/>
      <c r="B281" s="36"/>
      <c r="C281" s="35"/>
      <c r="D281" s="190" t="s">
        <v>3212</v>
      </c>
      <c r="E281" s="35"/>
      <c r="F281" s="231" t="s">
        <v>5908</v>
      </c>
      <c r="G281" s="35"/>
      <c r="H281" s="35"/>
      <c r="I281" s="145"/>
      <c r="J281" s="35"/>
      <c r="K281" s="35"/>
      <c r="L281" s="36"/>
      <c r="M281" s="232"/>
      <c r="N281" s="233"/>
      <c r="O281" s="61"/>
      <c r="P281" s="61"/>
      <c r="Q281" s="61"/>
      <c r="R281" s="61"/>
      <c r="S281" s="61"/>
      <c r="T281" s="62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T281" s="18" t="s">
        <v>3212</v>
      </c>
      <c r="AU281" s="18" t="s">
        <v>89</v>
      </c>
    </row>
    <row r="282" spans="1:65" s="2" customFormat="1" ht="16.5" customHeight="1">
      <c r="A282" s="35"/>
      <c r="B282" s="144"/>
      <c r="C282" s="259" t="s">
        <v>811</v>
      </c>
      <c r="D282" s="259" t="s">
        <v>526</v>
      </c>
      <c r="E282" s="260" t="s">
        <v>5915</v>
      </c>
      <c r="F282" s="261" t="s">
        <v>5916</v>
      </c>
      <c r="G282" s="262" t="s">
        <v>879</v>
      </c>
      <c r="H282" s="263">
        <v>1</v>
      </c>
      <c r="I282" s="263"/>
      <c r="J282" s="263">
        <f>ROUND(I282*H282,3)</f>
        <v>0</v>
      </c>
      <c r="K282" s="182"/>
      <c r="L282" s="36"/>
      <c r="M282" s="183" t="s">
        <v>1</v>
      </c>
      <c r="N282" s="184" t="s">
        <v>42</v>
      </c>
      <c r="O282" s="61"/>
      <c r="P282" s="185">
        <f>O282*H282</f>
        <v>0</v>
      </c>
      <c r="Q282" s="185">
        <v>0</v>
      </c>
      <c r="R282" s="185">
        <f>Q282*H282</f>
        <v>0</v>
      </c>
      <c r="S282" s="185">
        <v>0</v>
      </c>
      <c r="T282" s="186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530</v>
      </c>
      <c r="AT282" s="187" t="s">
        <v>526</v>
      </c>
      <c r="AU282" s="187" t="s">
        <v>89</v>
      </c>
      <c r="AY282" s="18" t="s">
        <v>524</v>
      </c>
      <c r="BE282" s="105">
        <f>IF(N282="základná",J282,0)</f>
        <v>0</v>
      </c>
      <c r="BF282" s="105">
        <f>IF(N282="znížená",J282,0)</f>
        <v>0</v>
      </c>
      <c r="BG282" s="105">
        <f>IF(N282="zákl. prenesená",J282,0)</f>
        <v>0</v>
      </c>
      <c r="BH282" s="105">
        <f>IF(N282="zníž. prenesená",J282,0)</f>
        <v>0</v>
      </c>
      <c r="BI282" s="105">
        <f>IF(N282="nulová",J282,0)</f>
        <v>0</v>
      </c>
      <c r="BJ282" s="18" t="s">
        <v>89</v>
      </c>
      <c r="BK282" s="188">
        <f>ROUND(I282*H282,3)</f>
        <v>0</v>
      </c>
      <c r="BL282" s="18" t="s">
        <v>530</v>
      </c>
      <c r="BM282" s="187" t="s">
        <v>1709</v>
      </c>
    </row>
    <row r="283" spans="1:65" s="2" customFormat="1" ht="38.4">
      <c r="A283" s="35"/>
      <c r="B283" s="36"/>
      <c r="C283" s="35"/>
      <c r="D283" s="190" t="s">
        <v>3212</v>
      </c>
      <c r="E283" s="35"/>
      <c r="F283" s="231" t="s">
        <v>5908</v>
      </c>
      <c r="G283" s="35"/>
      <c r="H283" s="35"/>
      <c r="I283" s="145"/>
      <c r="J283" s="35"/>
      <c r="K283" s="35"/>
      <c r="L283" s="36"/>
      <c r="M283" s="232"/>
      <c r="N283" s="233"/>
      <c r="O283" s="61"/>
      <c r="P283" s="61"/>
      <c r="Q283" s="61"/>
      <c r="R283" s="61"/>
      <c r="S283" s="61"/>
      <c r="T283" s="62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T283" s="18" t="s">
        <v>3212</v>
      </c>
      <c r="AU283" s="18" t="s">
        <v>89</v>
      </c>
    </row>
    <row r="284" spans="1:65" s="12" customFormat="1" ht="22.95" customHeight="1">
      <c r="B284" s="163"/>
      <c r="D284" s="164" t="s">
        <v>75</v>
      </c>
      <c r="E284" s="174" t="s">
        <v>211</v>
      </c>
      <c r="F284" s="174" t="s">
        <v>5917</v>
      </c>
      <c r="I284" s="166"/>
      <c r="J284" s="175">
        <f>BK284</f>
        <v>0</v>
      </c>
      <c r="L284" s="163"/>
      <c r="M284" s="168"/>
      <c r="N284" s="169"/>
      <c r="O284" s="169"/>
      <c r="P284" s="170">
        <f>SUM(P285:P288)</f>
        <v>0</v>
      </c>
      <c r="Q284" s="169"/>
      <c r="R284" s="170">
        <f>SUM(R285:R288)</f>
        <v>0</v>
      </c>
      <c r="S284" s="169"/>
      <c r="T284" s="171">
        <f>SUM(T285:T288)</f>
        <v>0</v>
      </c>
      <c r="AR284" s="164" t="s">
        <v>83</v>
      </c>
      <c r="AT284" s="172" t="s">
        <v>75</v>
      </c>
      <c r="AU284" s="172" t="s">
        <v>83</v>
      </c>
      <c r="AY284" s="164" t="s">
        <v>524</v>
      </c>
      <c r="BK284" s="173">
        <f>SUM(BK285:BK288)</f>
        <v>0</v>
      </c>
    </row>
    <row r="285" spans="1:65" s="2" customFormat="1" ht="16.5" customHeight="1">
      <c r="A285" s="35"/>
      <c r="B285" s="144"/>
      <c r="C285" s="176" t="s">
        <v>816</v>
      </c>
      <c r="D285" s="176" t="s">
        <v>526</v>
      </c>
      <c r="E285" s="177" t="s">
        <v>5918</v>
      </c>
      <c r="F285" s="178" t="s">
        <v>5919</v>
      </c>
      <c r="G285" s="179" t="s">
        <v>879</v>
      </c>
      <c r="H285" s="180">
        <v>5</v>
      </c>
      <c r="I285" s="181"/>
      <c r="J285" s="180">
        <f>ROUND(I285*H285,3)</f>
        <v>0</v>
      </c>
      <c r="K285" s="182"/>
      <c r="L285" s="36"/>
      <c r="M285" s="183" t="s">
        <v>1</v>
      </c>
      <c r="N285" s="184" t="s">
        <v>42</v>
      </c>
      <c r="O285" s="61"/>
      <c r="P285" s="185">
        <f>O285*H285</f>
        <v>0</v>
      </c>
      <c r="Q285" s="185">
        <v>0</v>
      </c>
      <c r="R285" s="185">
        <f>Q285*H285</f>
        <v>0</v>
      </c>
      <c r="S285" s="185">
        <v>0</v>
      </c>
      <c r="T285" s="186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530</v>
      </c>
      <c r="AT285" s="187" t="s">
        <v>526</v>
      </c>
      <c r="AU285" s="187" t="s">
        <v>89</v>
      </c>
      <c r="AY285" s="18" t="s">
        <v>524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89</v>
      </c>
      <c r="BK285" s="188">
        <f>ROUND(I285*H285,3)</f>
        <v>0</v>
      </c>
      <c r="BL285" s="18" t="s">
        <v>530</v>
      </c>
      <c r="BM285" s="187" t="s">
        <v>1776</v>
      </c>
    </row>
    <row r="286" spans="1:65" s="2" customFormat="1" ht="16.5" customHeight="1">
      <c r="A286" s="35"/>
      <c r="B286" s="144"/>
      <c r="C286" s="176" t="s">
        <v>822</v>
      </c>
      <c r="D286" s="176" t="s">
        <v>526</v>
      </c>
      <c r="E286" s="177" t="s">
        <v>5920</v>
      </c>
      <c r="F286" s="178" t="s">
        <v>5921</v>
      </c>
      <c r="G286" s="179" t="s">
        <v>879</v>
      </c>
      <c r="H286" s="180">
        <v>3</v>
      </c>
      <c r="I286" s="181"/>
      <c r="J286" s="180">
        <f>ROUND(I286*H286,3)</f>
        <v>0</v>
      </c>
      <c r="K286" s="182"/>
      <c r="L286" s="36"/>
      <c r="M286" s="183" t="s">
        <v>1</v>
      </c>
      <c r="N286" s="184" t="s">
        <v>42</v>
      </c>
      <c r="O286" s="61"/>
      <c r="P286" s="185">
        <f>O286*H286</f>
        <v>0</v>
      </c>
      <c r="Q286" s="185">
        <v>0</v>
      </c>
      <c r="R286" s="185">
        <f>Q286*H286</f>
        <v>0</v>
      </c>
      <c r="S286" s="185">
        <v>0</v>
      </c>
      <c r="T286" s="186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530</v>
      </c>
      <c r="AT286" s="187" t="s">
        <v>526</v>
      </c>
      <c r="AU286" s="187" t="s">
        <v>89</v>
      </c>
      <c r="AY286" s="18" t="s">
        <v>524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89</v>
      </c>
      <c r="BK286" s="188">
        <f>ROUND(I286*H286,3)</f>
        <v>0</v>
      </c>
      <c r="BL286" s="18" t="s">
        <v>530</v>
      </c>
      <c r="BM286" s="187" t="s">
        <v>1787</v>
      </c>
    </row>
    <row r="287" spans="1:65" s="2" customFormat="1" ht="16.5" customHeight="1">
      <c r="A287" s="35"/>
      <c r="B287" s="144"/>
      <c r="C287" s="176" t="s">
        <v>827</v>
      </c>
      <c r="D287" s="176" t="s">
        <v>526</v>
      </c>
      <c r="E287" s="177" t="s">
        <v>5922</v>
      </c>
      <c r="F287" s="178" t="s">
        <v>5923</v>
      </c>
      <c r="G287" s="179" t="s">
        <v>879</v>
      </c>
      <c r="H287" s="180">
        <v>11</v>
      </c>
      <c r="I287" s="181"/>
      <c r="J287" s="180">
        <f>ROUND(I287*H287,3)</f>
        <v>0</v>
      </c>
      <c r="K287" s="182"/>
      <c r="L287" s="36"/>
      <c r="M287" s="183" t="s">
        <v>1</v>
      </c>
      <c r="N287" s="184" t="s">
        <v>42</v>
      </c>
      <c r="O287" s="61"/>
      <c r="P287" s="185">
        <f>O287*H287</f>
        <v>0</v>
      </c>
      <c r="Q287" s="185">
        <v>0</v>
      </c>
      <c r="R287" s="185">
        <f>Q287*H287</f>
        <v>0</v>
      </c>
      <c r="S287" s="185">
        <v>0</v>
      </c>
      <c r="T287" s="186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530</v>
      </c>
      <c r="AT287" s="187" t="s">
        <v>526</v>
      </c>
      <c r="AU287" s="187" t="s">
        <v>89</v>
      </c>
      <c r="AY287" s="18" t="s">
        <v>524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89</v>
      </c>
      <c r="BK287" s="188">
        <f>ROUND(I287*H287,3)</f>
        <v>0</v>
      </c>
      <c r="BL287" s="18" t="s">
        <v>530</v>
      </c>
      <c r="BM287" s="187" t="s">
        <v>1870</v>
      </c>
    </row>
    <row r="288" spans="1:65" s="2" customFormat="1" ht="16.5" customHeight="1">
      <c r="A288" s="35"/>
      <c r="B288" s="144"/>
      <c r="C288" s="176" t="s">
        <v>833</v>
      </c>
      <c r="D288" s="176" t="s">
        <v>526</v>
      </c>
      <c r="E288" s="177" t="s">
        <v>5924</v>
      </c>
      <c r="F288" s="178" t="s">
        <v>5925</v>
      </c>
      <c r="G288" s="179" t="s">
        <v>879</v>
      </c>
      <c r="H288" s="180">
        <v>24</v>
      </c>
      <c r="I288" s="181"/>
      <c r="J288" s="180">
        <f>ROUND(I288*H288,3)</f>
        <v>0</v>
      </c>
      <c r="K288" s="182"/>
      <c r="L288" s="36"/>
      <c r="M288" s="183" t="s">
        <v>1</v>
      </c>
      <c r="N288" s="184" t="s">
        <v>42</v>
      </c>
      <c r="O288" s="61"/>
      <c r="P288" s="185">
        <f>O288*H288</f>
        <v>0</v>
      </c>
      <c r="Q288" s="185">
        <v>0</v>
      </c>
      <c r="R288" s="185">
        <f>Q288*H288</f>
        <v>0</v>
      </c>
      <c r="S288" s="185">
        <v>0</v>
      </c>
      <c r="T288" s="18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530</v>
      </c>
      <c r="AT288" s="187" t="s">
        <v>526</v>
      </c>
      <c r="AU288" s="187" t="s">
        <v>89</v>
      </c>
      <c r="AY288" s="18" t="s">
        <v>524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89</v>
      </c>
      <c r="BK288" s="188">
        <f>ROUND(I288*H288,3)</f>
        <v>0</v>
      </c>
      <c r="BL288" s="18" t="s">
        <v>530</v>
      </c>
      <c r="BM288" s="187" t="s">
        <v>1883</v>
      </c>
    </row>
    <row r="289" spans="1:65" s="12" customFormat="1" ht="22.95" customHeight="1">
      <c r="B289" s="163"/>
      <c r="D289" s="164" t="s">
        <v>75</v>
      </c>
      <c r="E289" s="174" t="s">
        <v>5926</v>
      </c>
      <c r="F289" s="174" t="s">
        <v>5927</v>
      </c>
      <c r="I289" s="166"/>
      <c r="J289" s="175">
        <f>BK289</f>
        <v>0</v>
      </c>
      <c r="L289" s="163"/>
      <c r="M289" s="168"/>
      <c r="N289" s="169"/>
      <c r="O289" s="169"/>
      <c r="P289" s="170">
        <f>SUM(P290:P306)</f>
        <v>0</v>
      </c>
      <c r="Q289" s="169"/>
      <c r="R289" s="170">
        <f>SUM(R290:R306)</f>
        <v>0</v>
      </c>
      <c r="S289" s="169"/>
      <c r="T289" s="171">
        <f>SUM(T290:T306)</f>
        <v>0</v>
      </c>
      <c r="AR289" s="164" t="s">
        <v>83</v>
      </c>
      <c r="AT289" s="172" t="s">
        <v>75</v>
      </c>
      <c r="AU289" s="172" t="s">
        <v>83</v>
      </c>
      <c r="AY289" s="164" t="s">
        <v>524</v>
      </c>
      <c r="BK289" s="173">
        <f>SUM(BK290:BK306)</f>
        <v>0</v>
      </c>
    </row>
    <row r="290" spans="1:65" s="2" customFormat="1" ht="16.5" customHeight="1">
      <c r="A290" s="35"/>
      <c r="B290" s="144"/>
      <c r="C290" s="176" t="s">
        <v>862</v>
      </c>
      <c r="D290" s="176" t="s">
        <v>526</v>
      </c>
      <c r="E290" s="177" t="s">
        <v>5928</v>
      </c>
      <c r="F290" s="178" t="s">
        <v>5929</v>
      </c>
      <c r="G290" s="179" t="s">
        <v>879</v>
      </c>
      <c r="H290" s="180">
        <v>10</v>
      </c>
      <c r="I290" s="181"/>
      <c r="J290" s="180">
        <f>ROUND(I290*H290,3)</f>
        <v>0</v>
      </c>
      <c r="K290" s="182"/>
      <c r="L290" s="36"/>
      <c r="M290" s="183" t="s">
        <v>1</v>
      </c>
      <c r="N290" s="184" t="s">
        <v>42</v>
      </c>
      <c r="O290" s="61"/>
      <c r="P290" s="185">
        <f>O290*H290</f>
        <v>0</v>
      </c>
      <c r="Q290" s="185">
        <v>0</v>
      </c>
      <c r="R290" s="185">
        <f>Q290*H290</f>
        <v>0</v>
      </c>
      <c r="S290" s="185">
        <v>0</v>
      </c>
      <c r="T290" s="186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7" t="s">
        <v>530</v>
      </c>
      <c r="AT290" s="187" t="s">
        <v>526</v>
      </c>
      <c r="AU290" s="187" t="s">
        <v>89</v>
      </c>
      <c r="AY290" s="18" t="s">
        <v>524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89</v>
      </c>
      <c r="BK290" s="188">
        <f>ROUND(I290*H290,3)</f>
        <v>0</v>
      </c>
      <c r="BL290" s="18" t="s">
        <v>530</v>
      </c>
      <c r="BM290" s="187" t="s">
        <v>1898</v>
      </c>
    </row>
    <row r="291" spans="1:65" s="2" customFormat="1" ht="28.8">
      <c r="A291" s="35"/>
      <c r="B291" s="36"/>
      <c r="C291" s="35"/>
      <c r="D291" s="190" t="s">
        <v>3212</v>
      </c>
      <c r="E291" s="35"/>
      <c r="F291" s="231" t="s">
        <v>5930</v>
      </c>
      <c r="G291" s="35"/>
      <c r="H291" s="35"/>
      <c r="I291" s="145"/>
      <c r="J291" s="35"/>
      <c r="K291" s="35"/>
      <c r="L291" s="36"/>
      <c r="M291" s="232"/>
      <c r="N291" s="233"/>
      <c r="O291" s="61"/>
      <c r="P291" s="61"/>
      <c r="Q291" s="61"/>
      <c r="R291" s="61"/>
      <c r="S291" s="61"/>
      <c r="T291" s="62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T291" s="18" t="s">
        <v>3212</v>
      </c>
      <c r="AU291" s="18" t="s">
        <v>89</v>
      </c>
    </row>
    <row r="292" spans="1:65" s="2" customFormat="1" ht="16.5" customHeight="1">
      <c r="A292" s="35"/>
      <c r="B292" s="144"/>
      <c r="C292" s="176" t="s">
        <v>876</v>
      </c>
      <c r="D292" s="176" t="s">
        <v>526</v>
      </c>
      <c r="E292" s="177" t="s">
        <v>5931</v>
      </c>
      <c r="F292" s="178" t="s">
        <v>5932</v>
      </c>
      <c r="G292" s="179" t="s">
        <v>4265</v>
      </c>
      <c r="H292" s="180">
        <v>6</v>
      </c>
      <c r="I292" s="181"/>
      <c r="J292" s="180">
        <f t="shared" ref="J292:J299" si="15">ROUND(I292*H292,3)</f>
        <v>0</v>
      </c>
      <c r="K292" s="182"/>
      <c r="L292" s="36"/>
      <c r="M292" s="183" t="s">
        <v>1</v>
      </c>
      <c r="N292" s="184" t="s">
        <v>42</v>
      </c>
      <c r="O292" s="61"/>
      <c r="P292" s="185">
        <f t="shared" ref="P292:P299" si="16">O292*H292</f>
        <v>0</v>
      </c>
      <c r="Q292" s="185">
        <v>0</v>
      </c>
      <c r="R292" s="185">
        <f t="shared" ref="R292:R299" si="17">Q292*H292</f>
        <v>0</v>
      </c>
      <c r="S292" s="185">
        <v>0</v>
      </c>
      <c r="T292" s="186">
        <f t="shared" ref="T292:T299" si="18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7" t="s">
        <v>530</v>
      </c>
      <c r="AT292" s="187" t="s">
        <v>526</v>
      </c>
      <c r="AU292" s="187" t="s">
        <v>89</v>
      </c>
      <c r="AY292" s="18" t="s">
        <v>524</v>
      </c>
      <c r="BE292" s="105">
        <f t="shared" ref="BE292:BE299" si="19">IF(N292="základná",J292,0)</f>
        <v>0</v>
      </c>
      <c r="BF292" s="105">
        <f t="shared" ref="BF292:BF299" si="20">IF(N292="znížená",J292,0)</f>
        <v>0</v>
      </c>
      <c r="BG292" s="105">
        <f t="shared" ref="BG292:BG299" si="21">IF(N292="zákl. prenesená",J292,0)</f>
        <v>0</v>
      </c>
      <c r="BH292" s="105">
        <f t="shared" ref="BH292:BH299" si="22">IF(N292="zníž. prenesená",J292,0)</f>
        <v>0</v>
      </c>
      <c r="BI292" s="105">
        <f t="shared" ref="BI292:BI299" si="23">IF(N292="nulová",J292,0)</f>
        <v>0</v>
      </c>
      <c r="BJ292" s="18" t="s">
        <v>89</v>
      </c>
      <c r="BK292" s="188">
        <f t="shared" ref="BK292:BK299" si="24">ROUND(I292*H292,3)</f>
        <v>0</v>
      </c>
      <c r="BL292" s="18" t="s">
        <v>530</v>
      </c>
      <c r="BM292" s="187" t="s">
        <v>1913</v>
      </c>
    </row>
    <row r="293" spans="1:65" s="2" customFormat="1" ht="16.5" customHeight="1">
      <c r="A293" s="35"/>
      <c r="B293" s="144"/>
      <c r="C293" s="176" t="s">
        <v>881</v>
      </c>
      <c r="D293" s="176" t="s">
        <v>526</v>
      </c>
      <c r="E293" s="177" t="s">
        <v>5933</v>
      </c>
      <c r="F293" s="178" t="s">
        <v>5934</v>
      </c>
      <c r="G293" s="179" t="s">
        <v>4265</v>
      </c>
      <c r="H293" s="180">
        <v>26</v>
      </c>
      <c r="I293" s="181"/>
      <c r="J293" s="180">
        <f t="shared" si="15"/>
        <v>0</v>
      </c>
      <c r="K293" s="182"/>
      <c r="L293" s="36"/>
      <c r="M293" s="183" t="s">
        <v>1</v>
      </c>
      <c r="N293" s="184" t="s">
        <v>42</v>
      </c>
      <c r="O293" s="61"/>
      <c r="P293" s="185">
        <f t="shared" si="16"/>
        <v>0</v>
      </c>
      <c r="Q293" s="185">
        <v>0</v>
      </c>
      <c r="R293" s="185">
        <f t="shared" si="17"/>
        <v>0</v>
      </c>
      <c r="S293" s="185">
        <v>0</v>
      </c>
      <c r="T293" s="186">
        <f t="shared" si="1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7" t="s">
        <v>530</v>
      </c>
      <c r="AT293" s="187" t="s">
        <v>526</v>
      </c>
      <c r="AU293" s="187" t="s">
        <v>89</v>
      </c>
      <c r="AY293" s="18" t="s">
        <v>524</v>
      </c>
      <c r="BE293" s="105">
        <f t="shared" si="19"/>
        <v>0</v>
      </c>
      <c r="BF293" s="105">
        <f t="shared" si="20"/>
        <v>0</v>
      </c>
      <c r="BG293" s="105">
        <f t="shared" si="21"/>
        <v>0</v>
      </c>
      <c r="BH293" s="105">
        <f t="shared" si="22"/>
        <v>0</v>
      </c>
      <c r="BI293" s="105">
        <f t="shared" si="23"/>
        <v>0</v>
      </c>
      <c r="BJ293" s="18" t="s">
        <v>89</v>
      </c>
      <c r="BK293" s="188">
        <f t="shared" si="24"/>
        <v>0</v>
      </c>
      <c r="BL293" s="18" t="s">
        <v>530</v>
      </c>
      <c r="BM293" s="187" t="s">
        <v>1950</v>
      </c>
    </row>
    <row r="294" spans="1:65" s="2" customFormat="1" ht="16.5" customHeight="1">
      <c r="A294" s="35"/>
      <c r="B294" s="144"/>
      <c r="C294" s="176" t="s">
        <v>885</v>
      </c>
      <c r="D294" s="176" t="s">
        <v>526</v>
      </c>
      <c r="E294" s="177" t="s">
        <v>5935</v>
      </c>
      <c r="F294" s="178" t="s">
        <v>5936</v>
      </c>
      <c r="G294" s="179" t="s">
        <v>4265</v>
      </c>
      <c r="H294" s="180">
        <v>6</v>
      </c>
      <c r="I294" s="181"/>
      <c r="J294" s="180">
        <f t="shared" si="15"/>
        <v>0</v>
      </c>
      <c r="K294" s="182"/>
      <c r="L294" s="36"/>
      <c r="M294" s="183" t="s">
        <v>1</v>
      </c>
      <c r="N294" s="184" t="s">
        <v>42</v>
      </c>
      <c r="O294" s="61"/>
      <c r="P294" s="185">
        <f t="shared" si="16"/>
        <v>0</v>
      </c>
      <c r="Q294" s="185">
        <v>0</v>
      </c>
      <c r="R294" s="185">
        <f t="shared" si="17"/>
        <v>0</v>
      </c>
      <c r="S294" s="185">
        <v>0</v>
      </c>
      <c r="T294" s="186">
        <f t="shared" si="1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7" t="s">
        <v>530</v>
      </c>
      <c r="AT294" s="187" t="s">
        <v>526</v>
      </c>
      <c r="AU294" s="187" t="s">
        <v>89</v>
      </c>
      <c r="AY294" s="18" t="s">
        <v>524</v>
      </c>
      <c r="BE294" s="105">
        <f t="shared" si="19"/>
        <v>0</v>
      </c>
      <c r="BF294" s="105">
        <f t="shared" si="20"/>
        <v>0</v>
      </c>
      <c r="BG294" s="105">
        <f t="shared" si="21"/>
        <v>0</v>
      </c>
      <c r="BH294" s="105">
        <f t="shared" si="22"/>
        <v>0</v>
      </c>
      <c r="BI294" s="105">
        <f t="shared" si="23"/>
        <v>0</v>
      </c>
      <c r="BJ294" s="18" t="s">
        <v>89</v>
      </c>
      <c r="BK294" s="188">
        <f t="shared" si="24"/>
        <v>0</v>
      </c>
      <c r="BL294" s="18" t="s">
        <v>530</v>
      </c>
      <c r="BM294" s="187" t="s">
        <v>1973</v>
      </c>
    </row>
    <row r="295" spans="1:65" s="2" customFormat="1" ht="16.5" customHeight="1">
      <c r="A295" s="35"/>
      <c r="B295" s="144"/>
      <c r="C295" s="176" t="s">
        <v>889</v>
      </c>
      <c r="D295" s="176" t="s">
        <v>526</v>
      </c>
      <c r="E295" s="177" t="s">
        <v>5937</v>
      </c>
      <c r="F295" s="178" t="s">
        <v>5938</v>
      </c>
      <c r="G295" s="179" t="s">
        <v>4265</v>
      </c>
      <c r="H295" s="180">
        <v>13</v>
      </c>
      <c r="I295" s="181"/>
      <c r="J295" s="180">
        <f t="shared" si="15"/>
        <v>0</v>
      </c>
      <c r="K295" s="182"/>
      <c r="L295" s="36"/>
      <c r="M295" s="183" t="s">
        <v>1</v>
      </c>
      <c r="N295" s="184" t="s">
        <v>42</v>
      </c>
      <c r="O295" s="61"/>
      <c r="P295" s="185">
        <f t="shared" si="16"/>
        <v>0</v>
      </c>
      <c r="Q295" s="185">
        <v>0</v>
      </c>
      <c r="R295" s="185">
        <f t="shared" si="17"/>
        <v>0</v>
      </c>
      <c r="S295" s="185">
        <v>0</v>
      </c>
      <c r="T295" s="186">
        <f t="shared" si="1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7" t="s">
        <v>530</v>
      </c>
      <c r="AT295" s="187" t="s">
        <v>526</v>
      </c>
      <c r="AU295" s="187" t="s">
        <v>89</v>
      </c>
      <c r="AY295" s="18" t="s">
        <v>524</v>
      </c>
      <c r="BE295" s="105">
        <f t="shared" si="19"/>
        <v>0</v>
      </c>
      <c r="BF295" s="105">
        <f t="shared" si="20"/>
        <v>0</v>
      </c>
      <c r="BG295" s="105">
        <f t="shared" si="21"/>
        <v>0</v>
      </c>
      <c r="BH295" s="105">
        <f t="shared" si="22"/>
        <v>0</v>
      </c>
      <c r="BI295" s="105">
        <f t="shared" si="23"/>
        <v>0</v>
      </c>
      <c r="BJ295" s="18" t="s">
        <v>89</v>
      </c>
      <c r="BK295" s="188">
        <f t="shared" si="24"/>
        <v>0</v>
      </c>
      <c r="BL295" s="18" t="s">
        <v>530</v>
      </c>
      <c r="BM295" s="187" t="s">
        <v>1984</v>
      </c>
    </row>
    <row r="296" spans="1:65" s="2" customFormat="1" ht="16.5" customHeight="1">
      <c r="A296" s="35"/>
      <c r="B296" s="144"/>
      <c r="C296" s="176" t="s">
        <v>898</v>
      </c>
      <c r="D296" s="176" t="s">
        <v>526</v>
      </c>
      <c r="E296" s="177" t="s">
        <v>5939</v>
      </c>
      <c r="F296" s="178" t="s">
        <v>5940</v>
      </c>
      <c r="G296" s="179" t="s">
        <v>4265</v>
      </c>
      <c r="H296" s="180">
        <v>20</v>
      </c>
      <c r="I296" s="181"/>
      <c r="J296" s="180">
        <f t="shared" si="15"/>
        <v>0</v>
      </c>
      <c r="K296" s="182"/>
      <c r="L296" s="36"/>
      <c r="M296" s="183" t="s">
        <v>1</v>
      </c>
      <c r="N296" s="184" t="s">
        <v>42</v>
      </c>
      <c r="O296" s="61"/>
      <c r="P296" s="185">
        <f t="shared" si="16"/>
        <v>0</v>
      </c>
      <c r="Q296" s="185">
        <v>0</v>
      </c>
      <c r="R296" s="185">
        <f t="shared" si="17"/>
        <v>0</v>
      </c>
      <c r="S296" s="185">
        <v>0</v>
      </c>
      <c r="T296" s="186">
        <f t="shared" si="1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7" t="s">
        <v>530</v>
      </c>
      <c r="AT296" s="187" t="s">
        <v>526</v>
      </c>
      <c r="AU296" s="187" t="s">
        <v>89</v>
      </c>
      <c r="AY296" s="18" t="s">
        <v>524</v>
      </c>
      <c r="BE296" s="105">
        <f t="shared" si="19"/>
        <v>0</v>
      </c>
      <c r="BF296" s="105">
        <f t="shared" si="20"/>
        <v>0</v>
      </c>
      <c r="BG296" s="105">
        <f t="shared" si="21"/>
        <v>0</v>
      </c>
      <c r="BH296" s="105">
        <f t="shared" si="22"/>
        <v>0</v>
      </c>
      <c r="BI296" s="105">
        <f t="shared" si="23"/>
        <v>0</v>
      </c>
      <c r="BJ296" s="18" t="s">
        <v>89</v>
      </c>
      <c r="BK296" s="188">
        <f t="shared" si="24"/>
        <v>0</v>
      </c>
      <c r="BL296" s="18" t="s">
        <v>530</v>
      </c>
      <c r="BM296" s="187" t="s">
        <v>1994</v>
      </c>
    </row>
    <row r="297" spans="1:65" s="2" customFormat="1" ht="16.5" customHeight="1">
      <c r="A297" s="35"/>
      <c r="B297" s="144"/>
      <c r="C297" s="176" t="s">
        <v>904</v>
      </c>
      <c r="D297" s="176" t="s">
        <v>526</v>
      </c>
      <c r="E297" s="177" t="s">
        <v>5941</v>
      </c>
      <c r="F297" s="178" t="s">
        <v>5942</v>
      </c>
      <c r="G297" s="179" t="s">
        <v>4265</v>
      </c>
      <c r="H297" s="180">
        <v>6</v>
      </c>
      <c r="I297" s="181"/>
      <c r="J297" s="180">
        <f t="shared" si="15"/>
        <v>0</v>
      </c>
      <c r="K297" s="182"/>
      <c r="L297" s="36"/>
      <c r="M297" s="183" t="s">
        <v>1</v>
      </c>
      <c r="N297" s="184" t="s">
        <v>42</v>
      </c>
      <c r="O297" s="61"/>
      <c r="P297" s="185">
        <f t="shared" si="16"/>
        <v>0</v>
      </c>
      <c r="Q297" s="185">
        <v>0</v>
      </c>
      <c r="R297" s="185">
        <f t="shared" si="17"/>
        <v>0</v>
      </c>
      <c r="S297" s="185">
        <v>0</v>
      </c>
      <c r="T297" s="186">
        <f t="shared" si="1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7" t="s">
        <v>530</v>
      </c>
      <c r="AT297" s="187" t="s">
        <v>526</v>
      </c>
      <c r="AU297" s="187" t="s">
        <v>89</v>
      </c>
      <c r="AY297" s="18" t="s">
        <v>524</v>
      </c>
      <c r="BE297" s="105">
        <f t="shared" si="19"/>
        <v>0</v>
      </c>
      <c r="BF297" s="105">
        <f t="shared" si="20"/>
        <v>0</v>
      </c>
      <c r="BG297" s="105">
        <f t="shared" si="21"/>
        <v>0</v>
      </c>
      <c r="BH297" s="105">
        <f t="shared" si="22"/>
        <v>0</v>
      </c>
      <c r="BI297" s="105">
        <f t="shared" si="23"/>
        <v>0</v>
      </c>
      <c r="BJ297" s="18" t="s">
        <v>89</v>
      </c>
      <c r="BK297" s="188">
        <f t="shared" si="24"/>
        <v>0</v>
      </c>
      <c r="BL297" s="18" t="s">
        <v>530</v>
      </c>
      <c r="BM297" s="187" t="s">
        <v>2019</v>
      </c>
    </row>
    <row r="298" spans="1:65" s="2" customFormat="1" ht="16.5" customHeight="1">
      <c r="A298" s="35"/>
      <c r="B298" s="144"/>
      <c r="C298" s="176" t="s">
        <v>908</v>
      </c>
      <c r="D298" s="176" t="s">
        <v>526</v>
      </c>
      <c r="E298" s="177" t="s">
        <v>5943</v>
      </c>
      <c r="F298" s="178" t="s">
        <v>5944</v>
      </c>
      <c r="G298" s="179" t="s">
        <v>4265</v>
      </c>
      <c r="H298" s="180">
        <v>13</v>
      </c>
      <c r="I298" s="181"/>
      <c r="J298" s="180">
        <f t="shared" si="15"/>
        <v>0</v>
      </c>
      <c r="K298" s="182"/>
      <c r="L298" s="36"/>
      <c r="M298" s="183" t="s">
        <v>1</v>
      </c>
      <c r="N298" s="184" t="s">
        <v>42</v>
      </c>
      <c r="O298" s="61"/>
      <c r="P298" s="185">
        <f t="shared" si="16"/>
        <v>0</v>
      </c>
      <c r="Q298" s="185">
        <v>0</v>
      </c>
      <c r="R298" s="185">
        <f t="shared" si="17"/>
        <v>0</v>
      </c>
      <c r="S298" s="185">
        <v>0</v>
      </c>
      <c r="T298" s="186">
        <f t="shared" si="1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7" t="s">
        <v>530</v>
      </c>
      <c r="AT298" s="187" t="s">
        <v>526</v>
      </c>
      <c r="AU298" s="187" t="s">
        <v>89</v>
      </c>
      <c r="AY298" s="18" t="s">
        <v>524</v>
      </c>
      <c r="BE298" s="105">
        <f t="shared" si="19"/>
        <v>0</v>
      </c>
      <c r="BF298" s="105">
        <f t="shared" si="20"/>
        <v>0</v>
      </c>
      <c r="BG298" s="105">
        <f t="shared" si="21"/>
        <v>0</v>
      </c>
      <c r="BH298" s="105">
        <f t="shared" si="22"/>
        <v>0</v>
      </c>
      <c r="BI298" s="105">
        <f t="shared" si="23"/>
        <v>0</v>
      </c>
      <c r="BJ298" s="18" t="s">
        <v>89</v>
      </c>
      <c r="BK298" s="188">
        <f t="shared" si="24"/>
        <v>0</v>
      </c>
      <c r="BL298" s="18" t="s">
        <v>530</v>
      </c>
      <c r="BM298" s="187" t="s">
        <v>2029</v>
      </c>
    </row>
    <row r="299" spans="1:65" s="2" customFormat="1" ht="16.5" customHeight="1">
      <c r="A299" s="35"/>
      <c r="B299" s="144"/>
      <c r="C299" s="176" t="s">
        <v>913</v>
      </c>
      <c r="D299" s="176" t="s">
        <v>526</v>
      </c>
      <c r="E299" s="177" t="s">
        <v>5945</v>
      </c>
      <c r="F299" s="178" t="s">
        <v>5934</v>
      </c>
      <c r="G299" s="179" t="s">
        <v>4265</v>
      </c>
      <c r="H299" s="180">
        <v>18</v>
      </c>
      <c r="I299" s="181"/>
      <c r="J299" s="180">
        <f t="shared" si="15"/>
        <v>0</v>
      </c>
      <c r="K299" s="182"/>
      <c r="L299" s="36"/>
      <c r="M299" s="183" t="s">
        <v>1</v>
      </c>
      <c r="N299" s="184" t="s">
        <v>42</v>
      </c>
      <c r="O299" s="61"/>
      <c r="P299" s="185">
        <f t="shared" si="16"/>
        <v>0</v>
      </c>
      <c r="Q299" s="185">
        <v>0</v>
      </c>
      <c r="R299" s="185">
        <f t="shared" si="17"/>
        <v>0</v>
      </c>
      <c r="S299" s="185">
        <v>0</v>
      </c>
      <c r="T299" s="186">
        <f t="shared" si="1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7" t="s">
        <v>530</v>
      </c>
      <c r="AT299" s="187" t="s">
        <v>526</v>
      </c>
      <c r="AU299" s="187" t="s">
        <v>89</v>
      </c>
      <c r="AY299" s="18" t="s">
        <v>524</v>
      </c>
      <c r="BE299" s="105">
        <f t="shared" si="19"/>
        <v>0</v>
      </c>
      <c r="BF299" s="105">
        <f t="shared" si="20"/>
        <v>0</v>
      </c>
      <c r="BG299" s="105">
        <f t="shared" si="21"/>
        <v>0</v>
      </c>
      <c r="BH299" s="105">
        <f t="shared" si="22"/>
        <v>0</v>
      </c>
      <c r="BI299" s="105">
        <f t="shared" si="23"/>
        <v>0</v>
      </c>
      <c r="BJ299" s="18" t="s">
        <v>89</v>
      </c>
      <c r="BK299" s="188">
        <f t="shared" si="24"/>
        <v>0</v>
      </c>
      <c r="BL299" s="18" t="s">
        <v>530</v>
      </c>
      <c r="BM299" s="187" t="s">
        <v>2039</v>
      </c>
    </row>
    <row r="300" spans="1:65" s="2" customFormat="1" ht="86.4">
      <c r="A300" s="35"/>
      <c r="B300" s="36"/>
      <c r="C300" s="35"/>
      <c r="D300" s="190" t="s">
        <v>3212</v>
      </c>
      <c r="E300" s="35"/>
      <c r="F300" s="231" t="s">
        <v>5946</v>
      </c>
      <c r="G300" s="35"/>
      <c r="H300" s="35"/>
      <c r="I300" s="145"/>
      <c r="J300" s="35"/>
      <c r="K300" s="35"/>
      <c r="L300" s="36"/>
      <c r="M300" s="232"/>
      <c r="N300" s="233"/>
      <c r="O300" s="61"/>
      <c r="P300" s="61"/>
      <c r="Q300" s="61"/>
      <c r="R300" s="61"/>
      <c r="S300" s="61"/>
      <c r="T300" s="62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18" t="s">
        <v>3212</v>
      </c>
      <c r="AU300" s="18" t="s">
        <v>89</v>
      </c>
    </row>
    <row r="301" spans="1:65" s="2" customFormat="1" ht="16.5" customHeight="1">
      <c r="A301" s="35"/>
      <c r="B301" s="144"/>
      <c r="C301" s="176" t="s">
        <v>919</v>
      </c>
      <c r="D301" s="176" t="s">
        <v>526</v>
      </c>
      <c r="E301" s="177" t="s">
        <v>5947</v>
      </c>
      <c r="F301" s="178" t="s">
        <v>5948</v>
      </c>
      <c r="G301" s="179" t="s">
        <v>4265</v>
      </c>
      <c r="H301" s="180">
        <v>4</v>
      </c>
      <c r="I301" s="181"/>
      <c r="J301" s="180">
        <f>ROUND(I301*H301,3)</f>
        <v>0</v>
      </c>
      <c r="K301" s="182"/>
      <c r="L301" s="36"/>
      <c r="M301" s="183" t="s">
        <v>1</v>
      </c>
      <c r="N301" s="184" t="s">
        <v>42</v>
      </c>
      <c r="O301" s="61"/>
      <c r="P301" s="185">
        <f>O301*H301</f>
        <v>0</v>
      </c>
      <c r="Q301" s="185">
        <v>0</v>
      </c>
      <c r="R301" s="185">
        <f>Q301*H301</f>
        <v>0</v>
      </c>
      <c r="S301" s="185">
        <v>0</v>
      </c>
      <c r="T301" s="186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7" t="s">
        <v>530</v>
      </c>
      <c r="AT301" s="187" t="s">
        <v>526</v>
      </c>
      <c r="AU301" s="187" t="s">
        <v>89</v>
      </c>
      <c r="AY301" s="18" t="s">
        <v>524</v>
      </c>
      <c r="BE301" s="105">
        <f>IF(N301="základná",J301,0)</f>
        <v>0</v>
      </c>
      <c r="BF301" s="105">
        <f>IF(N301="znížená",J301,0)</f>
        <v>0</v>
      </c>
      <c r="BG301" s="105">
        <f>IF(N301="zákl. prenesená",J301,0)</f>
        <v>0</v>
      </c>
      <c r="BH301" s="105">
        <f>IF(N301="zníž. prenesená",J301,0)</f>
        <v>0</v>
      </c>
      <c r="BI301" s="105">
        <f>IF(N301="nulová",J301,0)</f>
        <v>0</v>
      </c>
      <c r="BJ301" s="18" t="s">
        <v>89</v>
      </c>
      <c r="BK301" s="188">
        <f>ROUND(I301*H301,3)</f>
        <v>0</v>
      </c>
      <c r="BL301" s="18" t="s">
        <v>530</v>
      </c>
      <c r="BM301" s="187" t="s">
        <v>2049</v>
      </c>
    </row>
    <row r="302" spans="1:65" s="2" customFormat="1" ht="16.5" customHeight="1">
      <c r="A302" s="35"/>
      <c r="B302" s="144"/>
      <c r="C302" s="176" t="s">
        <v>926</v>
      </c>
      <c r="D302" s="176" t="s">
        <v>526</v>
      </c>
      <c r="E302" s="177" t="s">
        <v>5949</v>
      </c>
      <c r="F302" s="178" t="s">
        <v>5938</v>
      </c>
      <c r="G302" s="179" t="s">
        <v>4265</v>
      </c>
      <c r="H302" s="180">
        <v>2</v>
      </c>
      <c r="I302" s="181"/>
      <c r="J302" s="180">
        <f>ROUND(I302*H302,3)</f>
        <v>0</v>
      </c>
      <c r="K302" s="182"/>
      <c r="L302" s="36"/>
      <c r="M302" s="183" t="s">
        <v>1</v>
      </c>
      <c r="N302" s="184" t="s">
        <v>42</v>
      </c>
      <c r="O302" s="61"/>
      <c r="P302" s="185">
        <f>O302*H302</f>
        <v>0</v>
      </c>
      <c r="Q302" s="185">
        <v>0</v>
      </c>
      <c r="R302" s="185">
        <f>Q302*H302</f>
        <v>0</v>
      </c>
      <c r="S302" s="185">
        <v>0</v>
      </c>
      <c r="T302" s="186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7" t="s">
        <v>530</v>
      </c>
      <c r="AT302" s="187" t="s">
        <v>526</v>
      </c>
      <c r="AU302" s="187" t="s">
        <v>89</v>
      </c>
      <c r="AY302" s="18" t="s">
        <v>524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89</v>
      </c>
      <c r="BK302" s="188">
        <f>ROUND(I302*H302,3)</f>
        <v>0</v>
      </c>
      <c r="BL302" s="18" t="s">
        <v>530</v>
      </c>
      <c r="BM302" s="187" t="s">
        <v>2060</v>
      </c>
    </row>
    <row r="303" spans="1:65" s="2" customFormat="1" ht="16.5" customHeight="1">
      <c r="A303" s="35"/>
      <c r="B303" s="144"/>
      <c r="C303" s="176" t="s">
        <v>934</v>
      </c>
      <c r="D303" s="176" t="s">
        <v>526</v>
      </c>
      <c r="E303" s="177" t="s">
        <v>5950</v>
      </c>
      <c r="F303" s="178" t="s">
        <v>5951</v>
      </c>
      <c r="G303" s="179" t="s">
        <v>4265</v>
      </c>
      <c r="H303" s="180">
        <v>13</v>
      </c>
      <c r="I303" s="181"/>
      <c r="J303" s="180">
        <f>ROUND(I303*H303,3)</f>
        <v>0</v>
      </c>
      <c r="K303" s="182"/>
      <c r="L303" s="36"/>
      <c r="M303" s="183" t="s">
        <v>1</v>
      </c>
      <c r="N303" s="184" t="s">
        <v>42</v>
      </c>
      <c r="O303" s="61"/>
      <c r="P303" s="185">
        <f>O303*H303</f>
        <v>0</v>
      </c>
      <c r="Q303" s="185">
        <v>0</v>
      </c>
      <c r="R303" s="185">
        <f>Q303*H303</f>
        <v>0</v>
      </c>
      <c r="S303" s="185">
        <v>0</v>
      </c>
      <c r="T303" s="18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530</v>
      </c>
      <c r="AT303" s="187" t="s">
        <v>526</v>
      </c>
      <c r="AU303" s="187" t="s">
        <v>89</v>
      </c>
      <c r="AY303" s="18" t="s">
        <v>524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89</v>
      </c>
      <c r="BK303" s="188">
        <f>ROUND(I303*H303,3)</f>
        <v>0</v>
      </c>
      <c r="BL303" s="18" t="s">
        <v>530</v>
      </c>
      <c r="BM303" s="187" t="s">
        <v>2072</v>
      </c>
    </row>
    <row r="304" spans="1:65" s="2" customFormat="1" ht="16.5" customHeight="1">
      <c r="A304" s="35"/>
      <c r="B304" s="144"/>
      <c r="C304" s="176" t="s">
        <v>940</v>
      </c>
      <c r="D304" s="176" t="s">
        <v>526</v>
      </c>
      <c r="E304" s="177" t="s">
        <v>5952</v>
      </c>
      <c r="F304" s="178" t="s">
        <v>5953</v>
      </c>
      <c r="G304" s="179" t="s">
        <v>4265</v>
      </c>
      <c r="H304" s="180">
        <v>8</v>
      </c>
      <c r="I304" s="181"/>
      <c r="J304" s="180">
        <f>ROUND(I304*H304,3)</f>
        <v>0</v>
      </c>
      <c r="K304" s="182"/>
      <c r="L304" s="36"/>
      <c r="M304" s="183" t="s">
        <v>1</v>
      </c>
      <c r="N304" s="184" t="s">
        <v>42</v>
      </c>
      <c r="O304" s="61"/>
      <c r="P304" s="185">
        <f>O304*H304</f>
        <v>0</v>
      </c>
      <c r="Q304" s="185">
        <v>0</v>
      </c>
      <c r="R304" s="185">
        <f>Q304*H304</f>
        <v>0</v>
      </c>
      <c r="S304" s="185">
        <v>0</v>
      </c>
      <c r="T304" s="186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7" t="s">
        <v>530</v>
      </c>
      <c r="AT304" s="187" t="s">
        <v>526</v>
      </c>
      <c r="AU304" s="187" t="s">
        <v>89</v>
      </c>
      <c r="AY304" s="18" t="s">
        <v>524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89</v>
      </c>
      <c r="BK304" s="188">
        <f>ROUND(I304*H304,3)</f>
        <v>0</v>
      </c>
      <c r="BL304" s="18" t="s">
        <v>530</v>
      </c>
      <c r="BM304" s="187" t="s">
        <v>2081</v>
      </c>
    </row>
    <row r="305" spans="1:65" s="2" customFormat="1" ht="16.5" customHeight="1">
      <c r="A305" s="35"/>
      <c r="B305" s="144"/>
      <c r="C305" s="176" t="s">
        <v>944</v>
      </c>
      <c r="D305" s="176" t="s">
        <v>526</v>
      </c>
      <c r="E305" s="177" t="s">
        <v>5954</v>
      </c>
      <c r="F305" s="178" t="s">
        <v>5942</v>
      </c>
      <c r="G305" s="179" t="s">
        <v>4265</v>
      </c>
      <c r="H305" s="180">
        <v>21</v>
      </c>
      <c r="I305" s="181"/>
      <c r="J305" s="180">
        <f>ROUND(I305*H305,3)</f>
        <v>0</v>
      </c>
      <c r="K305" s="182"/>
      <c r="L305" s="36"/>
      <c r="M305" s="183" t="s">
        <v>1</v>
      </c>
      <c r="N305" s="184" t="s">
        <v>42</v>
      </c>
      <c r="O305" s="61"/>
      <c r="P305" s="185">
        <f>O305*H305</f>
        <v>0</v>
      </c>
      <c r="Q305" s="185">
        <v>0</v>
      </c>
      <c r="R305" s="185">
        <f>Q305*H305</f>
        <v>0</v>
      </c>
      <c r="S305" s="185">
        <v>0</v>
      </c>
      <c r="T305" s="186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7" t="s">
        <v>530</v>
      </c>
      <c r="AT305" s="187" t="s">
        <v>526</v>
      </c>
      <c r="AU305" s="187" t="s">
        <v>89</v>
      </c>
      <c r="AY305" s="18" t="s">
        <v>524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89</v>
      </c>
      <c r="BK305" s="188">
        <f>ROUND(I305*H305,3)</f>
        <v>0</v>
      </c>
      <c r="BL305" s="18" t="s">
        <v>530</v>
      </c>
      <c r="BM305" s="187" t="s">
        <v>2091</v>
      </c>
    </row>
    <row r="306" spans="1:65" s="2" customFormat="1" ht="86.4">
      <c r="A306" s="35"/>
      <c r="B306" s="36"/>
      <c r="C306" s="35"/>
      <c r="D306" s="190" t="s">
        <v>3212</v>
      </c>
      <c r="E306" s="35"/>
      <c r="F306" s="231" t="s">
        <v>5955</v>
      </c>
      <c r="G306" s="35"/>
      <c r="H306" s="35"/>
      <c r="I306" s="145"/>
      <c r="J306" s="35"/>
      <c r="K306" s="35"/>
      <c r="L306" s="36"/>
      <c r="M306" s="232"/>
      <c r="N306" s="233"/>
      <c r="O306" s="61"/>
      <c r="P306" s="61"/>
      <c r="Q306" s="61"/>
      <c r="R306" s="61"/>
      <c r="S306" s="61"/>
      <c r="T306" s="62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T306" s="18" t="s">
        <v>3212</v>
      </c>
      <c r="AU306" s="18" t="s">
        <v>89</v>
      </c>
    </row>
    <row r="307" spans="1:65" s="12" customFormat="1" ht="22.95" customHeight="1">
      <c r="B307" s="163"/>
      <c r="D307" s="164" t="s">
        <v>75</v>
      </c>
      <c r="E307" s="174" t="s">
        <v>5956</v>
      </c>
      <c r="F307" s="174" t="s">
        <v>5957</v>
      </c>
      <c r="I307" s="166"/>
      <c r="J307" s="175">
        <f>BK307</f>
        <v>0</v>
      </c>
      <c r="L307" s="163"/>
      <c r="M307" s="168"/>
      <c r="N307" s="169"/>
      <c r="O307" s="169"/>
      <c r="P307" s="170">
        <f>SUM(P308:P312)</f>
        <v>0</v>
      </c>
      <c r="Q307" s="169"/>
      <c r="R307" s="170">
        <f>SUM(R308:R312)</f>
        <v>0</v>
      </c>
      <c r="S307" s="169"/>
      <c r="T307" s="171">
        <f>SUM(T308:T312)</f>
        <v>0</v>
      </c>
      <c r="AR307" s="164" t="s">
        <v>83</v>
      </c>
      <c r="AT307" s="172" t="s">
        <v>75</v>
      </c>
      <c r="AU307" s="172" t="s">
        <v>83</v>
      </c>
      <c r="AY307" s="164" t="s">
        <v>524</v>
      </c>
      <c r="BK307" s="173">
        <f>SUM(BK308:BK312)</f>
        <v>0</v>
      </c>
    </row>
    <row r="308" spans="1:65" s="2" customFormat="1" ht="16.5" customHeight="1">
      <c r="A308" s="35"/>
      <c r="B308" s="144"/>
      <c r="C308" s="176" t="s">
        <v>948</v>
      </c>
      <c r="D308" s="176" t="s">
        <v>526</v>
      </c>
      <c r="E308" s="177" t="s">
        <v>5958</v>
      </c>
      <c r="F308" s="178" t="s">
        <v>5959</v>
      </c>
      <c r="G308" s="179" t="s">
        <v>4265</v>
      </c>
      <c r="H308" s="180">
        <v>2</v>
      </c>
      <c r="I308" s="181"/>
      <c r="J308" s="180">
        <f>ROUND(I308*H308,3)</f>
        <v>0</v>
      </c>
      <c r="K308" s="182"/>
      <c r="L308" s="36"/>
      <c r="M308" s="183" t="s">
        <v>1</v>
      </c>
      <c r="N308" s="184" t="s">
        <v>42</v>
      </c>
      <c r="O308" s="61"/>
      <c r="P308" s="185">
        <f>O308*H308</f>
        <v>0</v>
      </c>
      <c r="Q308" s="185">
        <v>0</v>
      </c>
      <c r="R308" s="185">
        <f>Q308*H308</f>
        <v>0</v>
      </c>
      <c r="S308" s="185">
        <v>0</v>
      </c>
      <c r="T308" s="186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530</v>
      </c>
      <c r="AT308" s="187" t="s">
        <v>526</v>
      </c>
      <c r="AU308" s="187" t="s">
        <v>89</v>
      </c>
      <c r="AY308" s="18" t="s">
        <v>524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89</v>
      </c>
      <c r="BK308" s="188">
        <f>ROUND(I308*H308,3)</f>
        <v>0</v>
      </c>
      <c r="BL308" s="18" t="s">
        <v>530</v>
      </c>
      <c r="BM308" s="187" t="s">
        <v>2112</v>
      </c>
    </row>
    <row r="309" spans="1:65" s="2" customFormat="1" ht="16.5" customHeight="1">
      <c r="A309" s="35"/>
      <c r="B309" s="144"/>
      <c r="C309" s="176" t="s">
        <v>953</v>
      </c>
      <c r="D309" s="176" t="s">
        <v>526</v>
      </c>
      <c r="E309" s="177" t="s">
        <v>5960</v>
      </c>
      <c r="F309" s="178" t="s">
        <v>5961</v>
      </c>
      <c r="G309" s="179" t="s">
        <v>4265</v>
      </c>
      <c r="H309" s="180">
        <v>1</v>
      </c>
      <c r="I309" s="181"/>
      <c r="J309" s="180">
        <f>ROUND(I309*H309,3)</f>
        <v>0</v>
      </c>
      <c r="K309" s="182"/>
      <c r="L309" s="36"/>
      <c r="M309" s="183" t="s">
        <v>1</v>
      </c>
      <c r="N309" s="184" t="s">
        <v>42</v>
      </c>
      <c r="O309" s="61"/>
      <c r="P309" s="185">
        <f>O309*H309</f>
        <v>0</v>
      </c>
      <c r="Q309" s="185">
        <v>0</v>
      </c>
      <c r="R309" s="185">
        <f>Q309*H309</f>
        <v>0</v>
      </c>
      <c r="S309" s="185">
        <v>0</v>
      </c>
      <c r="T309" s="186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7" t="s">
        <v>530</v>
      </c>
      <c r="AT309" s="187" t="s">
        <v>526</v>
      </c>
      <c r="AU309" s="187" t="s">
        <v>89</v>
      </c>
      <c r="AY309" s="18" t="s">
        <v>524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89</v>
      </c>
      <c r="BK309" s="188">
        <f>ROUND(I309*H309,3)</f>
        <v>0</v>
      </c>
      <c r="BL309" s="18" t="s">
        <v>530</v>
      </c>
      <c r="BM309" s="187" t="s">
        <v>2121</v>
      </c>
    </row>
    <row r="310" spans="1:65" s="2" customFormat="1" ht="16.5" customHeight="1">
      <c r="A310" s="35"/>
      <c r="B310" s="144"/>
      <c r="C310" s="176" t="s">
        <v>958</v>
      </c>
      <c r="D310" s="176" t="s">
        <v>526</v>
      </c>
      <c r="E310" s="177" t="s">
        <v>5962</v>
      </c>
      <c r="F310" s="178" t="s">
        <v>5963</v>
      </c>
      <c r="G310" s="179" t="s">
        <v>4265</v>
      </c>
      <c r="H310" s="180">
        <v>19</v>
      </c>
      <c r="I310" s="181"/>
      <c r="J310" s="180">
        <f>ROUND(I310*H310,3)</f>
        <v>0</v>
      </c>
      <c r="K310" s="182"/>
      <c r="L310" s="36"/>
      <c r="M310" s="183" t="s">
        <v>1</v>
      </c>
      <c r="N310" s="184" t="s">
        <v>42</v>
      </c>
      <c r="O310" s="61"/>
      <c r="P310" s="185">
        <f>O310*H310</f>
        <v>0</v>
      </c>
      <c r="Q310" s="185">
        <v>0</v>
      </c>
      <c r="R310" s="185">
        <f>Q310*H310</f>
        <v>0</v>
      </c>
      <c r="S310" s="185">
        <v>0</v>
      </c>
      <c r="T310" s="186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7" t="s">
        <v>530</v>
      </c>
      <c r="AT310" s="187" t="s">
        <v>526</v>
      </c>
      <c r="AU310" s="187" t="s">
        <v>89</v>
      </c>
      <c r="AY310" s="18" t="s">
        <v>524</v>
      </c>
      <c r="BE310" s="105">
        <f>IF(N310="základná",J310,0)</f>
        <v>0</v>
      </c>
      <c r="BF310" s="105">
        <f>IF(N310="znížená",J310,0)</f>
        <v>0</v>
      </c>
      <c r="BG310" s="105">
        <f>IF(N310="zákl. prenesená",J310,0)</f>
        <v>0</v>
      </c>
      <c r="BH310" s="105">
        <f>IF(N310="zníž. prenesená",J310,0)</f>
        <v>0</v>
      </c>
      <c r="BI310" s="105">
        <f>IF(N310="nulová",J310,0)</f>
        <v>0</v>
      </c>
      <c r="BJ310" s="18" t="s">
        <v>89</v>
      </c>
      <c r="BK310" s="188">
        <f>ROUND(I310*H310,3)</f>
        <v>0</v>
      </c>
      <c r="BL310" s="18" t="s">
        <v>530</v>
      </c>
      <c r="BM310" s="187" t="s">
        <v>2201</v>
      </c>
    </row>
    <row r="311" spans="1:65" s="2" customFormat="1" ht="16.5" customHeight="1">
      <c r="A311" s="35"/>
      <c r="B311" s="144"/>
      <c r="C311" s="176" t="s">
        <v>963</v>
      </c>
      <c r="D311" s="176" t="s">
        <v>526</v>
      </c>
      <c r="E311" s="177" t="s">
        <v>5964</v>
      </c>
      <c r="F311" s="178" t="s">
        <v>5965</v>
      </c>
      <c r="G311" s="179" t="s">
        <v>4265</v>
      </c>
      <c r="H311" s="180">
        <v>41</v>
      </c>
      <c r="I311" s="181"/>
      <c r="J311" s="180">
        <f>ROUND(I311*H311,3)</f>
        <v>0</v>
      </c>
      <c r="K311" s="182"/>
      <c r="L311" s="36"/>
      <c r="M311" s="183" t="s">
        <v>1</v>
      </c>
      <c r="N311" s="184" t="s">
        <v>42</v>
      </c>
      <c r="O311" s="61"/>
      <c r="P311" s="185">
        <f>O311*H311</f>
        <v>0</v>
      </c>
      <c r="Q311" s="185">
        <v>0</v>
      </c>
      <c r="R311" s="185">
        <f>Q311*H311</f>
        <v>0</v>
      </c>
      <c r="S311" s="185">
        <v>0</v>
      </c>
      <c r="T311" s="186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7" t="s">
        <v>530</v>
      </c>
      <c r="AT311" s="187" t="s">
        <v>526</v>
      </c>
      <c r="AU311" s="187" t="s">
        <v>89</v>
      </c>
      <c r="AY311" s="18" t="s">
        <v>524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89</v>
      </c>
      <c r="BK311" s="188">
        <f>ROUND(I311*H311,3)</f>
        <v>0</v>
      </c>
      <c r="BL311" s="18" t="s">
        <v>530</v>
      </c>
      <c r="BM311" s="187" t="s">
        <v>2221</v>
      </c>
    </row>
    <row r="312" spans="1:65" s="2" customFormat="1" ht="16.5" customHeight="1">
      <c r="A312" s="35"/>
      <c r="B312" s="144"/>
      <c r="C312" s="176" t="s">
        <v>969</v>
      </c>
      <c r="D312" s="176" t="s">
        <v>526</v>
      </c>
      <c r="E312" s="177" t="s">
        <v>5966</v>
      </c>
      <c r="F312" s="178" t="s">
        <v>5967</v>
      </c>
      <c r="G312" s="179" t="s">
        <v>4265</v>
      </c>
      <c r="H312" s="180">
        <v>6</v>
      </c>
      <c r="I312" s="181"/>
      <c r="J312" s="180">
        <f>ROUND(I312*H312,3)</f>
        <v>0</v>
      </c>
      <c r="K312" s="182"/>
      <c r="L312" s="36"/>
      <c r="M312" s="183" t="s">
        <v>1</v>
      </c>
      <c r="N312" s="184" t="s">
        <v>42</v>
      </c>
      <c r="O312" s="61"/>
      <c r="P312" s="185">
        <f>O312*H312</f>
        <v>0</v>
      </c>
      <c r="Q312" s="185">
        <v>0</v>
      </c>
      <c r="R312" s="185">
        <f>Q312*H312</f>
        <v>0</v>
      </c>
      <c r="S312" s="185">
        <v>0</v>
      </c>
      <c r="T312" s="186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7" t="s">
        <v>530</v>
      </c>
      <c r="AT312" s="187" t="s">
        <v>526</v>
      </c>
      <c r="AU312" s="187" t="s">
        <v>89</v>
      </c>
      <c r="AY312" s="18" t="s">
        <v>524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89</v>
      </c>
      <c r="BK312" s="188">
        <f>ROUND(I312*H312,3)</f>
        <v>0</v>
      </c>
      <c r="BL312" s="18" t="s">
        <v>530</v>
      </c>
      <c r="BM312" s="187" t="s">
        <v>2242</v>
      </c>
    </row>
    <row r="313" spans="1:65" s="12" customFormat="1" ht="22.95" customHeight="1">
      <c r="B313" s="163"/>
      <c r="D313" s="164" t="s">
        <v>75</v>
      </c>
      <c r="E313" s="174" t="s">
        <v>5968</v>
      </c>
      <c r="F313" s="174" t="s">
        <v>5969</v>
      </c>
      <c r="I313" s="166"/>
      <c r="J313" s="175">
        <f>BK313</f>
        <v>0</v>
      </c>
      <c r="L313" s="163"/>
      <c r="M313" s="168"/>
      <c r="N313" s="169"/>
      <c r="O313" s="169"/>
      <c r="P313" s="170">
        <f>SUM(P314:P319)</f>
        <v>0</v>
      </c>
      <c r="Q313" s="169"/>
      <c r="R313" s="170">
        <f>SUM(R314:R319)</f>
        <v>0</v>
      </c>
      <c r="S313" s="169"/>
      <c r="T313" s="171">
        <f>SUM(T314:T319)</f>
        <v>0</v>
      </c>
      <c r="AR313" s="164" t="s">
        <v>83</v>
      </c>
      <c r="AT313" s="172" t="s">
        <v>75</v>
      </c>
      <c r="AU313" s="172" t="s">
        <v>83</v>
      </c>
      <c r="AY313" s="164" t="s">
        <v>524</v>
      </c>
      <c r="BK313" s="173">
        <f>SUM(BK314:BK319)</f>
        <v>0</v>
      </c>
    </row>
    <row r="314" spans="1:65" s="2" customFormat="1" ht="16.5" customHeight="1">
      <c r="A314" s="35"/>
      <c r="B314" s="144"/>
      <c r="C314" s="176" t="s">
        <v>973</v>
      </c>
      <c r="D314" s="176" t="s">
        <v>526</v>
      </c>
      <c r="E314" s="177" t="s">
        <v>5970</v>
      </c>
      <c r="F314" s="178" t="s">
        <v>5971</v>
      </c>
      <c r="G314" s="179" t="s">
        <v>4265</v>
      </c>
      <c r="H314" s="180">
        <v>8</v>
      </c>
      <c r="I314" s="181"/>
      <c r="J314" s="180">
        <f t="shared" ref="J314:J319" si="25">ROUND(I314*H314,3)</f>
        <v>0</v>
      </c>
      <c r="K314" s="182"/>
      <c r="L314" s="36"/>
      <c r="M314" s="183" t="s">
        <v>1</v>
      </c>
      <c r="N314" s="184" t="s">
        <v>42</v>
      </c>
      <c r="O314" s="61"/>
      <c r="P314" s="185">
        <f t="shared" ref="P314:P319" si="26">O314*H314</f>
        <v>0</v>
      </c>
      <c r="Q314" s="185">
        <v>0</v>
      </c>
      <c r="R314" s="185">
        <f t="shared" ref="R314:R319" si="27">Q314*H314</f>
        <v>0</v>
      </c>
      <c r="S314" s="185">
        <v>0</v>
      </c>
      <c r="T314" s="186">
        <f t="shared" ref="T314:T319" si="28"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7" t="s">
        <v>530</v>
      </c>
      <c r="AT314" s="187" t="s">
        <v>526</v>
      </c>
      <c r="AU314" s="187" t="s">
        <v>89</v>
      </c>
      <c r="AY314" s="18" t="s">
        <v>524</v>
      </c>
      <c r="BE314" s="105">
        <f t="shared" ref="BE314:BE319" si="29">IF(N314="základná",J314,0)</f>
        <v>0</v>
      </c>
      <c r="BF314" s="105">
        <f t="shared" ref="BF314:BF319" si="30">IF(N314="znížená",J314,0)</f>
        <v>0</v>
      </c>
      <c r="BG314" s="105">
        <f t="shared" ref="BG314:BG319" si="31">IF(N314="zákl. prenesená",J314,0)</f>
        <v>0</v>
      </c>
      <c r="BH314" s="105">
        <f t="shared" ref="BH314:BH319" si="32">IF(N314="zníž. prenesená",J314,0)</f>
        <v>0</v>
      </c>
      <c r="BI314" s="105">
        <f t="shared" ref="BI314:BI319" si="33">IF(N314="nulová",J314,0)</f>
        <v>0</v>
      </c>
      <c r="BJ314" s="18" t="s">
        <v>89</v>
      </c>
      <c r="BK314" s="188">
        <f t="shared" ref="BK314:BK319" si="34">ROUND(I314*H314,3)</f>
        <v>0</v>
      </c>
      <c r="BL314" s="18" t="s">
        <v>530</v>
      </c>
      <c r="BM314" s="187" t="s">
        <v>2259</v>
      </c>
    </row>
    <row r="315" spans="1:65" s="2" customFormat="1" ht="16.5" customHeight="1">
      <c r="A315" s="35"/>
      <c r="B315" s="144"/>
      <c r="C315" s="176" t="s">
        <v>977</v>
      </c>
      <c r="D315" s="176" t="s">
        <v>526</v>
      </c>
      <c r="E315" s="177" t="s">
        <v>5972</v>
      </c>
      <c r="F315" s="178" t="s">
        <v>5973</v>
      </c>
      <c r="G315" s="179" t="s">
        <v>4265</v>
      </c>
      <c r="H315" s="180">
        <v>4</v>
      </c>
      <c r="I315" s="181"/>
      <c r="J315" s="180">
        <f t="shared" si="25"/>
        <v>0</v>
      </c>
      <c r="K315" s="182"/>
      <c r="L315" s="36"/>
      <c r="M315" s="183" t="s">
        <v>1</v>
      </c>
      <c r="N315" s="184" t="s">
        <v>42</v>
      </c>
      <c r="O315" s="61"/>
      <c r="P315" s="185">
        <f t="shared" si="26"/>
        <v>0</v>
      </c>
      <c r="Q315" s="185">
        <v>0</v>
      </c>
      <c r="R315" s="185">
        <f t="shared" si="27"/>
        <v>0</v>
      </c>
      <c r="S315" s="185">
        <v>0</v>
      </c>
      <c r="T315" s="186">
        <f t="shared" si="2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7" t="s">
        <v>530</v>
      </c>
      <c r="AT315" s="187" t="s">
        <v>526</v>
      </c>
      <c r="AU315" s="187" t="s">
        <v>89</v>
      </c>
      <c r="AY315" s="18" t="s">
        <v>524</v>
      </c>
      <c r="BE315" s="105">
        <f t="shared" si="29"/>
        <v>0</v>
      </c>
      <c r="BF315" s="105">
        <f t="shared" si="30"/>
        <v>0</v>
      </c>
      <c r="BG315" s="105">
        <f t="shared" si="31"/>
        <v>0</v>
      </c>
      <c r="BH315" s="105">
        <f t="shared" si="32"/>
        <v>0</v>
      </c>
      <c r="BI315" s="105">
        <f t="shared" si="33"/>
        <v>0</v>
      </c>
      <c r="BJ315" s="18" t="s">
        <v>89</v>
      </c>
      <c r="BK315" s="188">
        <f t="shared" si="34"/>
        <v>0</v>
      </c>
      <c r="BL315" s="18" t="s">
        <v>530</v>
      </c>
      <c r="BM315" s="187" t="s">
        <v>2273</v>
      </c>
    </row>
    <row r="316" spans="1:65" s="2" customFormat="1" ht="16.5" customHeight="1">
      <c r="A316" s="35"/>
      <c r="B316" s="144"/>
      <c r="C316" s="176" t="s">
        <v>984</v>
      </c>
      <c r="D316" s="176" t="s">
        <v>526</v>
      </c>
      <c r="E316" s="177" t="s">
        <v>5974</v>
      </c>
      <c r="F316" s="178" t="s">
        <v>5975</v>
      </c>
      <c r="G316" s="179" t="s">
        <v>4265</v>
      </c>
      <c r="H316" s="180">
        <v>15</v>
      </c>
      <c r="I316" s="181"/>
      <c r="J316" s="180">
        <f t="shared" si="25"/>
        <v>0</v>
      </c>
      <c r="K316" s="182"/>
      <c r="L316" s="36"/>
      <c r="M316" s="183" t="s">
        <v>1</v>
      </c>
      <c r="N316" s="184" t="s">
        <v>42</v>
      </c>
      <c r="O316" s="61"/>
      <c r="P316" s="185">
        <f t="shared" si="26"/>
        <v>0</v>
      </c>
      <c r="Q316" s="185">
        <v>0</v>
      </c>
      <c r="R316" s="185">
        <f t="shared" si="27"/>
        <v>0</v>
      </c>
      <c r="S316" s="185">
        <v>0</v>
      </c>
      <c r="T316" s="186">
        <f t="shared" si="2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7" t="s">
        <v>530</v>
      </c>
      <c r="AT316" s="187" t="s">
        <v>526</v>
      </c>
      <c r="AU316" s="187" t="s">
        <v>89</v>
      </c>
      <c r="AY316" s="18" t="s">
        <v>524</v>
      </c>
      <c r="BE316" s="105">
        <f t="shared" si="29"/>
        <v>0</v>
      </c>
      <c r="BF316" s="105">
        <f t="shared" si="30"/>
        <v>0</v>
      </c>
      <c r="BG316" s="105">
        <f t="shared" si="31"/>
        <v>0</v>
      </c>
      <c r="BH316" s="105">
        <f t="shared" si="32"/>
        <v>0</v>
      </c>
      <c r="BI316" s="105">
        <f t="shared" si="33"/>
        <v>0</v>
      </c>
      <c r="BJ316" s="18" t="s">
        <v>89</v>
      </c>
      <c r="BK316" s="188">
        <f t="shared" si="34"/>
        <v>0</v>
      </c>
      <c r="BL316" s="18" t="s">
        <v>530</v>
      </c>
      <c r="BM316" s="187" t="s">
        <v>2285</v>
      </c>
    </row>
    <row r="317" spans="1:65" s="2" customFormat="1" ht="16.5" customHeight="1">
      <c r="A317" s="35"/>
      <c r="B317" s="144"/>
      <c r="C317" s="176" t="s">
        <v>988</v>
      </c>
      <c r="D317" s="176" t="s">
        <v>526</v>
      </c>
      <c r="E317" s="177" t="s">
        <v>5976</v>
      </c>
      <c r="F317" s="178" t="s">
        <v>5977</v>
      </c>
      <c r="G317" s="179" t="s">
        <v>4265</v>
      </c>
      <c r="H317" s="180">
        <v>25</v>
      </c>
      <c r="I317" s="181"/>
      <c r="J317" s="180">
        <f t="shared" si="25"/>
        <v>0</v>
      </c>
      <c r="K317" s="182"/>
      <c r="L317" s="36"/>
      <c r="M317" s="183" t="s">
        <v>1</v>
      </c>
      <c r="N317" s="184" t="s">
        <v>42</v>
      </c>
      <c r="O317" s="61"/>
      <c r="P317" s="185">
        <f t="shared" si="26"/>
        <v>0</v>
      </c>
      <c r="Q317" s="185">
        <v>0</v>
      </c>
      <c r="R317" s="185">
        <f t="shared" si="27"/>
        <v>0</v>
      </c>
      <c r="S317" s="185">
        <v>0</v>
      </c>
      <c r="T317" s="186">
        <f t="shared" si="2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7" t="s">
        <v>530</v>
      </c>
      <c r="AT317" s="187" t="s">
        <v>526</v>
      </c>
      <c r="AU317" s="187" t="s">
        <v>89</v>
      </c>
      <c r="AY317" s="18" t="s">
        <v>524</v>
      </c>
      <c r="BE317" s="105">
        <f t="shared" si="29"/>
        <v>0</v>
      </c>
      <c r="BF317" s="105">
        <f t="shared" si="30"/>
        <v>0</v>
      </c>
      <c r="BG317" s="105">
        <f t="shared" si="31"/>
        <v>0</v>
      </c>
      <c r="BH317" s="105">
        <f t="shared" si="32"/>
        <v>0</v>
      </c>
      <c r="BI317" s="105">
        <f t="shared" si="33"/>
        <v>0</v>
      </c>
      <c r="BJ317" s="18" t="s">
        <v>89</v>
      </c>
      <c r="BK317" s="188">
        <f t="shared" si="34"/>
        <v>0</v>
      </c>
      <c r="BL317" s="18" t="s">
        <v>530</v>
      </c>
      <c r="BM317" s="187" t="s">
        <v>2411</v>
      </c>
    </row>
    <row r="318" spans="1:65" s="2" customFormat="1" ht="16.5" customHeight="1">
      <c r="A318" s="35"/>
      <c r="B318" s="144"/>
      <c r="C318" s="176" t="s">
        <v>993</v>
      </c>
      <c r="D318" s="176" t="s">
        <v>526</v>
      </c>
      <c r="E318" s="177" t="s">
        <v>5978</v>
      </c>
      <c r="F318" s="178" t="s">
        <v>5979</v>
      </c>
      <c r="G318" s="179" t="s">
        <v>4265</v>
      </c>
      <c r="H318" s="180">
        <v>29</v>
      </c>
      <c r="I318" s="181"/>
      <c r="J318" s="180">
        <f t="shared" si="25"/>
        <v>0</v>
      </c>
      <c r="K318" s="182"/>
      <c r="L318" s="36"/>
      <c r="M318" s="183" t="s">
        <v>1</v>
      </c>
      <c r="N318" s="184" t="s">
        <v>42</v>
      </c>
      <c r="O318" s="61"/>
      <c r="P318" s="185">
        <f t="shared" si="26"/>
        <v>0</v>
      </c>
      <c r="Q318" s="185">
        <v>0</v>
      </c>
      <c r="R318" s="185">
        <f t="shared" si="27"/>
        <v>0</v>
      </c>
      <c r="S318" s="185">
        <v>0</v>
      </c>
      <c r="T318" s="186">
        <f t="shared" si="2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7" t="s">
        <v>530</v>
      </c>
      <c r="AT318" s="187" t="s">
        <v>526</v>
      </c>
      <c r="AU318" s="187" t="s">
        <v>89</v>
      </c>
      <c r="AY318" s="18" t="s">
        <v>524</v>
      </c>
      <c r="BE318" s="105">
        <f t="shared" si="29"/>
        <v>0</v>
      </c>
      <c r="BF318" s="105">
        <f t="shared" si="30"/>
        <v>0</v>
      </c>
      <c r="BG318" s="105">
        <f t="shared" si="31"/>
        <v>0</v>
      </c>
      <c r="BH318" s="105">
        <f t="shared" si="32"/>
        <v>0</v>
      </c>
      <c r="BI318" s="105">
        <f t="shared" si="33"/>
        <v>0</v>
      </c>
      <c r="BJ318" s="18" t="s">
        <v>89</v>
      </c>
      <c r="BK318" s="188">
        <f t="shared" si="34"/>
        <v>0</v>
      </c>
      <c r="BL318" s="18" t="s">
        <v>530</v>
      </c>
      <c r="BM318" s="187" t="s">
        <v>2423</v>
      </c>
    </row>
    <row r="319" spans="1:65" s="2" customFormat="1" ht="16.5" customHeight="1">
      <c r="A319" s="35"/>
      <c r="B319" s="144"/>
      <c r="C319" s="176" t="s">
        <v>998</v>
      </c>
      <c r="D319" s="176" t="s">
        <v>526</v>
      </c>
      <c r="E319" s="177" t="s">
        <v>5980</v>
      </c>
      <c r="F319" s="178" t="s">
        <v>5981</v>
      </c>
      <c r="G319" s="179" t="s">
        <v>4265</v>
      </c>
      <c r="H319" s="180">
        <v>1</v>
      </c>
      <c r="I319" s="181"/>
      <c r="J319" s="180">
        <f t="shared" si="25"/>
        <v>0</v>
      </c>
      <c r="K319" s="182"/>
      <c r="L319" s="36"/>
      <c r="M319" s="183" t="s">
        <v>1</v>
      </c>
      <c r="N319" s="184" t="s">
        <v>42</v>
      </c>
      <c r="O319" s="61"/>
      <c r="P319" s="185">
        <f t="shared" si="26"/>
        <v>0</v>
      </c>
      <c r="Q319" s="185">
        <v>0</v>
      </c>
      <c r="R319" s="185">
        <f t="shared" si="27"/>
        <v>0</v>
      </c>
      <c r="S319" s="185">
        <v>0</v>
      </c>
      <c r="T319" s="186">
        <f t="shared" si="2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7" t="s">
        <v>530</v>
      </c>
      <c r="AT319" s="187" t="s">
        <v>526</v>
      </c>
      <c r="AU319" s="187" t="s">
        <v>89</v>
      </c>
      <c r="AY319" s="18" t="s">
        <v>524</v>
      </c>
      <c r="BE319" s="105">
        <f t="shared" si="29"/>
        <v>0</v>
      </c>
      <c r="BF319" s="105">
        <f t="shared" si="30"/>
        <v>0</v>
      </c>
      <c r="BG319" s="105">
        <f t="shared" si="31"/>
        <v>0</v>
      </c>
      <c r="BH319" s="105">
        <f t="shared" si="32"/>
        <v>0</v>
      </c>
      <c r="BI319" s="105">
        <f t="shared" si="33"/>
        <v>0</v>
      </c>
      <c r="BJ319" s="18" t="s">
        <v>89</v>
      </c>
      <c r="BK319" s="188">
        <f t="shared" si="34"/>
        <v>0</v>
      </c>
      <c r="BL319" s="18" t="s">
        <v>530</v>
      </c>
      <c r="BM319" s="187" t="s">
        <v>2436</v>
      </c>
    </row>
    <row r="320" spans="1:65" s="12" customFormat="1" ht="22.95" customHeight="1">
      <c r="B320" s="163"/>
      <c r="D320" s="164" t="s">
        <v>75</v>
      </c>
      <c r="E320" s="174" t="s">
        <v>5982</v>
      </c>
      <c r="F320" s="174" t="s">
        <v>5983</v>
      </c>
      <c r="I320" s="166"/>
      <c r="J320" s="175">
        <f>BK320</f>
        <v>0</v>
      </c>
      <c r="L320" s="163"/>
      <c r="M320" s="168"/>
      <c r="N320" s="169"/>
      <c r="O320" s="169"/>
      <c r="P320" s="170">
        <f>SUM(P321:P322)</f>
        <v>0</v>
      </c>
      <c r="Q320" s="169"/>
      <c r="R320" s="170">
        <f>SUM(R321:R322)</f>
        <v>0</v>
      </c>
      <c r="S320" s="169"/>
      <c r="T320" s="171">
        <f>SUM(T321:T322)</f>
        <v>0</v>
      </c>
      <c r="AR320" s="164" t="s">
        <v>83</v>
      </c>
      <c r="AT320" s="172" t="s">
        <v>75</v>
      </c>
      <c r="AU320" s="172" t="s">
        <v>83</v>
      </c>
      <c r="AY320" s="164" t="s">
        <v>524</v>
      </c>
      <c r="BK320" s="173">
        <f>SUM(BK321:BK322)</f>
        <v>0</v>
      </c>
    </row>
    <row r="321" spans="1:65" s="2" customFormat="1" ht="21.75" customHeight="1">
      <c r="A321" s="35"/>
      <c r="B321" s="144"/>
      <c r="C321" s="176" t="s">
        <v>1002</v>
      </c>
      <c r="D321" s="176" t="s">
        <v>526</v>
      </c>
      <c r="E321" s="177" t="s">
        <v>5984</v>
      </c>
      <c r="F321" s="178" t="s">
        <v>5985</v>
      </c>
      <c r="G321" s="179" t="s">
        <v>529</v>
      </c>
      <c r="H321" s="180">
        <v>374</v>
      </c>
      <c r="I321" s="181"/>
      <c r="J321" s="180">
        <f>ROUND(I321*H321,3)</f>
        <v>0</v>
      </c>
      <c r="K321" s="182"/>
      <c r="L321" s="36"/>
      <c r="M321" s="183" t="s">
        <v>1</v>
      </c>
      <c r="N321" s="184" t="s">
        <v>42</v>
      </c>
      <c r="O321" s="61"/>
      <c r="P321" s="185">
        <f>O321*H321</f>
        <v>0</v>
      </c>
      <c r="Q321" s="185">
        <v>0</v>
      </c>
      <c r="R321" s="185">
        <f>Q321*H321</f>
        <v>0</v>
      </c>
      <c r="S321" s="185">
        <v>0</v>
      </c>
      <c r="T321" s="186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7" t="s">
        <v>530</v>
      </c>
      <c r="AT321" s="187" t="s">
        <v>526</v>
      </c>
      <c r="AU321" s="187" t="s">
        <v>89</v>
      </c>
      <c r="AY321" s="18" t="s">
        <v>524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89</v>
      </c>
      <c r="BK321" s="188">
        <f>ROUND(I321*H321,3)</f>
        <v>0</v>
      </c>
      <c r="BL321" s="18" t="s">
        <v>530</v>
      </c>
      <c r="BM321" s="187" t="s">
        <v>2456</v>
      </c>
    </row>
    <row r="322" spans="1:65" s="2" customFormat="1" ht="33" customHeight="1">
      <c r="A322" s="35"/>
      <c r="B322" s="144"/>
      <c r="C322" s="176" t="s">
        <v>1006</v>
      </c>
      <c r="D322" s="176" t="s">
        <v>526</v>
      </c>
      <c r="E322" s="177" t="s">
        <v>5986</v>
      </c>
      <c r="F322" s="178" t="s">
        <v>5987</v>
      </c>
      <c r="G322" s="179" t="s">
        <v>529</v>
      </c>
      <c r="H322" s="180">
        <v>47</v>
      </c>
      <c r="I322" s="181"/>
      <c r="J322" s="180">
        <f>ROUND(I322*H322,3)</f>
        <v>0</v>
      </c>
      <c r="K322" s="182"/>
      <c r="L322" s="36"/>
      <c r="M322" s="183" t="s">
        <v>1</v>
      </c>
      <c r="N322" s="184" t="s">
        <v>42</v>
      </c>
      <c r="O322" s="61"/>
      <c r="P322" s="185">
        <f>O322*H322</f>
        <v>0</v>
      </c>
      <c r="Q322" s="185">
        <v>0</v>
      </c>
      <c r="R322" s="185">
        <f>Q322*H322</f>
        <v>0</v>
      </c>
      <c r="S322" s="185">
        <v>0</v>
      </c>
      <c r="T322" s="186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7" t="s">
        <v>530</v>
      </c>
      <c r="AT322" s="187" t="s">
        <v>526</v>
      </c>
      <c r="AU322" s="187" t="s">
        <v>89</v>
      </c>
      <c r="AY322" s="18" t="s">
        <v>524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89</v>
      </c>
      <c r="BK322" s="188">
        <f>ROUND(I322*H322,3)</f>
        <v>0</v>
      </c>
      <c r="BL322" s="18" t="s">
        <v>530</v>
      </c>
      <c r="BM322" s="187" t="s">
        <v>2465</v>
      </c>
    </row>
    <row r="323" spans="1:65" s="12" customFormat="1" ht="25.95" customHeight="1">
      <c r="B323" s="163"/>
      <c r="D323" s="164" t="s">
        <v>75</v>
      </c>
      <c r="E323" s="165" t="s">
        <v>5988</v>
      </c>
      <c r="F323" s="165" t="s">
        <v>5989</v>
      </c>
      <c r="I323" s="166"/>
      <c r="J323" s="167">
        <f>BK323</f>
        <v>0</v>
      </c>
      <c r="L323" s="163"/>
      <c r="M323" s="168"/>
      <c r="N323" s="169"/>
      <c r="O323" s="169"/>
      <c r="P323" s="170">
        <f>P324</f>
        <v>0</v>
      </c>
      <c r="Q323" s="169"/>
      <c r="R323" s="170">
        <f>R324</f>
        <v>0</v>
      </c>
      <c r="S323" s="169"/>
      <c r="T323" s="171">
        <f>T324</f>
        <v>0</v>
      </c>
      <c r="AR323" s="164" t="s">
        <v>83</v>
      </c>
      <c r="AT323" s="172" t="s">
        <v>75</v>
      </c>
      <c r="AU323" s="172" t="s">
        <v>76</v>
      </c>
      <c r="AY323" s="164" t="s">
        <v>524</v>
      </c>
      <c r="BK323" s="173">
        <f>BK324</f>
        <v>0</v>
      </c>
    </row>
    <row r="324" spans="1:65" s="12" customFormat="1" ht="22.95" customHeight="1">
      <c r="B324" s="163"/>
      <c r="D324" s="164" t="s">
        <v>75</v>
      </c>
      <c r="E324" s="174" t="s">
        <v>214</v>
      </c>
      <c r="F324" s="174" t="s">
        <v>5833</v>
      </c>
      <c r="I324" s="166"/>
      <c r="J324" s="175">
        <f>BK324</f>
        <v>0</v>
      </c>
      <c r="L324" s="163"/>
      <c r="M324" s="168"/>
      <c r="N324" s="169"/>
      <c r="O324" s="169"/>
      <c r="P324" s="170">
        <f>SUM(P325:P330)</f>
        <v>0</v>
      </c>
      <c r="Q324" s="169"/>
      <c r="R324" s="170">
        <f>SUM(R325:R330)</f>
        <v>0</v>
      </c>
      <c r="S324" s="169"/>
      <c r="T324" s="171">
        <f>SUM(T325:T330)</f>
        <v>0</v>
      </c>
      <c r="AR324" s="164" t="s">
        <v>83</v>
      </c>
      <c r="AT324" s="172" t="s">
        <v>75</v>
      </c>
      <c r="AU324" s="172" t="s">
        <v>83</v>
      </c>
      <c r="AY324" s="164" t="s">
        <v>524</v>
      </c>
      <c r="BK324" s="173">
        <f>SUM(BK325:BK330)</f>
        <v>0</v>
      </c>
    </row>
    <row r="325" spans="1:65" s="2" customFormat="1" ht="16.5" customHeight="1">
      <c r="A325" s="35"/>
      <c r="B325" s="144"/>
      <c r="C325" s="259" t="s">
        <v>1010</v>
      </c>
      <c r="D325" s="259" t="s">
        <v>526</v>
      </c>
      <c r="E325" s="260" t="s">
        <v>5990</v>
      </c>
      <c r="F325" s="261" t="s">
        <v>5833</v>
      </c>
      <c r="G325" s="262" t="s">
        <v>879</v>
      </c>
      <c r="H325" s="263">
        <v>1</v>
      </c>
      <c r="I325" s="263"/>
      <c r="J325" s="263">
        <f>ROUND(I325*H325,3)</f>
        <v>0</v>
      </c>
      <c r="K325" s="182"/>
      <c r="L325" s="36"/>
      <c r="M325" s="183" t="s">
        <v>1</v>
      </c>
      <c r="N325" s="184" t="s">
        <v>42</v>
      </c>
      <c r="O325" s="61"/>
      <c r="P325" s="185">
        <f>O325*H325</f>
        <v>0</v>
      </c>
      <c r="Q325" s="185">
        <v>0</v>
      </c>
      <c r="R325" s="185">
        <f>Q325*H325</f>
        <v>0</v>
      </c>
      <c r="S325" s="185">
        <v>0</v>
      </c>
      <c r="T325" s="186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7" t="s">
        <v>530</v>
      </c>
      <c r="AT325" s="187" t="s">
        <v>526</v>
      </c>
      <c r="AU325" s="187" t="s">
        <v>89</v>
      </c>
      <c r="AY325" s="18" t="s">
        <v>524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89</v>
      </c>
      <c r="BK325" s="188">
        <f>ROUND(I325*H325,3)</f>
        <v>0</v>
      </c>
      <c r="BL325" s="18" t="s">
        <v>530</v>
      </c>
      <c r="BM325" s="187" t="s">
        <v>2476</v>
      </c>
    </row>
    <row r="326" spans="1:65" s="2" customFormat="1" ht="409.6">
      <c r="A326" s="35"/>
      <c r="B326" s="36"/>
      <c r="C326" s="35"/>
      <c r="D326" s="190" t="s">
        <v>3212</v>
      </c>
      <c r="E326" s="35"/>
      <c r="F326" s="231" t="s">
        <v>5991</v>
      </c>
      <c r="G326" s="35"/>
      <c r="H326" s="35"/>
      <c r="I326" s="145"/>
      <c r="J326" s="35"/>
      <c r="K326" s="35"/>
      <c r="L326" s="36"/>
      <c r="M326" s="232"/>
      <c r="N326" s="233"/>
      <c r="O326" s="61"/>
      <c r="P326" s="61"/>
      <c r="Q326" s="61"/>
      <c r="R326" s="61"/>
      <c r="S326" s="61"/>
      <c r="T326" s="62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T326" s="18" t="s">
        <v>3212</v>
      </c>
      <c r="AU326" s="18" t="s">
        <v>89</v>
      </c>
    </row>
    <row r="327" spans="1:65" s="2" customFormat="1" ht="16.5" customHeight="1">
      <c r="A327" s="35"/>
      <c r="B327" s="144"/>
      <c r="C327" s="176" t="s">
        <v>1014</v>
      </c>
      <c r="D327" s="176" t="s">
        <v>526</v>
      </c>
      <c r="E327" s="177" t="s">
        <v>5992</v>
      </c>
      <c r="F327" s="178" t="s">
        <v>5837</v>
      </c>
      <c r="G327" s="179" t="s">
        <v>879</v>
      </c>
      <c r="H327" s="180">
        <v>1</v>
      </c>
      <c r="I327" s="181"/>
      <c r="J327" s="180">
        <f>ROUND(I327*H327,3)</f>
        <v>0</v>
      </c>
      <c r="K327" s="182"/>
      <c r="L327" s="36"/>
      <c r="M327" s="183" t="s">
        <v>1</v>
      </c>
      <c r="N327" s="184" t="s">
        <v>42</v>
      </c>
      <c r="O327" s="61"/>
      <c r="P327" s="185">
        <f>O327*H327</f>
        <v>0</v>
      </c>
      <c r="Q327" s="185">
        <v>0</v>
      </c>
      <c r="R327" s="185">
        <f>Q327*H327</f>
        <v>0</v>
      </c>
      <c r="S327" s="185">
        <v>0</v>
      </c>
      <c r="T327" s="186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7" t="s">
        <v>530</v>
      </c>
      <c r="AT327" s="187" t="s">
        <v>526</v>
      </c>
      <c r="AU327" s="187" t="s">
        <v>89</v>
      </c>
      <c r="AY327" s="18" t="s">
        <v>524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89</v>
      </c>
      <c r="BK327" s="188">
        <f>ROUND(I327*H327,3)</f>
        <v>0</v>
      </c>
      <c r="BL327" s="18" t="s">
        <v>530</v>
      </c>
      <c r="BM327" s="187" t="s">
        <v>2489</v>
      </c>
    </row>
    <row r="328" spans="1:65" s="2" customFormat="1" ht="16.5" customHeight="1">
      <c r="A328" s="35"/>
      <c r="B328" s="144"/>
      <c r="C328" s="176" t="s">
        <v>1020</v>
      </c>
      <c r="D328" s="176" t="s">
        <v>526</v>
      </c>
      <c r="E328" s="177" t="s">
        <v>5993</v>
      </c>
      <c r="F328" s="178" t="s">
        <v>5839</v>
      </c>
      <c r="G328" s="179" t="s">
        <v>879</v>
      </c>
      <c r="H328" s="180">
        <v>1</v>
      </c>
      <c r="I328" s="181"/>
      <c r="J328" s="180">
        <f>ROUND(I328*H328,3)</f>
        <v>0</v>
      </c>
      <c r="K328" s="182"/>
      <c r="L328" s="36"/>
      <c r="M328" s="183" t="s">
        <v>1</v>
      </c>
      <c r="N328" s="184" t="s">
        <v>42</v>
      </c>
      <c r="O328" s="61"/>
      <c r="P328" s="185">
        <f>O328*H328</f>
        <v>0</v>
      </c>
      <c r="Q328" s="185">
        <v>0</v>
      </c>
      <c r="R328" s="185">
        <f>Q328*H328</f>
        <v>0</v>
      </c>
      <c r="S328" s="185">
        <v>0</v>
      </c>
      <c r="T328" s="186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7" t="s">
        <v>530</v>
      </c>
      <c r="AT328" s="187" t="s">
        <v>526</v>
      </c>
      <c r="AU328" s="187" t="s">
        <v>89</v>
      </c>
      <c r="AY328" s="18" t="s">
        <v>524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89</v>
      </c>
      <c r="BK328" s="188">
        <f>ROUND(I328*H328,3)</f>
        <v>0</v>
      </c>
      <c r="BL328" s="18" t="s">
        <v>530</v>
      </c>
      <c r="BM328" s="187" t="s">
        <v>2502</v>
      </c>
    </row>
    <row r="329" spans="1:65" s="2" customFormat="1" ht="16.5" customHeight="1">
      <c r="A329" s="35"/>
      <c r="B329" s="144"/>
      <c r="C329" s="259" t="s">
        <v>1166</v>
      </c>
      <c r="D329" s="259" t="s">
        <v>526</v>
      </c>
      <c r="E329" s="260" t="s">
        <v>5840</v>
      </c>
      <c r="F329" s="261" t="s">
        <v>5841</v>
      </c>
      <c r="G329" s="262" t="s">
        <v>879</v>
      </c>
      <c r="H329" s="263">
        <v>1</v>
      </c>
      <c r="I329" s="263"/>
      <c r="J329" s="263">
        <f>ROUND(I329*H329,3)</f>
        <v>0</v>
      </c>
      <c r="K329" s="182"/>
      <c r="L329" s="36"/>
      <c r="M329" s="183" t="s">
        <v>1</v>
      </c>
      <c r="N329" s="184" t="s">
        <v>42</v>
      </c>
      <c r="O329" s="61"/>
      <c r="P329" s="185">
        <f>O329*H329</f>
        <v>0</v>
      </c>
      <c r="Q329" s="185">
        <v>0</v>
      </c>
      <c r="R329" s="185">
        <f>Q329*H329</f>
        <v>0</v>
      </c>
      <c r="S329" s="185">
        <v>0</v>
      </c>
      <c r="T329" s="186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7" t="s">
        <v>530</v>
      </c>
      <c r="AT329" s="187" t="s">
        <v>526</v>
      </c>
      <c r="AU329" s="187" t="s">
        <v>89</v>
      </c>
      <c r="AY329" s="18" t="s">
        <v>524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89</v>
      </c>
      <c r="BK329" s="188">
        <f>ROUND(I329*H329,3)</f>
        <v>0</v>
      </c>
      <c r="BL329" s="18" t="s">
        <v>530</v>
      </c>
      <c r="BM329" s="187" t="s">
        <v>2515</v>
      </c>
    </row>
    <row r="330" spans="1:65" s="2" customFormat="1" ht="16.5" customHeight="1">
      <c r="A330" s="35"/>
      <c r="B330" s="144"/>
      <c r="C330" s="176" t="s">
        <v>1171</v>
      </c>
      <c r="D330" s="176" t="s">
        <v>526</v>
      </c>
      <c r="E330" s="177" t="s">
        <v>5842</v>
      </c>
      <c r="F330" s="178" t="s">
        <v>5843</v>
      </c>
      <c r="G330" s="179" t="s">
        <v>879</v>
      </c>
      <c r="H330" s="180">
        <v>1</v>
      </c>
      <c r="I330" s="181"/>
      <c r="J330" s="180">
        <f>ROUND(I330*H330,3)</f>
        <v>0</v>
      </c>
      <c r="K330" s="182"/>
      <c r="L330" s="36"/>
      <c r="M330" s="183" t="s">
        <v>1</v>
      </c>
      <c r="N330" s="184" t="s">
        <v>42</v>
      </c>
      <c r="O330" s="61"/>
      <c r="P330" s="185">
        <f>O330*H330</f>
        <v>0</v>
      </c>
      <c r="Q330" s="185">
        <v>0</v>
      </c>
      <c r="R330" s="185">
        <f>Q330*H330</f>
        <v>0</v>
      </c>
      <c r="S330" s="185">
        <v>0</v>
      </c>
      <c r="T330" s="186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7" t="s">
        <v>530</v>
      </c>
      <c r="AT330" s="187" t="s">
        <v>526</v>
      </c>
      <c r="AU330" s="187" t="s">
        <v>89</v>
      </c>
      <c r="AY330" s="18" t="s">
        <v>524</v>
      </c>
      <c r="BE330" s="105">
        <f>IF(N330="základná",J330,0)</f>
        <v>0</v>
      </c>
      <c r="BF330" s="105">
        <f>IF(N330="znížená",J330,0)</f>
        <v>0</v>
      </c>
      <c r="BG330" s="105">
        <f>IF(N330="zákl. prenesená",J330,0)</f>
        <v>0</v>
      </c>
      <c r="BH330" s="105">
        <f>IF(N330="zníž. prenesená",J330,0)</f>
        <v>0</v>
      </c>
      <c r="BI330" s="105">
        <f>IF(N330="nulová",J330,0)</f>
        <v>0</v>
      </c>
      <c r="BJ330" s="18" t="s">
        <v>89</v>
      </c>
      <c r="BK330" s="188">
        <f>ROUND(I330*H330,3)</f>
        <v>0</v>
      </c>
      <c r="BL330" s="18" t="s">
        <v>530</v>
      </c>
      <c r="BM330" s="187" t="s">
        <v>2530</v>
      </c>
    </row>
    <row r="331" spans="1:65" s="12" customFormat="1" ht="25.95" customHeight="1">
      <c r="B331" s="163"/>
      <c r="D331" s="164" t="s">
        <v>75</v>
      </c>
      <c r="E331" s="165" t="s">
        <v>5994</v>
      </c>
      <c r="F331" s="165" t="s">
        <v>1</v>
      </c>
      <c r="I331" s="166"/>
      <c r="J331" s="167">
        <f>BK331</f>
        <v>0</v>
      </c>
      <c r="L331" s="163"/>
      <c r="M331" s="168"/>
      <c r="N331" s="169"/>
      <c r="O331" s="169"/>
      <c r="P331" s="170">
        <f>P332+P337+P340+P342+P347+P352+P355+P369+P371</f>
        <v>0</v>
      </c>
      <c r="Q331" s="169"/>
      <c r="R331" s="170">
        <f>R332+R337+R340+R342+R347+R352+R355+R369+R371</f>
        <v>0</v>
      </c>
      <c r="S331" s="169"/>
      <c r="T331" s="171">
        <f>T332+T337+T340+T342+T347+T352+T355+T369+T371</f>
        <v>0</v>
      </c>
      <c r="AR331" s="164" t="s">
        <v>83</v>
      </c>
      <c r="AT331" s="172" t="s">
        <v>75</v>
      </c>
      <c r="AU331" s="172" t="s">
        <v>76</v>
      </c>
      <c r="AY331" s="164" t="s">
        <v>524</v>
      </c>
      <c r="BK331" s="173">
        <f>BK332+BK337+BK340+BK342+BK347+BK352+BK355+BK369+BK371</f>
        <v>0</v>
      </c>
    </row>
    <row r="332" spans="1:65" s="12" customFormat="1" ht="22.95" customHeight="1">
      <c r="B332" s="163"/>
      <c r="D332" s="164" t="s">
        <v>75</v>
      </c>
      <c r="E332" s="174" t="s">
        <v>5995</v>
      </c>
      <c r="F332" s="174" t="s">
        <v>5996</v>
      </c>
      <c r="I332" s="166"/>
      <c r="J332" s="175">
        <f>BK332</f>
        <v>0</v>
      </c>
      <c r="L332" s="163"/>
      <c r="M332" s="168"/>
      <c r="N332" s="169"/>
      <c r="O332" s="169"/>
      <c r="P332" s="170">
        <f>SUM(P333:P336)</f>
        <v>0</v>
      </c>
      <c r="Q332" s="169"/>
      <c r="R332" s="170">
        <f>SUM(R333:R336)</f>
        <v>0</v>
      </c>
      <c r="S332" s="169"/>
      <c r="T332" s="171">
        <f>SUM(T333:T336)</f>
        <v>0</v>
      </c>
      <c r="AR332" s="164" t="s">
        <v>83</v>
      </c>
      <c r="AT332" s="172" t="s">
        <v>75</v>
      </c>
      <c r="AU332" s="172" t="s">
        <v>83</v>
      </c>
      <c r="AY332" s="164" t="s">
        <v>524</v>
      </c>
      <c r="BK332" s="173">
        <f>SUM(BK333:BK336)</f>
        <v>0</v>
      </c>
    </row>
    <row r="333" spans="1:65" s="2" customFormat="1" ht="21.75" customHeight="1">
      <c r="A333" s="35"/>
      <c r="B333" s="144"/>
      <c r="C333" s="259" t="s">
        <v>1643</v>
      </c>
      <c r="D333" s="259" t="s">
        <v>526</v>
      </c>
      <c r="E333" s="260" t="s">
        <v>5997</v>
      </c>
      <c r="F333" s="261" t="s">
        <v>5998</v>
      </c>
      <c r="G333" s="262" t="s">
        <v>879</v>
      </c>
      <c r="H333" s="263">
        <v>1</v>
      </c>
      <c r="I333" s="263"/>
      <c r="J333" s="263">
        <f>ROUND(I333*H333,3)</f>
        <v>0</v>
      </c>
      <c r="K333" s="182"/>
      <c r="L333" s="36"/>
      <c r="M333" s="183" t="s">
        <v>1</v>
      </c>
      <c r="N333" s="184" t="s">
        <v>42</v>
      </c>
      <c r="O333" s="61"/>
      <c r="P333" s="185">
        <f>O333*H333</f>
        <v>0</v>
      </c>
      <c r="Q333" s="185">
        <v>0</v>
      </c>
      <c r="R333" s="185">
        <f>Q333*H333</f>
        <v>0</v>
      </c>
      <c r="S333" s="185">
        <v>0</v>
      </c>
      <c r="T333" s="186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7" t="s">
        <v>530</v>
      </c>
      <c r="AT333" s="187" t="s">
        <v>526</v>
      </c>
      <c r="AU333" s="187" t="s">
        <v>89</v>
      </c>
      <c r="AY333" s="18" t="s">
        <v>524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89</v>
      </c>
      <c r="BK333" s="188">
        <f>ROUND(I333*H333,3)</f>
        <v>0</v>
      </c>
      <c r="BL333" s="18" t="s">
        <v>530</v>
      </c>
      <c r="BM333" s="187" t="s">
        <v>2557</v>
      </c>
    </row>
    <row r="334" spans="1:65" s="2" customFormat="1" ht="16.5" customHeight="1">
      <c r="A334" s="35"/>
      <c r="B334" s="144"/>
      <c r="C334" s="176" t="s">
        <v>1648</v>
      </c>
      <c r="D334" s="176" t="s">
        <v>526</v>
      </c>
      <c r="E334" s="177" t="s">
        <v>5847</v>
      </c>
      <c r="F334" s="178" t="s">
        <v>5848</v>
      </c>
      <c r="G334" s="179" t="s">
        <v>879</v>
      </c>
      <c r="H334" s="180">
        <v>1</v>
      </c>
      <c r="I334" s="181"/>
      <c r="J334" s="180">
        <f>ROUND(I334*H334,3)</f>
        <v>0</v>
      </c>
      <c r="K334" s="182"/>
      <c r="L334" s="36"/>
      <c r="M334" s="183" t="s">
        <v>1</v>
      </c>
      <c r="N334" s="184" t="s">
        <v>42</v>
      </c>
      <c r="O334" s="61"/>
      <c r="P334" s="185">
        <f>O334*H334</f>
        <v>0</v>
      </c>
      <c r="Q334" s="185">
        <v>0</v>
      </c>
      <c r="R334" s="185">
        <f>Q334*H334</f>
        <v>0</v>
      </c>
      <c r="S334" s="185">
        <v>0</v>
      </c>
      <c r="T334" s="186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7" t="s">
        <v>530</v>
      </c>
      <c r="AT334" s="187" t="s">
        <v>526</v>
      </c>
      <c r="AU334" s="187" t="s">
        <v>89</v>
      </c>
      <c r="AY334" s="18" t="s">
        <v>524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89</v>
      </c>
      <c r="BK334" s="188">
        <f>ROUND(I334*H334,3)</f>
        <v>0</v>
      </c>
      <c r="BL334" s="18" t="s">
        <v>530</v>
      </c>
      <c r="BM334" s="187" t="s">
        <v>2579</v>
      </c>
    </row>
    <row r="335" spans="1:65" s="2" customFormat="1" ht="16.5" customHeight="1">
      <c r="A335" s="35"/>
      <c r="B335" s="144"/>
      <c r="C335" s="176" t="s">
        <v>1699</v>
      </c>
      <c r="D335" s="176" t="s">
        <v>526</v>
      </c>
      <c r="E335" s="177" t="s">
        <v>5849</v>
      </c>
      <c r="F335" s="178" t="s">
        <v>5850</v>
      </c>
      <c r="G335" s="179" t="s">
        <v>879</v>
      </c>
      <c r="H335" s="180">
        <v>2</v>
      </c>
      <c r="I335" s="181"/>
      <c r="J335" s="180">
        <f>ROUND(I335*H335,3)</f>
        <v>0</v>
      </c>
      <c r="K335" s="182"/>
      <c r="L335" s="36"/>
      <c r="M335" s="183" t="s">
        <v>1</v>
      </c>
      <c r="N335" s="184" t="s">
        <v>42</v>
      </c>
      <c r="O335" s="61"/>
      <c r="P335" s="185">
        <f>O335*H335</f>
        <v>0</v>
      </c>
      <c r="Q335" s="185">
        <v>0</v>
      </c>
      <c r="R335" s="185">
        <f>Q335*H335</f>
        <v>0</v>
      </c>
      <c r="S335" s="185">
        <v>0</v>
      </c>
      <c r="T335" s="186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7" t="s">
        <v>530</v>
      </c>
      <c r="AT335" s="187" t="s">
        <v>526</v>
      </c>
      <c r="AU335" s="187" t="s">
        <v>89</v>
      </c>
      <c r="AY335" s="18" t="s">
        <v>524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89</v>
      </c>
      <c r="BK335" s="188">
        <f>ROUND(I335*H335,3)</f>
        <v>0</v>
      </c>
      <c r="BL335" s="18" t="s">
        <v>530</v>
      </c>
      <c r="BM335" s="187" t="s">
        <v>2595</v>
      </c>
    </row>
    <row r="336" spans="1:65" s="2" customFormat="1" ht="16.5" customHeight="1">
      <c r="A336" s="35"/>
      <c r="B336" s="144"/>
      <c r="C336" s="176" t="s">
        <v>1704</v>
      </c>
      <c r="D336" s="176" t="s">
        <v>526</v>
      </c>
      <c r="E336" s="177" t="s">
        <v>5851</v>
      </c>
      <c r="F336" s="178" t="s">
        <v>5852</v>
      </c>
      <c r="G336" s="179" t="s">
        <v>879</v>
      </c>
      <c r="H336" s="180">
        <v>1</v>
      </c>
      <c r="I336" s="181"/>
      <c r="J336" s="180">
        <f>ROUND(I336*H336,3)</f>
        <v>0</v>
      </c>
      <c r="K336" s="182"/>
      <c r="L336" s="36"/>
      <c r="M336" s="183" t="s">
        <v>1</v>
      </c>
      <c r="N336" s="184" t="s">
        <v>42</v>
      </c>
      <c r="O336" s="61"/>
      <c r="P336" s="185">
        <f>O336*H336</f>
        <v>0</v>
      </c>
      <c r="Q336" s="185">
        <v>0</v>
      </c>
      <c r="R336" s="185">
        <f>Q336*H336</f>
        <v>0</v>
      </c>
      <c r="S336" s="185">
        <v>0</v>
      </c>
      <c r="T336" s="186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7" t="s">
        <v>530</v>
      </c>
      <c r="AT336" s="187" t="s">
        <v>526</v>
      </c>
      <c r="AU336" s="187" t="s">
        <v>89</v>
      </c>
      <c r="AY336" s="18" t="s">
        <v>524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89</v>
      </c>
      <c r="BK336" s="188">
        <f>ROUND(I336*H336,3)</f>
        <v>0</v>
      </c>
      <c r="BL336" s="18" t="s">
        <v>530</v>
      </c>
      <c r="BM336" s="187" t="s">
        <v>2606</v>
      </c>
    </row>
    <row r="337" spans="1:65" s="12" customFormat="1" ht="22.95" customHeight="1">
      <c r="B337" s="163"/>
      <c r="D337" s="164" t="s">
        <v>75</v>
      </c>
      <c r="E337" s="174" t="s">
        <v>220</v>
      </c>
      <c r="F337" s="174" t="s">
        <v>5853</v>
      </c>
      <c r="I337" s="166"/>
      <c r="J337" s="175">
        <f>BK337</f>
        <v>0</v>
      </c>
      <c r="L337" s="163"/>
      <c r="M337" s="168"/>
      <c r="N337" s="169"/>
      <c r="O337" s="169"/>
      <c r="P337" s="170">
        <f>SUM(P338:P339)</f>
        <v>0</v>
      </c>
      <c r="Q337" s="169"/>
      <c r="R337" s="170">
        <f>SUM(R338:R339)</f>
        <v>0</v>
      </c>
      <c r="S337" s="169"/>
      <c r="T337" s="171">
        <f>SUM(T338:T339)</f>
        <v>0</v>
      </c>
      <c r="AR337" s="164" t="s">
        <v>83</v>
      </c>
      <c r="AT337" s="172" t="s">
        <v>75</v>
      </c>
      <c r="AU337" s="172" t="s">
        <v>83</v>
      </c>
      <c r="AY337" s="164" t="s">
        <v>524</v>
      </c>
      <c r="BK337" s="173">
        <f>SUM(BK338:BK339)</f>
        <v>0</v>
      </c>
    </row>
    <row r="338" spans="1:65" s="2" customFormat="1" ht="16.5" customHeight="1">
      <c r="A338" s="35"/>
      <c r="B338" s="144"/>
      <c r="C338" s="176" t="s">
        <v>1709</v>
      </c>
      <c r="D338" s="176" t="s">
        <v>526</v>
      </c>
      <c r="E338" s="177" t="s">
        <v>5854</v>
      </c>
      <c r="F338" s="178" t="s">
        <v>5855</v>
      </c>
      <c r="G338" s="179" t="s">
        <v>4265</v>
      </c>
      <c r="H338" s="180">
        <v>11</v>
      </c>
      <c r="I338" s="181"/>
      <c r="J338" s="180">
        <f>ROUND(I338*H338,3)</f>
        <v>0</v>
      </c>
      <c r="K338" s="182"/>
      <c r="L338" s="36"/>
      <c r="M338" s="183" t="s">
        <v>1</v>
      </c>
      <c r="N338" s="184" t="s">
        <v>42</v>
      </c>
      <c r="O338" s="61"/>
      <c r="P338" s="185">
        <f>O338*H338</f>
        <v>0</v>
      </c>
      <c r="Q338" s="185">
        <v>0</v>
      </c>
      <c r="R338" s="185">
        <f>Q338*H338</f>
        <v>0</v>
      </c>
      <c r="S338" s="185">
        <v>0</v>
      </c>
      <c r="T338" s="186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7" t="s">
        <v>530</v>
      </c>
      <c r="AT338" s="187" t="s">
        <v>526</v>
      </c>
      <c r="AU338" s="187" t="s">
        <v>89</v>
      </c>
      <c r="AY338" s="18" t="s">
        <v>524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89</v>
      </c>
      <c r="BK338" s="188">
        <f>ROUND(I338*H338,3)</f>
        <v>0</v>
      </c>
      <c r="BL338" s="18" t="s">
        <v>530</v>
      </c>
      <c r="BM338" s="187" t="s">
        <v>2621</v>
      </c>
    </row>
    <row r="339" spans="1:65" s="2" customFormat="1" ht="16.5" customHeight="1">
      <c r="A339" s="35"/>
      <c r="B339" s="144"/>
      <c r="C339" s="176" t="s">
        <v>1759</v>
      </c>
      <c r="D339" s="176" t="s">
        <v>526</v>
      </c>
      <c r="E339" s="177" t="s">
        <v>5856</v>
      </c>
      <c r="F339" s="178" t="s">
        <v>5857</v>
      </c>
      <c r="G339" s="179" t="s">
        <v>4265</v>
      </c>
      <c r="H339" s="180">
        <v>11</v>
      </c>
      <c r="I339" s="181"/>
      <c r="J339" s="180">
        <f>ROUND(I339*H339,3)</f>
        <v>0</v>
      </c>
      <c r="K339" s="182"/>
      <c r="L339" s="36"/>
      <c r="M339" s="183" t="s">
        <v>1</v>
      </c>
      <c r="N339" s="184" t="s">
        <v>42</v>
      </c>
      <c r="O339" s="61"/>
      <c r="P339" s="185">
        <f>O339*H339</f>
        <v>0</v>
      </c>
      <c r="Q339" s="185">
        <v>0</v>
      </c>
      <c r="R339" s="185">
        <f>Q339*H339</f>
        <v>0</v>
      </c>
      <c r="S339" s="185">
        <v>0</v>
      </c>
      <c r="T339" s="186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7" t="s">
        <v>530</v>
      </c>
      <c r="AT339" s="187" t="s">
        <v>526</v>
      </c>
      <c r="AU339" s="187" t="s">
        <v>89</v>
      </c>
      <c r="AY339" s="18" t="s">
        <v>524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89</v>
      </c>
      <c r="BK339" s="188">
        <f>ROUND(I339*H339,3)</f>
        <v>0</v>
      </c>
      <c r="BL339" s="18" t="s">
        <v>530</v>
      </c>
      <c r="BM339" s="187" t="s">
        <v>2634</v>
      </c>
    </row>
    <row r="340" spans="1:65" s="12" customFormat="1" ht="22.95" customHeight="1">
      <c r="B340" s="163"/>
      <c r="D340" s="164" t="s">
        <v>75</v>
      </c>
      <c r="E340" s="174" t="s">
        <v>223</v>
      </c>
      <c r="F340" s="174" t="s">
        <v>5858</v>
      </c>
      <c r="I340" s="166"/>
      <c r="J340" s="175">
        <f>BK340</f>
        <v>0</v>
      </c>
      <c r="L340" s="163"/>
      <c r="M340" s="168"/>
      <c r="N340" s="169"/>
      <c r="O340" s="169"/>
      <c r="P340" s="170">
        <f>P341</f>
        <v>0</v>
      </c>
      <c r="Q340" s="169"/>
      <c r="R340" s="170">
        <f>R341</f>
        <v>0</v>
      </c>
      <c r="S340" s="169"/>
      <c r="T340" s="171">
        <f>T341</f>
        <v>0</v>
      </c>
      <c r="AR340" s="164" t="s">
        <v>83</v>
      </c>
      <c r="AT340" s="172" t="s">
        <v>75</v>
      </c>
      <c r="AU340" s="172" t="s">
        <v>83</v>
      </c>
      <c r="AY340" s="164" t="s">
        <v>524</v>
      </c>
      <c r="BK340" s="173">
        <f>BK341</f>
        <v>0</v>
      </c>
    </row>
    <row r="341" spans="1:65" s="2" customFormat="1" ht="16.5" customHeight="1">
      <c r="A341" s="35"/>
      <c r="B341" s="144"/>
      <c r="C341" s="259" t="s">
        <v>1776</v>
      </c>
      <c r="D341" s="259" t="s">
        <v>526</v>
      </c>
      <c r="E341" s="260" t="s">
        <v>5999</v>
      </c>
      <c r="F341" s="261" t="s">
        <v>6000</v>
      </c>
      <c r="G341" s="262" t="s">
        <v>879</v>
      </c>
      <c r="H341" s="263">
        <v>4</v>
      </c>
      <c r="I341" s="263"/>
      <c r="J341" s="263">
        <f>ROUND(I341*H341,3)</f>
        <v>0</v>
      </c>
      <c r="K341" s="182"/>
      <c r="L341" s="36"/>
      <c r="M341" s="183" t="s">
        <v>1</v>
      </c>
      <c r="N341" s="184" t="s">
        <v>42</v>
      </c>
      <c r="O341" s="61"/>
      <c r="P341" s="185">
        <f>O341*H341</f>
        <v>0</v>
      </c>
      <c r="Q341" s="185">
        <v>0</v>
      </c>
      <c r="R341" s="185">
        <f>Q341*H341</f>
        <v>0</v>
      </c>
      <c r="S341" s="185">
        <v>0</v>
      </c>
      <c r="T341" s="186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7" t="s">
        <v>530</v>
      </c>
      <c r="AT341" s="187" t="s">
        <v>526</v>
      </c>
      <c r="AU341" s="187" t="s">
        <v>89</v>
      </c>
      <c r="AY341" s="18" t="s">
        <v>524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89</v>
      </c>
      <c r="BK341" s="188">
        <f>ROUND(I341*H341,3)</f>
        <v>0</v>
      </c>
      <c r="BL341" s="18" t="s">
        <v>530</v>
      </c>
      <c r="BM341" s="187" t="s">
        <v>2651</v>
      </c>
    </row>
    <row r="342" spans="1:65" s="12" customFormat="1" ht="22.95" customHeight="1">
      <c r="B342" s="163"/>
      <c r="D342" s="164" t="s">
        <v>75</v>
      </c>
      <c r="E342" s="174" t="s">
        <v>226</v>
      </c>
      <c r="F342" s="174" t="s">
        <v>5861</v>
      </c>
      <c r="I342" s="166"/>
      <c r="J342" s="175">
        <f>BK342</f>
        <v>0</v>
      </c>
      <c r="L342" s="163"/>
      <c r="M342" s="168"/>
      <c r="N342" s="169"/>
      <c r="O342" s="169"/>
      <c r="P342" s="170">
        <f>SUM(P343:P346)</f>
        <v>0</v>
      </c>
      <c r="Q342" s="169"/>
      <c r="R342" s="170">
        <f>SUM(R343:R346)</f>
        <v>0</v>
      </c>
      <c r="S342" s="169"/>
      <c r="T342" s="171">
        <f>SUM(T343:T346)</f>
        <v>0</v>
      </c>
      <c r="AR342" s="164" t="s">
        <v>83</v>
      </c>
      <c r="AT342" s="172" t="s">
        <v>75</v>
      </c>
      <c r="AU342" s="172" t="s">
        <v>83</v>
      </c>
      <c r="AY342" s="164" t="s">
        <v>524</v>
      </c>
      <c r="BK342" s="173">
        <f>SUM(BK343:BK346)</f>
        <v>0</v>
      </c>
    </row>
    <row r="343" spans="1:65" s="2" customFormat="1" ht="16.5" customHeight="1">
      <c r="A343" s="35"/>
      <c r="B343" s="144"/>
      <c r="C343" s="176" t="s">
        <v>1782</v>
      </c>
      <c r="D343" s="176" t="s">
        <v>526</v>
      </c>
      <c r="E343" s="177" t="s">
        <v>6001</v>
      </c>
      <c r="F343" s="178" t="s">
        <v>6002</v>
      </c>
      <c r="G343" s="179" t="s">
        <v>879</v>
      </c>
      <c r="H343" s="180">
        <v>1</v>
      </c>
      <c r="I343" s="181"/>
      <c r="J343" s="180">
        <f>ROUND(I343*H343,3)</f>
        <v>0</v>
      </c>
      <c r="K343" s="182"/>
      <c r="L343" s="36"/>
      <c r="M343" s="183" t="s">
        <v>1</v>
      </c>
      <c r="N343" s="184" t="s">
        <v>42</v>
      </c>
      <c r="O343" s="61"/>
      <c r="P343" s="185">
        <f>O343*H343</f>
        <v>0</v>
      </c>
      <c r="Q343" s="185">
        <v>0</v>
      </c>
      <c r="R343" s="185">
        <f>Q343*H343</f>
        <v>0</v>
      </c>
      <c r="S343" s="185">
        <v>0</v>
      </c>
      <c r="T343" s="186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7" t="s">
        <v>530</v>
      </c>
      <c r="AT343" s="187" t="s">
        <v>526</v>
      </c>
      <c r="AU343" s="187" t="s">
        <v>89</v>
      </c>
      <c r="AY343" s="18" t="s">
        <v>524</v>
      </c>
      <c r="BE343" s="105">
        <f>IF(N343="základná",J343,0)</f>
        <v>0</v>
      </c>
      <c r="BF343" s="105">
        <f>IF(N343="znížená",J343,0)</f>
        <v>0</v>
      </c>
      <c r="BG343" s="105">
        <f>IF(N343="zákl. prenesená",J343,0)</f>
        <v>0</v>
      </c>
      <c r="BH343" s="105">
        <f>IF(N343="zníž. prenesená",J343,0)</f>
        <v>0</v>
      </c>
      <c r="BI343" s="105">
        <f>IF(N343="nulová",J343,0)</f>
        <v>0</v>
      </c>
      <c r="BJ343" s="18" t="s">
        <v>89</v>
      </c>
      <c r="BK343" s="188">
        <f>ROUND(I343*H343,3)</f>
        <v>0</v>
      </c>
      <c r="BL343" s="18" t="s">
        <v>530</v>
      </c>
      <c r="BM343" s="187" t="s">
        <v>2667</v>
      </c>
    </row>
    <row r="344" spans="1:65" s="2" customFormat="1" ht="124.8">
      <c r="A344" s="35"/>
      <c r="B344" s="36"/>
      <c r="C344" s="35"/>
      <c r="D344" s="190" t="s">
        <v>3212</v>
      </c>
      <c r="E344" s="35"/>
      <c r="F344" s="231" t="s">
        <v>6003</v>
      </c>
      <c r="G344" s="35"/>
      <c r="H344" s="35"/>
      <c r="I344" s="145"/>
      <c r="J344" s="35"/>
      <c r="K344" s="35"/>
      <c r="L344" s="36"/>
      <c r="M344" s="232"/>
      <c r="N344" s="233"/>
      <c r="O344" s="61"/>
      <c r="P344" s="61"/>
      <c r="Q344" s="61"/>
      <c r="R344" s="61"/>
      <c r="S344" s="61"/>
      <c r="T344" s="62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T344" s="18" t="s">
        <v>3212</v>
      </c>
      <c r="AU344" s="18" t="s">
        <v>89</v>
      </c>
    </row>
    <row r="345" spans="1:65" s="2" customFormat="1" ht="16.5" customHeight="1">
      <c r="A345" s="35"/>
      <c r="B345" s="144"/>
      <c r="C345" s="176" t="s">
        <v>1787</v>
      </c>
      <c r="D345" s="176" t="s">
        <v>526</v>
      </c>
      <c r="E345" s="177" t="s">
        <v>6004</v>
      </c>
      <c r="F345" s="178" t="s">
        <v>6002</v>
      </c>
      <c r="G345" s="179" t="s">
        <v>879</v>
      </c>
      <c r="H345" s="180">
        <v>1</v>
      </c>
      <c r="I345" s="181"/>
      <c r="J345" s="180">
        <f>ROUND(I345*H345,3)</f>
        <v>0</v>
      </c>
      <c r="K345" s="182"/>
      <c r="L345" s="36"/>
      <c r="M345" s="183" t="s">
        <v>1</v>
      </c>
      <c r="N345" s="184" t="s">
        <v>42</v>
      </c>
      <c r="O345" s="61"/>
      <c r="P345" s="185">
        <f>O345*H345</f>
        <v>0</v>
      </c>
      <c r="Q345" s="185">
        <v>0</v>
      </c>
      <c r="R345" s="185">
        <f>Q345*H345</f>
        <v>0</v>
      </c>
      <c r="S345" s="185">
        <v>0</v>
      </c>
      <c r="T345" s="186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7" t="s">
        <v>530</v>
      </c>
      <c r="AT345" s="187" t="s">
        <v>526</v>
      </c>
      <c r="AU345" s="187" t="s">
        <v>89</v>
      </c>
      <c r="AY345" s="18" t="s">
        <v>524</v>
      </c>
      <c r="BE345" s="105">
        <f>IF(N345="základná",J345,0)</f>
        <v>0</v>
      </c>
      <c r="BF345" s="105">
        <f>IF(N345="znížená",J345,0)</f>
        <v>0</v>
      </c>
      <c r="BG345" s="105">
        <f>IF(N345="zákl. prenesená",J345,0)</f>
        <v>0</v>
      </c>
      <c r="BH345" s="105">
        <f>IF(N345="zníž. prenesená",J345,0)</f>
        <v>0</v>
      </c>
      <c r="BI345" s="105">
        <f>IF(N345="nulová",J345,0)</f>
        <v>0</v>
      </c>
      <c r="BJ345" s="18" t="s">
        <v>89</v>
      </c>
      <c r="BK345" s="188">
        <f>ROUND(I345*H345,3)</f>
        <v>0</v>
      </c>
      <c r="BL345" s="18" t="s">
        <v>530</v>
      </c>
      <c r="BM345" s="187" t="s">
        <v>2677</v>
      </c>
    </row>
    <row r="346" spans="1:65" s="2" customFormat="1" ht="124.8">
      <c r="A346" s="35"/>
      <c r="B346" s="36"/>
      <c r="C346" s="35"/>
      <c r="D346" s="190" t="s">
        <v>3212</v>
      </c>
      <c r="E346" s="35"/>
      <c r="F346" s="231" t="s">
        <v>6003</v>
      </c>
      <c r="G346" s="35"/>
      <c r="H346" s="35"/>
      <c r="I346" s="145"/>
      <c r="J346" s="35"/>
      <c r="K346" s="35"/>
      <c r="L346" s="36"/>
      <c r="M346" s="232"/>
      <c r="N346" s="233"/>
      <c r="O346" s="61"/>
      <c r="P346" s="61"/>
      <c r="Q346" s="61"/>
      <c r="R346" s="61"/>
      <c r="S346" s="61"/>
      <c r="T346" s="62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T346" s="18" t="s">
        <v>3212</v>
      </c>
      <c r="AU346" s="18" t="s">
        <v>89</v>
      </c>
    </row>
    <row r="347" spans="1:65" s="12" customFormat="1" ht="22.95" customHeight="1">
      <c r="B347" s="163"/>
      <c r="D347" s="164" t="s">
        <v>75</v>
      </c>
      <c r="E347" s="174" t="s">
        <v>229</v>
      </c>
      <c r="F347" s="174" t="s">
        <v>5866</v>
      </c>
      <c r="I347" s="166"/>
      <c r="J347" s="175">
        <f>BK347</f>
        <v>0</v>
      </c>
      <c r="L347" s="163"/>
      <c r="M347" s="168"/>
      <c r="N347" s="169"/>
      <c r="O347" s="169"/>
      <c r="P347" s="170">
        <f>SUM(P348:P351)</f>
        <v>0</v>
      </c>
      <c r="Q347" s="169"/>
      <c r="R347" s="170">
        <f>SUM(R348:R351)</f>
        <v>0</v>
      </c>
      <c r="S347" s="169"/>
      <c r="T347" s="171">
        <f>SUM(T348:T351)</f>
        <v>0</v>
      </c>
      <c r="AR347" s="164" t="s">
        <v>83</v>
      </c>
      <c r="AT347" s="172" t="s">
        <v>75</v>
      </c>
      <c r="AU347" s="172" t="s">
        <v>83</v>
      </c>
      <c r="AY347" s="164" t="s">
        <v>524</v>
      </c>
      <c r="BK347" s="173">
        <f>SUM(BK348:BK351)</f>
        <v>0</v>
      </c>
    </row>
    <row r="348" spans="1:65" s="2" customFormat="1" ht="16.5" customHeight="1">
      <c r="A348" s="35"/>
      <c r="B348" s="144"/>
      <c r="C348" s="176" t="s">
        <v>1865</v>
      </c>
      <c r="D348" s="176" t="s">
        <v>526</v>
      </c>
      <c r="E348" s="177" t="s">
        <v>6005</v>
      </c>
      <c r="F348" s="178" t="s">
        <v>6006</v>
      </c>
      <c r="G348" s="179" t="s">
        <v>879</v>
      </c>
      <c r="H348" s="180">
        <v>1</v>
      </c>
      <c r="I348" s="181"/>
      <c r="J348" s="180">
        <f>ROUND(I348*H348,3)</f>
        <v>0</v>
      </c>
      <c r="K348" s="182"/>
      <c r="L348" s="36"/>
      <c r="M348" s="183" t="s">
        <v>1</v>
      </c>
      <c r="N348" s="184" t="s">
        <v>42</v>
      </c>
      <c r="O348" s="61"/>
      <c r="P348" s="185">
        <f>O348*H348</f>
        <v>0</v>
      </c>
      <c r="Q348" s="185">
        <v>0</v>
      </c>
      <c r="R348" s="185">
        <f>Q348*H348</f>
        <v>0</v>
      </c>
      <c r="S348" s="185">
        <v>0</v>
      </c>
      <c r="T348" s="186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7" t="s">
        <v>530</v>
      </c>
      <c r="AT348" s="187" t="s">
        <v>526</v>
      </c>
      <c r="AU348" s="187" t="s">
        <v>89</v>
      </c>
      <c r="AY348" s="18" t="s">
        <v>524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89</v>
      </c>
      <c r="BK348" s="188">
        <f>ROUND(I348*H348,3)</f>
        <v>0</v>
      </c>
      <c r="BL348" s="18" t="s">
        <v>530</v>
      </c>
      <c r="BM348" s="187" t="s">
        <v>2691</v>
      </c>
    </row>
    <row r="349" spans="1:65" s="2" customFormat="1" ht="16.5" customHeight="1">
      <c r="A349" s="35"/>
      <c r="B349" s="144"/>
      <c r="C349" s="176" t="s">
        <v>1870</v>
      </c>
      <c r="D349" s="176" t="s">
        <v>526</v>
      </c>
      <c r="E349" s="177" t="s">
        <v>6007</v>
      </c>
      <c r="F349" s="178" t="s">
        <v>6008</v>
      </c>
      <c r="G349" s="179" t="s">
        <v>879</v>
      </c>
      <c r="H349" s="180">
        <v>1</v>
      </c>
      <c r="I349" s="181"/>
      <c r="J349" s="180">
        <f>ROUND(I349*H349,3)</f>
        <v>0</v>
      </c>
      <c r="K349" s="182"/>
      <c r="L349" s="36"/>
      <c r="M349" s="183" t="s">
        <v>1</v>
      </c>
      <c r="N349" s="184" t="s">
        <v>42</v>
      </c>
      <c r="O349" s="61"/>
      <c r="P349" s="185">
        <f>O349*H349</f>
        <v>0</v>
      </c>
      <c r="Q349" s="185">
        <v>0</v>
      </c>
      <c r="R349" s="185">
        <f>Q349*H349</f>
        <v>0</v>
      </c>
      <c r="S349" s="185">
        <v>0</v>
      </c>
      <c r="T349" s="186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7" t="s">
        <v>530</v>
      </c>
      <c r="AT349" s="187" t="s">
        <v>526</v>
      </c>
      <c r="AU349" s="187" t="s">
        <v>89</v>
      </c>
      <c r="AY349" s="18" t="s">
        <v>524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89</v>
      </c>
      <c r="BK349" s="188">
        <f>ROUND(I349*H349,3)</f>
        <v>0</v>
      </c>
      <c r="BL349" s="18" t="s">
        <v>530</v>
      </c>
      <c r="BM349" s="187" t="s">
        <v>2728</v>
      </c>
    </row>
    <row r="350" spans="1:65" s="2" customFormat="1" ht="16.5" customHeight="1">
      <c r="A350" s="35"/>
      <c r="B350" s="144"/>
      <c r="C350" s="176" t="s">
        <v>1877</v>
      </c>
      <c r="D350" s="176" t="s">
        <v>526</v>
      </c>
      <c r="E350" s="177" t="s">
        <v>6009</v>
      </c>
      <c r="F350" s="178" t="s">
        <v>6006</v>
      </c>
      <c r="G350" s="179" t="s">
        <v>879</v>
      </c>
      <c r="H350" s="180">
        <v>1</v>
      </c>
      <c r="I350" s="181"/>
      <c r="J350" s="180">
        <f>ROUND(I350*H350,3)</f>
        <v>0</v>
      </c>
      <c r="K350" s="182"/>
      <c r="L350" s="36"/>
      <c r="M350" s="183" t="s">
        <v>1</v>
      </c>
      <c r="N350" s="184" t="s">
        <v>42</v>
      </c>
      <c r="O350" s="61"/>
      <c r="P350" s="185">
        <f>O350*H350</f>
        <v>0</v>
      </c>
      <c r="Q350" s="185">
        <v>0</v>
      </c>
      <c r="R350" s="185">
        <f>Q350*H350</f>
        <v>0</v>
      </c>
      <c r="S350" s="185">
        <v>0</v>
      </c>
      <c r="T350" s="186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7" t="s">
        <v>530</v>
      </c>
      <c r="AT350" s="187" t="s">
        <v>526</v>
      </c>
      <c r="AU350" s="187" t="s">
        <v>89</v>
      </c>
      <c r="AY350" s="18" t="s">
        <v>524</v>
      </c>
      <c r="BE350" s="105">
        <f>IF(N350="základná",J350,0)</f>
        <v>0</v>
      </c>
      <c r="BF350" s="105">
        <f>IF(N350="znížená",J350,0)</f>
        <v>0</v>
      </c>
      <c r="BG350" s="105">
        <f>IF(N350="zákl. prenesená",J350,0)</f>
        <v>0</v>
      </c>
      <c r="BH350" s="105">
        <f>IF(N350="zníž. prenesená",J350,0)</f>
        <v>0</v>
      </c>
      <c r="BI350" s="105">
        <f>IF(N350="nulová",J350,0)</f>
        <v>0</v>
      </c>
      <c r="BJ350" s="18" t="s">
        <v>89</v>
      </c>
      <c r="BK350" s="188">
        <f>ROUND(I350*H350,3)</f>
        <v>0</v>
      </c>
      <c r="BL350" s="18" t="s">
        <v>530</v>
      </c>
      <c r="BM350" s="187" t="s">
        <v>2750</v>
      </c>
    </row>
    <row r="351" spans="1:65" s="2" customFormat="1" ht="16.5" customHeight="1">
      <c r="A351" s="35"/>
      <c r="B351" s="144"/>
      <c r="C351" s="176" t="s">
        <v>1883</v>
      </c>
      <c r="D351" s="176" t="s">
        <v>526</v>
      </c>
      <c r="E351" s="177" t="s">
        <v>6010</v>
      </c>
      <c r="F351" s="178" t="s">
        <v>6008</v>
      </c>
      <c r="G351" s="179" t="s">
        <v>879</v>
      </c>
      <c r="H351" s="180">
        <v>1</v>
      </c>
      <c r="I351" s="181"/>
      <c r="J351" s="180">
        <f>ROUND(I351*H351,3)</f>
        <v>0</v>
      </c>
      <c r="K351" s="182"/>
      <c r="L351" s="36"/>
      <c r="M351" s="183" t="s">
        <v>1</v>
      </c>
      <c r="N351" s="184" t="s">
        <v>42</v>
      </c>
      <c r="O351" s="61"/>
      <c r="P351" s="185">
        <f>O351*H351</f>
        <v>0</v>
      </c>
      <c r="Q351" s="185">
        <v>0</v>
      </c>
      <c r="R351" s="185">
        <f>Q351*H351</f>
        <v>0</v>
      </c>
      <c r="S351" s="185">
        <v>0</v>
      </c>
      <c r="T351" s="186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7" t="s">
        <v>530</v>
      </c>
      <c r="AT351" s="187" t="s">
        <v>526</v>
      </c>
      <c r="AU351" s="187" t="s">
        <v>89</v>
      </c>
      <c r="AY351" s="18" t="s">
        <v>524</v>
      </c>
      <c r="BE351" s="105">
        <f>IF(N351="základná",J351,0)</f>
        <v>0</v>
      </c>
      <c r="BF351" s="105">
        <f>IF(N351="znížená",J351,0)</f>
        <v>0</v>
      </c>
      <c r="BG351" s="105">
        <f>IF(N351="zákl. prenesená",J351,0)</f>
        <v>0</v>
      </c>
      <c r="BH351" s="105">
        <f>IF(N351="zníž. prenesená",J351,0)</f>
        <v>0</v>
      </c>
      <c r="BI351" s="105">
        <f>IF(N351="nulová",J351,0)</f>
        <v>0</v>
      </c>
      <c r="BJ351" s="18" t="s">
        <v>89</v>
      </c>
      <c r="BK351" s="188">
        <f>ROUND(I351*H351,3)</f>
        <v>0</v>
      </c>
      <c r="BL351" s="18" t="s">
        <v>530</v>
      </c>
      <c r="BM351" s="187" t="s">
        <v>2759</v>
      </c>
    </row>
    <row r="352" spans="1:65" s="12" customFormat="1" ht="22.95" customHeight="1">
      <c r="B352" s="163"/>
      <c r="D352" s="164" t="s">
        <v>75</v>
      </c>
      <c r="E352" s="174" t="s">
        <v>6011</v>
      </c>
      <c r="F352" s="174" t="s">
        <v>6012</v>
      </c>
      <c r="I352" s="166"/>
      <c r="J352" s="175">
        <f>BK352</f>
        <v>0</v>
      </c>
      <c r="L352" s="163"/>
      <c r="M352" s="168"/>
      <c r="N352" s="169"/>
      <c r="O352" s="169"/>
      <c r="P352" s="170">
        <f>SUM(P353:P354)</f>
        <v>0</v>
      </c>
      <c r="Q352" s="169"/>
      <c r="R352" s="170">
        <f>SUM(R353:R354)</f>
        <v>0</v>
      </c>
      <c r="S352" s="169"/>
      <c r="T352" s="171">
        <f>SUM(T353:T354)</f>
        <v>0</v>
      </c>
      <c r="AR352" s="164" t="s">
        <v>83</v>
      </c>
      <c r="AT352" s="172" t="s">
        <v>75</v>
      </c>
      <c r="AU352" s="172" t="s">
        <v>83</v>
      </c>
      <c r="AY352" s="164" t="s">
        <v>524</v>
      </c>
      <c r="BK352" s="173">
        <f>SUM(BK353:BK354)</f>
        <v>0</v>
      </c>
    </row>
    <row r="353" spans="1:65" s="2" customFormat="1" ht="16.5" customHeight="1">
      <c r="A353" s="35"/>
      <c r="B353" s="144"/>
      <c r="C353" s="176" t="s">
        <v>1891</v>
      </c>
      <c r="D353" s="176" t="s">
        <v>526</v>
      </c>
      <c r="E353" s="177" t="s">
        <v>6013</v>
      </c>
      <c r="F353" s="178" t="s">
        <v>6014</v>
      </c>
      <c r="G353" s="179" t="s">
        <v>879</v>
      </c>
      <c r="H353" s="180">
        <v>36</v>
      </c>
      <c r="I353" s="181"/>
      <c r="J353" s="180">
        <f>ROUND(I353*H353,3)</f>
        <v>0</v>
      </c>
      <c r="K353" s="182"/>
      <c r="L353" s="36"/>
      <c r="M353" s="183" t="s">
        <v>1</v>
      </c>
      <c r="N353" s="184" t="s">
        <v>42</v>
      </c>
      <c r="O353" s="61"/>
      <c r="P353" s="185">
        <f>O353*H353</f>
        <v>0</v>
      </c>
      <c r="Q353" s="185">
        <v>0</v>
      </c>
      <c r="R353" s="185">
        <f>Q353*H353</f>
        <v>0</v>
      </c>
      <c r="S353" s="185">
        <v>0</v>
      </c>
      <c r="T353" s="186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7" t="s">
        <v>530</v>
      </c>
      <c r="AT353" s="187" t="s">
        <v>526</v>
      </c>
      <c r="AU353" s="187" t="s">
        <v>89</v>
      </c>
      <c r="AY353" s="18" t="s">
        <v>524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89</v>
      </c>
      <c r="BK353" s="188">
        <f>ROUND(I353*H353,3)</f>
        <v>0</v>
      </c>
      <c r="BL353" s="18" t="s">
        <v>530</v>
      </c>
      <c r="BM353" s="187" t="s">
        <v>2769</v>
      </c>
    </row>
    <row r="354" spans="1:65" s="2" customFormat="1" ht="57.6">
      <c r="A354" s="35"/>
      <c r="B354" s="36"/>
      <c r="C354" s="35"/>
      <c r="D354" s="190" t="s">
        <v>3212</v>
      </c>
      <c r="E354" s="35"/>
      <c r="F354" s="231" t="s">
        <v>6015</v>
      </c>
      <c r="G354" s="35"/>
      <c r="H354" s="35"/>
      <c r="I354" s="145"/>
      <c r="J354" s="35"/>
      <c r="K354" s="35"/>
      <c r="L354" s="36"/>
      <c r="M354" s="232"/>
      <c r="N354" s="233"/>
      <c r="O354" s="61"/>
      <c r="P354" s="61"/>
      <c r="Q354" s="61"/>
      <c r="R354" s="61"/>
      <c r="S354" s="61"/>
      <c r="T354" s="62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T354" s="18" t="s">
        <v>3212</v>
      </c>
      <c r="AU354" s="18" t="s">
        <v>89</v>
      </c>
    </row>
    <row r="355" spans="1:65" s="12" customFormat="1" ht="22.95" customHeight="1">
      <c r="B355" s="163"/>
      <c r="D355" s="164" t="s">
        <v>75</v>
      </c>
      <c r="E355" s="174" t="s">
        <v>6016</v>
      </c>
      <c r="F355" s="174" t="s">
        <v>6017</v>
      </c>
      <c r="I355" s="166"/>
      <c r="J355" s="175">
        <f>BK355</f>
        <v>0</v>
      </c>
      <c r="L355" s="163"/>
      <c r="M355" s="168"/>
      <c r="N355" s="169"/>
      <c r="O355" s="169"/>
      <c r="P355" s="170">
        <f>SUM(P356:P368)</f>
        <v>0</v>
      </c>
      <c r="Q355" s="169"/>
      <c r="R355" s="170">
        <f>SUM(R356:R368)</f>
        <v>0</v>
      </c>
      <c r="S355" s="169"/>
      <c r="T355" s="171">
        <f>SUM(T356:T368)</f>
        <v>0</v>
      </c>
      <c r="AR355" s="164" t="s">
        <v>83</v>
      </c>
      <c r="AT355" s="172" t="s">
        <v>75</v>
      </c>
      <c r="AU355" s="172" t="s">
        <v>83</v>
      </c>
      <c r="AY355" s="164" t="s">
        <v>524</v>
      </c>
      <c r="BK355" s="173">
        <f>SUM(BK356:BK368)</f>
        <v>0</v>
      </c>
    </row>
    <row r="356" spans="1:65" s="2" customFormat="1" ht="16.5" customHeight="1">
      <c r="A356" s="35"/>
      <c r="B356" s="144"/>
      <c r="C356" s="176" t="s">
        <v>1898</v>
      </c>
      <c r="D356" s="176" t="s">
        <v>526</v>
      </c>
      <c r="E356" s="177" t="s">
        <v>6018</v>
      </c>
      <c r="F356" s="178" t="s">
        <v>5894</v>
      </c>
      <c r="G356" s="179" t="s">
        <v>879</v>
      </c>
      <c r="H356" s="180">
        <v>4</v>
      </c>
      <c r="I356" s="181"/>
      <c r="J356" s="180">
        <f>ROUND(I356*H356,3)</f>
        <v>0</v>
      </c>
      <c r="K356" s="182"/>
      <c r="L356" s="36"/>
      <c r="M356" s="183" t="s">
        <v>1</v>
      </c>
      <c r="N356" s="184" t="s">
        <v>42</v>
      </c>
      <c r="O356" s="61"/>
      <c r="P356" s="185">
        <f>O356*H356</f>
        <v>0</v>
      </c>
      <c r="Q356" s="185">
        <v>0</v>
      </c>
      <c r="R356" s="185">
        <f>Q356*H356</f>
        <v>0</v>
      </c>
      <c r="S356" s="185">
        <v>0</v>
      </c>
      <c r="T356" s="186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7" t="s">
        <v>530</v>
      </c>
      <c r="AT356" s="187" t="s">
        <v>526</v>
      </c>
      <c r="AU356" s="187" t="s">
        <v>89</v>
      </c>
      <c r="AY356" s="18" t="s">
        <v>524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89</v>
      </c>
      <c r="BK356" s="188">
        <f>ROUND(I356*H356,3)</f>
        <v>0</v>
      </c>
      <c r="BL356" s="18" t="s">
        <v>530</v>
      </c>
      <c r="BM356" s="187" t="s">
        <v>2777</v>
      </c>
    </row>
    <row r="357" spans="1:65" s="2" customFormat="1" ht="48">
      <c r="A357" s="35"/>
      <c r="B357" s="36"/>
      <c r="C357" s="35"/>
      <c r="D357" s="190" t="s">
        <v>3212</v>
      </c>
      <c r="E357" s="35"/>
      <c r="F357" s="231" t="s">
        <v>6019</v>
      </c>
      <c r="G357" s="35"/>
      <c r="H357" s="35"/>
      <c r="I357" s="145"/>
      <c r="J357" s="35"/>
      <c r="K357" s="35"/>
      <c r="L357" s="36"/>
      <c r="M357" s="232"/>
      <c r="N357" s="233"/>
      <c r="O357" s="61"/>
      <c r="P357" s="61"/>
      <c r="Q357" s="61"/>
      <c r="R357" s="61"/>
      <c r="S357" s="61"/>
      <c r="T357" s="62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T357" s="18" t="s">
        <v>3212</v>
      </c>
      <c r="AU357" s="18" t="s">
        <v>89</v>
      </c>
    </row>
    <row r="358" spans="1:65" s="2" customFormat="1" ht="16.5" customHeight="1">
      <c r="A358" s="35"/>
      <c r="B358" s="144"/>
      <c r="C358" s="176" t="s">
        <v>1903</v>
      </c>
      <c r="D358" s="176" t="s">
        <v>526</v>
      </c>
      <c r="E358" s="177" t="s">
        <v>6020</v>
      </c>
      <c r="F358" s="178" t="s">
        <v>6021</v>
      </c>
      <c r="G358" s="179" t="s">
        <v>879</v>
      </c>
      <c r="H358" s="180">
        <v>2</v>
      </c>
      <c r="I358" s="181"/>
      <c r="J358" s="180">
        <f>ROUND(I358*H358,3)</f>
        <v>0</v>
      </c>
      <c r="K358" s="182"/>
      <c r="L358" s="36"/>
      <c r="M358" s="183" t="s">
        <v>1</v>
      </c>
      <c r="N358" s="184" t="s">
        <v>42</v>
      </c>
      <c r="O358" s="61"/>
      <c r="P358" s="185">
        <f>O358*H358</f>
        <v>0</v>
      </c>
      <c r="Q358" s="185">
        <v>0</v>
      </c>
      <c r="R358" s="185">
        <f>Q358*H358</f>
        <v>0</v>
      </c>
      <c r="S358" s="185">
        <v>0</v>
      </c>
      <c r="T358" s="186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7" t="s">
        <v>530</v>
      </c>
      <c r="AT358" s="187" t="s">
        <v>526</v>
      </c>
      <c r="AU358" s="187" t="s">
        <v>89</v>
      </c>
      <c r="AY358" s="18" t="s">
        <v>524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89</v>
      </c>
      <c r="BK358" s="188">
        <f>ROUND(I358*H358,3)</f>
        <v>0</v>
      </c>
      <c r="BL358" s="18" t="s">
        <v>530</v>
      </c>
      <c r="BM358" s="187" t="s">
        <v>2787</v>
      </c>
    </row>
    <row r="359" spans="1:65" s="2" customFormat="1" ht="76.8">
      <c r="A359" s="35"/>
      <c r="B359" s="36"/>
      <c r="C359" s="35"/>
      <c r="D359" s="190" t="s">
        <v>3212</v>
      </c>
      <c r="E359" s="35"/>
      <c r="F359" s="231" t="s">
        <v>6022</v>
      </c>
      <c r="G359" s="35"/>
      <c r="H359" s="35"/>
      <c r="I359" s="145"/>
      <c r="J359" s="35"/>
      <c r="K359" s="35"/>
      <c r="L359" s="36"/>
      <c r="M359" s="232"/>
      <c r="N359" s="233"/>
      <c r="O359" s="61"/>
      <c r="P359" s="61"/>
      <c r="Q359" s="61"/>
      <c r="R359" s="61"/>
      <c r="S359" s="61"/>
      <c r="T359" s="62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T359" s="18" t="s">
        <v>3212</v>
      </c>
      <c r="AU359" s="18" t="s">
        <v>89</v>
      </c>
    </row>
    <row r="360" spans="1:65" s="2" customFormat="1" ht="16.5" customHeight="1">
      <c r="A360" s="35"/>
      <c r="B360" s="144"/>
      <c r="C360" s="176" t="s">
        <v>1913</v>
      </c>
      <c r="D360" s="176" t="s">
        <v>526</v>
      </c>
      <c r="E360" s="177" t="s">
        <v>6023</v>
      </c>
      <c r="F360" s="178" t="s">
        <v>6024</v>
      </c>
      <c r="G360" s="179" t="s">
        <v>879</v>
      </c>
      <c r="H360" s="180">
        <v>2</v>
      </c>
      <c r="I360" s="181"/>
      <c r="J360" s="180">
        <f>ROUND(I360*H360,3)</f>
        <v>0</v>
      </c>
      <c r="K360" s="182"/>
      <c r="L360" s="36"/>
      <c r="M360" s="183" t="s">
        <v>1</v>
      </c>
      <c r="N360" s="184" t="s">
        <v>42</v>
      </c>
      <c r="O360" s="61"/>
      <c r="P360" s="185">
        <f>O360*H360</f>
        <v>0</v>
      </c>
      <c r="Q360" s="185">
        <v>0</v>
      </c>
      <c r="R360" s="185">
        <f>Q360*H360</f>
        <v>0</v>
      </c>
      <c r="S360" s="185">
        <v>0</v>
      </c>
      <c r="T360" s="186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7" t="s">
        <v>530</v>
      </c>
      <c r="AT360" s="187" t="s">
        <v>526</v>
      </c>
      <c r="AU360" s="187" t="s">
        <v>89</v>
      </c>
      <c r="AY360" s="18" t="s">
        <v>524</v>
      </c>
      <c r="BE360" s="105">
        <f>IF(N360="základná",J360,0)</f>
        <v>0</v>
      </c>
      <c r="BF360" s="105">
        <f>IF(N360="znížená",J360,0)</f>
        <v>0</v>
      </c>
      <c r="BG360" s="105">
        <f>IF(N360="zákl. prenesená",J360,0)</f>
        <v>0</v>
      </c>
      <c r="BH360" s="105">
        <f>IF(N360="zníž. prenesená",J360,0)</f>
        <v>0</v>
      </c>
      <c r="BI360" s="105">
        <f>IF(N360="nulová",J360,0)</f>
        <v>0</v>
      </c>
      <c r="BJ360" s="18" t="s">
        <v>89</v>
      </c>
      <c r="BK360" s="188">
        <f>ROUND(I360*H360,3)</f>
        <v>0</v>
      </c>
      <c r="BL360" s="18" t="s">
        <v>530</v>
      </c>
      <c r="BM360" s="187" t="s">
        <v>2799</v>
      </c>
    </row>
    <row r="361" spans="1:65" s="2" customFormat="1" ht="76.8">
      <c r="A361" s="35"/>
      <c r="B361" s="36"/>
      <c r="C361" s="35"/>
      <c r="D361" s="190" t="s">
        <v>3212</v>
      </c>
      <c r="E361" s="35"/>
      <c r="F361" s="231" t="s">
        <v>6025</v>
      </c>
      <c r="G361" s="35"/>
      <c r="H361" s="35"/>
      <c r="I361" s="145"/>
      <c r="J361" s="35"/>
      <c r="K361" s="35"/>
      <c r="L361" s="36"/>
      <c r="M361" s="232"/>
      <c r="N361" s="233"/>
      <c r="O361" s="61"/>
      <c r="P361" s="61"/>
      <c r="Q361" s="61"/>
      <c r="R361" s="61"/>
      <c r="S361" s="61"/>
      <c r="T361" s="62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8" t="s">
        <v>3212</v>
      </c>
      <c r="AU361" s="18" t="s">
        <v>89</v>
      </c>
    </row>
    <row r="362" spans="1:65" s="2" customFormat="1" ht="16.5" customHeight="1">
      <c r="A362" s="35"/>
      <c r="B362" s="144"/>
      <c r="C362" s="176" t="s">
        <v>1944</v>
      </c>
      <c r="D362" s="176" t="s">
        <v>526</v>
      </c>
      <c r="E362" s="177" t="s">
        <v>6026</v>
      </c>
      <c r="F362" s="178" t="s">
        <v>6027</v>
      </c>
      <c r="G362" s="179" t="s">
        <v>4265</v>
      </c>
      <c r="H362" s="180">
        <v>5</v>
      </c>
      <c r="I362" s="181"/>
      <c r="J362" s="180">
        <f t="shared" ref="J362:J367" si="35">ROUND(I362*H362,3)</f>
        <v>0</v>
      </c>
      <c r="K362" s="182"/>
      <c r="L362" s="36"/>
      <c r="M362" s="183" t="s">
        <v>1</v>
      </c>
      <c r="N362" s="184" t="s">
        <v>42</v>
      </c>
      <c r="O362" s="61"/>
      <c r="P362" s="185">
        <f t="shared" ref="P362:P367" si="36">O362*H362</f>
        <v>0</v>
      </c>
      <c r="Q362" s="185">
        <v>0</v>
      </c>
      <c r="R362" s="185">
        <f t="shared" ref="R362:R367" si="37">Q362*H362</f>
        <v>0</v>
      </c>
      <c r="S362" s="185">
        <v>0</v>
      </c>
      <c r="T362" s="186">
        <f t="shared" ref="T362:T367" si="38"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7" t="s">
        <v>530</v>
      </c>
      <c r="AT362" s="187" t="s">
        <v>526</v>
      </c>
      <c r="AU362" s="187" t="s">
        <v>89</v>
      </c>
      <c r="AY362" s="18" t="s">
        <v>524</v>
      </c>
      <c r="BE362" s="105">
        <f t="shared" ref="BE362:BE367" si="39">IF(N362="základná",J362,0)</f>
        <v>0</v>
      </c>
      <c r="BF362" s="105">
        <f t="shared" ref="BF362:BF367" si="40">IF(N362="znížená",J362,0)</f>
        <v>0</v>
      </c>
      <c r="BG362" s="105">
        <f t="shared" ref="BG362:BG367" si="41">IF(N362="zákl. prenesená",J362,0)</f>
        <v>0</v>
      </c>
      <c r="BH362" s="105">
        <f t="shared" ref="BH362:BH367" si="42">IF(N362="zníž. prenesená",J362,0)</f>
        <v>0</v>
      </c>
      <c r="BI362" s="105">
        <f t="shared" ref="BI362:BI367" si="43">IF(N362="nulová",J362,0)</f>
        <v>0</v>
      </c>
      <c r="BJ362" s="18" t="s">
        <v>89</v>
      </c>
      <c r="BK362" s="188">
        <f t="shared" ref="BK362:BK367" si="44">ROUND(I362*H362,3)</f>
        <v>0</v>
      </c>
      <c r="BL362" s="18" t="s">
        <v>530</v>
      </c>
      <c r="BM362" s="187" t="s">
        <v>2809</v>
      </c>
    </row>
    <row r="363" spans="1:65" s="2" customFormat="1" ht="16.5" customHeight="1">
      <c r="A363" s="35"/>
      <c r="B363" s="144"/>
      <c r="C363" s="176" t="s">
        <v>1950</v>
      </c>
      <c r="D363" s="176" t="s">
        <v>526</v>
      </c>
      <c r="E363" s="177" t="s">
        <v>5935</v>
      </c>
      <c r="F363" s="178" t="s">
        <v>5936</v>
      </c>
      <c r="G363" s="179" t="s">
        <v>4265</v>
      </c>
      <c r="H363" s="180">
        <v>75</v>
      </c>
      <c r="I363" s="181"/>
      <c r="J363" s="180">
        <f t="shared" si="35"/>
        <v>0</v>
      </c>
      <c r="K363" s="182"/>
      <c r="L363" s="36"/>
      <c r="M363" s="183" t="s">
        <v>1</v>
      </c>
      <c r="N363" s="184" t="s">
        <v>42</v>
      </c>
      <c r="O363" s="61"/>
      <c r="P363" s="185">
        <f t="shared" si="36"/>
        <v>0</v>
      </c>
      <c r="Q363" s="185">
        <v>0</v>
      </c>
      <c r="R363" s="185">
        <f t="shared" si="37"/>
        <v>0</v>
      </c>
      <c r="S363" s="185">
        <v>0</v>
      </c>
      <c r="T363" s="186">
        <f t="shared" si="38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7" t="s">
        <v>530</v>
      </c>
      <c r="AT363" s="187" t="s">
        <v>526</v>
      </c>
      <c r="AU363" s="187" t="s">
        <v>89</v>
      </c>
      <c r="AY363" s="18" t="s">
        <v>524</v>
      </c>
      <c r="BE363" s="105">
        <f t="shared" si="39"/>
        <v>0</v>
      </c>
      <c r="BF363" s="105">
        <f t="shared" si="40"/>
        <v>0</v>
      </c>
      <c r="BG363" s="105">
        <f t="shared" si="41"/>
        <v>0</v>
      </c>
      <c r="BH363" s="105">
        <f t="shared" si="42"/>
        <v>0</v>
      </c>
      <c r="BI363" s="105">
        <f t="shared" si="43"/>
        <v>0</v>
      </c>
      <c r="BJ363" s="18" t="s">
        <v>89</v>
      </c>
      <c r="BK363" s="188">
        <f t="shared" si="44"/>
        <v>0</v>
      </c>
      <c r="BL363" s="18" t="s">
        <v>530</v>
      </c>
      <c r="BM363" s="187" t="s">
        <v>2820</v>
      </c>
    </row>
    <row r="364" spans="1:65" s="2" customFormat="1" ht="16.5" customHeight="1">
      <c r="A364" s="35"/>
      <c r="B364" s="144"/>
      <c r="C364" s="176" t="s">
        <v>1959</v>
      </c>
      <c r="D364" s="176" t="s">
        <v>526</v>
      </c>
      <c r="E364" s="177" t="s">
        <v>5937</v>
      </c>
      <c r="F364" s="178" t="s">
        <v>5938</v>
      </c>
      <c r="G364" s="179" t="s">
        <v>4265</v>
      </c>
      <c r="H364" s="180">
        <v>41</v>
      </c>
      <c r="I364" s="181"/>
      <c r="J364" s="180">
        <f t="shared" si="35"/>
        <v>0</v>
      </c>
      <c r="K364" s="182"/>
      <c r="L364" s="36"/>
      <c r="M364" s="183" t="s">
        <v>1</v>
      </c>
      <c r="N364" s="184" t="s">
        <v>42</v>
      </c>
      <c r="O364" s="61"/>
      <c r="P364" s="185">
        <f t="shared" si="36"/>
        <v>0</v>
      </c>
      <c r="Q364" s="185">
        <v>0</v>
      </c>
      <c r="R364" s="185">
        <f t="shared" si="37"/>
        <v>0</v>
      </c>
      <c r="S364" s="185">
        <v>0</v>
      </c>
      <c r="T364" s="186">
        <f t="shared" si="38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7" t="s">
        <v>530</v>
      </c>
      <c r="AT364" s="187" t="s">
        <v>526</v>
      </c>
      <c r="AU364" s="187" t="s">
        <v>89</v>
      </c>
      <c r="AY364" s="18" t="s">
        <v>524</v>
      </c>
      <c r="BE364" s="105">
        <f t="shared" si="39"/>
        <v>0</v>
      </c>
      <c r="BF364" s="105">
        <f t="shared" si="40"/>
        <v>0</v>
      </c>
      <c r="BG364" s="105">
        <f t="shared" si="41"/>
        <v>0</v>
      </c>
      <c r="BH364" s="105">
        <f t="shared" si="42"/>
        <v>0</v>
      </c>
      <c r="BI364" s="105">
        <f t="shared" si="43"/>
        <v>0</v>
      </c>
      <c r="BJ364" s="18" t="s">
        <v>89</v>
      </c>
      <c r="BK364" s="188">
        <f t="shared" si="44"/>
        <v>0</v>
      </c>
      <c r="BL364" s="18" t="s">
        <v>530</v>
      </c>
      <c r="BM364" s="187" t="s">
        <v>2830</v>
      </c>
    </row>
    <row r="365" spans="1:65" s="2" customFormat="1" ht="16.5" customHeight="1">
      <c r="A365" s="35"/>
      <c r="B365" s="144"/>
      <c r="C365" s="176" t="s">
        <v>1973</v>
      </c>
      <c r="D365" s="176" t="s">
        <v>526</v>
      </c>
      <c r="E365" s="177" t="s">
        <v>5939</v>
      </c>
      <c r="F365" s="178" t="s">
        <v>5940</v>
      </c>
      <c r="G365" s="179" t="s">
        <v>4265</v>
      </c>
      <c r="H365" s="180">
        <v>21</v>
      </c>
      <c r="I365" s="181"/>
      <c r="J365" s="180">
        <f t="shared" si="35"/>
        <v>0</v>
      </c>
      <c r="K365" s="182"/>
      <c r="L365" s="36"/>
      <c r="M365" s="183" t="s">
        <v>1</v>
      </c>
      <c r="N365" s="184" t="s">
        <v>42</v>
      </c>
      <c r="O365" s="61"/>
      <c r="P365" s="185">
        <f t="shared" si="36"/>
        <v>0</v>
      </c>
      <c r="Q365" s="185">
        <v>0</v>
      </c>
      <c r="R365" s="185">
        <f t="shared" si="37"/>
        <v>0</v>
      </c>
      <c r="S365" s="185">
        <v>0</v>
      </c>
      <c r="T365" s="186">
        <f t="shared" si="38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7" t="s">
        <v>530</v>
      </c>
      <c r="AT365" s="187" t="s">
        <v>526</v>
      </c>
      <c r="AU365" s="187" t="s">
        <v>89</v>
      </c>
      <c r="AY365" s="18" t="s">
        <v>524</v>
      </c>
      <c r="BE365" s="105">
        <f t="shared" si="39"/>
        <v>0</v>
      </c>
      <c r="BF365" s="105">
        <f t="shared" si="40"/>
        <v>0</v>
      </c>
      <c r="BG365" s="105">
        <f t="shared" si="41"/>
        <v>0</v>
      </c>
      <c r="BH365" s="105">
        <f t="shared" si="42"/>
        <v>0</v>
      </c>
      <c r="BI365" s="105">
        <f t="shared" si="43"/>
        <v>0</v>
      </c>
      <c r="BJ365" s="18" t="s">
        <v>89</v>
      </c>
      <c r="BK365" s="188">
        <f t="shared" si="44"/>
        <v>0</v>
      </c>
      <c r="BL365" s="18" t="s">
        <v>530</v>
      </c>
      <c r="BM365" s="187" t="s">
        <v>2841</v>
      </c>
    </row>
    <row r="366" spans="1:65" s="2" customFormat="1" ht="16.5" customHeight="1">
      <c r="A366" s="35"/>
      <c r="B366" s="144"/>
      <c r="C366" s="176" t="s">
        <v>1979</v>
      </c>
      <c r="D366" s="176" t="s">
        <v>526</v>
      </c>
      <c r="E366" s="177" t="s">
        <v>5941</v>
      </c>
      <c r="F366" s="178" t="s">
        <v>5942</v>
      </c>
      <c r="G366" s="179" t="s">
        <v>4265</v>
      </c>
      <c r="H366" s="180">
        <v>21</v>
      </c>
      <c r="I366" s="181"/>
      <c r="J366" s="180">
        <f t="shared" si="35"/>
        <v>0</v>
      </c>
      <c r="K366" s="182"/>
      <c r="L366" s="36"/>
      <c r="M366" s="183" t="s">
        <v>1</v>
      </c>
      <c r="N366" s="184" t="s">
        <v>42</v>
      </c>
      <c r="O366" s="61"/>
      <c r="P366" s="185">
        <f t="shared" si="36"/>
        <v>0</v>
      </c>
      <c r="Q366" s="185">
        <v>0</v>
      </c>
      <c r="R366" s="185">
        <f t="shared" si="37"/>
        <v>0</v>
      </c>
      <c r="S366" s="185">
        <v>0</v>
      </c>
      <c r="T366" s="186">
        <f t="shared" si="38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7" t="s">
        <v>530</v>
      </c>
      <c r="AT366" s="187" t="s">
        <v>526</v>
      </c>
      <c r="AU366" s="187" t="s">
        <v>89</v>
      </c>
      <c r="AY366" s="18" t="s">
        <v>524</v>
      </c>
      <c r="BE366" s="105">
        <f t="shared" si="39"/>
        <v>0</v>
      </c>
      <c r="BF366" s="105">
        <f t="shared" si="40"/>
        <v>0</v>
      </c>
      <c r="BG366" s="105">
        <f t="shared" si="41"/>
        <v>0</v>
      </c>
      <c r="BH366" s="105">
        <f t="shared" si="42"/>
        <v>0</v>
      </c>
      <c r="BI366" s="105">
        <f t="shared" si="43"/>
        <v>0</v>
      </c>
      <c r="BJ366" s="18" t="s">
        <v>89</v>
      </c>
      <c r="BK366" s="188">
        <f t="shared" si="44"/>
        <v>0</v>
      </c>
      <c r="BL366" s="18" t="s">
        <v>530</v>
      </c>
      <c r="BM366" s="187" t="s">
        <v>2850</v>
      </c>
    </row>
    <row r="367" spans="1:65" s="2" customFormat="1" ht="16.5" customHeight="1">
      <c r="A367" s="35"/>
      <c r="B367" s="144"/>
      <c r="C367" s="176" t="s">
        <v>1984</v>
      </c>
      <c r="D367" s="176" t="s">
        <v>526</v>
      </c>
      <c r="E367" s="177" t="s">
        <v>5943</v>
      </c>
      <c r="F367" s="178" t="s">
        <v>5944</v>
      </c>
      <c r="G367" s="179" t="s">
        <v>4265</v>
      </c>
      <c r="H367" s="180">
        <v>21</v>
      </c>
      <c r="I367" s="181"/>
      <c r="J367" s="180">
        <f t="shared" si="35"/>
        <v>0</v>
      </c>
      <c r="K367" s="182"/>
      <c r="L367" s="36"/>
      <c r="M367" s="183" t="s">
        <v>1</v>
      </c>
      <c r="N367" s="184" t="s">
        <v>42</v>
      </c>
      <c r="O367" s="61"/>
      <c r="P367" s="185">
        <f t="shared" si="36"/>
        <v>0</v>
      </c>
      <c r="Q367" s="185">
        <v>0</v>
      </c>
      <c r="R367" s="185">
        <f t="shared" si="37"/>
        <v>0</v>
      </c>
      <c r="S367" s="185">
        <v>0</v>
      </c>
      <c r="T367" s="186">
        <f t="shared" si="38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7" t="s">
        <v>530</v>
      </c>
      <c r="AT367" s="187" t="s">
        <v>526</v>
      </c>
      <c r="AU367" s="187" t="s">
        <v>89</v>
      </c>
      <c r="AY367" s="18" t="s">
        <v>524</v>
      </c>
      <c r="BE367" s="105">
        <f t="shared" si="39"/>
        <v>0</v>
      </c>
      <c r="BF367" s="105">
        <f t="shared" si="40"/>
        <v>0</v>
      </c>
      <c r="BG367" s="105">
        <f t="shared" si="41"/>
        <v>0</v>
      </c>
      <c r="BH367" s="105">
        <f t="shared" si="42"/>
        <v>0</v>
      </c>
      <c r="BI367" s="105">
        <f t="shared" si="43"/>
        <v>0</v>
      </c>
      <c r="BJ367" s="18" t="s">
        <v>89</v>
      </c>
      <c r="BK367" s="188">
        <f t="shared" si="44"/>
        <v>0</v>
      </c>
      <c r="BL367" s="18" t="s">
        <v>530</v>
      </c>
      <c r="BM367" s="187" t="s">
        <v>2859</v>
      </c>
    </row>
    <row r="368" spans="1:65" s="2" customFormat="1" ht="86.4">
      <c r="A368" s="35"/>
      <c r="B368" s="36"/>
      <c r="C368" s="35"/>
      <c r="D368" s="190" t="s">
        <v>3212</v>
      </c>
      <c r="E368" s="35"/>
      <c r="F368" s="231" t="s">
        <v>5946</v>
      </c>
      <c r="G368" s="35"/>
      <c r="H368" s="35"/>
      <c r="I368" s="145"/>
      <c r="J368" s="35"/>
      <c r="K368" s="35"/>
      <c r="L368" s="36"/>
      <c r="M368" s="232"/>
      <c r="N368" s="233"/>
      <c r="O368" s="61"/>
      <c r="P368" s="61"/>
      <c r="Q368" s="61"/>
      <c r="R368" s="61"/>
      <c r="S368" s="61"/>
      <c r="T368" s="62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T368" s="18" t="s">
        <v>3212</v>
      </c>
      <c r="AU368" s="18" t="s">
        <v>89</v>
      </c>
    </row>
    <row r="369" spans="1:65" s="12" customFormat="1" ht="22.95" customHeight="1">
      <c r="B369" s="163"/>
      <c r="D369" s="164" t="s">
        <v>75</v>
      </c>
      <c r="E369" s="174" t="s">
        <v>5968</v>
      </c>
      <c r="F369" s="174" t="s">
        <v>5969</v>
      </c>
      <c r="I369" s="166"/>
      <c r="J369" s="175">
        <f>BK369</f>
        <v>0</v>
      </c>
      <c r="L369" s="163"/>
      <c r="M369" s="168"/>
      <c r="N369" s="169"/>
      <c r="O369" s="169"/>
      <c r="P369" s="170">
        <f>P370</f>
        <v>0</v>
      </c>
      <c r="Q369" s="169"/>
      <c r="R369" s="170">
        <f>R370</f>
        <v>0</v>
      </c>
      <c r="S369" s="169"/>
      <c r="T369" s="171">
        <f>T370</f>
        <v>0</v>
      </c>
      <c r="AR369" s="164" t="s">
        <v>83</v>
      </c>
      <c r="AT369" s="172" t="s">
        <v>75</v>
      </c>
      <c r="AU369" s="172" t="s">
        <v>83</v>
      </c>
      <c r="AY369" s="164" t="s">
        <v>524</v>
      </c>
      <c r="BK369" s="173">
        <f>BK370</f>
        <v>0</v>
      </c>
    </row>
    <row r="370" spans="1:65" s="2" customFormat="1" ht="16.5" customHeight="1">
      <c r="A370" s="35"/>
      <c r="B370" s="144"/>
      <c r="C370" s="176" t="s">
        <v>1989</v>
      </c>
      <c r="D370" s="176" t="s">
        <v>526</v>
      </c>
      <c r="E370" s="177" t="s">
        <v>5978</v>
      </c>
      <c r="F370" s="178" t="s">
        <v>5979</v>
      </c>
      <c r="G370" s="179" t="s">
        <v>4265</v>
      </c>
      <c r="H370" s="180">
        <v>8</v>
      </c>
      <c r="I370" s="181"/>
      <c r="J370" s="180">
        <f>ROUND(I370*H370,3)</f>
        <v>0</v>
      </c>
      <c r="K370" s="182"/>
      <c r="L370" s="36"/>
      <c r="M370" s="183" t="s">
        <v>1</v>
      </c>
      <c r="N370" s="184" t="s">
        <v>42</v>
      </c>
      <c r="O370" s="61"/>
      <c r="P370" s="185">
        <f>O370*H370</f>
        <v>0</v>
      </c>
      <c r="Q370" s="185">
        <v>0</v>
      </c>
      <c r="R370" s="185">
        <f>Q370*H370</f>
        <v>0</v>
      </c>
      <c r="S370" s="185">
        <v>0</v>
      </c>
      <c r="T370" s="186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7" t="s">
        <v>530</v>
      </c>
      <c r="AT370" s="187" t="s">
        <v>526</v>
      </c>
      <c r="AU370" s="187" t="s">
        <v>89</v>
      </c>
      <c r="AY370" s="18" t="s">
        <v>524</v>
      </c>
      <c r="BE370" s="105">
        <f>IF(N370="základná",J370,0)</f>
        <v>0</v>
      </c>
      <c r="BF370" s="105">
        <f>IF(N370="znížená",J370,0)</f>
        <v>0</v>
      </c>
      <c r="BG370" s="105">
        <f>IF(N370="zákl. prenesená",J370,0)</f>
        <v>0</v>
      </c>
      <c r="BH370" s="105">
        <f>IF(N370="zníž. prenesená",J370,0)</f>
        <v>0</v>
      </c>
      <c r="BI370" s="105">
        <f>IF(N370="nulová",J370,0)</f>
        <v>0</v>
      </c>
      <c r="BJ370" s="18" t="s">
        <v>89</v>
      </c>
      <c r="BK370" s="188">
        <f>ROUND(I370*H370,3)</f>
        <v>0</v>
      </c>
      <c r="BL370" s="18" t="s">
        <v>530</v>
      </c>
      <c r="BM370" s="187" t="s">
        <v>2867</v>
      </c>
    </row>
    <row r="371" spans="1:65" s="12" customFormat="1" ht="22.95" customHeight="1">
      <c r="B371" s="163"/>
      <c r="D371" s="164" t="s">
        <v>75</v>
      </c>
      <c r="E371" s="174" t="s">
        <v>5982</v>
      </c>
      <c r="F371" s="174" t="s">
        <v>5983</v>
      </c>
      <c r="I371" s="166"/>
      <c r="J371" s="175">
        <f>BK371</f>
        <v>0</v>
      </c>
      <c r="L371" s="163"/>
      <c r="M371" s="168"/>
      <c r="N371" s="169"/>
      <c r="O371" s="169"/>
      <c r="P371" s="170">
        <f>P372</f>
        <v>0</v>
      </c>
      <c r="Q371" s="169"/>
      <c r="R371" s="170">
        <f>R372</f>
        <v>0</v>
      </c>
      <c r="S371" s="169"/>
      <c r="T371" s="171">
        <f>T372</f>
        <v>0</v>
      </c>
      <c r="AR371" s="164" t="s">
        <v>83</v>
      </c>
      <c r="AT371" s="172" t="s">
        <v>75</v>
      </c>
      <c r="AU371" s="172" t="s">
        <v>83</v>
      </c>
      <c r="AY371" s="164" t="s">
        <v>524</v>
      </c>
      <c r="BK371" s="173">
        <f>BK372</f>
        <v>0</v>
      </c>
    </row>
    <row r="372" spans="1:65" s="2" customFormat="1" ht="21.75" customHeight="1">
      <c r="A372" s="35"/>
      <c r="B372" s="144"/>
      <c r="C372" s="176" t="s">
        <v>1994</v>
      </c>
      <c r="D372" s="176" t="s">
        <v>526</v>
      </c>
      <c r="E372" s="177" t="s">
        <v>5984</v>
      </c>
      <c r="F372" s="178" t="s">
        <v>5985</v>
      </c>
      <c r="G372" s="179" t="s">
        <v>529</v>
      </c>
      <c r="H372" s="180">
        <v>97</v>
      </c>
      <c r="I372" s="181"/>
      <c r="J372" s="180">
        <f>ROUND(I372*H372,3)</f>
        <v>0</v>
      </c>
      <c r="K372" s="182"/>
      <c r="L372" s="36"/>
      <c r="M372" s="183" t="s">
        <v>1</v>
      </c>
      <c r="N372" s="184" t="s">
        <v>42</v>
      </c>
      <c r="O372" s="61"/>
      <c r="P372" s="185">
        <f>O372*H372</f>
        <v>0</v>
      </c>
      <c r="Q372" s="185">
        <v>0</v>
      </c>
      <c r="R372" s="185">
        <f>Q372*H372</f>
        <v>0</v>
      </c>
      <c r="S372" s="185">
        <v>0</v>
      </c>
      <c r="T372" s="186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7" t="s">
        <v>530</v>
      </c>
      <c r="AT372" s="187" t="s">
        <v>526</v>
      </c>
      <c r="AU372" s="187" t="s">
        <v>89</v>
      </c>
      <c r="AY372" s="18" t="s">
        <v>524</v>
      </c>
      <c r="BE372" s="105">
        <f>IF(N372="základná",J372,0)</f>
        <v>0</v>
      </c>
      <c r="BF372" s="105">
        <f>IF(N372="znížená",J372,0)</f>
        <v>0</v>
      </c>
      <c r="BG372" s="105">
        <f>IF(N372="zákl. prenesená",J372,0)</f>
        <v>0</v>
      </c>
      <c r="BH372" s="105">
        <f>IF(N372="zníž. prenesená",J372,0)</f>
        <v>0</v>
      </c>
      <c r="BI372" s="105">
        <f>IF(N372="nulová",J372,0)</f>
        <v>0</v>
      </c>
      <c r="BJ372" s="18" t="s">
        <v>89</v>
      </c>
      <c r="BK372" s="188">
        <f>ROUND(I372*H372,3)</f>
        <v>0</v>
      </c>
      <c r="BL372" s="18" t="s">
        <v>530</v>
      </c>
      <c r="BM372" s="187" t="s">
        <v>2882</v>
      </c>
    </row>
    <row r="373" spans="1:65" s="12" customFormat="1" ht="25.95" customHeight="1">
      <c r="B373" s="163"/>
      <c r="D373" s="164" t="s">
        <v>75</v>
      </c>
      <c r="E373" s="165" t="s">
        <v>6028</v>
      </c>
      <c r="F373" s="165" t="s">
        <v>6029</v>
      </c>
      <c r="I373" s="166"/>
      <c r="J373" s="167">
        <f>BK373</f>
        <v>0</v>
      </c>
      <c r="L373" s="163"/>
      <c r="M373" s="168"/>
      <c r="N373" s="169"/>
      <c r="O373" s="169"/>
      <c r="P373" s="170">
        <f>P374+P381+P397+P399</f>
        <v>0</v>
      </c>
      <c r="Q373" s="169"/>
      <c r="R373" s="170">
        <f>R374+R381+R397+R399</f>
        <v>0</v>
      </c>
      <c r="S373" s="169"/>
      <c r="T373" s="171">
        <f>T374+T381+T397+T399</f>
        <v>0</v>
      </c>
      <c r="AR373" s="164" t="s">
        <v>83</v>
      </c>
      <c r="AT373" s="172" t="s">
        <v>75</v>
      </c>
      <c r="AU373" s="172" t="s">
        <v>76</v>
      </c>
      <c r="AY373" s="164" t="s">
        <v>524</v>
      </c>
      <c r="BK373" s="173">
        <f>BK374+BK381+BK397+BK399</f>
        <v>0</v>
      </c>
    </row>
    <row r="374" spans="1:65" s="12" customFormat="1" ht="22.95" customHeight="1">
      <c r="B374" s="163"/>
      <c r="D374" s="164" t="s">
        <v>75</v>
      </c>
      <c r="E374" s="174" t="s">
        <v>214</v>
      </c>
      <c r="F374" s="174" t="s">
        <v>5833</v>
      </c>
      <c r="I374" s="166"/>
      <c r="J374" s="175">
        <f>BK374</f>
        <v>0</v>
      </c>
      <c r="L374" s="163"/>
      <c r="M374" s="168"/>
      <c r="N374" s="169"/>
      <c r="O374" s="169"/>
      <c r="P374" s="170">
        <f>SUM(P375:P380)</f>
        <v>0</v>
      </c>
      <c r="Q374" s="169"/>
      <c r="R374" s="170">
        <f>SUM(R375:R380)</f>
        <v>0</v>
      </c>
      <c r="S374" s="169"/>
      <c r="T374" s="171">
        <f>SUM(T375:T380)</f>
        <v>0</v>
      </c>
      <c r="AR374" s="164" t="s">
        <v>83</v>
      </c>
      <c r="AT374" s="172" t="s">
        <v>75</v>
      </c>
      <c r="AU374" s="172" t="s">
        <v>83</v>
      </c>
      <c r="AY374" s="164" t="s">
        <v>524</v>
      </c>
      <c r="BK374" s="173">
        <f>SUM(BK375:BK380)</f>
        <v>0</v>
      </c>
    </row>
    <row r="375" spans="1:65" s="2" customFormat="1" ht="16.5" customHeight="1">
      <c r="A375" s="35"/>
      <c r="B375" s="144"/>
      <c r="C375" s="259" t="s">
        <v>2013</v>
      </c>
      <c r="D375" s="259" t="s">
        <v>526</v>
      </c>
      <c r="E375" s="260" t="s">
        <v>6030</v>
      </c>
      <c r="F375" s="261" t="s">
        <v>5833</v>
      </c>
      <c r="G375" s="262" t="s">
        <v>879</v>
      </c>
      <c r="H375" s="263">
        <v>1</v>
      </c>
      <c r="I375" s="263"/>
      <c r="J375" s="263">
        <f>ROUND(I375*H375,3)</f>
        <v>0</v>
      </c>
      <c r="K375" s="182"/>
      <c r="L375" s="36"/>
      <c r="M375" s="183" t="s">
        <v>1</v>
      </c>
      <c r="N375" s="184" t="s">
        <v>42</v>
      </c>
      <c r="O375" s="61"/>
      <c r="P375" s="185">
        <f>O375*H375</f>
        <v>0</v>
      </c>
      <c r="Q375" s="185">
        <v>0</v>
      </c>
      <c r="R375" s="185">
        <f>Q375*H375</f>
        <v>0</v>
      </c>
      <c r="S375" s="185">
        <v>0</v>
      </c>
      <c r="T375" s="186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7" t="s">
        <v>530</v>
      </c>
      <c r="AT375" s="187" t="s">
        <v>526</v>
      </c>
      <c r="AU375" s="187" t="s">
        <v>89</v>
      </c>
      <c r="AY375" s="18" t="s">
        <v>524</v>
      </c>
      <c r="BE375" s="105">
        <f>IF(N375="základná",J375,0)</f>
        <v>0</v>
      </c>
      <c r="BF375" s="105">
        <f>IF(N375="znížená",J375,0)</f>
        <v>0</v>
      </c>
      <c r="BG375" s="105">
        <f>IF(N375="zákl. prenesená",J375,0)</f>
        <v>0</v>
      </c>
      <c r="BH375" s="105">
        <f>IF(N375="zníž. prenesená",J375,0)</f>
        <v>0</v>
      </c>
      <c r="BI375" s="105">
        <f>IF(N375="nulová",J375,0)</f>
        <v>0</v>
      </c>
      <c r="BJ375" s="18" t="s">
        <v>89</v>
      </c>
      <c r="BK375" s="188">
        <f>ROUND(I375*H375,3)</f>
        <v>0</v>
      </c>
      <c r="BL375" s="18" t="s">
        <v>530</v>
      </c>
      <c r="BM375" s="187" t="s">
        <v>2892</v>
      </c>
    </row>
    <row r="376" spans="1:65" s="2" customFormat="1" ht="16.5" customHeight="1">
      <c r="A376" s="35"/>
      <c r="B376" s="144"/>
      <c r="C376" s="176" t="s">
        <v>2019</v>
      </c>
      <c r="D376" s="176" t="s">
        <v>526</v>
      </c>
      <c r="E376" s="177" t="s">
        <v>6031</v>
      </c>
      <c r="F376" s="178" t="s">
        <v>5837</v>
      </c>
      <c r="G376" s="179" t="s">
        <v>879</v>
      </c>
      <c r="H376" s="180">
        <v>1</v>
      </c>
      <c r="I376" s="181"/>
      <c r="J376" s="180">
        <f>ROUND(I376*H376,3)</f>
        <v>0</v>
      </c>
      <c r="K376" s="182"/>
      <c r="L376" s="36"/>
      <c r="M376" s="183" t="s">
        <v>1</v>
      </c>
      <c r="N376" s="184" t="s">
        <v>42</v>
      </c>
      <c r="O376" s="61"/>
      <c r="P376" s="185">
        <f>O376*H376</f>
        <v>0</v>
      </c>
      <c r="Q376" s="185">
        <v>0</v>
      </c>
      <c r="R376" s="185">
        <f>Q376*H376</f>
        <v>0</v>
      </c>
      <c r="S376" s="185">
        <v>0</v>
      </c>
      <c r="T376" s="186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7" t="s">
        <v>530</v>
      </c>
      <c r="AT376" s="187" t="s">
        <v>526</v>
      </c>
      <c r="AU376" s="187" t="s">
        <v>89</v>
      </c>
      <c r="AY376" s="18" t="s">
        <v>524</v>
      </c>
      <c r="BE376" s="105">
        <f>IF(N376="základná",J376,0)</f>
        <v>0</v>
      </c>
      <c r="BF376" s="105">
        <f>IF(N376="znížená",J376,0)</f>
        <v>0</v>
      </c>
      <c r="BG376" s="105">
        <f>IF(N376="zákl. prenesená",J376,0)</f>
        <v>0</v>
      </c>
      <c r="BH376" s="105">
        <f>IF(N376="zníž. prenesená",J376,0)</f>
        <v>0</v>
      </c>
      <c r="BI376" s="105">
        <f>IF(N376="nulová",J376,0)</f>
        <v>0</v>
      </c>
      <c r="BJ376" s="18" t="s">
        <v>89</v>
      </c>
      <c r="BK376" s="188">
        <f>ROUND(I376*H376,3)</f>
        <v>0</v>
      </c>
      <c r="BL376" s="18" t="s">
        <v>530</v>
      </c>
      <c r="BM376" s="187" t="s">
        <v>2913</v>
      </c>
    </row>
    <row r="377" spans="1:65" s="2" customFormat="1" ht="16.5" customHeight="1">
      <c r="A377" s="35"/>
      <c r="B377" s="144"/>
      <c r="C377" s="176" t="s">
        <v>2024</v>
      </c>
      <c r="D377" s="176" t="s">
        <v>526</v>
      </c>
      <c r="E377" s="177" t="s">
        <v>6032</v>
      </c>
      <c r="F377" s="178" t="s">
        <v>5839</v>
      </c>
      <c r="G377" s="179" t="s">
        <v>879</v>
      </c>
      <c r="H377" s="180">
        <v>1</v>
      </c>
      <c r="I377" s="181"/>
      <c r="J377" s="180">
        <f>ROUND(I377*H377,3)</f>
        <v>0</v>
      </c>
      <c r="K377" s="182"/>
      <c r="L377" s="36"/>
      <c r="M377" s="183" t="s">
        <v>1</v>
      </c>
      <c r="N377" s="184" t="s">
        <v>42</v>
      </c>
      <c r="O377" s="61"/>
      <c r="P377" s="185">
        <f>O377*H377</f>
        <v>0</v>
      </c>
      <c r="Q377" s="185">
        <v>0</v>
      </c>
      <c r="R377" s="185">
        <f>Q377*H377</f>
        <v>0</v>
      </c>
      <c r="S377" s="185">
        <v>0</v>
      </c>
      <c r="T377" s="186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7" t="s">
        <v>530</v>
      </c>
      <c r="AT377" s="187" t="s">
        <v>526</v>
      </c>
      <c r="AU377" s="187" t="s">
        <v>89</v>
      </c>
      <c r="AY377" s="18" t="s">
        <v>524</v>
      </c>
      <c r="BE377" s="105">
        <f>IF(N377="základná",J377,0)</f>
        <v>0</v>
      </c>
      <c r="BF377" s="105">
        <f>IF(N377="znížená",J377,0)</f>
        <v>0</v>
      </c>
      <c r="BG377" s="105">
        <f>IF(N377="zákl. prenesená",J377,0)</f>
        <v>0</v>
      </c>
      <c r="BH377" s="105">
        <f>IF(N377="zníž. prenesená",J377,0)</f>
        <v>0</v>
      </c>
      <c r="BI377" s="105">
        <f>IF(N377="nulová",J377,0)</f>
        <v>0</v>
      </c>
      <c r="BJ377" s="18" t="s">
        <v>89</v>
      </c>
      <c r="BK377" s="188">
        <f>ROUND(I377*H377,3)</f>
        <v>0</v>
      </c>
      <c r="BL377" s="18" t="s">
        <v>530</v>
      </c>
      <c r="BM377" s="187" t="s">
        <v>2951</v>
      </c>
    </row>
    <row r="378" spans="1:65" s="2" customFormat="1" ht="16.5" customHeight="1">
      <c r="A378" s="35"/>
      <c r="B378" s="144"/>
      <c r="C378" s="259" t="s">
        <v>2029</v>
      </c>
      <c r="D378" s="259" t="s">
        <v>526</v>
      </c>
      <c r="E378" s="260" t="s">
        <v>5840</v>
      </c>
      <c r="F378" s="261" t="s">
        <v>5841</v>
      </c>
      <c r="G378" s="262" t="s">
        <v>879</v>
      </c>
      <c r="H378" s="263">
        <v>1</v>
      </c>
      <c r="I378" s="263"/>
      <c r="J378" s="263">
        <f>ROUND(I378*H378,3)</f>
        <v>0</v>
      </c>
      <c r="K378" s="182"/>
      <c r="L378" s="36"/>
      <c r="M378" s="183" t="s">
        <v>1</v>
      </c>
      <c r="N378" s="184" t="s">
        <v>42</v>
      </c>
      <c r="O378" s="61"/>
      <c r="P378" s="185">
        <f>O378*H378</f>
        <v>0</v>
      </c>
      <c r="Q378" s="185">
        <v>0</v>
      </c>
      <c r="R378" s="185">
        <f>Q378*H378</f>
        <v>0</v>
      </c>
      <c r="S378" s="185">
        <v>0</v>
      </c>
      <c r="T378" s="186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7" t="s">
        <v>530</v>
      </c>
      <c r="AT378" s="187" t="s">
        <v>526</v>
      </c>
      <c r="AU378" s="187" t="s">
        <v>89</v>
      </c>
      <c r="AY378" s="18" t="s">
        <v>524</v>
      </c>
      <c r="BE378" s="105">
        <f>IF(N378="základná",J378,0)</f>
        <v>0</v>
      </c>
      <c r="BF378" s="105">
        <f>IF(N378="znížená",J378,0)</f>
        <v>0</v>
      </c>
      <c r="BG378" s="105">
        <f>IF(N378="zákl. prenesená",J378,0)</f>
        <v>0</v>
      </c>
      <c r="BH378" s="105">
        <f>IF(N378="zníž. prenesená",J378,0)</f>
        <v>0</v>
      </c>
      <c r="BI378" s="105">
        <f>IF(N378="nulová",J378,0)</f>
        <v>0</v>
      </c>
      <c r="BJ378" s="18" t="s">
        <v>89</v>
      </c>
      <c r="BK378" s="188">
        <f>ROUND(I378*H378,3)</f>
        <v>0</v>
      </c>
      <c r="BL378" s="18" t="s">
        <v>530</v>
      </c>
      <c r="BM378" s="187" t="s">
        <v>2967</v>
      </c>
    </row>
    <row r="379" spans="1:65" s="2" customFormat="1" ht="16.5" customHeight="1">
      <c r="A379" s="35"/>
      <c r="B379" s="144"/>
      <c r="C379" s="176" t="s">
        <v>2033</v>
      </c>
      <c r="D379" s="176" t="s">
        <v>526</v>
      </c>
      <c r="E379" s="177" t="s">
        <v>5842</v>
      </c>
      <c r="F379" s="178" t="s">
        <v>5843</v>
      </c>
      <c r="G379" s="179" t="s">
        <v>879</v>
      </c>
      <c r="H379" s="180">
        <v>1</v>
      </c>
      <c r="I379" s="181"/>
      <c r="J379" s="180">
        <f>ROUND(I379*H379,3)</f>
        <v>0</v>
      </c>
      <c r="K379" s="182"/>
      <c r="L379" s="36"/>
      <c r="M379" s="183" t="s">
        <v>1</v>
      </c>
      <c r="N379" s="184" t="s">
        <v>42</v>
      </c>
      <c r="O379" s="61"/>
      <c r="P379" s="185">
        <f>O379*H379</f>
        <v>0</v>
      </c>
      <c r="Q379" s="185">
        <v>0</v>
      </c>
      <c r="R379" s="185">
        <f>Q379*H379</f>
        <v>0</v>
      </c>
      <c r="S379" s="185">
        <v>0</v>
      </c>
      <c r="T379" s="186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7" t="s">
        <v>530</v>
      </c>
      <c r="AT379" s="187" t="s">
        <v>526</v>
      </c>
      <c r="AU379" s="187" t="s">
        <v>89</v>
      </c>
      <c r="AY379" s="18" t="s">
        <v>524</v>
      </c>
      <c r="BE379" s="105">
        <f>IF(N379="základná",J379,0)</f>
        <v>0</v>
      </c>
      <c r="BF379" s="105">
        <f>IF(N379="znížená",J379,0)</f>
        <v>0</v>
      </c>
      <c r="BG379" s="105">
        <f>IF(N379="zákl. prenesená",J379,0)</f>
        <v>0</v>
      </c>
      <c r="BH379" s="105">
        <f>IF(N379="zníž. prenesená",J379,0)</f>
        <v>0</v>
      </c>
      <c r="BI379" s="105">
        <f>IF(N379="nulová",J379,0)</f>
        <v>0</v>
      </c>
      <c r="BJ379" s="18" t="s">
        <v>89</v>
      </c>
      <c r="BK379" s="188">
        <f>ROUND(I379*H379,3)</f>
        <v>0</v>
      </c>
      <c r="BL379" s="18" t="s">
        <v>530</v>
      </c>
      <c r="BM379" s="187" t="s">
        <v>3003</v>
      </c>
    </row>
    <row r="380" spans="1:65" s="2" customFormat="1" ht="409.6">
      <c r="A380" s="35"/>
      <c r="B380" s="36"/>
      <c r="C380" s="35"/>
      <c r="D380" s="190" t="s">
        <v>3212</v>
      </c>
      <c r="E380" s="35"/>
      <c r="F380" s="231" t="s">
        <v>6033</v>
      </c>
      <c r="G380" s="35"/>
      <c r="H380" s="35"/>
      <c r="I380" s="145"/>
      <c r="J380" s="35"/>
      <c r="K380" s="35"/>
      <c r="L380" s="36"/>
      <c r="M380" s="232"/>
      <c r="N380" s="233"/>
      <c r="O380" s="61"/>
      <c r="P380" s="61"/>
      <c r="Q380" s="61"/>
      <c r="R380" s="61"/>
      <c r="S380" s="61"/>
      <c r="T380" s="62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T380" s="18" t="s">
        <v>3212</v>
      </c>
      <c r="AU380" s="18" t="s">
        <v>89</v>
      </c>
    </row>
    <row r="381" spans="1:65" s="12" customFormat="1" ht="22.95" customHeight="1">
      <c r="B381" s="163"/>
      <c r="D381" s="164" t="s">
        <v>75</v>
      </c>
      <c r="E381" s="174" t="s">
        <v>223</v>
      </c>
      <c r="F381" s="174" t="s">
        <v>5858</v>
      </c>
      <c r="I381" s="166"/>
      <c r="J381" s="175">
        <f>BK381</f>
        <v>0</v>
      </c>
      <c r="L381" s="163"/>
      <c r="M381" s="168"/>
      <c r="N381" s="169"/>
      <c r="O381" s="169"/>
      <c r="P381" s="170">
        <f>SUM(P382:P396)</f>
        <v>0</v>
      </c>
      <c r="Q381" s="169"/>
      <c r="R381" s="170">
        <f>SUM(R382:R396)</f>
        <v>0</v>
      </c>
      <c r="S381" s="169"/>
      <c r="T381" s="171">
        <f>SUM(T382:T396)</f>
        <v>0</v>
      </c>
      <c r="AR381" s="164" t="s">
        <v>83</v>
      </c>
      <c r="AT381" s="172" t="s">
        <v>75</v>
      </c>
      <c r="AU381" s="172" t="s">
        <v>83</v>
      </c>
      <c r="AY381" s="164" t="s">
        <v>524</v>
      </c>
      <c r="BK381" s="173">
        <f>SUM(BK382:BK396)</f>
        <v>0</v>
      </c>
    </row>
    <row r="382" spans="1:65" s="2" customFormat="1" ht="16.5" customHeight="1">
      <c r="A382" s="35"/>
      <c r="B382" s="144"/>
      <c r="C382" s="259" t="s">
        <v>2039</v>
      </c>
      <c r="D382" s="259" t="s">
        <v>526</v>
      </c>
      <c r="E382" s="260" t="s">
        <v>6034</v>
      </c>
      <c r="F382" s="261" t="s">
        <v>6035</v>
      </c>
      <c r="G382" s="262" t="s">
        <v>879</v>
      </c>
      <c r="H382" s="263">
        <v>3</v>
      </c>
      <c r="I382" s="263"/>
      <c r="J382" s="263">
        <f>ROUND(I382*H382,3)</f>
        <v>0</v>
      </c>
      <c r="K382" s="182"/>
      <c r="L382" s="36"/>
      <c r="M382" s="183" t="s">
        <v>1</v>
      </c>
      <c r="N382" s="184" t="s">
        <v>42</v>
      </c>
      <c r="O382" s="61"/>
      <c r="P382" s="185">
        <f>O382*H382</f>
        <v>0</v>
      </c>
      <c r="Q382" s="185">
        <v>0</v>
      </c>
      <c r="R382" s="185">
        <f>Q382*H382</f>
        <v>0</v>
      </c>
      <c r="S382" s="185">
        <v>0</v>
      </c>
      <c r="T382" s="186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7" t="s">
        <v>530</v>
      </c>
      <c r="AT382" s="187" t="s">
        <v>526</v>
      </c>
      <c r="AU382" s="187" t="s">
        <v>89</v>
      </c>
      <c r="AY382" s="18" t="s">
        <v>524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89</v>
      </c>
      <c r="BK382" s="188">
        <f>ROUND(I382*H382,3)</f>
        <v>0</v>
      </c>
      <c r="BL382" s="18" t="s">
        <v>530</v>
      </c>
      <c r="BM382" s="187" t="s">
        <v>3017</v>
      </c>
    </row>
    <row r="383" spans="1:65" s="2" customFormat="1" ht="16.5" customHeight="1">
      <c r="A383" s="35"/>
      <c r="B383" s="144"/>
      <c r="C383" s="176" t="s">
        <v>2043</v>
      </c>
      <c r="D383" s="176" t="s">
        <v>526</v>
      </c>
      <c r="E383" s="177" t="s">
        <v>6036</v>
      </c>
      <c r="F383" s="178" t="s">
        <v>6037</v>
      </c>
      <c r="G383" s="179" t="s">
        <v>879</v>
      </c>
      <c r="H383" s="180">
        <v>1</v>
      </c>
      <c r="I383" s="181"/>
      <c r="J383" s="180">
        <f>ROUND(I383*H383,3)</f>
        <v>0</v>
      </c>
      <c r="K383" s="182"/>
      <c r="L383" s="36"/>
      <c r="M383" s="183" t="s">
        <v>1</v>
      </c>
      <c r="N383" s="184" t="s">
        <v>42</v>
      </c>
      <c r="O383" s="61"/>
      <c r="P383" s="185">
        <f>O383*H383</f>
        <v>0</v>
      </c>
      <c r="Q383" s="185">
        <v>0</v>
      </c>
      <c r="R383" s="185">
        <f>Q383*H383</f>
        <v>0</v>
      </c>
      <c r="S383" s="185">
        <v>0</v>
      </c>
      <c r="T383" s="186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7" t="s">
        <v>530</v>
      </c>
      <c r="AT383" s="187" t="s">
        <v>526</v>
      </c>
      <c r="AU383" s="187" t="s">
        <v>89</v>
      </c>
      <c r="AY383" s="18" t="s">
        <v>524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89</v>
      </c>
      <c r="BK383" s="188">
        <f>ROUND(I383*H383,3)</f>
        <v>0</v>
      </c>
      <c r="BL383" s="18" t="s">
        <v>530</v>
      </c>
      <c r="BM383" s="187" t="s">
        <v>3028</v>
      </c>
    </row>
    <row r="384" spans="1:65" s="2" customFormat="1" ht="115.2">
      <c r="A384" s="35"/>
      <c r="B384" s="36"/>
      <c r="C384" s="35"/>
      <c r="D384" s="190" t="s">
        <v>3212</v>
      </c>
      <c r="E384" s="35"/>
      <c r="F384" s="231" t="s">
        <v>6038</v>
      </c>
      <c r="G384" s="35"/>
      <c r="H384" s="35"/>
      <c r="I384" s="145"/>
      <c r="J384" s="35"/>
      <c r="K384" s="35"/>
      <c r="L384" s="36"/>
      <c r="M384" s="232"/>
      <c r="N384" s="233"/>
      <c r="O384" s="61"/>
      <c r="P384" s="61"/>
      <c r="Q384" s="61"/>
      <c r="R384" s="61"/>
      <c r="S384" s="61"/>
      <c r="T384" s="62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T384" s="18" t="s">
        <v>3212</v>
      </c>
      <c r="AU384" s="18" t="s">
        <v>89</v>
      </c>
    </row>
    <row r="385" spans="1:65" s="2" customFormat="1" ht="16.5" customHeight="1">
      <c r="A385" s="35"/>
      <c r="B385" s="144"/>
      <c r="C385" s="176" t="s">
        <v>2049</v>
      </c>
      <c r="D385" s="176" t="s">
        <v>526</v>
      </c>
      <c r="E385" s="177" t="s">
        <v>6039</v>
      </c>
      <c r="F385" s="178" t="s">
        <v>6037</v>
      </c>
      <c r="G385" s="179" t="s">
        <v>879</v>
      </c>
      <c r="H385" s="180">
        <v>1</v>
      </c>
      <c r="I385" s="181"/>
      <c r="J385" s="180">
        <f>ROUND(I385*H385,3)</f>
        <v>0</v>
      </c>
      <c r="K385" s="182"/>
      <c r="L385" s="36"/>
      <c r="M385" s="183" t="s">
        <v>1</v>
      </c>
      <c r="N385" s="184" t="s">
        <v>42</v>
      </c>
      <c r="O385" s="61"/>
      <c r="P385" s="185">
        <f>O385*H385</f>
        <v>0</v>
      </c>
      <c r="Q385" s="185">
        <v>0</v>
      </c>
      <c r="R385" s="185">
        <f>Q385*H385</f>
        <v>0</v>
      </c>
      <c r="S385" s="185">
        <v>0</v>
      </c>
      <c r="T385" s="186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7" t="s">
        <v>530</v>
      </c>
      <c r="AT385" s="187" t="s">
        <v>526</v>
      </c>
      <c r="AU385" s="187" t="s">
        <v>89</v>
      </c>
      <c r="AY385" s="18" t="s">
        <v>524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89</v>
      </c>
      <c r="BK385" s="188">
        <f>ROUND(I385*H385,3)</f>
        <v>0</v>
      </c>
      <c r="BL385" s="18" t="s">
        <v>530</v>
      </c>
      <c r="BM385" s="187" t="s">
        <v>3059</v>
      </c>
    </row>
    <row r="386" spans="1:65" s="2" customFormat="1" ht="115.2">
      <c r="A386" s="35"/>
      <c r="B386" s="36"/>
      <c r="C386" s="35"/>
      <c r="D386" s="190" t="s">
        <v>3212</v>
      </c>
      <c r="E386" s="35"/>
      <c r="F386" s="231" t="s">
        <v>6038</v>
      </c>
      <c r="G386" s="35"/>
      <c r="H386" s="35"/>
      <c r="I386" s="145"/>
      <c r="J386" s="35"/>
      <c r="K386" s="35"/>
      <c r="L386" s="36"/>
      <c r="M386" s="232"/>
      <c r="N386" s="233"/>
      <c r="O386" s="61"/>
      <c r="P386" s="61"/>
      <c r="Q386" s="61"/>
      <c r="R386" s="61"/>
      <c r="S386" s="61"/>
      <c r="T386" s="62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T386" s="18" t="s">
        <v>3212</v>
      </c>
      <c r="AU386" s="18" t="s">
        <v>89</v>
      </c>
    </row>
    <row r="387" spans="1:65" s="2" customFormat="1" ht="16.5" customHeight="1">
      <c r="A387" s="35"/>
      <c r="B387" s="144"/>
      <c r="C387" s="176" t="s">
        <v>2054</v>
      </c>
      <c r="D387" s="176" t="s">
        <v>526</v>
      </c>
      <c r="E387" s="177" t="s">
        <v>6040</v>
      </c>
      <c r="F387" s="178" t="s">
        <v>5894</v>
      </c>
      <c r="G387" s="179" t="s">
        <v>879</v>
      </c>
      <c r="H387" s="180">
        <v>10</v>
      </c>
      <c r="I387" s="181"/>
      <c r="J387" s="180">
        <f>ROUND(I387*H387,3)</f>
        <v>0</v>
      </c>
      <c r="K387" s="182"/>
      <c r="L387" s="36"/>
      <c r="M387" s="183" t="s">
        <v>1</v>
      </c>
      <c r="N387" s="184" t="s">
        <v>42</v>
      </c>
      <c r="O387" s="61"/>
      <c r="P387" s="185">
        <f>O387*H387</f>
        <v>0</v>
      </c>
      <c r="Q387" s="185">
        <v>0</v>
      </c>
      <c r="R387" s="185">
        <f>Q387*H387</f>
        <v>0</v>
      </c>
      <c r="S387" s="185">
        <v>0</v>
      </c>
      <c r="T387" s="186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7" t="s">
        <v>530</v>
      </c>
      <c r="AT387" s="187" t="s">
        <v>526</v>
      </c>
      <c r="AU387" s="187" t="s">
        <v>89</v>
      </c>
      <c r="AY387" s="18" t="s">
        <v>524</v>
      </c>
      <c r="BE387" s="105">
        <f>IF(N387="základná",J387,0)</f>
        <v>0</v>
      </c>
      <c r="BF387" s="105">
        <f>IF(N387="znížená",J387,0)</f>
        <v>0</v>
      </c>
      <c r="BG387" s="105">
        <f>IF(N387="zákl. prenesená",J387,0)</f>
        <v>0</v>
      </c>
      <c r="BH387" s="105">
        <f>IF(N387="zníž. prenesená",J387,0)</f>
        <v>0</v>
      </c>
      <c r="BI387" s="105">
        <f>IF(N387="nulová",J387,0)</f>
        <v>0</v>
      </c>
      <c r="BJ387" s="18" t="s">
        <v>89</v>
      </c>
      <c r="BK387" s="188">
        <f>ROUND(I387*H387,3)</f>
        <v>0</v>
      </c>
      <c r="BL387" s="18" t="s">
        <v>530</v>
      </c>
      <c r="BM387" s="187" t="s">
        <v>3068</v>
      </c>
    </row>
    <row r="388" spans="1:65" s="2" customFormat="1" ht="38.4">
      <c r="A388" s="35"/>
      <c r="B388" s="36"/>
      <c r="C388" s="35"/>
      <c r="D388" s="190" t="s">
        <v>3212</v>
      </c>
      <c r="E388" s="35"/>
      <c r="F388" s="231" t="s">
        <v>5896</v>
      </c>
      <c r="G388" s="35"/>
      <c r="H388" s="35"/>
      <c r="I388" s="145"/>
      <c r="J388" s="35"/>
      <c r="K388" s="35"/>
      <c r="L388" s="36"/>
      <c r="M388" s="232"/>
      <c r="N388" s="233"/>
      <c r="O388" s="61"/>
      <c r="P388" s="61"/>
      <c r="Q388" s="61"/>
      <c r="R388" s="61"/>
      <c r="S388" s="61"/>
      <c r="T388" s="62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T388" s="18" t="s">
        <v>3212</v>
      </c>
      <c r="AU388" s="18" t="s">
        <v>89</v>
      </c>
    </row>
    <row r="389" spans="1:65" s="2" customFormat="1" ht="16.5" customHeight="1">
      <c r="A389" s="35"/>
      <c r="B389" s="144"/>
      <c r="C389" s="176" t="s">
        <v>2060</v>
      </c>
      <c r="D389" s="176" t="s">
        <v>526</v>
      </c>
      <c r="E389" s="177" t="s">
        <v>6041</v>
      </c>
      <c r="F389" s="178" t="s">
        <v>6042</v>
      </c>
      <c r="G389" s="179" t="s">
        <v>879</v>
      </c>
      <c r="H389" s="180">
        <v>5</v>
      </c>
      <c r="I389" s="181"/>
      <c r="J389" s="180">
        <f>ROUND(I389*H389,3)</f>
        <v>0</v>
      </c>
      <c r="K389" s="182"/>
      <c r="L389" s="36"/>
      <c r="M389" s="183" t="s">
        <v>1</v>
      </c>
      <c r="N389" s="184" t="s">
        <v>42</v>
      </c>
      <c r="O389" s="61"/>
      <c r="P389" s="185">
        <f>O389*H389</f>
        <v>0</v>
      </c>
      <c r="Q389" s="185">
        <v>0</v>
      </c>
      <c r="R389" s="185">
        <f>Q389*H389</f>
        <v>0</v>
      </c>
      <c r="S389" s="185">
        <v>0</v>
      </c>
      <c r="T389" s="186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7" t="s">
        <v>530</v>
      </c>
      <c r="AT389" s="187" t="s">
        <v>526</v>
      </c>
      <c r="AU389" s="187" t="s">
        <v>89</v>
      </c>
      <c r="AY389" s="18" t="s">
        <v>524</v>
      </c>
      <c r="BE389" s="105">
        <f>IF(N389="základná",J389,0)</f>
        <v>0</v>
      </c>
      <c r="BF389" s="105">
        <f>IF(N389="znížená",J389,0)</f>
        <v>0</v>
      </c>
      <c r="BG389" s="105">
        <f>IF(N389="zákl. prenesená",J389,0)</f>
        <v>0</v>
      </c>
      <c r="BH389" s="105">
        <f>IF(N389="zníž. prenesená",J389,0)</f>
        <v>0</v>
      </c>
      <c r="BI389" s="105">
        <f>IF(N389="nulová",J389,0)</f>
        <v>0</v>
      </c>
      <c r="BJ389" s="18" t="s">
        <v>89</v>
      </c>
      <c r="BK389" s="188">
        <f>ROUND(I389*H389,3)</f>
        <v>0</v>
      </c>
      <c r="BL389" s="18" t="s">
        <v>530</v>
      </c>
      <c r="BM389" s="187" t="s">
        <v>3079</v>
      </c>
    </row>
    <row r="390" spans="1:65" s="2" customFormat="1" ht="76.8">
      <c r="A390" s="35"/>
      <c r="B390" s="36"/>
      <c r="C390" s="35"/>
      <c r="D390" s="190" t="s">
        <v>3212</v>
      </c>
      <c r="E390" s="35"/>
      <c r="F390" s="231" t="s">
        <v>6043</v>
      </c>
      <c r="G390" s="35"/>
      <c r="H390" s="35"/>
      <c r="I390" s="145"/>
      <c r="J390" s="35"/>
      <c r="K390" s="35"/>
      <c r="L390" s="36"/>
      <c r="M390" s="232"/>
      <c r="N390" s="233"/>
      <c r="O390" s="61"/>
      <c r="P390" s="61"/>
      <c r="Q390" s="61"/>
      <c r="R390" s="61"/>
      <c r="S390" s="61"/>
      <c r="T390" s="62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T390" s="18" t="s">
        <v>3212</v>
      </c>
      <c r="AU390" s="18" t="s">
        <v>89</v>
      </c>
    </row>
    <row r="391" spans="1:65" s="2" customFormat="1" ht="16.5" customHeight="1">
      <c r="A391" s="35"/>
      <c r="B391" s="144"/>
      <c r="C391" s="176" t="s">
        <v>2067</v>
      </c>
      <c r="D391" s="176" t="s">
        <v>526</v>
      </c>
      <c r="E391" s="177" t="s">
        <v>6044</v>
      </c>
      <c r="F391" s="178" t="s">
        <v>6045</v>
      </c>
      <c r="G391" s="179" t="s">
        <v>879</v>
      </c>
      <c r="H391" s="180">
        <v>5</v>
      </c>
      <c r="I391" s="181"/>
      <c r="J391" s="180">
        <f>ROUND(I391*H391,3)</f>
        <v>0</v>
      </c>
      <c r="K391" s="182"/>
      <c r="L391" s="36"/>
      <c r="M391" s="183" t="s">
        <v>1</v>
      </c>
      <c r="N391" s="184" t="s">
        <v>42</v>
      </c>
      <c r="O391" s="61"/>
      <c r="P391" s="185">
        <f>O391*H391</f>
        <v>0</v>
      </c>
      <c r="Q391" s="185">
        <v>0</v>
      </c>
      <c r="R391" s="185">
        <f>Q391*H391</f>
        <v>0</v>
      </c>
      <c r="S391" s="185">
        <v>0</v>
      </c>
      <c r="T391" s="186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7" t="s">
        <v>530</v>
      </c>
      <c r="AT391" s="187" t="s">
        <v>526</v>
      </c>
      <c r="AU391" s="187" t="s">
        <v>89</v>
      </c>
      <c r="AY391" s="18" t="s">
        <v>524</v>
      </c>
      <c r="BE391" s="105">
        <f>IF(N391="základná",J391,0)</f>
        <v>0</v>
      </c>
      <c r="BF391" s="105">
        <f>IF(N391="znížená",J391,0)</f>
        <v>0</v>
      </c>
      <c r="BG391" s="105">
        <f>IF(N391="zákl. prenesená",J391,0)</f>
        <v>0</v>
      </c>
      <c r="BH391" s="105">
        <f>IF(N391="zníž. prenesená",J391,0)</f>
        <v>0</v>
      </c>
      <c r="BI391" s="105">
        <f>IF(N391="nulová",J391,0)</f>
        <v>0</v>
      </c>
      <c r="BJ391" s="18" t="s">
        <v>89</v>
      </c>
      <c r="BK391" s="188">
        <f>ROUND(I391*H391,3)</f>
        <v>0</v>
      </c>
      <c r="BL391" s="18" t="s">
        <v>530</v>
      </c>
      <c r="BM391" s="187" t="s">
        <v>3088</v>
      </c>
    </row>
    <row r="392" spans="1:65" s="2" customFormat="1" ht="76.8">
      <c r="A392" s="35"/>
      <c r="B392" s="36"/>
      <c r="C392" s="35"/>
      <c r="D392" s="190" t="s">
        <v>3212</v>
      </c>
      <c r="E392" s="35"/>
      <c r="F392" s="231" t="s">
        <v>6043</v>
      </c>
      <c r="G392" s="35"/>
      <c r="H392" s="35"/>
      <c r="I392" s="145"/>
      <c r="J392" s="35"/>
      <c r="K392" s="35"/>
      <c r="L392" s="36"/>
      <c r="M392" s="232"/>
      <c r="N392" s="233"/>
      <c r="O392" s="61"/>
      <c r="P392" s="61"/>
      <c r="Q392" s="61"/>
      <c r="R392" s="61"/>
      <c r="S392" s="61"/>
      <c r="T392" s="62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T392" s="18" t="s">
        <v>3212</v>
      </c>
      <c r="AU392" s="18" t="s">
        <v>89</v>
      </c>
    </row>
    <row r="393" spans="1:65" s="2" customFormat="1" ht="16.5" customHeight="1">
      <c r="A393" s="35"/>
      <c r="B393" s="144"/>
      <c r="C393" s="176" t="s">
        <v>2072</v>
      </c>
      <c r="D393" s="176" t="s">
        <v>526</v>
      </c>
      <c r="E393" s="177" t="s">
        <v>6046</v>
      </c>
      <c r="F393" s="178" t="s">
        <v>6047</v>
      </c>
      <c r="G393" s="179" t="s">
        <v>4265</v>
      </c>
      <c r="H393" s="180">
        <v>12</v>
      </c>
      <c r="I393" s="181"/>
      <c r="J393" s="180">
        <f>ROUND(I393*H393,3)</f>
        <v>0</v>
      </c>
      <c r="K393" s="182"/>
      <c r="L393" s="36"/>
      <c r="M393" s="183" t="s">
        <v>1</v>
      </c>
      <c r="N393" s="184" t="s">
        <v>42</v>
      </c>
      <c r="O393" s="61"/>
      <c r="P393" s="185">
        <f>O393*H393</f>
        <v>0</v>
      </c>
      <c r="Q393" s="185">
        <v>0</v>
      </c>
      <c r="R393" s="185">
        <f>Q393*H393</f>
        <v>0</v>
      </c>
      <c r="S393" s="185">
        <v>0</v>
      </c>
      <c r="T393" s="186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7" t="s">
        <v>530</v>
      </c>
      <c r="AT393" s="187" t="s">
        <v>526</v>
      </c>
      <c r="AU393" s="187" t="s">
        <v>89</v>
      </c>
      <c r="AY393" s="18" t="s">
        <v>524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89</v>
      </c>
      <c r="BK393" s="188">
        <f>ROUND(I393*H393,3)</f>
        <v>0</v>
      </c>
      <c r="BL393" s="18" t="s">
        <v>530</v>
      </c>
      <c r="BM393" s="187" t="s">
        <v>3099</v>
      </c>
    </row>
    <row r="394" spans="1:65" s="2" customFormat="1" ht="16.5" customHeight="1">
      <c r="A394" s="35"/>
      <c r="B394" s="144"/>
      <c r="C394" s="176" t="s">
        <v>2076</v>
      </c>
      <c r="D394" s="176" t="s">
        <v>526</v>
      </c>
      <c r="E394" s="177" t="s">
        <v>5939</v>
      </c>
      <c r="F394" s="178" t="s">
        <v>5940</v>
      </c>
      <c r="G394" s="179" t="s">
        <v>4265</v>
      </c>
      <c r="H394" s="180">
        <v>34</v>
      </c>
      <c r="I394" s="181"/>
      <c r="J394" s="180">
        <f>ROUND(I394*H394,3)</f>
        <v>0</v>
      </c>
      <c r="K394" s="182"/>
      <c r="L394" s="36"/>
      <c r="M394" s="183" t="s">
        <v>1</v>
      </c>
      <c r="N394" s="184" t="s">
        <v>42</v>
      </c>
      <c r="O394" s="61"/>
      <c r="P394" s="185">
        <f>O394*H394</f>
        <v>0</v>
      </c>
      <c r="Q394" s="185">
        <v>0</v>
      </c>
      <c r="R394" s="185">
        <f>Q394*H394</f>
        <v>0</v>
      </c>
      <c r="S394" s="185">
        <v>0</v>
      </c>
      <c r="T394" s="186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187" t="s">
        <v>530</v>
      </c>
      <c r="AT394" s="187" t="s">
        <v>526</v>
      </c>
      <c r="AU394" s="187" t="s">
        <v>89</v>
      </c>
      <c r="AY394" s="18" t="s">
        <v>524</v>
      </c>
      <c r="BE394" s="105">
        <f>IF(N394="základná",J394,0)</f>
        <v>0</v>
      </c>
      <c r="BF394" s="105">
        <f>IF(N394="znížená",J394,0)</f>
        <v>0</v>
      </c>
      <c r="BG394" s="105">
        <f>IF(N394="zákl. prenesená",J394,0)</f>
        <v>0</v>
      </c>
      <c r="BH394" s="105">
        <f>IF(N394="zníž. prenesená",J394,0)</f>
        <v>0</v>
      </c>
      <c r="BI394" s="105">
        <f>IF(N394="nulová",J394,0)</f>
        <v>0</v>
      </c>
      <c r="BJ394" s="18" t="s">
        <v>89</v>
      </c>
      <c r="BK394" s="188">
        <f>ROUND(I394*H394,3)</f>
        <v>0</v>
      </c>
      <c r="BL394" s="18" t="s">
        <v>530</v>
      </c>
      <c r="BM394" s="187" t="s">
        <v>3110</v>
      </c>
    </row>
    <row r="395" spans="1:65" s="2" customFormat="1" ht="16.5" customHeight="1">
      <c r="A395" s="35"/>
      <c r="B395" s="144"/>
      <c r="C395" s="176" t="s">
        <v>2081</v>
      </c>
      <c r="D395" s="176" t="s">
        <v>526</v>
      </c>
      <c r="E395" s="177" t="s">
        <v>5941</v>
      </c>
      <c r="F395" s="178" t="s">
        <v>5942</v>
      </c>
      <c r="G395" s="179" t="s">
        <v>4265</v>
      </c>
      <c r="H395" s="180">
        <v>11</v>
      </c>
      <c r="I395" s="181"/>
      <c r="J395" s="180">
        <f>ROUND(I395*H395,3)</f>
        <v>0</v>
      </c>
      <c r="K395" s="182"/>
      <c r="L395" s="36"/>
      <c r="M395" s="183" t="s">
        <v>1</v>
      </c>
      <c r="N395" s="184" t="s">
        <v>42</v>
      </c>
      <c r="O395" s="61"/>
      <c r="P395" s="185">
        <f>O395*H395</f>
        <v>0</v>
      </c>
      <c r="Q395" s="185">
        <v>0</v>
      </c>
      <c r="R395" s="185">
        <f>Q395*H395</f>
        <v>0</v>
      </c>
      <c r="S395" s="185">
        <v>0</v>
      </c>
      <c r="T395" s="186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87" t="s">
        <v>530</v>
      </c>
      <c r="AT395" s="187" t="s">
        <v>526</v>
      </c>
      <c r="AU395" s="187" t="s">
        <v>89</v>
      </c>
      <c r="AY395" s="18" t="s">
        <v>524</v>
      </c>
      <c r="BE395" s="105">
        <f>IF(N395="základná",J395,0)</f>
        <v>0</v>
      </c>
      <c r="BF395" s="105">
        <f>IF(N395="znížená",J395,0)</f>
        <v>0</v>
      </c>
      <c r="BG395" s="105">
        <f>IF(N395="zákl. prenesená",J395,0)</f>
        <v>0</v>
      </c>
      <c r="BH395" s="105">
        <f>IF(N395="zníž. prenesená",J395,0)</f>
        <v>0</v>
      </c>
      <c r="BI395" s="105">
        <f>IF(N395="nulová",J395,0)</f>
        <v>0</v>
      </c>
      <c r="BJ395" s="18" t="s">
        <v>89</v>
      </c>
      <c r="BK395" s="188">
        <f>ROUND(I395*H395,3)</f>
        <v>0</v>
      </c>
      <c r="BL395" s="18" t="s">
        <v>530</v>
      </c>
      <c r="BM395" s="187" t="s">
        <v>3119</v>
      </c>
    </row>
    <row r="396" spans="1:65" s="2" customFormat="1" ht="86.4">
      <c r="A396" s="35"/>
      <c r="B396" s="36"/>
      <c r="C396" s="35"/>
      <c r="D396" s="190" t="s">
        <v>3212</v>
      </c>
      <c r="E396" s="35"/>
      <c r="F396" s="231" t="s">
        <v>5946</v>
      </c>
      <c r="G396" s="35"/>
      <c r="H396" s="35"/>
      <c r="I396" s="145"/>
      <c r="J396" s="35"/>
      <c r="K396" s="35"/>
      <c r="L396" s="36"/>
      <c r="M396" s="232"/>
      <c r="N396" s="233"/>
      <c r="O396" s="61"/>
      <c r="P396" s="61"/>
      <c r="Q396" s="61"/>
      <c r="R396" s="61"/>
      <c r="S396" s="61"/>
      <c r="T396" s="62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T396" s="18" t="s">
        <v>3212</v>
      </c>
      <c r="AU396" s="18" t="s">
        <v>89</v>
      </c>
    </row>
    <row r="397" spans="1:65" s="12" customFormat="1" ht="22.95" customHeight="1">
      <c r="B397" s="163"/>
      <c r="D397" s="164" t="s">
        <v>75</v>
      </c>
      <c r="E397" s="174" t="s">
        <v>5968</v>
      </c>
      <c r="F397" s="174" t="s">
        <v>5969</v>
      </c>
      <c r="I397" s="166"/>
      <c r="J397" s="175">
        <f>BK397</f>
        <v>0</v>
      </c>
      <c r="L397" s="163"/>
      <c r="M397" s="168"/>
      <c r="N397" s="169"/>
      <c r="O397" s="169"/>
      <c r="P397" s="170">
        <f>P398</f>
        <v>0</v>
      </c>
      <c r="Q397" s="169"/>
      <c r="R397" s="170">
        <f>R398</f>
        <v>0</v>
      </c>
      <c r="S397" s="169"/>
      <c r="T397" s="171">
        <f>T398</f>
        <v>0</v>
      </c>
      <c r="AR397" s="164" t="s">
        <v>83</v>
      </c>
      <c r="AT397" s="172" t="s">
        <v>75</v>
      </c>
      <c r="AU397" s="172" t="s">
        <v>83</v>
      </c>
      <c r="AY397" s="164" t="s">
        <v>524</v>
      </c>
      <c r="BK397" s="173">
        <f>BK398</f>
        <v>0</v>
      </c>
    </row>
    <row r="398" spans="1:65" s="2" customFormat="1" ht="16.5" customHeight="1">
      <c r="A398" s="35"/>
      <c r="B398" s="144"/>
      <c r="C398" s="176" t="s">
        <v>2085</v>
      </c>
      <c r="D398" s="176" t="s">
        <v>526</v>
      </c>
      <c r="E398" s="177" t="s">
        <v>5978</v>
      </c>
      <c r="F398" s="178" t="s">
        <v>5979</v>
      </c>
      <c r="G398" s="179" t="s">
        <v>4265</v>
      </c>
      <c r="H398" s="180">
        <v>12</v>
      </c>
      <c r="I398" s="181"/>
      <c r="J398" s="180">
        <f>ROUND(I398*H398,3)</f>
        <v>0</v>
      </c>
      <c r="K398" s="182"/>
      <c r="L398" s="36"/>
      <c r="M398" s="183" t="s">
        <v>1</v>
      </c>
      <c r="N398" s="184" t="s">
        <v>42</v>
      </c>
      <c r="O398" s="61"/>
      <c r="P398" s="185">
        <f>O398*H398</f>
        <v>0</v>
      </c>
      <c r="Q398" s="185">
        <v>0</v>
      </c>
      <c r="R398" s="185">
        <f>Q398*H398</f>
        <v>0</v>
      </c>
      <c r="S398" s="185">
        <v>0</v>
      </c>
      <c r="T398" s="186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7" t="s">
        <v>530</v>
      </c>
      <c r="AT398" s="187" t="s">
        <v>526</v>
      </c>
      <c r="AU398" s="187" t="s">
        <v>89</v>
      </c>
      <c r="AY398" s="18" t="s">
        <v>524</v>
      </c>
      <c r="BE398" s="105">
        <f>IF(N398="základná",J398,0)</f>
        <v>0</v>
      </c>
      <c r="BF398" s="105">
        <f>IF(N398="znížená",J398,0)</f>
        <v>0</v>
      </c>
      <c r="BG398" s="105">
        <f>IF(N398="zákl. prenesená",J398,0)</f>
        <v>0</v>
      </c>
      <c r="BH398" s="105">
        <f>IF(N398="zníž. prenesená",J398,0)</f>
        <v>0</v>
      </c>
      <c r="BI398" s="105">
        <f>IF(N398="nulová",J398,0)</f>
        <v>0</v>
      </c>
      <c r="BJ398" s="18" t="s">
        <v>89</v>
      </c>
      <c r="BK398" s="188">
        <f>ROUND(I398*H398,3)</f>
        <v>0</v>
      </c>
      <c r="BL398" s="18" t="s">
        <v>530</v>
      </c>
      <c r="BM398" s="187" t="s">
        <v>3126</v>
      </c>
    </row>
    <row r="399" spans="1:65" s="12" customFormat="1" ht="22.95" customHeight="1">
      <c r="B399" s="163"/>
      <c r="D399" s="164" t="s">
        <v>75</v>
      </c>
      <c r="E399" s="174" t="s">
        <v>5982</v>
      </c>
      <c r="F399" s="174" t="s">
        <v>5983</v>
      </c>
      <c r="I399" s="166"/>
      <c r="J399" s="175">
        <f>BK399</f>
        <v>0</v>
      </c>
      <c r="L399" s="163"/>
      <c r="M399" s="168"/>
      <c r="N399" s="169"/>
      <c r="O399" s="169"/>
      <c r="P399" s="170">
        <f>P400</f>
        <v>0</v>
      </c>
      <c r="Q399" s="169"/>
      <c r="R399" s="170">
        <f>R400</f>
        <v>0</v>
      </c>
      <c r="S399" s="169"/>
      <c r="T399" s="171">
        <f>T400</f>
        <v>0</v>
      </c>
      <c r="AR399" s="164" t="s">
        <v>83</v>
      </c>
      <c r="AT399" s="172" t="s">
        <v>75</v>
      </c>
      <c r="AU399" s="172" t="s">
        <v>83</v>
      </c>
      <c r="AY399" s="164" t="s">
        <v>524</v>
      </c>
      <c r="BK399" s="173">
        <f>BK400</f>
        <v>0</v>
      </c>
    </row>
    <row r="400" spans="1:65" s="2" customFormat="1" ht="21.75" customHeight="1">
      <c r="A400" s="35"/>
      <c r="B400" s="144"/>
      <c r="C400" s="176" t="s">
        <v>2091</v>
      </c>
      <c r="D400" s="176" t="s">
        <v>526</v>
      </c>
      <c r="E400" s="177" t="s">
        <v>5984</v>
      </c>
      <c r="F400" s="178" t="s">
        <v>5985</v>
      </c>
      <c r="G400" s="179" t="s">
        <v>529</v>
      </c>
      <c r="H400" s="180">
        <v>81</v>
      </c>
      <c r="I400" s="181"/>
      <c r="J400" s="180">
        <f>ROUND(I400*H400,3)</f>
        <v>0</v>
      </c>
      <c r="K400" s="182"/>
      <c r="L400" s="36"/>
      <c r="M400" s="183" t="s">
        <v>1</v>
      </c>
      <c r="N400" s="184" t="s">
        <v>42</v>
      </c>
      <c r="O400" s="61"/>
      <c r="P400" s="185">
        <f>O400*H400</f>
        <v>0</v>
      </c>
      <c r="Q400" s="185">
        <v>0</v>
      </c>
      <c r="R400" s="185">
        <f>Q400*H400</f>
        <v>0</v>
      </c>
      <c r="S400" s="185">
        <v>0</v>
      </c>
      <c r="T400" s="186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7" t="s">
        <v>530</v>
      </c>
      <c r="AT400" s="187" t="s">
        <v>526</v>
      </c>
      <c r="AU400" s="187" t="s">
        <v>89</v>
      </c>
      <c r="AY400" s="18" t="s">
        <v>524</v>
      </c>
      <c r="BE400" s="105">
        <f>IF(N400="základná",J400,0)</f>
        <v>0</v>
      </c>
      <c r="BF400" s="105">
        <f>IF(N400="znížená",J400,0)</f>
        <v>0</v>
      </c>
      <c r="BG400" s="105">
        <f>IF(N400="zákl. prenesená",J400,0)</f>
        <v>0</v>
      </c>
      <c r="BH400" s="105">
        <f>IF(N400="zníž. prenesená",J400,0)</f>
        <v>0</v>
      </c>
      <c r="BI400" s="105">
        <f>IF(N400="nulová",J400,0)</f>
        <v>0</v>
      </c>
      <c r="BJ400" s="18" t="s">
        <v>89</v>
      </c>
      <c r="BK400" s="188">
        <f>ROUND(I400*H400,3)</f>
        <v>0</v>
      </c>
      <c r="BL400" s="18" t="s">
        <v>530</v>
      </c>
      <c r="BM400" s="187" t="s">
        <v>3193</v>
      </c>
    </row>
    <row r="401" spans="1:65" s="12" customFormat="1" ht="25.95" customHeight="1">
      <c r="B401" s="163"/>
      <c r="D401" s="164" t="s">
        <v>75</v>
      </c>
      <c r="E401" s="165" t="s">
        <v>6048</v>
      </c>
      <c r="F401" s="165" t="s">
        <v>6049</v>
      </c>
      <c r="I401" s="166"/>
      <c r="J401" s="167">
        <f>BK401</f>
        <v>0</v>
      </c>
      <c r="L401" s="163"/>
      <c r="M401" s="168"/>
      <c r="N401" s="169"/>
      <c r="O401" s="169"/>
      <c r="P401" s="170">
        <f>P402+P405+P408+P410+P413</f>
        <v>0</v>
      </c>
      <c r="Q401" s="169"/>
      <c r="R401" s="170">
        <f>R402+R405+R408+R410+R413</f>
        <v>0</v>
      </c>
      <c r="S401" s="169"/>
      <c r="T401" s="171">
        <f>T402+T405+T408+T410+T413</f>
        <v>0</v>
      </c>
      <c r="AR401" s="164" t="s">
        <v>83</v>
      </c>
      <c r="AT401" s="172" t="s">
        <v>75</v>
      </c>
      <c r="AU401" s="172" t="s">
        <v>76</v>
      </c>
      <c r="AY401" s="164" t="s">
        <v>524</v>
      </c>
      <c r="BK401" s="173">
        <f>BK402+BK405+BK408+BK410+BK413</f>
        <v>0</v>
      </c>
    </row>
    <row r="402" spans="1:65" s="12" customFormat="1" ht="22.95" customHeight="1">
      <c r="B402" s="163"/>
      <c r="D402" s="164" t="s">
        <v>75</v>
      </c>
      <c r="E402" s="174" t="s">
        <v>6050</v>
      </c>
      <c r="F402" s="174" t="s">
        <v>6051</v>
      </c>
      <c r="I402" s="166"/>
      <c r="J402" s="175">
        <f>BK402</f>
        <v>0</v>
      </c>
      <c r="L402" s="163"/>
      <c r="M402" s="168"/>
      <c r="N402" s="169"/>
      <c r="O402" s="169"/>
      <c r="P402" s="170">
        <f>SUM(P403:P404)</f>
        <v>0</v>
      </c>
      <c r="Q402" s="169"/>
      <c r="R402" s="170">
        <f>SUM(R403:R404)</f>
        <v>0</v>
      </c>
      <c r="S402" s="169"/>
      <c r="T402" s="171">
        <f>SUM(T403:T404)</f>
        <v>0</v>
      </c>
      <c r="AR402" s="164" t="s">
        <v>83</v>
      </c>
      <c r="AT402" s="172" t="s">
        <v>75</v>
      </c>
      <c r="AU402" s="172" t="s">
        <v>83</v>
      </c>
      <c r="AY402" s="164" t="s">
        <v>524</v>
      </c>
      <c r="BK402" s="173">
        <f>SUM(BK403:BK404)</f>
        <v>0</v>
      </c>
    </row>
    <row r="403" spans="1:65" s="2" customFormat="1" ht="16.5" customHeight="1">
      <c r="A403" s="35"/>
      <c r="B403" s="144"/>
      <c r="C403" s="259" t="s">
        <v>2097</v>
      </c>
      <c r="D403" s="259" t="s">
        <v>526</v>
      </c>
      <c r="E403" s="260" t="s">
        <v>126</v>
      </c>
      <c r="F403" s="261" t="s">
        <v>6051</v>
      </c>
      <c r="G403" s="262" t="s">
        <v>879</v>
      </c>
      <c r="H403" s="263">
        <v>17</v>
      </c>
      <c r="I403" s="263"/>
      <c r="J403" s="263">
        <f>ROUND(I403*H403,3)</f>
        <v>0</v>
      </c>
      <c r="K403" s="182"/>
      <c r="L403" s="36"/>
      <c r="M403" s="183" t="s">
        <v>1</v>
      </c>
      <c r="N403" s="184" t="s">
        <v>42</v>
      </c>
      <c r="O403" s="61"/>
      <c r="P403" s="185">
        <f>O403*H403</f>
        <v>0</v>
      </c>
      <c r="Q403" s="185">
        <v>0</v>
      </c>
      <c r="R403" s="185">
        <f>Q403*H403</f>
        <v>0</v>
      </c>
      <c r="S403" s="185">
        <v>0</v>
      </c>
      <c r="T403" s="186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7" t="s">
        <v>530</v>
      </c>
      <c r="AT403" s="187" t="s">
        <v>526</v>
      </c>
      <c r="AU403" s="187" t="s">
        <v>89</v>
      </c>
      <c r="AY403" s="18" t="s">
        <v>524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89</v>
      </c>
      <c r="BK403" s="188">
        <f>ROUND(I403*H403,3)</f>
        <v>0</v>
      </c>
      <c r="BL403" s="18" t="s">
        <v>530</v>
      </c>
      <c r="BM403" s="187" t="s">
        <v>6052</v>
      </c>
    </row>
    <row r="404" spans="1:65" s="2" customFormat="1" ht="96">
      <c r="A404" s="35"/>
      <c r="B404" s="36"/>
      <c r="C404" s="35"/>
      <c r="D404" s="190" t="s">
        <v>3212</v>
      </c>
      <c r="E404" s="35"/>
      <c r="F404" s="231" t="s">
        <v>6053</v>
      </c>
      <c r="G404" s="35"/>
      <c r="H404" s="35"/>
      <c r="I404" s="145"/>
      <c r="J404" s="35"/>
      <c r="K404" s="35"/>
      <c r="L404" s="36"/>
      <c r="M404" s="232"/>
      <c r="N404" s="233"/>
      <c r="O404" s="61"/>
      <c r="P404" s="61"/>
      <c r="Q404" s="61"/>
      <c r="R404" s="61"/>
      <c r="S404" s="61"/>
      <c r="T404" s="62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T404" s="18" t="s">
        <v>3212</v>
      </c>
      <c r="AU404" s="18" t="s">
        <v>89</v>
      </c>
    </row>
    <row r="405" spans="1:65" s="12" customFormat="1" ht="22.95" customHeight="1">
      <c r="B405" s="163"/>
      <c r="D405" s="164" t="s">
        <v>75</v>
      </c>
      <c r="E405" s="174" t="s">
        <v>6054</v>
      </c>
      <c r="F405" s="174" t="s">
        <v>6055</v>
      </c>
      <c r="I405" s="166"/>
      <c r="J405" s="175">
        <f>BK405</f>
        <v>0</v>
      </c>
      <c r="L405" s="163"/>
      <c r="M405" s="168"/>
      <c r="N405" s="169"/>
      <c r="O405" s="169"/>
      <c r="P405" s="170">
        <f>SUM(P406:P407)</f>
        <v>0</v>
      </c>
      <c r="Q405" s="169"/>
      <c r="R405" s="170">
        <f>SUM(R406:R407)</f>
        <v>0</v>
      </c>
      <c r="S405" s="169"/>
      <c r="T405" s="171">
        <f>SUM(T406:T407)</f>
        <v>0</v>
      </c>
      <c r="AR405" s="164" t="s">
        <v>83</v>
      </c>
      <c r="AT405" s="172" t="s">
        <v>75</v>
      </c>
      <c r="AU405" s="172" t="s">
        <v>83</v>
      </c>
      <c r="AY405" s="164" t="s">
        <v>524</v>
      </c>
      <c r="BK405" s="173">
        <f>SUM(BK406:BK407)</f>
        <v>0</v>
      </c>
    </row>
    <row r="406" spans="1:65" s="2" customFormat="1" ht="16.5" customHeight="1">
      <c r="A406" s="35"/>
      <c r="B406" s="144"/>
      <c r="C406" s="176" t="s">
        <v>2112</v>
      </c>
      <c r="D406" s="176" t="s">
        <v>526</v>
      </c>
      <c r="E406" s="177" t="s">
        <v>6056</v>
      </c>
      <c r="F406" s="178" t="s">
        <v>6057</v>
      </c>
      <c r="G406" s="179" t="s">
        <v>879</v>
      </c>
      <c r="H406" s="180">
        <v>15</v>
      </c>
      <c r="I406" s="181"/>
      <c r="J406" s="180">
        <f>ROUND(I406*H406,3)</f>
        <v>0</v>
      </c>
      <c r="K406" s="182"/>
      <c r="L406" s="36"/>
      <c r="M406" s="183" t="s">
        <v>1</v>
      </c>
      <c r="N406" s="184" t="s">
        <v>42</v>
      </c>
      <c r="O406" s="61"/>
      <c r="P406" s="185">
        <f>O406*H406</f>
        <v>0</v>
      </c>
      <c r="Q406" s="185">
        <v>0</v>
      </c>
      <c r="R406" s="185">
        <f>Q406*H406</f>
        <v>0</v>
      </c>
      <c r="S406" s="185">
        <v>0</v>
      </c>
      <c r="T406" s="186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7" t="s">
        <v>530</v>
      </c>
      <c r="AT406" s="187" t="s">
        <v>526</v>
      </c>
      <c r="AU406" s="187" t="s">
        <v>89</v>
      </c>
      <c r="AY406" s="18" t="s">
        <v>524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89</v>
      </c>
      <c r="BK406" s="188">
        <f>ROUND(I406*H406,3)</f>
        <v>0</v>
      </c>
      <c r="BL406" s="18" t="s">
        <v>530</v>
      </c>
      <c r="BM406" s="187" t="s">
        <v>3203</v>
      </c>
    </row>
    <row r="407" spans="1:65" s="2" customFormat="1" ht="28.8">
      <c r="A407" s="35"/>
      <c r="B407" s="36"/>
      <c r="C407" s="35"/>
      <c r="D407" s="190" t="s">
        <v>3212</v>
      </c>
      <c r="E407" s="35"/>
      <c r="F407" s="231" t="s">
        <v>6058</v>
      </c>
      <c r="G407" s="35"/>
      <c r="H407" s="35"/>
      <c r="I407" s="145"/>
      <c r="J407" s="35"/>
      <c r="K407" s="35"/>
      <c r="L407" s="36"/>
      <c r="M407" s="232"/>
      <c r="N407" s="233"/>
      <c r="O407" s="61"/>
      <c r="P407" s="61"/>
      <c r="Q407" s="61"/>
      <c r="R407" s="61"/>
      <c r="S407" s="61"/>
      <c r="T407" s="62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T407" s="18" t="s">
        <v>3212</v>
      </c>
      <c r="AU407" s="18" t="s">
        <v>89</v>
      </c>
    </row>
    <row r="408" spans="1:65" s="12" customFormat="1" ht="22.95" customHeight="1">
      <c r="B408" s="163"/>
      <c r="D408" s="164" t="s">
        <v>75</v>
      </c>
      <c r="E408" s="174" t="s">
        <v>6059</v>
      </c>
      <c r="F408" s="174" t="s">
        <v>6060</v>
      </c>
      <c r="I408" s="166"/>
      <c r="J408" s="175">
        <f>BK408</f>
        <v>0</v>
      </c>
      <c r="L408" s="163"/>
      <c r="M408" s="168"/>
      <c r="N408" s="169"/>
      <c r="O408" s="169"/>
      <c r="P408" s="170">
        <f>P409</f>
        <v>0</v>
      </c>
      <c r="Q408" s="169"/>
      <c r="R408" s="170">
        <f>R409</f>
        <v>0</v>
      </c>
      <c r="S408" s="169"/>
      <c r="T408" s="171">
        <f>T409</f>
        <v>0</v>
      </c>
      <c r="AR408" s="164" t="s">
        <v>83</v>
      </c>
      <c r="AT408" s="172" t="s">
        <v>75</v>
      </c>
      <c r="AU408" s="172" t="s">
        <v>83</v>
      </c>
      <c r="AY408" s="164" t="s">
        <v>524</v>
      </c>
      <c r="BK408" s="173">
        <f>BK409</f>
        <v>0</v>
      </c>
    </row>
    <row r="409" spans="1:65" s="2" customFormat="1" ht="16.5" customHeight="1">
      <c r="A409" s="35"/>
      <c r="B409" s="144"/>
      <c r="C409" s="176" t="s">
        <v>2117</v>
      </c>
      <c r="D409" s="176" t="s">
        <v>526</v>
      </c>
      <c r="E409" s="177" t="s">
        <v>6061</v>
      </c>
      <c r="F409" s="178" t="s">
        <v>6062</v>
      </c>
      <c r="G409" s="179" t="s">
        <v>879</v>
      </c>
      <c r="H409" s="180">
        <v>1</v>
      </c>
      <c r="I409" s="181"/>
      <c r="J409" s="180">
        <f>ROUND(I409*H409,3)</f>
        <v>0</v>
      </c>
      <c r="K409" s="182"/>
      <c r="L409" s="36"/>
      <c r="M409" s="183" t="s">
        <v>1</v>
      </c>
      <c r="N409" s="184" t="s">
        <v>42</v>
      </c>
      <c r="O409" s="61"/>
      <c r="P409" s="185">
        <f>O409*H409</f>
        <v>0</v>
      </c>
      <c r="Q409" s="185">
        <v>0</v>
      </c>
      <c r="R409" s="185">
        <f>Q409*H409</f>
        <v>0</v>
      </c>
      <c r="S409" s="185">
        <v>0</v>
      </c>
      <c r="T409" s="186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7" t="s">
        <v>530</v>
      </c>
      <c r="AT409" s="187" t="s">
        <v>526</v>
      </c>
      <c r="AU409" s="187" t="s">
        <v>89</v>
      </c>
      <c r="AY409" s="18" t="s">
        <v>524</v>
      </c>
      <c r="BE409" s="105">
        <f>IF(N409="základná",J409,0)</f>
        <v>0</v>
      </c>
      <c r="BF409" s="105">
        <f>IF(N409="znížená",J409,0)</f>
        <v>0</v>
      </c>
      <c r="BG409" s="105">
        <f>IF(N409="zákl. prenesená",J409,0)</f>
        <v>0</v>
      </c>
      <c r="BH409" s="105">
        <f>IF(N409="zníž. prenesená",J409,0)</f>
        <v>0</v>
      </c>
      <c r="BI409" s="105">
        <f>IF(N409="nulová",J409,0)</f>
        <v>0</v>
      </c>
      <c r="BJ409" s="18" t="s">
        <v>89</v>
      </c>
      <c r="BK409" s="188">
        <f>ROUND(I409*H409,3)</f>
        <v>0</v>
      </c>
      <c r="BL409" s="18" t="s">
        <v>530</v>
      </c>
      <c r="BM409" s="187" t="s">
        <v>3216</v>
      </c>
    </row>
    <row r="410" spans="1:65" s="12" customFormat="1" ht="22.95" customHeight="1">
      <c r="B410" s="163"/>
      <c r="D410" s="164" t="s">
        <v>75</v>
      </c>
      <c r="E410" s="174" t="s">
        <v>5968</v>
      </c>
      <c r="F410" s="174" t="s">
        <v>5969</v>
      </c>
      <c r="I410" s="166"/>
      <c r="J410" s="175">
        <f>BK410</f>
        <v>0</v>
      </c>
      <c r="L410" s="163"/>
      <c r="M410" s="168"/>
      <c r="N410" s="169"/>
      <c r="O410" s="169"/>
      <c r="P410" s="170">
        <f>SUM(P411:P412)</f>
        <v>0</v>
      </c>
      <c r="Q410" s="169"/>
      <c r="R410" s="170">
        <f>SUM(R411:R412)</f>
        <v>0</v>
      </c>
      <c r="S410" s="169"/>
      <c r="T410" s="171">
        <f>SUM(T411:T412)</f>
        <v>0</v>
      </c>
      <c r="AR410" s="164" t="s">
        <v>83</v>
      </c>
      <c r="AT410" s="172" t="s">
        <v>75</v>
      </c>
      <c r="AU410" s="172" t="s">
        <v>83</v>
      </c>
      <c r="AY410" s="164" t="s">
        <v>524</v>
      </c>
      <c r="BK410" s="173">
        <f>SUM(BK411:BK412)</f>
        <v>0</v>
      </c>
    </row>
    <row r="411" spans="1:65" s="2" customFormat="1" ht="16.5" customHeight="1">
      <c r="A411" s="35"/>
      <c r="B411" s="144"/>
      <c r="C411" s="176" t="s">
        <v>2121</v>
      </c>
      <c r="D411" s="176" t="s">
        <v>526</v>
      </c>
      <c r="E411" s="177" t="s">
        <v>5970</v>
      </c>
      <c r="F411" s="178" t="s">
        <v>5971</v>
      </c>
      <c r="G411" s="179" t="s">
        <v>4265</v>
      </c>
      <c r="H411" s="180">
        <v>34</v>
      </c>
      <c r="I411" s="181"/>
      <c r="J411" s="180">
        <f>ROUND(I411*H411,3)</f>
        <v>0</v>
      </c>
      <c r="K411" s="182"/>
      <c r="L411" s="36"/>
      <c r="M411" s="183" t="s">
        <v>1</v>
      </c>
      <c r="N411" s="184" t="s">
        <v>42</v>
      </c>
      <c r="O411" s="61"/>
      <c r="P411" s="185">
        <f>O411*H411</f>
        <v>0</v>
      </c>
      <c r="Q411" s="185">
        <v>0</v>
      </c>
      <c r="R411" s="185">
        <f>Q411*H411</f>
        <v>0</v>
      </c>
      <c r="S411" s="185">
        <v>0</v>
      </c>
      <c r="T411" s="186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7" t="s">
        <v>530</v>
      </c>
      <c r="AT411" s="187" t="s">
        <v>526</v>
      </c>
      <c r="AU411" s="187" t="s">
        <v>89</v>
      </c>
      <c r="AY411" s="18" t="s">
        <v>524</v>
      </c>
      <c r="BE411" s="105">
        <f>IF(N411="základná",J411,0)</f>
        <v>0</v>
      </c>
      <c r="BF411" s="105">
        <f>IF(N411="znížená",J411,0)</f>
        <v>0</v>
      </c>
      <c r="BG411" s="105">
        <f>IF(N411="zákl. prenesená",J411,0)</f>
        <v>0</v>
      </c>
      <c r="BH411" s="105">
        <f>IF(N411="zníž. prenesená",J411,0)</f>
        <v>0</v>
      </c>
      <c r="BI411" s="105">
        <f>IF(N411="nulová",J411,0)</f>
        <v>0</v>
      </c>
      <c r="BJ411" s="18" t="s">
        <v>89</v>
      </c>
      <c r="BK411" s="188">
        <f>ROUND(I411*H411,3)</f>
        <v>0</v>
      </c>
      <c r="BL411" s="18" t="s">
        <v>530</v>
      </c>
      <c r="BM411" s="187" t="s">
        <v>3227</v>
      </c>
    </row>
    <row r="412" spans="1:65" s="2" customFormat="1" ht="16.5" customHeight="1">
      <c r="A412" s="35"/>
      <c r="B412" s="144"/>
      <c r="C412" s="176" t="s">
        <v>2149</v>
      </c>
      <c r="D412" s="176" t="s">
        <v>526</v>
      </c>
      <c r="E412" s="177" t="s">
        <v>5972</v>
      </c>
      <c r="F412" s="178" t="s">
        <v>5973</v>
      </c>
      <c r="G412" s="179" t="s">
        <v>4265</v>
      </c>
      <c r="H412" s="180">
        <v>24</v>
      </c>
      <c r="I412" s="181"/>
      <c r="J412" s="180">
        <f>ROUND(I412*H412,3)</f>
        <v>0</v>
      </c>
      <c r="K412" s="182"/>
      <c r="L412" s="36"/>
      <c r="M412" s="183" t="s">
        <v>1</v>
      </c>
      <c r="N412" s="184" t="s">
        <v>42</v>
      </c>
      <c r="O412" s="61"/>
      <c r="P412" s="185">
        <f>O412*H412</f>
        <v>0</v>
      </c>
      <c r="Q412" s="185">
        <v>0</v>
      </c>
      <c r="R412" s="185">
        <f>Q412*H412</f>
        <v>0</v>
      </c>
      <c r="S412" s="185">
        <v>0</v>
      </c>
      <c r="T412" s="186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7" t="s">
        <v>530</v>
      </c>
      <c r="AT412" s="187" t="s">
        <v>526</v>
      </c>
      <c r="AU412" s="187" t="s">
        <v>89</v>
      </c>
      <c r="AY412" s="18" t="s">
        <v>524</v>
      </c>
      <c r="BE412" s="105">
        <f>IF(N412="základná",J412,0)</f>
        <v>0</v>
      </c>
      <c r="BF412" s="105">
        <f>IF(N412="znížená",J412,0)</f>
        <v>0</v>
      </c>
      <c r="BG412" s="105">
        <f>IF(N412="zákl. prenesená",J412,0)</f>
        <v>0</v>
      </c>
      <c r="BH412" s="105">
        <f>IF(N412="zníž. prenesená",J412,0)</f>
        <v>0</v>
      </c>
      <c r="BI412" s="105">
        <f>IF(N412="nulová",J412,0)</f>
        <v>0</v>
      </c>
      <c r="BJ412" s="18" t="s">
        <v>89</v>
      </c>
      <c r="BK412" s="188">
        <f>ROUND(I412*H412,3)</f>
        <v>0</v>
      </c>
      <c r="BL412" s="18" t="s">
        <v>530</v>
      </c>
      <c r="BM412" s="187" t="s">
        <v>3238</v>
      </c>
    </row>
    <row r="413" spans="1:65" s="12" customFormat="1" ht="22.95" customHeight="1">
      <c r="B413" s="163"/>
      <c r="D413" s="164" t="s">
        <v>75</v>
      </c>
      <c r="E413" s="174" t="s">
        <v>5982</v>
      </c>
      <c r="F413" s="174" t="s">
        <v>5983</v>
      </c>
      <c r="I413" s="166"/>
      <c r="J413" s="175">
        <f>BK413</f>
        <v>0</v>
      </c>
      <c r="L413" s="163"/>
      <c r="M413" s="168"/>
      <c r="N413" s="169"/>
      <c r="O413" s="169"/>
      <c r="P413" s="170">
        <f>SUM(P414:P415)</f>
        <v>0</v>
      </c>
      <c r="Q413" s="169"/>
      <c r="R413" s="170">
        <f>SUM(R414:R415)</f>
        <v>0</v>
      </c>
      <c r="S413" s="169"/>
      <c r="T413" s="171">
        <f>SUM(T414:T415)</f>
        <v>0</v>
      </c>
      <c r="AR413" s="164" t="s">
        <v>83</v>
      </c>
      <c r="AT413" s="172" t="s">
        <v>75</v>
      </c>
      <c r="AU413" s="172" t="s">
        <v>83</v>
      </c>
      <c r="AY413" s="164" t="s">
        <v>524</v>
      </c>
      <c r="BK413" s="173">
        <f>SUM(BK414:BK415)</f>
        <v>0</v>
      </c>
    </row>
    <row r="414" spans="1:65" s="2" customFormat="1" ht="21.75" customHeight="1">
      <c r="A414" s="35"/>
      <c r="B414" s="144"/>
      <c r="C414" s="176" t="s">
        <v>2201</v>
      </c>
      <c r="D414" s="176" t="s">
        <v>526</v>
      </c>
      <c r="E414" s="177" t="s">
        <v>5984</v>
      </c>
      <c r="F414" s="178" t="s">
        <v>5985</v>
      </c>
      <c r="G414" s="179" t="s">
        <v>529</v>
      </c>
      <c r="H414" s="180">
        <v>2</v>
      </c>
      <c r="I414" s="181"/>
      <c r="J414" s="180">
        <f>ROUND(I414*H414,3)</f>
        <v>0</v>
      </c>
      <c r="K414" s="182"/>
      <c r="L414" s="36"/>
      <c r="M414" s="183" t="s">
        <v>1</v>
      </c>
      <c r="N414" s="184" t="s">
        <v>42</v>
      </c>
      <c r="O414" s="61"/>
      <c r="P414" s="185">
        <f>O414*H414</f>
        <v>0</v>
      </c>
      <c r="Q414" s="185">
        <v>0</v>
      </c>
      <c r="R414" s="185">
        <f>Q414*H414</f>
        <v>0</v>
      </c>
      <c r="S414" s="185">
        <v>0</v>
      </c>
      <c r="T414" s="186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7" t="s">
        <v>530</v>
      </c>
      <c r="AT414" s="187" t="s">
        <v>526</v>
      </c>
      <c r="AU414" s="187" t="s">
        <v>89</v>
      </c>
      <c r="AY414" s="18" t="s">
        <v>524</v>
      </c>
      <c r="BE414" s="105">
        <f>IF(N414="základná",J414,0)</f>
        <v>0</v>
      </c>
      <c r="BF414" s="105">
        <f>IF(N414="znížená",J414,0)</f>
        <v>0</v>
      </c>
      <c r="BG414" s="105">
        <f>IF(N414="zákl. prenesená",J414,0)</f>
        <v>0</v>
      </c>
      <c r="BH414" s="105">
        <f>IF(N414="zníž. prenesená",J414,0)</f>
        <v>0</v>
      </c>
      <c r="BI414" s="105">
        <f>IF(N414="nulová",J414,0)</f>
        <v>0</v>
      </c>
      <c r="BJ414" s="18" t="s">
        <v>89</v>
      </c>
      <c r="BK414" s="188">
        <f>ROUND(I414*H414,3)</f>
        <v>0</v>
      </c>
      <c r="BL414" s="18" t="s">
        <v>530</v>
      </c>
      <c r="BM414" s="187" t="s">
        <v>3249</v>
      </c>
    </row>
    <row r="415" spans="1:65" s="2" customFormat="1" ht="33" customHeight="1">
      <c r="A415" s="35"/>
      <c r="B415" s="144"/>
      <c r="C415" s="176" t="s">
        <v>2212</v>
      </c>
      <c r="D415" s="176" t="s">
        <v>526</v>
      </c>
      <c r="E415" s="177" t="s">
        <v>6063</v>
      </c>
      <c r="F415" s="178" t="s">
        <v>6064</v>
      </c>
      <c r="G415" s="179" t="s">
        <v>529</v>
      </c>
      <c r="H415" s="180">
        <v>2</v>
      </c>
      <c r="I415" s="181"/>
      <c r="J415" s="180">
        <f>ROUND(I415*H415,3)</f>
        <v>0</v>
      </c>
      <c r="K415" s="182"/>
      <c r="L415" s="36"/>
      <c r="M415" s="183" t="s">
        <v>1</v>
      </c>
      <c r="N415" s="184" t="s">
        <v>42</v>
      </c>
      <c r="O415" s="61"/>
      <c r="P415" s="185">
        <f>O415*H415</f>
        <v>0</v>
      </c>
      <c r="Q415" s="185">
        <v>0</v>
      </c>
      <c r="R415" s="185">
        <f>Q415*H415</f>
        <v>0</v>
      </c>
      <c r="S415" s="185">
        <v>0</v>
      </c>
      <c r="T415" s="186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7" t="s">
        <v>530</v>
      </c>
      <c r="AT415" s="187" t="s">
        <v>526</v>
      </c>
      <c r="AU415" s="187" t="s">
        <v>89</v>
      </c>
      <c r="AY415" s="18" t="s">
        <v>524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89</v>
      </c>
      <c r="BK415" s="188">
        <f>ROUND(I415*H415,3)</f>
        <v>0</v>
      </c>
      <c r="BL415" s="18" t="s">
        <v>530</v>
      </c>
      <c r="BM415" s="187" t="s">
        <v>3259</v>
      </c>
    </row>
    <row r="416" spans="1:65" s="12" customFormat="1" ht="25.95" customHeight="1">
      <c r="B416" s="163"/>
      <c r="D416" s="164" t="s">
        <v>75</v>
      </c>
      <c r="E416" s="165" t="s">
        <v>6065</v>
      </c>
      <c r="F416" s="165" t="s">
        <v>6066</v>
      </c>
      <c r="I416" s="166"/>
      <c r="J416" s="167">
        <f>BK416</f>
        <v>0</v>
      </c>
      <c r="L416" s="163"/>
      <c r="M416" s="168"/>
      <c r="N416" s="169"/>
      <c r="O416" s="169"/>
      <c r="P416" s="170">
        <f>P417+P420+P422+P424+P426+P429+P432+P434+P440</f>
        <v>0</v>
      </c>
      <c r="Q416" s="169"/>
      <c r="R416" s="170">
        <f>R417+R420+R422+R424+R426+R429+R432+R434+R440</f>
        <v>0</v>
      </c>
      <c r="S416" s="169"/>
      <c r="T416" s="171">
        <f>T417+T420+T422+T424+T426+T429+T432+T434+T440</f>
        <v>0</v>
      </c>
      <c r="AR416" s="164" t="s">
        <v>83</v>
      </c>
      <c r="AT416" s="172" t="s">
        <v>75</v>
      </c>
      <c r="AU416" s="172" t="s">
        <v>76</v>
      </c>
      <c r="AY416" s="164" t="s">
        <v>524</v>
      </c>
      <c r="BK416" s="173">
        <f>BK417+BK420+BK422+BK424+BK426+BK429+BK432+BK434+BK440</f>
        <v>0</v>
      </c>
    </row>
    <row r="417" spans="1:65" s="12" customFormat="1" ht="22.95" customHeight="1">
      <c r="B417" s="163"/>
      <c r="D417" s="164" t="s">
        <v>75</v>
      </c>
      <c r="E417" s="174" t="s">
        <v>6067</v>
      </c>
      <c r="F417" s="174" t="s">
        <v>6068</v>
      </c>
      <c r="I417" s="166"/>
      <c r="J417" s="175">
        <f>BK417</f>
        <v>0</v>
      </c>
      <c r="L417" s="163"/>
      <c r="M417" s="168"/>
      <c r="N417" s="169"/>
      <c r="O417" s="169"/>
      <c r="P417" s="170">
        <f>SUM(P418:P419)</f>
        <v>0</v>
      </c>
      <c r="Q417" s="169"/>
      <c r="R417" s="170">
        <f>SUM(R418:R419)</f>
        <v>0</v>
      </c>
      <c r="S417" s="169"/>
      <c r="T417" s="171">
        <f>SUM(T418:T419)</f>
        <v>0</v>
      </c>
      <c r="AR417" s="164" t="s">
        <v>83</v>
      </c>
      <c r="AT417" s="172" t="s">
        <v>75</v>
      </c>
      <c r="AU417" s="172" t="s">
        <v>83</v>
      </c>
      <c r="AY417" s="164" t="s">
        <v>524</v>
      </c>
      <c r="BK417" s="173">
        <f>SUM(BK418:BK419)</f>
        <v>0</v>
      </c>
    </row>
    <row r="418" spans="1:65" s="2" customFormat="1" ht="16.5" customHeight="1">
      <c r="A418" s="35"/>
      <c r="B418" s="144"/>
      <c r="C418" s="259" t="s">
        <v>2221</v>
      </c>
      <c r="D418" s="259" t="s">
        <v>526</v>
      </c>
      <c r="E418" s="260" t="s">
        <v>6069</v>
      </c>
      <c r="F418" s="261" t="s">
        <v>6070</v>
      </c>
      <c r="G418" s="262" t="s">
        <v>879</v>
      </c>
      <c r="H418" s="263">
        <v>12</v>
      </c>
      <c r="I418" s="263"/>
      <c r="J418" s="263">
        <f>ROUND(I418*H418,3)</f>
        <v>0</v>
      </c>
      <c r="K418" s="182"/>
      <c r="L418" s="36"/>
      <c r="M418" s="183" t="s">
        <v>1</v>
      </c>
      <c r="N418" s="184" t="s">
        <v>42</v>
      </c>
      <c r="O418" s="61"/>
      <c r="P418" s="185">
        <f>O418*H418</f>
        <v>0</v>
      </c>
      <c r="Q418" s="185">
        <v>0</v>
      </c>
      <c r="R418" s="185">
        <f>Q418*H418</f>
        <v>0</v>
      </c>
      <c r="S418" s="185">
        <v>0</v>
      </c>
      <c r="T418" s="186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7" t="s">
        <v>530</v>
      </c>
      <c r="AT418" s="187" t="s">
        <v>526</v>
      </c>
      <c r="AU418" s="187" t="s">
        <v>89</v>
      </c>
      <c r="AY418" s="18" t="s">
        <v>524</v>
      </c>
      <c r="BE418" s="105">
        <f>IF(N418="základná",J418,0)</f>
        <v>0</v>
      </c>
      <c r="BF418" s="105">
        <f>IF(N418="znížená",J418,0)</f>
        <v>0</v>
      </c>
      <c r="BG418" s="105">
        <f>IF(N418="zákl. prenesená",J418,0)</f>
        <v>0</v>
      </c>
      <c r="BH418" s="105">
        <f>IF(N418="zníž. prenesená",J418,0)</f>
        <v>0</v>
      </c>
      <c r="BI418" s="105">
        <f>IF(N418="nulová",J418,0)</f>
        <v>0</v>
      </c>
      <c r="BJ418" s="18" t="s">
        <v>89</v>
      </c>
      <c r="BK418" s="188">
        <f>ROUND(I418*H418,3)</f>
        <v>0</v>
      </c>
      <c r="BL418" s="18" t="s">
        <v>530</v>
      </c>
      <c r="BM418" s="187" t="s">
        <v>3270</v>
      </c>
    </row>
    <row r="419" spans="1:65" s="2" customFormat="1" ht="28.8">
      <c r="A419" s="35"/>
      <c r="B419" s="36"/>
      <c r="C419" s="35"/>
      <c r="D419" s="190" t="s">
        <v>3212</v>
      </c>
      <c r="E419" s="35"/>
      <c r="F419" s="231" t="s">
        <v>6071</v>
      </c>
      <c r="G419" s="35"/>
      <c r="H419" s="35"/>
      <c r="I419" s="145"/>
      <c r="J419" s="35"/>
      <c r="K419" s="35"/>
      <c r="L419" s="36"/>
      <c r="M419" s="232"/>
      <c r="N419" s="233"/>
      <c r="O419" s="61"/>
      <c r="P419" s="61"/>
      <c r="Q419" s="61"/>
      <c r="R419" s="61"/>
      <c r="S419" s="61"/>
      <c r="T419" s="62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T419" s="18" t="s">
        <v>3212</v>
      </c>
      <c r="AU419" s="18" t="s">
        <v>89</v>
      </c>
    </row>
    <row r="420" spans="1:65" s="12" customFormat="1" ht="22.95" customHeight="1">
      <c r="B420" s="163"/>
      <c r="D420" s="164" t="s">
        <v>75</v>
      </c>
      <c r="E420" s="174" t="s">
        <v>6072</v>
      </c>
      <c r="F420" s="174" t="s">
        <v>6073</v>
      </c>
      <c r="I420" s="166"/>
      <c r="J420" s="175">
        <f>BK420</f>
        <v>0</v>
      </c>
      <c r="L420" s="163"/>
      <c r="M420" s="168"/>
      <c r="N420" s="169"/>
      <c r="O420" s="169"/>
      <c r="P420" s="170">
        <f>P421</f>
        <v>0</v>
      </c>
      <c r="Q420" s="169"/>
      <c r="R420" s="170">
        <f>R421</f>
        <v>0</v>
      </c>
      <c r="S420" s="169"/>
      <c r="T420" s="171">
        <f>T421</f>
        <v>0</v>
      </c>
      <c r="AR420" s="164" t="s">
        <v>83</v>
      </c>
      <c r="AT420" s="172" t="s">
        <v>75</v>
      </c>
      <c r="AU420" s="172" t="s">
        <v>83</v>
      </c>
      <c r="AY420" s="164" t="s">
        <v>524</v>
      </c>
      <c r="BK420" s="173">
        <f>BK421</f>
        <v>0</v>
      </c>
    </row>
    <row r="421" spans="1:65" s="2" customFormat="1" ht="16.5" customHeight="1">
      <c r="A421" s="35"/>
      <c r="B421" s="144"/>
      <c r="C421" s="176" t="s">
        <v>2232</v>
      </c>
      <c r="D421" s="176" t="s">
        <v>526</v>
      </c>
      <c r="E421" s="177" t="s">
        <v>6074</v>
      </c>
      <c r="F421" s="178" t="s">
        <v>6075</v>
      </c>
      <c r="G421" s="179" t="s">
        <v>879</v>
      </c>
      <c r="H421" s="180">
        <v>12</v>
      </c>
      <c r="I421" s="181"/>
      <c r="J421" s="180">
        <f>ROUND(I421*H421,3)</f>
        <v>0</v>
      </c>
      <c r="K421" s="182"/>
      <c r="L421" s="36"/>
      <c r="M421" s="183" t="s">
        <v>1</v>
      </c>
      <c r="N421" s="184" t="s">
        <v>42</v>
      </c>
      <c r="O421" s="61"/>
      <c r="P421" s="185">
        <f>O421*H421</f>
        <v>0</v>
      </c>
      <c r="Q421" s="185">
        <v>0</v>
      </c>
      <c r="R421" s="185">
        <f>Q421*H421</f>
        <v>0</v>
      </c>
      <c r="S421" s="185">
        <v>0</v>
      </c>
      <c r="T421" s="186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7" t="s">
        <v>530</v>
      </c>
      <c r="AT421" s="187" t="s">
        <v>526</v>
      </c>
      <c r="AU421" s="187" t="s">
        <v>89</v>
      </c>
      <c r="AY421" s="18" t="s">
        <v>524</v>
      </c>
      <c r="BE421" s="105">
        <f>IF(N421="základná",J421,0)</f>
        <v>0</v>
      </c>
      <c r="BF421" s="105">
        <f>IF(N421="znížená",J421,0)</f>
        <v>0</v>
      </c>
      <c r="BG421" s="105">
        <f>IF(N421="zákl. prenesená",J421,0)</f>
        <v>0</v>
      </c>
      <c r="BH421" s="105">
        <f>IF(N421="zníž. prenesená",J421,0)</f>
        <v>0</v>
      </c>
      <c r="BI421" s="105">
        <f>IF(N421="nulová",J421,0)</f>
        <v>0</v>
      </c>
      <c r="BJ421" s="18" t="s">
        <v>89</v>
      </c>
      <c r="BK421" s="188">
        <f>ROUND(I421*H421,3)</f>
        <v>0</v>
      </c>
      <c r="BL421" s="18" t="s">
        <v>530</v>
      </c>
      <c r="BM421" s="187" t="s">
        <v>3282</v>
      </c>
    </row>
    <row r="422" spans="1:65" s="12" customFormat="1" ht="22.95" customHeight="1">
      <c r="B422" s="163"/>
      <c r="D422" s="164" t="s">
        <v>75</v>
      </c>
      <c r="E422" s="174" t="s">
        <v>6076</v>
      </c>
      <c r="F422" s="174" t="s">
        <v>6077</v>
      </c>
      <c r="I422" s="166"/>
      <c r="J422" s="175">
        <f>BK422</f>
        <v>0</v>
      </c>
      <c r="L422" s="163"/>
      <c r="M422" s="168"/>
      <c r="N422" s="169"/>
      <c r="O422" s="169"/>
      <c r="P422" s="170">
        <f>P423</f>
        <v>0</v>
      </c>
      <c r="Q422" s="169"/>
      <c r="R422" s="170">
        <f>R423</f>
        <v>0</v>
      </c>
      <c r="S422" s="169"/>
      <c r="T422" s="171">
        <f>T423</f>
        <v>0</v>
      </c>
      <c r="AR422" s="164" t="s">
        <v>83</v>
      </c>
      <c r="AT422" s="172" t="s">
        <v>75</v>
      </c>
      <c r="AU422" s="172" t="s">
        <v>83</v>
      </c>
      <c r="AY422" s="164" t="s">
        <v>524</v>
      </c>
      <c r="BK422" s="173">
        <f>BK423</f>
        <v>0</v>
      </c>
    </row>
    <row r="423" spans="1:65" s="2" customFormat="1" ht="16.5" customHeight="1">
      <c r="A423" s="35"/>
      <c r="B423" s="144"/>
      <c r="C423" s="176" t="s">
        <v>2242</v>
      </c>
      <c r="D423" s="176" t="s">
        <v>526</v>
      </c>
      <c r="E423" s="177" t="s">
        <v>6078</v>
      </c>
      <c r="F423" s="178" t="s">
        <v>6079</v>
      </c>
      <c r="G423" s="179" t="s">
        <v>879</v>
      </c>
      <c r="H423" s="180">
        <v>24</v>
      </c>
      <c r="I423" s="181"/>
      <c r="J423" s="180">
        <f>ROUND(I423*H423,3)</f>
        <v>0</v>
      </c>
      <c r="K423" s="182"/>
      <c r="L423" s="36"/>
      <c r="M423" s="183" t="s">
        <v>1</v>
      </c>
      <c r="N423" s="184" t="s">
        <v>42</v>
      </c>
      <c r="O423" s="61"/>
      <c r="P423" s="185">
        <f>O423*H423</f>
        <v>0</v>
      </c>
      <c r="Q423" s="185">
        <v>0</v>
      </c>
      <c r="R423" s="185">
        <f>Q423*H423</f>
        <v>0</v>
      </c>
      <c r="S423" s="185">
        <v>0</v>
      </c>
      <c r="T423" s="186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7" t="s">
        <v>530</v>
      </c>
      <c r="AT423" s="187" t="s">
        <v>526</v>
      </c>
      <c r="AU423" s="187" t="s">
        <v>89</v>
      </c>
      <c r="AY423" s="18" t="s">
        <v>524</v>
      </c>
      <c r="BE423" s="105">
        <f>IF(N423="základná",J423,0)</f>
        <v>0</v>
      </c>
      <c r="BF423" s="105">
        <f>IF(N423="znížená",J423,0)</f>
        <v>0</v>
      </c>
      <c r="BG423" s="105">
        <f>IF(N423="zákl. prenesená",J423,0)</f>
        <v>0</v>
      </c>
      <c r="BH423" s="105">
        <f>IF(N423="zníž. prenesená",J423,0)</f>
        <v>0</v>
      </c>
      <c r="BI423" s="105">
        <f>IF(N423="nulová",J423,0)</f>
        <v>0</v>
      </c>
      <c r="BJ423" s="18" t="s">
        <v>89</v>
      </c>
      <c r="BK423" s="188">
        <f>ROUND(I423*H423,3)</f>
        <v>0</v>
      </c>
      <c r="BL423" s="18" t="s">
        <v>530</v>
      </c>
      <c r="BM423" s="187" t="s">
        <v>3293</v>
      </c>
    </row>
    <row r="424" spans="1:65" s="12" customFormat="1" ht="22.95" customHeight="1">
      <c r="B424" s="163"/>
      <c r="D424" s="164" t="s">
        <v>75</v>
      </c>
      <c r="E424" s="174" t="s">
        <v>211</v>
      </c>
      <c r="F424" s="174" t="s">
        <v>5917</v>
      </c>
      <c r="I424" s="166"/>
      <c r="J424" s="175">
        <f>BK424</f>
        <v>0</v>
      </c>
      <c r="L424" s="163"/>
      <c r="M424" s="168"/>
      <c r="N424" s="169"/>
      <c r="O424" s="169"/>
      <c r="P424" s="170">
        <f>P425</f>
        <v>0</v>
      </c>
      <c r="Q424" s="169"/>
      <c r="R424" s="170">
        <f>R425</f>
        <v>0</v>
      </c>
      <c r="S424" s="169"/>
      <c r="T424" s="171">
        <f>T425</f>
        <v>0</v>
      </c>
      <c r="AR424" s="164" t="s">
        <v>83</v>
      </c>
      <c r="AT424" s="172" t="s">
        <v>75</v>
      </c>
      <c r="AU424" s="172" t="s">
        <v>83</v>
      </c>
      <c r="AY424" s="164" t="s">
        <v>524</v>
      </c>
      <c r="BK424" s="173">
        <f>BK425</f>
        <v>0</v>
      </c>
    </row>
    <row r="425" spans="1:65" s="2" customFormat="1" ht="16.5" customHeight="1">
      <c r="A425" s="35"/>
      <c r="B425" s="144"/>
      <c r="C425" s="176" t="s">
        <v>2251</v>
      </c>
      <c r="D425" s="176" t="s">
        <v>526</v>
      </c>
      <c r="E425" s="177" t="s">
        <v>5918</v>
      </c>
      <c r="F425" s="178" t="s">
        <v>5919</v>
      </c>
      <c r="G425" s="179" t="s">
        <v>879</v>
      </c>
      <c r="H425" s="180">
        <v>47</v>
      </c>
      <c r="I425" s="181"/>
      <c r="J425" s="180">
        <f>ROUND(I425*H425,3)</f>
        <v>0</v>
      </c>
      <c r="K425" s="182"/>
      <c r="L425" s="36"/>
      <c r="M425" s="183" t="s">
        <v>1</v>
      </c>
      <c r="N425" s="184" t="s">
        <v>42</v>
      </c>
      <c r="O425" s="61"/>
      <c r="P425" s="185">
        <f>O425*H425</f>
        <v>0</v>
      </c>
      <c r="Q425" s="185">
        <v>0</v>
      </c>
      <c r="R425" s="185">
        <f>Q425*H425</f>
        <v>0</v>
      </c>
      <c r="S425" s="185">
        <v>0</v>
      </c>
      <c r="T425" s="186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87" t="s">
        <v>530</v>
      </c>
      <c r="AT425" s="187" t="s">
        <v>526</v>
      </c>
      <c r="AU425" s="187" t="s">
        <v>89</v>
      </c>
      <c r="AY425" s="18" t="s">
        <v>524</v>
      </c>
      <c r="BE425" s="105">
        <f>IF(N425="základná",J425,0)</f>
        <v>0</v>
      </c>
      <c r="BF425" s="105">
        <f>IF(N425="znížená",J425,0)</f>
        <v>0</v>
      </c>
      <c r="BG425" s="105">
        <f>IF(N425="zákl. prenesená",J425,0)</f>
        <v>0</v>
      </c>
      <c r="BH425" s="105">
        <f>IF(N425="zníž. prenesená",J425,0)</f>
        <v>0</v>
      </c>
      <c r="BI425" s="105">
        <f>IF(N425="nulová",J425,0)</f>
        <v>0</v>
      </c>
      <c r="BJ425" s="18" t="s">
        <v>89</v>
      </c>
      <c r="BK425" s="188">
        <f>ROUND(I425*H425,3)</f>
        <v>0</v>
      </c>
      <c r="BL425" s="18" t="s">
        <v>530</v>
      </c>
      <c r="BM425" s="187" t="s">
        <v>3304</v>
      </c>
    </row>
    <row r="426" spans="1:65" s="12" customFormat="1" ht="22.95" customHeight="1">
      <c r="B426" s="163"/>
      <c r="D426" s="164" t="s">
        <v>75</v>
      </c>
      <c r="E426" s="174" t="s">
        <v>6054</v>
      </c>
      <c r="F426" s="174" t="s">
        <v>6055</v>
      </c>
      <c r="I426" s="166"/>
      <c r="J426" s="175">
        <f>BK426</f>
        <v>0</v>
      </c>
      <c r="L426" s="163"/>
      <c r="M426" s="168"/>
      <c r="N426" s="169"/>
      <c r="O426" s="169"/>
      <c r="P426" s="170">
        <f>SUM(P427:P428)</f>
        <v>0</v>
      </c>
      <c r="Q426" s="169"/>
      <c r="R426" s="170">
        <f>SUM(R427:R428)</f>
        <v>0</v>
      </c>
      <c r="S426" s="169"/>
      <c r="T426" s="171">
        <f>SUM(T427:T428)</f>
        <v>0</v>
      </c>
      <c r="AR426" s="164" t="s">
        <v>83</v>
      </c>
      <c r="AT426" s="172" t="s">
        <v>75</v>
      </c>
      <c r="AU426" s="172" t="s">
        <v>83</v>
      </c>
      <c r="AY426" s="164" t="s">
        <v>524</v>
      </c>
      <c r="BK426" s="173">
        <f>SUM(BK427:BK428)</f>
        <v>0</v>
      </c>
    </row>
    <row r="427" spans="1:65" s="2" customFormat="1" ht="16.5" customHeight="1">
      <c r="A427" s="35"/>
      <c r="B427" s="144"/>
      <c r="C427" s="176" t="s">
        <v>2259</v>
      </c>
      <c r="D427" s="176" t="s">
        <v>526</v>
      </c>
      <c r="E427" s="177" t="s">
        <v>6056</v>
      </c>
      <c r="F427" s="178" t="s">
        <v>6057</v>
      </c>
      <c r="G427" s="179" t="s">
        <v>879</v>
      </c>
      <c r="H427" s="180">
        <v>19</v>
      </c>
      <c r="I427" s="181"/>
      <c r="J427" s="180">
        <f>ROUND(I427*H427,3)</f>
        <v>0</v>
      </c>
      <c r="K427" s="182"/>
      <c r="L427" s="36"/>
      <c r="M427" s="183" t="s">
        <v>1</v>
      </c>
      <c r="N427" s="184" t="s">
        <v>42</v>
      </c>
      <c r="O427" s="61"/>
      <c r="P427" s="185">
        <f>O427*H427</f>
        <v>0</v>
      </c>
      <c r="Q427" s="185">
        <v>0</v>
      </c>
      <c r="R427" s="185">
        <f>Q427*H427</f>
        <v>0</v>
      </c>
      <c r="S427" s="185">
        <v>0</v>
      </c>
      <c r="T427" s="186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7" t="s">
        <v>530</v>
      </c>
      <c r="AT427" s="187" t="s">
        <v>526</v>
      </c>
      <c r="AU427" s="187" t="s">
        <v>89</v>
      </c>
      <c r="AY427" s="18" t="s">
        <v>524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89</v>
      </c>
      <c r="BK427" s="188">
        <f>ROUND(I427*H427,3)</f>
        <v>0</v>
      </c>
      <c r="BL427" s="18" t="s">
        <v>530</v>
      </c>
      <c r="BM427" s="187" t="s">
        <v>3310</v>
      </c>
    </row>
    <row r="428" spans="1:65" s="2" customFormat="1" ht="28.8">
      <c r="A428" s="35"/>
      <c r="B428" s="36"/>
      <c r="C428" s="35"/>
      <c r="D428" s="190" t="s">
        <v>3212</v>
      </c>
      <c r="E428" s="35"/>
      <c r="F428" s="231" t="s">
        <v>6058</v>
      </c>
      <c r="G428" s="35"/>
      <c r="H428" s="35"/>
      <c r="I428" s="145"/>
      <c r="J428" s="35"/>
      <c r="K428" s="35"/>
      <c r="L428" s="36"/>
      <c r="M428" s="232"/>
      <c r="N428" s="233"/>
      <c r="O428" s="61"/>
      <c r="P428" s="61"/>
      <c r="Q428" s="61"/>
      <c r="R428" s="61"/>
      <c r="S428" s="61"/>
      <c r="T428" s="62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T428" s="18" t="s">
        <v>3212</v>
      </c>
      <c r="AU428" s="18" t="s">
        <v>89</v>
      </c>
    </row>
    <row r="429" spans="1:65" s="12" customFormat="1" ht="22.95" customHeight="1">
      <c r="B429" s="163"/>
      <c r="D429" s="164" t="s">
        <v>75</v>
      </c>
      <c r="E429" s="174" t="s">
        <v>6080</v>
      </c>
      <c r="F429" s="174" t="s">
        <v>6081</v>
      </c>
      <c r="I429" s="166"/>
      <c r="J429" s="175">
        <f>BK429</f>
        <v>0</v>
      </c>
      <c r="L429" s="163"/>
      <c r="M429" s="168"/>
      <c r="N429" s="169"/>
      <c r="O429" s="169"/>
      <c r="P429" s="170">
        <f>SUM(P430:P431)</f>
        <v>0</v>
      </c>
      <c r="Q429" s="169"/>
      <c r="R429" s="170">
        <f>SUM(R430:R431)</f>
        <v>0</v>
      </c>
      <c r="S429" s="169"/>
      <c r="T429" s="171">
        <f>SUM(T430:T431)</f>
        <v>0</v>
      </c>
      <c r="AR429" s="164" t="s">
        <v>83</v>
      </c>
      <c r="AT429" s="172" t="s">
        <v>75</v>
      </c>
      <c r="AU429" s="172" t="s">
        <v>83</v>
      </c>
      <c r="AY429" s="164" t="s">
        <v>524</v>
      </c>
      <c r="BK429" s="173">
        <f>SUM(BK430:BK431)</f>
        <v>0</v>
      </c>
    </row>
    <row r="430" spans="1:65" s="2" customFormat="1" ht="16.5" customHeight="1">
      <c r="A430" s="35"/>
      <c r="B430" s="144"/>
      <c r="C430" s="176" t="s">
        <v>2267</v>
      </c>
      <c r="D430" s="176" t="s">
        <v>526</v>
      </c>
      <c r="E430" s="177" t="s">
        <v>6082</v>
      </c>
      <c r="F430" s="178" t="s">
        <v>6057</v>
      </c>
      <c r="G430" s="179" t="s">
        <v>879</v>
      </c>
      <c r="H430" s="180">
        <v>8</v>
      </c>
      <c r="I430" s="181"/>
      <c r="J430" s="180">
        <f>ROUND(I430*H430,3)</f>
        <v>0</v>
      </c>
      <c r="K430" s="182"/>
      <c r="L430" s="36"/>
      <c r="M430" s="183" t="s">
        <v>1</v>
      </c>
      <c r="N430" s="184" t="s">
        <v>42</v>
      </c>
      <c r="O430" s="61"/>
      <c r="P430" s="185">
        <f>O430*H430</f>
        <v>0</v>
      </c>
      <c r="Q430" s="185">
        <v>0</v>
      </c>
      <c r="R430" s="185">
        <f>Q430*H430</f>
        <v>0</v>
      </c>
      <c r="S430" s="185">
        <v>0</v>
      </c>
      <c r="T430" s="186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7" t="s">
        <v>530</v>
      </c>
      <c r="AT430" s="187" t="s">
        <v>526</v>
      </c>
      <c r="AU430" s="187" t="s">
        <v>89</v>
      </c>
      <c r="AY430" s="18" t="s">
        <v>524</v>
      </c>
      <c r="BE430" s="105">
        <f>IF(N430="základná",J430,0)</f>
        <v>0</v>
      </c>
      <c r="BF430" s="105">
        <f>IF(N430="znížená",J430,0)</f>
        <v>0</v>
      </c>
      <c r="BG430" s="105">
        <f>IF(N430="zákl. prenesená",J430,0)</f>
        <v>0</v>
      </c>
      <c r="BH430" s="105">
        <f>IF(N430="zníž. prenesená",J430,0)</f>
        <v>0</v>
      </c>
      <c r="BI430" s="105">
        <f>IF(N430="nulová",J430,0)</f>
        <v>0</v>
      </c>
      <c r="BJ430" s="18" t="s">
        <v>89</v>
      </c>
      <c r="BK430" s="188">
        <f>ROUND(I430*H430,3)</f>
        <v>0</v>
      </c>
      <c r="BL430" s="18" t="s">
        <v>530</v>
      </c>
      <c r="BM430" s="187" t="s">
        <v>3320</v>
      </c>
    </row>
    <row r="431" spans="1:65" s="2" customFormat="1" ht="38.4">
      <c r="A431" s="35"/>
      <c r="B431" s="36"/>
      <c r="C431" s="35"/>
      <c r="D431" s="190" t="s">
        <v>3212</v>
      </c>
      <c r="E431" s="35"/>
      <c r="F431" s="231" t="s">
        <v>6083</v>
      </c>
      <c r="G431" s="35"/>
      <c r="H431" s="35"/>
      <c r="I431" s="145"/>
      <c r="J431" s="35"/>
      <c r="K431" s="35"/>
      <c r="L431" s="36"/>
      <c r="M431" s="232"/>
      <c r="N431" s="233"/>
      <c r="O431" s="61"/>
      <c r="P431" s="61"/>
      <c r="Q431" s="61"/>
      <c r="R431" s="61"/>
      <c r="S431" s="61"/>
      <c r="T431" s="62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T431" s="18" t="s">
        <v>3212</v>
      </c>
      <c r="AU431" s="18" t="s">
        <v>89</v>
      </c>
    </row>
    <row r="432" spans="1:65" s="12" customFormat="1" ht="22.95" customHeight="1">
      <c r="B432" s="163"/>
      <c r="D432" s="164" t="s">
        <v>75</v>
      </c>
      <c r="E432" s="174" t="s">
        <v>6059</v>
      </c>
      <c r="F432" s="174" t="s">
        <v>6060</v>
      </c>
      <c r="I432" s="166"/>
      <c r="J432" s="175">
        <f>BK432</f>
        <v>0</v>
      </c>
      <c r="L432" s="163"/>
      <c r="M432" s="168"/>
      <c r="N432" s="169"/>
      <c r="O432" s="169"/>
      <c r="P432" s="170">
        <f>P433</f>
        <v>0</v>
      </c>
      <c r="Q432" s="169"/>
      <c r="R432" s="170">
        <f>R433</f>
        <v>0</v>
      </c>
      <c r="S432" s="169"/>
      <c r="T432" s="171">
        <f>T433</f>
        <v>0</v>
      </c>
      <c r="AR432" s="164" t="s">
        <v>83</v>
      </c>
      <c r="AT432" s="172" t="s">
        <v>75</v>
      </c>
      <c r="AU432" s="172" t="s">
        <v>83</v>
      </c>
      <c r="AY432" s="164" t="s">
        <v>524</v>
      </c>
      <c r="BK432" s="173">
        <f>BK433</f>
        <v>0</v>
      </c>
    </row>
    <row r="433" spans="1:65" s="2" customFormat="1" ht="16.5" customHeight="1">
      <c r="A433" s="35"/>
      <c r="B433" s="144"/>
      <c r="C433" s="176" t="s">
        <v>2273</v>
      </c>
      <c r="D433" s="176" t="s">
        <v>526</v>
      </c>
      <c r="E433" s="177" t="s">
        <v>6084</v>
      </c>
      <c r="F433" s="178" t="s">
        <v>6085</v>
      </c>
      <c r="G433" s="179" t="s">
        <v>879</v>
      </c>
      <c r="H433" s="180">
        <v>3</v>
      </c>
      <c r="I433" s="181"/>
      <c r="J433" s="180">
        <f>ROUND(I433*H433,3)</f>
        <v>0</v>
      </c>
      <c r="K433" s="182"/>
      <c r="L433" s="36"/>
      <c r="M433" s="183" t="s">
        <v>1</v>
      </c>
      <c r="N433" s="184" t="s">
        <v>42</v>
      </c>
      <c r="O433" s="61"/>
      <c r="P433" s="185">
        <f>O433*H433</f>
        <v>0</v>
      </c>
      <c r="Q433" s="185">
        <v>0</v>
      </c>
      <c r="R433" s="185">
        <f>Q433*H433</f>
        <v>0</v>
      </c>
      <c r="S433" s="185">
        <v>0</v>
      </c>
      <c r="T433" s="186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187" t="s">
        <v>530</v>
      </c>
      <c r="AT433" s="187" t="s">
        <v>526</v>
      </c>
      <c r="AU433" s="187" t="s">
        <v>89</v>
      </c>
      <c r="AY433" s="18" t="s">
        <v>524</v>
      </c>
      <c r="BE433" s="105">
        <f>IF(N433="základná",J433,0)</f>
        <v>0</v>
      </c>
      <c r="BF433" s="105">
        <f>IF(N433="znížená",J433,0)</f>
        <v>0</v>
      </c>
      <c r="BG433" s="105">
        <f>IF(N433="zákl. prenesená",J433,0)</f>
        <v>0</v>
      </c>
      <c r="BH433" s="105">
        <f>IF(N433="zníž. prenesená",J433,0)</f>
        <v>0</v>
      </c>
      <c r="BI433" s="105">
        <f>IF(N433="nulová",J433,0)</f>
        <v>0</v>
      </c>
      <c r="BJ433" s="18" t="s">
        <v>89</v>
      </c>
      <c r="BK433" s="188">
        <f>ROUND(I433*H433,3)</f>
        <v>0</v>
      </c>
      <c r="BL433" s="18" t="s">
        <v>530</v>
      </c>
      <c r="BM433" s="187" t="s">
        <v>3330</v>
      </c>
    </row>
    <row r="434" spans="1:65" s="12" customFormat="1" ht="22.95" customHeight="1">
      <c r="B434" s="163"/>
      <c r="D434" s="164" t="s">
        <v>75</v>
      </c>
      <c r="E434" s="174" t="s">
        <v>5968</v>
      </c>
      <c r="F434" s="174" t="s">
        <v>5969</v>
      </c>
      <c r="I434" s="166"/>
      <c r="J434" s="175">
        <f>BK434</f>
        <v>0</v>
      </c>
      <c r="L434" s="163"/>
      <c r="M434" s="168"/>
      <c r="N434" s="169"/>
      <c r="O434" s="169"/>
      <c r="P434" s="170">
        <f>SUM(P435:P439)</f>
        <v>0</v>
      </c>
      <c r="Q434" s="169"/>
      <c r="R434" s="170">
        <f>SUM(R435:R439)</f>
        <v>0</v>
      </c>
      <c r="S434" s="169"/>
      <c r="T434" s="171">
        <f>SUM(T435:T439)</f>
        <v>0</v>
      </c>
      <c r="AR434" s="164" t="s">
        <v>83</v>
      </c>
      <c r="AT434" s="172" t="s">
        <v>75</v>
      </c>
      <c r="AU434" s="172" t="s">
        <v>83</v>
      </c>
      <c r="AY434" s="164" t="s">
        <v>524</v>
      </c>
      <c r="BK434" s="173">
        <f>SUM(BK435:BK439)</f>
        <v>0</v>
      </c>
    </row>
    <row r="435" spans="1:65" s="2" customFormat="1" ht="16.5" customHeight="1">
      <c r="A435" s="35"/>
      <c r="B435" s="144"/>
      <c r="C435" s="176" t="s">
        <v>2279</v>
      </c>
      <c r="D435" s="176" t="s">
        <v>526</v>
      </c>
      <c r="E435" s="177" t="s">
        <v>5970</v>
      </c>
      <c r="F435" s="178" t="s">
        <v>5971</v>
      </c>
      <c r="G435" s="179" t="s">
        <v>4265</v>
      </c>
      <c r="H435" s="180">
        <v>93</v>
      </c>
      <c r="I435" s="181"/>
      <c r="J435" s="180">
        <f>ROUND(I435*H435,3)</f>
        <v>0</v>
      </c>
      <c r="K435" s="182"/>
      <c r="L435" s="36"/>
      <c r="M435" s="183" t="s">
        <v>1</v>
      </c>
      <c r="N435" s="184" t="s">
        <v>42</v>
      </c>
      <c r="O435" s="61"/>
      <c r="P435" s="185">
        <f>O435*H435</f>
        <v>0</v>
      </c>
      <c r="Q435" s="185">
        <v>0</v>
      </c>
      <c r="R435" s="185">
        <f>Q435*H435</f>
        <v>0</v>
      </c>
      <c r="S435" s="185">
        <v>0</v>
      </c>
      <c r="T435" s="186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7" t="s">
        <v>530</v>
      </c>
      <c r="AT435" s="187" t="s">
        <v>526</v>
      </c>
      <c r="AU435" s="187" t="s">
        <v>89</v>
      </c>
      <c r="AY435" s="18" t="s">
        <v>524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89</v>
      </c>
      <c r="BK435" s="188">
        <f>ROUND(I435*H435,3)</f>
        <v>0</v>
      </c>
      <c r="BL435" s="18" t="s">
        <v>530</v>
      </c>
      <c r="BM435" s="187" t="s">
        <v>3339</v>
      </c>
    </row>
    <row r="436" spans="1:65" s="2" customFormat="1" ht="16.5" customHeight="1">
      <c r="A436" s="35"/>
      <c r="B436" s="144"/>
      <c r="C436" s="176" t="s">
        <v>2285</v>
      </c>
      <c r="D436" s="176" t="s">
        <v>526</v>
      </c>
      <c r="E436" s="177" t="s">
        <v>5972</v>
      </c>
      <c r="F436" s="178" t="s">
        <v>5973</v>
      </c>
      <c r="G436" s="179" t="s">
        <v>4265</v>
      </c>
      <c r="H436" s="180">
        <v>29</v>
      </c>
      <c r="I436" s="181"/>
      <c r="J436" s="180">
        <f>ROUND(I436*H436,3)</f>
        <v>0</v>
      </c>
      <c r="K436" s="182"/>
      <c r="L436" s="36"/>
      <c r="M436" s="183" t="s">
        <v>1</v>
      </c>
      <c r="N436" s="184" t="s">
        <v>42</v>
      </c>
      <c r="O436" s="61"/>
      <c r="P436" s="185">
        <f>O436*H436</f>
        <v>0</v>
      </c>
      <c r="Q436" s="185">
        <v>0</v>
      </c>
      <c r="R436" s="185">
        <f>Q436*H436</f>
        <v>0</v>
      </c>
      <c r="S436" s="185">
        <v>0</v>
      </c>
      <c r="T436" s="186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87" t="s">
        <v>530</v>
      </c>
      <c r="AT436" s="187" t="s">
        <v>526</v>
      </c>
      <c r="AU436" s="187" t="s">
        <v>89</v>
      </c>
      <c r="AY436" s="18" t="s">
        <v>524</v>
      </c>
      <c r="BE436" s="105">
        <f>IF(N436="základná",J436,0)</f>
        <v>0</v>
      </c>
      <c r="BF436" s="105">
        <f>IF(N436="znížená",J436,0)</f>
        <v>0</v>
      </c>
      <c r="BG436" s="105">
        <f>IF(N436="zákl. prenesená",J436,0)</f>
        <v>0</v>
      </c>
      <c r="BH436" s="105">
        <f>IF(N436="zníž. prenesená",J436,0)</f>
        <v>0</v>
      </c>
      <c r="BI436" s="105">
        <f>IF(N436="nulová",J436,0)</f>
        <v>0</v>
      </c>
      <c r="BJ436" s="18" t="s">
        <v>89</v>
      </c>
      <c r="BK436" s="188">
        <f>ROUND(I436*H436,3)</f>
        <v>0</v>
      </c>
      <c r="BL436" s="18" t="s">
        <v>530</v>
      </c>
      <c r="BM436" s="187" t="s">
        <v>3353</v>
      </c>
    </row>
    <row r="437" spans="1:65" s="2" customFormat="1" ht="16.5" customHeight="1">
      <c r="A437" s="35"/>
      <c r="B437" s="144"/>
      <c r="C437" s="176" t="s">
        <v>2397</v>
      </c>
      <c r="D437" s="176" t="s">
        <v>526</v>
      </c>
      <c r="E437" s="177" t="s">
        <v>5974</v>
      </c>
      <c r="F437" s="178" t="s">
        <v>5975</v>
      </c>
      <c r="G437" s="179" t="s">
        <v>4265</v>
      </c>
      <c r="H437" s="180">
        <v>43</v>
      </c>
      <c r="I437" s="181"/>
      <c r="J437" s="180">
        <f>ROUND(I437*H437,3)</f>
        <v>0</v>
      </c>
      <c r="K437" s="182"/>
      <c r="L437" s="36"/>
      <c r="M437" s="183" t="s">
        <v>1</v>
      </c>
      <c r="N437" s="184" t="s">
        <v>42</v>
      </c>
      <c r="O437" s="61"/>
      <c r="P437" s="185">
        <f>O437*H437</f>
        <v>0</v>
      </c>
      <c r="Q437" s="185">
        <v>0</v>
      </c>
      <c r="R437" s="185">
        <f>Q437*H437</f>
        <v>0</v>
      </c>
      <c r="S437" s="185">
        <v>0</v>
      </c>
      <c r="T437" s="186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87" t="s">
        <v>530</v>
      </c>
      <c r="AT437" s="187" t="s">
        <v>526</v>
      </c>
      <c r="AU437" s="187" t="s">
        <v>89</v>
      </c>
      <c r="AY437" s="18" t="s">
        <v>524</v>
      </c>
      <c r="BE437" s="105">
        <f>IF(N437="základná",J437,0)</f>
        <v>0</v>
      </c>
      <c r="BF437" s="105">
        <f>IF(N437="znížená",J437,0)</f>
        <v>0</v>
      </c>
      <c r="BG437" s="105">
        <f>IF(N437="zákl. prenesená",J437,0)</f>
        <v>0</v>
      </c>
      <c r="BH437" s="105">
        <f>IF(N437="zníž. prenesená",J437,0)</f>
        <v>0</v>
      </c>
      <c r="BI437" s="105">
        <f>IF(N437="nulová",J437,0)</f>
        <v>0</v>
      </c>
      <c r="BJ437" s="18" t="s">
        <v>89</v>
      </c>
      <c r="BK437" s="188">
        <f>ROUND(I437*H437,3)</f>
        <v>0</v>
      </c>
      <c r="BL437" s="18" t="s">
        <v>530</v>
      </c>
      <c r="BM437" s="187" t="s">
        <v>3368</v>
      </c>
    </row>
    <row r="438" spans="1:65" s="2" customFormat="1" ht="16.5" customHeight="1">
      <c r="A438" s="35"/>
      <c r="B438" s="144"/>
      <c r="C438" s="176" t="s">
        <v>2411</v>
      </c>
      <c r="D438" s="176" t="s">
        <v>526</v>
      </c>
      <c r="E438" s="177" t="s">
        <v>5976</v>
      </c>
      <c r="F438" s="178" t="s">
        <v>5977</v>
      </c>
      <c r="G438" s="179" t="s">
        <v>4265</v>
      </c>
      <c r="H438" s="180">
        <v>16</v>
      </c>
      <c r="I438" s="181"/>
      <c r="J438" s="180">
        <f>ROUND(I438*H438,3)</f>
        <v>0</v>
      </c>
      <c r="K438" s="182"/>
      <c r="L438" s="36"/>
      <c r="M438" s="183" t="s">
        <v>1</v>
      </c>
      <c r="N438" s="184" t="s">
        <v>42</v>
      </c>
      <c r="O438" s="61"/>
      <c r="P438" s="185">
        <f>O438*H438</f>
        <v>0</v>
      </c>
      <c r="Q438" s="185">
        <v>0</v>
      </c>
      <c r="R438" s="185">
        <f>Q438*H438</f>
        <v>0</v>
      </c>
      <c r="S438" s="185">
        <v>0</v>
      </c>
      <c r="T438" s="186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7" t="s">
        <v>530</v>
      </c>
      <c r="AT438" s="187" t="s">
        <v>526</v>
      </c>
      <c r="AU438" s="187" t="s">
        <v>89</v>
      </c>
      <c r="AY438" s="18" t="s">
        <v>524</v>
      </c>
      <c r="BE438" s="105">
        <f>IF(N438="základná",J438,0)</f>
        <v>0</v>
      </c>
      <c r="BF438" s="105">
        <f>IF(N438="znížená",J438,0)</f>
        <v>0</v>
      </c>
      <c r="BG438" s="105">
        <f>IF(N438="zákl. prenesená",J438,0)</f>
        <v>0</v>
      </c>
      <c r="BH438" s="105">
        <f>IF(N438="zníž. prenesená",J438,0)</f>
        <v>0</v>
      </c>
      <c r="BI438" s="105">
        <f>IF(N438="nulová",J438,0)</f>
        <v>0</v>
      </c>
      <c r="BJ438" s="18" t="s">
        <v>89</v>
      </c>
      <c r="BK438" s="188">
        <f>ROUND(I438*H438,3)</f>
        <v>0</v>
      </c>
      <c r="BL438" s="18" t="s">
        <v>530</v>
      </c>
      <c r="BM438" s="187" t="s">
        <v>3382</v>
      </c>
    </row>
    <row r="439" spans="1:65" s="2" customFormat="1" ht="16.5" customHeight="1">
      <c r="A439" s="35"/>
      <c r="B439" s="144"/>
      <c r="C439" s="176" t="s">
        <v>2416</v>
      </c>
      <c r="D439" s="176" t="s">
        <v>526</v>
      </c>
      <c r="E439" s="177" t="s">
        <v>5978</v>
      </c>
      <c r="F439" s="178" t="s">
        <v>5979</v>
      </c>
      <c r="G439" s="179" t="s">
        <v>4265</v>
      </c>
      <c r="H439" s="180">
        <v>16</v>
      </c>
      <c r="I439" s="181"/>
      <c r="J439" s="180">
        <f>ROUND(I439*H439,3)</f>
        <v>0</v>
      </c>
      <c r="K439" s="182"/>
      <c r="L439" s="36"/>
      <c r="M439" s="183" t="s">
        <v>1</v>
      </c>
      <c r="N439" s="184" t="s">
        <v>42</v>
      </c>
      <c r="O439" s="61"/>
      <c r="P439" s="185">
        <f>O439*H439</f>
        <v>0</v>
      </c>
      <c r="Q439" s="185">
        <v>0</v>
      </c>
      <c r="R439" s="185">
        <f>Q439*H439</f>
        <v>0</v>
      </c>
      <c r="S439" s="185">
        <v>0</v>
      </c>
      <c r="T439" s="186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7" t="s">
        <v>530</v>
      </c>
      <c r="AT439" s="187" t="s">
        <v>526</v>
      </c>
      <c r="AU439" s="187" t="s">
        <v>89</v>
      </c>
      <c r="AY439" s="18" t="s">
        <v>524</v>
      </c>
      <c r="BE439" s="105">
        <f>IF(N439="základná",J439,0)</f>
        <v>0</v>
      </c>
      <c r="BF439" s="105">
        <f>IF(N439="znížená",J439,0)</f>
        <v>0</v>
      </c>
      <c r="BG439" s="105">
        <f>IF(N439="zákl. prenesená",J439,0)</f>
        <v>0</v>
      </c>
      <c r="BH439" s="105">
        <f>IF(N439="zníž. prenesená",J439,0)</f>
        <v>0</v>
      </c>
      <c r="BI439" s="105">
        <f>IF(N439="nulová",J439,0)</f>
        <v>0</v>
      </c>
      <c r="BJ439" s="18" t="s">
        <v>89</v>
      </c>
      <c r="BK439" s="188">
        <f>ROUND(I439*H439,3)</f>
        <v>0</v>
      </c>
      <c r="BL439" s="18" t="s">
        <v>530</v>
      </c>
      <c r="BM439" s="187" t="s">
        <v>3396</v>
      </c>
    </row>
    <row r="440" spans="1:65" s="12" customFormat="1" ht="22.95" customHeight="1">
      <c r="B440" s="163"/>
      <c r="D440" s="164" t="s">
        <v>75</v>
      </c>
      <c r="E440" s="174" t="s">
        <v>5982</v>
      </c>
      <c r="F440" s="174" t="s">
        <v>5983</v>
      </c>
      <c r="I440" s="166"/>
      <c r="J440" s="175">
        <f>BK440</f>
        <v>0</v>
      </c>
      <c r="L440" s="163"/>
      <c r="M440" s="168"/>
      <c r="N440" s="169"/>
      <c r="O440" s="169"/>
      <c r="P440" s="170">
        <f>SUM(P441:P442)</f>
        <v>0</v>
      </c>
      <c r="Q440" s="169"/>
      <c r="R440" s="170">
        <f>SUM(R441:R442)</f>
        <v>0</v>
      </c>
      <c r="S440" s="169"/>
      <c r="T440" s="171">
        <f>SUM(T441:T442)</f>
        <v>0</v>
      </c>
      <c r="AR440" s="164" t="s">
        <v>83</v>
      </c>
      <c r="AT440" s="172" t="s">
        <v>75</v>
      </c>
      <c r="AU440" s="172" t="s">
        <v>83</v>
      </c>
      <c r="AY440" s="164" t="s">
        <v>524</v>
      </c>
      <c r="BK440" s="173">
        <f>SUM(BK441:BK442)</f>
        <v>0</v>
      </c>
    </row>
    <row r="441" spans="1:65" s="2" customFormat="1" ht="21.75" customHeight="1">
      <c r="A441" s="35"/>
      <c r="B441" s="144"/>
      <c r="C441" s="176" t="s">
        <v>2423</v>
      </c>
      <c r="D441" s="176" t="s">
        <v>526</v>
      </c>
      <c r="E441" s="177" t="s">
        <v>5984</v>
      </c>
      <c r="F441" s="178" t="s">
        <v>5985</v>
      </c>
      <c r="G441" s="179" t="s">
        <v>529</v>
      </c>
      <c r="H441" s="180">
        <v>6</v>
      </c>
      <c r="I441" s="181"/>
      <c r="J441" s="180">
        <f>ROUND(I441*H441,3)</f>
        <v>0</v>
      </c>
      <c r="K441" s="182"/>
      <c r="L441" s="36"/>
      <c r="M441" s="183" t="s">
        <v>1</v>
      </c>
      <c r="N441" s="184" t="s">
        <v>42</v>
      </c>
      <c r="O441" s="61"/>
      <c r="P441" s="185">
        <f>O441*H441</f>
        <v>0</v>
      </c>
      <c r="Q441" s="185">
        <v>0</v>
      </c>
      <c r="R441" s="185">
        <f>Q441*H441</f>
        <v>0</v>
      </c>
      <c r="S441" s="185">
        <v>0</v>
      </c>
      <c r="T441" s="186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87" t="s">
        <v>530</v>
      </c>
      <c r="AT441" s="187" t="s">
        <v>526</v>
      </c>
      <c r="AU441" s="187" t="s">
        <v>89</v>
      </c>
      <c r="AY441" s="18" t="s">
        <v>524</v>
      </c>
      <c r="BE441" s="105">
        <f>IF(N441="základná",J441,0)</f>
        <v>0</v>
      </c>
      <c r="BF441" s="105">
        <f>IF(N441="znížená",J441,0)</f>
        <v>0</v>
      </c>
      <c r="BG441" s="105">
        <f>IF(N441="zákl. prenesená",J441,0)</f>
        <v>0</v>
      </c>
      <c r="BH441" s="105">
        <f>IF(N441="zníž. prenesená",J441,0)</f>
        <v>0</v>
      </c>
      <c r="BI441" s="105">
        <f>IF(N441="nulová",J441,0)</f>
        <v>0</v>
      </c>
      <c r="BJ441" s="18" t="s">
        <v>89</v>
      </c>
      <c r="BK441" s="188">
        <f>ROUND(I441*H441,3)</f>
        <v>0</v>
      </c>
      <c r="BL441" s="18" t="s">
        <v>530</v>
      </c>
      <c r="BM441" s="187" t="s">
        <v>3408</v>
      </c>
    </row>
    <row r="442" spans="1:65" s="2" customFormat="1" ht="33" customHeight="1">
      <c r="A442" s="35"/>
      <c r="B442" s="144"/>
      <c r="C442" s="176" t="s">
        <v>2429</v>
      </c>
      <c r="D442" s="176" t="s">
        <v>526</v>
      </c>
      <c r="E442" s="177" t="s">
        <v>6063</v>
      </c>
      <c r="F442" s="178" t="s">
        <v>6064</v>
      </c>
      <c r="G442" s="179" t="s">
        <v>529</v>
      </c>
      <c r="H442" s="180">
        <v>7</v>
      </c>
      <c r="I442" s="181"/>
      <c r="J442" s="180">
        <f>ROUND(I442*H442,3)</f>
        <v>0</v>
      </c>
      <c r="K442" s="182"/>
      <c r="L442" s="36"/>
      <c r="M442" s="183" t="s">
        <v>1</v>
      </c>
      <c r="N442" s="184" t="s">
        <v>42</v>
      </c>
      <c r="O442" s="61"/>
      <c r="P442" s="185">
        <f>O442*H442</f>
        <v>0</v>
      </c>
      <c r="Q442" s="185">
        <v>0</v>
      </c>
      <c r="R442" s="185">
        <f>Q442*H442</f>
        <v>0</v>
      </c>
      <c r="S442" s="185">
        <v>0</v>
      </c>
      <c r="T442" s="186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87" t="s">
        <v>530</v>
      </c>
      <c r="AT442" s="187" t="s">
        <v>526</v>
      </c>
      <c r="AU442" s="187" t="s">
        <v>89</v>
      </c>
      <c r="AY442" s="18" t="s">
        <v>524</v>
      </c>
      <c r="BE442" s="105">
        <f>IF(N442="základná",J442,0)</f>
        <v>0</v>
      </c>
      <c r="BF442" s="105">
        <f>IF(N442="znížená",J442,0)</f>
        <v>0</v>
      </c>
      <c r="BG442" s="105">
        <f>IF(N442="zákl. prenesená",J442,0)</f>
        <v>0</v>
      </c>
      <c r="BH442" s="105">
        <f>IF(N442="zníž. prenesená",J442,0)</f>
        <v>0</v>
      </c>
      <c r="BI442" s="105">
        <f>IF(N442="nulová",J442,0)</f>
        <v>0</v>
      </c>
      <c r="BJ442" s="18" t="s">
        <v>89</v>
      </c>
      <c r="BK442" s="188">
        <f>ROUND(I442*H442,3)</f>
        <v>0</v>
      </c>
      <c r="BL442" s="18" t="s">
        <v>530</v>
      </c>
      <c r="BM442" s="187" t="s">
        <v>3421</v>
      </c>
    </row>
    <row r="443" spans="1:65" s="12" customFormat="1" ht="25.95" customHeight="1">
      <c r="B443" s="163"/>
      <c r="D443" s="164" t="s">
        <v>75</v>
      </c>
      <c r="E443" s="165" t="s">
        <v>6086</v>
      </c>
      <c r="F443" s="165" t="s">
        <v>6087</v>
      </c>
      <c r="I443" s="166"/>
      <c r="J443" s="167">
        <f>BK443</f>
        <v>0</v>
      </c>
      <c r="L443" s="163"/>
      <c r="M443" s="168"/>
      <c r="N443" s="169"/>
      <c r="O443" s="169"/>
      <c r="P443" s="170">
        <f>P444+P447+P449+P451+P454+P457+P460+P463+P468</f>
        <v>0</v>
      </c>
      <c r="Q443" s="169"/>
      <c r="R443" s="170">
        <f>R444+R447+R449+R451+R454+R457+R460+R463+R468</f>
        <v>0</v>
      </c>
      <c r="S443" s="169"/>
      <c r="T443" s="171">
        <f>T444+T447+T449+T451+T454+T457+T460+T463+T468</f>
        <v>0</v>
      </c>
      <c r="AR443" s="164" t="s">
        <v>83</v>
      </c>
      <c r="AT443" s="172" t="s">
        <v>75</v>
      </c>
      <c r="AU443" s="172" t="s">
        <v>76</v>
      </c>
      <c r="AY443" s="164" t="s">
        <v>524</v>
      </c>
      <c r="BK443" s="173">
        <f>BK444+BK447+BK449+BK451+BK454+BK457+BK460+BK463+BK468</f>
        <v>0</v>
      </c>
    </row>
    <row r="444" spans="1:65" s="12" customFormat="1" ht="22.95" customHeight="1">
      <c r="B444" s="163"/>
      <c r="D444" s="164" t="s">
        <v>75</v>
      </c>
      <c r="E444" s="174" t="s">
        <v>6067</v>
      </c>
      <c r="F444" s="174" t="s">
        <v>6068</v>
      </c>
      <c r="I444" s="166"/>
      <c r="J444" s="175">
        <f>BK444</f>
        <v>0</v>
      </c>
      <c r="L444" s="163"/>
      <c r="M444" s="168"/>
      <c r="N444" s="169"/>
      <c r="O444" s="169"/>
      <c r="P444" s="170">
        <f>SUM(P445:P446)</f>
        <v>0</v>
      </c>
      <c r="Q444" s="169"/>
      <c r="R444" s="170">
        <f>SUM(R445:R446)</f>
        <v>0</v>
      </c>
      <c r="S444" s="169"/>
      <c r="T444" s="171">
        <f>SUM(T445:T446)</f>
        <v>0</v>
      </c>
      <c r="AR444" s="164" t="s">
        <v>83</v>
      </c>
      <c r="AT444" s="172" t="s">
        <v>75</v>
      </c>
      <c r="AU444" s="172" t="s">
        <v>83</v>
      </c>
      <c r="AY444" s="164" t="s">
        <v>524</v>
      </c>
      <c r="BK444" s="173">
        <f>SUM(BK445:BK446)</f>
        <v>0</v>
      </c>
    </row>
    <row r="445" spans="1:65" s="2" customFormat="1" ht="16.5" customHeight="1">
      <c r="A445" s="35"/>
      <c r="B445" s="144"/>
      <c r="C445" s="259" t="s">
        <v>2436</v>
      </c>
      <c r="D445" s="259" t="s">
        <v>526</v>
      </c>
      <c r="E445" s="260" t="s">
        <v>6088</v>
      </c>
      <c r="F445" s="261" t="s">
        <v>6070</v>
      </c>
      <c r="G445" s="262" t="s">
        <v>879</v>
      </c>
      <c r="H445" s="263">
        <v>5</v>
      </c>
      <c r="I445" s="263"/>
      <c r="J445" s="263">
        <f>ROUND(I445*H445,3)</f>
        <v>0</v>
      </c>
      <c r="K445" s="182"/>
      <c r="L445" s="36"/>
      <c r="M445" s="183" t="s">
        <v>1</v>
      </c>
      <c r="N445" s="184" t="s">
        <v>42</v>
      </c>
      <c r="O445" s="61"/>
      <c r="P445" s="185">
        <f>O445*H445</f>
        <v>0</v>
      </c>
      <c r="Q445" s="185">
        <v>0</v>
      </c>
      <c r="R445" s="185">
        <f>Q445*H445</f>
        <v>0</v>
      </c>
      <c r="S445" s="185">
        <v>0</v>
      </c>
      <c r="T445" s="186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187" t="s">
        <v>530</v>
      </c>
      <c r="AT445" s="187" t="s">
        <v>526</v>
      </c>
      <c r="AU445" s="187" t="s">
        <v>89</v>
      </c>
      <c r="AY445" s="18" t="s">
        <v>524</v>
      </c>
      <c r="BE445" s="105">
        <f>IF(N445="základná",J445,0)</f>
        <v>0</v>
      </c>
      <c r="BF445" s="105">
        <f>IF(N445="znížená",J445,0)</f>
        <v>0</v>
      </c>
      <c r="BG445" s="105">
        <f>IF(N445="zákl. prenesená",J445,0)</f>
        <v>0</v>
      </c>
      <c r="BH445" s="105">
        <f>IF(N445="zníž. prenesená",J445,0)</f>
        <v>0</v>
      </c>
      <c r="BI445" s="105">
        <f>IF(N445="nulová",J445,0)</f>
        <v>0</v>
      </c>
      <c r="BJ445" s="18" t="s">
        <v>89</v>
      </c>
      <c r="BK445" s="188">
        <f>ROUND(I445*H445,3)</f>
        <v>0</v>
      </c>
      <c r="BL445" s="18" t="s">
        <v>530</v>
      </c>
      <c r="BM445" s="187" t="s">
        <v>3432</v>
      </c>
    </row>
    <row r="446" spans="1:65" s="2" customFormat="1" ht="28.8">
      <c r="A446" s="35"/>
      <c r="B446" s="36"/>
      <c r="C446" s="35"/>
      <c r="D446" s="190" t="s">
        <v>3212</v>
      </c>
      <c r="E446" s="35"/>
      <c r="F446" s="231" t="s">
        <v>6089</v>
      </c>
      <c r="G446" s="35"/>
      <c r="H446" s="35"/>
      <c r="I446" s="145"/>
      <c r="J446" s="35"/>
      <c r="K446" s="35"/>
      <c r="L446" s="36"/>
      <c r="M446" s="232"/>
      <c r="N446" s="233"/>
      <c r="O446" s="61"/>
      <c r="P446" s="61"/>
      <c r="Q446" s="61"/>
      <c r="R446" s="61"/>
      <c r="S446" s="61"/>
      <c r="T446" s="62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T446" s="18" t="s">
        <v>3212</v>
      </c>
      <c r="AU446" s="18" t="s">
        <v>89</v>
      </c>
    </row>
    <row r="447" spans="1:65" s="12" customFormat="1" ht="22.95" customHeight="1">
      <c r="B447" s="163"/>
      <c r="D447" s="164" t="s">
        <v>75</v>
      </c>
      <c r="E447" s="174" t="s">
        <v>6072</v>
      </c>
      <c r="F447" s="174" t="s">
        <v>6073</v>
      </c>
      <c r="I447" s="166"/>
      <c r="J447" s="175">
        <f>BK447</f>
        <v>0</v>
      </c>
      <c r="L447" s="163"/>
      <c r="M447" s="168"/>
      <c r="N447" s="169"/>
      <c r="O447" s="169"/>
      <c r="P447" s="170">
        <f>P448</f>
        <v>0</v>
      </c>
      <c r="Q447" s="169"/>
      <c r="R447" s="170">
        <f>R448</f>
        <v>0</v>
      </c>
      <c r="S447" s="169"/>
      <c r="T447" s="171">
        <f>T448</f>
        <v>0</v>
      </c>
      <c r="AR447" s="164" t="s">
        <v>83</v>
      </c>
      <c r="AT447" s="172" t="s">
        <v>75</v>
      </c>
      <c r="AU447" s="172" t="s">
        <v>83</v>
      </c>
      <c r="AY447" s="164" t="s">
        <v>524</v>
      </c>
      <c r="BK447" s="173">
        <f>BK448</f>
        <v>0</v>
      </c>
    </row>
    <row r="448" spans="1:65" s="2" customFormat="1" ht="16.5" customHeight="1">
      <c r="A448" s="35"/>
      <c r="B448" s="144"/>
      <c r="C448" s="176" t="s">
        <v>2451</v>
      </c>
      <c r="D448" s="176" t="s">
        <v>526</v>
      </c>
      <c r="E448" s="177" t="s">
        <v>6090</v>
      </c>
      <c r="F448" s="178" t="s">
        <v>6091</v>
      </c>
      <c r="G448" s="179" t="s">
        <v>879</v>
      </c>
      <c r="H448" s="180">
        <v>5</v>
      </c>
      <c r="I448" s="181"/>
      <c r="J448" s="180">
        <f>ROUND(I448*H448,3)</f>
        <v>0</v>
      </c>
      <c r="K448" s="182"/>
      <c r="L448" s="36"/>
      <c r="M448" s="183" t="s">
        <v>1</v>
      </c>
      <c r="N448" s="184" t="s">
        <v>42</v>
      </c>
      <c r="O448" s="61"/>
      <c r="P448" s="185">
        <f>O448*H448</f>
        <v>0</v>
      </c>
      <c r="Q448" s="185">
        <v>0</v>
      </c>
      <c r="R448" s="185">
        <f>Q448*H448</f>
        <v>0</v>
      </c>
      <c r="S448" s="185">
        <v>0</v>
      </c>
      <c r="T448" s="186">
        <f>S448*H448</f>
        <v>0</v>
      </c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R448" s="187" t="s">
        <v>530</v>
      </c>
      <c r="AT448" s="187" t="s">
        <v>526</v>
      </c>
      <c r="AU448" s="187" t="s">
        <v>89</v>
      </c>
      <c r="AY448" s="18" t="s">
        <v>524</v>
      </c>
      <c r="BE448" s="105">
        <f>IF(N448="základná",J448,0)</f>
        <v>0</v>
      </c>
      <c r="BF448" s="105">
        <f>IF(N448="znížená",J448,0)</f>
        <v>0</v>
      </c>
      <c r="BG448" s="105">
        <f>IF(N448="zákl. prenesená",J448,0)</f>
        <v>0</v>
      </c>
      <c r="BH448" s="105">
        <f>IF(N448="zníž. prenesená",J448,0)</f>
        <v>0</v>
      </c>
      <c r="BI448" s="105">
        <f>IF(N448="nulová",J448,0)</f>
        <v>0</v>
      </c>
      <c r="BJ448" s="18" t="s">
        <v>89</v>
      </c>
      <c r="BK448" s="188">
        <f>ROUND(I448*H448,3)</f>
        <v>0</v>
      </c>
      <c r="BL448" s="18" t="s">
        <v>530</v>
      </c>
      <c r="BM448" s="187" t="s">
        <v>3448</v>
      </c>
    </row>
    <row r="449" spans="1:65" s="12" customFormat="1" ht="22.95" customHeight="1">
      <c r="B449" s="163"/>
      <c r="D449" s="164" t="s">
        <v>75</v>
      </c>
      <c r="E449" s="174" t="s">
        <v>6076</v>
      </c>
      <c r="F449" s="174" t="s">
        <v>6077</v>
      </c>
      <c r="I449" s="166"/>
      <c r="J449" s="175">
        <f>BK449</f>
        <v>0</v>
      </c>
      <c r="L449" s="163"/>
      <c r="M449" s="168"/>
      <c r="N449" s="169"/>
      <c r="O449" s="169"/>
      <c r="P449" s="170">
        <f>P450</f>
        <v>0</v>
      </c>
      <c r="Q449" s="169"/>
      <c r="R449" s="170">
        <f>R450</f>
        <v>0</v>
      </c>
      <c r="S449" s="169"/>
      <c r="T449" s="171">
        <f>T450</f>
        <v>0</v>
      </c>
      <c r="AR449" s="164" t="s">
        <v>83</v>
      </c>
      <c r="AT449" s="172" t="s">
        <v>75</v>
      </c>
      <c r="AU449" s="172" t="s">
        <v>83</v>
      </c>
      <c r="AY449" s="164" t="s">
        <v>524</v>
      </c>
      <c r="BK449" s="173">
        <f>BK450</f>
        <v>0</v>
      </c>
    </row>
    <row r="450" spans="1:65" s="2" customFormat="1" ht="16.5" customHeight="1">
      <c r="A450" s="35"/>
      <c r="B450" s="144"/>
      <c r="C450" s="176" t="s">
        <v>2456</v>
      </c>
      <c r="D450" s="176" t="s">
        <v>526</v>
      </c>
      <c r="E450" s="177" t="s">
        <v>6092</v>
      </c>
      <c r="F450" s="178" t="s">
        <v>6093</v>
      </c>
      <c r="G450" s="179" t="s">
        <v>879</v>
      </c>
      <c r="H450" s="180">
        <v>10</v>
      </c>
      <c r="I450" s="181"/>
      <c r="J450" s="180">
        <f>ROUND(I450*H450,3)</f>
        <v>0</v>
      </c>
      <c r="K450" s="182"/>
      <c r="L450" s="36"/>
      <c r="M450" s="183" t="s">
        <v>1</v>
      </c>
      <c r="N450" s="184" t="s">
        <v>42</v>
      </c>
      <c r="O450" s="61"/>
      <c r="P450" s="185">
        <f>O450*H450</f>
        <v>0</v>
      </c>
      <c r="Q450" s="185">
        <v>0</v>
      </c>
      <c r="R450" s="185">
        <f>Q450*H450</f>
        <v>0</v>
      </c>
      <c r="S450" s="185">
        <v>0</v>
      </c>
      <c r="T450" s="186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187" t="s">
        <v>530</v>
      </c>
      <c r="AT450" s="187" t="s">
        <v>526</v>
      </c>
      <c r="AU450" s="187" t="s">
        <v>89</v>
      </c>
      <c r="AY450" s="18" t="s">
        <v>524</v>
      </c>
      <c r="BE450" s="105">
        <f>IF(N450="základná",J450,0)</f>
        <v>0</v>
      </c>
      <c r="BF450" s="105">
        <f>IF(N450="znížená",J450,0)</f>
        <v>0</v>
      </c>
      <c r="BG450" s="105">
        <f>IF(N450="zákl. prenesená",J450,0)</f>
        <v>0</v>
      </c>
      <c r="BH450" s="105">
        <f>IF(N450="zníž. prenesená",J450,0)</f>
        <v>0</v>
      </c>
      <c r="BI450" s="105">
        <f>IF(N450="nulová",J450,0)</f>
        <v>0</v>
      </c>
      <c r="BJ450" s="18" t="s">
        <v>89</v>
      </c>
      <c r="BK450" s="188">
        <f>ROUND(I450*H450,3)</f>
        <v>0</v>
      </c>
      <c r="BL450" s="18" t="s">
        <v>530</v>
      </c>
      <c r="BM450" s="187" t="s">
        <v>3458</v>
      </c>
    </row>
    <row r="451" spans="1:65" s="12" customFormat="1" ht="22.95" customHeight="1">
      <c r="B451" s="163"/>
      <c r="D451" s="164" t="s">
        <v>75</v>
      </c>
      <c r="E451" s="174" t="s">
        <v>211</v>
      </c>
      <c r="F451" s="174" t="s">
        <v>5917</v>
      </c>
      <c r="I451" s="166"/>
      <c r="J451" s="175">
        <f>BK451</f>
        <v>0</v>
      </c>
      <c r="L451" s="163"/>
      <c r="M451" s="168"/>
      <c r="N451" s="169"/>
      <c r="O451" s="169"/>
      <c r="P451" s="170">
        <f>SUM(P452:P453)</f>
        <v>0</v>
      </c>
      <c r="Q451" s="169"/>
      <c r="R451" s="170">
        <f>SUM(R452:R453)</f>
        <v>0</v>
      </c>
      <c r="S451" s="169"/>
      <c r="T451" s="171">
        <f>SUM(T452:T453)</f>
        <v>0</v>
      </c>
      <c r="AR451" s="164" t="s">
        <v>83</v>
      </c>
      <c r="AT451" s="172" t="s">
        <v>75</v>
      </c>
      <c r="AU451" s="172" t="s">
        <v>83</v>
      </c>
      <c r="AY451" s="164" t="s">
        <v>524</v>
      </c>
      <c r="BK451" s="173">
        <f>SUM(BK452:BK453)</f>
        <v>0</v>
      </c>
    </row>
    <row r="452" spans="1:65" s="2" customFormat="1" ht="16.5" customHeight="1">
      <c r="A452" s="35"/>
      <c r="B452" s="144"/>
      <c r="C452" s="176" t="s">
        <v>2460</v>
      </c>
      <c r="D452" s="176" t="s">
        <v>526</v>
      </c>
      <c r="E452" s="177" t="s">
        <v>5918</v>
      </c>
      <c r="F452" s="178" t="s">
        <v>5919</v>
      </c>
      <c r="G452" s="179" t="s">
        <v>879</v>
      </c>
      <c r="H452" s="180">
        <v>9</v>
      </c>
      <c r="I452" s="181"/>
      <c r="J452" s="180">
        <f>ROUND(I452*H452,3)</f>
        <v>0</v>
      </c>
      <c r="K452" s="182"/>
      <c r="L452" s="36"/>
      <c r="M452" s="183" t="s">
        <v>1</v>
      </c>
      <c r="N452" s="184" t="s">
        <v>42</v>
      </c>
      <c r="O452" s="61"/>
      <c r="P452" s="185">
        <f>O452*H452</f>
        <v>0</v>
      </c>
      <c r="Q452" s="185">
        <v>0</v>
      </c>
      <c r="R452" s="185">
        <f>Q452*H452</f>
        <v>0</v>
      </c>
      <c r="S452" s="185">
        <v>0</v>
      </c>
      <c r="T452" s="186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187" t="s">
        <v>530</v>
      </c>
      <c r="AT452" s="187" t="s">
        <v>526</v>
      </c>
      <c r="AU452" s="187" t="s">
        <v>89</v>
      </c>
      <c r="AY452" s="18" t="s">
        <v>524</v>
      </c>
      <c r="BE452" s="105">
        <f>IF(N452="základná",J452,0)</f>
        <v>0</v>
      </c>
      <c r="BF452" s="105">
        <f>IF(N452="znížená",J452,0)</f>
        <v>0</v>
      </c>
      <c r="BG452" s="105">
        <f>IF(N452="zákl. prenesená",J452,0)</f>
        <v>0</v>
      </c>
      <c r="BH452" s="105">
        <f>IF(N452="zníž. prenesená",J452,0)</f>
        <v>0</v>
      </c>
      <c r="BI452" s="105">
        <f>IF(N452="nulová",J452,0)</f>
        <v>0</v>
      </c>
      <c r="BJ452" s="18" t="s">
        <v>89</v>
      </c>
      <c r="BK452" s="188">
        <f>ROUND(I452*H452,3)</f>
        <v>0</v>
      </c>
      <c r="BL452" s="18" t="s">
        <v>530</v>
      </c>
      <c r="BM452" s="187" t="s">
        <v>3476</v>
      </c>
    </row>
    <row r="453" spans="1:65" s="2" customFormat="1" ht="16.5" customHeight="1">
      <c r="A453" s="35"/>
      <c r="B453" s="144"/>
      <c r="C453" s="176" t="s">
        <v>2465</v>
      </c>
      <c r="D453" s="176" t="s">
        <v>526</v>
      </c>
      <c r="E453" s="177" t="s">
        <v>5922</v>
      </c>
      <c r="F453" s="178" t="s">
        <v>5923</v>
      </c>
      <c r="G453" s="179" t="s">
        <v>879</v>
      </c>
      <c r="H453" s="180">
        <v>1</v>
      </c>
      <c r="I453" s="181"/>
      <c r="J453" s="180">
        <f>ROUND(I453*H453,3)</f>
        <v>0</v>
      </c>
      <c r="K453" s="182"/>
      <c r="L453" s="36"/>
      <c r="M453" s="183" t="s">
        <v>1</v>
      </c>
      <c r="N453" s="184" t="s">
        <v>42</v>
      </c>
      <c r="O453" s="61"/>
      <c r="P453" s="185">
        <f>O453*H453</f>
        <v>0</v>
      </c>
      <c r="Q453" s="185">
        <v>0</v>
      </c>
      <c r="R453" s="185">
        <f>Q453*H453</f>
        <v>0</v>
      </c>
      <c r="S453" s="185">
        <v>0</v>
      </c>
      <c r="T453" s="186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87" t="s">
        <v>530</v>
      </c>
      <c r="AT453" s="187" t="s">
        <v>526</v>
      </c>
      <c r="AU453" s="187" t="s">
        <v>89</v>
      </c>
      <c r="AY453" s="18" t="s">
        <v>524</v>
      </c>
      <c r="BE453" s="105">
        <f>IF(N453="základná",J453,0)</f>
        <v>0</v>
      </c>
      <c r="BF453" s="105">
        <f>IF(N453="znížená",J453,0)</f>
        <v>0</v>
      </c>
      <c r="BG453" s="105">
        <f>IF(N453="zákl. prenesená",J453,0)</f>
        <v>0</v>
      </c>
      <c r="BH453" s="105">
        <f>IF(N453="zníž. prenesená",J453,0)</f>
        <v>0</v>
      </c>
      <c r="BI453" s="105">
        <f>IF(N453="nulová",J453,0)</f>
        <v>0</v>
      </c>
      <c r="BJ453" s="18" t="s">
        <v>89</v>
      </c>
      <c r="BK453" s="188">
        <f>ROUND(I453*H453,3)</f>
        <v>0</v>
      </c>
      <c r="BL453" s="18" t="s">
        <v>530</v>
      </c>
      <c r="BM453" s="187" t="s">
        <v>3486</v>
      </c>
    </row>
    <row r="454" spans="1:65" s="12" customFormat="1" ht="22.95" customHeight="1">
      <c r="B454" s="163"/>
      <c r="D454" s="164" t="s">
        <v>75</v>
      </c>
      <c r="E454" s="174" t="s">
        <v>6054</v>
      </c>
      <c r="F454" s="174" t="s">
        <v>6055</v>
      </c>
      <c r="I454" s="166"/>
      <c r="J454" s="175">
        <f>BK454</f>
        <v>0</v>
      </c>
      <c r="L454" s="163"/>
      <c r="M454" s="168"/>
      <c r="N454" s="169"/>
      <c r="O454" s="169"/>
      <c r="P454" s="170">
        <f>SUM(P455:P456)</f>
        <v>0</v>
      </c>
      <c r="Q454" s="169"/>
      <c r="R454" s="170">
        <f>SUM(R455:R456)</f>
        <v>0</v>
      </c>
      <c r="S454" s="169"/>
      <c r="T454" s="171">
        <f>SUM(T455:T456)</f>
        <v>0</v>
      </c>
      <c r="AR454" s="164" t="s">
        <v>83</v>
      </c>
      <c r="AT454" s="172" t="s">
        <v>75</v>
      </c>
      <c r="AU454" s="172" t="s">
        <v>83</v>
      </c>
      <c r="AY454" s="164" t="s">
        <v>524</v>
      </c>
      <c r="BK454" s="173">
        <f>SUM(BK455:BK456)</f>
        <v>0</v>
      </c>
    </row>
    <row r="455" spans="1:65" s="2" customFormat="1" ht="16.5" customHeight="1">
      <c r="A455" s="35"/>
      <c r="B455" s="144"/>
      <c r="C455" s="176" t="s">
        <v>2470</v>
      </c>
      <c r="D455" s="176" t="s">
        <v>526</v>
      </c>
      <c r="E455" s="177" t="s">
        <v>6056</v>
      </c>
      <c r="F455" s="178" t="s">
        <v>6057</v>
      </c>
      <c r="G455" s="179" t="s">
        <v>879</v>
      </c>
      <c r="H455" s="180">
        <v>8</v>
      </c>
      <c r="I455" s="181"/>
      <c r="J455" s="180">
        <f>ROUND(I455*H455,3)</f>
        <v>0</v>
      </c>
      <c r="K455" s="182"/>
      <c r="L455" s="36"/>
      <c r="M455" s="183" t="s">
        <v>1</v>
      </c>
      <c r="N455" s="184" t="s">
        <v>42</v>
      </c>
      <c r="O455" s="61"/>
      <c r="P455" s="185">
        <f>O455*H455</f>
        <v>0</v>
      </c>
      <c r="Q455" s="185">
        <v>0</v>
      </c>
      <c r="R455" s="185">
        <f>Q455*H455</f>
        <v>0</v>
      </c>
      <c r="S455" s="185">
        <v>0</v>
      </c>
      <c r="T455" s="186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87" t="s">
        <v>530</v>
      </c>
      <c r="AT455" s="187" t="s">
        <v>526</v>
      </c>
      <c r="AU455" s="187" t="s">
        <v>89</v>
      </c>
      <c r="AY455" s="18" t="s">
        <v>524</v>
      </c>
      <c r="BE455" s="105">
        <f>IF(N455="základná",J455,0)</f>
        <v>0</v>
      </c>
      <c r="BF455" s="105">
        <f>IF(N455="znížená",J455,0)</f>
        <v>0</v>
      </c>
      <c r="BG455" s="105">
        <f>IF(N455="zákl. prenesená",J455,0)</f>
        <v>0</v>
      </c>
      <c r="BH455" s="105">
        <f>IF(N455="zníž. prenesená",J455,0)</f>
        <v>0</v>
      </c>
      <c r="BI455" s="105">
        <f>IF(N455="nulová",J455,0)</f>
        <v>0</v>
      </c>
      <c r="BJ455" s="18" t="s">
        <v>89</v>
      </c>
      <c r="BK455" s="188">
        <f>ROUND(I455*H455,3)</f>
        <v>0</v>
      </c>
      <c r="BL455" s="18" t="s">
        <v>530</v>
      </c>
      <c r="BM455" s="187" t="s">
        <v>3496</v>
      </c>
    </row>
    <row r="456" spans="1:65" s="2" customFormat="1" ht="38.4">
      <c r="A456" s="35"/>
      <c r="B456" s="36"/>
      <c r="C456" s="35"/>
      <c r="D456" s="190" t="s">
        <v>3212</v>
      </c>
      <c r="E456" s="35"/>
      <c r="F456" s="231" t="s">
        <v>6094</v>
      </c>
      <c r="G456" s="35"/>
      <c r="H456" s="35"/>
      <c r="I456" s="145"/>
      <c r="J456" s="35"/>
      <c r="K456" s="35"/>
      <c r="L456" s="36"/>
      <c r="M456" s="232"/>
      <c r="N456" s="233"/>
      <c r="O456" s="61"/>
      <c r="P456" s="61"/>
      <c r="Q456" s="61"/>
      <c r="R456" s="61"/>
      <c r="S456" s="61"/>
      <c r="T456" s="62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T456" s="18" t="s">
        <v>3212</v>
      </c>
      <c r="AU456" s="18" t="s">
        <v>89</v>
      </c>
    </row>
    <row r="457" spans="1:65" s="12" customFormat="1" ht="22.95" customHeight="1">
      <c r="B457" s="163"/>
      <c r="D457" s="164" t="s">
        <v>75</v>
      </c>
      <c r="E457" s="174" t="s">
        <v>6080</v>
      </c>
      <c r="F457" s="174" t="s">
        <v>6081</v>
      </c>
      <c r="I457" s="166"/>
      <c r="J457" s="175">
        <f>BK457</f>
        <v>0</v>
      </c>
      <c r="L457" s="163"/>
      <c r="M457" s="168"/>
      <c r="N457" s="169"/>
      <c r="O457" s="169"/>
      <c r="P457" s="170">
        <f>SUM(P458:P459)</f>
        <v>0</v>
      </c>
      <c r="Q457" s="169"/>
      <c r="R457" s="170">
        <f>SUM(R458:R459)</f>
        <v>0</v>
      </c>
      <c r="S457" s="169"/>
      <c r="T457" s="171">
        <f>SUM(T458:T459)</f>
        <v>0</v>
      </c>
      <c r="AR457" s="164" t="s">
        <v>83</v>
      </c>
      <c r="AT457" s="172" t="s">
        <v>75</v>
      </c>
      <c r="AU457" s="172" t="s">
        <v>83</v>
      </c>
      <c r="AY457" s="164" t="s">
        <v>524</v>
      </c>
      <c r="BK457" s="173">
        <f>SUM(BK458:BK459)</f>
        <v>0</v>
      </c>
    </row>
    <row r="458" spans="1:65" s="2" customFormat="1" ht="16.5" customHeight="1">
      <c r="A458" s="35"/>
      <c r="B458" s="144"/>
      <c r="C458" s="176" t="s">
        <v>2476</v>
      </c>
      <c r="D458" s="176" t="s">
        <v>526</v>
      </c>
      <c r="E458" s="177" t="s">
        <v>6082</v>
      </c>
      <c r="F458" s="178" t="s">
        <v>6057</v>
      </c>
      <c r="G458" s="179" t="s">
        <v>879</v>
      </c>
      <c r="H458" s="180">
        <v>6</v>
      </c>
      <c r="I458" s="181"/>
      <c r="J458" s="180">
        <f>ROUND(I458*H458,3)</f>
        <v>0</v>
      </c>
      <c r="K458" s="182"/>
      <c r="L458" s="36"/>
      <c r="M458" s="183" t="s">
        <v>1</v>
      </c>
      <c r="N458" s="184" t="s">
        <v>42</v>
      </c>
      <c r="O458" s="61"/>
      <c r="P458" s="185">
        <f>O458*H458</f>
        <v>0</v>
      </c>
      <c r="Q458" s="185">
        <v>0</v>
      </c>
      <c r="R458" s="185">
        <f>Q458*H458</f>
        <v>0</v>
      </c>
      <c r="S458" s="185">
        <v>0</v>
      </c>
      <c r="T458" s="186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7" t="s">
        <v>530</v>
      </c>
      <c r="AT458" s="187" t="s">
        <v>526</v>
      </c>
      <c r="AU458" s="187" t="s">
        <v>89</v>
      </c>
      <c r="AY458" s="18" t="s">
        <v>524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89</v>
      </c>
      <c r="BK458" s="188">
        <f>ROUND(I458*H458,3)</f>
        <v>0</v>
      </c>
      <c r="BL458" s="18" t="s">
        <v>530</v>
      </c>
      <c r="BM458" s="187" t="s">
        <v>3506</v>
      </c>
    </row>
    <row r="459" spans="1:65" s="2" customFormat="1" ht="48">
      <c r="A459" s="35"/>
      <c r="B459" s="36"/>
      <c r="C459" s="35"/>
      <c r="D459" s="190" t="s">
        <v>3212</v>
      </c>
      <c r="E459" s="35"/>
      <c r="F459" s="231" t="s">
        <v>6095</v>
      </c>
      <c r="G459" s="35"/>
      <c r="H459" s="35"/>
      <c r="I459" s="145"/>
      <c r="J459" s="35"/>
      <c r="K459" s="35"/>
      <c r="L459" s="36"/>
      <c r="M459" s="232"/>
      <c r="N459" s="233"/>
      <c r="O459" s="61"/>
      <c r="P459" s="61"/>
      <c r="Q459" s="61"/>
      <c r="R459" s="61"/>
      <c r="S459" s="61"/>
      <c r="T459" s="62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T459" s="18" t="s">
        <v>3212</v>
      </c>
      <c r="AU459" s="18" t="s">
        <v>89</v>
      </c>
    </row>
    <row r="460" spans="1:65" s="12" customFormat="1" ht="22.95" customHeight="1">
      <c r="B460" s="163"/>
      <c r="D460" s="164" t="s">
        <v>75</v>
      </c>
      <c r="E460" s="174" t="s">
        <v>6059</v>
      </c>
      <c r="F460" s="174" t="s">
        <v>6060</v>
      </c>
      <c r="I460" s="166"/>
      <c r="J460" s="175">
        <f>BK460</f>
        <v>0</v>
      </c>
      <c r="L460" s="163"/>
      <c r="M460" s="168"/>
      <c r="N460" s="169"/>
      <c r="O460" s="169"/>
      <c r="P460" s="170">
        <f>SUM(P461:P462)</f>
        <v>0</v>
      </c>
      <c r="Q460" s="169"/>
      <c r="R460" s="170">
        <f>SUM(R461:R462)</f>
        <v>0</v>
      </c>
      <c r="S460" s="169"/>
      <c r="T460" s="171">
        <f>SUM(T461:T462)</f>
        <v>0</v>
      </c>
      <c r="AR460" s="164" t="s">
        <v>83</v>
      </c>
      <c r="AT460" s="172" t="s">
        <v>75</v>
      </c>
      <c r="AU460" s="172" t="s">
        <v>83</v>
      </c>
      <c r="AY460" s="164" t="s">
        <v>524</v>
      </c>
      <c r="BK460" s="173">
        <f>SUM(BK461:BK462)</f>
        <v>0</v>
      </c>
    </row>
    <row r="461" spans="1:65" s="2" customFormat="1" ht="16.5" customHeight="1">
      <c r="A461" s="35"/>
      <c r="B461" s="144"/>
      <c r="C461" s="176" t="s">
        <v>2482</v>
      </c>
      <c r="D461" s="176" t="s">
        <v>526</v>
      </c>
      <c r="E461" s="177" t="s">
        <v>6096</v>
      </c>
      <c r="F461" s="178" t="s">
        <v>6097</v>
      </c>
      <c r="G461" s="179" t="s">
        <v>879</v>
      </c>
      <c r="H461" s="180">
        <v>1</v>
      </c>
      <c r="I461" s="181"/>
      <c r="J461" s="180">
        <f>ROUND(I461*H461,3)</f>
        <v>0</v>
      </c>
      <c r="K461" s="182"/>
      <c r="L461" s="36"/>
      <c r="M461" s="183" t="s">
        <v>1</v>
      </c>
      <c r="N461" s="184" t="s">
        <v>42</v>
      </c>
      <c r="O461" s="61"/>
      <c r="P461" s="185">
        <f>O461*H461</f>
        <v>0</v>
      </c>
      <c r="Q461" s="185">
        <v>0</v>
      </c>
      <c r="R461" s="185">
        <f>Q461*H461</f>
        <v>0</v>
      </c>
      <c r="S461" s="185">
        <v>0</v>
      </c>
      <c r="T461" s="186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7" t="s">
        <v>530</v>
      </c>
      <c r="AT461" s="187" t="s">
        <v>526</v>
      </c>
      <c r="AU461" s="187" t="s">
        <v>89</v>
      </c>
      <c r="AY461" s="18" t="s">
        <v>524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89</v>
      </c>
      <c r="BK461" s="188">
        <f>ROUND(I461*H461,3)</f>
        <v>0</v>
      </c>
      <c r="BL461" s="18" t="s">
        <v>530</v>
      </c>
      <c r="BM461" s="187" t="s">
        <v>3516</v>
      </c>
    </row>
    <row r="462" spans="1:65" s="2" customFormat="1" ht="16.5" customHeight="1">
      <c r="A462" s="35"/>
      <c r="B462" s="144"/>
      <c r="C462" s="176" t="s">
        <v>2489</v>
      </c>
      <c r="D462" s="176" t="s">
        <v>526</v>
      </c>
      <c r="E462" s="177" t="s">
        <v>6098</v>
      </c>
      <c r="F462" s="178" t="s">
        <v>6099</v>
      </c>
      <c r="G462" s="179" t="s">
        <v>879</v>
      </c>
      <c r="H462" s="180">
        <v>1</v>
      </c>
      <c r="I462" s="181"/>
      <c r="J462" s="180">
        <f>ROUND(I462*H462,3)</f>
        <v>0</v>
      </c>
      <c r="K462" s="182"/>
      <c r="L462" s="36"/>
      <c r="M462" s="183" t="s">
        <v>1</v>
      </c>
      <c r="N462" s="184" t="s">
        <v>42</v>
      </c>
      <c r="O462" s="61"/>
      <c r="P462" s="185">
        <f>O462*H462</f>
        <v>0</v>
      </c>
      <c r="Q462" s="185">
        <v>0</v>
      </c>
      <c r="R462" s="185">
        <f>Q462*H462</f>
        <v>0</v>
      </c>
      <c r="S462" s="185">
        <v>0</v>
      </c>
      <c r="T462" s="186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187" t="s">
        <v>530</v>
      </c>
      <c r="AT462" s="187" t="s">
        <v>526</v>
      </c>
      <c r="AU462" s="187" t="s">
        <v>89</v>
      </c>
      <c r="AY462" s="18" t="s">
        <v>524</v>
      </c>
      <c r="BE462" s="105">
        <f>IF(N462="základná",J462,0)</f>
        <v>0</v>
      </c>
      <c r="BF462" s="105">
        <f>IF(N462="znížená",J462,0)</f>
        <v>0</v>
      </c>
      <c r="BG462" s="105">
        <f>IF(N462="zákl. prenesená",J462,0)</f>
        <v>0</v>
      </c>
      <c r="BH462" s="105">
        <f>IF(N462="zníž. prenesená",J462,0)</f>
        <v>0</v>
      </c>
      <c r="BI462" s="105">
        <f>IF(N462="nulová",J462,0)</f>
        <v>0</v>
      </c>
      <c r="BJ462" s="18" t="s">
        <v>89</v>
      </c>
      <c r="BK462" s="188">
        <f>ROUND(I462*H462,3)</f>
        <v>0</v>
      </c>
      <c r="BL462" s="18" t="s">
        <v>530</v>
      </c>
      <c r="BM462" s="187" t="s">
        <v>3526</v>
      </c>
    </row>
    <row r="463" spans="1:65" s="12" customFormat="1" ht="22.95" customHeight="1">
      <c r="B463" s="163"/>
      <c r="D463" s="164" t="s">
        <v>75</v>
      </c>
      <c r="E463" s="174" t="s">
        <v>5968</v>
      </c>
      <c r="F463" s="174" t="s">
        <v>5969</v>
      </c>
      <c r="I463" s="166"/>
      <c r="J463" s="175">
        <f>BK463</f>
        <v>0</v>
      </c>
      <c r="L463" s="163"/>
      <c r="M463" s="168"/>
      <c r="N463" s="169"/>
      <c r="O463" s="169"/>
      <c r="P463" s="170">
        <f>SUM(P464:P467)</f>
        <v>0</v>
      </c>
      <c r="Q463" s="169"/>
      <c r="R463" s="170">
        <f>SUM(R464:R467)</f>
        <v>0</v>
      </c>
      <c r="S463" s="169"/>
      <c r="T463" s="171">
        <f>SUM(T464:T467)</f>
        <v>0</v>
      </c>
      <c r="AR463" s="164" t="s">
        <v>83</v>
      </c>
      <c r="AT463" s="172" t="s">
        <v>75</v>
      </c>
      <c r="AU463" s="172" t="s">
        <v>83</v>
      </c>
      <c r="AY463" s="164" t="s">
        <v>524</v>
      </c>
      <c r="BK463" s="173">
        <f>SUM(BK464:BK467)</f>
        <v>0</v>
      </c>
    </row>
    <row r="464" spans="1:65" s="2" customFormat="1" ht="16.5" customHeight="1">
      <c r="A464" s="35"/>
      <c r="B464" s="144"/>
      <c r="C464" s="176" t="s">
        <v>2495</v>
      </c>
      <c r="D464" s="176" t="s">
        <v>526</v>
      </c>
      <c r="E464" s="177" t="s">
        <v>5970</v>
      </c>
      <c r="F464" s="178" t="s">
        <v>5971</v>
      </c>
      <c r="G464" s="179" t="s">
        <v>4265</v>
      </c>
      <c r="H464" s="180">
        <v>16</v>
      </c>
      <c r="I464" s="181"/>
      <c r="J464" s="180">
        <f>ROUND(I464*H464,3)</f>
        <v>0</v>
      </c>
      <c r="K464" s="182"/>
      <c r="L464" s="36"/>
      <c r="M464" s="183" t="s">
        <v>1</v>
      </c>
      <c r="N464" s="184" t="s">
        <v>42</v>
      </c>
      <c r="O464" s="61"/>
      <c r="P464" s="185">
        <f>O464*H464</f>
        <v>0</v>
      </c>
      <c r="Q464" s="185">
        <v>0</v>
      </c>
      <c r="R464" s="185">
        <f>Q464*H464</f>
        <v>0</v>
      </c>
      <c r="S464" s="185">
        <v>0</v>
      </c>
      <c r="T464" s="186">
        <f>S464*H464</f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187" t="s">
        <v>530</v>
      </c>
      <c r="AT464" s="187" t="s">
        <v>526</v>
      </c>
      <c r="AU464" s="187" t="s">
        <v>89</v>
      </c>
      <c r="AY464" s="18" t="s">
        <v>524</v>
      </c>
      <c r="BE464" s="105">
        <f>IF(N464="základná",J464,0)</f>
        <v>0</v>
      </c>
      <c r="BF464" s="105">
        <f>IF(N464="znížená",J464,0)</f>
        <v>0</v>
      </c>
      <c r="BG464" s="105">
        <f>IF(N464="zákl. prenesená",J464,0)</f>
        <v>0</v>
      </c>
      <c r="BH464" s="105">
        <f>IF(N464="zníž. prenesená",J464,0)</f>
        <v>0</v>
      </c>
      <c r="BI464" s="105">
        <f>IF(N464="nulová",J464,0)</f>
        <v>0</v>
      </c>
      <c r="BJ464" s="18" t="s">
        <v>89</v>
      </c>
      <c r="BK464" s="188">
        <f>ROUND(I464*H464,3)</f>
        <v>0</v>
      </c>
      <c r="BL464" s="18" t="s">
        <v>530</v>
      </c>
      <c r="BM464" s="187" t="s">
        <v>3538</v>
      </c>
    </row>
    <row r="465" spans="1:65" s="2" customFormat="1" ht="16.5" customHeight="1">
      <c r="A465" s="35"/>
      <c r="B465" s="144"/>
      <c r="C465" s="176" t="s">
        <v>2502</v>
      </c>
      <c r="D465" s="176" t="s">
        <v>526</v>
      </c>
      <c r="E465" s="177" t="s">
        <v>5972</v>
      </c>
      <c r="F465" s="178" t="s">
        <v>5973</v>
      </c>
      <c r="G465" s="179" t="s">
        <v>4265</v>
      </c>
      <c r="H465" s="180">
        <v>17</v>
      </c>
      <c r="I465" s="181"/>
      <c r="J465" s="180">
        <f>ROUND(I465*H465,3)</f>
        <v>0</v>
      </c>
      <c r="K465" s="182"/>
      <c r="L465" s="36"/>
      <c r="M465" s="183" t="s">
        <v>1</v>
      </c>
      <c r="N465" s="184" t="s">
        <v>42</v>
      </c>
      <c r="O465" s="61"/>
      <c r="P465" s="185">
        <f>O465*H465</f>
        <v>0</v>
      </c>
      <c r="Q465" s="185">
        <v>0</v>
      </c>
      <c r="R465" s="185">
        <f>Q465*H465</f>
        <v>0</v>
      </c>
      <c r="S465" s="185">
        <v>0</v>
      </c>
      <c r="T465" s="186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7" t="s">
        <v>530</v>
      </c>
      <c r="AT465" s="187" t="s">
        <v>526</v>
      </c>
      <c r="AU465" s="187" t="s">
        <v>89</v>
      </c>
      <c r="AY465" s="18" t="s">
        <v>524</v>
      </c>
      <c r="BE465" s="105">
        <f>IF(N465="základná",J465,0)</f>
        <v>0</v>
      </c>
      <c r="BF465" s="105">
        <f>IF(N465="znížená",J465,0)</f>
        <v>0</v>
      </c>
      <c r="BG465" s="105">
        <f>IF(N465="zákl. prenesená",J465,0)</f>
        <v>0</v>
      </c>
      <c r="BH465" s="105">
        <f>IF(N465="zníž. prenesená",J465,0)</f>
        <v>0</v>
      </c>
      <c r="BI465" s="105">
        <f>IF(N465="nulová",J465,0)</f>
        <v>0</v>
      </c>
      <c r="BJ465" s="18" t="s">
        <v>89</v>
      </c>
      <c r="BK465" s="188">
        <f>ROUND(I465*H465,3)</f>
        <v>0</v>
      </c>
      <c r="BL465" s="18" t="s">
        <v>530</v>
      </c>
      <c r="BM465" s="187" t="s">
        <v>3553</v>
      </c>
    </row>
    <row r="466" spans="1:65" s="2" customFormat="1" ht="16.5" customHeight="1">
      <c r="A466" s="35"/>
      <c r="B466" s="144"/>
      <c r="C466" s="176" t="s">
        <v>2510</v>
      </c>
      <c r="D466" s="176" t="s">
        <v>526</v>
      </c>
      <c r="E466" s="177" t="s">
        <v>5974</v>
      </c>
      <c r="F466" s="178" t="s">
        <v>5975</v>
      </c>
      <c r="G466" s="179" t="s">
        <v>4265</v>
      </c>
      <c r="H466" s="180">
        <v>15</v>
      </c>
      <c r="I466" s="181"/>
      <c r="J466" s="180">
        <f>ROUND(I466*H466,3)</f>
        <v>0</v>
      </c>
      <c r="K466" s="182"/>
      <c r="L466" s="36"/>
      <c r="M466" s="183" t="s">
        <v>1</v>
      </c>
      <c r="N466" s="184" t="s">
        <v>42</v>
      </c>
      <c r="O466" s="61"/>
      <c r="P466" s="185">
        <f>O466*H466</f>
        <v>0</v>
      </c>
      <c r="Q466" s="185">
        <v>0</v>
      </c>
      <c r="R466" s="185">
        <f>Q466*H466</f>
        <v>0</v>
      </c>
      <c r="S466" s="185">
        <v>0</v>
      </c>
      <c r="T466" s="186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187" t="s">
        <v>530</v>
      </c>
      <c r="AT466" s="187" t="s">
        <v>526</v>
      </c>
      <c r="AU466" s="187" t="s">
        <v>89</v>
      </c>
      <c r="AY466" s="18" t="s">
        <v>524</v>
      </c>
      <c r="BE466" s="105">
        <f>IF(N466="základná",J466,0)</f>
        <v>0</v>
      </c>
      <c r="BF466" s="105">
        <f>IF(N466="znížená",J466,0)</f>
        <v>0</v>
      </c>
      <c r="BG466" s="105">
        <f>IF(N466="zákl. prenesená",J466,0)</f>
        <v>0</v>
      </c>
      <c r="BH466" s="105">
        <f>IF(N466="zníž. prenesená",J466,0)</f>
        <v>0</v>
      </c>
      <c r="BI466" s="105">
        <f>IF(N466="nulová",J466,0)</f>
        <v>0</v>
      </c>
      <c r="BJ466" s="18" t="s">
        <v>89</v>
      </c>
      <c r="BK466" s="188">
        <f>ROUND(I466*H466,3)</f>
        <v>0</v>
      </c>
      <c r="BL466" s="18" t="s">
        <v>530</v>
      </c>
      <c r="BM466" s="187" t="s">
        <v>3563</v>
      </c>
    </row>
    <row r="467" spans="1:65" s="2" customFormat="1" ht="16.5" customHeight="1">
      <c r="A467" s="35"/>
      <c r="B467" s="144"/>
      <c r="C467" s="176" t="s">
        <v>2515</v>
      </c>
      <c r="D467" s="176" t="s">
        <v>526</v>
      </c>
      <c r="E467" s="177" t="s">
        <v>5976</v>
      </c>
      <c r="F467" s="178" t="s">
        <v>5977</v>
      </c>
      <c r="G467" s="179" t="s">
        <v>4265</v>
      </c>
      <c r="H467" s="180">
        <v>4</v>
      </c>
      <c r="I467" s="181"/>
      <c r="J467" s="180">
        <f>ROUND(I467*H467,3)</f>
        <v>0</v>
      </c>
      <c r="K467" s="182"/>
      <c r="L467" s="36"/>
      <c r="M467" s="183" t="s">
        <v>1</v>
      </c>
      <c r="N467" s="184" t="s">
        <v>42</v>
      </c>
      <c r="O467" s="61"/>
      <c r="P467" s="185">
        <f>O467*H467</f>
        <v>0</v>
      </c>
      <c r="Q467" s="185">
        <v>0</v>
      </c>
      <c r="R467" s="185">
        <f>Q467*H467</f>
        <v>0</v>
      </c>
      <c r="S467" s="185">
        <v>0</v>
      </c>
      <c r="T467" s="186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87" t="s">
        <v>530</v>
      </c>
      <c r="AT467" s="187" t="s">
        <v>526</v>
      </c>
      <c r="AU467" s="187" t="s">
        <v>89</v>
      </c>
      <c r="AY467" s="18" t="s">
        <v>524</v>
      </c>
      <c r="BE467" s="105">
        <f>IF(N467="základná",J467,0)</f>
        <v>0</v>
      </c>
      <c r="BF467" s="105">
        <f>IF(N467="znížená",J467,0)</f>
        <v>0</v>
      </c>
      <c r="BG467" s="105">
        <f>IF(N467="zákl. prenesená",J467,0)</f>
        <v>0</v>
      </c>
      <c r="BH467" s="105">
        <f>IF(N467="zníž. prenesená",J467,0)</f>
        <v>0</v>
      </c>
      <c r="BI467" s="105">
        <f>IF(N467="nulová",J467,0)</f>
        <v>0</v>
      </c>
      <c r="BJ467" s="18" t="s">
        <v>89</v>
      </c>
      <c r="BK467" s="188">
        <f>ROUND(I467*H467,3)</f>
        <v>0</v>
      </c>
      <c r="BL467" s="18" t="s">
        <v>530</v>
      </c>
      <c r="BM467" s="187" t="s">
        <v>3573</v>
      </c>
    </row>
    <row r="468" spans="1:65" s="12" customFormat="1" ht="22.95" customHeight="1">
      <c r="B468" s="163"/>
      <c r="D468" s="164" t="s">
        <v>75</v>
      </c>
      <c r="E468" s="174" t="s">
        <v>5982</v>
      </c>
      <c r="F468" s="174" t="s">
        <v>5983</v>
      </c>
      <c r="I468" s="166"/>
      <c r="J468" s="175">
        <f>BK468</f>
        <v>0</v>
      </c>
      <c r="L468" s="163"/>
      <c r="M468" s="168"/>
      <c r="N468" s="169"/>
      <c r="O468" s="169"/>
      <c r="P468" s="170">
        <f>SUM(P469:P470)</f>
        <v>0</v>
      </c>
      <c r="Q468" s="169"/>
      <c r="R468" s="170">
        <f>SUM(R469:R470)</f>
        <v>0</v>
      </c>
      <c r="S468" s="169"/>
      <c r="T468" s="171">
        <f>SUM(T469:T470)</f>
        <v>0</v>
      </c>
      <c r="AR468" s="164" t="s">
        <v>83</v>
      </c>
      <c r="AT468" s="172" t="s">
        <v>75</v>
      </c>
      <c r="AU468" s="172" t="s">
        <v>83</v>
      </c>
      <c r="AY468" s="164" t="s">
        <v>524</v>
      </c>
      <c r="BK468" s="173">
        <f>SUM(BK469:BK470)</f>
        <v>0</v>
      </c>
    </row>
    <row r="469" spans="1:65" s="2" customFormat="1" ht="21.75" customHeight="1">
      <c r="A469" s="35"/>
      <c r="B469" s="144"/>
      <c r="C469" s="176" t="s">
        <v>2521</v>
      </c>
      <c r="D469" s="176" t="s">
        <v>526</v>
      </c>
      <c r="E469" s="177" t="s">
        <v>5984</v>
      </c>
      <c r="F469" s="178" t="s">
        <v>5985</v>
      </c>
      <c r="G469" s="179" t="s">
        <v>529</v>
      </c>
      <c r="H469" s="180">
        <v>7</v>
      </c>
      <c r="I469" s="181"/>
      <c r="J469" s="180">
        <f>ROUND(I469*H469,3)</f>
        <v>0</v>
      </c>
      <c r="K469" s="182"/>
      <c r="L469" s="36"/>
      <c r="M469" s="183" t="s">
        <v>1</v>
      </c>
      <c r="N469" s="184" t="s">
        <v>42</v>
      </c>
      <c r="O469" s="61"/>
      <c r="P469" s="185">
        <f>O469*H469</f>
        <v>0</v>
      </c>
      <c r="Q469" s="185">
        <v>0</v>
      </c>
      <c r="R469" s="185">
        <f>Q469*H469</f>
        <v>0</v>
      </c>
      <c r="S469" s="185">
        <v>0</v>
      </c>
      <c r="T469" s="186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87" t="s">
        <v>530</v>
      </c>
      <c r="AT469" s="187" t="s">
        <v>526</v>
      </c>
      <c r="AU469" s="187" t="s">
        <v>89</v>
      </c>
      <c r="AY469" s="18" t="s">
        <v>524</v>
      </c>
      <c r="BE469" s="105">
        <f>IF(N469="základná",J469,0)</f>
        <v>0</v>
      </c>
      <c r="BF469" s="105">
        <f>IF(N469="znížená",J469,0)</f>
        <v>0</v>
      </c>
      <c r="BG469" s="105">
        <f>IF(N469="zákl. prenesená",J469,0)</f>
        <v>0</v>
      </c>
      <c r="BH469" s="105">
        <f>IF(N469="zníž. prenesená",J469,0)</f>
        <v>0</v>
      </c>
      <c r="BI469" s="105">
        <f>IF(N469="nulová",J469,0)</f>
        <v>0</v>
      </c>
      <c r="BJ469" s="18" t="s">
        <v>89</v>
      </c>
      <c r="BK469" s="188">
        <f>ROUND(I469*H469,3)</f>
        <v>0</v>
      </c>
      <c r="BL469" s="18" t="s">
        <v>530</v>
      </c>
      <c r="BM469" s="187" t="s">
        <v>3583</v>
      </c>
    </row>
    <row r="470" spans="1:65" s="2" customFormat="1" ht="33" customHeight="1">
      <c r="A470" s="35"/>
      <c r="B470" s="144"/>
      <c r="C470" s="176" t="s">
        <v>2530</v>
      </c>
      <c r="D470" s="176" t="s">
        <v>526</v>
      </c>
      <c r="E470" s="177" t="s">
        <v>6063</v>
      </c>
      <c r="F470" s="178" t="s">
        <v>6064</v>
      </c>
      <c r="G470" s="179" t="s">
        <v>529</v>
      </c>
      <c r="H470" s="180">
        <v>7</v>
      </c>
      <c r="I470" s="181"/>
      <c r="J470" s="180">
        <f>ROUND(I470*H470,3)</f>
        <v>0</v>
      </c>
      <c r="K470" s="182"/>
      <c r="L470" s="36"/>
      <c r="M470" s="183" t="s">
        <v>1</v>
      </c>
      <c r="N470" s="184" t="s">
        <v>42</v>
      </c>
      <c r="O470" s="61"/>
      <c r="P470" s="185">
        <f>O470*H470</f>
        <v>0</v>
      </c>
      <c r="Q470" s="185">
        <v>0</v>
      </c>
      <c r="R470" s="185">
        <f>Q470*H470</f>
        <v>0</v>
      </c>
      <c r="S470" s="185">
        <v>0</v>
      </c>
      <c r="T470" s="186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187" t="s">
        <v>530</v>
      </c>
      <c r="AT470" s="187" t="s">
        <v>526</v>
      </c>
      <c r="AU470" s="187" t="s">
        <v>89</v>
      </c>
      <c r="AY470" s="18" t="s">
        <v>524</v>
      </c>
      <c r="BE470" s="105">
        <f>IF(N470="základná",J470,0)</f>
        <v>0</v>
      </c>
      <c r="BF470" s="105">
        <f>IF(N470="znížená",J470,0)</f>
        <v>0</v>
      </c>
      <c r="BG470" s="105">
        <f>IF(N470="zákl. prenesená",J470,0)</f>
        <v>0</v>
      </c>
      <c r="BH470" s="105">
        <f>IF(N470="zníž. prenesená",J470,0)</f>
        <v>0</v>
      </c>
      <c r="BI470" s="105">
        <f>IF(N470="nulová",J470,0)</f>
        <v>0</v>
      </c>
      <c r="BJ470" s="18" t="s">
        <v>89</v>
      </c>
      <c r="BK470" s="188">
        <f>ROUND(I470*H470,3)</f>
        <v>0</v>
      </c>
      <c r="BL470" s="18" t="s">
        <v>530</v>
      </c>
      <c r="BM470" s="187" t="s">
        <v>3595</v>
      </c>
    </row>
    <row r="471" spans="1:65" s="12" customFormat="1" ht="25.95" customHeight="1">
      <c r="B471" s="163"/>
      <c r="D471" s="164" t="s">
        <v>75</v>
      </c>
      <c r="E471" s="165" t="s">
        <v>6100</v>
      </c>
      <c r="F471" s="165" t="s">
        <v>6101</v>
      </c>
      <c r="I471" s="166"/>
      <c r="J471" s="167">
        <f>BK471</f>
        <v>0</v>
      </c>
      <c r="L471" s="163"/>
      <c r="M471" s="168"/>
      <c r="N471" s="169"/>
      <c r="O471" s="169"/>
      <c r="P471" s="170">
        <f>P472+P475+P477+P480+P482</f>
        <v>0</v>
      </c>
      <c r="Q471" s="169"/>
      <c r="R471" s="170">
        <f>R472+R475+R477+R480+R482</f>
        <v>0</v>
      </c>
      <c r="S471" s="169"/>
      <c r="T471" s="171">
        <f>T472+T475+T477+T480+T482</f>
        <v>0</v>
      </c>
      <c r="AR471" s="164" t="s">
        <v>83</v>
      </c>
      <c r="AT471" s="172" t="s">
        <v>75</v>
      </c>
      <c r="AU471" s="172" t="s">
        <v>76</v>
      </c>
      <c r="AY471" s="164" t="s">
        <v>524</v>
      </c>
      <c r="BK471" s="173">
        <f>BK472+BK475+BK477+BK480+BK482</f>
        <v>0</v>
      </c>
    </row>
    <row r="472" spans="1:65" s="12" customFormat="1" ht="22.95" customHeight="1">
      <c r="B472" s="163"/>
      <c r="D472" s="164" t="s">
        <v>75</v>
      </c>
      <c r="E472" s="174" t="s">
        <v>6102</v>
      </c>
      <c r="F472" s="174" t="s">
        <v>6051</v>
      </c>
      <c r="I472" s="166"/>
      <c r="J472" s="175">
        <f>BK472</f>
        <v>0</v>
      </c>
      <c r="L472" s="163"/>
      <c r="M472" s="168"/>
      <c r="N472" s="169"/>
      <c r="O472" s="169"/>
      <c r="P472" s="170">
        <f>SUM(P473:P474)</f>
        <v>0</v>
      </c>
      <c r="Q472" s="169"/>
      <c r="R472" s="170">
        <f>SUM(R473:R474)</f>
        <v>0</v>
      </c>
      <c r="S472" s="169"/>
      <c r="T472" s="171">
        <f>SUM(T473:T474)</f>
        <v>0</v>
      </c>
      <c r="AR472" s="164" t="s">
        <v>83</v>
      </c>
      <c r="AT472" s="172" t="s">
        <v>75</v>
      </c>
      <c r="AU472" s="172" t="s">
        <v>83</v>
      </c>
      <c r="AY472" s="164" t="s">
        <v>524</v>
      </c>
      <c r="BK472" s="173">
        <f>SUM(BK473:BK474)</f>
        <v>0</v>
      </c>
    </row>
    <row r="473" spans="1:65" s="2" customFormat="1" ht="16.5" customHeight="1">
      <c r="A473" s="35"/>
      <c r="B473" s="144"/>
      <c r="C473" s="259" t="s">
        <v>2538</v>
      </c>
      <c r="D473" s="259" t="s">
        <v>526</v>
      </c>
      <c r="E473" s="260" t="s">
        <v>6103</v>
      </c>
      <c r="F473" s="261" t="s">
        <v>6070</v>
      </c>
      <c r="G473" s="262" t="s">
        <v>879</v>
      </c>
      <c r="H473" s="263">
        <v>1</v>
      </c>
      <c r="I473" s="263"/>
      <c r="J473" s="263">
        <f>ROUND(I473*H473,3)</f>
        <v>0</v>
      </c>
      <c r="K473" s="182"/>
      <c r="L473" s="36"/>
      <c r="M473" s="183" t="s">
        <v>1</v>
      </c>
      <c r="N473" s="184" t="s">
        <v>42</v>
      </c>
      <c r="O473" s="61"/>
      <c r="P473" s="185">
        <f>O473*H473</f>
        <v>0</v>
      </c>
      <c r="Q473" s="185">
        <v>0</v>
      </c>
      <c r="R473" s="185">
        <f>Q473*H473</f>
        <v>0</v>
      </c>
      <c r="S473" s="185">
        <v>0</v>
      </c>
      <c r="T473" s="186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187" t="s">
        <v>530</v>
      </c>
      <c r="AT473" s="187" t="s">
        <v>526</v>
      </c>
      <c r="AU473" s="187" t="s">
        <v>89</v>
      </c>
      <c r="AY473" s="18" t="s">
        <v>524</v>
      </c>
      <c r="BE473" s="105">
        <f>IF(N473="základná",J473,0)</f>
        <v>0</v>
      </c>
      <c r="BF473" s="105">
        <f>IF(N473="znížená",J473,0)</f>
        <v>0</v>
      </c>
      <c r="BG473" s="105">
        <f>IF(N473="zákl. prenesená",J473,0)</f>
        <v>0</v>
      </c>
      <c r="BH473" s="105">
        <f>IF(N473="zníž. prenesená",J473,0)</f>
        <v>0</v>
      </c>
      <c r="BI473" s="105">
        <f>IF(N473="nulová",J473,0)</f>
        <v>0</v>
      </c>
      <c r="BJ473" s="18" t="s">
        <v>89</v>
      </c>
      <c r="BK473" s="188">
        <f>ROUND(I473*H473,3)</f>
        <v>0</v>
      </c>
      <c r="BL473" s="18" t="s">
        <v>530</v>
      </c>
      <c r="BM473" s="187" t="s">
        <v>3604</v>
      </c>
    </row>
    <row r="474" spans="1:65" s="2" customFormat="1" ht="86.4">
      <c r="A474" s="35"/>
      <c r="B474" s="36"/>
      <c r="C474" s="35"/>
      <c r="D474" s="190" t="s">
        <v>3212</v>
      </c>
      <c r="E474" s="35"/>
      <c r="F474" s="231" t="s">
        <v>6104</v>
      </c>
      <c r="G474" s="35"/>
      <c r="H474" s="35"/>
      <c r="I474" s="145"/>
      <c r="J474" s="35"/>
      <c r="K474" s="35"/>
      <c r="L474" s="36"/>
      <c r="M474" s="232"/>
      <c r="N474" s="233"/>
      <c r="O474" s="61"/>
      <c r="P474" s="61"/>
      <c r="Q474" s="61"/>
      <c r="R474" s="61"/>
      <c r="S474" s="61"/>
      <c r="T474" s="62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T474" s="18" t="s">
        <v>3212</v>
      </c>
      <c r="AU474" s="18" t="s">
        <v>89</v>
      </c>
    </row>
    <row r="475" spans="1:65" s="12" customFormat="1" ht="22.95" customHeight="1">
      <c r="B475" s="163"/>
      <c r="D475" s="164" t="s">
        <v>75</v>
      </c>
      <c r="E475" s="174" t="s">
        <v>6059</v>
      </c>
      <c r="F475" s="174" t="s">
        <v>6060</v>
      </c>
      <c r="I475" s="166"/>
      <c r="J475" s="175">
        <f>BK475</f>
        <v>0</v>
      </c>
      <c r="L475" s="163"/>
      <c r="M475" s="168"/>
      <c r="N475" s="169"/>
      <c r="O475" s="169"/>
      <c r="P475" s="170">
        <f>P476</f>
        <v>0</v>
      </c>
      <c r="Q475" s="169"/>
      <c r="R475" s="170">
        <f>R476</f>
        <v>0</v>
      </c>
      <c r="S475" s="169"/>
      <c r="T475" s="171">
        <f>T476</f>
        <v>0</v>
      </c>
      <c r="AR475" s="164" t="s">
        <v>83</v>
      </c>
      <c r="AT475" s="172" t="s">
        <v>75</v>
      </c>
      <c r="AU475" s="172" t="s">
        <v>83</v>
      </c>
      <c r="AY475" s="164" t="s">
        <v>524</v>
      </c>
      <c r="BK475" s="173">
        <f>BK476</f>
        <v>0</v>
      </c>
    </row>
    <row r="476" spans="1:65" s="2" customFormat="1" ht="16.5" customHeight="1">
      <c r="A476" s="35"/>
      <c r="B476" s="144"/>
      <c r="C476" s="176" t="s">
        <v>2557</v>
      </c>
      <c r="D476" s="176" t="s">
        <v>526</v>
      </c>
      <c r="E476" s="177" t="s">
        <v>6061</v>
      </c>
      <c r="F476" s="178" t="s">
        <v>6062</v>
      </c>
      <c r="G476" s="179" t="s">
        <v>879</v>
      </c>
      <c r="H476" s="180">
        <v>1</v>
      </c>
      <c r="I476" s="181"/>
      <c r="J476" s="180">
        <f>ROUND(I476*H476,3)</f>
        <v>0</v>
      </c>
      <c r="K476" s="182"/>
      <c r="L476" s="36"/>
      <c r="M476" s="183" t="s">
        <v>1</v>
      </c>
      <c r="N476" s="184" t="s">
        <v>42</v>
      </c>
      <c r="O476" s="61"/>
      <c r="P476" s="185">
        <f>O476*H476</f>
        <v>0</v>
      </c>
      <c r="Q476" s="185">
        <v>0</v>
      </c>
      <c r="R476" s="185">
        <f>Q476*H476</f>
        <v>0</v>
      </c>
      <c r="S476" s="185">
        <v>0</v>
      </c>
      <c r="T476" s="186">
        <f>S476*H476</f>
        <v>0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187" t="s">
        <v>530</v>
      </c>
      <c r="AT476" s="187" t="s">
        <v>526</v>
      </c>
      <c r="AU476" s="187" t="s">
        <v>89</v>
      </c>
      <c r="AY476" s="18" t="s">
        <v>524</v>
      </c>
      <c r="BE476" s="105">
        <f>IF(N476="základná",J476,0)</f>
        <v>0</v>
      </c>
      <c r="BF476" s="105">
        <f>IF(N476="znížená",J476,0)</f>
        <v>0</v>
      </c>
      <c r="BG476" s="105">
        <f>IF(N476="zákl. prenesená",J476,0)</f>
        <v>0</v>
      </c>
      <c r="BH476" s="105">
        <f>IF(N476="zníž. prenesená",J476,0)</f>
        <v>0</v>
      </c>
      <c r="BI476" s="105">
        <f>IF(N476="nulová",J476,0)</f>
        <v>0</v>
      </c>
      <c r="BJ476" s="18" t="s">
        <v>89</v>
      </c>
      <c r="BK476" s="188">
        <f>ROUND(I476*H476,3)</f>
        <v>0</v>
      </c>
      <c r="BL476" s="18" t="s">
        <v>530</v>
      </c>
      <c r="BM476" s="187" t="s">
        <v>3613</v>
      </c>
    </row>
    <row r="477" spans="1:65" s="12" customFormat="1" ht="22.95" customHeight="1">
      <c r="B477" s="163"/>
      <c r="D477" s="164" t="s">
        <v>75</v>
      </c>
      <c r="E477" s="174" t="s">
        <v>6054</v>
      </c>
      <c r="F477" s="174" t="s">
        <v>6055</v>
      </c>
      <c r="I477" s="166"/>
      <c r="J477" s="175">
        <f>BK477</f>
        <v>0</v>
      </c>
      <c r="L477" s="163"/>
      <c r="M477" s="168"/>
      <c r="N477" s="169"/>
      <c r="O477" s="169"/>
      <c r="P477" s="170">
        <f>SUM(P478:P479)</f>
        <v>0</v>
      </c>
      <c r="Q477" s="169"/>
      <c r="R477" s="170">
        <f>SUM(R478:R479)</f>
        <v>0</v>
      </c>
      <c r="S477" s="169"/>
      <c r="T477" s="171">
        <f>SUM(T478:T479)</f>
        <v>0</v>
      </c>
      <c r="AR477" s="164" t="s">
        <v>83</v>
      </c>
      <c r="AT477" s="172" t="s">
        <v>75</v>
      </c>
      <c r="AU477" s="172" t="s">
        <v>83</v>
      </c>
      <c r="AY477" s="164" t="s">
        <v>524</v>
      </c>
      <c r="BK477" s="173">
        <f>SUM(BK478:BK479)</f>
        <v>0</v>
      </c>
    </row>
    <row r="478" spans="1:65" s="2" customFormat="1" ht="16.5" customHeight="1">
      <c r="A478" s="35"/>
      <c r="B478" s="144"/>
      <c r="C478" s="176" t="s">
        <v>2567</v>
      </c>
      <c r="D478" s="176" t="s">
        <v>526</v>
      </c>
      <c r="E478" s="177" t="s">
        <v>6056</v>
      </c>
      <c r="F478" s="178" t="s">
        <v>6057</v>
      </c>
      <c r="G478" s="179" t="s">
        <v>879</v>
      </c>
      <c r="H478" s="180">
        <v>1</v>
      </c>
      <c r="I478" s="181"/>
      <c r="J478" s="180">
        <f>ROUND(I478*H478,3)</f>
        <v>0</v>
      </c>
      <c r="K478" s="182"/>
      <c r="L478" s="36"/>
      <c r="M478" s="183" t="s">
        <v>1</v>
      </c>
      <c r="N478" s="184" t="s">
        <v>42</v>
      </c>
      <c r="O478" s="61"/>
      <c r="P478" s="185">
        <f>O478*H478</f>
        <v>0</v>
      </c>
      <c r="Q478" s="185">
        <v>0</v>
      </c>
      <c r="R478" s="185">
        <f>Q478*H478</f>
        <v>0</v>
      </c>
      <c r="S478" s="185">
        <v>0</v>
      </c>
      <c r="T478" s="186">
        <f>S478*H478</f>
        <v>0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187" t="s">
        <v>530</v>
      </c>
      <c r="AT478" s="187" t="s">
        <v>526</v>
      </c>
      <c r="AU478" s="187" t="s">
        <v>89</v>
      </c>
      <c r="AY478" s="18" t="s">
        <v>524</v>
      </c>
      <c r="BE478" s="105">
        <f>IF(N478="základná",J478,0)</f>
        <v>0</v>
      </c>
      <c r="BF478" s="105">
        <f>IF(N478="znížená",J478,0)</f>
        <v>0</v>
      </c>
      <c r="BG478" s="105">
        <f>IF(N478="zákl. prenesená",J478,0)</f>
        <v>0</v>
      </c>
      <c r="BH478" s="105">
        <f>IF(N478="zníž. prenesená",J478,0)</f>
        <v>0</v>
      </c>
      <c r="BI478" s="105">
        <f>IF(N478="nulová",J478,0)</f>
        <v>0</v>
      </c>
      <c r="BJ478" s="18" t="s">
        <v>89</v>
      </c>
      <c r="BK478" s="188">
        <f>ROUND(I478*H478,3)</f>
        <v>0</v>
      </c>
      <c r="BL478" s="18" t="s">
        <v>530</v>
      </c>
      <c r="BM478" s="187" t="s">
        <v>3621</v>
      </c>
    </row>
    <row r="479" spans="1:65" s="2" customFormat="1" ht="38.4">
      <c r="A479" s="35"/>
      <c r="B479" s="36"/>
      <c r="C479" s="35"/>
      <c r="D479" s="190" t="s">
        <v>3212</v>
      </c>
      <c r="E479" s="35"/>
      <c r="F479" s="231" t="s">
        <v>6105</v>
      </c>
      <c r="G479" s="35"/>
      <c r="H479" s="35"/>
      <c r="I479" s="145"/>
      <c r="J479" s="35"/>
      <c r="K479" s="35"/>
      <c r="L479" s="36"/>
      <c r="M479" s="232"/>
      <c r="N479" s="233"/>
      <c r="O479" s="61"/>
      <c r="P479" s="61"/>
      <c r="Q479" s="61"/>
      <c r="R479" s="61"/>
      <c r="S479" s="61"/>
      <c r="T479" s="62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T479" s="18" t="s">
        <v>3212</v>
      </c>
      <c r="AU479" s="18" t="s">
        <v>89</v>
      </c>
    </row>
    <row r="480" spans="1:65" s="12" customFormat="1" ht="22.95" customHeight="1">
      <c r="B480" s="163"/>
      <c r="D480" s="164" t="s">
        <v>75</v>
      </c>
      <c r="E480" s="174" t="s">
        <v>5968</v>
      </c>
      <c r="F480" s="174" t="s">
        <v>5969</v>
      </c>
      <c r="I480" s="166"/>
      <c r="J480" s="175">
        <f>BK480</f>
        <v>0</v>
      </c>
      <c r="L480" s="163"/>
      <c r="M480" s="168"/>
      <c r="N480" s="169"/>
      <c r="O480" s="169"/>
      <c r="P480" s="170">
        <f>P481</f>
        <v>0</v>
      </c>
      <c r="Q480" s="169"/>
      <c r="R480" s="170">
        <f>R481</f>
        <v>0</v>
      </c>
      <c r="S480" s="169"/>
      <c r="T480" s="171">
        <f>T481</f>
        <v>0</v>
      </c>
      <c r="AR480" s="164" t="s">
        <v>83</v>
      </c>
      <c r="AT480" s="172" t="s">
        <v>75</v>
      </c>
      <c r="AU480" s="172" t="s">
        <v>83</v>
      </c>
      <c r="AY480" s="164" t="s">
        <v>524</v>
      </c>
      <c r="BK480" s="173">
        <f>BK481</f>
        <v>0</v>
      </c>
    </row>
    <row r="481" spans="1:65" s="2" customFormat="1" ht="16.5" customHeight="1">
      <c r="A481" s="35"/>
      <c r="B481" s="144"/>
      <c r="C481" s="176" t="s">
        <v>2579</v>
      </c>
      <c r="D481" s="176" t="s">
        <v>526</v>
      </c>
      <c r="E481" s="177" t="s">
        <v>5972</v>
      </c>
      <c r="F481" s="178" t="s">
        <v>5973</v>
      </c>
      <c r="G481" s="179" t="s">
        <v>4265</v>
      </c>
      <c r="H481" s="180">
        <v>12</v>
      </c>
      <c r="I481" s="181"/>
      <c r="J481" s="180">
        <f>ROUND(I481*H481,3)</f>
        <v>0</v>
      </c>
      <c r="K481" s="182"/>
      <c r="L481" s="36"/>
      <c r="M481" s="183" t="s">
        <v>1</v>
      </c>
      <c r="N481" s="184" t="s">
        <v>42</v>
      </c>
      <c r="O481" s="61"/>
      <c r="P481" s="185">
        <f>O481*H481</f>
        <v>0</v>
      </c>
      <c r="Q481" s="185">
        <v>0</v>
      </c>
      <c r="R481" s="185">
        <f>Q481*H481</f>
        <v>0</v>
      </c>
      <c r="S481" s="185">
        <v>0</v>
      </c>
      <c r="T481" s="186">
        <f>S481*H481</f>
        <v>0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187" t="s">
        <v>530</v>
      </c>
      <c r="AT481" s="187" t="s">
        <v>526</v>
      </c>
      <c r="AU481" s="187" t="s">
        <v>89</v>
      </c>
      <c r="AY481" s="18" t="s">
        <v>524</v>
      </c>
      <c r="BE481" s="105">
        <f>IF(N481="základná",J481,0)</f>
        <v>0</v>
      </c>
      <c r="BF481" s="105">
        <f>IF(N481="znížená",J481,0)</f>
        <v>0</v>
      </c>
      <c r="BG481" s="105">
        <f>IF(N481="zákl. prenesená",J481,0)</f>
        <v>0</v>
      </c>
      <c r="BH481" s="105">
        <f>IF(N481="zníž. prenesená",J481,0)</f>
        <v>0</v>
      </c>
      <c r="BI481" s="105">
        <f>IF(N481="nulová",J481,0)</f>
        <v>0</v>
      </c>
      <c r="BJ481" s="18" t="s">
        <v>89</v>
      </c>
      <c r="BK481" s="188">
        <f>ROUND(I481*H481,3)</f>
        <v>0</v>
      </c>
      <c r="BL481" s="18" t="s">
        <v>530</v>
      </c>
      <c r="BM481" s="187" t="s">
        <v>5344</v>
      </c>
    </row>
    <row r="482" spans="1:65" s="12" customFormat="1" ht="22.95" customHeight="1">
      <c r="B482" s="163"/>
      <c r="D482" s="164" t="s">
        <v>75</v>
      </c>
      <c r="E482" s="174" t="s">
        <v>5982</v>
      </c>
      <c r="F482" s="174" t="s">
        <v>5983</v>
      </c>
      <c r="I482" s="166"/>
      <c r="J482" s="175">
        <f>BK482</f>
        <v>0</v>
      </c>
      <c r="L482" s="163"/>
      <c r="M482" s="168"/>
      <c r="N482" s="169"/>
      <c r="O482" s="169"/>
      <c r="P482" s="170">
        <f>SUM(P483:P484)</f>
        <v>0</v>
      </c>
      <c r="Q482" s="169"/>
      <c r="R482" s="170">
        <f>SUM(R483:R484)</f>
        <v>0</v>
      </c>
      <c r="S482" s="169"/>
      <c r="T482" s="171">
        <f>SUM(T483:T484)</f>
        <v>0</v>
      </c>
      <c r="AR482" s="164" t="s">
        <v>83</v>
      </c>
      <c r="AT482" s="172" t="s">
        <v>75</v>
      </c>
      <c r="AU482" s="172" t="s">
        <v>83</v>
      </c>
      <c r="AY482" s="164" t="s">
        <v>524</v>
      </c>
      <c r="BK482" s="173">
        <f>SUM(BK483:BK484)</f>
        <v>0</v>
      </c>
    </row>
    <row r="483" spans="1:65" s="2" customFormat="1" ht="21.75" customHeight="1">
      <c r="A483" s="35"/>
      <c r="B483" s="144"/>
      <c r="C483" s="176" t="s">
        <v>2588</v>
      </c>
      <c r="D483" s="176" t="s">
        <v>526</v>
      </c>
      <c r="E483" s="177" t="s">
        <v>5984</v>
      </c>
      <c r="F483" s="178" t="s">
        <v>5985</v>
      </c>
      <c r="G483" s="179" t="s">
        <v>529</v>
      </c>
      <c r="H483" s="180">
        <v>2</v>
      </c>
      <c r="I483" s="181"/>
      <c r="J483" s="180">
        <f>ROUND(I483*H483,3)</f>
        <v>0</v>
      </c>
      <c r="K483" s="182"/>
      <c r="L483" s="36"/>
      <c r="M483" s="183" t="s">
        <v>1</v>
      </c>
      <c r="N483" s="184" t="s">
        <v>42</v>
      </c>
      <c r="O483" s="61"/>
      <c r="P483" s="185">
        <f>O483*H483</f>
        <v>0</v>
      </c>
      <c r="Q483" s="185">
        <v>0</v>
      </c>
      <c r="R483" s="185">
        <f>Q483*H483</f>
        <v>0</v>
      </c>
      <c r="S483" s="185">
        <v>0</v>
      </c>
      <c r="T483" s="186">
        <f>S483*H483</f>
        <v>0</v>
      </c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R483" s="187" t="s">
        <v>530</v>
      </c>
      <c r="AT483" s="187" t="s">
        <v>526</v>
      </c>
      <c r="AU483" s="187" t="s">
        <v>89</v>
      </c>
      <c r="AY483" s="18" t="s">
        <v>524</v>
      </c>
      <c r="BE483" s="105">
        <f>IF(N483="základná",J483,0)</f>
        <v>0</v>
      </c>
      <c r="BF483" s="105">
        <f>IF(N483="znížená",J483,0)</f>
        <v>0</v>
      </c>
      <c r="BG483" s="105">
        <f>IF(N483="zákl. prenesená",J483,0)</f>
        <v>0</v>
      </c>
      <c r="BH483" s="105">
        <f>IF(N483="zníž. prenesená",J483,0)</f>
        <v>0</v>
      </c>
      <c r="BI483" s="105">
        <f>IF(N483="nulová",J483,0)</f>
        <v>0</v>
      </c>
      <c r="BJ483" s="18" t="s">
        <v>89</v>
      </c>
      <c r="BK483" s="188">
        <f>ROUND(I483*H483,3)</f>
        <v>0</v>
      </c>
      <c r="BL483" s="18" t="s">
        <v>530</v>
      </c>
      <c r="BM483" s="187" t="s">
        <v>3633</v>
      </c>
    </row>
    <row r="484" spans="1:65" s="2" customFormat="1" ht="33" customHeight="1">
      <c r="A484" s="35"/>
      <c r="B484" s="144"/>
      <c r="C484" s="176" t="s">
        <v>2595</v>
      </c>
      <c r="D484" s="176" t="s">
        <v>526</v>
      </c>
      <c r="E484" s="177" t="s">
        <v>6063</v>
      </c>
      <c r="F484" s="178" t="s">
        <v>6064</v>
      </c>
      <c r="G484" s="179" t="s">
        <v>529</v>
      </c>
      <c r="H484" s="180">
        <v>2</v>
      </c>
      <c r="I484" s="181"/>
      <c r="J484" s="180">
        <f>ROUND(I484*H484,3)</f>
        <v>0</v>
      </c>
      <c r="K484" s="182"/>
      <c r="L484" s="36"/>
      <c r="M484" s="183" t="s">
        <v>1</v>
      </c>
      <c r="N484" s="184" t="s">
        <v>42</v>
      </c>
      <c r="O484" s="61"/>
      <c r="P484" s="185">
        <f>O484*H484</f>
        <v>0</v>
      </c>
      <c r="Q484" s="185">
        <v>0</v>
      </c>
      <c r="R484" s="185">
        <f>Q484*H484</f>
        <v>0</v>
      </c>
      <c r="S484" s="185">
        <v>0</v>
      </c>
      <c r="T484" s="186">
        <f>S484*H484</f>
        <v>0</v>
      </c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R484" s="187" t="s">
        <v>530</v>
      </c>
      <c r="AT484" s="187" t="s">
        <v>526</v>
      </c>
      <c r="AU484" s="187" t="s">
        <v>89</v>
      </c>
      <c r="AY484" s="18" t="s">
        <v>524</v>
      </c>
      <c r="BE484" s="105">
        <f>IF(N484="základná",J484,0)</f>
        <v>0</v>
      </c>
      <c r="BF484" s="105">
        <f>IF(N484="znížená",J484,0)</f>
        <v>0</v>
      </c>
      <c r="BG484" s="105">
        <f>IF(N484="zákl. prenesená",J484,0)</f>
        <v>0</v>
      </c>
      <c r="BH484" s="105">
        <f>IF(N484="zníž. prenesená",J484,0)</f>
        <v>0</v>
      </c>
      <c r="BI484" s="105">
        <f>IF(N484="nulová",J484,0)</f>
        <v>0</v>
      </c>
      <c r="BJ484" s="18" t="s">
        <v>89</v>
      </c>
      <c r="BK484" s="188">
        <f>ROUND(I484*H484,3)</f>
        <v>0</v>
      </c>
      <c r="BL484" s="18" t="s">
        <v>530</v>
      </c>
      <c r="BM484" s="187" t="s">
        <v>3641</v>
      </c>
    </row>
    <row r="485" spans="1:65" s="12" customFormat="1" ht="25.95" customHeight="1">
      <c r="B485" s="163"/>
      <c r="D485" s="164" t="s">
        <v>75</v>
      </c>
      <c r="E485" s="165" t="s">
        <v>6106</v>
      </c>
      <c r="F485" s="165" t="s">
        <v>6107</v>
      </c>
      <c r="I485" s="166"/>
      <c r="J485" s="167">
        <f>BK485</f>
        <v>0</v>
      </c>
      <c r="L485" s="163"/>
      <c r="M485" s="168"/>
      <c r="N485" s="169"/>
      <c r="O485" s="169"/>
      <c r="P485" s="170">
        <f>P486+SUM(P487:P490)+P492</f>
        <v>0</v>
      </c>
      <c r="Q485" s="169"/>
      <c r="R485" s="170">
        <f>R486+SUM(R487:R490)+R492</f>
        <v>0</v>
      </c>
      <c r="S485" s="169"/>
      <c r="T485" s="171">
        <f>T486+SUM(T487:T490)+T492</f>
        <v>0</v>
      </c>
      <c r="AR485" s="164" t="s">
        <v>83</v>
      </c>
      <c r="AT485" s="172" t="s">
        <v>75</v>
      </c>
      <c r="AU485" s="172" t="s">
        <v>76</v>
      </c>
      <c r="AY485" s="164" t="s">
        <v>524</v>
      </c>
      <c r="BK485" s="173">
        <f>BK486+SUM(BK487:BK490)+BK492</f>
        <v>0</v>
      </c>
    </row>
    <row r="486" spans="1:65" s="2" customFormat="1" ht="21.75" customHeight="1">
      <c r="A486" s="35"/>
      <c r="B486" s="144"/>
      <c r="C486" s="259" t="s">
        <v>2601</v>
      </c>
      <c r="D486" s="259" t="s">
        <v>526</v>
      </c>
      <c r="E486" s="260" t="s">
        <v>6108</v>
      </c>
      <c r="F486" s="261" t="s">
        <v>6109</v>
      </c>
      <c r="G486" s="262" t="s">
        <v>879</v>
      </c>
      <c r="H486" s="263">
        <v>4</v>
      </c>
      <c r="I486" s="263"/>
      <c r="J486" s="263">
        <f>ROUND(I486*H486,3)</f>
        <v>0</v>
      </c>
      <c r="K486" s="182"/>
      <c r="L486" s="36"/>
      <c r="M486" s="183" t="s">
        <v>1</v>
      </c>
      <c r="N486" s="184" t="s">
        <v>42</v>
      </c>
      <c r="O486" s="61"/>
      <c r="P486" s="185">
        <f>O486*H486</f>
        <v>0</v>
      </c>
      <c r="Q486" s="185">
        <v>0</v>
      </c>
      <c r="R486" s="185">
        <f>Q486*H486</f>
        <v>0</v>
      </c>
      <c r="S486" s="185">
        <v>0</v>
      </c>
      <c r="T486" s="186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7" t="s">
        <v>530</v>
      </c>
      <c r="AT486" s="187" t="s">
        <v>526</v>
      </c>
      <c r="AU486" s="187" t="s">
        <v>83</v>
      </c>
      <c r="AY486" s="18" t="s">
        <v>524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89</v>
      </c>
      <c r="BK486" s="188">
        <f>ROUND(I486*H486,3)</f>
        <v>0</v>
      </c>
      <c r="BL486" s="18" t="s">
        <v>530</v>
      </c>
      <c r="BM486" s="187" t="s">
        <v>3649</v>
      </c>
    </row>
    <row r="487" spans="1:65" s="2" customFormat="1" ht="21.75" customHeight="1">
      <c r="A487" s="35"/>
      <c r="B487" s="144"/>
      <c r="C487" s="259" t="s">
        <v>2606</v>
      </c>
      <c r="D487" s="259" t="s">
        <v>526</v>
      </c>
      <c r="E487" s="260" t="s">
        <v>6110</v>
      </c>
      <c r="F487" s="261" t="s">
        <v>6111</v>
      </c>
      <c r="G487" s="262" t="s">
        <v>879</v>
      </c>
      <c r="H487" s="263">
        <v>4</v>
      </c>
      <c r="I487" s="263"/>
      <c r="J487" s="263">
        <f>ROUND(I487*H487,3)</f>
        <v>0</v>
      </c>
      <c r="K487" s="182"/>
      <c r="L487" s="36"/>
      <c r="M487" s="183" t="s">
        <v>1</v>
      </c>
      <c r="N487" s="184" t="s">
        <v>42</v>
      </c>
      <c r="O487" s="61"/>
      <c r="P487" s="185">
        <f>O487*H487</f>
        <v>0</v>
      </c>
      <c r="Q487" s="185">
        <v>0</v>
      </c>
      <c r="R487" s="185">
        <f>Q487*H487</f>
        <v>0</v>
      </c>
      <c r="S487" s="185">
        <v>0</v>
      </c>
      <c r="T487" s="186">
        <f>S487*H487</f>
        <v>0</v>
      </c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R487" s="187" t="s">
        <v>530</v>
      </c>
      <c r="AT487" s="187" t="s">
        <v>526</v>
      </c>
      <c r="AU487" s="187" t="s">
        <v>83</v>
      </c>
      <c r="AY487" s="18" t="s">
        <v>524</v>
      </c>
      <c r="BE487" s="105">
        <f>IF(N487="základná",J487,0)</f>
        <v>0</v>
      </c>
      <c r="BF487" s="105">
        <f>IF(N487="znížená",J487,0)</f>
        <v>0</v>
      </c>
      <c r="BG487" s="105">
        <f>IF(N487="zákl. prenesená",J487,0)</f>
        <v>0</v>
      </c>
      <c r="BH487" s="105">
        <f>IF(N487="zníž. prenesená",J487,0)</f>
        <v>0</v>
      </c>
      <c r="BI487" s="105">
        <f>IF(N487="nulová",J487,0)</f>
        <v>0</v>
      </c>
      <c r="BJ487" s="18" t="s">
        <v>89</v>
      </c>
      <c r="BK487" s="188">
        <f>ROUND(I487*H487,3)</f>
        <v>0</v>
      </c>
      <c r="BL487" s="18" t="s">
        <v>530</v>
      </c>
      <c r="BM487" s="187" t="s">
        <v>3657</v>
      </c>
    </row>
    <row r="488" spans="1:65" s="2" customFormat="1" ht="28.8">
      <c r="A488" s="35"/>
      <c r="B488" s="36"/>
      <c r="C488" s="35"/>
      <c r="D488" s="190" t="s">
        <v>3212</v>
      </c>
      <c r="E488" s="35"/>
      <c r="F488" s="231" t="s">
        <v>6112</v>
      </c>
      <c r="G488" s="35"/>
      <c r="H488" s="35"/>
      <c r="I488" s="145"/>
      <c r="J488" s="35"/>
      <c r="K488" s="35"/>
      <c r="L488" s="36"/>
      <c r="M488" s="232"/>
      <c r="N488" s="233"/>
      <c r="O488" s="61"/>
      <c r="P488" s="61"/>
      <c r="Q488" s="61"/>
      <c r="R488" s="61"/>
      <c r="S488" s="61"/>
      <c r="T488" s="62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T488" s="18" t="s">
        <v>3212</v>
      </c>
      <c r="AU488" s="18" t="s">
        <v>83</v>
      </c>
    </row>
    <row r="489" spans="1:65" s="2" customFormat="1" ht="16.5" customHeight="1">
      <c r="A489" s="35"/>
      <c r="B489" s="144"/>
      <c r="C489" s="176" t="s">
        <v>2611</v>
      </c>
      <c r="D489" s="176" t="s">
        <v>526</v>
      </c>
      <c r="E489" s="177" t="s">
        <v>6113</v>
      </c>
      <c r="F489" s="178" t="s">
        <v>6114</v>
      </c>
      <c r="G489" s="179" t="s">
        <v>879</v>
      </c>
      <c r="H489" s="180">
        <v>4</v>
      </c>
      <c r="I489" s="181"/>
      <c r="J489" s="180">
        <f>ROUND(I489*H489,3)</f>
        <v>0</v>
      </c>
      <c r="K489" s="182"/>
      <c r="L489" s="36"/>
      <c r="M489" s="183" t="s">
        <v>1</v>
      </c>
      <c r="N489" s="184" t="s">
        <v>42</v>
      </c>
      <c r="O489" s="61"/>
      <c r="P489" s="185">
        <f>O489*H489</f>
        <v>0</v>
      </c>
      <c r="Q489" s="185">
        <v>0</v>
      </c>
      <c r="R489" s="185">
        <f>Q489*H489</f>
        <v>0</v>
      </c>
      <c r="S489" s="185">
        <v>0</v>
      </c>
      <c r="T489" s="186">
        <f>S489*H489</f>
        <v>0</v>
      </c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R489" s="187" t="s">
        <v>530</v>
      </c>
      <c r="AT489" s="187" t="s">
        <v>526</v>
      </c>
      <c r="AU489" s="187" t="s">
        <v>83</v>
      </c>
      <c r="AY489" s="18" t="s">
        <v>524</v>
      </c>
      <c r="BE489" s="105">
        <f>IF(N489="základná",J489,0)</f>
        <v>0</v>
      </c>
      <c r="BF489" s="105">
        <f>IF(N489="znížená",J489,0)</f>
        <v>0</v>
      </c>
      <c r="BG489" s="105">
        <f>IF(N489="zákl. prenesená",J489,0)</f>
        <v>0</v>
      </c>
      <c r="BH489" s="105">
        <f>IF(N489="zníž. prenesená",J489,0)</f>
        <v>0</v>
      </c>
      <c r="BI489" s="105">
        <f>IF(N489="nulová",J489,0)</f>
        <v>0</v>
      </c>
      <c r="BJ489" s="18" t="s">
        <v>89</v>
      </c>
      <c r="BK489" s="188">
        <f>ROUND(I489*H489,3)</f>
        <v>0</v>
      </c>
      <c r="BL489" s="18" t="s">
        <v>530</v>
      </c>
      <c r="BM489" s="187" t="s">
        <v>3661</v>
      </c>
    </row>
    <row r="490" spans="1:65" s="12" customFormat="1" ht="22.95" customHeight="1">
      <c r="B490" s="163"/>
      <c r="D490" s="164" t="s">
        <v>75</v>
      </c>
      <c r="E490" s="174" t="s">
        <v>6115</v>
      </c>
      <c r="F490" s="174" t="s">
        <v>6116</v>
      </c>
      <c r="I490" s="166"/>
      <c r="J490" s="175">
        <f>BK490</f>
        <v>0</v>
      </c>
      <c r="L490" s="163"/>
      <c r="M490" s="168"/>
      <c r="N490" s="169"/>
      <c r="O490" s="169"/>
      <c r="P490" s="170">
        <f>P491</f>
        <v>0</v>
      </c>
      <c r="Q490" s="169"/>
      <c r="R490" s="170">
        <f>R491</f>
        <v>0</v>
      </c>
      <c r="S490" s="169"/>
      <c r="T490" s="171">
        <f>T491</f>
        <v>0</v>
      </c>
      <c r="AR490" s="164" t="s">
        <v>83</v>
      </c>
      <c r="AT490" s="172" t="s">
        <v>75</v>
      </c>
      <c r="AU490" s="172" t="s">
        <v>83</v>
      </c>
      <c r="AY490" s="164" t="s">
        <v>524</v>
      </c>
      <c r="BK490" s="173">
        <f>BK491</f>
        <v>0</v>
      </c>
    </row>
    <row r="491" spans="1:65" s="2" customFormat="1" ht="16.5" customHeight="1">
      <c r="A491" s="35"/>
      <c r="B491" s="144"/>
      <c r="C491" s="176" t="s">
        <v>2621</v>
      </c>
      <c r="D491" s="176" t="s">
        <v>526</v>
      </c>
      <c r="E491" s="177" t="s">
        <v>6117</v>
      </c>
      <c r="F491" s="178" t="s">
        <v>6118</v>
      </c>
      <c r="G491" s="179" t="s">
        <v>700</v>
      </c>
      <c r="H491" s="180">
        <v>13</v>
      </c>
      <c r="I491" s="181"/>
      <c r="J491" s="180">
        <f>ROUND(I491*H491,3)</f>
        <v>0</v>
      </c>
      <c r="K491" s="182"/>
      <c r="L491" s="36"/>
      <c r="M491" s="183" t="s">
        <v>1</v>
      </c>
      <c r="N491" s="184" t="s">
        <v>42</v>
      </c>
      <c r="O491" s="61"/>
      <c r="P491" s="185">
        <f>O491*H491</f>
        <v>0</v>
      </c>
      <c r="Q491" s="185">
        <v>0</v>
      </c>
      <c r="R491" s="185">
        <f>Q491*H491</f>
        <v>0</v>
      </c>
      <c r="S491" s="185">
        <v>0</v>
      </c>
      <c r="T491" s="186">
        <f>S491*H491</f>
        <v>0</v>
      </c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R491" s="187" t="s">
        <v>530</v>
      </c>
      <c r="AT491" s="187" t="s">
        <v>526</v>
      </c>
      <c r="AU491" s="187" t="s">
        <v>89</v>
      </c>
      <c r="AY491" s="18" t="s">
        <v>524</v>
      </c>
      <c r="BE491" s="105">
        <f>IF(N491="základná",J491,0)</f>
        <v>0</v>
      </c>
      <c r="BF491" s="105">
        <f>IF(N491="znížená",J491,0)</f>
        <v>0</v>
      </c>
      <c r="BG491" s="105">
        <f>IF(N491="zákl. prenesená",J491,0)</f>
        <v>0</v>
      </c>
      <c r="BH491" s="105">
        <f>IF(N491="zníž. prenesená",J491,0)</f>
        <v>0</v>
      </c>
      <c r="BI491" s="105">
        <f>IF(N491="nulová",J491,0)</f>
        <v>0</v>
      </c>
      <c r="BJ491" s="18" t="s">
        <v>89</v>
      </c>
      <c r="BK491" s="188">
        <f>ROUND(I491*H491,3)</f>
        <v>0</v>
      </c>
      <c r="BL491" s="18" t="s">
        <v>530</v>
      </c>
      <c r="BM491" s="187" t="s">
        <v>3669</v>
      </c>
    </row>
    <row r="492" spans="1:65" s="12" customFormat="1" ht="22.95" customHeight="1">
      <c r="B492" s="163"/>
      <c r="D492" s="164" t="s">
        <v>75</v>
      </c>
      <c r="E492" s="174" t="s">
        <v>220</v>
      </c>
      <c r="F492" s="174" t="s">
        <v>5853</v>
      </c>
      <c r="I492" s="166"/>
      <c r="J492" s="175">
        <f>BK492</f>
        <v>0</v>
      </c>
      <c r="L492" s="163"/>
      <c r="M492" s="168"/>
      <c r="N492" s="169"/>
      <c r="O492" s="169"/>
      <c r="P492" s="170">
        <f>SUM(P493:P494)</f>
        <v>0</v>
      </c>
      <c r="Q492" s="169"/>
      <c r="R492" s="170">
        <f>SUM(R493:R494)</f>
        <v>0</v>
      </c>
      <c r="S492" s="169"/>
      <c r="T492" s="171">
        <f>SUM(T493:T494)</f>
        <v>0</v>
      </c>
      <c r="AR492" s="164" t="s">
        <v>83</v>
      </c>
      <c r="AT492" s="172" t="s">
        <v>75</v>
      </c>
      <c r="AU492" s="172" t="s">
        <v>83</v>
      </c>
      <c r="AY492" s="164" t="s">
        <v>524</v>
      </c>
      <c r="BK492" s="173">
        <f>SUM(BK493:BK494)</f>
        <v>0</v>
      </c>
    </row>
    <row r="493" spans="1:65" s="2" customFormat="1" ht="16.5" customHeight="1">
      <c r="A493" s="35"/>
      <c r="B493" s="144"/>
      <c r="C493" s="176" t="s">
        <v>2627</v>
      </c>
      <c r="D493" s="176" t="s">
        <v>526</v>
      </c>
      <c r="E493" s="177" t="s">
        <v>6119</v>
      </c>
      <c r="F493" s="178" t="s">
        <v>6120</v>
      </c>
      <c r="G493" s="179" t="s">
        <v>4265</v>
      </c>
      <c r="H493" s="180">
        <v>176</v>
      </c>
      <c r="I493" s="181"/>
      <c r="J493" s="180">
        <f>ROUND(I493*H493,3)</f>
        <v>0</v>
      </c>
      <c r="K493" s="182"/>
      <c r="L493" s="36"/>
      <c r="M493" s="183" t="s">
        <v>1</v>
      </c>
      <c r="N493" s="184" t="s">
        <v>42</v>
      </c>
      <c r="O493" s="61"/>
      <c r="P493" s="185">
        <f>O493*H493</f>
        <v>0</v>
      </c>
      <c r="Q493" s="185">
        <v>0</v>
      </c>
      <c r="R493" s="185">
        <f>Q493*H493</f>
        <v>0</v>
      </c>
      <c r="S493" s="185">
        <v>0</v>
      </c>
      <c r="T493" s="186">
        <f>S493*H493</f>
        <v>0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R493" s="187" t="s">
        <v>530</v>
      </c>
      <c r="AT493" s="187" t="s">
        <v>526</v>
      </c>
      <c r="AU493" s="187" t="s">
        <v>89</v>
      </c>
      <c r="AY493" s="18" t="s">
        <v>524</v>
      </c>
      <c r="BE493" s="105">
        <f>IF(N493="základná",J493,0)</f>
        <v>0</v>
      </c>
      <c r="BF493" s="105">
        <f>IF(N493="znížená",J493,0)</f>
        <v>0</v>
      </c>
      <c r="BG493" s="105">
        <f>IF(N493="zákl. prenesená",J493,0)</f>
        <v>0</v>
      </c>
      <c r="BH493" s="105">
        <f>IF(N493="zníž. prenesená",J493,0)</f>
        <v>0</v>
      </c>
      <c r="BI493" s="105">
        <f>IF(N493="nulová",J493,0)</f>
        <v>0</v>
      </c>
      <c r="BJ493" s="18" t="s">
        <v>89</v>
      </c>
      <c r="BK493" s="188">
        <f>ROUND(I493*H493,3)</f>
        <v>0</v>
      </c>
      <c r="BL493" s="18" t="s">
        <v>530</v>
      </c>
      <c r="BM493" s="187" t="s">
        <v>3677</v>
      </c>
    </row>
    <row r="494" spans="1:65" s="2" customFormat="1" ht="16.5" customHeight="1">
      <c r="A494" s="35"/>
      <c r="B494" s="144"/>
      <c r="C494" s="176" t="s">
        <v>2634</v>
      </c>
      <c r="D494" s="176" t="s">
        <v>526</v>
      </c>
      <c r="E494" s="177" t="s">
        <v>6121</v>
      </c>
      <c r="F494" s="178" t="s">
        <v>5857</v>
      </c>
      <c r="G494" s="179" t="s">
        <v>4265</v>
      </c>
      <c r="H494" s="180">
        <v>176</v>
      </c>
      <c r="I494" s="181"/>
      <c r="J494" s="180">
        <f>ROUND(I494*H494,3)</f>
        <v>0</v>
      </c>
      <c r="K494" s="182"/>
      <c r="L494" s="36"/>
      <c r="M494" s="183" t="s">
        <v>1</v>
      </c>
      <c r="N494" s="184" t="s">
        <v>42</v>
      </c>
      <c r="O494" s="61"/>
      <c r="P494" s="185">
        <f>O494*H494</f>
        <v>0</v>
      </c>
      <c r="Q494" s="185">
        <v>0</v>
      </c>
      <c r="R494" s="185">
        <f>Q494*H494</f>
        <v>0</v>
      </c>
      <c r="S494" s="185">
        <v>0</v>
      </c>
      <c r="T494" s="186">
        <f>S494*H494</f>
        <v>0</v>
      </c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R494" s="187" t="s">
        <v>530</v>
      </c>
      <c r="AT494" s="187" t="s">
        <v>526</v>
      </c>
      <c r="AU494" s="187" t="s">
        <v>89</v>
      </c>
      <c r="AY494" s="18" t="s">
        <v>524</v>
      </c>
      <c r="BE494" s="105">
        <f>IF(N494="základná",J494,0)</f>
        <v>0</v>
      </c>
      <c r="BF494" s="105">
        <f>IF(N494="znížená",J494,0)</f>
        <v>0</v>
      </c>
      <c r="BG494" s="105">
        <f>IF(N494="zákl. prenesená",J494,0)</f>
        <v>0</v>
      </c>
      <c r="BH494" s="105">
        <f>IF(N494="zníž. prenesená",J494,0)</f>
        <v>0</v>
      </c>
      <c r="BI494" s="105">
        <f>IF(N494="nulová",J494,0)</f>
        <v>0</v>
      </c>
      <c r="BJ494" s="18" t="s">
        <v>89</v>
      </c>
      <c r="BK494" s="188">
        <f>ROUND(I494*H494,3)</f>
        <v>0</v>
      </c>
      <c r="BL494" s="18" t="s">
        <v>530</v>
      </c>
      <c r="BM494" s="187" t="s">
        <v>3689</v>
      </c>
    </row>
    <row r="495" spans="1:65" s="12" customFormat="1" ht="25.95" customHeight="1">
      <c r="B495" s="163"/>
      <c r="D495" s="164" t="s">
        <v>75</v>
      </c>
      <c r="E495" s="165" t="s">
        <v>6122</v>
      </c>
      <c r="F495" s="165" t="s">
        <v>6123</v>
      </c>
      <c r="I495" s="166"/>
      <c r="J495" s="167">
        <f>BK495</f>
        <v>0</v>
      </c>
      <c r="L495" s="163"/>
      <c r="M495" s="168"/>
      <c r="N495" s="169"/>
      <c r="O495" s="169"/>
      <c r="P495" s="170">
        <f>P496+SUM(P497:P499)+P501</f>
        <v>0</v>
      </c>
      <c r="Q495" s="169"/>
      <c r="R495" s="170">
        <f>R496+SUM(R497:R499)+R501</f>
        <v>0</v>
      </c>
      <c r="S495" s="169"/>
      <c r="T495" s="171">
        <f>T496+SUM(T497:T499)+T501</f>
        <v>0</v>
      </c>
      <c r="AR495" s="164" t="s">
        <v>83</v>
      </c>
      <c r="AT495" s="172" t="s">
        <v>75</v>
      </c>
      <c r="AU495" s="172" t="s">
        <v>76</v>
      </c>
      <c r="AY495" s="164" t="s">
        <v>524</v>
      </c>
      <c r="BK495" s="173">
        <f>BK496+SUM(BK497:BK499)+BK501</f>
        <v>0</v>
      </c>
    </row>
    <row r="496" spans="1:65" s="2" customFormat="1" ht="21.75" customHeight="1">
      <c r="A496" s="35"/>
      <c r="B496" s="144"/>
      <c r="C496" s="259" t="s">
        <v>2192</v>
      </c>
      <c r="D496" s="259" t="s">
        <v>526</v>
      </c>
      <c r="E496" s="260" t="s">
        <v>6124</v>
      </c>
      <c r="F496" s="261" t="s">
        <v>6125</v>
      </c>
      <c r="G496" s="262" t="s">
        <v>879</v>
      </c>
      <c r="H496" s="263">
        <v>1</v>
      </c>
      <c r="I496" s="263"/>
      <c r="J496" s="263">
        <f>ROUND(I496*H496,3)</f>
        <v>0</v>
      </c>
      <c r="K496" s="182"/>
      <c r="L496" s="36"/>
      <c r="M496" s="183" t="s">
        <v>1</v>
      </c>
      <c r="N496" s="184" t="s">
        <v>42</v>
      </c>
      <c r="O496" s="61"/>
      <c r="P496" s="185">
        <f>O496*H496</f>
        <v>0</v>
      </c>
      <c r="Q496" s="185">
        <v>0</v>
      </c>
      <c r="R496" s="185">
        <f>Q496*H496</f>
        <v>0</v>
      </c>
      <c r="S496" s="185">
        <v>0</v>
      </c>
      <c r="T496" s="186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87" t="s">
        <v>530</v>
      </c>
      <c r="AT496" s="187" t="s">
        <v>526</v>
      </c>
      <c r="AU496" s="187" t="s">
        <v>83</v>
      </c>
      <c r="AY496" s="18" t="s">
        <v>524</v>
      </c>
      <c r="BE496" s="105">
        <f>IF(N496="základná",J496,0)</f>
        <v>0</v>
      </c>
      <c r="BF496" s="105">
        <f>IF(N496="znížená",J496,0)</f>
        <v>0</v>
      </c>
      <c r="BG496" s="105">
        <f>IF(N496="zákl. prenesená",J496,0)</f>
        <v>0</v>
      </c>
      <c r="BH496" s="105">
        <f>IF(N496="zníž. prenesená",J496,0)</f>
        <v>0</v>
      </c>
      <c r="BI496" s="105">
        <f>IF(N496="nulová",J496,0)</f>
        <v>0</v>
      </c>
      <c r="BJ496" s="18" t="s">
        <v>89</v>
      </c>
      <c r="BK496" s="188">
        <f>ROUND(I496*H496,3)</f>
        <v>0</v>
      </c>
      <c r="BL496" s="18" t="s">
        <v>530</v>
      </c>
      <c r="BM496" s="187" t="s">
        <v>3699</v>
      </c>
    </row>
    <row r="497" spans="1:65" s="2" customFormat="1" ht="21.75" customHeight="1">
      <c r="A497" s="35"/>
      <c r="B497" s="144"/>
      <c r="C497" s="259" t="s">
        <v>2651</v>
      </c>
      <c r="D497" s="259" t="s">
        <v>526</v>
      </c>
      <c r="E497" s="260" t="s">
        <v>6126</v>
      </c>
      <c r="F497" s="261" t="s">
        <v>6127</v>
      </c>
      <c r="G497" s="262" t="s">
        <v>879</v>
      </c>
      <c r="H497" s="263">
        <v>1</v>
      </c>
      <c r="I497" s="263"/>
      <c r="J497" s="263">
        <f>ROUND(I497*H497,3)</f>
        <v>0</v>
      </c>
      <c r="K497" s="182"/>
      <c r="L497" s="36"/>
      <c r="M497" s="183" t="s">
        <v>1</v>
      </c>
      <c r="N497" s="184" t="s">
        <v>42</v>
      </c>
      <c r="O497" s="61"/>
      <c r="P497" s="185">
        <f>O497*H497</f>
        <v>0</v>
      </c>
      <c r="Q497" s="185">
        <v>0</v>
      </c>
      <c r="R497" s="185">
        <f>Q497*H497</f>
        <v>0</v>
      </c>
      <c r="S497" s="185">
        <v>0</v>
      </c>
      <c r="T497" s="186">
        <f>S497*H497</f>
        <v>0</v>
      </c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R497" s="187" t="s">
        <v>530</v>
      </c>
      <c r="AT497" s="187" t="s">
        <v>526</v>
      </c>
      <c r="AU497" s="187" t="s">
        <v>83</v>
      </c>
      <c r="AY497" s="18" t="s">
        <v>524</v>
      </c>
      <c r="BE497" s="105">
        <f>IF(N497="základná",J497,0)</f>
        <v>0</v>
      </c>
      <c r="BF497" s="105">
        <f>IF(N497="znížená",J497,0)</f>
        <v>0</v>
      </c>
      <c r="BG497" s="105">
        <f>IF(N497="zákl. prenesená",J497,0)</f>
        <v>0</v>
      </c>
      <c r="BH497" s="105">
        <f>IF(N497="zníž. prenesená",J497,0)</f>
        <v>0</v>
      </c>
      <c r="BI497" s="105">
        <f>IF(N497="nulová",J497,0)</f>
        <v>0</v>
      </c>
      <c r="BJ497" s="18" t="s">
        <v>89</v>
      </c>
      <c r="BK497" s="188">
        <f>ROUND(I497*H497,3)</f>
        <v>0</v>
      </c>
      <c r="BL497" s="18" t="s">
        <v>530</v>
      </c>
      <c r="BM497" s="187" t="s">
        <v>3707</v>
      </c>
    </row>
    <row r="498" spans="1:65" s="2" customFormat="1" ht="28.8">
      <c r="A498" s="35"/>
      <c r="B498" s="36"/>
      <c r="C498" s="35"/>
      <c r="D498" s="190" t="s">
        <v>3212</v>
      </c>
      <c r="E498" s="35"/>
      <c r="F498" s="231" t="s">
        <v>6128</v>
      </c>
      <c r="G498" s="35"/>
      <c r="H498" s="35"/>
      <c r="I498" s="145"/>
      <c r="J498" s="35"/>
      <c r="K498" s="35"/>
      <c r="L498" s="36"/>
      <c r="M498" s="232"/>
      <c r="N498" s="233"/>
      <c r="O498" s="61"/>
      <c r="P498" s="61"/>
      <c r="Q498" s="61"/>
      <c r="R498" s="61"/>
      <c r="S498" s="61"/>
      <c r="T498" s="62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T498" s="18" t="s">
        <v>3212</v>
      </c>
      <c r="AU498" s="18" t="s">
        <v>83</v>
      </c>
    </row>
    <row r="499" spans="1:65" s="12" customFormat="1" ht="22.95" customHeight="1">
      <c r="B499" s="163"/>
      <c r="D499" s="164" t="s">
        <v>75</v>
      </c>
      <c r="E499" s="174" t="s">
        <v>6115</v>
      </c>
      <c r="F499" s="174" t="s">
        <v>6116</v>
      </c>
      <c r="I499" s="166"/>
      <c r="J499" s="175">
        <f>BK499</f>
        <v>0</v>
      </c>
      <c r="L499" s="163"/>
      <c r="M499" s="168"/>
      <c r="N499" s="169"/>
      <c r="O499" s="169"/>
      <c r="P499" s="170">
        <f>P500</f>
        <v>0</v>
      </c>
      <c r="Q499" s="169"/>
      <c r="R499" s="170">
        <f>R500</f>
        <v>0</v>
      </c>
      <c r="S499" s="169"/>
      <c r="T499" s="171">
        <f>T500</f>
        <v>0</v>
      </c>
      <c r="AR499" s="164" t="s">
        <v>83</v>
      </c>
      <c r="AT499" s="172" t="s">
        <v>75</v>
      </c>
      <c r="AU499" s="172" t="s">
        <v>83</v>
      </c>
      <c r="AY499" s="164" t="s">
        <v>524</v>
      </c>
      <c r="BK499" s="173">
        <f>BK500</f>
        <v>0</v>
      </c>
    </row>
    <row r="500" spans="1:65" s="2" customFormat="1" ht="16.5" customHeight="1">
      <c r="A500" s="35"/>
      <c r="B500" s="144"/>
      <c r="C500" s="176" t="s">
        <v>2661</v>
      </c>
      <c r="D500" s="176" t="s">
        <v>526</v>
      </c>
      <c r="E500" s="177" t="s">
        <v>6117</v>
      </c>
      <c r="F500" s="178" t="s">
        <v>6118</v>
      </c>
      <c r="G500" s="179" t="s">
        <v>700</v>
      </c>
      <c r="H500" s="180">
        <v>1</v>
      </c>
      <c r="I500" s="181"/>
      <c r="J500" s="180">
        <f>ROUND(I500*H500,3)</f>
        <v>0</v>
      </c>
      <c r="K500" s="182"/>
      <c r="L500" s="36"/>
      <c r="M500" s="183" t="s">
        <v>1</v>
      </c>
      <c r="N500" s="184" t="s">
        <v>42</v>
      </c>
      <c r="O500" s="61"/>
      <c r="P500" s="185">
        <f>O500*H500</f>
        <v>0</v>
      </c>
      <c r="Q500" s="185">
        <v>0</v>
      </c>
      <c r="R500" s="185">
        <f>Q500*H500</f>
        <v>0</v>
      </c>
      <c r="S500" s="185">
        <v>0</v>
      </c>
      <c r="T500" s="186">
        <f>S500*H500</f>
        <v>0</v>
      </c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R500" s="187" t="s">
        <v>530</v>
      </c>
      <c r="AT500" s="187" t="s">
        <v>526</v>
      </c>
      <c r="AU500" s="187" t="s">
        <v>89</v>
      </c>
      <c r="AY500" s="18" t="s">
        <v>524</v>
      </c>
      <c r="BE500" s="105">
        <f>IF(N500="základná",J500,0)</f>
        <v>0</v>
      </c>
      <c r="BF500" s="105">
        <f>IF(N500="znížená",J500,0)</f>
        <v>0</v>
      </c>
      <c r="BG500" s="105">
        <f>IF(N500="zákl. prenesená",J500,0)</f>
        <v>0</v>
      </c>
      <c r="BH500" s="105">
        <f>IF(N500="zníž. prenesená",J500,0)</f>
        <v>0</v>
      </c>
      <c r="BI500" s="105">
        <f>IF(N500="nulová",J500,0)</f>
        <v>0</v>
      </c>
      <c r="BJ500" s="18" t="s">
        <v>89</v>
      </c>
      <c r="BK500" s="188">
        <f>ROUND(I500*H500,3)</f>
        <v>0</v>
      </c>
      <c r="BL500" s="18" t="s">
        <v>530</v>
      </c>
      <c r="BM500" s="187" t="s">
        <v>3715</v>
      </c>
    </row>
    <row r="501" spans="1:65" s="12" customFormat="1" ht="22.95" customHeight="1">
      <c r="B501" s="163"/>
      <c r="D501" s="164" t="s">
        <v>75</v>
      </c>
      <c r="E501" s="174" t="s">
        <v>220</v>
      </c>
      <c r="F501" s="174" t="s">
        <v>5853</v>
      </c>
      <c r="I501" s="166"/>
      <c r="J501" s="175">
        <f>BK501</f>
        <v>0</v>
      </c>
      <c r="L501" s="163"/>
      <c r="M501" s="168"/>
      <c r="N501" s="169"/>
      <c r="O501" s="169"/>
      <c r="P501" s="170">
        <f>SUM(P502:P503)</f>
        <v>0</v>
      </c>
      <c r="Q501" s="169"/>
      <c r="R501" s="170">
        <f>SUM(R502:R503)</f>
        <v>0</v>
      </c>
      <c r="S501" s="169"/>
      <c r="T501" s="171">
        <f>SUM(T502:T503)</f>
        <v>0</v>
      </c>
      <c r="AR501" s="164" t="s">
        <v>83</v>
      </c>
      <c r="AT501" s="172" t="s">
        <v>75</v>
      </c>
      <c r="AU501" s="172" t="s">
        <v>83</v>
      </c>
      <c r="AY501" s="164" t="s">
        <v>524</v>
      </c>
      <c r="BK501" s="173">
        <f>SUM(BK502:BK503)</f>
        <v>0</v>
      </c>
    </row>
    <row r="502" spans="1:65" s="2" customFormat="1" ht="16.5" customHeight="1">
      <c r="A502" s="35"/>
      <c r="B502" s="144"/>
      <c r="C502" s="176" t="s">
        <v>2667</v>
      </c>
      <c r="D502" s="176" t="s">
        <v>526</v>
      </c>
      <c r="E502" s="177" t="s">
        <v>6119</v>
      </c>
      <c r="F502" s="178" t="s">
        <v>6120</v>
      </c>
      <c r="G502" s="179" t="s">
        <v>4265</v>
      </c>
      <c r="H502" s="180">
        <v>24</v>
      </c>
      <c r="I502" s="181"/>
      <c r="J502" s="180">
        <f>ROUND(I502*H502,3)</f>
        <v>0</v>
      </c>
      <c r="K502" s="182"/>
      <c r="L502" s="36"/>
      <c r="M502" s="183" t="s">
        <v>1</v>
      </c>
      <c r="N502" s="184" t="s">
        <v>42</v>
      </c>
      <c r="O502" s="61"/>
      <c r="P502" s="185">
        <f>O502*H502</f>
        <v>0</v>
      </c>
      <c r="Q502" s="185">
        <v>0</v>
      </c>
      <c r="R502" s="185">
        <f>Q502*H502</f>
        <v>0</v>
      </c>
      <c r="S502" s="185">
        <v>0</v>
      </c>
      <c r="T502" s="186">
        <f>S502*H502</f>
        <v>0</v>
      </c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R502" s="187" t="s">
        <v>530</v>
      </c>
      <c r="AT502" s="187" t="s">
        <v>526</v>
      </c>
      <c r="AU502" s="187" t="s">
        <v>89</v>
      </c>
      <c r="AY502" s="18" t="s">
        <v>524</v>
      </c>
      <c r="BE502" s="105">
        <f>IF(N502="základná",J502,0)</f>
        <v>0</v>
      </c>
      <c r="BF502" s="105">
        <f>IF(N502="znížená",J502,0)</f>
        <v>0</v>
      </c>
      <c r="BG502" s="105">
        <f>IF(N502="zákl. prenesená",J502,0)</f>
        <v>0</v>
      </c>
      <c r="BH502" s="105">
        <f>IF(N502="zníž. prenesená",J502,0)</f>
        <v>0</v>
      </c>
      <c r="BI502" s="105">
        <f>IF(N502="nulová",J502,0)</f>
        <v>0</v>
      </c>
      <c r="BJ502" s="18" t="s">
        <v>89</v>
      </c>
      <c r="BK502" s="188">
        <f>ROUND(I502*H502,3)</f>
        <v>0</v>
      </c>
      <c r="BL502" s="18" t="s">
        <v>530</v>
      </c>
      <c r="BM502" s="187" t="s">
        <v>3723</v>
      </c>
    </row>
    <row r="503" spans="1:65" s="2" customFormat="1" ht="16.5" customHeight="1">
      <c r="A503" s="35"/>
      <c r="B503" s="144"/>
      <c r="C503" s="176" t="s">
        <v>2671</v>
      </c>
      <c r="D503" s="176" t="s">
        <v>526</v>
      </c>
      <c r="E503" s="177" t="s">
        <v>6129</v>
      </c>
      <c r="F503" s="178" t="s">
        <v>6130</v>
      </c>
      <c r="G503" s="179" t="s">
        <v>4265</v>
      </c>
      <c r="H503" s="180">
        <v>24</v>
      </c>
      <c r="I503" s="181"/>
      <c r="J503" s="180">
        <f>ROUND(I503*H503,3)</f>
        <v>0</v>
      </c>
      <c r="K503" s="182"/>
      <c r="L503" s="36"/>
      <c r="M503" s="183" t="s">
        <v>1</v>
      </c>
      <c r="N503" s="184" t="s">
        <v>42</v>
      </c>
      <c r="O503" s="61"/>
      <c r="P503" s="185">
        <f>O503*H503</f>
        <v>0</v>
      </c>
      <c r="Q503" s="185">
        <v>0</v>
      </c>
      <c r="R503" s="185">
        <f>Q503*H503</f>
        <v>0</v>
      </c>
      <c r="S503" s="185">
        <v>0</v>
      </c>
      <c r="T503" s="186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187" t="s">
        <v>530</v>
      </c>
      <c r="AT503" s="187" t="s">
        <v>526</v>
      </c>
      <c r="AU503" s="187" t="s">
        <v>89</v>
      </c>
      <c r="AY503" s="18" t="s">
        <v>524</v>
      </c>
      <c r="BE503" s="105">
        <f>IF(N503="základná",J503,0)</f>
        <v>0</v>
      </c>
      <c r="BF503" s="105">
        <f>IF(N503="znížená",J503,0)</f>
        <v>0</v>
      </c>
      <c r="BG503" s="105">
        <f>IF(N503="zákl. prenesená",J503,0)</f>
        <v>0</v>
      </c>
      <c r="BH503" s="105">
        <f>IF(N503="zníž. prenesená",J503,0)</f>
        <v>0</v>
      </c>
      <c r="BI503" s="105">
        <f>IF(N503="nulová",J503,0)</f>
        <v>0</v>
      </c>
      <c r="BJ503" s="18" t="s">
        <v>89</v>
      </c>
      <c r="BK503" s="188">
        <f>ROUND(I503*H503,3)</f>
        <v>0</v>
      </c>
      <c r="BL503" s="18" t="s">
        <v>530</v>
      </c>
      <c r="BM503" s="187" t="s">
        <v>3731</v>
      </c>
    </row>
    <row r="504" spans="1:65" s="12" customFormat="1" ht="25.95" customHeight="1">
      <c r="B504" s="163"/>
      <c r="D504" s="164" t="s">
        <v>75</v>
      </c>
      <c r="E504" s="165" t="s">
        <v>6131</v>
      </c>
      <c r="F504" s="165" t="s">
        <v>6132</v>
      </c>
      <c r="I504" s="166"/>
      <c r="J504" s="167">
        <f>BK504</f>
        <v>0</v>
      </c>
      <c r="L504" s="163"/>
      <c r="M504" s="168"/>
      <c r="N504" s="169"/>
      <c r="O504" s="169"/>
      <c r="P504" s="170">
        <f>P505+SUM(P506:P508)</f>
        <v>0</v>
      </c>
      <c r="Q504" s="169"/>
      <c r="R504" s="170">
        <f>R505+SUM(R506:R508)</f>
        <v>0</v>
      </c>
      <c r="S504" s="169"/>
      <c r="T504" s="171">
        <f>T505+SUM(T506:T508)</f>
        <v>0</v>
      </c>
      <c r="AR504" s="164" t="s">
        <v>83</v>
      </c>
      <c r="AT504" s="172" t="s">
        <v>75</v>
      </c>
      <c r="AU504" s="172" t="s">
        <v>76</v>
      </c>
      <c r="AY504" s="164" t="s">
        <v>524</v>
      </c>
      <c r="BK504" s="173">
        <f>BK505+SUM(BK506:BK508)</f>
        <v>0</v>
      </c>
    </row>
    <row r="505" spans="1:65" s="2" customFormat="1" ht="21.75" customHeight="1">
      <c r="A505" s="35"/>
      <c r="B505" s="144"/>
      <c r="C505" s="259" t="s">
        <v>2677</v>
      </c>
      <c r="D505" s="259" t="s">
        <v>526</v>
      </c>
      <c r="E505" s="260" t="s">
        <v>6133</v>
      </c>
      <c r="F505" s="261" t="s">
        <v>6134</v>
      </c>
      <c r="G505" s="262" t="s">
        <v>879</v>
      </c>
      <c r="H505" s="263">
        <v>1</v>
      </c>
      <c r="I505" s="263"/>
      <c r="J505" s="263">
        <f>ROUND(I505*H505,3)</f>
        <v>0</v>
      </c>
      <c r="K505" s="182"/>
      <c r="L505" s="36"/>
      <c r="M505" s="183" t="s">
        <v>1</v>
      </c>
      <c r="N505" s="184" t="s">
        <v>42</v>
      </c>
      <c r="O505" s="61"/>
      <c r="P505" s="185">
        <f>O505*H505</f>
        <v>0</v>
      </c>
      <c r="Q505" s="185">
        <v>0</v>
      </c>
      <c r="R505" s="185">
        <f>Q505*H505</f>
        <v>0</v>
      </c>
      <c r="S505" s="185">
        <v>0</v>
      </c>
      <c r="T505" s="186">
        <f>S505*H505</f>
        <v>0</v>
      </c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R505" s="187" t="s">
        <v>530</v>
      </c>
      <c r="AT505" s="187" t="s">
        <v>526</v>
      </c>
      <c r="AU505" s="187" t="s">
        <v>83</v>
      </c>
      <c r="AY505" s="18" t="s">
        <v>524</v>
      </c>
      <c r="BE505" s="105">
        <f>IF(N505="základná",J505,0)</f>
        <v>0</v>
      </c>
      <c r="BF505" s="105">
        <f>IF(N505="znížená",J505,0)</f>
        <v>0</v>
      </c>
      <c r="BG505" s="105">
        <f>IF(N505="zákl. prenesená",J505,0)</f>
        <v>0</v>
      </c>
      <c r="BH505" s="105">
        <f>IF(N505="zníž. prenesená",J505,0)</f>
        <v>0</v>
      </c>
      <c r="BI505" s="105">
        <f>IF(N505="nulová",J505,0)</f>
        <v>0</v>
      </c>
      <c r="BJ505" s="18" t="s">
        <v>89</v>
      </c>
      <c r="BK505" s="188">
        <f>ROUND(I505*H505,3)</f>
        <v>0</v>
      </c>
      <c r="BL505" s="18" t="s">
        <v>530</v>
      </c>
      <c r="BM505" s="187" t="s">
        <v>3739</v>
      </c>
    </row>
    <row r="506" spans="1:65" s="2" customFormat="1" ht="21.75" customHeight="1">
      <c r="A506" s="35"/>
      <c r="B506" s="144"/>
      <c r="C506" s="259" t="s">
        <v>2684</v>
      </c>
      <c r="D506" s="259" t="s">
        <v>526</v>
      </c>
      <c r="E506" s="260" t="s">
        <v>6135</v>
      </c>
      <c r="F506" s="261" t="s">
        <v>6136</v>
      </c>
      <c r="G506" s="262" t="s">
        <v>879</v>
      </c>
      <c r="H506" s="263">
        <v>1</v>
      </c>
      <c r="I506" s="263"/>
      <c r="J506" s="263">
        <f>ROUND(I506*H506,3)</f>
        <v>0</v>
      </c>
      <c r="K506" s="182"/>
      <c r="L506" s="36"/>
      <c r="M506" s="183" t="s">
        <v>1</v>
      </c>
      <c r="N506" s="184" t="s">
        <v>42</v>
      </c>
      <c r="O506" s="61"/>
      <c r="P506" s="185">
        <f>O506*H506</f>
        <v>0</v>
      </c>
      <c r="Q506" s="185">
        <v>0</v>
      </c>
      <c r="R506" s="185">
        <f>Q506*H506</f>
        <v>0</v>
      </c>
      <c r="S506" s="185">
        <v>0</v>
      </c>
      <c r="T506" s="186">
        <f>S506*H506</f>
        <v>0</v>
      </c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R506" s="187" t="s">
        <v>530</v>
      </c>
      <c r="AT506" s="187" t="s">
        <v>526</v>
      </c>
      <c r="AU506" s="187" t="s">
        <v>83</v>
      </c>
      <c r="AY506" s="18" t="s">
        <v>524</v>
      </c>
      <c r="BE506" s="105">
        <f>IF(N506="základná",J506,0)</f>
        <v>0</v>
      </c>
      <c r="BF506" s="105">
        <f>IF(N506="znížená",J506,0)</f>
        <v>0</v>
      </c>
      <c r="BG506" s="105">
        <f>IF(N506="zákl. prenesená",J506,0)</f>
        <v>0</v>
      </c>
      <c r="BH506" s="105">
        <f>IF(N506="zníž. prenesená",J506,0)</f>
        <v>0</v>
      </c>
      <c r="BI506" s="105">
        <f>IF(N506="nulová",J506,0)</f>
        <v>0</v>
      </c>
      <c r="BJ506" s="18" t="s">
        <v>89</v>
      </c>
      <c r="BK506" s="188">
        <f>ROUND(I506*H506,3)</f>
        <v>0</v>
      </c>
      <c r="BL506" s="18" t="s">
        <v>530</v>
      </c>
      <c r="BM506" s="187" t="s">
        <v>3747</v>
      </c>
    </row>
    <row r="507" spans="1:65" s="2" customFormat="1" ht="28.8">
      <c r="A507" s="35"/>
      <c r="B507" s="36"/>
      <c r="C507" s="35"/>
      <c r="D507" s="190" t="s">
        <v>3212</v>
      </c>
      <c r="E507" s="35"/>
      <c r="F507" s="231" t="s">
        <v>6128</v>
      </c>
      <c r="G507" s="35"/>
      <c r="H507" s="35"/>
      <c r="I507" s="145"/>
      <c r="J507" s="35"/>
      <c r="K507" s="35"/>
      <c r="L507" s="36"/>
      <c r="M507" s="232"/>
      <c r="N507" s="233"/>
      <c r="O507" s="61"/>
      <c r="P507" s="61"/>
      <c r="Q507" s="61"/>
      <c r="R507" s="61"/>
      <c r="S507" s="61"/>
      <c r="T507" s="62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T507" s="18" t="s">
        <v>3212</v>
      </c>
      <c r="AU507" s="18" t="s">
        <v>83</v>
      </c>
    </row>
    <row r="508" spans="1:65" s="12" customFormat="1" ht="22.95" customHeight="1">
      <c r="B508" s="163"/>
      <c r="D508" s="164" t="s">
        <v>75</v>
      </c>
      <c r="E508" s="174" t="s">
        <v>220</v>
      </c>
      <c r="F508" s="174" t="s">
        <v>5853</v>
      </c>
      <c r="I508" s="166"/>
      <c r="J508" s="175">
        <f>BK508</f>
        <v>0</v>
      </c>
      <c r="L508" s="163"/>
      <c r="M508" s="168"/>
      <c r="N508" s="169"/>
      <c r="O508" s="169"/>
      <c r="P508" s="170">
        <f>SUM(P509:P510)</f>
        <v>0</v>
      </c>
      <c r="Q508" s="169"/>
      <c r="R508" s="170">
        <f>SUM(R509:R510)</f>
        <v>0</v>
      </c>
      <c r="S508" s="169"/>
      <c r="T508" s="171">
        <f>SUM(T509:T510)</f>
        <v>0</v>
      </c>
      <c r="AR508" s="164" t="s">
        <v>83</v>
      </c>
      <c r="AT508" s="172" t="s">
        <v>75</v>
      </c>
      <c r="AU508" s="172" t="s">
        <v>83</v>
      </c>
      <c r="AY508" s="164" t="s">
        <v>524</v>
      </c>
      <c r="BK508" s="173">
        <f>SUM(BK509:BK510)</f>
        <v>0</v>
      </c>
    </row>
    <row r="509" spans="1:65" s="2" customFormat="1" ht="16.5" customHeight="1">
      <c r="A509" s="35"/>
      <c r="B509" s="144"/>
      <c r="C509" s="176" t="s">
        <v>2691</v>
      </c>
      <c r="D509" s="176" t="s">
        <v>526</v>
      </c>
      <c r="E509" s="177" t="s">
        <v>6137</v>
      </c>
      <c r="F509" s="178" t="s">
        <v>6138</v>
      </c>
      <c r="G509" s="179" t="s">
        <v>4265</v>
      </c>
      <c r="H509" s="180">
        <v>11</v>
      </c>
      <c r="I509" s="181"/>
      <c r="J509" s="180">
        <f>ROUND(I509*H509,3)</f>
        <v>0</v>
      </c>
      <c r="K509" s="182"/>
      <c r="L509" s="36"/>
      <c r="M509" s="183" t="s">
        <v>1</v>
      </c>
      <c r="N509" s="184" t="s">
        <v>42</v>
      </c>
      <c r="O509" s="61"/>
      <c r="P509" s="185">
        <f>O509*H509</f>
        <v>0</v>
      </c>
      <c r="Q509" s="185">
        <v>0</v>
      </c>
      <c r="R509" s="185">
        <f>Q509*H509</f>
        <v>0</v>
      </c>
      <c r="S509" s="185">
        <v>0</v>
      </c>
      <c r="T509" s="186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7" t="s">
        <v>530</v>
      </c>
      <c r="AT509" s="187" t="s">
        <v>526</v>
      </c>
      <c r="AU509" s="187" t="s">
        <v>89</v>
      </c>
      <c r="AY509" s="18" t="s">
        <v>524</v>
      </c>
      <c r="BE509" s="105">
        <f>IF(N509="základná",J509,0)</f>
        <v>0</v>
      </c>
      <c r="BF509" s="105">
        <f>IF(N509="znížená",J509,0)</f>
        <v>0</v>
      </c>
      <c r="BG509" s="105">
        <f>IF(N509="zákl. prenesená",J509,0)</f>
        <v>0</v>
      </c>
      <c r="BH509" s="105">
        <f>IF(N509="zníž. prenesená",J509,0)</f>
        <v>0</v>
      </c>
      <c r="BI509" s="105">
        <f>IF(N509="nulová",J509,0)</f>
        <v>0</v>
      </c>
      <c r="BJ509" s="18" t="s">
        <v>89</v>
      </c>
      <c r="BK509" s="188">
        <f>ROUND(I509*H509,3)</f>
        <v>0</v>
      </c>
      <c r="BL509" s="18" t="s">
        <v>530</v>
      </c>
      <c r="BM509" s="187" t="s">
        <v>3755</v>
      </c>
    </row>
    <row r="510" spans="1:65" s="2" customFormat="1" ht="16.5" customHeight="1">
      <c r="A510" s="35"/>
      <c r="B510" s="144"/>
      <c r="C510" s="176" t="s">
        <v>2708</v>
      </c>
      <c r="D510" s="176" t="s">
        <v>526</v>
      </c>
      <c r="E510" s="177" t="s">
        <v>6129</v>
      </c>
      <c r="F510" s="178" t="s">
        <v>6130</v>
      </c>
      <c r="G510" s="179" t="s">
        <v>4265</v>
      </c>
      <c r="H510" s="180">
        <v>11</v>
      </c>
      <c r="I510" s="181"/>
      <c r="J510" s="180">
        <f>ROUND(I510*H510,3)</f>
        <v>0</v>
      </c>
      <c r="K510" s="182"/>
      <c r="L510" s="36"/>
      <c r="M510" s="183" t="s">
        <v>1</v>
      </c>
      <c r="N510" s="184" t="s">
        <v>42</v>
      </c>
      <c r="O510" s="61"/>
      <c r="P510" s="185">
        <f>O510*H510</f>
        <v>0</v>
      </c>
      <c r="Q510" s="185">
        <v>0</v>
      </c>
      <c r="R510" s="185">
        <f>Q510*H510</f>
        <v>0</v>
      </c>
      <c r="S510" s="185">
        <v>0</v>
      </c>
      <c r="T510" s="186">
        <f>S510*H510</f>
        <v>0</v>
      </c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R510" s="187" t="s">
        <v>530</v>
      </c>
      <c r="AT510" s="187" t="s">
        <v>526</v>
      </c>
      <c r="AU510" s="187" t="s">
        <v>89</v>
      </c>
      <c r="AY510" s="18" t="s">
        <v>524</v>
      </c>
      <c r="BE510" s="105">
        <f>IF(N510="základná",J510,0)</f>
        <v>0</v>
      </c>
      <c r="BF510" s="105">
        <f>IF(N510="znížená",J510,0)</f>
        <v>0</v>
      </c>
      <c r="BG510" s="105">
        <f>IF(N510="zákl. prenesená",J510,0)</f>
        <v>0</v>
      </c>
      <c r="BH510" s="105">
        <f>IF(N510="zníž. prenesená",J510,0)</f>
        <v>0</v>
      </c>
      <c r="BI510" s="105">
        <f>IF(N510="nulová",J510,0)</f>
        <v>0</v>
      </c>
      <c r="BJ510" s="18" t="s">
        <v>89</v>
      </c>
      <c r="BK510" s="188">
        <f>ROUND(I510*H510,3)</f>
        <v>0</v>
      </c>
      <c r="BL510" s="18" t="s">
        <v>530</v>
      </c>
      <c r="BM510" s="187" t="s">
        <v>3763</v>
      </c>
    </row>
    <row r="511" spans="1:65" s="12" customFormat="1" ht="25.95" customHeight="1">
      <c r="B511" s="163"/>
      <c r="D511" s="164" t="s">
        <v>75</v>
      </c>
      <c r="E511" s="165" t="s">
        <v>6139</v>
      </c>
      <c r="F511" s="165" t="s">
        <v>6140</v>
      </c>
      <c r="I511" s="166"/>
      <c r="J511" s="167">
        <f>BK511</f>
        <v>0</v>
      </c>
      <c r="L511" s="163"/>
      <c r="M511" s="168"/>
      <c r="N511" s="169"/>
      <c r="O511" s="169"/>
      <c r="P511" s="170">
        <f>P512+SUM(P513:P515)</f>
        <v>0</v>
      </c>
      <c r="Q511" s="169"/>
      <c r="R511" s="170">
        <f>R512+SUM(R513:R515)</f>
        <v>0</v>
      </c>
      <c r="S511" s="169"/>
      <c r="T511" s="171">
        <f>T512+SUM(T513:T515)</f>
        <v>0</v>
      </c>
      <c r="AR511" s="164" t="s">
        <v>83</v>
      </c>
      <c r="AT511" s="172" t="s">
        <v>75</v>
      </c>
      <c r="AU511" s="172" t="s">
        <v>76</v>
      </c>
      <c r="AY511" s="164" t="s">
        <v>524</v>
      </c>
      <c r="BK511" s="173">
        <f>BK512+SUM(BK513:BK515)</f>
        <v>0</v>
      </c>
    </row>
    <row r="512" spans="1:65" s="2" customFormat="1" ht="21.75" customHeight="1">
      <c r="A512" s="35"/>
      <c r="B512" s="144"/>
      <c r="C512" s="259" t="s">
        <v>2728</v>
      </c>
      <c r="D512" s="259" t="s">
        <v>526</v>
      </c>
      <c r="E512" s="260" t="s">
        <v>6141</v>
      </c>
      <c r="F512" s="261" t="s">
        <v>6109</v>
      </c>
      <c r="G512" s="262" t="s">
        <v>879</v>
      </c>
      <c r="H512" s="263">
        <v>2</v>
      </c>
      <c r="I512" s="263"/>
      <c r="J512" s="263">
        <f>ROUND(I512*H512,3)</f>
        <v>0</v>
      </c>
      <c r="K512" s="182"/>
      <c r="L512" s="36"/>
      <c r="M512" s="183" t="s">
        <v>1</v>
      </c>
      <c r="N512" s="184" t="s">
        <v>42</v>
      </c>
      <c r="O512" s="61"/>
      <c r="P512" s="185">
        <f>O512*H512</f>
        <v>0</v>
      </c>
      <c r="Q512" s="185">
        <v>0</v>
      </c>
      <c r="R512" s="185">
        <f>Q512*H512</f>
        <v>0</v>
      </c>
      <c r="S512" s="185">
        <v>0</v>
      </c>
      <c r="T512" s="186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187" t="s">
        <v>530</v>
      </c>
      <c r="AT512" s="187" t="s">
        <v>526</v>
      </c>
      <c r="AU512" s="187" t="s">
        <v>83</v>
      </c>
      <c r="AY512" s="18" t="s">
        <v>524</v>
      </c>
      <c r="BE512" s="105">
        <f>IF(N512="základná",J512,0)</f>
        <v>0</v>
      </c>
      <c r="BF512" s="105">
        <f>IF(N512="znížená",J512,0)</f>
        <v>0</v>
      </c>
      <c r="BG512" s="105">
        <f>IF(N512="zákl. prenesená",J512,0)</f>
        <v>0</v>
      </c>
      <c r="BH512" s="105">
        <f>IF(N512="zníž. prenesená",J512,0)</f>
        <v>0</v>
      </c>
      <c r="BI512" s="105">
        <f>IF(N512="nulová",J512,0)</f>
        <v>0</v>
      </c>
      <c r="BJ512" s="18" t="s">
        <v>89</v>
      </c>
      <c r="BK512" s="188">
        <f>ROUND(I512*H512,3)</f>
        <v>0</v>
      </c>
      <c r="BL512" s="18" t="s">
        <v>530</v>
      </c>
      <c r="BM512" s="187" t="s">
        <v>3771</v>
      </c>
    </row>
    <row r="513" spans="1:65" s="2" customFormat="1" ht="21.75" customHeight="1">
      <c r="A513" s="35"/>
      <c r="B513" s="144"/>
      <c r="C513" s="259" t="s">
        <v>2738</v>
      </c>
      <c r="D513" s="259" t="s">
        <v>526</v>
      </c>
      <c r="E513" s="260" t="s">
        <v>6142</v>
      </c>
      <c r="F513" s="261" t="s">
        <v>6143</v>
      </c>
      <c r="G513" s="262" t="s">
        <v>879</v>
      </c>
      <c r="H513" s="263">
        <v>2</v>
      </c>
      <c r="I513" s="263"/>
      <c r="J513" s="263">
        <f>ROUND(I513*H513,3)</f>
        <v>0</v>
      </c>
      <c r="K513" s="182"/>
      <c r="L513" s="36"/>
      <c r="M513" s="183" t="s">
        <v>1</v>
      </c>
      <c r="N513" s="184" t="s">
        <v>42</v>
      </c>
      <c r="O513" s="61"/>
      <c r="P513" s="185">
        <f>O513*H513</f>
        <v>0</v>
      </c>
      <c r="Q513" s="185">
        <v>0</v>
      </c>
      <c r="R513" s="185">
        <f>Q513*H513</f>
        <v>0</v>
      </c>
      <c r="S513" s="185">
        <v>0</v>
      </c>
      <c r="T513" s="186">
        <f>S513*H513</f>
        <v>0</v>
      </c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R513" s="187" t="s">
        <v>530</v>
      </c>
      <c r="AT513" s="187" t="s">
        <v>526</v>
      </c>
      <c r="AU513" s="187" t="s">
        <v>83</v>
      </c>
      <c r="AY513" s="18" t="s">
        <v>524</v>
      </c>
      <c r="BE513" s="105">
        <f>IF(N513="základná",J513,0)</f>
        <v>0</v>
      </c>
      <c r="BF513" s="105">
        <f>IF(N513="znížená",J513,0)</f>
        <v>0</v>
      </c>
      <c r="BG513" s="105">
        <f>IF(N513="zákl. prenesená",J513,0)</f>
        <v>0</v>
      </c>
      <c r="BH513" s="105">
        <f>IF(N513="zníž. prenesená",J513,0)</f>
        <v>0</v>
      </c>
      <c r="BI513" s="105">
        <f>IF(N513="nulová",J513,0)</f>
        <v>0</v>
      </c>
      <c r="BJ513" s="18" t="s">
        <v>89</v>
      </c>
      <c r="BK513" s="188">
        <f>ROUND(I513*H513,3)</f>
        <v>0</v>
      </c>
      <c r="BL513" s="18" t="s">
        <v>530</v>
      </c>
      <c r="BM513" s="187" t="s">
        <v>3779</v>
      </c>
    </row>
    <row r="514" spans="1:65" s="2" customFormat="1" ht="28.8">
      <c r="A514" s="35"/>
      <c r="B514" s="36"/>
      <c r="C514" s="35"/>
      <c r="D514" s="190" t="s">
        <v>3212</v>
      </c>
      <c r="E514" s="35"/>
      <c r="F514" s="231" t="s">
        <v>6128</v>
      </c>
      <c r="G514" s="35"/>
      <c r="H514" s="35"/>
      <c r="I514" s="145"/>
      <c r="J514" s="35"/>
      <c r="K514" s="35"/>
      <c r="L514" s="36"/>
      <c r="M514" s="232"/>
      <c r="N514" s="233"/>
      <c r="O514" s="61"/>
      <c r="P514" s="61"/>
      <c r="Q514" s="61"/>
      <c r="R514" s="61"/>
      <c r="S514" s="61"/>
      <c r="T514" s="62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T514" s="18" t="s">
        <v>3212</v>
      </c>
      <c r="AU514" s="18" t="s">
        <v>83</v>
      </c>
    </row>
    <row r="515" spans="1:65" s="12" customFormat="1" ht="22.95" customHeight="1">
      <c r="B515" s="163"/>
      <c r="D515" s="164" t="s">
        <v>75</v>
      </c>
      <c r="E515" s="174" t="s">
        <v>220</v>
      </c>
      <c r="F515" s="174" t="s">
        <v>5853</v>
      </c>
      <c r="I515" s="166"/>
      <c r="J515" s="175">
        <f>BK515</f>
        <v>0</v>
      </c>
      <c r="L515" s="163"/>
      <c r="M515" s="168"/>
      <c r="N515" s="169"/>
      <c r="O515" s="169"/>
      <c r="P515" s="170">
        <f>SUM(P516:P517)</f>
        <v>0</v>
      </c>
      <c r="Q515" s="169"/>
      <c r="R515" s="170">
        <f>SUM(R516:R517)</f>
        <v>0</v>
      </c>
      <c r="S515" s="169"/>
      <c r="T515" s="171">
        <f>SUM(T516:T517)</f>
        <v>0</v>
      </c>
      <c r="AR515" s="164" t="s">
        <v>83</v>
      </c>
      <c r="AT515" s="172" t="s">
        <v>75</v>
      </c>
      <c r="AU515" s="172" t="s">
        <v>83</v>
      </c>
      <c r="AY515" s="164" t="s">
        <v>524</v>
      </c>
      <c r="BK515" s="173">
        <f>SUM(BK516:BK517)</f>
        <v>0</v>
      </c>
    </row>
    <row r="516" spans="1:65" s="2" customFormat="1" ht="16.5" customHeight="1">
      <c r="A516" s="35"/>
      <c r="B516" s="144"/>
      <c r="C516" s="176" t="s">
        <v>2750</v>
      </c>
      <c r="D516" s="176" t="s">
        <v>526</v>
      </c>
      <c r="E516" s="177" t="s">
        <v>6119</v>
      </c>
      <c r="F516" s="178" t="s">
        <v>6120</v>
      </c>
      <c r="G516" s="179" t="s">
        <v>4265</v>
      </c>
      <c r="H516" s="180">
        <v>8</v>
      </c>
      <c r="I516" s="181"/>
      <c r="J516" s="180">
        <f>ROUND(I516*H516,3)</f>
        <v>0</v>
      </c>
      <c r="K516" s="182"/>
      <c r="L516" s="36"/>
      <c r="M516" s="183" t="s">
        <v>1</v>
      </c>
      <c r="N516" s="184" t="s">
        <v>42</v>
      </c>
      <c r="O516" s="61"/>
      <c r="P516" s="185">
        <f>O516*H516</f>
        <v>0</v>
      </c>
      <c r="Q516" s="185">
        <v>0</v>
      </c>
      <c r="R516" s="185">
        <f>Q516*H516</f>
        <v>0</v>
      </c>
      <c r="S516" s="185">
        <v>0</v>
      </c>
      <c r="T516" s="186">
        <f>S516*H516</f>
        <v>0</v>
      </c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R516" s="187" t="s">
        <v>530</v>
      </c>
      <c r="AT516" s="187" t="s">
        <v>526</v>
      </c>
      <c r="AU516" s="187" t="s">
        <v>89</v>
      </c>
      <c r="AY516" s="18" t="s">
        <v>524</v>
      </c>
      <c r="BE516" s="105">
        <f>IF(N516="základná",J516,0)</f>
        <v>0</v>
      </c>
      <c r="BF516" s="105">
        <f>IF(N516="znížená",J516,0)</f>
        <v>0</v>
      </c>
      <c r="BG516" s="105">
        <f>IF(N516="zákl. prenesená",J516,0)</f>
        <v>0</v>
      </c>
      <c r="BH516" s="105">
        <f>IF(N516="zníž. prenesená",J516,0)</f>
        <v>0</v>
      </c>
      <c r="BI516" s="105">
        <f>IF(N516="nulová",J516,0)</f>
        <v>0</v>
      </c>
      <c r="BJ516" s="18" t="s">
        <v>89</v>
      </c>
      <c r="BK516" s="188">
        <f>ROUND(I516*H516,3)</f>
        <v>0</v>
      </c>
      <c r="BL516" s="18" t="s">
        <v>530</v>
      </c>
      <c r="BM516" s="187" t="s">
        <v>3787</v>
      </c>
    </row>
    <row r="517" spans="1:65" s="2" customFormat="1" ht="16.5" customHeight="1">
      <c r="A517" s="35"/>
      <c r="B517" s="144"/>
      <c r="C517" s="176" t="s">
        <v>2755</v>
      </c>
      <c r="D517" s="176" t="s">
        <v>526</v>
      </c>
      <c r="E517" s="177" t="s">
        <v>6121</v>
      </c>
      <c r="F517" s="178" t="s">
        <v>5857</v>
      </c>
      <c r="G517" s="179" t="s">
        <v>4265</v>
      </c>
      <c r="H517" s="180">
        <v>8</v>
      </c>
      <c r="I517" s="181"/>
      <c r="J517" s="180">
        <f>ROUND(I517*H517,3)</f>
        <v>0</v>
      </c>
      <c r="K517" s="182"/>
      <c r="L517" s="36"/>
      <c r="M517" s="183" t="s">
        <v>1</v>
      </c>
      <c r="N517" s="184" t="s">
        <v>42</v>
      </c>
      <c r="O517" s="61"/>
      <c r="P517" s="185">
        <f>O517*H517</f>
        <v>0</v>
      </c>
      <c r="Q517" s="185">
        <v>0</v>
      </c>
      <c r="R517" s="185">
        <f>Q517*H517</f>
        <v>0</v>
      </c>
      <c r="S517" s="185">
        <v>0</v>
      </c>
      <c r="T517" s="186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87" t="s">
        <v>530</v>
      </c>
      <c r="AT517" s="187" t="s">
        <v>526</v>
      </c>
      <c r="AU517" s="187" t="s">
        <v>89</v>
      </c>
      <c r="AY517" s="18" t="s">
        <v>524</v>
      </c>
      <c r="BE517" s="105">
        <f>IF(N517="základná",J517,0)</f>
        <v>0</v>
      </c>
      <c r="BF517" s="105">
        <f>IF(N517="znížená",J517,0)</f>
        <v>0</v>
      </c>
      <c r="BG517" s="105">
        <f>IF(N517="zákl. prenesená",J517,0)</f>
        <v>0</v>
      </c>
      <c r="BH517" s="105">
        <f>IF(N517="zníž. prenesená",J517,0)</f>
        <v>0</v>
      </c>
      <c r="BI517" s="105">
        <f>IF(N517="nulová",J517,0)</f>
        <v>0</v>
      </c>
      <c r="BJ517" s="18" t="s">
        <v>89</v>
      </c>
      <c r="BK517" s="188">
        <f>ROUND(I517*H517,3)</f>
        <v>0</v>
      </c>
      <c r="BL517" s="18" t="s">
        <v>530</v>
      </c>
      <c r="BM517" s="187" t="s">
        <v>3795</v>
      </c>
    </row>
    <row r="518" spans="1:65" s="12" customFormat="1" ht="25.95" customHeight="1">
      <c r="B518" s="163"/>
      <c r="D518" s="164" t="s">
        <v>75</v>
      </c>
      <c r="E518" s="165" t="s">
        <v>6144</v>
      </c>
      <c r="F518" s="165" t="s">
        <v>6145</v>
      </c>
      <c r="I518" s="166"/>
      <c r="J518" s="167">
        <f>BK518</f>
        <v>0</v>
      </c>
      <c r="L518" s="163"/>
      <c r="M518" s="168"/>
      <c r="N518" s="169"/>
      <c r="O518" s="169"/>
      <c r="P518" s="170">
        <f>P519+SUM(P520:P530)+P532</f>
        <v>0</v>
      </c>
      <c r="Q518" s="169"/>
      <c r="R518" s="170">
        <f>R519+SUM(R520:R530)+R532</f>
        <v>0</v>
      </c>
      <c r="S518" s="169"/>
      <c r="T518" s="171">
        <f>T519+SUM(T520:T530)+T532</f>
        <v>0</v>
      </c>
      <c r="AR518" s="164" t="s">
        <v>83</v>
      </c>
      <c r="AT518" s="172" t="s">
        <v>75</v>
      </c>
      <c r="AU518" s="172" t="s">
        <v>76</v>
      </c>
      <c r="AY518" s="164" t="s">
        <v>524</v>
      </c>
      <c r="BK518" s="173">
        <f>BK519+SUM(BK520:BK530)+BK532</f>
        <v>0</v>
      </c>
    </row>
    <row r="519" spans="1:65" s="2" customFormat="1" ht="21.75" customHeight="1">
      <c r="A519" s="35"/>
      <c r="B519" s="144"/>
      <c r="C519" s="259" t="s">
        <v>2759</v>
      </c>
      <c r="D519" s="259" t="s">
        <v>526</v>
      </c>
      <c r="E519" s="260" t="s">
        <v>6146</v>
      </c>
      <c r="F519" s="261" t="s">
        <v>6147</v>
      </c>
      <c r="G519" s="262" t="s">
        <v>879</v>
      </c>
      <c r="H519" s="263">
        <v>1</v>
      </c>
      <c r="I519" s="263"/>
      <c r="J519" s="263">
        <f>ROUND(I519*H519,3)</f>
        <v>0</v>
      </c>
      <c r="K519" s="182"/>
      <c r="L519" s="36"/>
      <c r="M519" s="183" t="s">
        <v>1</v>
      </c>
      <c r="N519" s="184" t="s">
        <v>42</v>
      </c>
      <c r="O519" s="61"/>
      <c r="P519" s="185">
        <f>O519*H519</f>
        <v>0</v>
      </c>
      <c r="Q519" s="185">
        <v>0</v>
      </c>
      <c r="R519" s="185">
        <f>Q519*H519</f>
        <v>0</v>
      </c>
      <c r="S519" s="185">
        <v>0</v>
      </c>
      <c r="T519" s="186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87" t="s">
        <v>530</v>
      </c>
      <c r="AT519" s="187" t="s">
        <v>526</v>
      </c>
      <c r="AU519" s="187" t="s">
        <v>83</v>
      </c>
      <c r="AY519" s="18" t="s">
        <v>524</v>
      </c>
      <c r="BE519" s="105">
        <f>IF(N519="základná",J519,0)</f>
        <v>0</v>
      </c>
      <c r="BF519" s="105">
        <f>IF(N519="znížená",J519,0)</f>
        <v>0</v>
      </c>
      <c r="BG519" s="105">
        <f>IF(N519="zákl. prenesená",J519,0)</f>
        <v>0</v>
      </c>
      <c r="BH519" s="105">
        <f>IF(N519="zníž. prenesená",J519,0)</f>
        <v>0</v>
      </c>
      <c r="BI519" s="105">
        <f>IF(N519="nulová",J519,0)</f>
        <v>0</v>
      </c>
      <c r="BJ519" s="18" t="s">
        <v>89</v>
      </c>
      <c r="BK519" s="188">
        <f>ROUND(I519*H519,3)</f>
        <v>0</v>
      </c>
      <c r="BL519" s="18" t="s">
        <v>530</v>
      </c>
      <c r="BM519" s="187" t="s">
        <v>3803</v>
      </c>
    </row>
    <row r="520" spans="1:65" s="2" customFormat="1" ht="16.5" customHeight="1">
      <c r="A520" s="35"/>
      <c r="B520" s="144"/>
      <c r="C520" s="259" t="s">
        <v>2763</v>
      </c>
      <c r="D520" s="259" t="s">
        <v>526</v>
      </c>
      <c r="E520" s="260" t="s">
        <v>6148</v>
      </c>
      <c r="F520" s="261" t="s">
        <v>6149</v>
      </c>
      <c r="G520" s="262" t="s">
        <v>879</v>
      </c>
      <c r="H520" s="263">
        <v>5</v>
      </c>
      <c r="I520" s="263"/>
      <c r="J520" s="263">
        <f>ROUND(I520*H520,3)</f>
        <v>0</v>
      </c>
      <c r="K520" s="182"/>
      <c r="L520" s="36"/>
      <c r="M520" s="183" t="s">
        <v>1</v>
      </c>
      <c r="N520" s="184" t="s">
        <v>42</v>
      </c>
      <c r="O520" s="61"/>
      <c r="P520" s="185">
        <f>O520*H520</f>
        <v>0</v>
      </c>
      <c r="Q520" s="185">
        <v>0</v>
      </c>
      <c r="R520" s="185">
        <f>Q520*H520</f>
        <v>0</v>
      </c>
      <c r="S520" s="185">
        <v>0</v>
      </c>
      <c r="T520" s="186">
        <f>S520*H520</f>
        <v>0</v>
      </c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R520" s="187" t="s">
        <v>530</v>
      </c>
      <c r="AT520" s="187" t="s">
        <v>526</v>
      </c>
      <c r="AU520" s="187" t="s">
        <v>83</v>
      </c>
      <c r="AY520" s="18" t="s">
        <v>524</v>
      </c>
      <c r="BE520" s="105">
        <f>IF(N520="základná",J520,0)</f>
        <v>0</v>
      </c>
      <c r="BF520" s="105">
        <f>IF(N520="znížená",J520,0)</f>
        <v>0</v>
      </c>
      <c r="BG520" s="105">
        <f>IF(N520="zákl. prenesená",J520,0)</f>
        <v>0</v>
      </c>
      <c r="BH520" s="105">
        <f>IF(N520="zníž. prenesená",J520,0)</f>
        <v>0</v>
      </c>
      <c r="BI520" s="105">
        <f>IF(N520="nulová",J520,0)</f>
        <v>0</v>
      </c>
      <c r="BJ520" s="18" t="s">
        <v>89</v>
      </c>
      <c r="BK520" s="188">
        <f>ROUND(I520*H520,3)</f>
        <v>0</v>
      </c>
      <c r="BL520" s="18" t="s">
        <v>530</v>
      </c>
      <c r="BM520" s="187" t="s">
        <v>3811</v>
      </c>
    </row>
    <row r="521" spans="1:65" s="2" customFormat="1" ht="28.8">
      <c r="A521" s="35"/>
      <c r="B521" s="36"/>
      <c r="C521" s="35"/>
      <c r="D521" s="190" t="s">
        <v>3212</v>
      </c>
      <c r="E521" s="35"/>
      <c r="F521" s="231" t="s">
        <v>5419</v>
      </c>
      <c r="G521" s="35"/>
      <c r="H521" s="35"/>
      <c r="I521" s="145"/>
      <c r="J521" s="35"/>
      <c r="K521" s="35"/>
      <c r="L521" s="36"/>
      <c r="M521" s="232"/>
      <c r="N521" s="233"/>
      <c r="O521" s="61"/>
      <c r="P521" s="61"/>
      <c r="Q521" s="61"/>
      <c r="R521" s="61"/>
      <c r="S521" s="61"/>
      <c r="T521" s="62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T521" s="18" t="s">
        <v>3212</v>
      </c>
      <c r="AU521" s="18" t="s">
        <v>83</v>
      </c>
    </row>
    <row r="522" spans="1:65" s="2" customFormat="1" ht="16.5" customHeight="1">
      <c r="A522" s="35"/>
      <c r="B522" s="144"/>
      <c r="C522" s="259" t="s">
        <v>2769</v>
      </c>
      <c r="D522" s="259" t="s">
        <v>526</v>
      </c>
      <c r="E522" s="260" t="s">
        <v>6150</v>
      </c>
      <c r="F522" s="261" t="s">
        <v>6151</v>
      </c>
      <c r="G522" s="262" t="s">
        <v>879</v>
      </c>
      <c r="H522" s="263">
        <v>1</v>
      </c>
      <c r="I522" s="263"/>
      <c r="J522" s="263">
        <f t="shared" ref="J522:J529" si="45">ROUND(I522*H522,3)</f>
        <v>0</v>
      </c>
      <c r="K522" s="182"/>
      <c r="L522" s="36"/>
      <c r="M522" s="183" t="s">
        <v>1</v>
      </c>
      <c r="N522" s="184" t="s">
        <v>42</v>
      </c>
      <c r="O522" s="61"/>
      <c r="P522" s="185">
        <f t="shared" ref="P522:P529" si="46">O522*H522</f>
        <v>0</v>
      </c>
      <c r="Q522" s="185">
        <v>0</v>
      </c>
      <c r="R522" s="185">
        <f t="shared" ref="R522:R529" si="47">Q522*H522</f>
        <v>0</v>
      </c>
      <c r="S522" s="185">
        <v>0</v>
      </c>
      <c r="T522" s="186">
        <f t="shared" ref="T522:T529" si="48">S522*H522</f>
        <v>0</v>
      </c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R522" s="187" t="s">
        <v>530</v>
      </c>
      <c r="AT522" s="187" t="s">
        <v>526</v>
      </c>
      <c r="AU522" s="187" t="s">
        <v>83</v>
      </c>
      <c r="AY522" s="18" t="s">
        <v>524</v>
      </c>
      <c r="BE522" s="105">
        <f t="shared" ref="BE522:BE529" si="49">IF(N522="základná",J522,0)</f>
        <v>0</v>
      </c>
      <c r="BF522" s="105">
        <f t="shared" ref="BF522:BF529" si="50">IF(N522="znížená",J522,0)</f>
        <v>0</v>
      </c>
      <c r="BG522" s="105">
        <f t="shared" ref="BG522:BG529" si="51">IF(N522="zákl. prenesená",J522,0)</f>
        <v>0</v>
      </c>
      <c r="BH522" s="105">
        <f t="shared" ref="BH522:BH529" si="52">IF(N522="zníž. prenesená",J522,0)</f>
        <v>0</v>
      </c>
      <c r="BI522" s="105">
        <f t="shared" ref="BI522:BI529" si="53">IF(N522="nulová",J522,0)</f>
        <v>0</v>
      </c>
      <c r="BJ522" s="18" t="s">
        <v>89</v>
      </c>
      <c r="BK522" s="188">
        <f t="shared" ref="BK522:BK529" si="54">ROUND(I522*H522,3)</f>
        <v>0</v>
      </c>
      <c r="BL522" s="18" t="s">
        <v>530</v>
      </c>
      <c r="BM522" s="187" t="s">
        <v>3819</v>
      </c>
    </row>
    <row r="523" spans="1:65" s="2" customFormat="1" ht="16.5" customHeight="1">
      <c r="A523" s="35"/>
      <c r="B523" s="144"/>
      <c r="C523" s="259" t="s">
        <v>2773</v>
      </c>
      <c r="D523" s="259" t="s">
        <v>526</v>
      </c>
      <c r="E523" s="260" t="s">
        <v>6152</v>
      </c>
      <c r="F523" s="261" t="s">
        <v>6153</v>
      </c>
      <c r="G523" s="262" t="s">
        <v>879</v>
      </c>
      <c r="H523" s="263">
        <v>1</v>
      </c>
      <c r="I523" s="263"/>
      <c r="J523" s="263">
        <f t="shared" si="45"/>
        <v>0</v>
      </c>
      <c r="K523" s="182"/>
      <c r="L523" s="36"/>
      <c r="M523" s="183" t="s">
        <v>1</v>
      </c>
      <c r="N523" s="184" t="s">
        <v>42</v>
      </c>
      <c r="O523" s="61"/>
      <c r="P523" s="185">
        <f t="shared" si="46"/>
        <v>0</v>
      </c>
      <c r="Q523" s="185">
        <v>0</v>
      </c>
      <c r="R523" s="185">
        <f t="shared" si="47"/>
        <v>0</v>
      </c>
      <c r="S523" s="185">
        <v>0</v>
      </c>
      <c r="T523" s="186">
        <f t="shared" si="48"/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187" t="s">
        <v>530</v>
      </c>
      <c r="AT523" s="187" t="s">
        <v>526</v>
      </c>
      <c r="AU523" s="187" t="s">
        <v>83</v>
      </c>
      <c r="AY523" s="18" t="s">
        <v>524</v>
      </c>
      <c r="BE523" s="105">
        <f t="shared" si="49"/>
        <v>0</v>
      </c>
      <c r="BF523" s="105">
        <f t="shared" si="50"/>
        <v>0</v>
      </c>
      <c r="BG523" s="105">
        <f t="shared" si="51"/>
        <v>0</v>
      </c>
      <c r="BH523" s="105">
        <f t="shared" si="52"/>
        <v>0</v>
      </c>
      <c r="BI523" s="105">
        <f t="shared" si="53"/>
        <v>0</v>
      </c>
      <c r="BJ523" s="18" t="s">
        <v>89</v>
      </c>
      <c r="BK523" s="188">
        <f t="shared" si="54"/>
        <v>0</v>
      </c>
      <c r="BL523" s="18" t="s">
        <v>530</v>
      </c>
      <c r="BM523" s="187" t="s">
        <v>3827</v>
      </c>
    </row>
    <row r="524" spans="1:65" s="2" customFormat="1" ht="21.75" customHeight="1">
      <c r="A524" s="35"/>
      <c r="B524" s="144"/>
      <c r="C524" s="259" t="s">
        <v>2777</v>
      </c>
      <c r="D524" s="259" t="s">
        <v>526</v>
      </c>
      <c r="E524" s="260" t="s">
        <v>6154</v>
      </c>
      <c r="F524" s="261" t="s">
        <v>6155</v>
      </c>
      <c r="G524" s="262" t="s">
        <v>879</v>
      </c>
      <c r="H524" s="263">
        <v>2</v>
      </c>
      <c r="I524" s="263"/>
      <c r="J524" s="263">
        <f t="shared" si="45"/>
        <v>0</v>
      </c>
      <c r="K524" s="182"/>
      <c r="L524" s="36"/>
      <c r="M524" s="183" t="s">
        <v>1</v>
      </c>
      <c r="N524" s="184" t="s">
        <v>42</v>
      </c>
      <c r="O524" s="61"/>
      <c r="P524" s="185">
        <f t="shared" si="46"/>
        <v>0</v>
      </c>
      <c r="Q524" s="185">
        <v>0</v>
      </c>
      <c r="R524" s="185">
        <f t="shared" si="47"/>
        <v>0</v>
      </c>
      <c r="S524" s="185">
        <v>0</v>
      </c>
      <c r="T524" s="186">
        <f t="shared" si="48"/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187" t="s">
        <v>530</v>
      </c>
      <c r="AT524" s="187" t="s">
        <v>526</v>
      </c>
      <c r="AU524" s="187" t="s">
        <v>83</v>
      </c>
      <c r="AY524" s="18" t="s">
        <v>524</v>
      </c>
      <c r="BE524" s="105">
        <f t="shared" si="49"/>
        <v>0</v>
      </c>
      <c r="BF524" s="105">
        <f t="shared" si="50"/>
        <v>0</v>
      </c>
      <c r="BG524" s="105">
        <f t="shared" si="51"/>
        <v>0</v>
      </c>
      <c r="BH524" s="105">
        <f t="shared" si="52"/>
        <v>0</v>
      </c>
      <c r="BI524" s="105">
        <f t="shared" si="53"/>
        <v>0</v>
      </c>
      <c r="BJ524" s="18" t="s">
        <v>89</v>
      </c>
      <c r="BK524" s="188">
        <f t="shared" si="54"/>
        <v>0</v>
      </c>
      <c r="BL524" s="18" t="s">
        <v>530</v>
      </c>
      <c r="BM524" s="187" t="s">
        <v>3835</v>
      </c>
    </row>
    <row r="525" spans="1:65" s="2" customFormat="1" ht="16.5" customHeight="1">
      <c r="A525" s="35"/>
      <c r="B525" s="144"/>
      <c r="C525" s="176" t="s">
        <v>2782</v>
      </c>
      <c r="D525" s="176" t="s">
        <v>526</v>
      </c>
      <c r="E525" s="177" t="s">
        <v>6156</v>
      </c>
      <c r="F525" s="178" t="s">
        <v>6114</v>
      </c>
      <c r="G525" s="179" t="s">
        <v>879</v>
      </c>
      <c r="H525" s="180">
        <v>2</v>
      </c>
      <c r="I525" s="181"/>
      <c r="J525" s="180">
        <f t="shared" si="45"/>
        <v>0</v>
      </c>
      <c r="K525" s="182"/>
      <c r="L525" s="36"/>
      <c r="M525" s="183" t="s">
        <v>1</v>
      </c>
      <c r="N525" s="184" t="s">
        <v>42</v>
      </c>
      <c r="O525" s="61"/>
      <c r="P525" s="185">
        <f t="shared" si="46"/>
        <v>0</v>
      </c>
      <c r="Q525" s="185">
        <v>0</v>
      </c>
      <c r="R525" s="185">
        <f t="shared" si="47"/>
        <v>0</v>
      </c>
      <c r="S525" s="185">
        <v>0</v>
      </c>
      <c r="T525" s="186">
        <f t="shared" si="48"/>
        <v>0</v>
      </c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R525" s="187" t="s">
        <v>530</v>
      </c>
      <c r="AT525" s="187" t="s">
        <v>526</v>
      </c>
      <c r="AU525" s="187" t="s">
        <v>83</v>
      </c>
      <c r="AY525" s="18" t="s">
        <v>524</v>
      </c>
      <c r="BE525" s="105">
        <f t="shared" si="49"/>
        <v>0</v>
      </c>
      <c r="BF525" s="105">
        <f t="shared" si="50"/>
        <v>0</v>
      </c>
      <c r="BG525" s="105">
        <f t="shared" si="51"/>
        <v>0</v>
      </c>
      <c r="BH525" s="105">
        <f t="shared" si="52"/>
        <v>0</v>
      </c>
      <c r="BI525" s="105">
        <f t="shared" si="53"/>
        <v>0</v>
      </c>
      <c r="BJ525" s="18" t="s">
        <v>89</v>
      </c>
      <c r="BK525" s="188">
        <f t="shared" si="54"/>
        <v>0</v>
      </c>
      <c r="BL525" s="18" t="s">
        <v>530</v>
      </c>
      <c r="BM525" s="187" t="s">
        <v>3843</v>
      </c>
    </row>
    <row r="526" spans="1:65" s="2" customFormat="1" ht="16.5" customHeight="1">
      <c r="A526" s="35"/>
      <c r="B526" s="144"/>
      <c r="C526" s="176" t="s">
        <v>2787</v>
      </c>
      <c r="D526" s="176" t="s">
        <v>526</v>
      </c>
      <c r="E526" s="177" t="s">
        <v>6157</v>
      </c>
      <c r="F526" s="178" t="s">
        <v>6158</v>
      </c>
      <c r="G526" s="179" t="s">
        <v>879</v>
      </c>
      <c r="H526" s="180">
        <v>8</v>
      </c>
      <c r="I526" s="181"/>
      <c r="J526" s="180">
        <f t="shared" si="45"/>
        <v>0</v>
      </c>
      <c r="K526" s="182"/>
      <c r="L526" s="36"/>
      <c r="M526" s="183" t="s">
        <v>1</v>
      </c>
      <c r="N526" s="184" t="s">
        <v>42</v>
      </c>
      <c r="O526" s="61"/>
      <c r="P526" s="185">
        <f t="shared" si="46"/>
        <v>0</v>
      </c>
      <c r="Q526" s="185">
        <v>0</v>
      </c>
      <c r="R526" s="185">
        <f t="shared" si="47"/>
        <v>0</v>
      </c>
      <c r="S526" s="185">
        <v>0</v>
      </c>
      <c r="T526" s="186">
        <f t="shared" si="48"/>
        <v>0</v>
      </c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R526" s="187" t="s">
        <v>530</v>
      </c>
      <c r="AT526" s="187" t="s">
        <v>526</v>
      </c>
      <c r="AU526" s="187" t="s">
        <v>83</v>
      </c>
      <c r="AY526" s="18" t="s">
        <v>524</v>
      </c>
      <c r="BE526" s="105">
        <f t="shared" si="49"/>
        <v>0</v>
      </c>
      <c r="BF526" s="105">
        <f t="shared" si="50"/>
        <v>0</v>
      </c>
      <c r="BG526" s="105">
        <f t="shared" si="51"/>
        <v>0</v>
      </c>
      <c r="BH526" s="105">
        <f t="shared" si="52"/>
        <v>0</v>
      </c>
      <c r="BI526" s="105">
        <f t="shared" si="53"/>
        <v>0</v>
      </c>
      <c r="BJ526" s="18" t="s">
        <v>89</v>
      </c>
      <c r="BK526" s="188">
        <f t="shared" si="54"/>
        <v>0</v>
      </c>
      <c r="BL526" s="18" t="s">
        <v>530</v>
      </c>
      <c r="BM526" s="187" t="s">
        <v>3852</v>
      </c>
    </row>
    <row r="527" spans="1:65" s="2" customFormat="1" ht="16.5" customHeight="1">
      <c r="A527" s="35"/>
      <c r="B527" s="144"/>
      <c r="C527" s="176" t="s">
        <v>2793</v>
      </c>
      <c r="D527" s="176" t="s">
        <v>526</v>
      </c>
      <c r="E527" s="177" t="s">
        <v>6159</v>
      </c>
      <c r="F527" s="178" t="s">
        <v>6160</v>
      </c>
      <c r="G527" s="179" t="s">
        <v>879</v>
      </c>
      <c r="H527" s="180">
        <v>7</v>
      </c>
      <c r="I527" s="181"/>
      <c r="J527" s="180">
        <f t="shared" si="45"/>
        <v>0</v>
      </c>
      <c r="K527" s="182"/>
      <c r="L527" s="36"/>
      <c r="M527" s="183" t="s">
        <v>1</v>
      </c>
      <c r="N527" s="184" t="s">
        <v>42</v>
      </c>
      <c r="O527" s="61"/>
      <c r="P527" s="185">
        <f t="shared" si="46"/>
        <v>0</v>
      </c>
      <c r="Q527" s="185">
        <v>0</v>
      </c>
      <c r="R527" s="185">
        <f t="shared" si="47"/>
        <v>0</v>
      </c>
      <c r="S527" s="185">
        <v>0</v>
      </c>
      <c r="T527" s="186">
        <f t="shared" si="48"/>
        <v>0</v>
      </c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R527" s="187" t="s">
        <v>530</v>
      </c>
      <c r="AT527" s="187" t="s">
        <v>526</v>
      </c>
      <c r="AU527" s="187" t="s">
        <v>83</v>
      </c>
      <c r="AY527" s="18" t="s">
        <v>524</v>
      </c>
      <c r="BE527" s="105">
        <f t="shared" si="49"/>
        <v>0</v>
      </c>
      <c r="BF527" s="105">
        <f t="shared" si="50"/>
        <v>0</v>
      </c>
      <c r="BG527" s="105">
        <f t="shared" si="51"/>
        <v>0</v>
      </c>
      <c r="BH527" s="105">
        <f t="shared" si="52"/>
        <v>0</v>
      </c>
      <c r="BI527" s="105">
        <f t="shared" si="53"/>
        <v>0</v>
      </c>
      <c r="BJ527" s="18" t="s">
        <v>89</v>
      </c>
      <c r="BK527" s="188">
        <f t="shared" si="54"/>
        <v>0</v>
      </c>
      <c r="BL527" s="18" t="s">
        <v>530</v>
      </c>
      <c r="BM527" s="187" t="s">
        <v>3860</v>
      </c>
    </row>
    <row r="528" spans="1:65" s="2" customFormat="1" ht="16.5" customHeight="1">
      <c r="A528" s="35"/>
      <c r="B528" s="144"/>
      <c r="C528" s="176" t="s">
        <v>2799</v>
      </c>
      <c r="D528" s="176" t="s">
        <v>526</v>
      </c>
      <c r="E528" s="177" t="s">
        <v>6161</v>
      </c>
      <c r="F528" s="178" t="s">
        <v>6162</v>
      </c>
      <c r="G528" s="179" t="s">
        <v>879</v>
      </c>
      <c r="H528" s="180">
        <v>1</v>
      </c>
      <c r="I528" s="181"/>
      <c r="J528" s="180">
        <f t="shared" si="45"/>
        <v>0</v>
      </c>
      <c r="K528" s="182"/>
      <c r="L528" s="36"/>
      <c r="M528" s="183" t="s">
        <v>1</v>
      </c>
      <c r="N528" s="184" t="s">
        <v>42</v>
      </c>
      <c r="O528" s="61"/>
      <c r="P528" s="185">
        <f t="shared" si="46"/>
        <v>0</v>
      </c>
      <c r="Q528" s="185">
        <v>0</v>
      </c>
      <c r="R528" s="185">
        <f t="shared" si="47"/>
        <v>0</v>
      </c>
      <c r="S528" s="185">
        <v>0</v>
      </c>
      <c r="T528" s="186">
        <f t="shared" si="48"/>
        <v>0</v>
      </c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R528" s="187" t="s">
        <v>530</v>
      </c>
      <c r="AT528" s="187" t="s">
        <v>526</v>
      </c>
      <c r="AU528" s="187" t="s">
        <v>83</v>
      </c>
      <c r="AY528" s="18" t="s">
        <v>524</v>
      </c>
      <c r="BE528" s="105">
        <f t="shared" si="49"/>
        <v>0</v>
      </c>
      <c r="BF528" s="105">
        <f t="shared" si="50"/>
        <v>0</v>
      </c>
      <c r="BG528" s="105">
        <f t="shared" si="51"/>
        <v>0</v>
      </c>
      <c r="BH528" s="105">
        <f t="shared" si="52"/>
        <v>0</v>
      </c>
      <c r="BI528" s="105">
        <f t="shared" si="53"/>
        <v>0</v>
      </c>
      <c r="BJ528" s="18" t="s">
        <v>89</v>
      </c>
      <c r="BK528" s="188">
        <f t="shared" si="54"/>
        <v>0</v>
      </c>
      <c r="BL528" s="18" t="s">
        <v>530</v>
      </c>
      <c r="BM528" s="187" t="s">
        <v>3868</v>
      </c>
    </row>
    <row r="529" spans="1:65" s="2" customFormat="1" ht="16.5" customHeight="1">
      <c r="A529" s="35"/>
      <c r="B529" s="144"/>
      <c r="C529" s="176" t="s">
        <v>2804</v>
      </c>
      <c r="D529" s="176" t="s">
        <v>526</v>
      </c>
      <c r="E529" s="177" t="s">
        <v>6163</v>
      </c>
      <c r="F529" s="178" t="s">
        <v>6164</v>
      </c>
      <c r="G529" s="179" t="s">
        <v>879</v>
      </c>
      <c r="H529" s="180">
        <v>1</v>
      </c>
      <c r="I529" s="181"/>
      <c r="J529" s="180">
        <f t="shared" si="45"/>
        <v>0</v>
      </c>
      <c r="K529" s="182"/>
      <c r="L529" s="36"/>
      <c r="M529" s="183" t="s">
        <v>1</v>
      </c>
      <c r="N529" s="184" t="s">
        <v>42</v>
      </c>
      <c r="O529" s="61"/>
      <c r="P529" s="185">
        <f t="shared" si="46"/>
        <v>0</v>
      </c>
      <c r="Q529" s="185">
        <v>0</v>
      </c>
      <c r="R529" s="185">
        <f t="shared" si="47"/>
        <v>0</v>
      </c>
      <c r="S529" s="185">
        <v>0</v>
      </c>
      <c r="T529" s="186">
        <f t="shared" si="48"/>
        <v>0</v>
      </c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R529" s="187" t="s">
        <v>530</v>
      </c>
      <c r="AT529" s="187" t="s">
        <v>526</v>
      </c>
      <c r="AU529" s="187" t="s">
        <v>83</v>
      </c>
      <c r="AY529" s="18" t="s">
        <v>524</v>
      </c>
      <c r="BE529" s="105">
        <f t="shared" si="49"/>
        <v>0</v>
      </c>
      <c r="BF529" s="105">
        <f t="shared" si="50"/>
        <v>0</v>
      </c>
      <c r="BG529" s="105">
        <f t="shared" si="51"/>
        <v>0</v>
      </c>
      <c r="BH529" s="105">
        <f t="shared" si="52"/>
        <v>0</v>
      </c>
      <c r="BI529" s="105">
        <f t="shared" si="53"/>
        <v>0</v>
      </c>
      <c r="BJ529" s="18" t="s">
        <v>89</v>
      </c>
      <c r="BK529" s="188">
        <f t="shared" si="54"/>
        <v>0</v>
      </c>
      <c r="BL529" s="18" t="s">
        <v>530</v>
      </c>
      <c r="BM529" s="187" t="s">
        <v>3876</v>
      </c>
    </row>
    <row r="530" spans="1:65" s="12" customFormat="1" ht="22.95" customHeight="1">
      <c r="B530" s="163"/>
      <c r="D530" s="164" t="s">
        <v>75</v>
      </c>
      <c r="E530" s="174" t="s">
        <v>6115</v>
      </c>
      <c r="F530" s="174" t="s">
        <v>6116</v>
      </c>
      <c r="I530" s="166"/>
      <c r="J530" s="175">
        <f>BK530</f>
        <v>0</v>
      </c>
      <c r="L530" s="163"/>
      <c r="M530" s="168"/>
      <c r="N530" s="169"/>
      <c r="O530" s="169"/>
      <c r="P530" s="170">
        <f>P531</f>
        <v>0</v>
      </c>
      <c r="Q530" s="169"/>
      <c r="R530" s="170">
        <f>R531</f>
        <v>0</v>
      </c>
      <c r="S530" s="169"/>
      <c r="T530" s="171">
        <f>T531</f>
        <v>0</v>
      </c>
      <c r="AR530" s="164" t="s">
        <v>83</v>
      </c>
      <c r="AT530" s="172" t="s">
        <v>75</v>
      </c>
      <c r="AU530" s="172" t="s">
        <v>83</v>
      </c>
      <c r="AY530" s="164" t="s">
        <v>524</v>
      </c>
      <c r="BK530" s="173">
        <f>BK531</f>
        <v>0</v>
      </c>
    </row>
    <row r="531" spans="1:65" s="2" customFormat="1" ht="16.5" customHeight="1">
      <c r="A531" s="35"/>
      <c r="B531" s="144"/>
      <c r="C531" s="176" t="s">
        <v>2809</v>
      </c>
      <c r="D531" s="176" t="s">
        <v>526</v>
      </c>
      <c r="E531" s="177" t="s">
        <v>6117</v>
      </c>
      <c r="F531" s="178" t="s">
        <v>6118</v>
      </c>
      <c r="G531" s="179" t="s">
        <v>700</v>
      </c>
      <c r="H531" s="180">
        <v>13</v>
      </c>
      <c r="I531" s="181"/>
      <c r="J531" s="180">
        <f>ROUND(I531*H531,3)</f>
        <v>0</v>
      </c>
      <c r="K531" s="182"/>
      <c r="L531" s="36"/>
      <c r="M531" s="183" t="s">
        <v>1</v>
      </c>
      <c r="N531" s="184" t="s">
        <v>42</v>
      </c>
      <c r="O531" s="61"/>
      <c r="P531" s="185">
        <f>O531*H531</f>
        <v>0</v>
      </c>
      <c r="Q531" s="185">
        <v>0</v>
      </c>
      <c r="R531" s="185">
        <f>Q531*H531</f>
        <v>0</v>
      </c>
      <c r="S531" s="185">
        <v>0</v>
      </c>
      <c r="T531" s="186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187" t="s">
        <v>530</v>
      </c>
      <c r="AT531" s="187" t="s">
        <v>526</v>
      </c>
      <c r="AU531" s="187" t="s">
        <v>89</v>
      </c>
      <c r="AY531" s="18" t="s">
        <v>524</v>
      </c>
      <c r="BE531" s="105">
        <f>IF(N531="základná",J531,0)</f>
        <v>0</v>
      </c>
      <c r="BF531" s="105">
        <f>IF(N531="znížená",J531,0)</f>
        <v>0</v>
      </c>
      <c r="BG531" s="105">
        <f>IF(N531="zákl. prenesená",J531,0)</f>
        <v>0</v>
      </c>
      <c r="BH531" s="105">
        <f>IF(N531="zníž. prenesená",J531,0)</f>
        <v>0</v>
      </c>
      <c r="BI531" s="105">
        <f>IF(N531="nulová",J531,0)</f>
        <v>0</v>
      </c>
      <c r="BJ531" s="18" t="s">
        <v>89</v>
      </c>
      <c r="BK531" s="188">
        <f>ROUND(I531*H531,3)</f>
        <v>0</v>
      </c>
      <c r="BL531" s="18" t="s">
        <v>530</v>
      </c>
      <c r="BM531" s="187" t="s">
        <v>3885</v>
      </c>
    </row>
    <row r="532" spans="1:65" s="12" customFormat="1" ht="22.95" customHeight="1">
      <c r="B532" s="163"/>
      <c r="D532" s="164" t="s">
        <v>75</v>
      </c>
      <c r="E532" s="174" t="s">
        <v>220</v>
      </c>
      <c r="F532" s="174" t="s">
        <v>5853</v>
      </c>
      <c r="I532" s="166"/>
      <c r="J532" s="175">
        <f>BK532</f>
        <v>0</v>
      </c>
      <c r="L532" s="163"/>
      <c r="M532" s="168"/>
      <c r="N532" s="169"/>
      <c r="O532" s="169"/>
      <c r="P532" s="170">
        <f>SUM(P533:P538)</f>
        <v>0</v>
      </c>
      <c r="Q532" s="169"/>
      <c r="R532" s="170">
        <f>SUM(R533:R538)</f>
        <v>0</v>
      </c>
      <c r="S532" s="169"/>
      <c r="T532" s="171">
        <f>SUM(T533:T538)</f>
        <v>0</v>
      </c>
      <c r="AR532" s="164" t="s">
        <v>83</v>
      </c>
      <c r="AT532" s="172" t="s">
        <v>75</v>
      </c>
      <c r="AU532" s="172" t="s">
        <v>83</v>
      </c>
      <c r="AY532" s="164" t="s">
        <v>524</v>
      </c>
      <c r="BK532" s="173">
        <f>SUM(BK533:BK538)</f>
        <v>0</v>
      </c>
    </row>
    <row r="533" spans="1:65" s="2" customFormat="1" ht="16.5" customHeight="1">
      <c r="A533" s="35"/>
      <c r="B533" s="144"/>
      <c r="C533" s="176" t="s">
        <v>2815</v>
      </c>
      <c r="D533" s="176" t="s">
        <v>526</v>
      </c>
      <c r="E533" s="177" t="s">
        <v>6165</v>
      </c>
      <c r="F533" s="178" t="s">
        <v>6166</v>
      </c>
      <c r="G533" s="179" t="s">
        <v>4265</v>
      </c>
      <c r="H533" s="180">
        <v>37</v>
      </c>
      <c r="I533" s="181"/>
      <c r="J533" s="180">
        <f t="shared" ref="J533:J538" si="55">ROUND(I533*H533,3)</f>
        <v>0</v>
      </c>
      <c r="K533" s="182"/>
      <c r="L533" s="36"/>
      <c r="M533" s="183" t="s">
        <v>1</v>
      </c>
      <c r="N533" s="184" t="s">
        <v>42</v>
      </c>
      <c r="O533" s="61"/>
      <c r="P533" s="185">
        <f t="shared" ref="P533:P538" si="56">O533*H533</f>
        <v>0</v>
      </c>
      <c r="Q533" s="185">
        <v>0</v>
      </c>
      <c r="R533" s="185">
        <f t="shared" ref="R533:R538" si="57">Q533*H533</f>
        <v>0</v>
      </c>
      <c r="S533" s="185">
        <v>0</v>
      </c>
      <c r="T533" s="186">
        <f t="shared" ref="T533:T538" si="58">S533*H533</f>
        <v>0</v>
      </c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R533" s="187" t="s">
        <v>530</v>
      </c>
      <c r="AT533" s="187" t="s">
        <v>526</v>
      </c>
      <c r="AU533" s="187" t="s">
        <v>89</v>
      </c>
      <c r="AY533" s="18" t="s">
        <v>524</v>
      </c>
      <c r="BE533" s="105">
        <f t="shared" ref="BE533:BE538" si="59">IF(N533="základná",J533,0)</f>
        <v>0</v>
      </c>
      <c r="BF533" s="105">
        <f t="shared" ref="BF533:BF538" si="60">IF(N533="znížená",J533,0)</f>
        <v>0</v>
      </c>
      <c r="BG533" s="105">
        <f t="shared" ref="BG533:BG538" si="61">IF(N533="zákl. prenesená",J533,0)</f>
        <v>0</v>
      </c>
      <c r="BH533" s="105">
        <f t="shared" ref="BH533:BH538" si="62">IF(N533="zníž. prenesená",J533,0)</f>
        <v>0</v>
      </c>
      <c r="BI533" s="105">
        <f t="shared" ref="BI533:BI538" si="63">IF(N533="nulová",J533,0)</f>
        <v>0</v>
      </c>
      <c r="BJ533" s="18" t="s">
        <v>89</v>
      </c>
      <c r="BK533" s="188">
        <f t="shared" ref="BK533:BK538" si="64">ROUND(I533*H533,3)</f>
        <v>0</v>
      </c>
      <c r="BL533" s="18" t="s">
        <v>530</v>
      </c>
      <c r="BM533" s="187" t="s">
        <v>3893</v>
      </c>
    </row>
    <row r="534" spans="1:65" s="2" customFormat="1" ht="16.5" customHeight="1">
      <c r="A534" s="35"/>
      <c r="B534" s="144"/>
      <c r="C534" s="176" t="s">
        <v>2820</v>
      </c>
      <c r="D534" s="176" t="s">
        <v>526</v>
      </c>
      <c r="E534" s="177" t="s">
        <v>6167</v>
      </c>
      <c r="F534" s="178" t="s">
        <v>6168</v>
      </c>
      <c r="G534" s="179" t="s">
        <v>4265</v>
      </c>
      <c r="H534" s="180">
        <v>27</v>
      </c>
      <c r="I534" s="181"/>
      <c r="J534" s="180">
        <f t="shared" si="55"/>
        <v>0</v>
      </c>
      <c r="K534" s="182"/>
      <c r="L534" s="36"/>
      <c r="M534" s="183" t="s">
        <v>1</v>
      </c>
      <c r="N534" s="184" t="s">
        <v>42</v>
      </c>
      <c r="O534" s="61"/>
      <c r="P534" s="185">
        <f t="shared" si="56"/>
        <v>0</v>
      </c>
      <c r="Q534" s="185">
        <v>0</v>
      </c>
      <c r="R534" s="185">
        <f t="shared" si="57"/>
        <v>0</v>
      </c>
      <c r="S534" s="185">
        <v>0</v>
      </c>
      <c r="T534" s="186">
        <f t="shared" si="58"/>
        <v>0</v>
      </c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R534" s="187" t="s">
        <v>530</v>
      </c>
      <c r="AT534" s="187" t="s">
        <v>526</v>
      </c>
      <c r="AU534" s="187" t="s">
        <v>89</v>
      </c>
      <c r="AY534" s="18" t="s">
        <v>524</v>
      </c>
      <c r="BE534" s="105">
        <f t="shared" si="59"/>
        <v>0</v>
      </c>
      <c r="BF534" s="105">
        <f t="shared" si="60"/>
        <v>0</v>
      </c>
      <c r="BG534" s="105">
        <f t="shared" si="61"/>
        <v>0</v>
      </c>
      <c r="BH534" s="105">
        <f t="shared" si="62"/>
        <v>0</v>
      </c>
      <c r="BI534" s="105">
        <f t="shared" si="63"/>
        <v>0</v>
      </c>
      <c r="BJ534" s="18" t="s">
        <v>89</v>
      </c>
      <c r="BK534" s="188">
        <f t="shared" si="64"/>
        <v>0</v>
      </c>
      <c r="BL534" s="18" t="s">
        <v>530</v>
      </c>
      <c r="BM534" s="187" t="s">
        <v>3902</v>
      </c>
    </row>
    <row r="535" spans="1:65" s="2" customFormat="1" ht="16.5" customHeight="1">
      <c r="A535" s="35"/>
      <c r="B535" s="144"/>
      <c r="C535" s="176" t="s">
        <v>2825</v>
      </c>
      <c r="D535" s="176" t="s">
        <v>526</v>
      </c>
      <c r="E535" s="177" t="s">
        <v>6169</v>
      </c>
      <c r="F535" s="178" t="s">
        <v>6170</v>
      </c>
      <c r="G535" s="179" t="s">
        <v>4265</v>
      </c>
      <c r="H535" s="180">
        <v>33</v>
      </c>
      <c r="I535" s="181"/>
      <c r="J535" s="180">
        <f t="shared" si="55"/>
        <v>0</v>
      </c>
      <c r="K535" s="182"/>
      <c r="L535" s="36"/>
      <c r="M535" s="183" t="s">
        <v>1</v>
      </c>
      <c r="N535" s="184" t="s">
        <v>42</v>
      </c>
      <c r="O535" s="61"/>
      <c r="P535" s="185">
        <f t="shared" si="56"/>
        <v>0</v>
      </c>
      <c r="Q535" s="185">
        <v>0</v>
      </c>
      <c r="R535" s="185">
        <f t="shared" si="57"/>
        <v>0</v>
      </c>
      <c r="S535" s="185">
        <v>0</v>
      </c>
      <c r="T535" s="186">
        <f t="shared" si="58"/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87" t="s">
        <v>530</v>
      </c>
      <c r="AT535" s="187" t="s">
        <v>526</v>
      </c>
      <c r="AU535" s="187" t="s">
        <v>89</v>
      </c>
      <c r="AY535" s="18" t="s">
        <v>524</v>
      </c>
      <c r="BE535" s="105">
        <f t="shared" si="59"/>
        <v>0</v>
      </c>
      <c r="BF535" s="105">
        <f t="shared" si="60"/>
        <v>0</v>
      </c>
      <c r="BG535" s="105">
        <f t="shared" si="61"/>
        <v>0</v>
      </c>
      <c r="BH535" s="105">
        <f t="shared" si="62"/>
        <v>0</v>
      </c>
      <c r="BI535" s="105">
        <f t="shared" si="63"/>
        <v>0</v>
      </c>
      <c r="BJ535" s="18" t="s">
        <v>89</v>
      </c>
      <c r="BK535" s="188">
        <f t="shared" si="64"/>
        <v>0</v>
      </c>
      <c r="BL535" s="18" t="s">
        <v>530</v>
      </c>
      <c r="BM535" s="187" t="s">
        <v>3910</v>
      </c>
    </row>
    <row r="536" spans="1:65" s="2" customFormat="1" ht="16.5" customHeight="1">
      <c r="A536" s="35"/>
      <c r="B536" s="144"/>
      <c r="C536" s="176" t="s">
        <v>2830</v>
      </c>
      <c r="D536" s="176" t="s">
        <v>526</v>
      </c>
      <c r="E536" s="177" t="s">
        <v>6171</v>
      </c>
      <c r="F536" s="178" t="s">
        <v>6172</v>
      </c>
      <c r="G536" s="179" t="s">
        <v>4265</v>
      </c>
      <c r="H536" s="180">
        <v>3</v>
      </c>
      <c r="I536" s="181"/>
      <c r="J536" s="180">
        <f t="shared" si="55"/>
        <v>0</v>
      </c>
      <c r="K536" s="182"/>
      <c r="L536" s="36"/>
      <c r="M536" s="183" t="s">
        <v>1</v>
      </c>
      <c r="N536" s="184" t="s">
        <v>42</v>
      </c>
      <c r="O536" s="61"/>
      <c r="P536" s="185">
        <f t="shared" si="56"/>
        <v>0</v>
      </c>
      <c r="Q536" s="185">
        <v>0</v>
      </c>
      <c r="R536" s="185">
        <f t="shared" si="57"/>
        <v>0</v>
      </c>
      <c r="S536" s="185">
        <v>0</v>
      </c>
      <c r="T536" s="186">
        <f t="shared" si="58"/>
        <v>0</v>
      </c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R536" s="187" t="s">
        <v>530</v>
      </c>
      <c r="AT536" s="187" t="s">
        <v>526</v>
      </c>
      <c r="AU536" s="187" t="s">
        <v>89</v>
      </c>
      <c r="AY536" s="18" t="s">
        <v>524</v>
      </c>
      <c r="BE536" s="105">
        <f t="shared" si="59"/>
        <v>0</v>
      </c>
      <c r="BF536" s="105">
        <f t="shared" si="60"/>
        <v>0</v>
      </c>
      <c r="BG536" s="105">
        <f t="shared" si="61"/>
        <v>0</v>
      </c>
      <c r="BH536" s="105">
        <f t="shared" si="62"/>
        <v>0</v>
      </c>
      <c r="BI536" s="105">
        <f t="shared" si="63"/>
        <v>0</v>
      </c>
      <c r="BJ536" s="18" t="s">
        <v>89</v>
      </c>
      <c r="BK536" s="188">
        <f t="shared" si="64"/>
        <v>0</v>
      </c>
      <c r="BL536" s="18" t="s">
        <v>530</v>
      </c>
      <c r="BM536" s="187" t="s">
        <v>3918</v>
      </c>
    </row>
    <row r="537" spans="1:65" s="2" customFormat="1" ht="16.5" customHeight="1">
      <c r="A537" s="35"/>
      <c r="B537" s="144"/>
      <c r="C537" s="176" t="s">
        <v>2837</v>
      </c>
      <c r="D537" s="176" t="s">
        <v>526</v>
      </c>
      <c r="E537" s="177" t="s">
        <v>6173</v>
      </c>
      <c r="F537" s="178" t="s">
        <v>6174</v>
      </c>
      <c r="G537" s="179" t="s">
        <v>4265</v>
      </c>
      <c r="H537" s="180">
        <v>18</v>
      </c>
      <c r="I537" s="181"/>
      <c r="J537" s="180">
        <f t="shared" si="55"/>
        <v>0</v>
      </c>
      <c r="K537" s="182"/>
      <c r="L537" s="36"/>
      <c r="M537" s="183" t="s">
        <v>1</v>
      </c>
      <c r="N537" s="184" t="s">
        <v>42</v>
      </c>
      <c r="O537" s="61"/>
      <c r="P537" s="185">
        <f t="shared" si="56"/>
        <v>0</v>
      </c>
      <c r="Q537" s="185">
        <v>0</v>
      </c>
      <c r="R537" s="185">
        <f t="shared" si="57"/>
        <v>0</v>
      </c>
      <c r="S537" s="185">
        <v>0</v>
      </c>
      <c r="T537" s="186">
        <f t="shared" si="58"/>
        <v>0</v>
      </c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R537" s="187" t="s">
        <v>530</v>
      </c>
      <c r="AT537" s="187" t="s">
        <v>526</v>
      </c>
      <c r="AU537" s="187" t="s">
        <v>89</v>
      </c>
      <c r="AY537" s="18" t="s">
        <v>524</v>
      </c>
      <c r="BE537" s="105">
        <f t="shared" si="59"/>
        <v>0</v>
      </c>
      <c r="BF537" s="105">
        <f t="shared" si="60"/>
        <v>0</v>
      </c>
      <c r="BG537" s="105">
        <f t="shared" si="61"/>
        <v>0</v>
      </c>
      <c r="BH537" s="105">
        <f t="shared" si="62"/>
        <v>0</v>
      </c>
      <c r="BI537" s="105">
        <f t="shared" si="63"/>
        <v>0</v>
      </c>
      <c r="BJ537" s="18" t="s">
        <v>89</v>
      </c>
      <c r="BK537" s="188">
        <f t="shared" si="64"/>
        <v>0</v>
      </c>
      <c r="BL537" s="18" t="s">
        <v>530</v>
      </c>
      <c r="BM537" s="187" t="s">
        <v>3926</v>
      </c>
    </row>
    <row r="538" spans="1:65" s="2" customFormat="1" ht="16.5" customHeight="1">
      <c r="A538" s="35"/>
      <c r="B538" s="144"/>
      <c r="C538" s="176" t="s">
        <v>2841</v>
      </c>
      <c r="D538" s="176" t="s">
        <v>526</v>
      </c>
      <c r="E538" s="177" t="s">
        <v>6175</v>
      </c>
      <c r="F538" s="178" t="s">
        <v>6176</v>
      </c>
      <c r="G538" s="179" t="s">
        <v>4265</v>
      </c>
      <c r="H538" s="180">
        <v>22</v>
      </c>
      <c r="I538" s="181"/>
      <c r="J538" s="180">
        <f t="shared" si="55"/>
        <v>0</v>
      </c>
      <c r="K538" s="182"/>
      <c r="L538" s="36"/>
      <c r="M538" s="183" t="s">
        <v>1</v>
      </c>
      <c r="N538" s="184" t="s">
        <v>42</v>
      </c>
      <c r="O538" s="61"/>
      <c r="P538" s="185">
        <f t="shared" si="56"/>
        <v>0</v>
      </c>
      <c r="Q538" s="185">
        <v>0</v>
      </c>
      <c r="R538" s="185">
        <f t="shared" si="57"/>
        <v>0</v>
      </c>
      <c r="S538" s="185">
        <v>0</v>
      </c>
      <c r="T538" s="186">
        <f t="shared" si="58"/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7" t="s">
        <v>530</v>
      </c>
      <c r="AT538" s="187" t="s">
        <v>526</v>
      </c>
      <c r="AU538" s="187" t="s">
        <v>89</v>
      </c>
      <c r="AY538" s="18" t="s">
        <v>524</v>
      </c>
      <c r="BE538" s="105">
        <f t="shared" si="59"/>
        <v>0</v>
      </c>
      <c r="BF538" s="105">
        <f t="shared" si="60"/>
        <v>0</v>
      </c>
      <c r="BG538" s="105">
        <f t="shared" si="61"/>
        <v>0</v>
      </c>
      <c r="BH538" s="105">
        <f t="shared" si="62"/>
        <v>0</v>
      </c>
      <c r="BI538" s="105">
        <f t="shared" si="63"/>
        <v>0</v>
      </c>
      <c r="BJ538" s="18" t="s">
        <v>89</v>
      </c>
      <c r="BK538" s="188">
        <f t="shared" si="64"/>
        <v>0</v>
      </c>
      <c r="BL538" s="18" t="s">
        <v>530</v>
      </c>
      <c r="BM538" s="187" t="s">
        <v>3934</v>
      </c>
    </row>
    <row r="539" spans="1:65" s="12" customFormat="1" ht="25.95" customHeight="1">
      <c r="B539" s="163"/>
      <c r="D539" s="164" t="s">
        <v>75</v>
      </c>
      <c r="E539" s="165" t="s">
        <v>6177</v>
      </c>
      <c r="F539" s="165" t="s">
        <v>6178</v>
      </c>
      <c r="I539" s="166"/>
      <c r="J539" s="167">
        <f>BK539</f>
        <v>0</v>
      </c>
      <c r="L539" s="163"/>
      <c r="M539" s="168"/>
      <c r="N539" s="169"/>
      <c r="O539" s="169"/>
      <c r="P539" s="170">
        <f>P540+P546+P548+P550+P553+P556+P558+P562+P568</f>
        <v>0</v>
      </c>
      <c r="Q539" s="169"/>
      <c r="R539" s="170">
        <f>R540+R546+R548+R550+R553+R556+R558+R562+R568</f>
        <v>0</v>
      </c>
      <c r="S539" s="169"/>
      <c r="T539" s="171">
        <f>T540+T546+T548+T550+T553+T556+T558+T562+T568</f>
        <v>0</v>
      </c>
      <c r="AR539" s="164" t="s">
        <v>83</v>
      </c>
      <c r="AT539" s="172" t="s">
        <v>75</v>
      </c>
      <c r="AU539" s="172" t="s">
        <v>76</v>
      </c>
      <c r="AY539" s="164" t="s">
        <v>524</v>
      </c>
      <c r="BK539" s="173">
        <f>BK540+BK546+BK548+BK550+BK553+BK556+BK558+BK562+BK568</f>
        <v>0</v>
      </c>
    </row>
    <row r="540" spans="1:65" s="12" customFormat="1" ht="22.95" customHeight="1">
      <c r="B540" s="163"/>
      <c r="D540" s="164" t="s">
        <v>75</v>
      </c>
      <c r="E540" s="174" t="s">
        <v>6179</v>
      </c>
      <c r="F540" s="174" t="s">
        <v>6180</v>
      </c>
      <c r="I540" s="166"/>
      <c r="J540" s="175">
        <f>BK540</f>
        <v>0</v>
      </c>
      <c r="L540" s="163"/>
      <c r="M540" s="168"/>
      <c r="N540" s="169"/>
      <c r="O540" s="169"/>
      <c r="P540" s="170">
        <f>SUM(P541:P545)</f>
        <v>0</v>
      </c>
      <c r="Q540" s="169"/>
      <c r="R540" s="170">
        <f>SUM(R541:R545)</f>
        <v>0</v>
      </c>
      <c r="S540" s="169"/>
      <c r="T540" s="171">
        <f>SUM(T541:T545)</f>
        <v>0</v>
      </c>
      <c r="AR540" s="164" t="s">
        <v>83</v>
      </c>
      <c r="AT540" s="172" t="s">
        <v>75</v>
      </c>
      <c r="AU540" s="172" t="s">
        <v>83</v>
      </c>
      <c r="AY540" s="164" t="s">
        <v>524</v>
      </c>
      <c r="BK540" s="173">
        <f>SUM(BK541:BK545)</f>
        <v>0</v>
      </c>
    </row>
    <row r="541" spans="1:65" s="2" customFormat="1" ht="16.5" customHeight="1">
      <c r="A541" s="35"/>
      <c r="B541" s="144"/>
      <c r="C541" s="259" t="s">
        <v>2845</v>
      </c>
      <c r="D541" s="259" t="s">
        <v>526</v>
      </c>
      <c r="E541" s="260" t="s">
        <v>6181</v>
      </c>
      <c r="F541" s="261" t="s">
        <v>6070</v>
      </c>
      <c r="G541" s="262" t="s">
        <v>879</v>
      </c>
      <c r="H541" s="263">
        <v>1</v>
      </c>
      <c r="I541" s="263"/>
      <c r="J541" s="263">
        <f>ROUND(I541*H541,3)</f>
        <v>0</v>
      </c>
      <c r="K541" s="182"/>
      <c r="L541" s="36"/>
      <c r="M541" s="183" t="s">
        <v>1</v>
      </c>
      <c r="N541" s="184" t="s">
        <v>42</v>
      </c>
      <c r="O541" s="61"/>
      <c r="P541" s="185">
        <f>O541*H541</f>
        <v>0</v>
      </c>
      <c r="Q541" s="185">
        <v>0</v>
      </c>
      <c r="R541" s="185">
        <f>Q541*H541</f>
        <v>0</v>
      </c>
      <c r="S541" s="185">
        <v>0</v>
      </c>
      <c r="T541" s="186">
        <f>S541*H541</f>
        <v>0</v>
      </c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R541" s="187" t="s">
        <v>530</v>
      </c>
      <c r="AT541" s="187" t="s">
        <v>526</v>
      </c>
      <c r="AU541" s="187" t="s">
        <v>89</v>
      </c>
      <c r="AY541" s="18" t="s">
        <v>524</v>
      </c>
      <c r="BE541" s="105">
        <f>IF(N541="základná",J541,0)</f>
        <v>0</v>
      </c>
      <c r="BF541" s="105">
        <f>IF(N541="znížená",J541,0)</f>
        <v>0</v>
      </c>
      <c r="BG541" s="105">
        <f>IF(N541="zákl. prenesená",J541,0)</f>
        <v>0</v>
      </c>
      <c r="BH541" s="105">
        <f>IF(N541="zníž. prenesená",J541,0)</f>
        <v>0</v>
      </c>
      <c r="BI541" s="105">
        <f>IF(N541="nulová",J541,0)</f>
        <v>0</v>
      </c>
      <c r="BJ541" s="18" t="s">
        <v>89</v>
      </c>
      <c r="BK541" s="188">
        <f>ROUND(I541*H541,3)</f>
        <v>0</v>
      </c>
      <c r="BL541" s="18" t="s">
        <v>530</v>
      </c>
      <c r="BM541" s="187" t="s">
        <v>3942</v>
      </c>
    </row>
    <row r="542" spans="1:65" s="2" customFormat="1" ht="115.2">
      <c r="A542" s="35"/>
      <c r="B542" s="36"/>
      <c r="C542" s="35"/>
      <c r="D542" s="190" t="s">
        <v>3212</v>
      </c>
      <c r="E542" s="35"/>
      <c r="F542" s="231" t="s">
        <v>6182</v>
      </c>
      <c r="G542" s="35"/>
      <c r="H542" s="35"/>
      <c r="I542" s="145"/>
      <c r="J542" s="35"/>
      <c r="K542" s="35"/>
      <c r="L542" s="36"/>
      <c r="M542" s="232"/>
      <c r="N542" s="233"/>
      <c r="O542" s="61"/>
      <c r="P542" s="61"/>
      <c r="Q542" s="61"/>
      <c r="R542" s="61"/>
      <c r="S542" s="61"/>
      <c r="T542" s="62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T542" s="18" t="s">
        <v>3212</v>
      </c>
      <c r="AU542" s="18" t="s">
        <v>89</v>
      </c>
    </row>
    <row r="543" spans="1:65" s="2" customFormat="1" ht="16.5" customHeight="1">
      <c r="A543" s="35"/>
      <c r="B543" s="144"/>
      <c r="C543" s="176" t="s">
        <v>2850</v>
      </c>
      <c r="D543" s="176" t="s">
        <v>526</v>
      </c>
      <c r="E543" s="177" t="s">
        <v>6183</v>
      </c>
      <c r="F543" s="178" t="s">
        <v>6184</v>
      </c>
      <c r="G543" s="179" t="s">
        <v>879</v>
      </c>
      <c r="H543" s="180">
        <v>1</v>
      </c>
      <c r="I543" s="181"/>
      <c r="J543" s="180">
        <f>ROUND(I543*H543,3)</f>
        <v>0</v>
      </c>
      <c r="K543" s="182"/>
      <c r="L543" s="36"/>
      <c r="M543" s="183" t="s">
        <v>1</v>
      </c>
      <c r="N543" s="184" t="s">
        <v>42</v>
      </c>
      <c r="O543" s="61"/>
      <c r="P543" s="185">
        <f>O543*H543</f>
        <v>0</v>
      </c>
      <c r="Q543" s="185">
        <v>0</v>
      </c>
      <c r="R543" s="185">
        <f>Q543*H543</f>
        <v>0</v>
      </c>
      <c r="S543" s="185">
        <v>0</v>
      </c>
      <c r="T543" s="186">
        <f>S543*H543</f>
        <v>0</v>
      </c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R543" s="187" t="s">
        <v>530</v>
      </c>
      <c r="AT543" s="187" t="s">
        <v>526</v>
      </c>
      <c r="AU543" s="187" t="s">
        <v>89</v>
      </c>
      <c r="AY543" s="18" t="s">
        <v>524</v>
      </c>
      <c r="BE543" s="105">
        <f>IF(N543="základná",J543,0)</f>
        <v>0</v>
      </c>
      <c r="BF543" s="105">
        <f>IF(N543="znížená",J543,0)</f>
        <v>0</v>
      </c>
      <c r="BG543" s="105">
        <f>IF(N543="zákl. prenesená",J543,0)</f>
        <v>0</v>
      </c>
      <c r="BH543" s="105">
        <f>IF(N543="zníž. prenesená",J543,0)</f>
        <v>0</v>
      </c>
      <c r="BI543" s="105">
        <f>IF(N543="nulová",J543,0)</f>
        <v>0</v>
      </c>
      <c r="BJ543" s="18" t="s">
        <v>89</v>
      </c>
      <c r="BK543" s="188">
        <f>ROUND(I543*H543,3)</f>
        <v>0</v>
      </c>
      <c r="BL543" s="18" t="s">
        <v>530</v>
      </c>
      <c r="BM543" s="187" t="s">
        <v>3950</v>
      </c>
    </row>
    <row r="544" spans="1:65" s="2" customFormat="1" ht="16.5" customHeight="1">
      <c r="A544" s="35"/>
      <c r="B544" s="144"/>
      <c r="C544" s="176" t="s">
        <v>2854</v>
      </c>
      <c r="D544" s="176" t="s">
        <v>526</v>
      </c>
      <c r="E544" s="177" t="s">
        <v>6185</v>
      </c>
      <c r="F544" s="178" t="s">
        <v>6186</v>
      </c>
      <c r="G544" s="179" t="s">
        <v>879</v>
      </c>
      <c r="H544" s="180">
        <v>1</v>
      </c>
      <c r="I544" s="181"/>
      <c r="J544" s="180">
        <f>ROUND(I544*H544,3)</f>
        <v>0</v>
      </c>
      <c r="K544" s="182"/>
      <c r="L544" s="36"/>
      <c r="M544" s="183" t="s">
        <v>1</v>
      </c>
      <c r="N544" s="184" t="s">
        <v>42</v>
      </c>
      <c r="O544" s="61"/>
      <c r="P544" s="185">
        <f>O544*H544</f>
        <v>0</v>
      </c>
      <c r="Q544" s="185">
        <v>0</v>
      </c>
      <c r="R544" s="185">
        <f>Q544*H544</f>
        <v>0</v>
      </c>
      <c r="S544" s="185">
        <v>0</v>
      </c>
      <c r="T544" s="186">
        <f>S544*H544</f>
        <v>0</v>
      </c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R544" s="187" t="s">
        <v>530</v>
      </c>
      <c r="AT544" s="187" t="s">
        <v>526</v>
      </c>
      <c r="AU544" s="187" t="s">
        <v>89</v>
      </c>
      <c r="AY544" s="18" t="s">
        <v>524</v>
      </c>
      <c r="BE544" s="105">
        <f>IF(N544="základná",J544,0)</f>
        <v>0</v>
      </c>
      <c r="BF544" s="105">
        <f>IF(N544="znížená",J544,0)</f>
        <v>0</v>
      </c>
      <c r="BG544" s="105">
        <f>IF(N544="zákl. prenesená",J544,0)</f>
        <v>0</v>
      </c>
      <c r="BH544" s="105">
        <f>IF(N544="zníž. prenesená",J544,0)</f>
        <v>0</v>
      </c>
      <c r="BI544" s="105">
        <f>IF(N544="nulová",J544,0)</f>
        <v>0</v>
      </c>
      <c r="BJ544" s="18" t="s">
        <v>89</v>
      </c>
      <c r="BK544" s="188">
        <f>ROUND(I544*H544,3)</f>
        <v>0</v>
      </c>
      <c r="BL544" s="18" t="s">
        <v>530</v>
      </c>
      <c r="BM544" s="187" t="s">
        <v>3958</v>
      </c>
    </row>
    <row r="545" spans="1:65" s="2" customFormat="1" ht="16.5" customHeight="1">
      <c r="A545" s="35"/>
      <c r="B545" s="144"/>
      <c r="C545" s="176" t="s">
        <v>2859</v>
      </c>
      <c r="D545" s="176" t="s">
        <v>526</v>
      </c>
      <c r="E545" s="177" t="s">
        <v>6187</v>
      </c>
      <c r="F545" s="178" t="s">
        <v>6188</v>
      </c>
      <c r="G545" s="179" t="s">
        <v>879</v>
      </c>
      <c r="H545" s="180">
        <v>1</v>
      </c>
      <c r="I545" s="181"/>
      <c r="J545" s="180">
        <f>ROUND(I545*H545,3)</f>
        <v>0</v>
      </c>
      <c r="K545" s="182"/>
      <c r="L545" s="36"/>
      <c r="M545" s="183" t="s">
        <v>1</v>
      </c>
      <c r="N545" s="184" t="s">
        <v>42</v>
      </c>
      <c r="O545" s="61"/>
      <c r="P545" s="185">
        <f>O545*H545</f>
        <v>0</v>
      </c>
      <c r="Q545" s="185">
        <v>0</v>
      </c>
      <c r="R545" s="185">
        <f>Q545*H545</f>
        <v>0</v>
      </c>
      <c r="S545" s="185">
        <v>0</v>
      </c>
      <c r="T545" s="186">
        <f>S545*H545</f>
        <v>0</v>
      </c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R545" s="187" t="s">
        <v>530</v>
      </c>
      <c r="AT545" s="187" t="s">
        <v>526</v>
      </c>
      <c r="AU545" s="187" t="s">
        <v>89</v>
      </c>
      <c r="AY545" s="18" t="s">
        <v>524</v>
      </c>
      <c r="BE545" s="105">
        <f>IF(N545="základná",J545,0)</f>
        <v>0</v>
      </c>
      <c r="BF545" s="105">
        <f>IF(N545="znížená",J545,0)</f>
        <v>0</v>
      </c>
      <c r="BG545" s="105">
        <f>IF(N545="zákl. prenesená",J545,0)</f>
        <v>0</v>
      </c>
      <c r="BH545" s="105">
        <f>IF(N545="zníž. prenesená",J545,0)</f>
        <v>0</v>
      </c>
      <c r="BI545" s="105">
        <f>IF(N545="nulová",J545,0)</f>
        <v>0</v>
      </c>
      <c r="BJ545" s="18" t="s">
        <v>89</v>
      </c>
      <c r="BK545" s="188">
        <f>ROUND(I545*H545,3)</f>
        <v>0</v>
      </c>
      <c r="BL545" s="18" t="s">
        <v>530</v>
      </c>
      <c r="BM545" s="187" t="s">
        <v>3966</v>
      </c>
    </row>
    <row r="546" spans="1:65" s="12" customFormat="1" ht="22.95" customHeight="1">
      <c r="B546" s="163"/>
      <c r="D546" s="164" t="s">
        <v>75</v>
      </c>
      <c r="E546" s="174" t="s">
        <v>6189</v>
      </c>
      <c r="F546" s="174" t="s">
        <v>6190</v>
      </c>
      <c r="I546" s="166"/>
      <c r="J546" s="175">
        <f>BK546</f>
        <v>0</v>
      </c>
      <c r="L546" s="163"/>
      <c r="M546" s="168"/>
      <c r="N546" s="169"/>
      <c r="O546" s="169"/>
      <c r="P546" s="170">
        <f>P547</f>
        <v>0</v>
      </c>
      <c r="Q546" s="169"/>
      <c r="R546" s="170">
        <f>R547</f>
        <v>0</v>
      </c>
      <c r="S546" s="169"/>
      <c r="T546" s="171">
        <f>T547</f>
        <v>0</v>
      </c>
      <c r="AR546" s="164" t="s">
        <v>83</v>
      </c>
      <c r="AT546" s="172" t="s">
        <v>75</v>
      </c>
      <c r="AU546" s="172" t="s">
        <v>83</v>
      </c>
      <c r="AY546" s="164" t="s">
        <v>524</v>
      </c>
      <c r="BK546" s="173">
        <f>BK547</f>
        <v>0</v>
      </c>
    </row>
    <row r="547" spans="1:65" s="2" customFormat="1" ht="16.5" customHeight="1">
      <c r="A547" s="35"/>
      <c r="B547" s="144"/>
      <c r="C547" s="259" t="s">
        <v>2863</v>
      </c>
      <c r="D547" s="259" t="s">
        <v>526</v>
      </c>
      <c r="E547" s="260" t="s">
        <v>6191</v>
      </c>
      <c r="F547" s="261" t="s">
        <v>6192</v>
      </c>
      <c r="G547" s="262" t="s">
        <v>879</v>
      </c>
      <c r="H547" s="263">
        <v>1</v>
      </c>
      <c r="I547" s="263"/>
      <c r="J547" s="263">
        <f>ROUND(I547*H547,3)</f>
        <v>0</v>
      </c>
      <c r="K547" s="182"/>
      <c r="L547" s="36"/>
      <c r="M547" s="183" t="s">
        <v>1</v>
      </c>
      <c r="N547" s="184" t="s">
        <v>42</v>
      </c>
      <c r="O547" s="61"/>
      <c r="P547" s="185">
        <f>O547*H547</f>
        <v>0</v>
      </c>
      <c r="Q547" s="185">
        <v>0</v>
      </c>
      <c r="R547" s="185">
        <f>Q547*H547</f>
        <v>0</v>
      </c>
      <c r="S547" s="185">
        <v>0</v>
      </c>
      <c r="T547" s="186">
        <f>S547*H547</f>
        <v>0</v>
      </c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R547" s="187" t="s">
        <v>530</v>
      </c>
      <c r="AT547" s="187" t="s">
        <v>526</v>
      </c>
      <c r="AU547" s="187" t="s">
        <v>89</v>
      </c>
      <c r="AY547" s="18" t="s">
        <v>524</v>
      </c>
      <c r="BE547" s="105">
        <f>IF(N547="základná",J547,0)</f>
        <v>0</v>
      </c>
      <c r="BF547" s="105">
        <f>IF(N547="znížená",J547,0)</f>
        <v>0</v>
      </c>
      <c r="BG547" s="105">
        <f>IF(N547="zákl. prenesená",J547,0)</f>
        <v>0</v>
      </c>
      <c r="BH547" s="105">
        <f>IF(N547="zníž. prenesená",J547,0)</f>
        <v>0</v>
      </c>
      <c r="BI547" s="105">
        <f>IF(N547="nulová",J547,0)</f>
        <v>0</v>
      </c>
      <c r="BJ547" s="18" t="s">
        <v>89</v>
      </c>
      <c r="BK547" s="188">
        <f>ROUND(I547*H547,3)</f>
        <v>0</v>
      </c>
      <c r="BL547" s="18" t="s">
        <v>530</v>
      </c>
      <c r="BM547" s="187" t="s">
        <v>3974</v>
      </c>
    </row>
    <row r="548" spans="1:65" s="12" customFormat="1" ht="22.95" customHeight="1">
      <c r="B548" s="163"/>
      <c r="D548" s="164" t="s">
        <v>75</v>
      </c>
      <c r="E548" s="174" t="s">
        <v>6193</v>
      </c>
      <c r="F548" s="174" t="s">
        <v>6194</v>
      </c>
      <c r="I548" s="166"/>
      <c r="J548" s="175">
        <f>BK548</f>
        <v>0</v>
      </c>
      <c r="L548" s="163"/>
      <c r="M548" s="168"/>
      <c r="N548" s="169"/>
      <c r="O548" s="169"/>
      <c r="P548" s="170">
        <f>P549</f>
        <v>0</v>
      </c>
      <c r="Q548" s="169"/>
      <c r="R548" s="170">
        <f>R549</f>
        <v>0</v>
      </c>
      <c r="S548" s="169"/>
      <c r="T548" s="171">
        <f>T549</f>
        <v>0</v>
      </c>
      <c r="AR548" s="164" t="s">
        <v>83</v>
      </c>
      <c r="AT548" s="172" t="s">
        <v>75</v>
      </c>
      <c r="AU548" s="172" t="s">
        <v>83</v>
      </c>
      <c r="AY548" s="164" t="s">
        <v>524</v>
      </c>
      <c r="BK548" s="173">
        <f>BK549</f>
        <v>0</v>
      </c>
    </row>
    <row r="549" spans="1:65" s="2" customFormat="1" ht="16.5" customHeight="1">
      <c r="A549" s="35"/>
      <c r="B549" s="144"/>
      <c r="C549" s="176" t="s">
        <v>2867</v>
      </c>
      <c r="D549" s="176" t="s">
        <v>526</v>
      </c>
      <c r="E549" s="177" t="s">
        <v>6195</v>
      </c>
      <c r="F549" s="178" t="s">
        <v>6196</v>
      </c>
      <c r="G549" s="179" t="s">
        <v>879</v>
      </c>
      <c r="H549" s="180">
        <v>1</v>
      </c>
      <c r="I549" s="181"/>
      <c r="J549" s="180">
        <f>ROUND(I549*H549,3)</f>
        <v>0</v>
      </c>
      <c r="K549" s="182"/>
      <c r="L549" s="36"/>
      <c r="M549" s="183" t="s">
        <v>1</v>
      </c>
      <c r="N549" s="184" t="s">
        <v>42</v>
      </c>
      <c r="O549" s="61"/>
      <c r="P549" s="185">
        <f>O549*H549</f>
        <v>0</v>
      </c>
      <c r="Q549" s="185">
        <v>0</v>
      </c>
      <c r="R549" s="185">
        <f>Q549*H549</f>
        <v>0</v>
      </c>
      <c r="S549" s="185">
        <v>0</v>
      </c>
      <c r="T549" s="186">
        <f>S549*H549</f>
        <v>0</v>
      </c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R549" s="187" t="s">
        <v>530</v>
      </c>
      <c r="AT549" s="187" t="s">
        <v>526</v>
      </c>
      <c r="AU549" s="187" t="s">
        <v>89</v>
      </c>
      <c r="AY549" s="18" t="s">
        <v>524</v>
      </c>
      <c r="BE549" s="105">
        <f>IF(N549="základná",J549,0)</f>
        <v>0</v>
      </c>
      <c r="BF549" s="105">
        <f>IF(N549="znížená",J549,0)</f>
        <v>0</v>
      </c>
      <c r="BG549" s="105">
        <f>IF(N549="zákl. prenesená",J549,0)</f>
        <v>0</v>
      </c>
      <c r="BH549" s="105">
        <f>IF(N549="zníž. prenesená",J549,0)</f>
        <v>0</v>
      </c>
      <c r="BI549" s="105">
        <f>IF(N549="nulová",J549,0)</f>
        <v>0</v>
      </c>
      <c r="BJ549" s="18" t="s">
        <v>89</v>
      </c>
      <c r="BK549" s="188">
        <f>ROUND(I549*H549,3)</f>
        <v>0</v>
      </c>
      <c r="BL549" s="18" t="s">
        <v>530</v>
      </c>
      <c r="BM549" s="187" t="s">
        <v>3982</v>
      </c>
    </row>
    <row r="550" spans="1:65" s="12" customFormat="1" ht="22.95" customHeight="1">
      <c r="B550" s="163"/>
      <c r="D550" s="164" t="s">
        <v>75</v>
      </c>
      <c r="E550" s="174" t="s">
        <v>6197</v>
      </c>
      <c r="F550" s="174" t="s">
        <v>5861</v>
      </c>
      <c r="I550" s="166"/>
      <c r="J550" s="175">
        <f>BK550</f>
        <v>0</v>
      </c>
      <c r="L550" s="163"/>
      <c r="M550" s="168"/>
      <c r="N550" s="169"/>
      <c r="O550" s="169"/>
      <c r="P550" s="170">
        <f>SUM(P551:P552)</f>
        <v>0</v>
      </c>
      <c r="Q550" s="169"/>
      <c r="R550" s="170">
        <f>SUM(R551:R552)</f>
        <v>0</v>
      </c>
      <c r="S550" s="169"/>
      <c r="T550" s="171">
        <f>SUM(T551:T552)</f>
        <v>0</v>
      </c>
      <c r="AR550" s="164" t="s">
        <v>83</v>
      </c>
      <c r="AT550" s="172" t="s">
        <v>75</v>
      </c>
      <c r="AU550" s="172" t="s">
        <v>83</v>
      </c>
      <c r="AY550" s="164" t="s">
        <v>524</v>
      </c>
      <c r="BK550" s="173">
        <f>SUM(BK551:BK552)</f>
        <v>0</v>
      </c>
    </row>
    <row r="551" spans="1:65" s="2" customFormat="1" ht="16.5" customHeight="1">
      <c r="A551" s="35"/>
      <c r="B551" s="144"/>
      <c r="C551" s="176" t="s">
        <v>2874</v>
      </c>
      <c r="D551" s="176" t="s">
        <v>526</v>
      </c>
      <c r="E551" s="177" t="s">
        <v>6198</v>
      </c>
      <c r="F551" s="178" t="s">
        <v>6199</v>
      </c>
      <c r="G551" s="179" t="s">
        <v>879</v>
      </c>
      <c r="H551" s="180">
        <v>1</v>
      </c>
      <c r="I551" s="181"/>
      <c r="J551" s="180">
        <f>ROUND(I551*H551,3)</f>
        <v>0</v>
      </c>
      <c r="K551" s="182"/>
      <c r="L551" s="36"/>
      <c r="M551" s="183" t="s">
        <v>1</v>
      </c>
      <c r="N551" s="184" t="s">
        <v>42</v>
      </c>
      <c r="O551" s="61"/>
      <c r="P551" s="185">
        <f>O551*H551</f>
        <v>0</v>
      </c>
      <c r="Q551" s="185">
        <v>0</v>
      </c>
      <c r="R551" s="185">
        <f>Q551*H551</f>
        <v>0</v>
      </c>
      <c r="S551" s="185">
        <v>0</v>
      </c>
      <c r="T551" s="186">
        <f>S551*H551</f>
        <v>0</v>
      </c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R551" s="187" t="s">
        <v>530</v>
      </c>
      <c r="AT551" s="187" t="s">
        <v>526</v>
      </c>
      <c r="AU551" s="187" t="s">
        <v>89</v>
      </c>
      <c r="AY551" s="18" t="s">
        <v>524</v>
      </c>
      <c r="BE551" s="105">
        <f>IF(N551="základná",J551,0)</f>
        <v>0</v>
      </c>
      <c r="BF551" s="105">
        <f>IF(N551="znížená",J551,0)</f>
        <v>0</v>
      </c>
      <c r="BG551" s="105">
        <f>IF(N551="zákl. prenesená",J551,0)</f>
        <v>0</v>
      </c>
      <c r="BH551" s="105">
        <f>IF(N551="zníž. prenesená",J551,0)</f>
        <v>0</v>
      </c>
      <c r="BI551" s="105">
        <f>IF(N551="nulová",J551,0)</f>
        <v>0</v>
      </c>
      <c r="BJ551" s="18" t="s">
        <v>89</v>
      </c>
      <c r="BK551" s="188">
        <f>ROUND(I551*H551,3)</f>
        <v>0</v>
      </c>
      <c r="BL551" s="18" t="s">
        <v>530</v>
      </c>
      <c r="BM551" s="187" t="s">
        <v>3990</v>
      </c>
    </row>
    <row r="552" spans="1:65" s="2" customFormat="1" ht="115.2">
      <c r="A552" s="35"/>
      <c r="B552" s="36"/>
      <c r="C552" s="35"/>
      <c r="D552" s="190" t="s">
        <v>3212</v>
      </c>
      <c r="E552" s="35"/>
      <c r="F552" s="231" t="s">
        <v>6038</v>
      </c>
      <c r="G552" s="35"/>
      <c r="H552" s="35"/>
      <c r="I552" s="145"/>
      <c r="J552" s="35"/>
      <c r="K552" s="35"/>
      <c r="L552" s="36"/>
      <c r="M552" s="232"/>
      <c r="N552" s="233"/>
      <c r="O552" s="61"/>
      <c r="P552" s="61"/>
      <c r="Q552" s="61"/>
      <c r="R552" s="61"/>
      <c r="S552" s="61"/>
      <c r="T552" s="62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T552" s="18" t="s">
        <v>3212</v>
      </c>
      <c r="AU552" s="18" t="s">
        <v>89</v>
      </c>
    </row>
    <row r="553" spans="1:65" s="12" customFormat="1" ht="22.95" customHeight="1">
      <c r="B553" s="163"/>
      <c r="D553" s="164" t="s">
        <v>75</v>
      </c>
      <c r="E553" s="174" t="s">
        <v>5901</v>
      </c>
      <c r="F553" s="174" t="s">
        <v>5902</v>
      </c>
      <c r="I553" s="166"/>
      <c r="J553" s="175">
        <f>BK553</f>
        <v>0</v>
      </c>
      <c r="L553" s="163"/>
      <c r="M553" s="168"/>
      <c r="N553" s="169"/>
      <c r="O553" s="169"/>
      <c r="P553" s="170">
        <f>SUM(P554:P555)</f>
        <v>0</v>
      </c>
      <c r="Q553" s="169"/>
      <c r="R553" s="170">
        <f>SUM(R554:R555)</f>
        <v>0</v>
      </c>
      <c r="S553" s="169"/>
      <c r="T553" s="171">
        <f>SUM(T554:T555)</f>
        <v>0</v>
      </c>
      <c r="AR553" s="164" t="s">
        <v>83</v>
      </c>
      <c r="AT553" s="172" t="s">
        <v>75</v>
      </c>
      <c r="AU553" s="172" t="s">
        <v>83</v>
      </c>
      <c r="AY553" s="164" t="s">
        <v>524</v>
      </c>
      <c r="BK553" s="173">
        <f>SUM(BK554:BK555)</f>
        <v>0</v>
      </c>
    </row>
    <row r="554" spans="1:65" s="2" customFormat="1" ht="16.5" customHeight="1">
      <c r="A554" s="35"/>
      <c r="B554" s="144"/>
      <c r="C554" s="259" t="s">
        <v>2882</v>
      </c>
      <c r="D554" s="259" t="s">
        <v>526</v>
      </c>
      <c r="E554" s="260" t="s">
        <v>6200</v>
      </c>
      <c r="F554" s="261" t="s">
        <v>6201</v>
      </c>
      <c r="G554" s="262" t="s">
        <v>879</v>
      </c>
      <c r="H554" s="263">
        <v>2</v>
      </c>
      <c r="I554" s="263"/>
      <c r="J554" s="263">
        <f>ROUND(I554*H554,3)</f>
        <v>0</v>
      </c>
      <c r="K554" s="182"/>
      <c r="L554" s="36"/>
      <c r="M554" s="183" t="s">
        <v>1</v>
      </c>
      <c r="N554" s="184" t="s">
        <v>42</v>
      </c>
      <c r="O554" s="61"/>
      <c r="P554" s="185">
        <f>O554*H554</f>
        <v>0</v>
      </c>
      <c r="Q554" s="185">
        <v>0</v>
      </c>
      <c r="R554" s="185">
        <f>Q554*H554</f>
        <v>0</v>
      </c>
      <c r="S554" s="185">
        <v>0</v>
      </c>
      <c r="T554" s="186">
        <f>S554*H554</f>
        <v>0</v>
      </c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R554" s="187" t="s">
        <v>530</v>
      </c>
      <c r="AT554" s="187" t="s">
        <v>526</v>
      </c>
      <c r="AU554" s="187" t="s">
        <v>89</v>
      </c>
      <c r="AY554" s="18" t="s">
        <v>524</v>
      </c>
      <c r="BE554" s="105">
        <f>IF(N554="základná",J554,0)</f>
        <v>0</v>
      </c>
      <c r="BF554" s="105">
        <f>IF(N554="znížená",J554,0)</f>
        <v>0</v>
      </c>
      <c r="BG554" s="105">
        <f>IF(N554="zákl. prenesená",J554,0)</f>
        <v>0</v>
      </c>
      <c r="BH554" s="105">
        <f>IF(N554="zníž. prenesená",J554,0)</f>
        <v>0</v>
      </c>
      <c r="BI554" s="105">
        <f>IF(N554="nulová",J554,0)</f>
        <v>0</v>
      </c>
      <c r="BJ554" s="18" t="s">
        <v>89</v>
      </c>
      <c r="BK554" s="188">
        <f>ROUND(I554*H554,3)</f>
        <v>0</v>
      </c>
      <c r="BL554" s="18" t="s">
        <v>530</v>
      </c>
      <c r="BM554" s="187" t="s">
        <v>3998</v>
      </c>
    </row>
    <row r="555" spans="1:65" s="2" customFormat="1" ht="48">
      <c r="A555" s="35"/>
      <c r="B555" s="36"/>
      <c r="C555" s="35"/>
      <c r="D555" s="190" t="s">
        <v>3212</v>
      </c>
      <c r="E555" s="35"/>
      <c r="F555" s="231" t="s">
        <v>5905</v>
      </c>
      <c r="G555" s="35"/>
      <c r="H555" s="35"/>
      <c r="I555" s="145"/>
      <c r="J555" s="35"/>
      <c r="K555" s="35"/>
      <c r="L555" s="36"/>
      <c r="M555" s="232"/>
      <c r="N555" s="233"/>
      <c r="O555" s="61"/>
      <c r="P555" s="61"/>
      <c r="Q555" s="61"/>
      <c r="R555" s="61"/>
      <c r="S555" s="61"/>
      <c r="T555" s="62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T555" s="18" t="s">
        <v>3212</v>
      </c>
      <c r="AU555" s="18" t="s">
        <v>89</v>
      </c>
    </row>
    <row r="556" spans="1:65" s="12" customFormat="1" ht="22.95" customHeight="1">
      <c r="B556" s="163"/>
      <c r="D556" s="164" t="s">
        <v>75</v>
      </c>
      <c r="E556" s="174" t="s">
        <v>229</v>
      </c>
      <c r="F556" s="174" t="s">
        <v>5866</v>
      </c>
      <c r="I556" s="166"/>
      <c r="J556" s="175">
        <f>BK556</f>
        <v>0</v>
      </c>
      <c r="L556" s="163"/>
      <c r="M556" s="168"/>
      <c r="N556" s="169"/>
      <c r="O556" s="169"/>
      <c r="P556" s="170">
        <f>P557</f>
        <v>0</v>
      </c>
      <c r="Q556" s="169"/>
      <c r="R556" s="170">
        <f>R557</f>
        <v>0</v>
      </c>
      <c r="S556" s="169"/>
      <c r="T556" s="171">
        <f>T557</f>
        <v>0</v>
      </c>
      <c r="AR556" s="164" t="s">
        <v>83</v>
      </c>
      <c r="AT556" s="172" t="s">
        <v>75</v>
      </c>
      <c r="AU556" s="172" t="s">
        <v>83</v>
      </c>
      <c r="AY556" s="164" t="s">
        <v>524</v>
      </c>
      <c r="BK556" s="173">
        <f>BK557</f>
        <v>0</v>
      </c>
    </row>
    <row r="557" spans="1:65" s="2" customFormat="1" ht="16.5" customHeight="1">
      <c r="A557" s="35"/>
      <c r="B557" s="144"/>
      <c r="C557" s="176" t="s">
        <v>2888</v>
      </c>
      <c r="D557" s="176" t="s">
        <v>526</v>
      </c>
      <c r="E557" s="177" t="s">
        <v>6202</v>
      </c>
      <c r="F557" s="178" t="s">
        <v>5878</v>
      </c>
      <c r="G557" s="179" t="s">
        <v>879</v>
      </c>
      <c r="H557" s="180">
        <v>4</v>
      </c>
      <c r="I557" s="181"/>
      <c r="J557" s="180">
        <f>ROUND(I557*H557,3)</f>
        <v>0</v>
      </c>
      <c r="K557" s="182"/>
      <c r="L557" s="36"/>
      <c r="M557" s="183" t="s">
        <v>1</v>
      </c>
      <c r="N557" s="184" t="s">
        <v>42</v>
      </c>
      <c r="O557" s="61"/>
      <c r="P557" s="185">
        <f>O557*H557</f>
        <v>0</v>
      </c>
      <c r="Q557" s="185">
        <v>0</v>
      </c>
      <c r="R557" s="185">
        <f>Q557*H557</f>
        <v>0</v>
      </c>
      <c r="S557" s="185">
        <v>0</v>
      </c>
      <c r="T557" s="186">
        <f>S557*H557</f>
        <v>0</v>
      </c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R557" s="187" t="s">
        <v>530</v>
      </c>
      <c r="AT557" s="187" t="s">
        <v>526</v>
      </c>
      <c r="AU557" s="187" t="s">
        <v>89</v>
      </c>
      <c r="AY557" s="18" t="s">
        <v>524</v>
      </c>
      <c r="BE557" s="105">
        <f>IF(N557="základná",J557,0)</f>
        <v>0</v>
      </c>
      <c r="BF557" s="105">
        <f>IF(N557="znížená",J557,0)</f>
        <v>0</v>
      </c>
      <c r="BG557" s="105">
        <f>IF(N557="zákl. prenesená",J557,0)</f>
        <v>0</v>
      </c>
      <c r="BH557" s="105">
        <f>IF(N557="zníž. prenesená",J557,0)</f>
        <v>0</v>
      </c>
      <c r="BI557" s="105">
        <f>IF(N557="nulová",J557,0)</f>
        <v>0</v>
      </c>
      <c r="BJ557" s="18" t="s">
        <v>89</v>
      </c>
      <c r="BK557" s="188">
        <f>ROUND(I557*H557,3)</f>
        <v>0</v>
      </c>
      <c r="BL557" s="18" t="s">
        <v>530</v>
      </c>
      <c r="BM557" s="187" t="s">
        <v>4006</v>
      </c>
    </row>
    <row r="558" spans="1:65" s="12" customFormat="1" ht="22.95" customHeight="1">
      <c r="B558" s="163"/>
      <c r="D558" s="164" t="s">
        <v>75</v>
      </c>
      <c r="E558" s="174" t="s">
        <v>5968</v>
      </c>
      <c r="F558" s="174" t="s">
        <v>5969</v>
      </c>
      <c r="I558" s="166"/>
      <c r="J558" s="175">
        <f>BK558</f>
        <v>0</v>
      </c>
      <c r="L558" s="163"/>
      <c r="M558" s="168"/>
      <c r="N558" s="169"/>
      <c r="O558" s="169"/>
      <c r="P558" s="170">
        <f>SUM(P559:P561)</f>
        <v>0</v>
      </c>
      <c r="Q558" s="169"/>
      <c r="R558" s="170">
        <f>SUM(R559:R561)</f>
        <v>0</v>
      </c>
      <c r="S558" s="169"/>
      <c r="T558" s="171">
        <f>SUM(T559:T561)</f>
        <v>0</v>
      </c>
      <c r="AR558" s="164" t="s">
        <v>83</v>
      </c>
      <c r="AT558" s="172" t="s">
        <v>75</v>
      </c>
      <c r="AU558" s="172" t="s">
        <v>83</v>
      </c>
      <c r="AY558" s="164" t="s">
        <v>524</v>
      </c>
      <c r="BK558" s="173">
        <f>SUM(BK559:BK561)</f>
        <v>0</v>
      </c>
    </row>
    <row r="559" spans="1:65" s="2" customFormat="1" ht="16.5" customHeight="1">
      <c r="A559" s="35"/>
      <c r="B559" s="144"/>
      <c r="C559" s="176" t="s">
        <v>2892</v>
      </c>
      <c r="D559" s="176" t="s">
        <v>526</v>
      </c>
      <c r="E559" s="177" t="s">
        <v>6203</v>
      </c>
      <c r="F559" s="178" t="s">
        <v>5975</v>
      </c>
      <c r="G559" s="179" t="s">
        <v>4265</v>
      </c>
      <c r="H559" s="180">
        <v>8</v>
      </c>
      <c r="I559" s="181"/>
      <c r="J559" s="180">
        <f>ROUND(I559*H559,3)</f>
        <v>0</v>
      </c>
      <c r="K559" s="182"/>
      <c r="L559" s="36"/>
      <c r="M559" s="183" t="s">
        <v>1</v>
      </c>
      <c r="N559" s="184" t="s">
        <v>42</v>
      </c>
      <c r="O559" s="61"/>
      <c r="P559" s="185">
        <f>O559*H559</f>
        <v>0</v>
      </c>
      <c r="Q559" s="185">
        <v>0</v>
      </c>
      <c r="R559" s="185">
        <f>Q559*H559</f>
        <v>0</v>
      </c>
      <c r="S559" s="185">
        <v>0</v>
      </c>
      <c r="T559" s="186">
        <f>S559*H559</f>
        <v>0</v>
      </c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R559" s="187" t="s">
        <v>530</v>
      </c>
      <c r="AT559" s="187" t="s">
        <v>526</v>
      </c>
      <c r="AU559" s="187" t="s">
        <v>89</v>
      </c>
      <c r="AY559" s="18" t="s">
        <v>524</v>
      </c>
      <c r="BE559" s="105">
        <f>IF(N559="základná",J559,0)</f>
        <v>0</v>
      </c>
      <c r="BF559" s="105">
        <f>IF(N559="znížená",J559,0)</f>
        <v>0</v>
      </c>
      <c r="BG559" s="105">
        <f>IF(N559="zákl. prenesená",J559,0)</f>
        <v>0</v>
      </c>
      <c r="BH559" s="105">
        <f>IF(N559="zníž. prenesená",J559,0)</f>
        <v>0</v>
      </c>
      <c r="BI559" s="105">
        <f>IF(N559="nulová",J559,0)</f>
        <v>0</v>
      </c>
      <c r="BJ559" s="18" t="s">
        <v>89</v>
      </c>
      <c r="BK559" s="188">
        <f>ROUND(I559*H559,3)</f>
        <v>0</v>
      </c>
      <c r="BL559" s="18" t="s">
        <v>530</v>
      </c>
      <c r="BM559" s="187" t="s">
        <v>4014</v>
      </c>
    </row>
    <row r="560" spans="1:65" s="2" customFormat="1" ht="16.5" customHeight="1">
      <c r="A560" s="35"/>
      <c r="B560" s="144"/>
      <c r="C560" s="176" t="s">
        <v>2897</v>
      </c>
      <c r="D560" s="176" t="s">
        <v>526</v>
      </c>
      <c r="E560" s="177" t="s">
        <v>6204</v>
      </c>
      <c r="F560" s="178" t="s">
        <v>6205</v>
      </c>
      <c r="G560" s="179" t="s">
        <v>4265</v>
      </c>
      <c r="H560" s="180">
        <v>6</v>
      </c>
      <c r="I560" s="181"/>
      <c r="J560" s="180">
        <f>ROUND(I560*H560,3)</f>
        <v>0</v>
      </c>
      <c r="K560" s="182"/>
      <c r="L560" s="36"/>
      <c r="M560" s="183" t="s">
        <v>1</v>
      </c>
      <c r="N560" s="184" t="s">
        <v>42</v>
      </c>
      <c r="O560" s="61"/>
      <c r="P560" s="185">
        <f>O560*H560</f>
        <v>0</v>
      </c>
      <c r="Q560" s="185">
        <v>0</v>
      </c>
      <c r="R560" s="185">
        <f>Q560*H560</f>
        <v>0</v>
      </c>
      <c r="S560" s="185">
        <v>0</v>
      </c>
      <c r="T560" s="186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187" t="s">
        <v>530</v>
      </c>
      <c r="AT560" s="187" t="s">
        <v>526</v>
      </c>
      <c r="AU560" s="187" t="s">
        <v>89</v>
      </c>
      <c r="AY560" s="18" t="s">
        <v>524</v>
      </c>
      <c r="BE560" s="105">
        <f>IF(N560="základná",J560,0)</f>
        <v>0</v>
      </c>
      <c r="BF560" s="105">
        <f>IF(N560="znížená",J560,0)</f>
        <v>0</v>
      </c>
      <c r="BG560" s="105">
        <f>IF(N560="zákl. prenesená",J560,0)</f>
        <v>0</v>
      </c>
      <c r="BH560" s="105">
        <f>IF(N560="zníž. prenesená",J560,0)</f>
        <v>0</v>
      </c>
      <c r="BI560" s="105">
        <f>IF(N560="nulová",J560,0)</f>
        <v>0</v>
      </c>
      <c r="BJ560" s="18" t="s">
        <v>89</v>
      </c>
      <c r="BK560" s="188">
        <f>ROUND(I560*H560,3)</f>
        <v>0</v>
      </c>
      <c r="BL560" s="18" t="s">
        <v>530</v>
      </c>
      <c r="BM560" s="187" t="s">
        <v>4022</v>
      </c>
    </row>
    <row r="561" spans="1:65" s="2" customFormat="1" ht="16.5" customHeight="1">
      <c r="A561" s="35"/>
      <c r="B561" s="144"/>
      <c r="C561" s="176" t="s">
        <v>2913</v>
      </c>
      <c r="D561" s="176" t="s">
        <v>526</v>
      </c>
      <c r="E561" s="177" t="s">
        <v>6206</v>
      </c>
      <c r="F561" s="178" t="s">
        <v>6207</v>
      </c>
      <c r="G561" s="179" t="s">
        <v>4265</v>
      </c>
      <c r="H561" s="180">
        <v>18</v>
      </c>
      <c r="I561" s="181"/>
      <c r="J561" s="180">
        <f>ROUND(I561*H561,3)</f>
        <v>0</v>
      </c>
      <c r="K561" s="182"/>
      <c r="L561" s="36"/>
      <c r="M561" s="183" t="s">
        <v>1</v>
      </c>
      <c r="N561" s="184" t="s">
        <v>42</v>
      </c>
      <c r="O561" s="61"/>
      <c r="P561" s="185">
        <f>O561*H561</f>
        <v>0</v>
      </c>
      <c r="Q561" s="185">
        <v>0</v>
      </c>
      <c r="R561" s="185">
        <f>Q561*H561</f>
        <v>0</v>
      </c>
      <c r="S561" s="185">
        <v>0</v>
      </c>
      <c r="T561" s="186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7" t="s">
        <v>530</v>
      </c>
      <c r="AT561" s="187" t="s">
        <v>526</v>
      </c>
      <c r="AU561" s="187" t="s">
        <v>89</v>
      </c>
      <c r="AY561" s="18" t="s">
        <v>524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89</v>
      </c>
      <c r="BK561" s="188">
        <f>ROUND(I561*H561,3)</f>
        <v>0</v>
      </c>
      <c r="BL561" s="18" t="s">
        <v>530</v>
      </c>
      <c r="BM561" s="187" t="s">
        <v>4030</v>
      </c>
    </row>
    <row r="562" spans="1:65" s="12" customFormat="1" ht="22.95" customHeight="1">
      <c r="B562" s="163"/>
      <c r="D562" s="164" t="s">
        <v>75</v>
      </c>
      <c r="E562" s="174" t="s">
        <v>5982</v>
      </c>
      <c r="F562" s="174" t="s">
        <v>5983</v>
      </c>
      <c r="I562" s="166"/>
      <c r="J562" s="175">
        <f>BK562</f>
        <v>0</v>
      </c>
      <c r="L562" s="163"/>
      <c r="M562" s="168"/>
      <c r="N562" s="169"/>
      <c r="O562" s="169"/>
      <c r="P562" s="170">
        <f>SUM(P563:P567)</f>
        <v>0</v>
      </c>
      <c r="Q562" s="169"/>
      <c r="R562" s="170">
        <f>SUM(R563:R567)</f>
        <v>0</v>
      </c>
      <c r="S562" s="169"/>
      <c r="T562" s="171">
        <f>SUM(T563:T567)</f>
        <v>0</v>
      </c>
      <c r="AR562" s="164" t="s">
        <v>83</v>
      </c>
      <c r="AT562" s="172" t="s">
        <v>75</v>
      </c>
      <c r="AU562" s="172" t="s">
        <v>83</v>
      </c>
      <c r="AY562" s="164" t="s">
        <v>524</v>
      </c>
      <c r="BK562" s="173">
        <f>SUM(BK563:BK567)</f>
        <v>0</v>
      </c>
    </row>
    <row r="563" spans="1:65" s="2" customFormat="1" ht="21.75" customHeight="1">
      <c r="A563" s="35"/>
      <c r="B563" s="144"/>
      <c r="C563" s="176" t="s">
        <v>2917</v>
      </c>
      <c r="D563" s="176" t="s">
        <v>526</v>
      </c>
      <c r="E563" s="177" t="s">
        <v>5984</v>
      </c>
      <c r="F563" s="178" t="s">
        <v>5985</v>
      </c>
      <c r="G563" s="179" t="s">
        <v>529</v>
      </c>
      <c r="H563" s="180">
        <v>21</v>
      </c>
      <c r="I563" s="181"/>
      <c r="J563" s="180">
        <f>ROUND(I563*H563,3)</f>
        <v>0</v>
      </c>
      <c r="K563" s="182"/>
      <c r="L563" s="36"/>
      <c r="M563" s="183" t="s">
        <v>1</v>
      </c>
      <c r="N563" s="184" t="s">
        <v>42</v>
      </c>
      <c r="O563" s="61"/>
      <c r="P563" s="185">
        <f>O563*H563</f>
        <v>0</v>
      </c>
      <c r="Q563" s="185">
        <v>0</v>
      </c>
      <c r="R563" s="185">
        <f>Q563*H563</f>
        <v>0</v>
      </c>
      <c r="S563" s="185">
        <v>0</v>
      </c>
      <c r="T563" s="186">
        <f>S563*H563</f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187" t="s">
        <v>530</v>
      </c>
      <c r="AT563" s="187" t="s">
        <v>526</v>
      </c>
      <c r="AU563" s="187" t="s">
        <v>89</v>
      </c>
      <c r="AY563" s="18" t="s">
        <v>524</v>
      </c>
      <c r="BE563" s="105">
        <f>IF(N563="základná",J563,0)</f>
        <v>0</v>
      </c>
      <c r="BF563" s="105">
        <f>IF(N563="znížená",J563,0)</f>
        <v>0</v>
      </c>
      <c r="BG563" s="105">
        <f>IF(N563="zákl. prenesená",J563,0)</f>
        <v>0</v>
      </c>
      <c r="BH563" s="105">
        <f>IF(N563="zníž. prenesená",J563,0)</f>
        <v>0</v>
      </c>
      <c r="BI563" s="105">
        <f>IF(N563="nulová",J563,0)</f>
        <v>0</v>
      </c>
      <c r="BJ563" s="18" t="s">
        <v>89</v>
      </c>
      <c r="BK563" s="188">
        <f>ROUND(I563*H563,3)</f>
        <v>0</v>
      </c>
      <c r="BL563" s="18" t="s">
        <v>530</v>
      </c>
      <c r="BM563" s="187" t="s">
        <v>4038</v>
      </c>
    </row>
    <row r="564" spans="1:65" s="2" customFormat="1" ht="33" customHeight="1">
      <c r="A564" s="35"/>
      <c r="B564" s="144"/>
      <c r="C564" s="176" t="s">
        <v>2951</v>
      </c>
      <c r="D564" s="176" t="s">
        <v>526</v>
      </c>
      <c r="E564" s="177" t="s">
        <v>6063</v>
      </c>
      <c r="F564" s="178" t="s">
        <v>6064</v>
      </c>
      <c r="G564" s="179" t="s">
        <v>529</v>
      </c>
      <c r="H564" s="180">
        <v>12</v>
      </c>
      <c r="I564" s="181"/>
      <c r="J564" s="180">
        <f>ROUND(I564*H564,3)</f>
        <v>0</v>
      </c>
      <c r="K564" s="182"/>
      <c r="L564" s="36"/>
      <c r="M564" s="183" t="s">
        <v>1</v>
      </c>
      <c r="N564" s="184" t="s">
        <v>42</v>
      </c>
      <c r="O564" s="61"/>
      <c r="P564" s="185">
        <f>O564*H564</f>
        <v>0</v>
      </c>
      <c r="Q564" s="185">
        <v>0</v>
      </c>
      <c r="R564" s="185">
        <f>Q564*H564</f>
        <v>0</v>
      </c>
      <c r="S564" s="185">
        <v>0</v>
      </c>
      <c r="T564" s="186">
        <f>S564*H564</f>
        <v>0</v>
      </c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R564" s="187" t="s">
        <v>530</v>
      </c>
      <c r="AT564" s="187" t="s">
        <v>526</v>
      </c>
      <c r="AU564" s="187" t="s">
        <v>89</v>
      </c>
      <c r="AY564" s="18" t="s">
        <v>524</v>
      </c>
      <c r="BE564" s="105">
        <f>IF(N564="základná",J564,0)</f>
        <v>0</v>
      </c>
      <c r="BF564" s="105">
        <f>IF(N564="znížená",J564,0)</f>
        <v>0</v>
      </c>
      <c r="BG564" s="105">
        <f>IF(N564="zákl. prenesená",J564,0)</f>
        <v>0</v>
      </c>
      <c r="BH564" s="105">
        <f>IF(N564="zníž. prenesená",J564,0)</f>
        <v>0</v>
      </c>
      <c r="BI564" s="105">
        <f>IF(N564="nulová",J564,0)</f>
        <v>0</v>
      </c>
      <c r="BJ564" s="18" t="s">
        <v>89</v>
      </c>
      <c r="BK564" s="188">
        <f>ROUND(I564*H564,3)</f>
        <v>0</v>
      </c>
      <c r="BL564" s="18" t="s">
        <v>530</v>
      </c>
      <c r="BM564" s="187" t="s">
        <v>4046</v>
      </c>
    </row>
    <row r="565" spans="1:65" s="2" customFormat="1" ht="16.5" customHeight="1">
      <c r="A565" s="35"/>
      <c r="B565" s="144"/>
      <c r="C565" s="176" t="s">
        <v>2958</v>
      </c>
      <c r="D565" s="176" t="s">
        <v>526</v>
      </c>
      <c r="E565" s="177" t="s">
        <v>6208</v>
      </c>
      <c r="F565" s="178" t="s">
        <v>5951</v>
      </c>
      <c r="G565" s="179" t="s">
        <v>4265</v>
      </c>
      <c r="H565" s="180">
        <v>81</v>
      </c>
      <c r="I565" s="181"/>
      <c r="J565" s="180">
        <f>ROUND(I565*H565,3)</f>
        <v>0</v>
      </c>
      <c r="K565" s="182"/>
      <c r="L565" s="36"/>
      <c r="M565" s="183" t="s">
        <v>1</v>
      </c>
      <c r="N565" s="184" t="s">
        <v>42</v>
      </c>
      <c r="O565" s="61"/>
      <c r="P565" s="185">
        <f>O565*H565</f>
        <v>0</v>
      </c>
      <c r="Q565" s="185">
        <v>0</v>
      </c>
      <c r="R565" s="185">
        <f>Q565*H565</f>
        <v>0</v>
      </c>
      <c r="S565" s="185">
        <v>0</v>
      </c>
      <c r="T565" s="186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187" t="s">
        <v>530</v>
      </c>
      <c r="AT565" s="187" t="s">
        <v>526</v>
      </c>
      <c r="AU565" s="187" t="s">
        <v>89</v>
      </c>
      <c r="AY565" s="18" t="s">
        <v>524</v>
      </c>
      <c r="BE565" s="105">
        <f>IF(N565="základná",J565,0)</f>
        <v>0</v>
      </c>
      <c r="BF565" s="105">
        <f>IF(N565="znížená",J565,0)</f>
        <v>0</v>
      </c>
      <c r="BG565" s="105">
        <f>IF(N565="zákl. prenesená",J565,0)</f>
        <v>0</v>
      </c>
      <c r="BH565" s="105">
        <f>IF(N565="zníž. prenesená",J565,0)</f>
        <v>0</v>
      </c>
      <c r="BI565" s="105">
        <f>IF(N565="nulová",J565,0)</f>
        <v>0</v>
      </c>
      <c r="BJ565" s="18" t="s">
        <v>89</v>
      </c>
      <c r="BK565" s="188">
        <f>ROUND(I565*H565,3)</f>
        <v>0</v>
      </c>
      <c r="BL565" s="18" t="s">
        <v>530</v>
      </c>
      <c r="BM565" s="187" t="s">
        <v>4054</v>
      </c>
    </row>
    <row r="566" spans="1:65" s="2" customFormat="1" ht="28.8">
      <c r="A566" s="35"/>
      <c r="B566" s="36"/>
      <c r="C566" s="35"/>
      <c r="D566" s="190" t="s">
        <v>3212</v>
      </c>
      <c r="E566" s="35"/>
      <c r="F566" s="231" t="s">
        <v>6209</v>
      </c>
      <c r="G566" s="35"/>
      <c r="H566" s="35"/>
      <c r="I566" s="145"/>
      <c r="J566" s="35"/>
      <c r="K566" s="35"/>
      <c r="L566" s="36"/>
      <c r="M566" s="232"/>
      <c r="N566" s="233"/>
      <c r="O566" s="61"/>
      <c r="P566" s="61"/>
      <c r="Q566" s="61"/>
      <c r="R566" s="61"/>
      <c r="S566" s="61"/>
      <c r="T566" s="62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T566" s="18" t="s">
        <v>3212</v>
      </c>
      <c r="AU566" s="18" t="s">
        <v>89</v>
      </c>
    </row>
    <row r="567" spans="1:65" s="2" customFormat="1" ht="16.5" customHeight="1">
      <c r="A567" s="35"/>
      <c r="B567" s="144"/>
      <c r="C567" s="176" t="s">
        <v>2967</v>
      </c>
      <c r="D567" s="176" t="s">
        <v>526</v>
      </c>
      <c r="E567" s="177" t="s">
        <v>6210</v>
      </c>
      <c r="F567" s="178" t="s">
        <v>6211</v>
      </c>
      <c r="G567" s="179" t="s">
        <v>879</v>
      </c>
      <c r="H567" s="180">
        <v>3</v>
      </c>
      <c r="I567" s="181"/>
      <c r="J567" s="180">
        <f>ROUND(I567*H567,3)</f>
        <v>0</v>
      </c>
      <c r="K567" s="182"/>
      <c r="L567" s="36"/>
      <c r="M567" s="183" t="s">
        <v>1</v>
      </c>
      <c r="N567" s="184" t="s">
        <v>42</v>
      </c>
      <c r="O567" s="61"/>
      <c r="P567" s="185">
        <f>O567*H567</f>
        <v>0</v>
      </c>
      <c r="Q567" s="185">
        <v>0</v>
      </c>
      <c r="R567" s="185">
        <f>Q567*H567</f>
        <v>0</v>
      </c>
      <c r="S567" s="185">
        <v>0</v>
      </c>
      <c r="T567" s="186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187" t="s">
        <v>530</v>
      </c>
      <c r="AT567" s="187" t="s">
        <v>526</v>
      </c>
      <c r="AU567" s="187" t="s">
        <v>89</v>
      </c>
      <c r="AY567" s="18" t="s">
        <v>524</v>
      </c>
      <c r="BE567" s="105">
        <f>IF(N567="základná",J567,0)</f>
        <v>0</v>
      </c>
      <c r="BF567" s="105">
        <f>IF(N567="znížená",J567,0)</f>
        <v>0</v>
      </c>
      <c r="BG567" s="105">
        <f>IF(N567="zákl. prenesená",J567,0)</f>
        <v>0</v>
      </c>
      <c r="BH567" s="105">
        <f>IF(N567="zníž. prenesená",J567,0)</f>
        <v>0</v>
      </c>
      <c r="BI567" s="105">
        <f>IF(N567="nulová",J567,0)</f>
        <v>0</v>
      </c>
      <c r="BJ567" s="18" t="s">
        <v>89</v>
      </c>
      <c r="BK567" s="188">
        <f>ROUND(I567*H567,3)</f>
        <v>0</v>
      </c>
      <c r="BL567" s="18" t="s">
        <v>530</v>
      </c>
      <c r="BM567" s="187" t="s">
        <v>4062</v>
      </c>
    </row>
    <row r="568" spans="1:65" s="12" customFormat="1" ht="22.95" customHeight="1">
      <c r="B568" s="163"/>
      <c r="D568" s="164" t="s">
        <v>75</v>
      </c>
      <c r="E568" s="174" t="s">
        <v>6212</v>
      </c>
      <c r="F568" s="174" t="s">
        <v>6213</v>
      </c>
      <c r="I568" s="166"/>
      <c r="J568" s="175">
        <f>BK568</f>
        <v>0</v>
      </c>
      <c r="L568" s="163"/>
      <c r="M568" s="168"/>
      <c r="N568" s="169"/>
      <c r="O568" s="169"/>
      <c r="P568" s="170">
        <f>P569</f>
        <v>0</v>
      </c>
      <c r="Q568" s="169"/>
      <c r="R568" s="170">
        <f>R569</f>
        <v>0</v>
      </c>
      <c r="S568" s="169"/>
      <c r="T568" s="171">
        <f>T569</f>
        <v>0</v>
      </c>
      <c r="AR568" s="164" t="s">
        <v>83</v>
      </c>
      <c r="AT568" s="172" t="s">
        <v>75</v>
      </c>
      <c r="AU568" s="172" t="s">
        <v>83</v>
      </c>
      <c r="AY568" s="164" t="s">
        <v>524</v>
      </c>
      <c r="BK568" s="173">
        <f>BK569</f>
        <v>0</v>
      </c>
    </row>
    <row r="569" spans="1:65" s="2" customFormat="1" ht="16.5" customHeight="1">
      <c r="A569" s="35"/>
      <c r="B569" s="144"/>
      <c r="C569" s="176" t="s">
        <v>2974</v>
      </c>
      <c r="D569" s="176" t="s">
        <v>526</v>
      </c>
      <c r="E569" s="177" t="s">
        <v>6214</v>
      </c>
      <c r="F569" s="178" t="s">
        <v>6215</v>
      </c>
      <c r="G569" s="179" t="s">
        <v>879</v>
      </c>
      <c r="H569" s="180">
        <v>1</v>
      </c>
      <c r="I569" s="181"/>
      <c r="J569" s="180">
        <f>ROUND(I569*H569,3)</f>
        <v>0</v>
      </c>
      <c r="K569" s="182"/>
      <c r="L569" s="36"/>
      <c r="M569" s="183" t="s">
        <v>1</v>
      </c>
      <c r="N569" s="184" t="s">
        <v>42</v>
      </c>
      <c r="O569" s="61"/>
      <c r="P569" s="185">
        <f>O569*H569</f>
        <v>0</v>
      </c>
      <c r="Q569" s="185">
        <v>0</v>
      </c>
      <c r="R569" s="185">
        <f>Q569*H569</f>
        <v>0</v>
      </c>
      <c r="S569" s="185">
        <v>0</v>
      </c>
      <c r="T569" s="186">
        <f>S569*H569</f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187" t="s">
        <v>530</v>
      </c>
      <c r="AT569" s="187" t="s">
        <v>526</v>
      </c>
      <c r="AU569" s="187" t="s">
        <v>89</v>
      </c>
      <c r="AY569" s="18" t="s">
        <v>524</v>
      </c>
      <c r="BE569" s="105">
        <f>IF(N569="základná",J569,0)</f>
        <v>0</v>
      </c>
      <c r="BF569" s="105">
        <f>IF(N569="znížená",J569,0)</f>
        <v>0</v>
      </c>
      <c r="BG569" s="105">
        <f>IF(N569="zákl. prenesená",J569,0)</f>
        <v>0</v>
      </c>
      <c r="BH569" s="105">
        <f>IF(N569="zníž. prenesená",J569,0)</f>
        <v>0</v>
      </c>
      <c r="BI569" s="105">
        <f>IF(N569="nulová",J569,0)</f>
        <v>0</v>
      </c>
      <c r="BJ569" s="18" t="s">
        <v>89</v>
      </c>
      <c r="BK569" s="188">
        <f>ROUND(I569*H569,3)</f>
        <v>0</v>
      </c>
      <c r="BL569" s="18" t="s">
        <v>530</v>
      </c>
      <c r="BM569" s="187" t="s">
        <v>4070</v>
      </c>
    </row>
    <row r="570" spans="1:65" s="12" customFormat="1" ht="25.95" customHeight="1">
      <c r="B570" s="163"/>
      <c r="D570" s="164" t="s">
        <v>75</v>
      </c>
      <c r="E570" s="165" t="s">
        <v>6216</v>
      </c>
      <c r="F570" s="165" t="s">
        <v>4824</v>
      </c>
      <c r="I570" s="166"/>
      <c r="J570" s="167">
        <f>BK570</f>
        <v>0</v>
      </c>
      <c r="L570" s="163"/>
      <c r="M570" s="168"/>
      <c r="N570" s="169"/>
      <c r="O570" s="169"/>
      <c r="P570" s="170">
        <f>P571</f>
        <v>0</v>
      </c>
      <c r="Q570" s="169"/>
      <c r="R570" s="170">
        <f>R571</f>
        <v>0</v>
      </c>
      <c r="S570" s="169"/>
      <c r="T570" s="171">
        <f>T571</f>
        <v>0</v>
      </c>
      <c r="AR570" s="164" t="s">
        <v>530</v>
      </c>
      <c r="AT570" s="172" t="s">
        <v>75</v>
      </c>
      <c r="AU570" s="172" t="s">
        <v>76</v>
      </c>
      <c r="AY570" s="164" t="s">
        <v>524</v>
      </c>
      <c r="BK570" s="173">
        <f>BK571</f>
        <v>0</v>
      </c>
    </row>
    <row r="571" spans="1:65" s="12" customFormat="1" ht="22.95" customHeight="1">
      <c r="B571" s="163"/>
      <c r="D571" s="164" t="s">
        <v>75</v>
      </c>
      <c r="E571" s="174" t="s">
        <v>6217</v>
      </c>
      <c r="F571" s="174" t="s">
        <v>6218</v>
      </c>
      <c r="I571" s="166"/>
      <c r="J571" s="175">
        <f>BK571</f>
        <v>0</v>
      </c>
      <c r="L571" s="163"/>
      <c r="M571" s="168"/>
      <c r="N571" s="169"/>
      <c r="O571" s="169"/>
      <c r="P571" s="170">
        <f>SUM(P572:P577)</f>
        <v>0</v>
      </c>
      <c r="Q571" s="169"/>
      <c r="R571" s="170">
        <f>SUM(R572:R577)</f>
        <v>0</v>
      </c>
      <c r="S571" s="169"/>
      <c r="T571" s="171">
        <f>SUM(T572:T577)</f>
        <v>0</v>
      </c>
      <c r="AR571" s="164" t="s">
        <v>83</v>
      </c>
      <c r="AT571" s="172" t="s">
        <v>75</v>
      </c>
      <c r="AU571" s="172" t="s">
        <v>83</v>
      </c>
      <c r="AY571" s="164" t="s">
        <v>524</v>
      </c>
      <c r="BK571" s="173">
        <f>SUM(BK572:BK577)</f>
        <v>0</v>
      </c>
    </row>
    <row r="572" spans="1:65" s="2" customFormat="1" ht="16.5" customHeight="1">
      <c r="A572" s="35"/>
      <c r="B572" s="144"/>
      <c r="C572" s="176" t="s">
        <v>3003</v>
      </c>
      <c r="D572" s="176" t="s">
        <v>526</v>
      </c>
      <c r="E572" s="177" t="s">
        <v>6219</v>
      </c>
      <c r="F572" s="178" t="s">
        <v>6220</v>
      </c>
      <c r="G572" s="179" t="s">
        <v>879</v>
      </c>
      <c r="H572" s="180">
        <v>1</v>
      </c>
      <c r="I572" s="181"/>
      <c r="J572" s="180">
        <f t="shared" ref="J572:J577" si="65">ROUND(I572*H572,3)</f>
        <v>0</v>
      </c>
      <c r="K572" s="182"/>
      <c r="L572" s="36"/>
      <c r="M572" s="183" t="s">
        <v>1</v>
      </c>
      <c r="N572" s="184" t="s">
        <v>42</v>
      </c>
      <c r="O572" s="61"/>
      <c r="P572" s="185">
        <f t="shared" ref="P572:P577" si="66">O572*H572</f>
        <v>0</v>
      </c>
      <c r="Q572" s="185">
        <v>0</v>
      </c>
      <c r="R572" s="185">
        <f t="shared" ref="R572:R577" si="67">Q572*H572</f>
        <v>0</v>
      </c>
      <c r="S572" s="185">
        <v>0</v>
      </c>
      <c r="T572" s="186">
        <f t="shared" ref="T572:T577" si="68">S572*H572</f>
        <v>0</v>
      </c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R572" s="187" t="s">
        <v>530</v>
      </c>
      <c r="AT572" s="187" t="s">
        <v>526</v>
      </c>
      <c r="AU572" s="187" t="s">
        <v>89</v>
      </c>
      <c r="AY572" s="18" t="s">
        <v>524</v>
      </c>
      <c r="BE572" s="105">
        <f t="shared" ref="BE572:BE577" si="69">IF(N572="základná",J572,0)</f>
        <v>0</v>
      </c>
      <c r="BF572" s="105">
        <f t="shared" ref="BF572:BF577" si="70">IF(N572="znížená",J572,0)</f>
        <v>0</v>
      </c>
      <c r="BG572" s="105">
        <f t="shared" ref="BG572:BG577" si="71">IF(N572="zákl. prenesená",J572,0)</f>
        <v>0</v>
      </c>
      <c r="BH572" s="105">
        <f t="shared" ref="BH572:BH577" si="72">IF(N572="zníž. prenesená",J572,0)</f>
        <v>0</v>
      </c>
      <c r="BI572" s="105">
        <f t="shared" ref="BI572:BI577" si="73">IF(N572="nulová",J572,0)</f>
        <v>0</v>
      </c>
      <c r="BJ572" s="18" t="s">
        <v>89</v>
      </c>
      <c r="BK572" s="188">
        <f t="shared" ref="BK572:BK577" si="74">ROUND(I572*H572,3)</f>
        <v>0</v>
      </c>
      <c r="BL572" s="18" t="s">
        <v>530</v>
      </c>
      <c r="BM572" s="187" t="s">
        <v>4078</v>
      </c>
    </row>
    <row r="573" spans="1:65" s="2" customFormat="1" ht="16.5" customHeight="1">
      <c r="A573" s="35"/>
      <c r="B573" s="144"/>
      <c r="C573" s="176" t="s">
        <v>3008</v>
      </c>
      <c r="D573" s="176" t="s">
        <v>526</v>
      </c>
      <c r="E573" s="177" t="s">
        <v>6221</v>
      </c>
      <c r="F573" s="178" t="s">
        <v>6222</v>
      </c>
      <c r="G573" s="179" t="s">
        <v>879</v>
      </c>
      <c r="H573" s="180">
        <v>1</v>
      </c>
      <c r="I573" s="181"/>
      <c r="J573" s="180">
        <f t="shared" si="65"/>
        <v>0</v>
      </c>
      <c r="K573" s="182"/>
      <c r="L573" s="36"/>
      <c r="M573" s="183" t="s">
        <v>1</v>
      </c>
      <c r="N573" s="184" t="s">
        <v>42</v>
      </c>
      <c r="O573" s="61"/>
      <c r="P573" s="185">
        <f t="shared" si="66"/>
        <v>0</v>
      </c>
      <c r="Q573" s="185">
        <v>0</v>
      </c>
      <c r="R573" s="185">
        <f t="shared" si="67"/>
        <v>0</v>
      </c>
      <c r="S573" s="185">
        <v>0</v>
      </c>
      <c r="T573" s="186">
        <f t="shared" si="68"/>
        <v>0</v>
      </c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R573" s="187" t="s">
        <v>530</v>
      </c>
      <c r="AT573" s="187" t="s">
        <v>526</v>
      </c>
      <c r="AU573" s="187" t="s">
        <v>89</v>
      </c>
      <c r="AY573" s="18" t="s">
        <v>524</v>
      </c>
      <c r="BE573" s="105">
        <f t="shared" si="69"/>
        <v>0</v>
      </c>
      <c r="BF573" s="105">
        <f t="shared" si="70"/>
        <v>0</v>
      </c>
      <c r="BG573" s="105">
        <f t="shared" si="71"/>
        <v>0</v>
      </c>
      <c r="BH573" s="105">
        <f t="shared" si="72"/>
        <v>0</v>
      </c>
      <c r="BI573" s="105">
        <f t="shared" si="73"/>
        <v>0</v>
      </c>
      <c r="BJ573" s="18" t="s">
        <v>89</v>
      </c>
      <c r="BK573" s="188">
        <f t="shared" si="74"/>
        <v>0</v>
      </c>
      <c r="BL573" s="18" t="s">
        <v>530</v>
      </c>
      <c r="BM573" s="187" t="s">
        <v>4086</v>
      </c>
    </row>
    <row r="574" spans="1:65" s="2" customFormat="1" ht="16.5" customHeight="1">
      <c r="A574" s="35"/>
      <c r="B574" s="144"/>
      <c r="C574" s="176" t="s">
        <v>3017</v>
      </c>
      <c r="D574" s="176" t="s">
        <v>526</v>
      </c>
      <c r="E574" s="177" t="s">
        <v>6223</v>
      </c>
      <c r="F574" s="178" t="s">
        <v>6224</v>
      </c>
      <c r="G574" s="179" t="s">
        <v>879</v>
      </c>
      <c r="H574" s="180">
        <v>1</v>
      </c>
      <c r="I574" s="181"/>
      <c r="J574" s="180">
        <f t="shared" si="65"/>
        <v>0</v>
      </c>
      <c r="K574" s="182"/>
      <c r="L574" s="36"/>
      <c r="M574" s="183" t="s">
        <v>1</v>
      </c>
      <c r="N574" s="184" t="s">
        <v>42</v>
      </c>
      <c r="O574" s="61"/>
      <c r="P574" s="185">
        <f t="shared" si="66"/>
        <v>0</v>
      </c>
      <c r="Q574" s="185">
        <v>0</v>
      </c>
      <c r="R574" s="185">
        <f t="shared" si="67"/>
        <v>0</v>
      </c>
      <c r="S574" s="185">
        <v>0</v>
      </c>
      <c r="T574" s="186">
        <f t="shared" si="68"/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187" t="s">
        <v>530</v>
      </c>
      <c r="AT574" s="187" t="s">
        <v>526</v>
      </c>
      <c r="AU574" s="187" t="s">
        <v>89</v>
      </c>
      <c r="AY574" s="18" t="s">
        <v>524</v>
      </c>
      <c r="BE574" s="105">
        <f t="shared" si="69"/>
        <v>0</v>
      </c>
      <c r="BF574" s="105">
        <f t="shared" si="70"/>
        <v>0</v>
      </c>
      <c r="BG574" s="105">
        <f t="shared" si="71"/>
        <v>0</v>
      </c>
      <c r="BH574" s="105">
        <f t="shared" si="72"/>
        <v>0</v>
      </c>
      <c r="BI574" s="105">
        <f t="shared" si="73"/>
        <v>0</v>
      </c>
      <c r="BJ574" s="18" t="s">
        <v>89</v>
      </c>
      <c r="BK574" s="188">
        <f t="shared" si="74"/>
        <v>0</v>
      </c>
      <c r="BL574" s="18" t="s">
        <v>530</v>
      </c>
      <c r="BM574" s="187" t="s">
        <v>4094</v>
      </c>
    </row>
    <row r="575" spans="1:65" s="2" customFormat="1" ht="16.5" customHeight="1">
      <c r="A575" s="35"/>
      <c r="B575" s="144"/>
      <c r="C575" s="176" t="s">
        <v>3023</v>
      </c>
      <c r="D575" s="176" t="s">
        <v>526</v>
      </c>
      <c r="E575" s="177" t="s">
        <v>6225</v>
      </c>
      <c r="F575" s="178" t="s">
        <v>6226</v>
      </c>
      <c r="G575" s="179" t="s">
        <v>879</v>
      </c>
      <c r="H575" s="180">
        <v>1</v>
      </c>
      <c r="I575" s="181"/>
      <c r="J575" s="180">
        <f t="shared" si="65"/>
        <v>0</v>
      </c>
      <c r="K575" s="182"/>
      <c r="L575" s="36"/>
      <c r="M575" s="183" t="s">
        <v>1</v>
      </c>
      <c r="N575" s="184" t="s">
        <v>42</v>
      </c>
      <c r="O575" s="61"/>
      <c r="P575" s="185">
        <f t="shared" si="66"/>
        <v>0</v>
      </c>
      <c r="Q575" s="185">
        <v>0</v>
      </c>
      <c r="R575" s="185">
        <f t="shared" si="67"/>
        <v>0</v>
      </c>
      <c r="S575" s="185">
        <v>0</v>
      </c>
      <c r="T575" s="186">
        <f t="shared" si="68"/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187" t="s">
        <v>530</v>
      </c>
      <c r="AT575" s="187" t="s">
        <v>526</v>
      </c>
      <c r="AU575" s="187" t="s">
        <v>89</v>
      </c>
      <c r="AY575" s="18" t="s">
        <v>524</v>
      </c>
      <c r="BE575" s="105">
        <f t="shared" si="69"/>
        <v>0</v>
      </c>
      <c r="BF575" s="105">
        <f t="shared" si="70"/>
        <v>0</v>
      </c>
      <c r="BG575" s="105">
        <f t="shared" si="71"/>
        <v>0</v>
      </c>
      <c r="BH575" s="105">
        <f t="shared" si="72"/>
        <v>0</v>
      </c>
      <c r="BI575" s="105">
        <f t="shared" si="73"/>
        <v>0</v>
      </c>
      <c r="BJ575" s="18" t="s">
        <v>89</v>
      </c>
      <c r="BK575" s="188">
        <f t="shared" si="74"/>
        <v>0</v>
      </c>
      <c r="BL575" s="18" t="s">
        <v>530</v>
      </c>
      <c r="BM575" s="187" t="s">
        <v>4102</v>
      </c>
    </row>
    <row r="576" spans="1:65" s="2" customFormat="1" ht="16.5" customHeight="1">
      <c r="A576" s="35"/>
      <c r="B576" s="144"/>
      <c r="C576" s="176" t="s">
        <v>3028</v>
      </c>
      <c r="D576" s="176" t="s">
        <v>526</v>
      </c>
      <c r="E576" s="177" t="s">
        <v>6227</v>
      </c>
      <c r="F576" s="178" t="s">
        <v>6228</v>
      </c>
      <c r="G576" s="179" t="s">
        <v>4809</v>
      </c>
      <c r="H576" s="180">
        <v>72</v>
      </c>
      <c r="I576" s="181"/>
      <c r="J576" s="180">
        <f t="shared" si="65"/>
        <v>0</v>
      </c>
      <c r="K576" s="182"/>
      <c r="L576" s="36"/>
      <c r="M576" s="183" t="s">
        <v>1</v>
      </c>
      <c r="N576" s="184" t="s">
        <v>42</v>
      </c>
      <c r="O576" s="61"/>
      <c r="P576" s="185">
        <f t="shared" si="66"/>
        <v>0</v>
      </c>
      <c r="Q576" s="185">
        <v>0</v>
      </c>
      <c r="R576" s="185">
        <f t="shared" si="67"/>
        <v>0</v>
      </c>
      <c r="S576" s="185">
        <v>0</v>
      </c>
      <c r="T576" s="186">
        <f t="shared" si="68"/>
        <v>0</v>
      </c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R576" s="187" t="s">
        <v>530</v>
      </c>
      <c r="AT576" s="187" t="s">
        <v>526</v>
      </c>
      <c r="AU576" s="187" t="s">
        <v>89</v>
      </c>
      <c r="AY576" s="18" t="s">
        <v>524</v>
      </c>
      <c r="BE576" s="105">
        <f t="shared" si="69"/>
        <v>0</v>
      </c>
      <c r="BF576" s="105">
        <f t="shared" si="70"/>
        <v>0</v>
      </c>
      <c r="BG576" s="105">
        <f t="shared" si="71"/>
        <v>0</v>
      </c>
      <c r="BH576" s="105">
        <f t="shared" si="72"/>
        <v>0</v>
      </c>
      <c r="BI576" s="105">
        <f t="shared" si="73"/>
        <v>0</v>
      </c>
      <c r="BJ576" s="18" t="s">
        <v>89</v>
      </c>
      <c r="BK576" s="188">
        <f t="shared" si="74"/>
        <v>0</v>
      </c>
      <c r="BL576" s="18" t="s">
        <v>530</v>
      </c>
      <c r="BM576" s="187" t="s">
        <v>4110</v>
      </c>
    </row>
    <row r="577" spans="1:65" s="2" customFormat="1" ht="16.5" customHeight="1">
      <c r="A577" s="35"/>
      <c r="B577" s="144"/>
      <c r="C577" s="176" t="s">
        <v>3054</v>
      </c>
      <c r="D577" s="176" t="s">
        <v>526</v>
      </c>
      <c r="E577" s="177" t="s">
        <v>6229</v>
      </c>
      <c r="F577" s="178" t="s">
        <v>6230</v>
      </c>
      <c r="G577" s="179" t="s">
        <v>4809</v>
      </c>
      <c r="H577" s="180">
        <v>16</v>
      </c>
      <c r="I577" s="181"/>
      <c r="J577" s="180">
        <f t="shared" si="65"/>
        <v>0</v>
      </c>
      <c r="K577" s="182"/>
      <c r="L577" s="36"/>
      <c r="M577" s="242" t="s">
        <v>1</v>
      </c>
      <c r="N577" s="243" t="s">
        <v>42</v>
      </c>
      <c r="O577" s="239"/>
      <c r="P577" s="240">
        <f t="shared" si="66"/>
        <v>0</v>
      </c>
      <c r="Q577" s="240">
        <v>0</v>
      </c>
      <c r="R577" s="240">
        <f t="shared" si="67"/>
        <v>0</v>
      </c>
      <c r="S577" s="240">
        <v>0</v>
      </c>
      <c r="T577" s="241">
        <f t="shared" si="68"/>
        <v>0</v>
      </c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R577" s="187" t="s">
        <v>530</v>
      </c>
      <c r="AT577" s="187" t="s">
        <v>526</v>
      </c>
      <c r="AU577" s="187" t="s">
        <v>89</v>
      </c>
      <c r="AY577" s="18" t="s">
        <v>524</v>
      </c>
      <c r="BE577" s="105">
        <f t="shared" si="69"/>
        <v>0</v>
      </c>
      <c r="BF577" s="105">
        <f t="shared" si="70"/>
        <v>0</v>
      </c>
      <c r="BG577" s="105">
        <f t="shared" si="71"/>
        <v>0</v>
      </c>
      <c r="BH577" s="105">
        <f t="shared" si="72"/>
        <v>0</v>
      </c>
      <c r="BI577" s="105">
        <f t="shared" si="73"/>
        <v>0</v>
      </c>
      <c r="BJ577" s="18" t="s">
        <v>89</v>
      </c>
      <c r="BK577" s="188">
        <f t="shared" si="74"/>
        <v>0</v>
      </c>
      <c r="BL577" s="18" t="s">
        <v>530</v>
      </c>
      <c r="BM577" s="187" t="s">
        <v>4118</v>
      </c>
    </row>
    <row r="578" spans="1:65" s="2" customFormat="1" ht="6.9" customHeight="1">
      <c r="A578" s="35"/>
      <c r="B578" s="50"/>
      <c r="C578" s="51"/>
      <c r="D578" s="51"/>
      <c r="E578" s="51"/>
      <c r="F578" s="51"/>
      <c r="G578" s="51"/>
      <c r="H578" s="51"/>
      <c r="I578" s="51"/>
      <c r="J578" s="51"/>
      <c r="K578" s="51"/>
      <c r="L578" s="36"/>
      <c r="M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</row>
  </sheetData>
  <autoFilter ref="C218:K577" xr:uid="{00000000-0009-0000-0000-000005000000}"/>
  <mergeCells count="17">
    <mergeCell ref="E20:H20"/>
    <mergeCell ref="E29:H29"/>
    <mergeCell ref="E211:H211"/>
    <mergeCell ref="L2:V2"/>
    <mergeCell ref="D193:F193"/>
    <mergeCell ref="D194:F194"/>
    <mergeCell ref="D195:F195"/>
    <mergeCell ref="E207:H207"/>
    <mergeCell ref="E209:H209"/>
    <mergeCell ref="E85:H85"/>
    <mergeCell ref="E87:H87"/>
    <mergeCell ref="E89:H89"/>
    <mergeCell ref="D191:F191"/>
    <mergeCell ref="D192:F192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73"/>
  <sheetViews>
    <sheetView showGridLines="0" topLeftCell="A108" workbookViewId="0">
      <selection activeCell="X367" sqref="X36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105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187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6231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ROUND((SUM(BE112:BE119) + SUM(BE141:BE372)),  2)</f>
        <v>0</v>
      </c>
      <c r="G37" s="35"/>
      <c r="H37" s="35"/>
      <c r="I37" s="121">
        <v>0.2</v>
      </c>
      <c r="J37" s="120">
        <f>ROUND(((SUM(BE112:BE119) + SUM(BE141:BE372))*I37),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ROUND((SUM(BF112:BF119) + SUM(BF141:BF372)),  2)</f>
        <v>0</v>
      </c>
      <c r="G38" s="35"/>
      <c r="H38" s="35"/>
      <c r="I38" s="121">
        <v>0.2</v>
      </c>
      <c r="J38" s="120">
        <f>ROUND(((SUM(BF112:BF119) + SUM(BF141:BF372))*I38),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ROUND((SUM(BG112:BG119) + SUM(BG141:BG372)),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ROUND((SUM(BH112:BH119) + SUM(BH141:BH372)),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ROUND((SUM(BI112:BI119) + SUM(BI141:BI372)),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187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01.13 - Zdravotechnika SO 01 - Základná škola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J141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J142</f>
        <v>0</v>
      </c>
      <c r="L99" s="132"/>
    </row>
    <row r="100" spans="1:47" s="10" customFormat="1" ht="19.95" customHeight="1">
      <c r="B100" s="137"/>
      <c r="D100" s="138" t="s">
        <v>459</v>
      </c>
      <c r="E100" s="139"/>
      <c r="F100" s="139"/>
      <c r="G100" s="139"/>
      <c r="H100" s="139"/>
      <c r="I100" s="139"/>
      <c r="J100" s="140">
        <f>J143</f>
        <v>0</v>
      </c>
      <c r="L100" s="137"/>
    </row>
    <row r="101" spans="1:47" s="10" customFormat="1" ht="19.95" customHeight="1">
      <c r="B101" s="137"/>
      <c r="D101" s="138" t="s">
        <v>471</v>
      </c>
      <c r="E101" s="139"/>
      <c r="F101" s="139"/>
      <c r="G101" s="139"/>
      <c r="H101" s="139"/>
      <c r="I101" s="139"/>
      <c r="J101" s="140">
        <f>J155</f>
        <v>0</v>
      </c>
      <c r="L101" s="137"/>
    </row>
    <row r="102" spans="1:47" s="10" customFormat="1" ht="19.95" customHeight="1">
      <c r="B102" s="137"/>
      <c r="D102" s="138" t="s">
        <v>478</v>
      </c>
      <c r="E102" s="139"/>
      <c r="F102" s="139"/>
      <c r="G102" s="139"/>
      <c r="H102" s="139"/>
      <c r="I102" s="139"/>
      <c r="J102" s="140">
        <f>J157</f>
        <v>0</v>
      </c>
      <c r="L102" s="137"/>
    </row>
    <row r="103" spans="1:47" s="9" customFormat="1" ht="24.9" customHeight="1">
      <c r="B103" s="132"/>
      <c r="D103" s="133" t="s">
        <v>479</v>
      </c>
      <c r="E103" s="134"/>
      <c r="F103" s="134"/>
      <c r="G103" s="134"/>
      <c r="H103" s="134"/>
      <c r="I103" s="134"/>
      <c r="J103" s="135">
        <f>J159</f>
        <v>0</v>
      </c>
      <c r="L103" s="132"/>
    </row>
    <row r="104" spans="1:47" s="10" customFormat="1" ht="19.95" customHeight="1">
      <c r="B104" s="137"/>
      <c r="D104" s="138" t="s">
        <v>482</v>
      </c>
      <c r="E104" s="139"/>
      <c r="F104" s="139"/>
      <c r="G104" s="139"/>
      <c r="H104" s="139"/>
      <c r="I104" s="139"/>
      <c r="J104" s="140">
        <f>J160</f>
        <v>0</v>
      </c>
      <c r="L104" s="137"/>
    </row>
    <row r="105" spans="1:47" s="10" customFormat="1" ht="19.95" customHeight="1">
      <c r="B105" s="137"/>
      <c r="D105" s="138" t="s">
        <v>6232</v>
      </c>
      <c r="E105" s="139"/>
      <c r="F105" s="139"/>
      <c r="G105" s="139"/>
      <c r="H105" s="139"/>
      <c r="I105" s="139"/>
      <c r="J105" s="140">
        <f>J184</f>
        <v>0</v>
      </c>
      <c r="L105" s="137"/>
    </row>
    <row r="106" spans="1:47" s="10" customFormat="1" ht="19.95" customHeight="1">
      <c r="B106" s="137"/>
      <c r="D106" s="138" t="s">
        <v>483</v>
      </c>
      <c r="E106" s="139"/>
      <c r="F106" s="139"/>
      <c r="G106" s="139"/>
      <c r="H106" s="139"/>
      <c r="I106" s="139"/>
      <c r="J106" s="140">
        <f>J227</f>
        <v>0</v>
      </c>
      <c r="L106" s="137"/>
    </row>
    <row r="107" spans="1:47" s="10" customFormat="1" ht="19.95" customHeight="1">
      <c r="B107" s="137"/>
      <c r="D107" s="138" t="s">
        <v>6233</v>
      </c>
      <c r="E107" s="139"/>
      <c r="F107" s="139"/>
      <c r="G107" s="139"/>
      <c r="H107" s="139"/>
      <c r="I107" s="139"/>
      <c r="J107" s="140">
        <f>J293</f>
        <v>0</v>
      </c>
      <c r="L107" s="137"/>
    </row>
    <row r="108" spans="1:47" s="10" customFormat="1" ht="19.95" customHeight="1">
      <c r="B108" s="137"/>
      <c r="D108" s="138" t="s">
        <v>6234</v>
      </c>
      <c r="E108" s="139"/>
      <c r="F108" s="139"/>
      <c r="G108" s="139"/>
      <c r="H108" s="139"/>
      <c r="I108" s="139"/>
      <c r="J108" s="140">
        <f>J354</f>
        <v>0</v>
      </c>
      <c r="L108" s="137"/>
    </row>
    <row r="109" spans="1:47" s="10" customFormat="1" ht="19.95" customHeight="1">
      <c r="B109" s="137"/>
      <c r="D109" s="138" t="s">
        <v>488</v>
      </c>
      <c r="E109" s="139"/>
      <c r="F109" s="139"/>
      <c r="G109" s="139"/>
      <c r="H109" s="139"/>
      <c r="I109" s="139"/>
      <c r="J109" s="140">
        <f>J360</f>
        <v>0</v>
      </c>
      <c r="L109" s="137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hidden="1" customHeight="1">
      <c r="A112" s="35"/>
      <c r="B112" s="36"/>
      <c r="C112" s="131" t="s">
        <v>501</v>
      </c>
      <c r="D112" s="35"/>
      <c r="E112" s="35"/>
      <c r="F112" s="35"/>
      <c r="G112" s="35"/>
      <c r="H112" s="35"/>
      <c r="I112" s="35"/>
      <c r="J112" s="142">
        <f>ROUND(J113 + J114 + J115 + J116 + J117 + J118,2)</f>
        <v>0</v>
      </c>
      <c r="K112" s="35"/>
      <c r="L112" s="45"/>
      <c r="N112" s="143" t="s">
        <v>40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hidden="1" customHeight="1">
      <c r="A113" s="35"/>
      <c r="B113" s="144"/>
      <c r="C113" s="145"/>
      <c r="D113" s="292" t="s">
        <v>502</v>
      </c>
      <c r="E113" s="330"/>
      <c r="F113" s="330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503</v>
      </c>
      <c r="AZ113" s="148"/>
      <c r="BA113" s="148"/>
      <c r="BB113" s="148"/>
      <c r="BC113" s="148"/>
      <c r="BD113" s="148"/>
      <c r="BE113" s="151">
        <f t="shared" ref="BE113:BE118" si="0">IF(N113="základná",J113,0)</f>
        <v>0</v>
      </c>
      <c r="BF113" s="151">
        <f t="shared" ref="BF113:BF118" si="1">IF(N113="znížená",J113,0)</f>
        <v>0</v>
      </c>
      <c r="BG113" s="151">
        <f t="shared" ref="BG113:BG118" si="2">IF(N113="zákl. prenesená",J113,0)</f>
        <v>0</v>
      </c>
      <c r="BH113" s="151">
        <f t="shared" ref="BH113:BH118" si="3">IF(N113="zníž. prenesená",J113,0)</f>
        <v>0</v>
      </c>
      <c r="BI113" s="151">
        <f t="shared" ref="BI113:BI118" si="4">IF(N113="nulová",J113,0)</f>
        <v>0</v>
      </c>
      <c r="BJ113" s="150" t="s">
        <v>89</v>
      </c>
      <c r="BK113" s="148"/>
      <c r="BL113" s="148"/>
      <c r="BM113" s="148"/>
    </row>
    <row r="114" spans="1:65" s="2" customFormat="1" ht="18" hidden="1" customHeight="1">
      <c r="A114" s="35"/>
      <c r="B114" s="144"/>
      <c r="C114" s="145"/>
      <c r="D114" s="292" t="s">
        <v>5036</v>
      </c>
      <c r="E114" s="330"/>
      <c r="F114" s="330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503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hidden="1" customHeight="1">
      <c r="A115" s="35"/>
      <c r="B115" s="144"/>
      <c r="C115" s="145"/>
      <c r="D115" s="292" t="s">
        <v>505</v>
      </c>
      <c r="E115" s="330"/>
      <c r="F115" s="330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503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hidden="1" customHeight="1">
      <c r="A116" s="35"/>
      <c r="B116" s="144"/>
      <c r="C116" s="145"/>
      <c r="D116" s="292" t="s">
        <v>506</v>
      </c>
      <c r="E116" s="330"/>
      <c r="F116" s="330"/>
      <c r="G116" s="145"/>
      <c r="H116" s="145"/>
      <c r="I116" s="145"/>
      <c r="J116" s="102"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503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hidden="1" customHeight="1">
      <c r="A117" s="35"/>
      <c r="B117" s="144"/>
      <c r="C117" s="145"/>
      <c r="D117" s="292" t="s">
        <v>5037</v>
      </c>
      <c r="E117" s="330"/>
      <c r="F117" s="330"/>
      <c r="G117" s="145"/>
      <c r="H117" s="145"/>
      <c r="I117" s="145"/>
      <c r="J117" s="102">
        <v>0</v>
      </c>
      <c r="K117" s="145"/>
      <c r="L117" s="147"/>
      <c r="M117" s="148"/>
      <c r="N117" s="149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503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 ht="18" hidden="1" customHeight="1">
      <c r="A118" s="35"/>
      <c r="B118" s="144"/>
      <c r="C118" s="145"/>
      <c r="D118" s="146" t="s">
        <v>508</v>
      </c>
      <c r="E118" s="145"/>
      <c r="F118" s="145"/>
      <c r="G118" s="145"/>
      <c r="H118" s="145"/>
      <c r="I118" s="145"/>
      <c r="J118" s="102">
        <f>ROUND(J32*T118,2)</f>
        <v>0</v>
      </c>
      <c r="K118" s="145"/>
      <c r="L118" s="147"/>
      <c r="M118" s="148"/>
      <c r="N118" s="149" t="s">
        <v>42</v>
      </c>
      <c r="O118" s="148"/>
      <c r="P118" s="148"/>
      <c r="Q118" s="148"/>
      <c r="R118" s="148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50" t="s">
        <v>509</v>
      </c>
      <c r="AZ118" s="148"/>
      <c r="BA118" s="148"/>
      <c r="BB118" s="148"/>
      <c r="BC118" s="148"/>
      <c r="BD118" s="148"/>
      <c r="BE118" s="151">
        <f t="shared" si="0"/>
        <v>0</v>
      </c>
      <c r="BF118" s="151">
        <f t="shared" si="1"/>
        <v>0</v>
      </c>
      <c r="BG118" s="151">
        <f t="shared" si="2"/>
        <v>0</v>
      </c>
      <c r="BH118" s="151">
        <f t="shared" si="3"/>
        <v>0</v>
      </c>
      <c r="BI118" s="151">
        <f t="shared" si="4"/>
        <v>0</v>
      </c>
      <c r="BJ118" s="150" t="s">
        <v>89</v>
      </c>
      <c r="BK118" s="148"/>
      <c r="BL118" s="148"/>
      <c r="BM118" s="148"/>
    </row>
    <row r="119" spans="1:65" s="2" customForma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29.25" customHeight="1">
      <c r="A120" s="35"/>
      <c r="B120" s="36"/>
      <c r="C120" s="109" t="s">
        <v>164</v>
      </c>
      <c r="D120" s="110"/>
      <c r="E120" s="110"/>
      <c r="F120" s="110"/>
      <c r="G120" s="110"/>
      <c r="H120" s="110"/>
      <c r="I120" s="110"/>
      <c r="J120" s="111">
        <f>ROUND(J98+J112,2)</f>
        <v>0</v>
      </c>
      <c r="K120" s="110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" customHeight="1">
      <c r="A121" s="35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5" spans="1:65" s="2" customFormat="1" ht="6.9" customHeight="1">
      <c r="A125" s="35"/>
      <c r="B125" s="52"/>
      <c r="C125" s="53"/>
      <c r="D125" s="53"/>
      <c r="E125" s="53"/>
      <c r="F125" s="53"/>
      <c r="G125" s="53"/>
      <c r="H125" s="53"/>
      <c r="I125" s="53"/>
      <c r="J125" s="53"/>
      <c r="K125" s="53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24.9" customHeight="1">
      <c r="A126" s="35"/>
      <c r="B126" s="36"/>
      <c r="C126" s="22" t="s">
        <v>510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14</v>
      </c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6.25" customHeight="1">
      <c r="A129" s="35"/>
      <c r="B129" s="36"/>
      <c r="C129" s="35"/>
      <c r="D129" s="35"/>
      <c r="E129" s="331" t="str">
        <f>E7</f>
        <v>REKONŠTRUKCIA ZŠ PLICKOVA</v>
      </c>
      <c r="F129" s="332"/>
      <c r="G129" s="332"/>
      <c r="H129" s="332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" customFormat="1" ht="12" customHeight="1">
      <c r="B130" s="21"/>
      <c r="C130" s="28" t="s">
        <v>183</v>
      </c>
      <c r="L130" s="21"/>
    </row>
    <row r="131" spans="1:65" s="2" customFormat="1" ht="16.5" customHeight="1">
      <c r="A131" s="35"/>
      <c r="B131" s="36"/>
      <c r="C131" s="35"/>
      <c r="D131" s="35"/>
      <c r="E131" s="331" t="s">
        <v>187</v>
      </c>
      <c r="F131" s="329"/>
      <c r="G131" s="329"/>
      <c r="H131" s="32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191</v>
      </c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6.5" customHeight="1">
      <c r="A133" s="35"/>
      <c r="B133" s="36"/>
      <c r="C133" s="35"/>
      <c r="D133" s="35"/>
      <c r="E133" s="293" t="str">
        <f>E11</f>
        <v>01.13 - Zdravotechnika SO 01 - Základná škola</v>
      </c>
      <c r="F133" s="329"/>
      <c r="G133" s="329"/>
      <c r="H133" s="329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2" customHeight="1">
      <c r="A135" s="35"/>
      <c r="B135" s="36"/>
      <c r="C135" s="28" t="s">
        <v>18</v>
      </c>
      <c r="D135" s="35"/>
      <c r="E135" s="35"/>
      <c r="F135" s="26" t="str">
        <f>F14</f>
        <v xml:space="preserve"> </v>
      </c>
      <c r="G135" s="35"/>
      <c r="H135" s="35"/>
      <c r="I135" s="28" t="s">
        <v>20</v>
      </c>
      <c r="J135" s="58" t="str">
        <f>IF(J14="","",J14)</f>
        <v>27. 1. 2021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6.9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15" customHeight="1">
      <c r="A137" s="35"/>
      <c r="B137" s="36"/>
      <c r="C137" s="28" t="s">
        <v>22</v>
      </c>
      <c r="D137" s="35"/>
      <c r="E137" s="35"/>
      <c r="F137" s="26" t="str">
        <f>E17</f>
        <v>Mestská časť Bratislava – Rača</v>
      </c>
      <c r="G137" s="35"/>
      <c r="H137" s="35"/>
      <c r="I137" s="28" t="s">
        <v>28</v>
      </c>
      <c r="J137" s="31" t="str">
        <f>E23</f>
        <v>Pantographs.r.o.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5.15" customHeight="1">
      <c r="A138" s="35"/>
      <c r="B138" s="36"/>
      <c r="C138" s="28" t="s">
        <v>26</v>
      </c>
      <c r="D138" s="35"/>
      <c r="E138" s="35"/>
      <c r="F138" s="26" t="str">
        <f>IF(E20="","",E20)</f>
        <v>Vyplň údaj</v>
      </c>
      <c r="G138" s="35"/>
      <c r="H138" s="35"/>
      <c r="I138" s="28" t="s">
        <v>32</v>
      </c>
      <c r="J138" s="31" t="str">
        <f>E26</f>
        <v xml:space="preserve"> 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10.35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11" customFormat="1" ht="29.25" customHeight="1">
      <c r="A140" s="152"/>
      <c r="B140" s="153"/>
      <c r="C140" s="154" t="s">
        <v>511</v>
      </c>
      <c r="D140" s="155" t="s">
        <v>61</v>
      </c>
      <c r="E140" s="155" t="s">
        <v>57</v>
      </c>
      <c r="F140" s="155" t="s">
        <v>58</v>
      </c>
      <c r="G140" s="155" t="s">
        <v>512</v>
      </c>
      <c r="H140" s="155" t="s">
        <v>513</v>
      </c>
      <c r="I140" s="155" t="s">
        <v>514</v>
      </c>
      <c r="J140" s="156" t="s">
        <v>443</v>
      </c>
      <c r="K140" s="157" t="s">
        <v>515</v>
      </c>
      <c r="L140" s="158"/>
      <c r="M140" s="65" t="s">
        <v>1</v>
      </c>
      <c r="N140" s="66" t="s">
        <v>40</v>
      </c>
      <c r="O140" s="66" t="s">
        <v>516</v>
      </c>
      <c r="P140" s="66" t="s">
        <v>517</v>
      </c>
      <c r="Q140" s="66" t="s">
        <v>518</v>
      </c>
      <c r="R140" s="66" t="s">
        <v>519</v>
      </c>
      <c r="S140" s="66" t="s">
        <v>520</v>
      </c>
      <c r="T140" s="67" t="s">
        <v>521</v>
      </c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</row>
    <row r="141" spans="1:65" s="2" customFormat="1" ht="22.95" customHeight="1">
      <c r="A141" s="35"/>
      <c r="B141" s="36"/>
      <c r="C141" s="72" t="s">
        <v>256</v>
      </c>
      <c r="D141" s="35"/>
      <c r="E141" s="35"/>
      <c r="F141" s="35"/>
      <c r="G141" s="35"/>
      <c r="H141" s="35"/>
      <c r="I141" s="35"/>
      <c r="J141" s="159">
        <f>BK141</f>
        <v>0</v>
      </c>
      <c r="K141" s="35"/>
      <c r="L141" s="36"/>
      <c r="M141" s="68"/>
      <c r="N141" s="59"/>
      <c r="O141" s="69"/>
      <c r="P141" s="160">
        <f>P142+P159</f>
        <v>0</v>
      </c>
      <c r="Q141" s="69"/>
      <c r="R141" s="160">
        <f>R142+R159</f>
        <v>0</v>
      </c>
      <c r="S141" s="69"/>
      <c r="T141" s="161">
        <f>T142+T159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75</v>
      </c>
      <c r="AU141" s="18" t="s">
        <v>451</v>
      </c>
      <c r="BK141" s="162">
        <f>BK142+BK159</f>
        <v>0</v>
      </c>
    </row>
    <row r="142" spans="1:65" s="12" customFormat="1" ht="25.95" customHeight="1">
      <c r="B142" s="163"/>
      <c r="D142" s="164" t="s">
        <v>75</v>
      </c>
      <c r="E142" s="165" t="s">
        <v>522</v>
      </c>
      <c r="F142" s="165" t="s">
        <v>523</v>
      </c>
      <c r="I142" s="166"/>
      <c r="J142" s="167">
        <f>BK142</f>
        <v>0</v>
      </c>
      <c r="L142" s="163"/>
      <c r="M142" s="168"/>
      <c r="N142" s="169"/>
      <c r="O142" s="169"/>
      <c r="P142" s="170">
        <f>P143+P155+P157</f>
        <v>0</v>
      </c>
      <c r="Q142" s="169"/>
      <c r="R142" s="170">
        <f>R143+R155+R157</f>
        <v>0</v>
      </c>
      <c r="S142" s="169"/>
      <c r="T142" s="171">
        <f>T143+T155+T157</f>
        <v>0</v>
      </c>
      <c r="AR142" s="164" t="s">
        <v>83</v>
      </c>
      <c r="AT142" s="172" t="s">
        <v>75</v>
      </c>
      <c r="AU142" s="172" t="s">
        <v>76</v>
      </c>
      <c r="AY142" s="164" t="s">
        <v>524</v>
      </c>
      <c r="BK142" s="173">
        <f>BK143+BK155+BK157</f>
        <v>0</v>
      </c>
    </row>
    <row r="143" spans="1:65" s="12" customFormat="1" ht="22.95" customHeight="1">
      <c r="B143" s="163"/>
      <c r="D143" s="164" t="s">
        <v>75</v>
      </c>
      <c r="E143" s="174" t="s">
        <v>83</v>
      </c>
      <c r="F143" s="174" t="s">
        <v>525</v>
      </c>
      <c r="I143" s="166"/>
      <c r="J143" s="175">
        <f>BK143</f>
        <v>0</v>
      </c>
      <c r="L143" s="163"/>
      <c r="M143" s="168"/>
      <c r="N143" s="169"/>
      <c r="O143" s="169"/>
      <c r="P143" s="170">
        <f>SUM(P144:P154)</f>
        <v>0</v>
      </c>
      <c r="Q143" s="169"/>
      <c r="R143" s="170">
        <f>SUM(R144:R154)</f>
        <v>0</v>
      </c>
      <c r="S143" s="169"/>
      <c r="T143" s="171">
        <f>SUM(T144:T154)</f>
        <v>0</v>
      </c>
      <c r="AR143" s="164" t="s">
        <v>83</v>
      </c>
      <c r="AT143" s="172" t="s">
        <v>75</v>
      </c>
      <c r="AU143" s="172" t="s">
        <v>83</v>
      </c>
      <c r="AY143" s="164" t="s">
        <v>524</v>
      </c>
      <c r="BK143" s="173">
        <f>SUM(BK144:BK154)</f>
        <v>0</v>
      </c>
    </row>
    <row r="144" spans="1:65" s="2" customFormat="1" ht="33" customHeight="1">
      <c r="A144" s="35"/>
      <c r="B144" s="144"/>
      <c r="C144" s="176" t="s">
        <v>83</v>
      </c>
      <c r="D144" s="176" t="s">
        <v>526</v>
      </c>
      <c r="E144" s="177" t="s">
        <v>6235</v>
      </c>
      <c r="F144" s="178" t="s">
        <v>6236</v>
      </c>
      <c r="G144" s="179" t="s">
        <v>574</v>
      </c>
      <c r="H144" s="180">
        <v>5.0110000000000001</v>
      </c>
      <c r="I144" s="181"/>
      <c r="J144" s="180">
        <f t="shared" ref="J144:J154" si="5"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ref="P144:P154" si="6">O144*H144</f>
        <v>0</v>
      </c>
      <c r="Q144" s="185">
        <v>0</v>
      </c>
      <c r="R144" s="185">
        <f t="shared" ref="R144:R154" si="7">Q144*H144</f>
        <v>0</v>
      </c>
      <c r="S144" s="185">
        <v>0</v>
      </c>
      <c r="T144" s="186">
        <f t="shared" ref="T144:T154" si="8"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530</v>
      </c>
      <c r="AT144" s="187" t="s">
        <v>526</v>
      </c>
      <c r="AU144" s="187" t="s">
        <v>89</v>
      </c>
      <c r="AY144" s="18" t="s">
        <v>524</v>
      </c>
      <c r="BE144" s="105">
        <f t="shared" ref="BE144:BE154" si="9">IF(N144="základná",J144,0)</f>
        <v>0</v>
      </c>
      <c r="BF144" s="105">
        <f t="shared" ref="BF144:BF154" si="10">IF(N144="znížená",J144,0)</f>
        <v>0</v>
      </c>
      <c r="BG144" s="105">
        <f t="shared" ref="BG144:BG154" si="11">IF(N144="zákl. prenesená",J144,0)</f>
        <v>0</v>
      </c>
      <c r="BH144" s="105">
        <f t="shared" ref="BH144:BH154" si="12">IF(N144="zníž. prenesená",J144,0)</f>
        <v>0</v>
      </c>
      <c r="BI144" s="105">
        <f t="shared" ref="BI144:BI154" si="13">IF(N144="nulová",J144,0)</f>
        <v>0</v>
      </c>
      <c r="BJ144" s="18" t="s">
        <v>89</v>
      </c>
      <c r="BK144" s="188">
        <f t="shared" ref="BK144:BK154" si="14">ROUND(I144*H144,3)</f>
        <v>0</v>
      </c>
      <c r="BL144" s="18" t="s">
        <v>530</v>
      </c>
      <c r="BM144" s="187" t="s">
        <v>89</v>
      </c>
    </row>
    <row r="145" spans="1:65" s="2" customFormat="1" ht="33" customHeight="1">
      <c r="A145" s="35"/>
      <c r="B145" s="144"/>
      <c r="C145" s="176" t="s">
        <v>89</v>
      </c>
      <c r="D145" s="176" t="s">
        <v>526</v>
      </c>
      <c r="E145" s="177" t="s">
        <v>6237</v>
      </c>
      <c r="F145" s="178" t="s">
        <v>6238</v>
      </c>
      <c r="G145" s="179" t="s">
        <v>574</v>
      </c>
      <c r="H145" s="180">
        <v>5.0110000000000001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530</v>
      </c>
      <c r="AT145" s="187" t="s">
        <v>526</v>
      </c>
      <c r="AU145" s="187" t="s">
        <v>89</v>
      </c>
      <c r="AY145" s="18" t="s">
        <v>524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530</v>
      </c>
      <c r="BM145" s="187" t="s">
        <v>530</v>
      </c>
    </row>
    <row r="146" spans="1:65" s="2" customFormat="1" ht="33" customHeight="1">
      <c r="A146" s="35"/>
      <c r="B146" s="144"/>
      <c r="C146" s="176" t="s">
        <v>537</v>
      </c>
      <c r="D146" s="176" t="s">
        <v>526</v>
      </c>
      <c r="E146" s="177" t="s">
        <v>6239</v>
      </c>
      <c r="F146" s="178" t="s">
        <v>6240</v>
      </c>
      <c r="G146" s="179" t="s">
        <v>574</v>
      </c>
      <c r="H146" s="180">
        <v>35.076999999999998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530</v>
      </c>
      <c r="AT146" s="187" t="s">
        <v>526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530</v>
      </c>
      <c r="BM146" s="187" t="s">
        <v>548</v>
      </c>
    </row>
    <row r="147" spans="1:65" s="2" customFormat="1" ht="21.75" customHeight="1">
      <c r="A147" s="35"/>
      <c r="B147" s="144"/>
      <c r="C147" s="176" t="s">
        <v>530</v>
      </c>
      <c r="D147" s="176" t="s">
        <v>526</v>
      </c>
      <c r="E147" s="177" t="s">
        <v>6241</v>
      </c>
      <c r="F147" s="178" t="s">
        <v>6242</v>
      </c>
      <c r="G147" s="179" t="s">
        <v>574</v>
      </c>
      <c r="H147" s="180">
        <v>5.0110000000000001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530</v>
      </c>
      <c r="AT147" s="187" t="s">
        <v>526</v>
      </c>
      <c r="AU147" s="187" t="s">
        <v>89</v>
      </c>
      <c r="AY147" s="18" t="s">
        <v>524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530</v>
      </c>
      <c r="BM147" s="187" t="s">
        <v>556</v>
      </c>
    </row>
    <row r="148" spans="1:65" s="2" customFormat="1" ht="21.75" customHeight="1">
      <c r="A148" s="35"/>
      <c r="B148" s="144"/>
      <c r="C148" s="176" t="s">
        <v>544</v>
      </c>
      <c r="D148" s="176" t="s">
        <v>526</v>
      </c>
      <c r="E148" s="177" t="s">
        <v>6243</v>
      </c>
      <c r="F148" s="178" t="s">
        <v>6244</v>
      </c>
      <c r="G148" s="179" t="s">
        <v>574</v>
      </c>
      <c r="H148" s="180">
        <v>5.0110000000000001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530</v>
      </c>
      <c r="AT148" s="187" t="s">
        <v>526</v>
      </c>
      <c r="AU148" s="187" t="s">
        <v>89</v>
      </c>
      <c r="AY148" s="18" t="s">
        <v>524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530</v>
      </c>
      <c r="BM148" s="187" t="s">
        <v>565</v>
      </c>
    </row>
    <row r="149" spans="1:65" s="2" customFormat="1" ht="16.5" customHeight="1">
      <c r="A149" s="35"/>
      <c r="B149" s="144"/>
      <c r="C149" s="176" t="s">
        <v>548</v>
      </c>
      <c r="D149" s="176" t="s">
        <v>526</v>
      </c>
      <c r="E149" s="177" t="s">
        <v>671</v>
      </c>
      <c r="F149" s="178" t="s">
        <v>672</v>
      </c>
      <c r="G149" s="179" t="s">
        <v>574</v>
      </c>
      <c r="H149" s="180">
        <v>5.0110000000000001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530</v>
      </c>
      <c r="AT149" s="187" t="s">
        <v>526</v>
      </c>
      <c r="AU149" s="187" t="s">
        <v>89</v>
      </c>
      <c r="AY149" s="18" t="s">
        <v>524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530</v>
      </c>
      <c r="BM149" s="187" t="s">
        <v>153</v>
      </c>
    </row>
    <row r="150" spans="1:65" s="2" customFormat="1" ht="21.75" customHeight="1">
      <c r="A150" s="35"/>
      <c r="B150" s="144"/>
      <c r="C150" s="176" t="s">
        <v>552</v>
      </c>
      <c r="D150" s="176" t="s">
        <v>526</v>
      </c>
      <c r="E150" s="177" t="s">
        <v>6245</v>
      </c>
      <c r="F150" s="178" t="s">
        <v>676</v>
      </c>
      <c r="G150" s="179" t="s">
        <v>677</v>
      </c>
      <c r="H150" s="180">
        <v>9.5210000000000008</v>
      </c>
      <c r="I150" s="181"/>
      <c r="J150" s="180">
        <f t="shared" si="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530</v>
      </c>
      <c r="AT150" s="187" t="s">
        <v>526</v>
      </c>
      <c r="AU150" s="187" t="s">
        <v>89</v>
      </c>
      <c r="AY150" s="18" t="s">
        <v>524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530</v>
      </c>
      <c r="BM150" s="187" t="s">
        <v>626</v>
      </c>
    </row>
    <row r="151" spans="1:65" s="2" customFormat="1" ht="21.75" customHeight="1">
      <c r="A151" s="35"/>
      <c r="B151" s="144"/>
      <c r="C151" s="176" t="s">
        <v>556</v>
      </c>
      <c r="D151" s="176" t="s">
        <v>526</v>
      </c>
      <c r="E151" s="177" t="s">
        <v>6246</v>
      </c>
      <c r="F151" s="178" t="s">
        <v>6247</v>
      </c>
      <c r="G151" s="179" t="s">
        <v>574</v>
      </c>
      <c r="H151" s="180">
        <v>2.2320000000000002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530</v>
      </c>
      <c r="AT151" s="187" t="s">
        <v>526</v>
      </c>
      <c r="AU151" s="187" t="s">
        <v>89</v>
      </c>
      <c r="AY151" s="18" t="s">
        <v>524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530</v>
      </c>
      <c r="BM151" s="187" t="s">
        <v>644</v>
      </c>
    </row>
    <row r="152" spans="1:65" s="2" customFormat="1" ht="16.5" customHeight="1">
      <c r="A152" s="35"/>
      <c r="B152" s="144"/>
      <c r="C152" s="221" t="s">
        <v>560</v>
      </c>
      <c r="D152" s="221" t="s">
        <v>697</v>
      </c>
      <c r="E152" s="222" t="s">
        <v>6248</v>
      </c>
      <c r="F152" s="223" t="s">
        <v>6249</v>
      </c>
      <c r="G152" s="224" t="s">
        <v>677</v>
      </c>
      <c r="H152" s="225">
        <v>4.1289999999999996</v>
      </c>
      <c r="I152" s="226"/>
      <c r="J152" s="225">
        <f t="shared" si="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556</v>
      </c>
      <c r="AT152" s="187" t="s">
        <v>697</v>
      </c>
      <c r="AU152" s="187" t="s">
        <v>89</v>
      </c>
      <c r="AY152" s="18" t="s">
        <v>524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530</v>
      </c>
      <c r="BM152" s="187" t="s">
        <v>655</v>
      </c>
    </row>
    <row r="153" spans="1:65" s="2" customFormat="1" ht="21.75" customHeight="1">
      <c r="A153" s="35"/>
      <c r="B153" s="144"/>
      <c r="C153" s="176" t="s">
        <v>565</v>
      </c>
      <c r="D153" s="176" t="s">
        <v>526</v>
      </c>
      <c r="E153" s="177" t="s">
        <v>6250</v>
      </c>
      <c r="F153" s="178" t="s">
        <v>6251</v>
      </c>
      <c r="G153" s="179" t="s">
        <v>574</v>
      </c>
      <c r="H153" s="180">
        <v>1.984</v>
      </c>
      <c r="I153" s="181"/>
      <c r="J153" s="180">
        <f t="shared" si="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530</v>
      </c>
      <c r="AT153" s="187" t="s">
        <v>526</v>
      </c>
      <c r="AU153" s="187" t="s">
        <v>89</v>
      </c>
      <c r="AY153" s="18" t="s">
        <v>524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530</v>
      </c>
      <c r="BM153" s="187" t="s">
        <v>7</v>
      </c>
    </row>
    <row r="154" spans="1:65" s="2" customFormat="1" ht="16.5" customHeight="1">
      <c r="A154" s="35"/>
      <c r="B154" s="144"/>
      <c r="C154" s="221" t="s">
        <v>569</v>
      </c>
      <c r="D154" s="221" t="s">
        <v>697</v>
      </c>
      <c r="E154" s="222" t="s">
        <v>6252</v>
      </c>
      <c r="F154" s="223" t="s">
        <v>6253</v>
      </c>
      <c r="G154" s="224" t="s">
        <v>677</v>
      </c>
      <c r="H154" s="225">
        <v>3.67</v>
      </c>
      <c r="I154" s="226"/>
      <c r="J154" s="225">
        <f t="shared" si="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556</v>
      </c>
      <c r="AT154" s="187" t="s">
        <v>697</v>
      </c>
      <c r="AU154" s="187" t="s">
        <v>89</v>
      </c>
      <c r="AY154" s="18" t="s">
        <v>524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530</v>
      </c>
      <c r="BM154" s="187" t="s">
        <v>674</v>
      </c>
    </row>
    <row r="155" spans="1:65" s="12" customFormat="1" ht="22.95" customHeight="1">
      <c r="B155" s="163"/>
      <c r="D155" s="164" t="s">
        <v>75</v>
      </c>
      <c r="E155" s="174" t="s">
        <v>530</v>
      </c>
      <c r="F155" s="174" t="s">
        <v>933</v>
      </c>
      <c r="I155" s="166"/>
      <c r="J155" s="175">
        <f>BK155</f>
        <v>0</v>
      </c>
      <c r="L155" s="163"/>
      <c r="M155" s="168"/>
      <c r="N155" s="169"/>
      <c r="O155" s="169"/>
      <c r="P155" s="170">
        <f>P156</f>
        <v>0</v>
      </c>
      <c r="Q155" s="169"/>
      <c r="R155" s="170">
        <f>R156</f>
        <v>0</v>
      </c>
      <c r="S155" s="169"/>
      <c r="T155" s="171">
        <f>T156</f>
        <v>0</v>
      </c>
      <c r="AR155" s="164" t="s">
        <v>83</v>
      </c>
      <c r="AT155" s="172" t="s">
        <v>75</v>
      </c>
      <c r="AU155" s="172" t="s">
        <v>83</v>
      </c>
      <c r="AY155" s="164" t="s">
        <v>524</v>
      </c>
      <c r="BK155" s="173">
        <f>BK156</f>
        <v>0</v>
      </c>
    </row>
    <row r="156" spans="1:65" s="2" customFormat="1" ht="33" customHeight="1">
      <c r="A156" s="35"/>
      <c r="B156" s="144"/>
      <c r="C156" s="176" t="s">
        <v>153</v>
      </c>
      <c r="D156" s="176" t="s">
        <v>526</v>
      </c>
      <c r="E156" s="177" t="s">
        <v>6254</v>
      </c>
      <c r="F156" s="178" t="s">
        <v>6255</v>
      </c>
      <c r="G156" s="179" t="s">
        <v>574</v>
      </c>
      <c r="H156" s="180">
        <v>0.74399999999999999</v>
      </c>
      <c r="I156" s="181"/>
      <c r="J156" s="180">
        <f>ROUND(I156*H156,3)</f>
        <v>0</v>
      </c>
      <c r="K156" s="182"/>
      <c r="L156" s="36"/>
      <c r="M156" s="183" t="s">
        <v>1</v>
      </c>
      <c r="N156" s="184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530</v>
      </c>
      <c r="AT156" s="187" t="s">
        <v>526</v>
      </c>
      <c r="AU156" s="187" t="s">
        <v>89</v>
      </c>
      <c r="AY156" s="18" t="s">
        <v>524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530</v>
      </c>
      <c r="BM156" s="187" t="s">
        <v>408</v>
      </c>
    </row>
    <row r="157" spans="1:65" s="12" customFormat="1" ht="22.95" customHeight="1">
      <c r="B157" s="163"/>
      <c r="D157" s="164" t="s">
        <v>75</v>
      </c>
      <c r="E157" s="174" t="s">
        <v>1959</v>
      </c>
      <c r="F157" s="174" t="s">
        <v>2873</v>
      </c>
      <c r="I157" s="166"/>
      <c r="J157" s="175">
        <f>BK157</f>
        <v>0</v>
      </c>
      <c r="L157" s="163"/>
      <c r="M157" s="168"/>
      <c r="N157" s="169"/>
      <c r="O157" s="169"/>
      <c r="P157" s="170">
        <f>P158</f>
        <v>0</v>
      </c>
      <c r="Q157" s="169"/>
      <c r="R157" s="170">
        <f>R158</f>
        <v>0</v>
      </c>
      <c r="S157" s="169"/>
      <c r="T157" s="171">
        <f>T158</f>
        <v>0</v>
      </c>
      <c r="AR157" s="164" t="s">
        <v>83</v>
      </c>
      <c r="AT157" s="172" t="s">
        <v>75</v>
      </c>
      <c r="AU157" s="172" t="s">
        <v>83</v>
      </c>
      <c r="AY157" s="164" t="s">
        <v>524</v>
      </c>
      <c r="BK157" s="173">
        <f>BK158</f>
        <v>0</v>
      </c>
    </row>
    <row r="158" spans="1:65" s="2" customFormat="1" ht="33" customHeight="1">
      <c r="A158" s="35"/>
      <c r="B158" s="144"/>
      <c r="C158" s="176" t="s">
        <v>602</v>
      </c>
      <c r="D158" s="176" t="s">
        <v>526</v>
      </c>
      <c r="E158" s="177" t="s">
        <v>6256</v>
      </c>
      <c r="F158" s="178" t="s">
        <v>6257</v>
      </c>
      <c r="G158" s="179" t="s">
        <v>677</v>
      </c>
      <c r="H158" s="180">
        <v>9.3010000000000002</v>
      </c>
      <c r="I158" s="181"/>
      <c r="J158" s="180">
        <f>ROUND(I158*H158,3)</f>
        <v>0</v>
      </c>
      <c r="K158" s="182"/>
      <c r="L158" s="36"/>
      <c r="M158" s="183" t="s">
        <v>1</v>
      </c>
      <c r="N158" s="184" t="s">
        <v>42</v>
      </c>
      <c r="O158" s="61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530</v>
      </c>
      <c r="AT158" s="187" t="s">
        <v>526</v>
      </c>
      <c r="AU158" s="187" t="s">
        <v>89</v>
      </c>
      <c r="AY158" s="18" t="s">
        <v>524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89</v>
      </c>
      <c r="BK158" s="188">
        <f>ROUND(I158*H158,3)</f>
        <v>0</v>
      </c>
      <c r="BL158" s="18" t="s">
        <v>530</v>
      </c>
      <c r="BM158" s="187" t="s">
        <v>696</v>
      </c>
    </row>
    <row r="159" spans="1:65" s="12" customFormat="1" ht="25.95" customHeight="1">
      <c r="B159" s="163"/>
      <c r="D159" s="164" t="s">
        <v>75</v>
      </c>
      <c r="E159" s="165" t="s">
        <v>2878</v>
      </c>
      <c r="F159" s="165" t="s">
        <v>2879</v>
      </c>
      <c r="I159" s="166"/>
      <c r="J159" s="167">
        <f>BK159</f>
        <v>0</v>
      </c>
      <c r="L159" s="163"/>
      <c r="M159" s="168"/>
      <c r="N159" s="169"/>
      <c r="O159" s="169"/>
      <c r="P159" s="170">
        <f>P160+P184+P227+P293+P354+P360</f>
        <v>0</v>
      </c>
      <c r="Q159" s="169"/>
      <c r="R159" s="170">
        <f>R160+R184+R227+R293+R354+R360</f>
        <v>0</v>
      </c>
      <c r="S159" s="169"/>
      <c r="T159" s="171">
        <f>T160+T184+T227+T293+T354+T360</f>
        <v>0</v>
      </c>
      <c r="AR159" s="164" t="s">
        <v>89</v>
      </c>
      <c r="AT159" s="172" t="s">
        <v>75</v>
      </c>
      <c r="AU159" s="172" t="s">
        <v>76</v>
      </c>
      <c r="AY159" s="164" t="s">
        <v>524</v>
      </c>
      <c r="BK159" s="173">
        <f>BK160+BK184+BK227+BK293+BK354+BK360</f>
        <v>0</v>
      </c>
    </row>
    <row r="160" spans="1:65" s="12" customFormat="1" ht="22.95" customHeight="1">
      <c r="B160" s="163"/>
      <c r="D160" s="164" t="s">
        <v>75</v>
      </c>
      <c r="E160" s="174" t="s">
        <v>3108</v>
      </c>
      <c r="F160" s="174" t="s">
        <v>3109</v>
      </c>
      <c r="I160" s="166"/>
      <c r="J160" s="175">
        <f>BK160</f>
        <v>0</v>
      </c>
      <c r="L160" s="163"/>
      <c r="M160" s="168"/>
      <c r="N160" s="169"/>
      <c r="O160" s="169"/>
      <c r="P160" s="170">
        <f>SUM(P161:P183)</f>
        <v>0</v>
      </c>
      <c r="Q160" s="169"/>
      <c r="R160" s="170">
        <f>SUM(R161:R183)</f>
        <v>0</v>
      </c>
      <c r="S160" s="169"/>
      <c r="T160" s="171">
        <f>SUM(T161:T183)</f>
        <v>0</v>
      </c>
      <c r="AR160" s="164" t="s">
        <v>89</v>
      </c>
      <c r="AT160" s="172" t="s">
        <v>75</v>
      </c>
      <c r="AU160" s="172" t="s">
        <v>83</v>
      </c>
      <c r="AY160" s="164" t="s">
        <v>524</v>
      </c>
      <c r="BK160" s="173">
        <f>SUM(BK161:BK183)</f>
        <v>0</v>
      </c>
    </row>
    <row r="161" spans="1:65" s="2" customFormat="1" ht="21.75" customHeight="1">
      <c r="A161" s="35"/>
      <c r="B161" s="144"/>
      <c r="C161" s="176" t="s">
        <v>626</v>
      </c>
      <c r="D161" s="176" t="s">
        <v>526</v>
      </c>
      <c r="E161" s="177" t="s">
        <v>6258</v>
      </c>
      <c r="F161" s="178" t="s">
        <v>5497</v>
      </c>
      <c r="G161" s="179" t="s">
        <v>980</v>
      </c>
      <c r="H161" s="180">
        <v>661</v>
      </c>
      <c r="I161" s="181"/>
      <c r="J161" s="180">
        <f t="shared" ref="J161:J183" si="15">ROUND(I161*H161,3)</f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ref="P161:P183" si="16">O161*H161</f>
        <v>0</v>
      </c>
      <c r="Q161" s="185">
        <v>0</v>
      </c>
      <c r="R161" s="185">
        <f t="shared" ref="R161:R183" si="17">Q161*H161</f>
        <v>0</v>
      </c>
      <c r="S161" s="185">
        <v>0</v>
      </c>
      <c r="T161" s="186">
        <f t="shared" ref="T161:T183" si="18"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644</v>
      </c>
      <c r="AT161" s="187" t="s">
        <v>526</v>
      </c>
      <c r="AU161" s="187" t="s">
        <v>89</v>
      </c>
      <c r="AY161" s="18" t="s">
        <v>524</v>
      </c>
      <c r="BE161" s="105">
        <f t="shared" ref="BE161:BE183" si="19">IF(N161="základná",J161,0)</f>
        <v>0</v>
      </c>
      <c r="BF161" s="105">
        <f t="shared" ref="BF161:BF183" si="20">IF(N161="znížená",J161,0)</f>
        <v>0</v>
      </c>
      <c r="BG161" s="105">
        <f t="shared" ref="BG161:BG183" si="21">IF(N161="zákl. prenesená",J161,0)</f>
        <v>0</v>
      </c>
      <c r="BH161" s="105">
        <f t="shared" ref="BH161:BH183" si="22">IF(N161="zníž. prenesená",J161,0)</f>
        <v>0</v>
      </c>
      <c r="BI161" s="105">
        <f t="shared" ref="BI161:BI183" si="23">IF(N161="nulová",J161,0)</f>
        <v>0</v>
      </c>
      <c r="BJ161" s="18" t="s">
        <v>89</v>
      </c>
      <c r="BK161" s="188">
        <f t="shared" ref="BK161:BK183" si="24">ROUND(I161*H161,3)</f>
        <v>0</v>
      </c>
      <c r="BL161" s="18" t="s">
        <v>644</v>
      </c>
      <c r="BM161" s="187" t="s">
        <v>710</v>
      </c>
    </row>
    <row r="162" spans="1:65" s="2" customFormat="1" ht="21.75" customHeight="1">
      <c r="A162" s="35"/>
      <c r="B162" s="144"/>
      <c r="C162" s="221" t="s">
        <v>639</v>
      </c>
      <c r="D162" s="221" t="s">
        <v>697</v>
      </c>
      <c r="E162" s="222" t="s">
        <v>6259</v>
      </c>
      <c r="F162" s="223" t="s">
        <v>6260</v>
      </c>
      <c r="G162" s="224" t="s">
        <v>980</v>
      </c>
      <c r="H162" s="225">
        <v>245.7</v>
      </c>
      <c r="I162" s="226"/>
      <c r="J162" s="225">
        <f t="shared" si="15"/>
        <v>0</v>
      </c>
      <c r="K162" s="227"/>
      <c r="L162" s="228"/>
      <c r="M162" s="229" t="s">
        <v>1</v>
      </c>
      <c r="N162" s="230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732</v>
      </c>
      <c r="AT162" s="187" t="s">
        <v>697</v>
      </c>
      <c r="AU162" s="187" t="s">
        <v>89</v>
      </c>
      <c r="AY162" s="18" t="s">
        <v>524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644</v>
      </c>
      <c r="BM162" s="187" t="s">
        <v>721</v>
      </c>
    </row>
    <row r="163" spans="1:65" s="2" customFormat="1" ht="21.75" customHeight="1">
      <c r="A163" s="35"/>
      <c r="B163" s="144"/>
      <c r="C163" s="221" t="s">
        <v>644</v>
      </c>
      <c r="D163" s="221" t="s">
        <v>697</v>
      </c>
      <c r="E163" s="222" t="s">
        <v>6261</v>
      </c>
      <c r="F163" s="223" t="s">
        <v>6262</v>
      </c>
      <c r="G163" s="224" t="s">
        <v>980</v>
      </c>
      <c r="H163" s="225">
        <v>170.1</v>
      </c>
      <c r="I163" s="226"/>
      <c r="J163" s="225">
        <f t="shared" si="1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732</v>
      </c>
      <c r="AT163" s="187" t="s">
        <v>697</v>
      </c>
      <c r="AU163" s="187" t="s">
        <v>89</v>
      </c>
      <c r="AY163" s="18" t="s">
        <v>524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644</v>
      </c>
      <c r="BM163" s="187" t="s">
        <v>732</v>
      </c>
    </row>
    <row r="164" spans="1:65" s="2" customFormat="1" ht="21.75" customHeight="1">
      <c r="A164" s="35"/>
      <c r="B164" s="144"/>
      <c r="C164" s="221" t="s">
        <v>649</v>
      </c>
      <c r="D164" s="221" t="s">
        <v>697</v>
      </c>
      <c r="E164" s="222" t="s">
        <v>6263</v>
      </c>
      <c r="F164" s="223" t="s">
        <v>6264</v>
      </c>
      <c r="G164" s="224" t="s">
        <v>980</v>
      </c>
      <c r="H164" s="225">
        <v>161.69999999999999</v>
      </c>
      <c r="I164" s="226"/>
      <c r="J164" s="225">
        <f t="shared" si="1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732</v>
      </c>
      <c r="AT164" s="187" t="s">
        <v>697</v>
      </c>
      <c r="AU164" s="187" t="s">
        <v>89</v>
      </c>
      <c r="AY164" s="18" t="s">
        <v>524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644</v>
      </c>
      <c r="BM164" s="187" t="s">
        <v>747</v>
      </c>
    </row>
    <row r="165" spans="1:65" s="2" customFormat="1" ht="21.75" customHeight="1">
      <c r="A165" s="35"/>
      <c r="B165" s="144"/>
      <c r="C165" s="221" t="s">
        <v>655</v>
      </c>
      <c r="D165" s="221" t="s">
        <v>697</v>
      </c>
      <c r="E165" s="222" t="s">
        <v>6265</v>
      </c>
      <c r="F165" s="223" t="s">
        <v>6266</v>
      </c>
      <c r="G165" s="224" t="s">
        <v>980</v>
      </c>
      <c r="H165" s="225">
        <v>76.650000000000006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732</v>
      </c>
      <c r="AT165" s="187" t="s">
        <v>697</v>
      </c>
      <c r="AU165" s="187" t="s">
        <v>89</v>
      </c>
      <c r="AY165" s="18" t="s">
        <v>524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644</v>
      </c>
      <c r="BM165" s="187" t="s">
        <v>758</v>
      </c>
    </row>
    <row r="166" spans="1:65" s="2" customFormat="1" ht="21.75" customHeight="1">
      <c r="A166" s="35"/>
      <c r="B166" s="144"/>
      <c r="C166" s="221" t="s">
        <v>661</v>
      </c>
      <c r="D166" s="221" t="s">
        <v>697</v>
      </c>
      <c r="E166" s="222" t="s">
        <v>6267</v>
      </c>
      <c r="F166" s="223" t="s">
        <v>6268</v>
      </c>
      <c r="G166" s="224" t="s">
        <v>980</v>
      </c>
      <c r="H166" s="225">
        <v>39.9</v>
      </c>
      <c r="I166" s="226"/>
      <c r="J166" s="225">
        <f t="shared" si="1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732</v>
      </c>
      <c r="AT166" s="187" t="s">
        <v>697</v>
      </c>
      <c r="AU166" s="187" t="s">
        <v>89</v>
      </c>
      <c r="AY166" s="18" t="s">
        <v>524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644</v>
      </c>
      <c r="BM166" s="187" t="s">
        <v>778</v>
      </c>
    </row>
    <row r="167" spans="1:65" s="2" customFormat="1" ht="21.75" customHeight="1">
      <c r="A167" s="35"/>
      <c r="B167" s="144"/>
      <c r="C167" s="176" t="s">
        <v>7</v>
      </c>
      <c r="D167" s="176" t="s">
        <v>526</v>
      </c>
      <c r="E167" s="177" t="s">
        <v>6269</v>
      </c>
      <c r="F167" s="178" t="s">
        <v>6270</v>
      </c>
      <c r="G167" s="179" t="s">
        <v>980</v>
      </c>
      <c r="H167" s="180">
        <v>460</v>
      </c>
      <c r="I167" s="181"/>
      <c r="J167" s="180">
        <f t="shared" si="1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644</v>
      </c>
      <c r="AT167" s="187" t="s">
        <v>526</v>
      </c>
      <c r="AU167" s="187" t="s">
        <v>89</v>
      </c>
      <c r="AY167" s="18" t="s">
        <v>524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644</v>
      </c>
      <c r="BM167" s="187" t="s">
        <v>797</v>
      </c>
    </row>
    <row r="168" spans="1:65" s="2" customFormat="1" ht="21.75" customHeight="1">
      <c r="A168" s="35"/>
      <c r="B168" s="144"/>
      <c r="C168" s="221" t="s">
        <v>670</v>
      </c>
      <c r="D168" s="221" t="s">
        <v>697</v>
      </c>
      <c r="E168" s="222" t="s">
        <v>6271</v>
      </c>
      <c r="F168" s="223" t="s">
        <v>6272</v>
      </c>
      <c r="G168" s="224" t="s">
        <v>980</v>
      </c>
      <c r="H168" s="225">
        <v>72.45</v>
      </c>
      <c r="I168" s="226"/>
      <c r="J168" s="225">
        <f t="shared" si="15"/>
        <v>0</v>
      </c>
      <c r="K168" s="227"/>
      <c r="L168" s="228"/>
      <c r="M168" s="229" t="s">
        <v>1</v>
      </c>
      <c r="N168" s="230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732</v>
      </c>
      <c r="AT168" s="187" t="s">
        <v>697</v>
      </c>
      <c r="AU168" s="187" t="s">
        <v>89</v>
      </c>
      <c r="AY168" s="18" t="s">
        <v>524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644</v>
      </c>
      <c r="BM168" s="187" t="s">
        <v>807</v>
      </c>
    </row>
    <row r="169" spans="1:65" s="2" customFormat="1" ht="21.75" customHeight="1">
      <c r="A169" s="35"/>
      <c r="B169" s="144"/>
      <c r="C169" s="221" t="s">
        <v>674</v>
      </c>
      <c r="D169" s="221" t="s">
        <v>697</v>
      </c>
      <c r="E169" s="222" t="s">
        <v>6273</v>
      </c>
      <c r="F169" s="223" t="s">
        <v>6274</v>
      </c>
      <c r="G169" s="224" t="s">
        <v>980</v>
      </c>
      <c r="H169" s="225">
        <v>343.35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732</v>
      </c>
      <c r="AT169" s="187" t="s">
        <v>697</v>
      </c>
      <c r="AU169" s="187" t="s">
        <v>89</v>
      </c>
      <c r="AY169" s="18" t="s">
        <v>524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644</v>
      </c>
      <c r="BM169" s="187" t="s">
        <v>816</v>
      </c>
    </row>
    <row r="170" spans="1:65" s="2" customFormat="1" ht="21.75" customHeight="1">
      <c r="A170" s="35"/>
      <c r="B170" s="144"/>
      <c r="C170" s="221" t="s">
        <v>681</v>
      </c>
      <c r="D170" s="221" t="s">
        <v>697</v>
      </c>
      <c r="E170" s="222" t="s">
        <v>6275</v>
      </c>
      <c r="F170" s="223" t="s">
        <v>6276</v>
      </c>
      <c r="G170" s="224" t="s">
        <v>980</v>
      </c>
      <c r="H170" s="225">
        <v>67.2</v>
      </c>
      <c r="I170" s="226"/>
      <c r="J170" s="225">
        <f t="shared" si="15"/>
        <v>0</v>
      </c>
      <c r="K170" s="227"/>
      <c r="L170" s="228"/>
      <c r="M170" s="229" t="s">
        <v>1</v>
      </c>
      <c r="N170" s="230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732</v>
      </c>
      <c r="AT170" s="187" t="s">
        <v>697</v>
      </c>
      <c r="AU170" s="187" t="s">
        <v>89</v>
      </c>
      <c r="AY170" s="18" t="s">
        <v>524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644</v>
      </c>
      <c r="BM170" s="187" t="s">
        <v>827</v>
      </c>
    </row>
    <row r="171" spans="1:65" s="2" customFormat="1" ht="21.75" customHeight="1">
      <c r="A171" s="35"/>
      <c r="B171" s="144"/>
      <c r="C171" s="176" t="s">
        <v>408</v>
      </c>
      <c r="D171" s="176" t="s">
        <v>526</v>
      </c>
      <c r="E171" s="177" t="s">
        <v>6277</v>
      </c>
      <c r="F171" s="178" t="s">
        <v>6278</v>
      </c>
      <c r="G171" s="179" t="s">
        <v>980</v>
      </c>
      <c r="H171" s="180">
        <v>190</v>
      </c>
      <c r="I171" s="181"/>
      <c r="J171" s="180">
        <f t="shared" si="1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644</v>
      </c>
      <c r="AT171" s="187" t="s">
        <v>526</v>
      </c>
      <c r="AU171" s="187" t="s">
        <v>89</v>
      </c>
      <c r="AY171" s="18" t="s">
        <v>524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644</v>
      </c>
      <c r="BM171" s="187" t="s">
        <v>862</v>
      </c>
    </row>
    <row r="172" spans="1:65" s="2" customFormat="1" ht="21.75" customHeight="1">
      <c r="A172" s="35"/>
      <c r="B172" s="144"/>
      <c r="C172" s="221" t="s">
        <v>691</v>
      </c>
      <c r="D172" s="221" t="s">
        <v>697</v>
      </c>
      <c r="E172" s="222" t="s">
        <v>6279</v>
      </c>
      <c r="F172" s="223" t="s">
        <v>6280</v>
      </c>
      <c r="G172" s="224" t="s">
        <v>980</v>
      </c>
      <c r="H172" s="225">
        <v>199.5</v>
      </c>
      <c r="I172" s="226"/>
      <c r="J172" s="225">
        <f t="shared" si="1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732</v>
      </c>
      <c r="AT172" s="187" t="s">
        <v>697</v>
      </c>
      <c r="AU172" s="187" t="s">
        <v>89</v>
      </c>
      <c r="AY172" s="18" t="s">
        <v>524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644</v>
      </c>
      <c r="BM172" s="187" t="s">
        <v>881</v>
      </c>
    </row>
    <row r="173" spans="1:65" s="2" customFormat="1" ht="21.75" customHeight="1">
      <c r="A173" s="35"/>
      <c r="B173" s="144"/>
      <c r="C173" s="176" t="s">
        <v>696</v>
      </c>
      <c r="D173" s="176" t="s">
        <v>526</v>
      </c>
      <c r="E173" s="177" t="s">
        <v>5496</v>
      </c>
      <c r="F173" s="178" t="s">
        <v>6281</v>
      </c>
      <c r="G173" s="179" t="s">
        <v>980</v>
      </c>
      <c r="H173" s="180">
        <v>417</v>
      </c>
      <c r="I173" s="181"/>
      <c r="J173" s="180">
        <f t="shared" si="15"/>
        <v>0</v>
      </c>
      <c r="K173" s="182"/>
      <c r="L173" s="36"/>
      <c r="M173" s="183" t="s">
        <v>1</v>
      </c>
      <c r="N173" s="184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644</v>
      </c>
      <c r="AT173" s="187" t="s">
        <v>526</v>
      </c>
      <c r="AU173" s="187" t="s">
        <v>89</v>
      </c>
      <c r="AY173" s="18" t="s">
        <v>524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644</v>
      </c>
      <c r="BM173" s="187" t="s">
        <v>889</v>
      </c>
    </row>
    <row r="174" spans="1:65" s="2" customFormat="1" ht="21.75" customHeight="1">
      <c r="A174" s="35"/>
      <c r="B174" s="144"/>
      <c r="C174" s="221" t="s">
        <v>704</v>
      </c>
      <c r="D174" s="221" t="s">
        <v>697</v>
      </c>
      <c r="E174" s="222" t="s">
        <v>5512</v>
      </c>
      <c r="F174" s="223" t="s">
        <v>6282</v>
      </c>
      <c r="G174" s="224" t="s">
        <v>980</v>
      </c>
      <c r="H174" s="225">
        <v>288.75</v>
      </c>
      <c r="I174" s="226"/>
      <c r="J174" s="225">
        <f t="shared" si="15"/>
        <v>0</v>
      </c>
      <c r="K174" s="227"/>
      <c r="L174" s="228"/>
      <c r="M174" s="229" t="s">
        <v>1</v>
      </c>
      <c r="N174" s="230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732</v>
      </c>
      <c r="AT174" s="187" t="s">
        <v>697</v>
      </c>
      <c r="AU174" s="187" t="s">
        <v>89</v>
      </c>
      <c r="AY174" s="18" t="s">
        <v>524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644</v>
      </c>
      <c r="BM174" s="187" t="s">
        <v>904</v>
      </c>
    </row>
    <row r="175" spans="1:65" s="2" customFormat="1" ht="21.75" customHeight="1">
      <c r="A175" s="35"/>
      <c r="B175" s="144"/>
      <c r="C175" s="221" t="s">
        <v>710</v>
      </c>
      <c r="D175" s="221" t="s">
        <v>697</v>
      </c>
      <c r="E175" s="222" t="s">
        <v>6283</v>
      </c>
      <c r="F175" s="223" t="s">
        <v>6284</v>
      </c>
      <c r="G175" s="224" t="s">
        <v>980</v>
      </c>
      <c r="H175" s="225">
        <v>149.1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732</v>
      </c>
      <c r="AT175" s="187" t="s">
        <v>697</v>
      </c>
      <c r="AU175" s="187" t="s">
        <v>89</v>
      </c>
      <c r="AY175" s="18" t="s">
        <v>524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644</v>
      </c>
      <c r="BM175" s="187" t="s">
        <v>913</v>
      </c>
    </row>
    <row r="176" spans="1:65" s="2" customFormat="1" ht="16.5" customHeight="1">
      <c r="A176" s="35"/>
      <c r="B176" s="144"/>
      <c r="C176" s="221" t="s">
        <v>717</v>
      </c>
      <c r="D176" s="221" t="s">
        <v>697</v>
      </c>
      <c r="E176" s="222" t="s">
        <v>6285</v>
      </c>
      <c r="F176" s="223" t="s">
        <v>6286</v>
      </c>
      <c r="G176" s="224" t="s">
        <v>879</v>
      </c>
      <c r="H176" s="225">
        <v>900</v>
      </c>
      <c r="I176" s="226"/>
      <c r="J176" s="225">
        <f t="shared" si="15"/>
        <v>0</v>
      </c>
      <c r="K176" s="227"/>
      <c r="L176" s="228"/>
      <c r="M176" s="229" t="s">
        <v>1</v>
      </c>
      <c r="N176" s="230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732</v>
      </c>
      <c r="AT176" s="187" t="s">
        <v>697</v>
      </c>
      <c r="AU176" s="187" t="s">
        <v>89</v>
      </c>
      <c r="AY176" s="18" t="s">
        <v>524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644</v>
      </c>
      <c r="BM176" s="187" t="s">
        <v>926</v>
      </c>
    </row>
    <row r="177" spans="1:65" s="2" customFormat="1" ht="21.75" customHeight="1">
      <c r="A177" s="35"/>
      <c r="B177" s="144"/>
      <c r="C177" s="176" t="s">
        <v>721</v>
      </c>
      <c r="D177" s="176" t="s">
        <v>526</v>
      </c>
      <c r="E177" s="177" t="s">
        <v>5518</v>
      </c>
      <c r="F177" s="178" t="s">
        <v>5519</v>
      </c>
      <c r="G177" s="179" t="s">
        <v>980</v>
      </c>
      <c r="H177" s="180">
        <v>137</v>
      </c>
      <c r="I177" s="181"/>
      <c r="J177" s="180">
        <f t="shared" si="15"/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644</v>
      </c>
      <c r="AT177" s="187" t="s">
        <v>526</v>
      </c>
      <c r="AU177" s="187" t="s">
        <v>89</v>
      </c>
      <c r="AY177" s="18" t="s">
        <v>524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644</v>
      </c>
      <c r="BM177" s="187" t="s">
        <v>940</v>
      </c>
    </row>
    <row r="178" spans="1:65" s="2" customFormat="1" ht="21.75" customHeight="1">
      <c r="A178" s="35"/>
      <c r="B178" s="144"/>
      <c r="C178" s="221" t="s">
        <v>726</v>
      </c>
      <c r="D178" s="221" t="s">
        <v>697</v>
      </c>
      <c r="E178" s="222" t="s">
        <v>6287</v>
      </c>
      <c r="F178" s="223" t="s">
        <v>6288</v>
      </c>
      <c r="G178" s="224" t="s">
        <v>980</v>
      </c>
      <c r="H178" s="225">
        <v>76.650000000000006</v>
      </c>
      <c r="I178" s="226"/>
      <c r="J178" s="225">
        <f t="shared" si="1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732</v>
      </c>
      <c r="AT178" s="187" t="s">
        <v>697</v>
      </c>
      <c r="AU178" s="187" t="s">
        <v>89</v>
      </c>
      <c r="AY178" s="18" t="s">
        <v>524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644</v>
      </c>
      <c r="BM178" s="187" t="s">
        <v>948</v>
      </c>
    </row>
    <row r="179" spans="1:65" s="2" customFormat="1" ht="21.75" customHeight="1">
      <c r="A179" s="35"/>
      <c r="B179" s="144"/>
      <c r="C179" s="221" t="s">
        <v>732</v>
      </c>
      <c r="D179" s="221" t="s">
        <v>697</v>
      </c>
      <c r="E179" s="222" t="s">
        <v>6289</v>
      </c>
      <c r="F179" s="223" t="s">
        <v>6290</v>
      </c>
      <c r="G179" s="224" t="s">
        <v>980</v>
      </c>
      <c r="H179" s="225">
        <v>67.2</v>
      </c>
      <c r="I179" s="226"/>
      <c r="J179" s="225">
        <f t="shared" si="1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732</v>
      </c>
      <c r="AT179" s="187" t="s">
        <v>697</v>
      </c>
      <c r="AU179" s="187" t="s">
        <v>89</v>
      </c>
      <c r="AY179" s="18" t="s">
        <v>524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644</v>
      </c>
      <c r="BM179" s="187" t="s">
        <v>958</v>
      </c>
    </row>
    <row r="180" spans="1:65" s="2" customFormat="1" ht="21.75" customHeight="1">
      <c r="A180" s="35"/>
      <c r="B180" s="144"/>
      <c r="C180" s="176" t="s">
        <v>740</v>
      </c>
      <c r="D180" s="176" t="s">
        <v>526</v>
      </c>
      <c r="E180" s="177" t="s">
        <v>5538</v>
      </c>
      <c r="F180" s="178" t="s">
        <v>6291</v>
      </c>
      <c r="G180" s="179" t="s">
        <v>980</v>
      </c>
      <c r="H180" s="180">
        <v>94</v>
      </c>
      <c r="I180" s="181"/>
      <c r="J180" s="180">
        <f t="shared" si="15"/>
        <v>0</v>
      </c>
      <c r="K180" s="182"/>
      <c r="L180" s="36"/>
      <c r="M180" s="183" t="s">
        <v>1</v>
      </c>
      <c r="N180" s="184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644</v>
      </c>
      <c r="AT180" s="187" t="s">
        <v>526</v>
      </c>
      <c r="AU180" s="187" t="s">
        <v>89</v>
      </c>
      <c r="AY180" s="18" t="s">
        <v>524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644</v>
      </c>
      <c r="BM180" s="187" t="s">
        <v>969</v>
      </c>
    </row>
    <row r="181" spans="1:65" s="2" customFormat="1" ht="33" customHeight="1">
      <c r="A181" s="35"/>
      <c r="B181" s="144"/>
      <c r="C181" s="221" t="s">
        <v>747</v>
      </c>
      <c r="D181" s="221" t="s">
        <v>697</v>
      </c>
      <c r="E181" s="222" t="s">
        <v>6292</v>
      </c>
      <c r="F181" s="223" t="s">
        <v>6293</v>
      </c>
      <c r="G181" s="224" t="s">
        <v>980</v>
      </c>
      <c r="H181" s="225">
        <v>61.95</v>
      </c>
      <c r="I181" s="226"/>
      <c r="J181" s="225">
        <f t="shared" si="1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732</v>
      </c>
      <c r="AT181" s="187" t="s">
        <v>697</v>
      </c>
      <c r="AU181" s="187" t="s">
        <v>89</v>
      </c>
      <c r="AY181" s="18" t="s">
        <v>524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644</v>
      </c>
      <c r="BM181" s="187" t="s">
        <v>977</v>
      </c>
    </row>
    <row r="182" spans="1:65" s="2" customFormat="1" ht="33" customHeight="1">
      <c r="A182" s="35"/>
      <c r="B182" s="144"/>
      <c r="C182" s="221" t="s">
        <v>754</v>
      </c>
      <c r="D182" s="221" t="s">
        <v>697</v>
      </c>
      <c r="E182" s="222" t="s">
        <v>6294</v>
      </c>
      <c r="F182" s="223" t="s">
        <v>6295</v>
      </c>
      <c r="G182" s="224" t="s">
        <v>980</v>
      </c>
      <c r="H182" s="225">
        <v>36.75</v>
      </c>
      <c r="I182" s="226"/>
      <c r="J182" s="225">
        <f t="shared" si="1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732</v>
      </c>
      <c r="AT182" s="187" t="s">
        <v>697</v>
      </c>
      <c r="AU182" s="187" t="s">
        <v>89</v>
      </c>
      <c r="AY182" s="18" t="s">
        <v>524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644</v>
      </c>
      <c r="BM182" s="187" t="s">
        <v>988</v>
      </c>
    </row>
    <row r="183" spans="1:65" s="2" customFormat="1" ht="21.75" customHeight="1">
      <c r="A183" s="35"/>
      <c r="B183" s="144"/>
      <c r="C183" s="176" t="s">
        <v>758</v>
      </c>
      <c r="D183" s="176" t="s">
        <v>526</v>
      </c>
      <c r="E183" s="177" t="s">
        <v>5556</v>
      </c>
      <c r="F183" s="178" t="s">
        <v>5557</v>
      </c>
      <c r="G183" s="179" t="s">
        <v>2954</v>
      </c>
      <c r="H183" s="181"/>
      <c r="I183" s="181"/>
      <c r="J183" s="180">
        <f t="shared" si="1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644</v>
      </c>
      <c r="AT183" s="187" t="s">
        <v>526</v>
      </c>
      <c r="AU183" s="187" t="s">
        <v>89</v>
      </c>
      <c r="AY183" s="18" t="s">
        <v>524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644</v>
      </c>
      <c r="BM183" s="187" t="s">
        <v>998</v>
      </c>
    </row>
    <row r="184" spans="1:65" s="12" customFormat="1" ht="22.95" customHeight="1">
      <c r="B184" s="163"/>
      <c r="D184" s="164" t="s">
        <v>75</v>
      </c>
      <c r="E184" s="174" t="s">
        <v>6296</v>
      </c>
      <c r="F184" s="174" t="s">
        <v>6297</v>
      </c>
      <c r="I184" s="166"/>
      <c r="J184" s="175">
        <f>BK184</f>
        <v>0</v>
      </c>
      <c r="L184" s="163"/>
      <c r="M184" s="168"/>
      <c r="N184" s="169"/>
      <c r="O184" s="169"/>
      <c r="P184" s="170">
        <f>SUM(P185:P226)</f>
        <v>0</v>
      </c>
      <c r="Q184" s="169"/>
      <c r="R184" s="170">
        <f>SUM(R185:R226)</f>
        <v>0</v>
      </c>
      <c r="S184" s="169"/>
      <c r="T184" s="171">
        <f>SUM(T185:T226)</f>
        <v>0</v>
      </c>
      <c r="AR184" s="164" t="s">
        <v>89</v>
      </c>
      <c r="AT184" s="172" t="s">
        <v>75</v>
      </c>
      <c r="AU184" s="172" t="s">
        <v>83</v>
      </c>
      <c r="AY184" s="164" t="s">
        <v>524</v>
      </c>
      <c r="BK184" s="173">
        <f>SUM(BK185:BK226)</f>
        <v>0</v>
      </c>
    </row>
    <row r="185" spans="1:65" s="2" customFormat="1" ht="21.75" customHeight="1">
      <c r="A185" s="35"/>
      <c r="B185" s="144"/>
      <c r="C185" s="176" t="s">
        <v>764</v>
      </c>
      <c r="D185" s="176" t="s">
        <v>526</v>
      </c>
      <c r="E185" s="177" t="s">
        <v>6298</v>
      </c>
      <c r="F185" s="178" t="s">
        <v>6299</v>
      </c>
      <c r="G185" s="179" t="s">
        <v>980</v>
      </c>
      <c r="H185" s="180">
        <v>184</v>
      </c>
      <c r="I185" s="181"/>
      <c r="J185" s="180">
        <f t="shared" ref="J185:J226" si="25">ROUND(I185*H185,3)</f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ref="P185:P226" si="26">O185*H185</f>
        <v>0</v>
      </c>
      <c r="Q185" s="185">
        <v>0</v>
      </c>
      <c r="R185" s="185">
        <f t="shared" ref="R185:R226" si="27">Q185*H185</f>
        <v>0</v>
      </c>
      <c r="S185" s="185">
        <v>0</v>
      </c>
      <c r="T185" s="186">
        <f t="shared" ref="T185:T226" si="28"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644</v>
      </c>
      <c r="AT185" s="187" t="s">
        <v>526</v>
      </c>
      <c r="AU185" s="187" t="s">
        <v>89</v>
      </c>
      <c r="AY185" s="18" t="s">
        <v>524</v>
      </c>
      <c r="BE185" s="105">
        <f t="shared" ref="BE185:BE226" si="29">IF(N185="základná",J185,0)</f>
        <v>0</v>
      </c>
      <c r="BF185" s="105">
        <f t="shared" ref="BF185:BF226" si="30">IF(N185="znížená",J185,0)</f>
        <v>0</v>
      </c>
      <c r="BG185" s="105">
        <f t="shared" ref="BG185:BG226" si="31">IF(N185="zákl. prenesená",J185,0)</f>
        <v>0</v>
      </c>
      <c r="BH185" s="105">
        <f t="shared" ref="BH185:BH226" si="32">IF(N185="zníž. prenesená",J185,0)</f>
        <v>0</v>
      </c>
      <c r="BI185" s="105">
        <f t="shared" ref="BI185:BI226" si="33">IF(N185="nulová",J185,0)</f>
        <v>0</v>
      </c>
      <c r="BJ185" s="18" t="s">
        <v>89</v>
      </c>
      <c r="BK185" s="188">
        <f t="shared" ref="BK185:BK226" si="34">ROUND(I185*H185,3)</f>
        <v>0</v>
      </c>
      <c r="BL185" s="18" t="s">
        <v>644</v>
      </c>
      <c r="BM185" s="187" t="s">
        <v>1006</v>
      </c>
    </row>
    <row r="186" spans="1:65" s="2" customFormat="1" ht="33" customHeight="1">
      <c r="A186" s="35"/>
      <c r="B186" s="144"/>
      <c r="C186" s="176" t="s">
        <v>778</v>
      </c>
      <c r="D186" s="176" t="s">
        <v>526</v>
      </c>
      <c r="E186" s="177" t="s">
        <v>6300</v>
      </c>
      <c r="F186" s="178" t="s">
        <v>6301</v>
      </c>
      <c r="G186" s="179" t="s">
        <v>980</v>
      </c>
      <c r="H186" s="180">
        <v>185</v>
      </c>
      <c r="I186" s="181"/>
      <c r="J186" s="180">
        <f t="shared" si="2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644</v>
      </c>
      <c r="AT186" s="187" t="s">
        <v>526</v>
      </c>
      <c r="AU186" s="187" t="s">
        <v>89</v>
      </c>
      <c r="AY186" s="18" t="s">
        <v>524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644</v>
      </c>
      <c r="BM186" s="187" t="s">
        <v>1014</v>
      </c>
    </row>
    <row r="187" spans="1:65" s="2" customFormat="1" ht="21.75" customHeight="1">
      <c r="A187" s="35"/>
      <c r="B187" s="144"/>
      <c r="C187" s="176" t="s">
        <v>784</v>
      </c>
      <c r="D187" s="176" t="s">
        <v>526</v>
      </c>
      <c r="E187" s="177" t="s">
        <v>6302</v>
      </c>
      <c r="F187" s="178" t="s">
        <v>6303</v>
      </c>
      <c r="G187" s="179" t="s">
        <v>980</v>
      </c>
      <c r="H187" s="180">
        <v>227</v>
      </c>
      <c r="I187" s="181"/>
      <c r="J187" s="180">
        <f t="shared" si="2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644</v>
      </c>
      <c r="AT187" s="187" t="s">
        <v>526</v>
      </c>
      <c r="AU187" s="187" t="s">
        <v>89</v>
      </c>
      <c r="AY187" s="18" t="s">
        <v>524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644</v>
      </c>
      <c r="BM187" s="187" t="s">
        <v>1166</v>
      </c>
    </row>
    <row r="188" spans="1:65" s="2" customFormat="1" ht="21.75" customHeight="1">
      <c r="A188" s="35"/>
      <c r="B188" s="144"/>
      <c r="C188" s="176" t="s">
        <v>797</v>
      </c>
      <c r="D188" s="176" t="s">
        <v>526</v>
      </c>
      <c r="E188" s="177" t="s">
        <v>6304</v>
      </c>
      <c r="F188" s="178" t="s">
        <v>6305</v>
      </c>
      <c r="G188" s="179" t="s">
        <v>980</v>
      </c>
      <c r="H188" s="180">
        <v>139</v>
      </c>
      <c r="I188" s="181"/>
      <c r="J188" s="180">
        <f t="shared" si="2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644</v>
      </c>
      <c r="AT188" s="187" t="s">
        <v>526</v>
      </c>
      <c r="AU188" s="187" t="s">
        <v>89</v>
      </c>
      <c r="AY188" s="18" t="s">
        <v>524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644</v>
      </c>
      <c r="BM188" s="187" t="s">
        <v>1643</v>
      </c>
    </row>
    <row r="189" spans="1:65" s="2" customFormat="1" ht="21.75" customHeight="1">
      <c r="A189" s="35"/>
      <c r="B189" s="144"/>
      <c r="C189" s="176" t="s">
        <v>801</v>
      </c>
      <c r="D189" s="176" t="s">
        <v>526</v>
      </c>
      <c r="E189" s="177" t="s">
        <v>6306</v>
      </c>
      <c r="F189" s="178" t="s">
        <v>6307</v>
      </c>
      <c r="G189" s="179" t="s">
        <v>980</v>
      </c>
      <c r="H189" s="180">
        <v>184</v>
      </c>
      <c r="I189" s="181"/>
      <c r="J189" s="180">
        <f t="shared" si="2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644</v>
      </c>
      <c r="AT189" s="187" t="s">
        <v>526</v>
      </c>
      <c r="AU189" s="187" t="s">
        <v>89</v>
      </c>
      <c r="AY189" s="18" t="s">
        <v>524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644</v>
      </c>
      <c r="BM189" s="187" t="s">
        <v>1699</v>
      </c>
    </row>
    <row r="190" spans="1:65" s="2" customFormat="1" ht="16.5" customHeight="1">
      <c r="A190" s="35"/>
      <c r="B190" s="144"/>
      <c r="C190" s="176" t="s">
        <v>807</v>
      </c>
      <c r="D190" s="176" t="s">
        <v>526</v>
      </c>
      <c r="E190" s="177" t="s">
        <v>6308</v>
      </c>
      <c r="F190" s="178" t="s">
        <v>6309</v>
      </c>
      <c r="G190" s="179" t="s">
        <v>980</v>
      </c>
      <c r="H190" s="180">
        <v>113</v>
      </c>
      <c r="I190" s="181"/>
      <c r="J190" s="180">
        <f t="shared" si="2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644</v>
      </c>
      <c r="AT190" s="187" t="s">
        <v>526</v>
      </c>
      <c r="AU190" s="187" t="s">
        <v>89</v>
      </c>
      <c r="AY190" s="18" t="s">
        <v>524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644</v>
      </c>
      <c r="BM190" s="187" t="s">
        <v>1709</v>
      </c>
    </row>
    <row r="191" spans="1:65" s="2" customFormat="1" ht="33" customHeight="1">
      <c r="A191" s="35"/>
      <c r="B191" s="144"/>
      <c r="C191" s="221" t="s">
        <v>811</v>
      </c>
      <c r="D191" s="221" t="s">
        <v>697</v>
      </c>
      <c r="E191" s="222" t="s">
        <v>6310</v>
      </c>
      <c r="F191" s="223" t="s">
        <v>6311</v>
      </c>
      <c r="G191" s="224" t="s">
        <v>879</v>
      </c>
      <c r="H191" s="225">
        <v>113</v>
      </c>
      <c r="I191" s="226"/>
      <c r="J191" s="225">
        <f t="shared" si="25"/>
        <v>0</v>
      </c>
      <c r="K191" s="227"/>
      <c r="L191" s="228"/>
      <c r="M191" s="229" t="s">
        <v>1</v>
      </c>
      <c r="N191" s="230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732</v>
      </c>
      <c r="AT191" s="187" t="s">
        <v>697</v>
      </c>
      <c r="AU191" s="187" t="s">
        <v>89</v>
      </c>
      <c r="AY191" s="18" t="s">
        <v>524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644</v>
      </c>
      <c r="BM191" s="187" t="s">
        <v>1776</v>
      </c>
    </row>
    <row r="192" spans="1:65" s="2" customFormat="1" ht="16.5" customHeight="1">
      <c r="A192" s="35"/>
      <c r="B192" s="144"/>
      <c r="C192" s="176" t="s">
        <v>816</v>
      </c>
      <c r="D192" s="176" t="s">
        <v>526</v>
      </c>
      <c r="E192" s="177" t="s">
        <v>6312</v>
      </c>
      <c r="F192" s="178" t="s">
        <v>6313</v>
      </c>
      <c r="G192" s="179" t="s">
        <v>980</v>
      </c>
      <c r="H192" s="180">
        <v>164</v>
      </c>
      <c r="I192" s="181"/>
      <c r="J192" s="180">
        <f t="shared" si="2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644</v>
      </c>
      <c r="AT192" s="187" t="s">
        <v>526</v>
      </c>
      <c r="AU192" s="187" t="s">
        <v>89</v>
      </c>
      <c r="AY192" s="18" t="s">
        <v>524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644</v>
      </c>
      <c r="BM192" s="187" t="s">
        <v>1787</v>
      </c>
    </row>
    <row r="193" spans="1:65" s="2" customFormat="1" ht="33" customHeight="1">
      <c r="A193" s="35"/>
      <c r="B193" s="144"/>
      <c r="C193" s="221" t="s">
        <v>822</v>
      </c>
      <c r="D193" s="221" t="s">
        <v>697</v>
      </c>
      <c r="E193" s="222" t="s">
        <v>6314</v>
      </c>
      <c r="F193" s="223" t="s">
        <v>6315</v>
      </c>
      <c r="G193" s="224" t="s">
        <v>879</v>
      </c>
      <c r="H193" s="225">
        <v>120</v>
      </c>
      <c r="I193" s="226"/>
      <c r="J193" s="225">
        <f t="shared" si="2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732</v>
      </c>
      <c r="AT193" s="187" t="s">
        <v>697</v>
      </c>
      <c r="AU193" s="187" t="s">
        <v>89</v>
      </c>
      <c r="AY193" s="18" t="s">
        <v>524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644</v>
      </c>
      <c r="BM193" s="187" t="s">
        <v>1870</v>
      </c>
    </row>
    <row r="194" spans="1:65" s="2" customFormat="1" ht="21.75" customHeight="1">
      <c r="A194" s="35"/>
      <c r="B194" s="144"/>
      <c r="C194" s="221" t="s">
        <v>827</v>
      </c>
      <c r="D194" s="221" t="s">
        <v>697</v>
      </c>
      <c r="E194" s="222" t="s">
        <v>6316</v>
      </c>
      <c r="F194" s="223" t="s">
        <v>6317</v>
      </c>
      <c r="G194" s="224" t="s">
        <v>879</v>
      </c>
      <c r="H194" s="225">
        <v>44</v>
      </c>
      <c r="I194" s="226"/>
      <c r="J194" s="225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732</v>
      </c>
      <c r="AT194" s="187" t="s">
        <v>697</v>
      </c>
      <c r="AU194" s="187" t="s">
        <v>89</v>
      </c>
      <c r="AY194" s="18" t="s">
        <v>524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644</v>
      </c>
      <c r="BM194" s="187" t="s">
        <v>1883</v>
      </c>
    </row>
    <row r="195" spans="1:65" s="2" customFormat="1" ht="16.5" customHeight="1">
      <c r="A195" s="35"/>
      <c r="B195" s="144"/>
      <c r="C195" s="176" t="s">
        <v>833</v>
      </c>
      <c r="D195" s="176" t="s">
        <v>526</v>
      </c>
      <c r="E195" s="177" t="s">
        <v>6318</v>
      </c>
      <c r="F195" s="178" t="s">
        <v>6319</v>
      </c>
      <c r="G195" s="179" t="s">
        <v>980</v>
      </c>
      <c r="H195" s="180">
        <v>114</v>
      </c>
      <c r="I195" s="181"/>
      <c r="J195" s="180">
        <f t="shared" si="2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644</v>
      </c>
      <c r="AT195" s="187" t="s">
        <v>526</v>
      </c>
      <c r="AU195" s="187" t="s">
        <v>89</v>
      </c>
      <c r="AY195" s="18" t="s">
        <v>524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644</v>
      </c>
      <c r="BM195" s="187" t="s">
        <v>1898</v>
      </c>
    </row>
    <row r="196" spans="1:65" s="2" customFormat="1" ht="33" customHeight="1">
      <c r="A196" s="35"/>
      <c r="B196" s="144"/>
      <c r="C196" s="221" t="s">
        <v>862</v>
      </c>
      <c r="D196" s="221" t="s">
        <v>697</v>
      </c>
      <c r="E196" s="222" t="s">
        <v>6320</v>
      </c>
      <c r="F196" s="223" t="s">
        <v>6321</v>
      </c>
      <c r="G196" s="224" t="s">
        <v>879</v>
      </c>
      <c r="H196" s="225">
        <v>66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732</v>
      </c>
      <c r="AT196" s="187" t="s">
        <v>697</v>
      </c>
      <c r="AU196" s="187" t="s">
        <v>89</v>
      </c>
      <c r="AY196" s="18" t="s">
        <v>524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644</v>
      </c>
      <c r="BM196" s="187" t="s">
        <v>1913</v>
      </c>
    </row>
    <row r="197" spans="1:65" s="2" customFormat="1" ht="21.75" customHeight="1">
      <c r="A197" s="35"/>
      <c r="B197" s="144"/>
      <c r="C197" s="221" t="s">
        <v>876</v>
      </c>
      <c r="D197" s="221" t="s">
        <v>697</v>
      </c>
      <c r="E197" s="222" t="s">
        <v>6322</v>
      </c>
      <c r="F197" s="223" t="s">
        <v>6323</v>
      </c>
      <c r="G197" s="224" t="s">
        <v>879</v>
      </c>
      <c r="H197" s="225">
        <v>48</v>
      </c>
      <c r="I197" s="226"/>
      <c r="J197" s="225">
        <f t="shared" si="2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732</v>
      </c>
      <c r="AT197" s="187" t="s">
        <v>697</v>
      </c>
      <c r="AU197" s="187" t="s">
        <v>89</v>
      </c>
      <c r="AY197" s="18" t="s">
        <v>524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644</v>
      </c>
      <c r="BM197" s="187" t="s">
        <v>1950</v>
      </c>
    </row>
    <row r="198" spans="1:65" s="2" customFormat="1" ht="16.5" customHeight="1">
      <c r="A198" s="35"/>
      <c r="B198" s="144"/>
      <c r="C198" s="176" t="s">
        <v>881</v>
      </c>
      <c r="D198" s="176" t="s">
        <v>526</v>
      </c>
      <c r="E198" s="177" t="s">
        <v>6324</v>
      </c>
      <c r="F198" s="178" t="s">
        <v>6325</v>
      </c>
      <c r="G198" s="179" t="s">
        <v>980</v>
      </c>
      <c r="H198" s="180">
        <v>132</v>
      </c>
      <c r="I198" s="181"/>
      <c r="J198" s="180">
        <f t="shared" si="2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644</v>
      </c>
      <c r="AT198" s="187" t="s">
        <v>526</v>
      </c>
      <c r="AU198" s="187" t="s">
        <v>89</v>
      </c>
      <c r="AY198" s="18" t="s">
        <v>524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644</v>
      </c>
      <c r="BM198" s="187" t="s">
        <v>1973</v>
      </c>
    </row>
    <row r="199" spans="1:65" s="2" customFormat="1" ht="33" customHeight="1">
      <c r="A199" s="35"/>
      <c r="B199" s="144"/>
      <c r="C199" s="221" t="s">
        <v>885</v>
      </c>
      <c r="D199" s="221" t="s">
        <v>697</v>
      </c>
      <c r="E199" s="222" t="s">
        <v>6326</v>
      </c>
      <c r="F199" s="223" t="s">
        <v>6327</v>
      </c>
      <c r="G199" s="224" t="s">
        <v>879</v>
      </c>
      <c r="H199" s="225">
        <v>88</v>
      </c>
      <c r="I199" s="226"/>
      <c r="J199" s="225">
        <f t="shared" si="25"/>
        <v>0</v>
      </c>
      <c r="K199" s="227"/>
      <c r="L199" s="228"/>
      <c r="M199" s="229" t="s">
        <v>1</v>
      </c>
      <c r="N199" s="230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732</v>
      </c>
      <c r="AT199" s="187" t="s">
        <v>697</v>
      </c>
      <c r="AU199" s="187" t="s">
        <v>89</v>
      </c>
      <c r="AY199" s="18" t="s">
        <v>524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644</v>
      </c>
      <c r="BM199" s="187" t="s">
        <v>1984</v>
      </c>
    </row>
    <row r="200" spans="1:65" s="2" customFormat="1" ht="21.75" customHeight="1">
      <c r="A200" s="35"/>
      <c r="B200" s="144"/>
      <c r="C200" s="221" t="s">
        <v>889</v>
      </c>
      <c r="D200" s="221" t="s">
        <v>697</v>
      </c>
      <c r="E200" s="222" t="s">
        <v>6328</v>
      </c>
      <c r="F200" s="223" t="s">
        <v>6329</v>
      </c>
      <c r="G200" s="224" t="s">
        <v>879</v>
      </c>
      <c r="H200" s="225">
        <v>44</v>
      </c>
      <c r="I200" s="226"/>
      <c r="J200" s="225">
        <f t="shared" si="2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732</v>
      </c>
      <c r="AT200" s="187" t="s">
        <v>697</v>
      </c>
      <c r="AU200" s="187" t="s">
        <v>89</v>
      </c>
      <c r="AY200" s="18" t="s">
        <v>524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644</v>
      </c>
      <c r="BM200" s="187" t="s">
        <v>1994</v>
      </c>
    </row>
    <row r="201" spans="1:65" s="2" customFormat="1" ht="16.5" customHeight="1">
      <c r="A201" s="35"/>
      <c r="B201" s="144"/>
      <c r="C201" s="176" t="s">
        <v>898</v>
      </c>
      <c r="D201" s="176" t="s">
        <v>526</v>
      </c>
      <c r="E201" s="177" t="s">
        <v>6330</v>
      </c>
      <c r="F201" s="178" t="s">
        <v>6331</v>
      </c>
      <c r="G201" s="179" t="s">
        <v>980</v>
      </c>
      <c r="H201" s="180">
        <v>194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644</v>
      </c>
      <c r="AT201" s="187" t="s">
        <v>526</v>
      </c>
      <c r="AU201" s="187" t="s">
        <v>89</v>
      </c>
      <c r="AY201" s="18" t="s">
        <v>524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644</v>
      </c>
      <c r="BM201" s="187" t="s">
        <v>2019</v>
      </c>
    </row>
    <row r="202" spans="1:65" s="2" customFormat="1" ht="33" customHeight="1">
      <c r="A202" s="35"/>
      <c r="B202" s="144"/>
      <c r="C202" s="221" t="s">
        <v>904</v>
      </c>
      <c r="D202" s="221" t="s">
        <v>697</v>
      </c>
      <c r="E202" s="222" t="s">
        <v>6332</v>
      </c>
      <c r="F202" s="223" t="s">
        <v>6333</v>
      </c>
      <c r="G202" s="224" t="s">
        <v>879</v>
      </c>
      <c r="H202" s="225">
        <v>158</v>
      </c>
      <c r="I202" s="226"/>
      <c r="J202" s="225">
        <f t="shared" si="25"/>
        <v>0</v>
      </c>
      <c r="K202" s="227"/>
      <c r="L202" s="228"/>
      <c r="M202" s="229" t="s">
        <v>1</v>
      </c>
      <c r="N202" s="230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732</v>
      </c>
      <c r="AT202" s="187" t="s">
        <v>697</v>
      </c>
      <c r="AU202" s="187" t="s">
        <v>89</v>
      </c>
      <c r="AY202" s="18" t="s">
        <v>524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644</v>
      </c>
      <c r="BM202" s="187" t="s">
        <v>2029</v>
      </c>
    </row>
    <row r="203" spans="1:65" s="2" customFormat="1" ht="21.75" customHeight="1">
      <c r="A203" s="35"/>
      <c r="B203" s="144"/>
      <c r="C203" s="221" t="s">
        <v>908</v>
      </c>
      <c r="D203" s="221" t="s">
        <v>697</v>
      </c>
      <c r="E203" s="222" t="s">
        <v>6334</v>
      </c>
      <c r="F203" s="223" t="s">
        <v>6335</v>
      </c>
      <c r="G203" s="224" t="s">
        <v>879</v>
      </c>
      <c r="H203" s="225">
        <v>36</v>
      </c>
      <c r="I203" s="226"/>
      <c r="J203" s="225">
        <f t="shared" si="25"/>
        <v>0</v>
      </c>
      <c r="K203" s="227"/>
      <c r="L203" s="228"/>
      <c r="M203" s="229" t="s">
        <v>1</v>
      </c>
      <c r="N203" s="230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732</v>
      </c>
      <c r="AT203" s="187" t="s">
        <v>697</v>
      </c>
      <c r="AU203" s="187" t="s">
        <v>89</v>
      </c>
      <c r="AY203" s="18" t="s">
        <v>524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644</v>
      </c>
      <c r="BM203" s="187" t="s">
        <v>2039</v>
      </c>
    </row>
    <row r="204" spans="1:65" s="2" customFormat="1" ht="16.5" customHeight="1">
      <c r="A204" s="35"/>
      <c r="B204" s="144"/>
      <c r="C204" s="176" t="s">
        <v>913</v>
      </c>
      <c r="D204" s="176" t="s">
        <v>526</v>
      </c>
      <c r="E204" s="177" t="s">
        <v>6336</v>
      </c>
      <c r="F204" s="178" t="s">
        <v>6337</v>
      </c>
      <c r="G204" s="179" t="s">
        <v>980</v>
      </c>
      <c r="H204" s="180">
        <v>145</v>
      </c>
      <c r="I204" s="181"/>
      <c r="J204" s="180">
        <f t="shared" si="2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644</v>
      </c>
      <c r="AT204" s="187" t="s">
        <v>526</v>
      </c>
      <c r="AU204" s="187" t="s">
        <v>89</v>
      </c>
      <c r="AY204" s="18" t="s">
        <v>524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644</v>
      </c>
      <c r="BM204" s="187" t="s">
        <v>2049</v>
      </c>
    </row>
    <row r="205" spans="1:65" s="2" customFormat="1" ht="33" customHeight="1">
      <c r="A205" s="35"/>
      <c r="B205" s="144"/>
      <c r="C205" s="221" t="s">
        <v>919</v>
      </c>
      <c r="D205" s="221" t="s">
        <v>697</v>
      </c>
      <c r="E205" s="222" t="s">
        <v>6338</v>
      </c>
      <c r="F205" s="223" t="s">
        <v>6339</v>
      </c>
      <c r="G205" s="224" t="s">
        <v>879</v>
      </c>
      <c r="H205" s="225">
        <v>100</v>
      </c>
      <c r="I205" s="226"/>
      <c r="J205" s="225">
        <f t="shared" si="25"/>
        <v>0</v>
      </c>
      <c r="K205" s="227"/>
      <c r="L205" s="228"/>
      <c r="M205" s="229" t="s">
        <v>1</v>
      </c>
      <c r="N205" s="230" t="s">
        <v>42</v>
      </c>
      <c r="O205" s="61"/>
      <c r="P205" s="185">
        <f t="shared" si="26"/>
        <v>0</v>
      </c>
      <c r="Q205" s="185">
        <v>0</v>
      </c>
      <c r="R205" s="185">
        <f t="shared" si="27"/>
        <v>0</v>
      </c>
      <c r="S205" s="185">
        <v>0</v>
      </c>
      <c r="T205" s="186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732</v>
      </c>
      <c r="AT205" s="187" t="s">
        <v>697</v>
      </c>
      <c r="AU205" s="187" t="s">
        <v>89</v>
      </c>
      <c r="AY205" s="18" t="s">
        <v>524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644</v>
      </c>
      <c r="BM205" s="187" t="s">
        <v>2060</v>
      </c>
    </row>
    <row r="206" spans="1:65" s="2" customFormat="1" ht="21.75" customHeight="1">
      <c r="A206" s="35"/>
      <c r="B206" s="144"/>
      <c r="C206" s="221" t="s">
        <v>926</v>
      </c>
      <c r="D206" s="221" t="s">
        <v>697</v>
      </c>
      <c r="E206" s="222" t="s">
        <v>6340</v>
      </c>
      <c r="F206" s="223" t="s">
        <v>6341</v>
      </c>
      <c r="G206" s="224" t="s">
        <v>879</v>
      </c>
      <c r="H206" s="225">
        <v>45</v>
      </c>
      <c r="I206" s="226"/>
      <c r="J206" s="225">
        <f t="shared" si="2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732</v>
      </c>
      <c r="AT206" s="187" t="s">
        <v>697</v>
      </c>
      <c r="AU206" s="187" t="s">
        <v>89</v>
      </c>
      <c r="AY206" s="18" t="s">
        <v>524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644</v>
      </c>
      <c r="BM206" s="187" t="s">
        <v>2072</v>
      </c>
    </row>
    <row r="207" spans="1:65" s="2" customFormat="1" ht="21.75" customHeight="1">
      <c r="A207" s="35"/>
      <c r="B207" s="144"/>
      <c r="C207" s="176" t="s">
        <v>934</v>
      </c>
      <c r="D207" s="176" t="s">
        <v>526</v>
      </c>
      <c r="E207" s="177" t="s">
        <v>6342</v>
      </c>
      <c r="F207" s="178" t="s">
        <v>6343</v>
      </c>
      <c r="G207" s="179" t="s">
        <v>879</v>
      </c>
      <c r="H207" s="180">
        <v>24</v>
      </c>
      <c r="I207" s="181"/>
      <c r="J207" s="180">
        <f t="shared" si="25"/>
        <v>0</v>
      </c>
      <c r="K207" s="182"/>
      <c r="L207" s="36"/>
      <c r="M207" s="183" t="s">
        <v>1</v>
      </c>
      <c r="N207" s="184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644</v>
      </c>
      <c r="AT207" s="187" t="s">
        <v>526</v>
      </c>
      <c r="AU207" s="187" t="s">
        <v>89</v>
      </c>
      <c r="AY207" s="18" t="s">
        <v>524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644</v>
      </c>
      <c r="BM207" s="187" t="s">
        <v>2081</v>
      </c>
    </row>
    <row r="208" spans="1:65" s="2" customFormat="1" ht="21.75" customHeight="1">
      <c r="A208" s="35"/>
      <c r="B208" s="144"/>
      <c r="C208" s="176" t="s">
        <v>940</v>
      </c>
      <c r="D208" s="176" t="s">
        <v>526</v>
      </c>
      <c r="E208" s="177" t="s">
        <v>6344</v>
      </c>
      <c r="F208" s="178" t="s">
        <v>6345</v>
      </c>
      <c r="G208" s="179" t="s">
        <v>879</v>
      </c>
      <c r="H208" s="180">
        <v>144</v>
      </c>
      <c r="I208" s="181"/>
      <c r="J208" s="180">
        <f t="shared" si="25"/>
        <v>0</v>
      </c>
      <c r="K208" s="182"/>
      <c r="L208" s="36"/>
      <c r="M208" s="183" t="s">
        <v>1</v>
      </c>
      <c r="N208" s="184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644</v>
      </c>
      <c r="AT208" s="187" t="s">
        <v>526</v>
      </c>
      <c r="AU208" s="187" t="s">
        <v>89</v>
      </c>
      <c r="AY208" s="18" t="s">
        <v>524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644</v>
      </c>
      <c r="BM208" s="187" t="s">
        <v>2091</v>
      </c>
    </row>
    <row r="209" spans="1:65" s="2" customFormat="1" ht="21.75" customHeight="1">
      <c r="A209" s="35"/>
      <c r="B209" s="144"/>
      <c r="C209" s="176" t="s">
        <v>944</v>
      </c>
      <c r="D209" s="176" t="s">
        <v>526</v>
      </c>
      <c r="E209" s="177" t="s">
        <v>6346</v>
      </c>
      <c r="F209" s="178" t="s">
        <v>6347</v>
      </c>
      <c r="G209" s="179" t="s">
        <v>879</v>
      </c>
      <c r="H209" s="180">
        <v>25</v>
      </c>
      <c r="I209" s="181"/>
      <c r="J209" s="180">
        <f t="shared" si="25"/>
        <v>0</v>
      </c>
      <c r="K209" s="182"/>
      <c r="L209" s="36"/>
      <c r="M209" s="183" t="s">
        <v>1</v>
      </c>
      <c r="N209" s="184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644</v>
      </c>
      <c r="AT209" s="187" t="s">
        <v>526</v>
      </c>
      <c r="AU209" s="187" t="s">
        <v>89</v>
      </c>
      <c r="AY209" s="18" t="s">
        <v>524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644</v>
      </c>
      <c r="BM209" s="187" t="s">
        <v>2112</v>
      </c>
    </row>
    <row r="210" spans="1:65" s="2" customFormat="1" ht="21.75" customHeight="1">
      <c r="A210" s="35"/>
      <c r="B210" s="144"/>
      <c r="C210" s="176" t="s">
        <v>948</v>
      </c>
      <c r="D210" s="176" t="s">
        <v>526</v>
      </c>
      <c r="E210" s="177" t="s">
        <v>6348</v>
      </c>
      <c r="F210" s="178" t="s">
        <v>6349</v>
      </c>
      <c r="G210" s="179" t="s">
        <v>879</v>
      </c>
      <c r="H210" s="180">
        <v>8</v>
      </c>
      <c r="I210" s="181"/>
      <c r="J210" s="180">
        <f t="shared" si="2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644</v>
      </c>
      <c r="AT210" s="187" t="s">
        <v>526</v>
      </c>
      <c r="AU210" s="187" t="s">
        <v>89</v>
      </c>
      <c r="AY210" s="18" t="s">
        <v>524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644</v>
      </c>
      <c r="BM210" s="187" t="s">
        <v>2121</v>
      </c>
    </row>
    <row r="211" spans="1:65" s="2" customFormat="1" ht="21.75" customHeight="1">
      <c r="A211" s="35"/>
      <c r="B211" s="144"/>
      <c r="C211" s="176" t="s">
        <v>953</v>
      </c>
      <c r="D211" s="176" t="s">
        <v>526</v>
      </c>
      <c r="E211" s="177" t="s">
        <v>6350</v>
      </c>
      <c r="F211" s="178" t="s">
        <v>6351</v>
      </c>
      <c r="G211" s="179" t="s">
        <v>879</v>
      </c>
      <c r="H211" s="180">
        <v>87</v>
      </c>
      <c r="I211" s="181"/>
      <c r="J211" s="180">
        <f t="shared" si="25"/>
        <v>0</v>
      </c>
      <c r="K211" s="182"/>
      <c r="L211" s="36"/>
      <c r="M211" s="183" t="s">
        <v>1</v>
      </c>
      <c r="N211" s="184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644</v>
      </c>
      <c r="AT211" s="187" t="s">
        <v>526</v>
      </c>
      <c r="AU211" s="187" t="s">
        <v>89</v>
      </c>
      <c r="AY211" s="18" t="s">
        <v>524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644</v>
      </c>
      <c r="BM211" s="187" t="s">
        <v>2201</v>
      </c>
    </row>
    <row r="212" spans="1:65" s="2" customFormat="1" ht="21.75" customHeight="1">
      <c r="A212" s="35"/>
      <c r="B212" s="144"/>
      <c r="C212" s="176" t="s">
        <v>958</v>
      </c>
      <c r="D212" s="176" t="s">
        <v>526</v>
      </c>
      <c r="E212" s="177" t="s">
        <v>6352</v>
      </c>
      <c r="F212" s="178" t="s">
        <v>6353</v>
      </c>
      <c r="G212" s="179" t="s">
        <v>879</v>
      </c>
      <c r="H212" s="180">
        <v>4</v>
      </c>
      <c r="I212" s="181"/>
      <c r="J212" s="180">
        <f t="shared" si="25"/>
        <v>0</v>
      </c>
      <c r="K212" s="182"/>
      <c r="L212" s="36"/>
      <c r="M212" s="183" t="s">
        <v>1</v>
      </c>
      <c r="N212" s="184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644</v>
      </c>
      <c r="AT212" s="187" t="s">
        <v>526</v>
      </c>
      <c r="AU212" s="187" t="s">
        <v>89</v>
      </c>
      <c r="AY212" s="18" t="s">
        <v>524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644</v>
      </c>
      <c r="BM212" s="187" t="s">
        <v>2221</v>
      </c>
    </row>
    <row r="213" spans="1:65" s="2" customFormat="1" ht="21.75" customHeight="1">
      <c r="A213" s="35"/>
      <c r="B213" s="144"/>
      <c r="C213" s="221" t="s">
        <v>963</v>
      </c>
      <c r="D213" s="221" t="s">
        <v>697</v>
      </c>
      <c r="E213" s="222" t="s">
        <v>6354</v>
      </c>
      <c r="F213" s="223" t="s">
        <v>6355</v>
      </c>
      <c r="G213" s="224" t="s">
        <v>879</v>
      </c>
      <c r="H213" s="225">
        <v>4</v>
      </c>
      <c r="I213" s="226"/>
      <c r="J213" s="225">
        <f t="shared" si="25"/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si="26"/>
        <v>0</v>
      </c>
      <c r="Q213" s="185">
        <v>0</v>
      </c>
      <c r="R213" s="185">
        <f t="shared" si="27"/>
        <v>0</v>
      </c>
      <c r="S213" s="185">
        <v>0</v>
      </c>
      <c r="T213" s="186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732</v>
      </c>
      <c r="AT213" s="187" t="s">
        <v>697</v>
      </c>
      <c r="AU213" s="187" t="s">
        <v>89</v>
      </c>
      <c r="AY213" s="18" t="s">
        <v>524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89</v>
      </c>
      <c r="BK213" s="188">
        <f t="shared" si="34"/>
        <v>0</v>
      </c>
      <c r="BL213" s="18" t="s">
        <v>644</v>
      </c>
      <c r="BM213" s="187" t="s">
        <v>2242</v>
      </c>
    </row>
    <row r="214" spans="1:65" s="2" customFormat="1" ht="16.5" customHeight="1">
      <c r="A214" s="35"/>
      <c r="B214" s="144"/>
      <c r="C214" s="176" t="s">
        <v>969</v>
      </c>
      <c r="D214" s="176" t="s">
        <v>526</v>
      </c>
      <c r="E214" s="177" t="s">
        <v>6356</v>
      </c>
      <c r="F214" s="178" t="s">
        <v>6357</v>
      </c>
      <c r="G214" s="179" t="s">
        <v>879</v>
      </c>
      <c r="H214" s="180">
        <v>22</v>
      </c>
      <c r="I214" s="181"/>
      <c r="J214" s="180">
        <f t="shared" si="2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26"/>
        <v>0</v>
      </c>
      <c r="Q214" s="185">
        <v>0</v>
      </c>
      <c r="R214" s="185">
        <f t="shared" si="27"/>
        <v>0</v>
      </c>
      <c r="S214" s="185">
        <v>0</v>
      </c>
      <c r="T214" s="186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644</v>
      </c>
      <c r="AT214" s="187" t="s">
        <v>526</v>
      </c>
      <c r="AU214" s="187" t="s">
        <v>89</v>
      </c>
      <c r="AY214" s="18" t="s">
        <v>524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89</v>
      </c>
      <c r="BK214" s="188">
        <f t="shared" si="34"/>
        <v>0</v>
      </c>
      <c r="BL214" s="18" t="s">
        <v>644</v>
      </c>
      <c r="BM214" s="187" t="s">
        <v>2259</v>
      </c>
    </row>
    <row r="215" spans="1:65" s="2" customFormat="1" ht="44.25" customHeight="1">
      <c r="A215" s="35"/>
      <c r="B215" s="144"/>
      <c r="C215" s="221" t="s">
        <v>973</v>
      </c>
      <c r="D215" s="221" t="s">
        <v>697</v>
      </c>
      <c r="E215" s="222" t="s">
        <v>6358</v>
      </c>
      <c r="F215" s="223" t="s">
        <v>6359</v>
      </c>
      <c r="G215" s="224" t="s">
        <v>879</v>
      </c>
      <c r="H215" s="225">
        <v>22</v>
      </c>
      <c r="I215" s="226"/>
      <c r="J215" s="225">
        <f t="shared" si="2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26"/>
        <v>0</v>
      </c>
      <c r="Q215" s="185">
        <v>0</v>
      </c>
      <c r="R215" s="185">
        <f t="shared" si="27"/>
        <v>0</v>
      </c>
      <c r="S215" s="185">
        <v>0</v>
      </c>
      <c r="T215" s="186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732</v>
      </c>
      <c r="AT215" s="187" t="s">
        <v>697</v>
      </c>
      <c r="AU215" s="187" t="s">
        <v>89</v>
      </c>
      <c r="AY215" s="18" t="s">
        <v>524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89</v>
      </c>
      <c r="BK215" s="188">
        <f t="shared" si="34"/>
        <v>0</v>
      </c>
      <c r="BL215" s="18" t="s">
        <v>644</v>
      </c>
      <c r="BM215" s="187" t="s">
        <v>2273</v>
      </c>
    </row>
    <row r="216" spans="1:65" s="2" customFormat="1" ht="21.75" customHeight="1">
      <c r="A216" s="35"/>
      <c r="B216" s="144"/>
      <c r="C216" s="176" t="s">
        <v>977</v>
      </c>
      <c r="D216" s="176" t="s">
        <v>526</v>
      </c>
      <c r="E216" s="177" t="s">
        <v>6360</v>
      </c>
      <c r="F216" s="178" t="s">
        <v>6361</v>
      </c>
      <c r="G216" s="179" t="s">
        <v>879</v>
      </c>
      <c r="H216" s="180">
        <v>28</v>
      </c>
      <c r="I216" s="181"/>
      <c r="J216" s="180">
        <f t="shared" si="25"/>
        <v>0</v>
      </c>
      <c r="K216" s="182"/>
      <c r="L216" s="36"/>
      <c r="M216" s="183" t="s">
        <v>1</v>
      </c>
      <c r="N216" s="184" t="s">
        <v>42</v>
      </c>
      <c r="O216" s="61"/>
      <c r="P216" s="185">
        <f t="shared" si="26"/>
        <v>0</v>
      </c>
      <c r="Q216" s="185">
        <v>0</v>
      </c>
      <c r="R216" s="185">
        <f t="shared" si="27"/>
        <v>0</v>
      </c>
      <c r="S216" s="185">
        <v>0</v>
      </c>
      <c r="T216" s="186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644</v>
      </c>
      <c r="AT216" s="187" t="s">
        <v>526</v>
      </c>
      <c r="AU216" s="187" t="s">
        <v>89</v>
      </c>
      <c r="AY216" s="18" t="s">
        <v>524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89</v>
      </c>
      <c r="BK216" s="188">
        <f t="shared" si="34"/>
        <v>0</v>
      </c>
      <c r="BL216" s="18" t="s">
        <v>644</v>
      </c>
      <c r="BM216" s="187" t="s">
        <v>2285</v>
      </c>
    </row>
    <row r="217" spans="1:65" s="2" customFormat="1" ht="16.5" customHeight="1">
      <c r="A217" s="35"/>
      <c r="B217" s="144"/>
      <c r="C217" s="176" t="s">
        <v>984</v>
      </c>
      <c r="D217" s="176" t="s">
        <v>526</v>
      </c>
      <c r="E217" s="177" t="s">
        <v>6362</v>
      </c>
      <c r="F217" s="178" t="s">
        <v>6363</v>
      </c>
      <c r="G217" s="179" t="s">
        <v>879</v>
      </c>
      <c r="H217" s="180">
        <v>11</v>
      </c>
      <c r="I217" s="181"/>
      <c r="J217" s="180">
        <f t="shared" si="25"/>
        <v>0</v>
      </c>
      <c r="K217" s="182"/>
      <c r="L217" s="36"/>
      <c r="M217" s="183" t="s">
        <v>1</v>
      </c>
      <c r="N217" s="184" t="s">
        <v>42</v>
      </c>
      <c r="O217" s="61"/>
      <c r="P217" s="185">
        <f t="shared" si="26"/>
        <v>0</v>
      </c>
      <c r="Q217" s="185">
        <v>0</v>
      </c>
      <c r="R217" s="185">
        <f t="shared" si="27"/>
        <v>0</v>
      </c>
      <c r="S217" s="185">
        <v>0</v>
      </c>
      <c r="T217" s="186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644</v>
      </c>
      <c r="AT217" s="187" t="s">
        <v>526</v>
      </c>
      <c r="AU217" s="187" t="s">
        <v>89</v>
      </c>
      <c r="AY217" s="18" t="s">
        <v>524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89</v>
      </c>
      <c r="BK217" s="188">
        <f t="shared" si="34"/>
        <v>0</v>
      </c>
      <c r="BL217" s="18" t="s">
        <v>644</v>
      </c>
      <c r="BM217" s="187" t="s">
        <v>2411</v>
      </c>
    </row>
    <row r="218" spans="1:65" s="2" customFormat="1" ht="16.5" customHeight="1">
      <c r="A218" s="35"/>
      <c r="B218" s="144"/>
      <c r="C218" s="176" t="s">
        <v>988</v>
      </c>
      <c r="D218" s="176" t="s">
        <v>526</v>
      </c>
      <c r="E218" s="177" t="s">
        <v>6364</v>
      </c>
      <c r="F218" s="178" t="s">
        <v>6365</v>
      </c>
      <c r="G218" s="179" t="s">
        <v>879</v>
      </c>
      <c r="H218" s="180">
        <v>46</v>
      </c>
      <c r="I218" s="181"/>
      <c r="J218" s="180">
        <f t="shared" si="2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26"/>
        <v>0</v>
      </c>
      <c r="Q218" s="185">
        <v>0</v>
      </c>
      <c r="R218" s="185">
        <f t="shared" si="27"/>
        <v>0</v>
      </c>
      <c r="S218" s="185">
        <v>0</v>
      </c>
      <c r="T218" s="186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644</v>
      </c>
      <c r="AT218" s="187" t="s">
        <v>526</v>
      </c>
      <c r="AU218" s="187" t="s">
        <v>89</v>
      </c>
      <c r="AY218" s="18" t="s">
        <v>524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89</v>
      </c>
      <c r="BK218" s="188">
        <f t="shared" si="34"/>
        <v>0</v>
      </c>
      <c r="BL218" s="18" t="s">
        <v>644</v>
      </c>
      <c r="BM218" s="187" t="s">
        <v>2423</v>
      </c>
    </row>
    <row r="219" spans="1:65" s="2" customFormat="1" ht="33" customHeight="1">
      <c r="A219" s="35"/>
      <c r="B219" s="144"/>
      <c r="C219" s="221" t="s">
        <v>993</v>
      </c>
      <c r="D219" s="221" t="s">
        <v>697</v>
      </c>
      <c r="E219" s="222" t="s">
        <v>6366</v>
      </c>
      <c r="F219" s="223" t="s">
        <v>6367</v>
      </c>
      <c r="G219" s="224" t="s">
        <v>879</v>
      </c>
      <c r="H219" s="225">
        <v>4</v>
      </c>
      <c r="I219" s="226"/>
      <c r="J219" s="225">
        <f t="shared" si="2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26"/>
        <v>0</v>
      </c>
      <c r="Q219" s="185">
        <v>0</v>
      </c>
      <c r="R219" s="185">
        <f t="shared" si="27"/>
        <v>0</v>
      </c>
      <c r="S219" s="185">
        <v>0</v>
      </c>
      <c r="T219" s="186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732</v>
      </c>
      <c r="AT219" s="187" t="s">
        <v>697</v>
      </c>
      <c r="AU219" s="187" t="s">
        <v>89</v>
      </c>
      <c r="AY219" s="18" t="s">
        <v>524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89</v>
      </c>
      <c r="BK219" s="188">
        <f t="shared" si="34"/>
        <v>0</v>
      </c>
      <c r="BL219" s="18" t="s">
        <v>644</v>
      </c>
      <c r="BM219" s="187" t="s">
        <v>2436</v>
      </c>
    </row>
    <row r="220" spans="1:65" s="2" customFormat="1" ht="33" customHeight="1">
      <c r="A220" s="35"/>
      <c r="B220" s="144"/>
      <c r="C220" s="221" t="s">
        <v>998</v>
      </c>
      <c r="D220" s="221" t="s">
        <v>697</v>
      </c>
      <c r="E220" s="222" t="s">
        <v>6368</v>
      </c>
      <c r="F220" s="223" t="s">
        <v>6369</v>
      </c>
      <c r="G220" s="224" t="s">
        <v>879</v>
      </c>
      <c r="H220" s="225">
        <v>13</v>
      </c>
      <c r="I220" s="226"/>
      <c r="J220" s="225">
        <f t="shared" si="25"/>
        <v>0</v>
      </c>
      <c r="K220" s="227"/>
      <c r="L220" s="228"/>
      <c r="M220" s="229" t="s">
        <v>1</v>
      </c>
      <c r="N220" s="230" t="s">
        <v>42</v>
      </c>
      <c r="O220" s="61"/>
      <c r="P220" s="185">
        <f t="shared" si="26"/>
        <v>0</v>
      </c>
      <c r="Q220" s="185">
        <v>0</v>
      </c>
      <c r="R220" s="185">
        <f t="shared" si="27"/>
        <v>0</v>
      </c>
      <c r="S220" s="185">
        <v>0</v>
      </c>
      <c r="T220" s="186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732</v>
      </c>
      <c r="AT220" s="187" t="s">
        <v>697</v>
      </c>
      <c r="AU220" s="187" t="s">
        <v>89</v>
      </c>
      <c r="AY220" s="18" t="s">
        <v>524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89</v>
      </c>
      <c r="BK220" s="188">
        <f t="shared" si="34"/>
        <v>0</v>
      </c>
      <c r="BL220" s="18" t="s">
        <v>644</v>
      </c>
      <c r="BM220" s="187" t="s">
        <v>2456</v>
      </c>
    </row>
    <row r="221" spans="1:65" s="2" customFormat="1" ht="44.25" customHeight="1">
      <c r="A221" s="35"/>
      <c r="B221" s="144"/>
      <c r="C221" s="221" t="s">
        <v>1002</v>
      </c>
      <c r="D221" s="221" t="s">
        <v>697</v>
      </c>
      <c r="E221" s="222" t="s">
        <v>6370</v>
      </c>
      <c r="F221" s="223" t="s">
        <v>6371</v>
      </c>
      <c r="G221" s="224" t="s">
        <v>879</v>
      </c>
      <c r="H221" s="225">
        <v>17</v>
      </c>
      <c r="I221" s="226"/>
      <c r="J221" s="225">
        <f t="shared" si="2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26"/>
        <v>0</v>
      </c>
      <c r="Q221" s="185">
        <v>0</v>
      </c>
      <c r="R221" s="185">
        <f t="shared" si="27"/>
        <v>0</v>
      </c>
      <c r="S221" s="185">
        <v>0</v>
      </c>
      <c r="T221" s="186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732</v>
      </c>
      <c r="AT221" s="187" t="s">
        <v>697</v>
      </c>
      <c r="AU221" s="187" t="s">
        <v>89</v>
      </c>
      <c r="AY221" s="18" t="s">
        <v>524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89</v>
      </c>
      <c r="BK221" s="188">
        <f t="shared" si="34"/>
        <v>0</v>
      </c>
      <c r="BL221" s="18" t="s">
        <v>644</v>
      </c>
      <c r="BM221" s="187" t="s">
        <v>2465</v>
      </c>
    </row>
    <row r="222" spans="1:65" s="2" customFormat="1" ht="44.25" customHeight="1">
      <c r="A222" s="35"/>
      <c r="B222" s="144"/>
      <c r="C222" s="221" t="s">
        <v>1006</v>
      </c>
      <c r="D222" s="221" t="s">
        <v>697</v>
      </c>
      <c r="E222" s="222" t="s">
        <v>6372</v>
      </c>
      <c r="F222" s="223" t="s">
        <v>6373</v>
      </c>
      <c r="G222" s="224" t="s">
        <v>879</v>
      </c>
      <c r="H222" s="225">
        <v>12</v>
      </c>
      <c r="I222" s="226"/>
      <c r="J222" s="225">
        <f t="shared" si="25"/>
        <v>0</v>
      </c>
      <c r="K222" s="227"/>
      <c r="L222" s="228"/>
      <c r="M222" s="229" t="s">
        <v>1</v>
      </c>
      <c r="N222" s="230" t="s">
        <v>42</v>
      </c>
      <c r="O222" s="61"/>
      <c r="P222" s="185">
        <f t="shared" si="26"/>
        <v>0</v>
      </c>
      <c r="Q222" s="185">
        <v>0</v>
      </c>
      <c r="R222" s="185">
        <f t="shared" si="27"/>
        <v>0</v>
      </c>
      <c r="S222" s="185">
        <v>0</v>
      </c>
      <c r="T222" s="186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732</v>
      </c>
      <c r="AT222" s="187" t="s">
        <v>697</v>
      </c>
      <c r="AU222" s="187" t="s">
        <v>89</v>
      </c>
      <c r="AY222" s="18" t="s">
        <v>524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89</v>
      </c>
      <c r="BK222" s="188">
        <f t="shared" si="34"/>
        <v>0</v>
      </c>
      <c r="BL222" s="18" t="s">
        <v>644</v>
      </c>
      <c r="BM222" s="187" t="s">
        <v>2476</v>
      </c>
    </row>
    <row r="223" spans="1:65" s="2" customFormat="1" ht="21.75" customHeight="1">
      <c r="A223" s="35"/>
      <c r="B223" s="144"/>
      <c r="C223" s="176" t="s">
        <v>1010</v>
      </c>
      <c r="D223" s="176" t="s">
        <v>526</v>
      </c>
      <c r="E223" s="177" t="s">
        <v>6374</v>
      </c>
      <c r="F223" s="178" t="s">
        <v>6375</v>
      </c>
      <c r="G223" s="179" t="s">
        <v>980</v>
      </c>
      <c r="H223" s="180">
        <v>944</v>
      </c>
      <c r="I223" s="181"/>
      <c r="J223" s="180">
        <f t="shared" si="25"/>
        <v>0</v>
      </c>
      <c r="K223" s="182"/>
      <c r="L223" s="36"/>
      <c r="M223" s="183" t="s">
        <v>1</v>
      </c>
      <c r="N223" s="184" t="s">
        <v>42</v>
      </c>
      <c r="O223" s="61"/>
      <c r="P223" s="185">
        <f t="shared" si="26"/>
        <v>0</v>
      </c>
      <c r="Q223" s="185">
        <v>0</v>
      </c>
      <c r="R223" s="185">
        <f t="shared" si="27"/>
        <v>0</v>
      </c>
      <c r="S223" s="185">
        <v>0</v>
      </c>
      <c r="T223" s="186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644</v>
      </c>
      <c r="AT223" s="187" t="s">
        <v>526</v>
      </c>
      <c r="AU223" s="187" t="s">
        <v>89</v>
      </c>
      <c r="AY223" s="18" t="s">
        <v>524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89</v>
      </c>
      <c r="BK223" s="188">
        <f t="shared" si="34"/>
        <v>0</v>
      </c>
      <c r="BL223" s="18" t="s">
        <v>644</v>
      </c>
      <c r="BM223" s="187" t="s">
        <v>2489</v>
      </c>
    </row>
    <row r="224" spans="1:65" s="2" customFormat="1" ht="21.75" customHeight="1">
      <c r="A224" s="35"/>
      <c r="B224" s="144"/>
      <c r="C224" s="176" t="s">
        <v>1014</v>
      </c>
      <c r="D224" s="176" t="s">
        <v>526</v>
      </c>
      <c r="E224" s="177" t="s">
        <v>6376</v>
      </c>
      <c r="F224" s="178" t="s">
        <v>6377</v>
      </c>
      <c r="G224" s="179" t="s">
        <v>980</v>
      </c>
      <c r="H224" s="180">
        <v>468</v>
      </c>
      <c r="I224" s="181"/>
      <c r="J224" s="180">
        <f t="shared" si="25"/>
        <v>0</v>
      </c>
      <c r="K224" s="182"/>
      <c r="L224" s="36"/>
      <c r="M224" s="183" t="s">
        <v>1</v>
      </c>
      <c r="N224" s="184" t="s">
        <v>42</v>
      </c>
      <c r="O224" s="61"/>
      <c r="P224" s="185">
        <f t="shared" si="26"/>
        <v>0</v>
      </c>
      <c r="Q224" s="185">
        <v>0</v>
      </c>
      <c r="R224" s="185">
        <f t="shared" si="27"/>
        <v>0</v>
      </c>
      <c r="S224" s="185">
        <v>0</v>
      </c>
      <c r="T224" s="186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644</v>
      </c>
      <c r="AT224" s="187" t="s">
        <v>526</v>
      </c>
      <c r="AU224" s="187" t="s">
        <v>89</v>
      </c>
      <c r="AY224" s="18" t="s">
        <v>524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89</v>
      </c>
      <c r="BK224" s="188">
        <f t="shared" si="34"/>
        <v>0</v>
      </c>
      <c r="BL224" s="18" t="s">
        <v>644</v>
      </c>
      <c r="BM224" s="187" t="s">
        <v>2502</v>
      </c>
    </row>
    <row r="225" spans="1:65" s="2" customFormat="1" ht="33" customHeight="1">
      <c r="A225" s="35"/>
      <c r="B225" s="144"/>
      <c r="C225" s="176" t="s">
        <v>1020</v>
      </c>
      <c r="D225" s="176" t="s">
        <v>526</v>
      </c>
      <c r="E225" s="177" t="s">
        <v>6378</v>
      </c>
      <c r="F225" s="178" t="s">
        <v>6379</v>
      </c>
      <c r="G225" s="179" t="s">
        <v>677</v>
      </c>
      <c r="H225" s="180">
        <v>8.4160000000000004</v>
      </c>
      <c r="I225" s="181"/>
      <c r="J225" s="180">
        <f t="shared" si="25"/>
        <v>0</v>
      </c>
      <c r="K225" s="182"/>
      <c r="L225" s="36"/>
      <c r="M225" s="183" t="s">
        <v>1</v>
      </c>
      <c r="N225" s="184" t="s">
        <v>42</v>
      </c>
      <c r="O225" s="61"/>
      <c r="P225" s="185">
        <f t="shared" si="26"/>
        <v>0</v>
      </c>
      <c r="Q225" s="185">
        <v>0</v>
      </c>
      <c r="R225" s="185">
        <f t="shared" si="27"/>
        <v>0</v>
      </c>
      <c r="S225" s="185">
        <v>0</v>
      </c>
      <c r="T225" s="186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644</v>
      </c>
      <c r="AT225" s="187" t="s">
        <v>526</v>
      </c>
      <c r="AU225" s="187" t="s">
        <v>89</v>
      </c>
      <c r="AY225" s="18" t="s">
        <v>524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89</v>
      </c>
      <c r="BK225" s="188">
        <f t="shared" si="34"/>
        <v>0</v>
      </c>
      <c r="BL225" s="18" t="s">
        <v>644</v>
      </c>
      <c r="BM225" s="187" t="s">
        <v>2515</v>
      </c>
    </row>
    <row r="226" spans="1:65" s="2" customFormat="1" ht="21.75" customHeight="1">
      <c r="A226" s="35"/>
      <c r="B226" s="144"/>
      <c r="C226" s="176" t="s">
        <v>1166</v>
      </c>
      <c r="D226" s="176" t="s">
        <v>526</v>
      </c>
      <c r="E226" s="177" t="s">
        <v>6380</v>
      </c>
      <c r="F226" s="178" t="s">
        <v>6381</v>
      </c>
      <c r="G226" s="179" t="s">
        <v>2954</v>
      </c>
      <c r="H226" s="181"/>
      <c r="I226" s="181"/>
      <c r="J226" s="180">
        <f t="shared" si="2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26"/>
        <v>0</v>
      </c>
      <c r="Q226" s="185">
        <v>0</v>
      </c>
      <c r="R226" s="185">
        <f t="shared" si="27"/>
        <v>0</v>
      </c>
      <c r="S226" s="185">
        <v>0</v>
      </c>
      <c r="T226" s="186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644</v>
      </c>
      <c r="AT226" s="187" t="s">
        <v>526</v>
      </c>
      <c r="AU226" s="187" t="s">
        <v>89</v>
      </c>
      <c r="AY226" s="18" t="s">
        <v>524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89</v>
      </c>
      <c r="BK226" s="188">
        <f t="shared" si="34"/>
        <v>0</v>
      </c>
      <c r="BL226" s="18" t="s">
        <v>644</v>
      </c>
      <c r="BM226" s="187" t="s">
        <v>2530</v>
      </c>
    </row>
    <row r="227" spans="1:65" s="12" customFormat="1" ht="22.95" customHeight="1">
      <c r="B227" s="163"/>
      <c r="D227" s="164" t="s">
        <v>75</v>
      </c>
      <c r="E227" s="174" t="s">
        <v>3263</v>
      </c>
      <c r="F227" s="174" t="s">
        <v>3264</v>
      </c>
      <c r="I227" s="166"/>
      <c r="J227" s="175">
        <f>BK227</f>
        <v>0</v>
      </c>
      <c r="L227" s="163"/>
      <c r="M227" s="168"/>
      <c r="N227" s="169"/>
      <c r="O227" s="169"/>
      <c r="P227" s="170">
        <f>SUM(P228:P292)</f>
        <v>0</v>
      </c>
      <c r="Q227" s="169"/>
      <c r="R227" s="170">
        <f>SUM(R228:R292)</f>
        <v>0</v>
      </c>
      <c r="S227" s="169"/>
      <c r="T227" s="171">
        <f>SUM(T228:T292)</f>
        <v>0</v>
      </c>
      <c r="AR227" s="164" t="s">
        <v>89</v>
      </c>
      <c r="AT227" s="172" t="s">
        <v>75</v>
      </c>
      <c r="AU227" s="172" t="s">
        <v>83</v>
      </c>
      <c r="AY227" s="164" t="s">
        <v>524</v>
      </c>
      <c r="BK227" s="173">
        <f>SUM(BK228:BK292)</f>
        <v>0</v>
      </c>
    </row>
    <row r="228" spans="1:65" s="2" customFormat="1" ht="21.75" customHeight="1">
      <c r="A228" s="35"/>
      <c r="B228" s="144"/>
      <c r="C228" s="176" t="s">
        <v>1171</v>
      </c>
      <c r="D228" s="176" t="s">
        <v>526</v>
      </c>
      <c r="E228" s="177" t="s">
        <v>6382</v>
      </c>
      <c r="F228" s="178" t="s">
        <v>6383</v>
      </c>
      <c r="G228" s="179" t="s">
        <v>980</v>
      </c>
      <c r="H228" s="180">
        <v>499</v>
      </c>
      <c r="I228" s="181"/>
      <c r="J228" s="180">
        <f t="shared" ref="J228:J259" si="35">ROUND(I228*H228,3)</f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ref="P228:P259" si="36">O228*H228</f>
        <v>0</v>
      </c>
      <c r="Q228" s="185">
        <v>0</v>
      </c>
      <c r="R228" s="185">
        <f t="shared" ref="R228:R259" si="37">Q228*H228</f>
        <v>0</v>
      </c>
      <c r="S228" s="185">
        <v>0</v>
      </c>
      <c r="T228" s="186">
        <f t="shared" ref="T228:T259" si="38"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644</v>
      </c>
      <c r="AT228" s="187" t="s">
        <v>526</v>
      </c>
      <c r="AU228" s="187" t="s">
        <v>89</v>
      </c>
      <c r="AY228" s="18" t="s">
        <v>524</v>
      </c>
      <c r="BE228" s="105">
        <f t="shared" ref="BE228:BE259" si="39">IF(N228="základná",J228,0)</f>
        <v>0</v>
      </c>
      <c r="BF228" s="105">
        <f t="shared" ref="BF228:BF259" si="40">IF(N228="znížená",J228,0)</f>
        <v>0</v>
      </c>
      <c r="BG228" s="105">
        <f t="shared" ref="BG228:BG259" si="41">IF(N228="zákl. prenesená",J228,0)</f>
        <v>0</v>
      </c>
      <c r="BH228" s="105">
        <f t="shared" ref="BH228:BH259" si="42">IF(N228="zníž. prenesená",J228,0)</f>
        <v>0</v>
      </c>
      <c r="BI228" s="105">
        <f t="shared" ref="BI228:BI259" si="43">IF(N228="nulová",J228,0)</f>
        <v>0</v>
      </c>
      <c r="BJ228" s="18" t="s">
        <v>89</v>
      </c>
      <c r="BK228" s="188">
        <f t="shared" ref="BK228:BK259" si="44">ROUND(I228*H228,3)</f>
        <v>0</v>
      </c>
      <c r="BL228" s="18" t="s">
        <v>644</v>
      </c>
      <c r="BM228" s="187" t="s">
        <v>2557</v>
      </c>
    </row>
    <row r="229" spans="1:65" s="2" customFormat="1" ht="21.75" customHeight="1">
      <c r="A229" s="35"/>
      <c r="B229" s="144"/>
      <c r="C229" s="176" t="s">
        <v>1643</v>
      </c>
      <c r="D229" s="176" t="s">
        <v>526</v>
      </c>
      <c r="E229" s="177" t="s">
        <v>6384</v>
      </c>
      <c r="F229" s="178" t="s">
        <v>6385</v>
      </c>
      <c r="G229" s="179" t="s">
        <v>980</v>
      </c>
      <c r="H229" s="180">
        <v>94</v>
      </c>
      <c r="I229" s="181"/>
      <c r="J229" s="180">
        <f t="shared" si="35"/>
        <v>0</v>
      </c>
      <c r="K229" s="182"/>
      <c r="L229" s="36"/>
      <c r="M229" s="183" t="s">
        <v>1</v>
      </c>
      <c r="N229" s="184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644</v>
      </c>
      <c r="AT229" s="187" t="s">
        <v>526</v>
      </c>
      <c r="AU229" s="187" t="s">
        <v>89</v>
      </c>
      <c r="AY229" s="18" t="s">
        <v>524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644</v>
      </c>
      <c r="BM229" s="187" t="s">
        <v>2579</v>
      </c>
    </row>
    <row r="230" spans="1:65" s="2" customFormat="1" ht="21.75" customHeight="1">
      <c r="A230" s="35"/>
      <c r="B230" s="144"/>
      <c r="C230" s="176" t="s">
        <v>1648</v>
      </c>
      <c r="D230" s="176" t="s">
        <v>526</v>
      </c>
      <c r="E230" s="177" t="s">
        <v>6386</v>
      </c>
      <c r="F230" s="178" t="s">
        <v>6387</v>
      </c>
      <c r="G230" s="179" t="s">
        <v>980</v>
      </c>
      <c r="H230" s="180">
        <v>154</v>
      </c>
      <c r="I230" s="181"/>
      <c r="J230" s="180">
        <f t="shared" si="3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644</v>
      </c>
      <c r="AT230" s="187" t="s">
        <v>526</v>
      </c>
      <c r="AU230" s="187" t="s">
        <v>89</v>
      </c>
      <c r="AY230" s="18" t="s">
        <v>524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644</v>
      </c>
      <c r="BM230" s="187" t="s">
        <v>2595</v>
      </c>
    </row>
    <row r="231" spans="1:65" s="2" customFormat="1" ht="21.75" customHeight="1">
      <c r="A231" s="35"/>
      <c r="B231" s="144"/>
      <c r="C231" s="176" t="s">
        <v>1699</v>
      </c>
      <c r="D231" s="176" t="s">
        <v>526</v>
      </c>
      <c r="E231" s="177" t="s">
        <v>6388</v>
      </c>
      <c r="F231" s="178" t="s">
        <v>6389</v>
      </c>
      <c r="G231" s="179" t="s">
        <v>980</v>
      </c>
      <c r="H231" s="180">
        <v>327</v>
      </c>
      <c r="I231" s="181"/>
      <c r="J231" s="180">
        <f t="shared" si="35"/>
        <v>0</v>
      </c>
      <c r="K231" s="182"/>
      <c r="L231" s="36"/>
      <c r="M231" s="183" t="s">
        <v>1</v>
      </c>
      <c r="N231" s="184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644</v>
      </c>
      <c r="AT231" s="187" t="s">
        <v>526</v>
      </c>
      <c r="AU231" s="187" t="s">
        <v>89</v>
      </c>
      <c r="AY231" s="18" t="s">
        <v>524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644</v>
      </c>
      <c r="BM231" s="187" t="s">
        <v>2606</v>
      </c>
    </row>
    <row r="232" spans="1:65" s="2" customFormat="1" ht="21.75" customHeight="1">
      <c r="A232" s="35"/>
      <c r="B232" s="144"/>
      <c r="C232" s="176" t="s">
        <v>1704</v>
      </c>
      <c r="D232" s="176" t="s">
        <v>526</v>
      </c>
      <c r="E232" s="177" t="s">
        <v>6390</v>
      </c>
      <c r="F232" s="178" t="s">
        <v>6391</v>
      </c>
      <c r="G232" s="179" t="s">
        <v>980</v>
      </c>
      <c r="H232" s="180">
        <v>509</v>
      </c>
      <c r="I232" s="181"/>
      <c r="J232" s="180">
        <f t="shared" si="35"/>
        <v>0</v>
      </c>
      <c r="K232" s="182"/>
      <c r="L232" s="36"/>
      <c r="M232" s="183" t="s">
        <v>1</v>
      </c>
      <c r="N232" s="184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644</v>
      </c>
      <c r="AT232" s="187" t="s">
        <v>526</v>
      </c>
      <c r="AU232" s="187" t="s">
        <v>89</v>
      </c>
      <c r="AY232" s="18" t="s">
        <v>524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644</v>
      </c>
      <c r="BM232" s="187" t="s">
        <v>2621</v>
      </c>
    </row>
    <row r="233" spans="1:65" s="2" customFormat="1" ht="21.75" customHeight="1">
      <c r="A233" s="35"/>
      <c r="B233" s="144"/>
      <c r="C233" s="176" t="s">
        <v>1709</v>
      </c>
      <c r="D233" s="176" t="s">
        <v>526</v>
      </c>
      <c r="E233" s="177" t="s">
        <v>6392</v>
      </c>
      <c r="F233" s="178" t="s">
        <v>6393</v>
      </c>
      <c r="G233" s="179" t="s">
        <v>980</v>
      </c>
      <c r="H233" s="180">
        <v>304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644</v>
      </c>
      <c r="AT233" s="187" t="s">
        <v>526</v>
      </c>
      <c r="AU233" s="187" t="s">
        <v>89</v>
      </c>
      <c r="AY233" s="18" t="s">
        <v>524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644</v>
      </c>
      <c r="BM233" s="187" t="s">
        <v>2634</v>
      </c>
    </row>
    <row r="234" spans="1:65" s="2" customFormat="1" ht="21.75" customHeight="1">
      <c r="A234" s="35"/>
      <c r="B234" s="144"/>
      <c r="C234" s="176" t="s">
        <v>1759</v>
      </c>
      <c r="D234" s="176" t="s">
        <v>526</v>
      </c>
      <c r="E234" s="177" t="s">
        <v>6394</v>
      </c>
      <c r="F234" s="178" t="s">
        <v>6395</v>
      </c>
      <c r="G234" s="179" t="s">
        <v>980</v>
      </c>
      <c r="H234" s="180">
        <v>146</v>
      </c>
      <c r="I234" s="181"/>
      <c r="J234" s="180">
        <f t="shared" si="35"/>
        <v>0</v>
      </c>
      <c r="K234" s="182"/>
      <c r="L234" s="36"/>
      <c r="M234" s="183" t="s">
        <v>1</v>
      </c>
      <c r="N234" s="184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644</v>
      </c>
      <c r="AT234" s="187" t="s">
        <v>526</v>
      </c>
      <c r="AU234" s="187" t="s">
        <v>89</v>
      </c>
      <c r="AY234" s="18" t="s">
        <v>524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644</v>
      </c>
      <c r="BM234" s="187" t="s">
        <v>2651</v>
      </c>
    </row>
    <row r="235" spans="1:65" s="2" customFormat="1" ht="21.75" customHeight="1">
      <c r="A235" s="35"/>
      <c r="B235" s="144"/>
      <c r="C235" s="176" t="s">
        <v>1776</v>
      </c>
      <c r="D235" s="176" t="s">
        <v>526</v>
      </c>
      <c r="E235" s="177" t="s">
        <v>6396</v>
      </c>
      <c r="F235" s="178" t="s">
        <v>6397</v>
      </c>
      <c r="G235" s="179" t="s">
        <v>980</v>
      </c>
      <c r="H235" s="180">
        <v>102</v>
      </c>
      <c r="I235" s="181"/>
      <c r="J235" s="180">
        <f t="shared" si="35"/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644</v>
      </c>
      <c r="AT235" s="187" t="s">
        <v>526</v>
      </c>
      <c r="AU235" s="187" t="s">
        <v>89</v>
      </c>
      <c r="AY235" s="18" t="s">
        <v>524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644</v>
      </c>
      <c r="BM235" s="187" t="s">
        <v>2667</v>
      </c>
    </row>
    <row r="236" spans="1:65" s="2" customFormat="1" ht="21.75" customHeight="1">
      <c r="A236" s="35"/>
      <c r="B236" s="144"/>
      <c r="C236" s="176" t="s">
        <v>1782</v>
      </c>
      <c r="D236" s="176" t="s">
        <v>526</v>
      </c>
      <c r="E236" s="177" t="s">
        <v>6398</v>
      </c>
      <c r="F236" s="178" t="s">
        <v>6399</v>
      </c>
      <c r="G236" s="179" t="s">
        <v>980</v>
      </c>
      <c r="H236" s="180">
        <v>128</v>
      </c>
      <c r="I236" s="181"/>
      <c r="J236" s="180">
        <f t="shared" si="35"/>
        <v>0</v>
      </c>
      <c r="K236" s="182"/>
      <c r="L236" s="36"/>
      <c r="M236" s="183" t="s">
        <v>1</v>
      </c>
      <c r="N236" s="184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644</v>
      </c>
      <c r="AT236" s="187" t="s">
        <v>526</v>
      </c>
      <c r="AU236" s="187" t="s">
        <v>89</v>
      </c>
      <c r="AY236" s="18" t="s">
        <v>524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644</v>
      </c>
      <c r="BM236" s="187" t="s">
        <v>2677</v>
      </c>
    </row>
    <row r="237" spans="1:65" s="2" customFormat="1" ht="21.75" customHeight="1">
      <c r="A237" s="35"/>
      <c r="B237" s="144"/>
      <c r="C237" s="176" t="s">
        <v>1787</v>
      </c>
      <c r="D237" s="176" t="s">
        <v>526</v>
      </c>
      <c r="E237" s="177" t="s">
        <v>6400</v>
      </c>
      <c r="F237" s="178" t="s">
        <v>6401</v>
      </c>
      <c r="G237" s="179" t="s">
        <v>980</v>
      </c>
      <c r="H237" s="180">
        <v>99</v>
      </c>
      <c r="I237" s="181"/>
      <c r="J237" s="180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644</v>
      </c>
      <c r="AT237" s="187" t="s">
        <v>526</v>
      </c>
      <c r="AU237" s="187" t="s">
        <v>89</v>
      </c>
      <c r="AY237" s="18" t="s">
        <v>524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644</v>
      </c>
      <c r="BM237" s="187" t="s">
        <v>2691</v>
      </c>
    </row>
    <row r="238" spans="1:65" s="2" customFormat="1" ht="21.75" customHeight="1">
      <c r="A238" s="35"/>
      <c r="B238" s="144"/>
      <c r="C238" s="176" t="s">
        <v>1865</v>
      </c>
      <c r="D238" s="176" t="s">
        <v>526</v>
      </c>
      <c r="E238" s="177" t="s">
        <v>6402</v>
      </c>
      <c r="F238" s="178" t="s">
        <v>6403</v>
      </c>
      <c r="G238" s="179" t="s">
        <v>980</v>
      </c>
      <c r="H238" s="180">
        <v>190</v>
      </c>
      <c r="I238" s="181"/>
      <c r="J238" s="180">
        <f t="shared" si="35"/>
        <v>0</v>
      </c>
      <c r="K238" s="182"/>
      <c r="L238" s="36"/>
      <c r="M238" s="183" t="s">
        <v>1</v>
      </c>
      <c r="N238" s="184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644</v>
      </c>
      <c r="AT238" s="187" t="s">
        <v>526</v>
      </c>
      <c r="AU238" s="187" t="s">
        <v>89</v>
      </c>
      <c r="AY238" s="18" t="s">
        <v>524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644</v>
      </c>
      <c r="BM238" s="187" t="s">
        <v>2728</v>
      </c>
    </row>
    <row r="239" spans="1:65" s="2" customFormat="1" ht="16.5" customHeight="1">
      <c r="A239" s="35"/>
      <c r="B239" s="144"/>
      <c r="C239" s="176" t="s">
        <v>1870</v>
      </c>
      <c r="D239" s="176" t="s">
        <v>526</v>
      </c>
      <c r="E239" s="177" t="s">
        <v>6404</v>
      </c>
      <c r="F239" s="178" t="s">
        <v>6405</v>
      </c>
      <c r="G239" s="179" t="s">
        <v>879</v>
      </c>
      <c r="H239" s="180">
        <v>284</v>
      </c>
      <c r="I239" s="181"/>
      <c r="J239" s="180">
        <f t="shared" si="35"/>
        <v>0</v>
      </c>
      <c r="K239" s="182"/>
      <c r="L239" s="36"/>
      <c r="M239" s="183" t="s">
        <v>1</v>
      </c>
      <c r="N239" s="184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644</v>
      </c>
      <c r="AT239" s="187" t="s">
        <v>526</v>
      </c>
      <c r="AU239" s="187" t="s">
        <v>89</v>
      </c>
      <c r="AY239" s="18" t="s">
        <v>524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644</v>
      </c>
      <c r="BM239" s="187" t="s">
        <v>2750</v>
      </c>
    </row>
    <row r="240" spans="1:65" s="2" customFormat="1" ht="16.5" customHeight="1">
      <c r="A240" s="35"/>
      <c r="B240" s="144"/>
      <c r="C240" s="176" t="s">
        <v>1877</v>
      </c>
      <c r="D240" s="176" t="s">
        <v>526</v>
      </c>
      <c r="E240" s="177" t="s">
        <v>6406</v>
      </c>
      <c r="F240" s="178" t="s">
        <v>6407</v>
      </c>
      <c r="G240" s="179" t="s">
        <v>879</v>
      </c>
      <c r="H240" s="180">
        <v>20</v>
      </c>
      <c r="I240" s="181"/>
      <c r="J240" s="180">
        <f t="shared" si="35"/>
        <v>0</v>
      </c>
      <c r="K240" s="182"/>
      <c r="L240" s="36"/>
      <c r="M240" s="183" t="s">
        <v>1</v>
      </c>
      <c r="N240" s="184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644</v>
      </c>
      <c r="AT240" s="187" t="s">
        <v>526</v>
      </c>
      <c r="AU240" s="187" t="s">
        <v>89</v>
      </c>
      <c r="AY240" s="18" t="s">
        <v>524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644</v>
      </c>
      <c r="BM240" s="187" t="s">
        <v>2759</v>
      </c>
    </row>
    <row r="241" spans="1:65" s="2" customFormat="1" ht="16.5" customHeight="1">
      <c r="A241" s="35"/>
      <c r="B241" s="144"/>
      <c r="C241" s="176" t="s">
        <v>1883</v>
      </c>
      <c r="D241" s="176" t="s">
        <v>526</v>
      </c>
      <c r="E241" s="177" t="s">
        <v>6408</v>
      </c>
      <c r="F241" s="178" t="s">
        <v>6409</v>
      </c>
      <c r="G241" s="179" t="s">
        <v>879</v>
      </c>
      <c r="H241" s="180">
        <v>13</v>
      </c>
      <c r="I241" s="181"/>
      <c r="J241" s="180">
        <f t="shared" si="35"/>
        <v>0</v>
      </c>
      <c r="K241" s="182"/>
      <c r="L241" s="36"/>
      <c r="M241" s="183" t="s">
        <v>1</v>
      </c>
      <c r="N241" s="184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644</v>
      </c>
      <c r="AT241" s="187" t="s">
        <v>526</v>
      </c>
      <c r="AU241" s="187" t="s">
        <v>89</v>
      </c>
      <c r="AY241" s="18" t="s">
        <v>524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644</v>
      </c>
      <c r="BM241" s="187" t="s">
        <v>2769</v>
      </c>
    </row>
    <row r="242" spans="1:65" s="2" customFormat="1" ht="21.75" customHeight="1">
      <c r="A242" s="35"/>
      <c r="B242" s="144"/>
      <c r="C242" s="176" t="s">
        <v>1891</v>
      </c>
      <c r="D242" s="176" t="s">
        <v>526</v>
      </c>
      <c r="E242" s="177" t="s">
        <v>6410</v>
      </c>
      <c r="F242" s="178" t="s">
        <v>6411</v>
      </c>
      <c r="G242" s="179" t="s">
        <v>879</v>
      </c>
      <c r="H242" s="180">
        <v>70</v>
      </c>
      <c r="I242" s="181"/>
      <c r="J242" s="180">
        <f t="shared" si="35"/>
        <v>0</v>
      </c>
      <c r="K242" s="182"/>
      <c r="L242" s="36"/>
      <c r="M242" s="183" t="s">
        <v>1</v>
      </c>
      <c r="N242" s="184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644</v>
      </c>
      <c r="AT242" s="187" t="s">
        <v>526</v>
      </c>
      <c r="AU242" s="187" t="s">
        <v>89</v>
      </c>
      <c r="AY242" s="18" t="s">
        <v>524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644</v>
      </c>
      <c r="BM242" s="187" t="s">
        <v>2777</v>
      </c>
    </row>
    <row r="243" spans="1:65" s="2" customFormat="1" ht="21.75" customHeight="1">
      <c r="A243" s="35"/>
      <c r="B243" s="144"/>
      <c r="C243" s="221" t="s">
        <v>1898</v>
      </c>
      <c r="D243" s="221" t="s">
        <v>697</v>
      </c>
      <c r="E243" s="222" t="s">
        <v>6412</v>
      </c>
      <c r="F243" s="223" t="s">
        <v>6413</v>
      </c>
      <c r="G243" s="224" t="s">
        <v>879</v>
      </c>
      <c r="H243" s="225">
        <v>70</v>
      </c>
      <c r="I243" s="226"/>
      <c r="J243" s="225">
        <f t="shared" si="35"/>
        <v>0</v>
      </c>
      <c r="K243" s="227"/>
      <c r="L243" s="228"/>
      <c r="M243" s="229" t="s">
        <v>1</v>
      </c>
      <c r="N243" s="230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732</v>
      </c>
      <c r="AT243" s="187" t="s">
        <v>697</v>
      </c>
      <c r="AU243" s="187" t="s">
        <v>89</v>
      </c>
      <c r="AY243" s="18" t="s">
        <v>524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644</v>
      </c>
      <c r="BM243" s="187" t="s">
        <v>2787</v>
      </c>
    </row>
    <row r="244" spans="1:65" s="2" customFormat="1" ht="21.75" customHeight="1">
      <c r="A244" s="35"/>
      <c r="B244" s="144"/>
      <c r="C244" s="176" t="s">
        <v>1903</v>
      </c>
      <c r="D244" s="176" t="s">
        <v>526</v>
      </c>
      <c r="E244" s="177" t="s">
        <v>6414</v>
      </c>
      <c r="F244" s="178" t="s">
        <v>6415</v>
      </c>
      <c r="G244" s="179" t="s">
        <v>879</v>
      </c>
      <c r="H244" s="180">
        <v>6</v>
      </c>
      <c r="I244" s="181"/>
      <c r="J244" s="180">
        <f t="shared" si="35"/>
        <v>0</v>
      </c>
      <c r="K244" s="182"/>
      <c r="L244" s="36"/>
      <c r="M244" s="183" t="s">
        <v>1</v>
      </c>
      <c r="N244" s="184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644</v>
      </c>
      <c r="AT244" s="187" t="s">
        <v>526</v>
      </c>
      <c r="AU244" s="187" t="s">
        <v>89</v>
      </c>
      <c r="AY244" s="18" t="s">
        <v>524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644</v>
      </c>
      <c r="BM244" s="187" t="s">
        <v>2799</v>
      </c>
    </row>
    <row r="245" spans="1:65" s="2" customFormat="1" ht="21.75" customHeight="1">
      <c r="A245" s="35"/>
      <c r="B245" s="144"/>
      <c r="C245" s="221" t="s">
        <v>1913</v>
      </c>
      <c r="D245" s="221" t="s">
        <v>697</v>
      </c>
      <c r="E245" s="222" t="s">
        <v>6416</v>
      </c>
      <c r="F245" s="223" t="s">
        <v>6417</v>
      </c>
      <c r="G245" s="224" t="s">
        <v>879</v>
      </c>
      <c r="H245" s="225">
        <v>6</v>
      </c>
      <c r="I245" s="226"/>
      <c r="J245" s="225">
        <f t="shared" si="35"/>
        <v>0</v>
      </c>
      <c r="K245" s="227"/>
      <c r="L245" s="228"/>
      <c r="M245" s="229" t="s">
        <v>1</v>
      </c>
      <c r="N245" s="230" t="s">
        <v>42</v>
      </c>
      <c r="O245" s="61"/>
      <c r="P245" s="185">
        <f t="shared" si="36"/>
        <v>0</v>
      </c>
      <c r="Q245" s="185">
        <v>0</v>
      </c>
      <c r="R245" s="185">
        <f t="shared" si="37"/>
        <v>0</v>
      </c>
      <c r="S245" s="185">
        <v>0</v>
      </c>
      <c r="T245" s="186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732</v>
      </c>
      <c r="AT245" s="187" t="s">
        <v>697</v>
      </c>
      <c r="AU245" s="187" t="s">
        <v>89</v>
      </c>
      <c r="AY245" s="18" t="s">
        <v>524</v>
      </c>
      <c r="BE245" s="105">
        <f t="shared" si="39"/>
        <v>0</v>
      </c>
      <c r="BF245" s="105">
        <f t="shared" si="40"/>
        <v>0</v>
      </c>
      <c r="BG245" s="105">
        <f t="shared" si="41"/>
        <v>0</v>
      </c>
      <c r="BH245" s="105">
        <f t="shared" si="42"/>
        <v>0</v>
      </c>
      <c r="BI245" s="105">
        <f t="shared" si="43"/>
        <v>0</v>
      </c>
      <c r="BJ245" s="18" t="s">
        <v>89</v>
      </c>
      <c r="BK245" s="188">
        <f t="shared" si="44"/>
        <v>0</v>
      </c>
      <c r="BL245" s="18" t="s">
        <v>644</v>
      </c>
      <c r="BM245" s="187" t="s">
        <v>2809</v>
      </c>
    </row>
    <row r="246" spans="1:65" s="2" customFormat="1" ht="21.75" customHeight="1">
      <c r="A246" s="35"/>
      <c r="B246" s="144"/>
      <c r="C246" s="176" t="s">
        <v>1944</v>
      </c>
      <c r="D246" s="176" t="s">
        <v>526</v>
      </c>
      <c r="E246" s="177" t="s">
        <v>6418</v>
      </c>
      <c r="F246" s="178" t="s">
        <v>6419</v>
      </c>
      <c r="G246" s="179" t="s">
        <v>879</v>
      </c>
      <c r="H246" s="180">
        <v>23</v>
      </c>
      <c r="I246" s="181"/>
      <c r="J246" s="180">
        <f t="shared" si="35"/>
        <v>0</v>
      </c>
      <c r="K246" s="182"/>
      <c r="L246" s="36"/>
      <c r="M246" s="183" t="s">
        <v>1</v>
      </c>
      <c r="N246" s="184" t="s">
        <v>42</v>
      </c>
      <c r="O246" s="61"/>
      <c r="P246" s="185">
        <f t="shared" si="36"/>
        <v>0</v>
      </c>
      <c r="Q246" s="185">
        <v>0</v>
      </c>
      <c r="R246" s="185">
        <f t="shared" si="37"/>
        <v>0</v>
      </c>
      <c r="S246" s="185">
        <v>0</v>
      </c>
      <c r="T246" s="186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644</v>
      </c>
      <c r="AT246" s="187" t="s">
        <v>526</v>
      </c>
      <c r="AU246" s="187" t="s">
        <v>89</v>
      </c>
      <c r="AY246" s="18" t="s">
        <v>524</v>
      </c>
      <c r="BE246" s="105">
        <f t="shared" si="39"/>
        <v>0</v>
      </c>
      <c r="BF246" s="105">
        <f t="shared" si="40"/>
        <v>0</v>
      </c>
      <c r="BG246" s="105">
        <f t="shared" si="41"/>
        <v>0</v>
      </c>
      <c r="BH246" s="105">
        <f t="shared" si="42"/>
        <v>0</v>
      </c>
      <c r="BI246" s="105">
        <f t="shared" si="43"/>
        <v>0</v>
      </c>
      <c r="BJ246" s="18" t="s">
        <v>89</v>
      </c>
      <c r="BK246" s="188">
        <f t="shared" si="44"/>
        <v>0</v>
      </c>
      <c r="BL246" s="18" t="s">
        <v>644</v>
      </c>
      <c r="BM246" s="187" t="s">
        <v>2820</v>
      </c>
    </row>
    <row r="247" spans="1:65" s="2" customFormat="1" ht="21.75" customHeight="1">
      <c r="A247" s="35"/>
      <c r="B247" s="144"/>
      <c r="C247" s="221" t="s">
        <v>1950</v>
      </c>
      <c r="D247" s="221" t="s">
        <v>697</v>
      </c>
      <c r="E247" s="222" t="s">
        <v>6420</v>
      </c>
      <c r="F247" s="223" t="s">
        <v>6421</v>
      </c>
      <c r="G247" s="224" t="s">
        <v>879</v>
      </c>
      <c r="H247" s="225">
        <v>23</v>
      </c>
      <c r="I247" s="226"/>
      <c r="J247" s="225">
        <f t="shared" si="35"/>
        <v>0</v>
      </c>
      <c r="K247" s="227"/>
      <c r="L247" s="228"/>
      <c r="M247" s="229" t="s">
        <v>1</v>
      </c>
      <c r="N247" s="230" t="s">
        <v>42</v>
      </c>
      <c r="O247" s="61"/>
      <c r="P247" s="185">
        <f t="shared" si="36"/>
        <v>0</v>
      </c>
      <c r="Q247" s="185">
        <v>0</v>
      </c>
      <c r="R247" s="185">
        <f t="shared" si="37"/>
        <v>0</v>
      </c>
      <c r="S247" s="185">
        <v>0</v>
      </c>
      <c r="T247" s="186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732</v>
      </c>
      <c r="AT247" s="187" t="s">
        <v>697</v>
      </c>
      <c r="AU247" s="187" t="s">
        <v>89</v>
      </c>
      <c r="AY247" s="18" t="s">
        <v>524</v>
      </c>
      <c r="BE247" s="105">
        <f t="shared" si="39"/>
        <v>0</v>
      </c>
      <c r="BF247" s="105">
        <f t="shared" si="40"/>
        <v>0</v>
      </c>
      <c r="BG247" s="105">
        <f t="shared" si="41"/>
        <v>0</v>
      </c>
      <c r="BH247" s="105">
        <f t="shared" si="42"/>
        <v>0</v>
      </c>
      <c r="BI247" s="105">
        <f t="shared" si="43"/>
        <v>0</v>
      </c>
      <c r="BJ247" s="18" t="s">
        <v>89</v>
      </c>
      <c r="BK247" s="188">
        <f t="shared" si="44"/>
        <v>0</v>
      </c>
      <c r="BL247" s="18" t="s">
        <v>644</v>
      </c>
      <c r="BM247" s="187" t="s">
        <v>2830</v>
      </c>
    </row>
    <row r="248" spans="1:65" s="2" customFormat="1" ht="21.75" customHeight="1">
      <c r="A248" s="35"/>
      <c r="B248" s="144"/>
      <c r="C248" s="176" t="s">
        <v>1959</v>
      </c>
      <c r="D248" s="176" t="s">
        <v>526</v>
      </c>
      <c r="E248" s="177" t="s">
        <v>6422</v>
      </c>
      <c r="F248" s="178" t="s">
        <v>6423</v>
      </c>
      <c r="G248" s="179" t="s">
        <v>879</v>
      </c>
      <c r="H248" s="180">
        <v>3</v>
      </c>
      <c r="I248" s="181"/>
      <c r="J248" s="180">
        <f t="shared" si="35"/>
        <v>0</v>
      </c>
      <c r="K248" s="182"/>
      <c r="L248" s="36"/>
      <c r="M248" s="183" t="s">
        <v>1</v>
      </c>
      <c r="N248" s="184" t="s">
        <v>42</v>
      </c>
      <c r="O248" s="61"/>
      <c r="P248" s="185">
        <f t="shared" si="36"/>
        <v>0</v>
      </c>
      <c r="Q248" s="185">
        <v>0</v>
      </c>
      <c r="R248" s="185">
        <f t="shared" si="37"/>
        <v>0</v>
      </c>
      <c r="S248" s="185">
        <v>0</v>
      </c>
      <c r="T248" s="186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644</v>
      </c>
      <c r="AT248" s="187" t="s">
        <v>526</v>
      </c>
      <c r="AU248" s="187" t="s">
        <v>89</v>
      </c>
      <c r="AY248" s="18" t="s">
        <v>524</v>
      </c>
      <c r="BE248" s="105">
        <f t="shared" si="39"/>
        <v>0</v>
      </c>
      <c r="BF248" s="105">
        <f t="shared" si="40"/>
        <v>0</v>
      </c>
      <c r="BG248" s="105">
        <f t="shared" si="41"/>
        <v>0</v>
      </c>
      <c r="BH248" s="105">
        <f t="shared" si="42"/>
        <v>0</v>
      </c>
      <c r="BI248" s="105">
        <f t="shared" si="43"/>
        <v>0</v>
      </c>
      <c r="BJ248" s="18" t="s">
        <v>89</v>
      </c>
      <c r="BK248" s="188">
        <f t="shared" si="44"/>
        <v>0</v>
      </c>
      <c r="BL248" s="18" t="s">
        <v>644</v>
      </c>
      <c r="BM248" s="187" t="s">
        <v>2841</v>
      </c>
    </row>
    <row r="249" spans="1:65" s="2" customFormat="1" ht="21.75" customHeight="1">
      <c r="A249" s="35"/>
      <c r="B249" s="144"/>
      <c r="C249" s="221" t="s">
        <v>1973</v>
      </c>
      <c r="D249" s="221" t="s">
        <v>697</v>
      </c>
      <c r="E249" s="222" t="s">
        <v>6424</v>
      </c>
      <c r="F249" s="223" t="s">
        <v>6425</v>
      </c>
      <c r="G249" s="224" t="s">
        <v>879</v>
      </c>
      <c r="H249" s="225">
        <v>3</v>
      </c>
      <c r="I249" s="226"/>
      <c r="J249" s="225">
        <f t="shared" si="35"/>
        <v>0</v>
      </c>
      <c r="K249" s="227"/>
      <c r="L249" s="228"/>
      <c r="M249" s="229" t="s">
        <v>1</v>
      </c>
      <c r="N249" s="230" t="s">
        <v>42</v>
      </c>
      <c r="O249" s="61"/>
      <c r="P249" s="185">
        <f t="shared" si="36"/>
        <v>0</v>
      </c>
      <c r="Q249" s="185">
        <v>0</v>
      </c>
      <c r="R249" s="185">
        <f t="shared" si="37"/>
        <v>0</v>
      </c>
      <c r="S249" s="185">
        <v>0</v>
      </c>
      <c r="T249" s="186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732</v>
      </c>
      <c r="AT249" s="187" t="s">
        <v>697</v>
      </c>
      <c r="AU249" s="187" t="s">
        <v>89</v>
      </c>
      <c r="AY249" s="18" t="s">
        <v>524</v>
      </c>
      <c r="BE249" s="105">
        <f t="shared" si="39"/>
        <v>0</v>
      </c>
      <c r="BF249" s="105">
        <f t="shared" si="40"/>
        <v>0</v>
      </c>
      <c r="BG249" s="105">
        <f t="shared" si="41"/>
        <v>0</v>
      </c>
      <c r="BH249" s="105">
        <f t="shared" si="42"/>
        <v>0</v>
      </c>
      <c r="BI249" s="105">
        <f t="shared" si="43"/>
        <v>0</v>
      </c>
      <c r="BJ249" s="18" t="s">
        <v>89</v>
      </c>
      <c r="BK249" s="188">
        <f t="shared" si="44"/>
        <v>0</v>
      </c>
      <c r="BL249" s="18" t="s">
        <v>644</v>
      </c>
      <c r="BM249" s="187" t="s">
        <v>2850</v>
      </c>
    </row>
    <row r="250" spans="1:65" s="2" customFormat="1" ht="21.75" customHeight="1">
      <c r="A250" s="35"/>
      <c r="B250" s="144"/>
      <c r="C250" s="176" t="s">
        <v>1979</v>
      </c>
      <c r="D250" s="176" t="s">
        <v>526</v>
      </c>
      <c r="E250" s="177" t="s">
        <v>6426</v>
      </c>
      <c r="F250" s="178" t="s">
        <v>6427</v>
      </c>
      <c r="G250" s="179" t="s">
        <v>879</v>
      </c>
      <c r="H250" s="180">
        <v>5</v>
      </c>
      <c r="I250" s="181"/>
      <c r="J250" s="180">
        <f t="shared" si="35"/>
        <v>0</v>
      </c>
      <c r="K250" s="182"/>
      <c r="L250" s="36"/>
      <c r="M250" s="183" t="s">
        <v>1</v>
      </c>
      <c r="N250" s="184" t="s">
        <v>42</v>
      </c>
      <c r="O250" s="61"/>
      <c r="P250" s="185">
        <f t="shared" si="36"/>
        <v>0</v>
      </c>
      <c r="Q250" s="185">
        <v>0</v>
      </c>
      <c r="R250" s="185">
        <f t="shared" si="37"/>
        <v>0</v>
      </c>
      <c r="S250" s="185">
        <v>0</v>
      </c>
      <c r="T250" s="186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644</v>
      </c>
      <c r="AT250" s="187" t="s">
        <v>526</v>
      </c>
      <c r="AU250" s="187" t="s">
        <v>89</v>
      </c>
      <c r="AY250" s="18" t="s">
        <v>524</v>
      </c>
      <c r="BE250" s="105">
        <f t="shared" si="39"/>
        <v>0</v>
      </c>
      <c r="BF250" s="105">
        <f t="shared" si="40"/>
        <v>0</v>
      </c>
      <c r="BG250" s="105">
        <f t="shared" si="41"/>
        <v>0</v>
      </c>
      <c r="BH250" s="105">
        <f t="shared" si="42"/>
        <v>0</v>
      </c>
      <c r="BI250" s="105">
        <f t="shared" si="43"/>
        <v>0</v>
      </c>
      <c r="BJ250" s="18" t="s">
        <v>89</v>
      </c>
      <c r="BK250" s="188">
        <f t="shared" si="44"/>
        <v>0</v>
      </c>
      <c r="BL250" s="18" t="s">
        <v>644</v>
      </c>
      <c r="BM250" s="187" t="s">
        <v>2859</v>
      </c>
    </row>
    <row r="251" spans="1:65" s="2" customFormat="1" ht="21.75" customHeight="1">
      <c r="A251" s="35"/>
      <c r="B251" s="144"/>
      <c r="C251" s="221" t="s">
        <v>1984</v>
      </c>
      <c r="D251" s="221" t="s">
        <v>697</v>
      </c>
      <c r="E251" s="222" t="s">
        <v>6428</v>
      </c>
      <c r="F251" s="223" t="s">
        <v>6429</v>
      </c>
      <c r="G251" s="224" t="s">
        <v>879</v>
      </c>
      <c r="H251" s="225">
        <v>5</v>
      </c>
      <c r="I251" s="226"/>
      <c r="J251" s="225">
        <f t="shared" si="35"/>
        <v>0</v>
      </c>
      <c r="K251" s="227"/>
      <c r="L251" s="228"/>
      <c r="M251" s="229" t="s">
        <v>1</v>
      </c>
      <c r="N251" s="230" t="s">
        <v>42</v>
      </c>
      <c r="O251" s="61"/>
      <c r="P251" s="185">
        <f t="shared" si="36"/>
        <v>0</v>
      </c>
      <c r="Q251" s="185">
        <v>0</v>
      </c>
      <c r="R251" s="185">
        <f t="shared" si="37"/>
        <v>0</v>
      </c>
      <c r="S251" s="185">
        <v>0</v>
      </c>
      <c r="T251" s="186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732</v>
      </c>
      <c r="AT251" s="187" t="s">
        <v>697</v>
      </c>
      <c r="AU251" s="187" t="s">
        <v>89</v>
      </c>
      <c r="AY251" s="18" t="s">
        <v>524</v>
      </c>
      <c r="BE251" s="105">
        <f t="shared" si="39"/>
        <v>0</v>
      </c>
      <c r="BF251" s="105">
        <f t="shared" si="40"/>
        <v>0</v>
      </c>
      <c r="BG251" s="105">
        <f t="shared" si="41"/>
        <v>0</v>
      </c>
      <c r="BH251" s="105">
        <f t="shared" si="42"/>
        <v>0</v>
      </c>
      <c r="BI251" s="105">
        <f t="shared" si="43"/>
        <v>0</v>
      </c>
      <c r="BJ251" s="18" t="s">
        <v>89</v>
      </c>
      <c r="BK251" s="188">
        <f t="shared" si="44"/>
        <v>0</v>
      </c>
      <c r="BL251" s="18" t="s">
        <v>644</v>
      </c>
      <c r="BM251" s="187" t="s">
        <v>2867</v>
      </c>
    </row>
    <row r="252" spans="1:65" s="2" customFormat="1" ht="21.75" customHeight="1">
      <c r="A252" s="35"/>
      <c r="B252" s="144"/>
      <c r="C252" s="176" t="s">
        <v>1989</v>
      </c>
      <c r="D252" s="176" t="s">
        <v>526</v>
      </c>
      <c r="E252" s="177" t="s">
        <v>6430</v>
      </c>
      <c r="F252" s="178" t="s">
        <v>6431</v>
      </c>
      <c r="G252" s="179" t="s">
        <v>879</v>
      </c>
      <c r="H252" s="180">
        <v>4</v>
      </c>
      <c r="I252" s="181"/>
      <c r="J252" s="180">
        <f t="shared" si="35"/>
        <v>0</v>
      </c>
      <c r="K252" s="182"/>
      <c r="L252" s="36"/>
      <c r="M252" s="183" t="s">
        <v>1</v>
      </c>
      <c r="N252" s="184" t="s">
        <v>42</v>
      </c>
      <c r="O252" s="61"/>
      <c r="P252" s="185">
        <f t="shared" si="36"/>
        <v>0</v>
      </c>
      <c r="Q252" s="185">
        <v>0</v>
      </c>
      <c r="R252" s="185">
        <f t="shared" si="37"/>
        <v>0</v>
      </c>
      <c r="S252" s="185">
        <v>0</v>
      </c>
      <c r="T252" s="186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644</v>
      </c>
      <c r="AT252" s="187" t="s">
        <v>526</v>
      </c>
      <c r="AU252" s="187" t="s">
        <v>89</v>
      </c>
      <c r="AY252" s="18" t="s">
        <v>524</v>
      </c>
      <c r="BE252" s="105">
        <f t="shared" si="39"/>
        <v>0</v>
      </c>
      <c r="BF252" s="105">
        <f t="shared" si="40"/>
        <v>0</v>
      </c>
      <c r="BG252" s="105">
        <f t="shared" si="41"/>
        <v>0</v>
      </c>
      <c r="BH252" s="105">
        <f t="shared" si="42"/>
        <v>0</v>
      </c>
      <c r="BI252" s="105">
        <f t="shared" si="43"/>
        <v>0</v>
      </c>
      <c r="BJ252" s="18" t="s">
        <v>89</v>
      </c>
      <c r="BK252" s="188">
        <f t="shared" si="44"/>
        <v>0</v>
      </c>
      <c r="BL252" s="18" t="s">
        <v>644</v>
      </c>
      <c r="BM252" s="187" t="s">
        <v>2882</v>
      </c>
    </row>
    <row r="253" spans="1:65" s="2" customFormat="1" ht="16.5" customHeight="1">
      <c r="A253" s="35"/>
      <c r="B253" s="144"/>
      <c r="C253" s="221" t="s">
        <v>1994</v>
      </c>
      <c r="D253" s="221" t="s">
        <v>697</v>
      </c>
      <c r="E253" s="222" t="s">
        <v>6432</v>
      </c>
      <c r="F253" s="223" t="s">
        <v>6433</v>
      </c>
      <c r="G253" s="224" t="s">
        <v>879</v>
      </c>
      <c r="H253" s="225">
        <v>4</v>
      </c>
      <c r="I253" s="226"/>
      <c r="J253" s="225">
        <f t="shared" si="35"/>
        <v>0</v>
      </c>
      <c r="K253" s="227"/>
      <c r="L253" s="228"/>
      <c r="M253" s="229" t="s">
        <v>1</v>
      </c>
      <c r="N253" s="230" t="s">
        <v>42</v>
      </c>
      <c r="O253" s="61"/>
      <c r="P253" s="185">
        <f t="shared" si="36"/>
        <v>0</v>
      </c>
      <c r="Q253" s="185">
        <v>0</v>
      </c>
      <c r="R253" s="185">
        <f t="shared" si="37"/>
        <v>0</v>
      </c>
      <c r="S253" s="185">
        <v>0</v>
      </c>
      <c r="T253" s="186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732</v>
      </c>
      <c r="AT253" s="187" t="s">
        <v>697</v>
      </c>
      <c r="AU253" s="187" t="s">
        <v>89</v>
      </c>
      <c r="AY253" s="18" t="s">
        <v>524</v>
      </c>
      <c r="BE253" s="105">
        <f t="shared" si="39"/>
        <v>0</v>
      </c>
      <c r="BF253" s="105">
        <f t="shared" si="40"/>
        <v>0</v>
      </c>
      <c r="BG253" s="105">
        <f t="shared" si="41"/>
        <v>0</v>
      </c>
      <c r="BH253" s="105">
        <f t="shared" si="42"/>
        <v>0</v>
      </c>
      <c r="BI253" s="105">
        <f t="shared" si="43"/>
        <v>0</v>
      </c>
      <c r="BJ253" s="18" t="s">
        <v>89</v>
      </c>
      <c r="BK253" s="188">
        <f t="shared" si="44"/>
        <v>0</v>
      </c>
      <c r="BL253" s="18" t="s">
        <v>644</v>
      </c>
      <c r="BM253" s="187" t="s">
        <v>2892</v>
      </c>
    </row>
    <row r="254" spans="1:65" s="2" customFormat="1" ht="21.75" customHeight="1">
      <c r="A254" s="35"/>
      <c r="B254" s="144"/>
      <c r="C254" s="176" t="s">
        <v>2013</v>
      </c>
      <c r="D254" s="176" t="s">
        <v>526</v>
      </c>
      <c r="E254" s="177" t="s">
        <v>6434</v>
      </c>
      <c r="F254" s="178" t="s">
        <v>6435</v>
      </c>
      <c r="G254" s="179" t="s">
        <v>879</v>
      </c>
      <c r="H254" s="180">
        <v>288</v>
      </c>
      <c r="I254" s="181"/>
      <c r="J254" s="180">
        <f t="shared" si="35"/>
        <v>0</v>
      </c>
      <c r="K254" s="182"/>
      <c r="L254" s="36"/>
      <c r="M254" s="183" t="s">
        <v>1</v>
      </c>
      <c r="N254" s="184" t="s">
        <v>42</v>
      </c>
      <c r="O254" s="61"/>
      <c r="P254" s="185">
        <f t="shared" si="36"/>
        <v>0</v>
      </c>
      <c r="Q254" s="185">
        <v>0</v>
      </c>
      <c r="R254" s="185">
        <f t="shared" si="37"/>
        <v>0</v>
      </c>
      <c r="S254" s="185">
        <v>0</v>
      </c>
      <c r="T254" s="186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644</v>
      </c>
      <c r="AT254" s="187" t="s">
        <v>526</v>
      </c>
      <c r="AU254" s="187" t="s">
        <v>89</v>
      </c>
      <c r="AY254" s="18" t="s">
        <v>524</v>
      </c>
      <c r="BE254" s="105">
        <f t="shared" si="39"/>
        <v>0</v>
      </c>
      <c r="BF254" s="105">
        <f t="shared" si="40"/>
        <v>0</v>
      </c>
      <c r="BG254" s="105">
        <f t="shared" si="41"/>
        <v>0</v>
      </c>
      <c r="BH254" s="105">
        <f t="shared" si="42"/>
        <v>0</v>
      </c>
      <c r="BI254" s="105">
        <f t="shared" si="43"/>
        <v>0</v>
      </c>
      <c r="BJ254" s="18" t="s">
        <v>89</v>
      </c>
      <c r="BK254" s="188">
        <f t="shared" si="44"/>
        <v>0</v>
      </c>
      <c r="BL254" s="18" t="s">
        <v>644</v>
      </c>
      <c r="BM254" s="187" t="s">
        <v>2913</v>
      </c>
    </row>
    <row r="255" spans="1:65" s="2" customFormat="1" ht="21.75" customHeight="1">
      <c r="A255" s="35"/>
      <c r="B255" s="144"/>
      <c r="C255" s="221" t="s">
        <v>2019</v>
      </c>
      <c r="D255" s="221" t="s">
        <v>697</v>
      </c>
      <c r="E255" s="222" t="s">
        <v>6436</v>
      </c>
      <c r="F255" s="223" t="s">
        <v>6437</v>
      </c>
      <c r="G255" s="224" t="s">
        <v>879</v>
      </c>
      <c r="H255" s="225">
        <v>288</v>
      </c>
      <c r="I255" s="226"/>
      <c r="J255" s="225">
        <f t="shared" si="35"/>
        <v>0</v>
      </c>
      <c r="K255" s="227"/>
      <c r="L255" s="228"/>
      <c r="M255" s="229" t="s">
        <v>1</v>
      </c>
      <c r="N255" s="230" t="s">
        <v>42</v>
      </c>
      <c r="O255" s="61"/>
      <c r="P255" s="185">
        <f t="shared" si="36"/>
        <v>0</v>
      </c>
      <c r="Q255" s="185">
        <v>0</v>
      </c>
      <c r="R255" s="185">
        <f t="shared" si="37"/>
        <v>0</v>
      </c>
      <c r="S255" s="185">
        <v>0</v>
      </c>
      <c r="T255" s="186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732</v>
      </c>
      <c r="AT255" s="187" t="s">
        <v>697</v>
      </c>
      <c r="AU255" s="187" t="s">
        <v>89</v>
      </c>
      <c r="AY255" s="18" t="s">
        <v>524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89</v>
      </c>
      <c r="BK255" s="188">
        <f t="shared" si="44"/>
        <v>0</v>
      </c>
      <c r="BL255" s="18" t="s">
        <v>644</v>
      </c>
      <c r="BM255" s="187" t="s">
        <v>2951</v>
      </c>
    </row>
    <row r="256" spans="1:65" s="2" customFormat="1" ht="21.75" customHeight="1">
      <c r="A256" s="35"/>
      <c r="B256" s="144"/>
      <c r="C256" s="176" t="s">
        <v>2024</v>
      </c>
      <c r="D256" s="176" t="s">
        <v>526</v>
      </c>
      <c r="E256" s="177" t="s">
        <v>6438</v>
      </c>
      <c r="F256" s="178" t="s">
        <v>6439</v>
      </c>
      <c r="G256" s="179" t="s">
        <v>879</v>
      </c>
      <c r="H256" s="180">
        <v>20</v>
      </c>
      <c r="I256" s="181"/>
      <c r="J256" s="180">
        <f t="shared" si="35"/>
        <v>0</v>
      </c>
      <c r="K256" s="182"/>
      <c r="L256" s="36"/>
      <c r="M256" s="183" t="s">
        <v>1</v>
      </c>
      <c r="N256" s="184" t="s">
        <v>42</v>
      </c>
      <c r="O256" s="61"/>
      <c r="P256" s="185">
        <f t="shared" si="36"/>
        <v>0</v>
      </c>
      <c r="Q256" s="185">
        <v>0</v>
      </c>
      <c r="R256" s="185">
        <f t="shared" si="37"/>
        <v>0</v>
      </c>
      <c r="S256" s="185">
        <v>0</v>
      </c>
      <c r="T256" s="186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644</v>
      </c>
      <c r="AT256" s="187" t="s">
        <v>526</v>
      </c>
      <c r="AU256" s="187" t="s">
        <v>89</v>
      </c>
      <c r="AY256" s="18" t="s">
        <v>524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89</v>
      </c>
      <c r="BK256" s="188">
        <f t="shared" si="44"/>
        <v>0</v>
      </c>
      <c r="BL256" s="18" t="s">
        <v>644</v>
      </c>
      <c r="BM256" s="187" t="s">
        <v>2967</v>
      </c>
    </row>
    <row r="257" spans="1:65" s="2" customFormat="1" ht="21.75" customHeight="1">
      <c r="A257" s="35"/>
      <c r="B257" s="144"/>
      <c r="C257" s="221" t="s">
        <v>2029</v>
      </c>
      <c r="D257" s="221" t="s">
        <v>697</v>
      </c>
      <c r="E257" s="222" t="s">
        <v>6440</v>
      </c>
      <c r="F257" s="223" t="s">
        <v>6441</v>
      </c>
      <c r="G257" s="224" t="s">
        <v>879</v>
      </c>
      <c r="H257" s="225">
        <v>20</v>
      </c>
      <c r="I257" s="226"/>
      <c r="J257" s="225">
        <f t="shared" si="35"/>
        <v>0</v>
      </c>
      <c r="K257" s="227"/>
      <c r="L257" s="228"/>
      <c r="M257" s="229" t="s">
        <v>1</v>
      </c>
      <c r="N257" s="230" t="s">
        <v>42</v>
      </c>
      <c r="O257" s="61"/>
      <c r="P257" s="185">
        <f t="shared" si="36"/>
        <v>0</v>
      </c>
      <c r="Q257" s="185">
        <v>0</v>
      </c>
      <c r="R257" s="185">
        <f t="shared" si="37"/>
        <v>0</v>
      </c>
      <c r="S257" s="185">
        <v>0</v>
      </c>
      <c r="T257" s="186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732</v>
      </c>
      <c r="AT257" s="187" t="s">
        <v>697</v>
      </c>
      <c r="AU257" s="187" t="s">
        <v>89</v>
      </c>
      <c r="AY257" s="18" t="s">
        <v>524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89</v>
      </c>
      <c r="BK257" s="188">
        <f t="shared" si="44"/>
        <v>0</v>
      </c>
      <c r="BL257" s="18" t="s">
        <v>644</v>
      </c>
      <c r="BM257" s="187" t="s">
        <v>3003</v>
      </c>
    </row>
    <row r="258" spans="1:65" s="2" customFormat="1" ht="21.75" customHeight="1">
      <c r="A258" s="35"/>
      <c r="B258" s="144"/>
      <c r="C258" s="176" t="s">
        <v>2033</v>
      </c>
      <c r="D258" s="176" t="s">
        <v>526</v>
      </c>
      <c r="E258" s="177" t="s">
        <v>6442</v>
      </c>
      <c r="F258" s="178" t="s">
        <v>6443</v>
      </c>
      <c r="G258" s="179" t="s">
        <v>879</v>
      </c>
      <c r="H258" s="180">
        <v>15</v>
      </c>
      <c r="I258" s="181"/>
      <c r="J258" s="180">
        <f t="shared" si="35"/>
        <v>0</v>
      </c>
      <c r="K258" s="182"/>
      <c r="L258" s="36"/>
      <c r="M258" s="183" t="s">
        <v>1</v>
      </c>
      <c r="N258" s="184" t="s">
        <v>42</v>
      </c>
      <c r="O258" s="61"/>
      <c r="P258" s="185">
        <f t="shared" si="36"/>
        <v>0</v>
      </c>
      <c r="Q258" s="185">
        <v>0</v>
      </c>
      <c r="R258" s="185">
        <f t="shared" si="37"/>
        <v>0</v>
      </c>
      <c r="S258" s="185">
        <v>0</v>
      </c>
      <c r="T258" s="186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644</v>
      </c>
      <c r="AT258" s="187" t="s">
        <v>526</v>
      </c>
      <c r="AU258" s="187" t="s">
        <v>89</v>
      </c>
      <c r="AY258" s="18" t="s">
        <v>524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89</v>
      </c>
      <c r="BK258" s="188">
        <f t="shared" si="44"/>
        <v>0</v>
      </c>
      <c r="BL258" s="18" t="s">
        <v>644</v>
      </c>
      <c r="BM258" s="187" t="s">
        <v>3017</v>
      </c>
    </row>
    <row r="259" spans="1:65" s="2" customFormat="1" ht="21.75" customHeight="1">
      <c r="A259" s="35"/>
      <c r="B259" s="144"/>
      <c r="C259" s="221" t="s">
        <v>2039</v>
      </c>
      <c r="D259" s="221" t="s">
        <v>697</v>
      </c>
      <c r="E259" s="222" t="s">
        <v>6444</v>
      </c>
      <c r="F259" s="223" t="s">
        <v>6445</v>
      </c>
      <c r="G259" s="224" t="s">
        <v>879</v>
      </c>
      <c r="H259" s="225">
        <v>15</v>
      </c>
      <c r="I259" s="226"/>
      <c r="J259" s="225">
        <f t="shared" si="35"/>
        <v>0</v>
      </c>
      <c r="K259" s="227"/>
      <c r="L259" s="228"/>
      <c r="M259" s="229" t="s">
        <v>1</v>
      </c>
      <c r="N259" s="230" t="s">
        <v>42</v>
      </c>
      <c r="O259" s="61"/>
      <c r="P259" s="185">
        <f t="shared" si="36"/>
        <v>0</v>
      </c>
      <c r="Q259" s="185">
        <v>0</v>
      </c>
      <c r="R259" s="185">
        <f t="shared" si="37"/>
        <v>0</v>
      </c>
      <c r="S259" s="185">
        <v>0</v>
      </c>
      <c r="T259" s="186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732</v>
      </c>
      <c r="AT259" s="187" t="s">
        <v>697</v>
      </c>
      <c r="AU259" s="187" t="s">
        <v>89</v>
      </c>
      <c r="AY259" s="18" t="s">
        <v>524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89</v>
      </c>
      <c r="BK259" s="188">
        <f t="shared" si="44"/>
        <v>0</v>
      </c>
      <c r="BL259" s="18" t="s">
        <v>644</v>
      </c>
      <c r="BM259" s="187" t="s">
        <v>3028</v>
      </c>
    </row>
    <row r="260" spans="1:65" s="2" customFormat="1" ht="21.75" customHeight="1">
      <c r="A260" s="35"/>
      <c r="B260" s="144"/>
      <c r="C260" s="176" t="s">
        <v>2043</v>
      </c>
      <c r="D260" s="176" t="s">
        <v>526</v>
      </c>
      <c r="E260" s="177" t="s">
        <v>6446</v>
      </c>
      <c r="F260" s="178" t="s">
        <v>6447</v>
      </c>
      <c r="G260" s="179" t="s">
        <v>879</v>
      </c>
      <c r="H260" s="180">
        <v>2</v>
      </c>
      <c r="I260" s="181"/>
      <c r="J260" s="180">
        <f t="shared" ref="J260:J291" si="45">ROUND(I260*H260,3)</f>
        <v>0</v>
      </c>
      <c r="K260" s="182"/>
      <c r="L260" s="36"/>
      <c r="M260" s="183" t="s">
        <v>1</v>
      </c>
      <c r="N260" s="184" t="s">
        <v>42</v>
      </c>
      <c r="O260" s="61"/>
      <c r="P260" s="185">
        <f t="shared" ref="P260:P291" si="46">O260*H260</f>
        <v>0</v>
      </c>
      <c r="Q260" s="185">
        <v>0</v>
      </c>
      <c r="R260" s="185">
        <f t="shared" ref="R260:R291" si="47">Q260*H260</f>
        <v>0</v>
      </c>
      <c r="S260" s="185">
        <v>0</v>
      </c>
      <c r="T260" s="186">
        <f t="shared" ref="T260:T291" si="48"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644</v>
      </c>
      <c r="AT260" s="187" t="s">
        <v>526</v>
      </c>
      <c r="AU260" s="187" t="s">
        <v>89</v>
      </c>
      <c r="AY260" s="18" t="s">
        <v>524</v>
      </c>
      <c r="BE260" s="105">
        <f t="shared" ref="BE260:BE292" si="49">IF(N260="základná",J260,0)</f>
        <v>0</v>
      </c>
      <c r="BF260" s="105">
        <f t="shared" ref="BF260:BF292" si="50">IF(N260="znížená",J260,0)</f>
        <v>0</v>
      </c>
      <c r="BG260" s="105">
        <f t="shared" ref="BG260:BG292" si="51">IF(N260="zákl. prenesená",J260,0)</f>
        <v>0</v>
      </c>
      <c r="BH260" s="105">
        <f t="shared" ref="BH260:BH292" si="52">IF(N260="zníž. prenesená",J260,0)</f>
        <v>0</v>
      </c>
      <c r="BI260" s="105">
        <f t="shared" ref="BI260:BI292" si="53">IF(N260="nulová",J260,0)</f>
        <v>0</v>
      </c>
      <c r="BJ260" s="18" t="s">
        <v>89</v>
      </c>
      <c r="BK260" s="188">
        <f t="shared" ref="BK260:BK292" si="54">ROUND(I260*H260,3)</f>
        <v>0</v>
      </c>
      <c r="BL260" s="18" t="s">
        <v>644</v>
      </c>
      <c r="BM260" s="187" t="s">
        <v>3059</v>
      </c>
    </row>
    <row r="261" spans="1:65" s="2" customFormat="1" ht="21.75" customHeight="1">
      <c r="A261" s="35"/>
      <c r="B261" s="144"/>
      <c r="C261" s="221" t="s">
        <v>2049</v>
      </c>
      <c r="D261" s="221" t="s">
        <v>697</v>
      </c>
      <c r="E261" s="222" t="s">
        <v>6448</v>
      </c>
      <c r="F261" s="223" t="s">
        <v>6449</v>
      </c>
      <c r="G261" s="224" t="s">
        <v>879</v>
      </c>
      <c r="H261" s="225">
        <v>2</v>
      </c>
      <c r="I261" s="226"/>
      <c r="J261" s="225">
        <f t="shared" si="45"/>
        <v>0</v>
      </c>
      <c r="K261" s="227"/>
      <c r="L261" s="228"/>
      <c r="M261" s="229" t="s">
        <v>1</v>
      </c>
      <c r="N261" s="230" t="s">
        <v>42</v>
      </c>
      <c r="O261" s="61"/>
      <c r="P261" s="185">
        <f t="shared" si="46"/>
        <v>0</v>
      </c>
      <c r="Q261" s="185">
        <v>0</v>
      </c>
      <c r="R261" s="185">
        <f t="shared" si="47"/>
        <v>0</v>
      </c>
      <c r="S261" s="185">
        <v>0</v>
      </c>
      <c r="T261" s="186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732</v>
      </c>
      <c r="AT261" s="187" t="s">
        <v>697</v>
      </c>
      <c r="AU261" s="187" t="s">
        <v>89</v>
      </c>
      <c r="AY261" s="18" t="s">
        <v>524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89</v>
      </c>
      <c r="BK261" s="188">
        <f t="shared" si="54"/>
        <v>0</v>
      </c>
      <c r="BL261" s="18" t="s">
        <v>644</v>
      </c>
      <c r="BM261" s="187" t="s">
        <v>3068</v>
      </c>
    </row>
    <row r="262" spans="1:65" s="2" customFormat="1" ht="21.75" customHeight="1">
      <c r="A262" s="35"/>
      <c r="B262" s="144"/>
      <c r="C262" s="176" t="s">
        <v>2054</v>
      </c>
      <c r="D262" s="176" t="s">
        <v>526</v>
      </c>
      <c r="E262" s="177" t="s">
        <v>6450</v>
      </c>
      <c r="F262" s="178" t="s">
        <v>6451</v>
      </c>
      <c r="G262" s="179" t="s">
        <v>879</v>
      </c>
      <c r="H262" s="180">
        <v>7</v>
      </c>
      <c r="I262" s="181"/>
      <c r="J262" s="180">
        <f t="shared" si="45"/>
        <v>0</v>
      </c>
      <c r="K262" s="182"/>
      <c r="L262" s="36"/>
      <c r="M262" s="183" t="s">
        <v>1</v>
      </c>
      <c r="N262" s="184" t="s">
        <v>42</v>
      </c>
      <c r="O262" s="61"/>
      <c r="P262" s="185">
        <f t="shared" si="46"/>
        <v>0</v>
      </c>
      <c r="Q262" s="185">
        <v>0</v>
      </c>
      <c r="R262" s="185">
        <f t="shared" si="47"/>
        <v>0</v>
      </c>
      <c r="S262" s="185">
        <v>0</v>
      </c>
      <c r="T262" s="186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644</v>
      </c>
      <c r="AT262" s="187" t="s">
        <v>526</v>
      </c>
      <c r="AU262" s="187" t="s">
        <v>89</v>
      </c>
      <c r="AY262" s="18" t="s">
        <v>524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89</v>
      </c>
      <c r="BK262" s="188">
        <f t="shared" si="54"/>
        <v>0</v>
      </c>
      <c r="BL262" s="18" t="s">
        <v>644</v>
      </c>
      <c r="BM262" s="187" t="s">
        <v>3079</v>
      </c>
    </row>
    <row r="263" spans="1:65" s="2" customFormat="1" ht="21.75" customHeight="1">
      <c r="A263" s="35"/>
      <c r="B263" s="144"/>
      <c r="C263" s="221" t="s">
        <v>2060</v>
      </c>
      <c r="D263" s="221" t="s">
        <v>697</v>
      </c>
      <c r="E263" s="222" t="s">
        <v>6452</v>
      </c>
      <c r="F263" s="223" t="s">
        <v>6453</v>
      </c>
      <c r="G263" s="224" t="s">
        <v>879</v>
      </c>
      <c r="H263" s="225">
        <v>7</v>
      </c>
      <c r="I263" s="226"/>
      <c r="J263" s="225">
        <f t="shared" si="45"/>
        <v>0</v>
      </c>
      <c r="K263" s="227"/>
      <c r="L263" s="228"/>
      <c r="M263" s="229" t="s">
        <v>1</v>
      </c>
      <c r="N263" s="230" t="s">
        <v>42</v>
      </c>
      <c r="O263" s="61"/>
      <c r="P263" s="185">
        <f t="shared" si="46"/>
        <v>0</v>
      </c>
      <c r="Q263" s="185">
        <v>0</v>
      </c>
      <c r="R263" s="185">
        <f t="shared" si="47"/>
        <v>0</v>
      </c>
      <c r="S263" s="185">
        <v>0</v>
      </c>
      <c r="T263" s="186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732</v>
      </c>
      <c r="AT263" s="187" t="s">
        <v>697</v>
      </c>
      <c r="AU263" s="187" t="s">
        <v>89</v>
      </c>
      <c r="AY263" s="18" t="s">
        <v>524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89</v>
      </c>
      <c r="BK263" s="188">
        <f t="shared" si="54"/>
        <v>0</v>
      </c>
      <c r="BL263" s="18" t="s">
        <v>644</v>
      </c>
      <c r="BM263" s="187" t="s">
        <v>3088</v>
      </c>
    </row>
    <row r="264" spans="1:65" s="2" customFormat="1" ht="16.5" customHeight="1">
      <c r="A264" s="35"/>
      <c r="B264" s="144"/>
      <c r="C264" s="176" t="s">
        <v>2067</v>
      </c>
      <c r="D264" s="176" t="s">
        <v>526</v>
      </c>
      <c r="E264" s="177" t="s">
        <v>6454</v>
      </c>
      <c r="F264" s="178" t="s">
        <v>6455</v>
      </c>
      <c r="G264" s="179" t="s">
        <v>879</v>
      </c>
      <c r="H264" s="180">
        <v>12</v>
      </c>
      <c r="I264" s="181"/>
      <c r="J264" s="180">
        <f t="shared" si="45"/>
        <v>0</v>
      </c>
      <c r="K264" s="182"/>
      <c r="L264" s="36"/>
      <c r="M264" s="183" t="s">
        <v>1</v>
      </c>
      <c r="N264" s="184" t="s">
        <v>42</v>
      </c>
      <c r="O264" s="61"/>
      <c r="P264" s="185">
        <f t="shared" si="46"/>
        <v>0</v>
      </c>
      <c r="Q264" s="185">
        <v>0</v>
      </c>
      <c r="R264" s="185">
        <f t="shared" si="47"/>
        <v>0</v>
      </c>
      <c r="S264" s="185">
        <v>0</v>
      </c>
      <c r="T264" s="186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644</v>
      </c>
      <c r="AT264" s="187" t="s">
        <v>526</v>
      </c>
      <c r="AU264" s="187" t="s">
        <v>89</v>
      </c>
      <c r="AY264" s="18" t="s">
        <v>524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89</v>
      </c>
      <c r="BK264" s="188">
        <f t="shared" si="54"/>
        <v>0</v>
      </c>
      <c r="BL264" s="18" t="s">
        <v>644</v>
      </c>
      <c r="BM264" s="187" t="s">
        <v>3099</v>
      </c>
    </row>
    <row r="265" spans="1:65" s="2" customFormat="1" ht="21.75" customHeight="1">
      <c r="A265" s="35"/>
      <c r="B265" s="144"/>
      <c r="C265" s="221" t="s">
        <v>2072</v>
      </c>
      <c r="D265" s="221" t="s">
        <v>697</v>
      </c>
      <c r="E265" s="222" t="s">
        <v>6456</v>
      </c>
      <c r="F265" s="223" t="s">
        <v>6457</v>
      </c>
      <c r="G265" s="224" t="s">
        <v>879</v>
      </c>
      <c r="H265" s="225">
        <v>12</v>
      </c>
      <c r="I265" s="226"/>
      <c r="J265" s="225">
        <f t="shared" si="45"/>
        <v>0</v>
      </c>
      <c r="K265" s="227"/>
      <c r="L265" s="228"/>
      <c r="M265" s="229" t="s">
        <v>1</v>
      </c>
      <c r="N265" s="230" t="s">
        <v>42</v>
      </c>
      <c r="O265" s="61"/>
      <c r="P265" s="185">
        <f t="shared" si="46"/>
        <v>0</v>
      </c>
      <c r="Q265" s="185">
        <v>0</v>
      </c>
      <c r="R265" s="185">
        <f t="shared" si="47"/>
        <v>0</v>
      </c>
      <c r="S265" s="185">
        <v>0</v>
      </c>
      <c r="T265" s="186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732</v>
      </c>
      <c r="AT265" s="187" t="s">
        <v>697</v>
      </c>
      <c r="AU265" s="187" t="s">
        <v>89</v>
      </c>
      <c r="AY265" s="18" t="s">
        <v>524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89</v>
      </c>
      <c r="BK265" s="188">
        <f t="shared" si="54"/>
        <v>0</v>
      </c>
      <c r="BL265" s="18" t="s">
        <v>644</v>
      </c>
      <c r="BM265" s="187" t="s">
        <v>3110</v>
      </c>
    </row>
    <row r="266" spans="1:65" s="2" customFormat="1" ht="16.5" customHeight="1">
      <c r="A266" s="35"/>
      <c r="B266" s="144"/>
      <c r="C266" s="221" t="s">
        <v>2076</v>
      </c>
      <c r="D266" s="221" t="s">
        <v>697</v>
      </c>
      <c r="E266" s="222" t="s">
        <v>6458</v>
      </c>
      <c r="F266" s="223" t="s">
        <v>6459</v>
      </c>
      <c r="G266" s="224" t="s">
        <v>879</v>
      </c>
      <c r="H266" s="225">
        <v>12</v>
      </c>
      <c r="I266" s="226"/>
      <c r="J266" s="225">
        <f t="shared" si="45"/>
        <v>0</v>
      </c>
      <c r="K266" s="227"/>
      <c r="L266" s="228"/>
      <c r="M266" s="229" t="s">
        <v>1</v>
      </c>
      <c r="N266" s="230" t="s">
        <v>42</v>
      </c>
      <c r="O266" s="61"/>
      <c r="P266" s="185">
        <f t="shared" si="46"/>
        <v>0</v>
      </c>
      <c r="Q266" s="185">
        <v>0</v>
      </c>
      <c r="R266" s="185">
        <f t="shared" si="47"/>
        <v>0</v>
      </c>
      <c r="S266" s="185">
        <v>0</v>
      </c>
      <c r="T266" s="186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732</v>
      </c>
      <c r="AT266" s="187" t="s">
        <v>697</v>
      </c>
      <c r="AU266" s="187" t="s">
        <v>89</v>
      </c>
      <c r="AY266" s="18" t="s">
        <v>524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89</v>
      </c>
      <c r="BK266" s="188">
        <f t="shared" si="54"/>
        <v>0</v>
      </c>
      <c r="BL266" s="18" t="s">
        <v>644</v>
      </c>
      <c r="BM266" s="187" t="s">
        <v>3119</v>
      </c>
    </row>
    <row r="267" spans="1:65" s="2" customFormat="1" ht="16.5" customHeight="1">
      <c r="A267" s="35"/>
      <c r="B267" s="144"/>
      <c r="C267" s="176" t="s">
        <v>2081</v>
      </c>
      <c r="D267" s="176" t="s">
        <v>526</v>
      </c>
      <c r="E267" s="177" t="s">
        <v>6460</v>
      </c>
      <c r="F267" s="178" t="s">
        <v>6461</v>
      </c>
      <c r="G267" s="179" t="s">
        <v>879</v>
      </c>
      <c r="H267" s="180">
        <v>15</v>
      </c>
      <c r="I267" s="181"/>
      <c r="J267" s="180">
        <f t="shared" si="45"/>
        <v>0</v>
      </c>
      <c r="K267" s="182"/>
      <c r="L267" s="36"/>
      <c r="M267" s="183" t="s">
        <v>1</v>
      </c>
      <c r="N267" s="184" t="s">
        <v>42</v>
      </c>
      <c r="O267" s="61"/>
      <c r="P267" s="185">
        <f t="shared" si="46"/>
        <v>0</v>
      </c>
      <c r="Q267" s="185">
        <v>0</v>
      </c>
      <c r="R267" s="185">
        <f t="shared" si="47"/>
        <v>0</v>
      </c>
      <c r="S267" s="185">
        <v>0</v>
      </c>
      <c r="T267" s="186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7" t="s">
        <v>644</v>
      </c>
      <c r="AT267" s="187" t="s">
        <v>526</v>
      </c>
      <c r="AU267" s="187" t="s">
        <v>89</v>
      </c>
      <c r="AY267" s="18" t="s">
        <v>524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89</v>
      </c>
      <c r="BK267" s="188">
        <f t="shared" si="54"/>
        <v>0</v>
      </c>
      <c r="BL267" s="18" t="s">
        <v>644</v>
      </c>
      <c r="BM267" s="187" t="s">
        <v>3126</v>
      </c>
    </row>
    <row r="268" spans="1:65" s="2" customFormat="1" ht="21.75" customHeight="1">
      <c r="A268" s="35"/>
      <c r="B268" s="144"/>
      <c r="C268" s="221" t="s">
        <v>2085</v>
      </c>
      <c r="D268" s="221" t="s">
        <v>697</v>
      </c>
      <c r="E268" s="222" t="s">
        <v>6462</v>
      </c>
      <c r="F268" s="223" t="s">
        <v>6463</v>
      </c>
      <c r="G268" s="224" t="s">
        <v>879</v>
      </c>
      <c r="H268" s="225">
        <v>15</v>
      </c>
      <c r="I268" s="226"/>
      <c r="J268" s="225">
        <f t="shared" si="45"/>
        <v>0</v>
      </c>
      <c r="K268" s="227"/>
      <c r="L268" s="228"/>
      <c r="M268" s="229" t="s">
        <v>1</v>
      </c>
      <c r="N268" s="230" t="s">
        <v>42</v>
      </c>
      <c r="O268" s="61"/>
      <c r="P268" s="185">
        <f t="shared" si="46"/>
        <v>0</v>
      </c>
      <c r="Q268" s="185">
        <v>0</v>
      </c>
      <c r="R268" s="185">
        <f t="shared" si="47"/>
        <v>0</v>
      </c>
      <c r="S268" s="185">
        <v>0</v>
      </c>
      <c r="T268" s="186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7" t="s">
        <v>732</v>
      </c>
      <c r="AT268" s="187" t="s">
        <v>697</v>
      </c>
      <c r="AU268" s="187" t="s">
        <v>89</v>
      </c>
      <c r="AY268" s="18" t="s">
        <v>524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644</v>
      </c>
      <c r="BM268" s="187" t="s">
        <v>3193</v>
      </c>
    </row>
    <row r="269" spans="1:65" s="2" customFormat="1" ht="16.5" customHeight="1">
      <c r="A269" s="35"/>
      <c r="B269" s="144"/>
      <c r="C269" s="176" t="s">
        <v>2091</v>
      </c>
      <c r="D269" s="176" t="s">
        <v>526</v>
      </c>
      <c r="E269" s="177" t="s">
        <v>6464</v>
      </c>
      <c r="F269" s="178" t="s">
        <v>6465</v>
      </c>
      <c r="G269" s="179" t="s">
        <v>879</v>
      </c>
      <c r="H269" s="180">
        <v>2</v>
      </c>
      <c r="I269" s="181"/>
      <c r="J269" s="180">
        <f t="shared" si="45"/>
        <v>0</v>
      </c>
      <c r="K269" s="182"/>
      <c r="L269" s="36"/>
      <c r="M269" s="183" t="s">
        <v>1</v>
      </c>
      <c r="N269" s="184" t="s">
        <v>42</v>
      </c>
      <c r="O269" s="61"/>
      <c r="P269" s="185">
        <f t="shared" si="46"/>
        <v>0</v>
      </c>
      <c r="Q269" s="185">
        <v>0</v>
      </c>
      <c r="R269" s="185">
        <f t="shared" si="47"/>
        <v>0</v>
      </c>
      <c r="S269" s="185">
        <v>0</v>
      </c>
      <c r="T269" s="186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644</v>
      </c>
      <c r="AT269" s="187" t="s">
        <v>526</v>
      </c>
      <c r="AU269" s="187" t="s">
        <v>89</v>
      </c>
      <c r="AY269" s="18" t="s">
        <v>524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644</v>
      </c>
      <c r="BM269" s="187" t="s">
        <v>3203</v>
      </c>
    </row>
    <row r="270" spans="1:65" s="2" customFormat="1" ht="21.75" customHeight="1">
      <c r="A270" s="35"/>
      <c r="B270" s="144"/>
      <c r="C270" s="221" t="s">
        <v>2097</v>
      </c>
      <c r="D270" s="221" t="s">
        <v>697</v>
      </c>
      <c r="E270" s="222" t="s">
        <v>6466</v>
      </c>
      <c r="F270" s="223" t="s">
        <v>6467</v>
      </c>
      <c r="G270" s="224" t="s">
        <v>879</v>
      </c>
      <c r="H270" s="225">
        <v>2</v>
      </c>
      <c r="I270" s="226"/>
      <c r="J270" s="225">
        <f t="shared" si="45"/>
        <v>0</v>
      </c>
      <c r="K270" s="227"/>
      <c r="L270" s="228"/>
      <c r="M270" s="229" t="s">
        <v>1</v>
      </c>
      <c r="N270" s="230" t="s">
        <v>42</v>
      </c>
      <c r="O270" s="61"/>
      <c r="P270" s="185">
        <f t="shared" si="46"/>
        <v>0</v>
      </c>
      <c r="Q270" s="185">
        <v>0</v>
      </c>
      <c r="R270" s="185">
        <f t="shared" si="47"/>
        <v>0</v>
      </c>
      <c r="S270" s="185">
        <v>0</v>
      </c>
      <c r="T270" s="186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7" t="s">
        <v>732</v>
      </c>
      <c r="AT270" s="187" t="s">
        <v>697</v>
      </c>
      <c r="AU270" s="187" t="s">
        <v>89</v>
      </c>
      <c r="AY270" s="18" t="s">
        <v>524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644</v>
      </c>
      <c r="BM270" s="187" t="s">
        <v>3216</v>
      </c>
    </row>
    <row r="271" spans="1:65" s="2" customFormat="1" ht="16.5" customHeight="1">
      <c r="A271" s="35"/>
      <c r="B271" s="144"/>
      <c r="C271" s="176" t="s">
        <v>2112</v>
      </c>
      <c r="D271" s="176" t="s">
        <v>526</v>
      </c>
      <c r="E271" s="177" t="s">
        <v>6468</v>
      </c>
      <c r="F271" s="178" t="s">
        <v>6469</v>
      </c>
      <c r="G271" s="179" t="s">
        <v>879</v>
      </c>
      <c r="H271" s="180">
        <v>8</v>
      </c>
      <c r="I271" s="181"/>
      <c r="J271" s="180">
        <f t="shared" si="45"/>
        <v>0</v>
      </c>
      <c r="K271" s="182"/>
      <c r="L271" s="36"/>
      <c r="M271" s="183" t="s">
        <v>1</v>
      </c>
      <c r="N271" s="184" t="s">
        <v>42</v>
      </c>
      <c r="O271" s="61"/>
      <c r="P271" s="185">
        <f t="shared" si="46"/>
        <v>0</v>
      </c>
      <c r="Q271" s="185">
        <v>0</v>
      </c>
      <c r="R271" s="185">
        <f t="shared" si="47"/>
        <v>0</v>
      </c>
      <c r="S271" s="185">
        <v>0</v>
      </c>
      <c r="T271" s="186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7" t="s">
        <v>644</v>
      </c>
      <c r="AT271" s="187" t="s">
        <v>526</v>
      </c>
      <c r="AU271" s="187" t="s">
        <v>89</v>
      </c>
      <c r="AY271" s="18" t="s">
        <v>524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644</v>
      </c>
      <c r="BM271" s="187" t="s">
        <v>3227</v>
      </c>
    </row>
    <row r="272" spans="1:65" s="2" customFormat="1" ht="21.75" customHeight="1">
      <c r="A272" s="35"/>
      <c r="B272" s="144"/>
      <c r="C272" s="221" t="s">
        <v>2117</v>
      </c>
      <c r="D272" s="221" t="s">
        <v>697</v>
      </c>
      <c r="E272" s="222" t="s">
        <v>6470</v>
      </c>
      <c r="F272" s="223" t="s">
        <v>6471</v>
      </c>
      <c r="G272" s="224" t="s">
        <v>879</v>
      </c>
      <c r="H272" s="225">
        <v>8</v>
      </c>
      <c r="I272" s="226"/>
      <c r="J272" s="225">
        <f t="shared" si="45"/>
        <v>0</v>
      </c>
      <c r="K272" s="227"/>
      <c r="L272" s="228"/>
      <c r="M272" s="229" t="s">
        <v>1</v>
      </c>
      <c r="N272" s="230" t="s">
        <v>42</v>
      </c>
      <c r="O272" s="61"/>
      <c r="P272" s="185">
        <f t="shared" si="46"/>
        <v>0</v>
      </c>
      <c r="Q272" s="185">
        <v>0</v>
      </c>
      <c r="R272" s="185">
        <f t="shared" si="47"/>
        <v>0</v>
      </c>
      <c r="S272" s="185">
        <v>0</v>
      </c>
      <c r="T272" s="186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732</v>
      </c>
      <c r="AT272" s="187" t="s">
        <v>697</v>
      </c>
      <c r="AU272" s="187" t="s">
        <v>89</v>
      </c>
      <c r="AY272" s="18" t="s">
        <v>524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644</v>
      </c>
      <c r="BM272" s="187" t="s">
        <v>3238</v>
      </c>
    </row>
    <row r="273" spans="1:65" s="2" customFormat="1" ht="16.5" customHeight="1">
      <c r="A273" s="35"/>
      <c r="B273" s="144"/>
      <c r="C273" s="176" t="s">
        <v>2121</v>
      </c>
      <c r="D273" s="176" t="s">
        <v>526</v>
      </c>
      <c r="E273" s="177" t="s">
        <v>6472</v>
      </c>
      <c r="F273" s="178" t="s">
        <v>6473</v>
      </c>
      <c r="G273" s="179" t="s">
        <v>879</v>
      </c>
      <c r="H273" s="180">
        <v>1</v>
      </c>
      <c r="I273" s="181"/>
      <c r="J273" s="180">
        <f t="shared" si="45"/>
        <v>0</v>
      </c>
      <c r="K273" s="182"/>
      <c r="L273" s="36"/>
      <c r="M273" s="183" t="s">
        <v>1</v>
      </c>
      <c r="N273" s="184" t="s">
        <v>42</v>
      </c>
      <c r="O273" s="61"/>
      <c r="P273" s="185">
        <f t="shared" si="46"/>
        <v>0</v>
      </c>
      <c r="Q273" s="185">
        <v>0</v>
      </c>
      <c r="R273" s="185">
        <f t="shared" si="47"/>
        <v>0</v>
      </c>
      <c r="S273" s="185">
        <v>0</v>
      </c>
      <c r="T273" s="186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7" t="s">
        <v>644</v>
      </c>
      <c r="AT273" s="187" t="s">
        <v>526</v>
      </c>
      <c r="AU273" s="187" t="s">
        <v>89</v>
      </c>
      <c r="AY273" s="18" t="s">
        <v>524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644</v>
      </c>
      <c r="BM273" s="187" t="s">
        <v>3249</v>
      </c>
    </row>
    <row r="274" spans="1:65" s="2" customFormat="1" ht="44.25" customHeight="1">
      <c r="A274" s="35"/>
      <c r="B274" s="144"/>
      <c r="C274" s="221" t="s">
        <v>2149</v>
      </c>
      <c r="D274" s="221" t="s">
        <v>697</v>
      </c>
      <c r="E274" s="222" t="s">
        <v>6474</v>
      </c>
      <c r="F274" s="223" t="s">
        <v>6475</v>
      </c>
      <c r="G274" s="224" t="s">
        <v>879</v>
      </c>
      <c r="H274" s="225">
        <v>1</v>
      </c>
      <c r="I274" s="226"/>
      <c r="J274" s="225">
        <f t="shared" si="45"/>
        <v>0</v>
      </c>
      <c r="K274" s="227"/>
      <c r="L274" s="228"/>
      <c r="M274" s="229" t="s">
        <v>1</v>
      </c>
      <c r="N274" s="230" t="s">
        <v>42</v>
      </c>
      <c r="O274" s="61"/>
      <c r="P274" s="185">
        <f t="shared" si="46"/>
        <v>0</v>
      </c>
      <c r="Q274" s="185">
        <v>0</v>
      </c>
      <c r="R274" s="185">
        <f t="shared" si="47"/>
        <v>0</v>
      </c>
      <c r="S274" s="185">
        <v>0</v>
      </c>
      <c r="T274" s="186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732</v>
      </c>
      <c r="AT274" s="187" t="s">
        <v>697</v>
      </c>
      <c r="AU274" s="187" t="s">
        <v>89</v>
      </c>
      <c r="AY274" s="18" t="s">
        <v>524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644</v>
      </c>
      <c r="BM274" s="187" t="s">
        <v>3259</v>
      </c>
    </row>
    <row r="275" spans="1:65" s="2" customFormat="1" ht="16.5" customHeight="1">
      <c r="A275" s="35"/>
      <c r="B275" s="144"/>
      <c r="C275" s="176" t="s">
        <v>2201</v>
      </c>
      <c r="D275" s="176" t="s">
        <v>526</v>
      </c>
      <c r="E275" s="177" t="s">
        <v>6476</v>
      </c>
      <c r="F275" s="178" t="s">
        <v>6473</v>
      </c>
      <c r="G275" s="179" t="s">
        <v>879</v>
      </c>
      <c r="H275" s="180">
        <v>3</v>
      </c>
      <c r="I275" s="181"/>
      <c r="J275" s="180">
        <f t="shared" si="45"/>
        <v>0</v>
      </c>
      <c r="K275" s="182"/>
      <c r="L275" s="36"/>
      <c r="M275" s="183" t="s">
        <v>1</v>
      </c>
      <c r="N275" s="184" t="s">
        <v>42</v>
      </c>
      <c r="O275" s="61"/>
      <c r="P275" s="185">
        <f t="shared" si="46"/>
        <v>0</v>
      </c>
      <c r="Q275" s="185">
        <v>0</v>
      </c>
      <c r="R275" s="185">
        <f t="shared" si="47"/>
        <v>0</v>
      </c>
      <c r="S275" s="185">
        <v>0</v>
      </c>
      <c r="T275" s="186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7" t="s">
        <v>644</v>
      </c>
      <c r="AT275" s="187" t="s">
        <v>526</v>
      </c>
      <c r="AU275" s="187" t="s">
        <v>89</v>
      </c>
      <c r="AY275" s="18" t="s">
        <v>524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644</v>
      </c>
      <c r="BM275" s="187" t="s">
        <v>3270</v>
      </c>
    </row>
    <row r="276" spans="1:65" s="2" customFormat="1" ht="21.75" customHeight="1">
      <c r="A276" s="35"/>
      <c r="B276" s="144"/>
      <c r="C276" s="221" t="s">
        <v>2212</v>
      </c>
      <c r="D276" s="221" t="s">
        <v>697</v>
      </c>
      <c r="E276" s="222" t="s">
        <v>6477</v>
      </c>
      <c r="F276" s="223" t="s">
        <v>6478</v>
      </c>
      <c r="G276" s="224" t="s">
        <v>879</v>
      </c>
      <c r="H276" s="225">
        <v>3</v>
      </c>
      <c r="I276" s="226"/>
      <c r="J276" s="225">
        <f t="shared" si="45"/>
        <v>0</v>
      </c>
      <c r="K276" s="227"/>
      <c r="L276" s="228"/>
      <c r="M276" s="229" t="s">
        <v>1</v>
      </c>
      <c r="N276" s="230" t="s">
        <v>42</v>
      </c>
      <c r="O276" s="61"/>
      <c r="P276" s="185">
        <f t="shared" si="46"/>
        <v>0</v>
      </c>
      <c r="Q276" s="185">
        <v>0</v>
      </c>
      <c r="R276" s="185">
        <f t="shared" si="47"/>
        <v>0</v>
      </c>
      <c r="S276" s="185">
        <v>0</v>
      </c>
      <c r="T276" s="186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732</v>
      </c>
      <c r="AT276" s="187" t="s">
        <v>697</v>
      </c>
      <c r="AU276" s="187" t="s">
        <v>89</v>
      </c>
      <c r="AY276" s="18" t="s">
        <v>524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644</v>
      </c>
      <c r="BM276" s="187" t="s">
        <v>3282</v>
      </c>
    </row>
    <row r="277" spans="1:65" s="2" customFormat="1" ht="16.5" customHeight="1">
      <c r="A277" s="35"/>
      <c r="B277" s="144"/>
      <c r="C277" s="176" t="s">
        <v>2221</v>
      </c>
      <c r="D277" s="176" t="s">
        <v>526</v>
      </c>
      <c r="E277" s="177" t="s">
        <v>6479</v>
      </c>
      <c r="F277" s="178" t="s">
        <v>6480</v>
      </c>
      <c r="G277" s="179" t="s">
        <v>879</v>
      </c>
      <c r="H277" s="180">
        <v>12</v>
      </c>
      <c r="I277" s="181"/>
      <c r="J277" s="180">
        <f t="shared" si="45"/>
        <v>0</v>
      </c>
      <c r="K277" s="182"/>
      <c r="L277" s="36"/>
      <c r="M277" s="183" t="s">
        <v>1</v>
      </c>
      <c r="N277" s="184" t="s">
        <v>42</v>
      </c>
      <c r="O277" s="61"/>
      <c r="P277" s="185">
        <f t="shared" si="46"/>
        <v>0</v>
      </c>
      <c r="Q277" s="185">
        <v>0</v>
      </c>
      <c r="R277" s="185">
        <f t="shared" si="47"/>
        <v>0</v>
      </c>
      <c r="S277" s="185">
        <v>0</v>
      </c>
      <c r="T277" s="186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7" t="s">
        <v>644</v>
      </c>
      <c r="AT277" s="187" t="s">
        <v>526</v>
      </c>
      <c r="AU277" s="187" t="s">
        <v>89</v>
      </c>
      <c r="AY277" s="18" t="s">
        <v>524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89</v>
      </c>
      <c r="BK277" s="188">
        <f t="shared" si="54"/>
        <v>0</v>
      </c>
      <c r="BL277" s="18" t="s">
        <v>644</v>
      </c>
      <c r="BM277" s="187" t="s">
        <v>3293</v>
      </c>
    </row>
    <row r="278" spans="1:65" s="2" customFormat="1" ht="16.5" customHeight="1">
      <c r="A278" s="35"/>
      <c r="B278" s="144"/>
      <c r="C278" s="221" t="s">
        <v>2232</v>
      </c>
      <c r="D278" s="221" t="s">
        <v>697</v>
      </c>
      <c r="E278" s="222" t="s">
        <v>6481</v>
      </c>
      <c r="F278" s="223" t="s">
        <v>6482</v>
      </c>
      <c r="G278" s="224" t="s">
        <v>879</v>
      </c>
      <c r="H278" s="225">
        <v>12</v>
      </c>
      <c r="I278" s="226"/>
      <c r="J278" s="225">
        <f t="shared" si="45"/>
        <v>0</v>
      </c>
      <c r="K278" s="227"/>
      <c r="L278" s="228"/>
      <c r="M278" s="229" t="s">
        <v>1</v>
      </c>
      <c r="N278" s="230" t="s">
        <v>42</v>
      </c>
      <c r="O278" s="61"/>
      <c r="P278" s="185">
        <f t="shared" si="46"/>
        <v>0</v>
      </c>
      <c r="Q278" s="185">
        <v>0</v>
      </c>
      <c r="R278" s="185">
        <f t="shared" si="47"/>
        <v>0</v>
      </c>
      <c r="S278" s="185">
        <v>0</v>
      </c>
      <c r="T278" s="186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732</v>
      </c>
      <c r="AT278" s="187" t="s">
        <v>697</v>
      </c>
      <c r="AU278" s="187" t="s">
        <v>89</v>
      </c>
      <c r="AY278" s="18" t="s">
        <v>524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89</v>
      </c>
      <c r="BK278" s="188">
        <f t="shared" si="54"/>
        <v>0</v>
      </c>
      <c r="BL278" s="18" t="s">
        <v>644</v>
      </c>
      <c r="BM278" s="187" t="s">
        <v>3304</v>
      </c>
    </row>
    <row r="279" spans="1:65" s="2" customFormat="1" ht="16.5" customHeight="1">
      <c r="A279" s="35"/>
      <c r="B279" s="144"/>
      <c r="C279" s="176" t="s">
        <v>2242</v>
      </c>
      <c r="D279" s="176" t="s">
        <v>526</v>
      </c>
      <c r="E279" s="177" t="s">
        <v>6483</v>
      </c>
      <c r="F279" s="178" t="s">
        <v>6484</v>
      </c>
      <c r="G279" s="179" t="s">
        <v>879</v>
      </c>
      <c r="H279" s="180">
        <v>1</v>
      </c>
      <c r="I279" s="181"/>
      <c r="J279" s="180">
        <f t="shared" si="45"/>
        <v>0</v>
      </c>
      <c r="K279" s="182"/>
      <c r="L279" s="36"/>
      <c r="M279" s="183" t="s">
        <v>1</v>
      </c>
      <c r="N279" s="184" t="s">
        <v>42</v>
      </c>
      <c r="O279" s="61"/>
      <c r="P279" s="185">
        <f t="shared" si="46"/>
        <v>0</v>
      </c>
      <c r="Q279" s="185">
        <v>0</v>
      </c>
      <c r="R279" s="185">
        <f t="shared" si="47"/>
        <v>0</v>
      </c>
      <c r="S279" s="185">
        <v>0</v>
      </c>
      <c r="T279" s="186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7" t="s">
        <v>644</v>
      </c>
      <c r="AT279" s="187" t="s">
        <v>526</v>
      </c>
      <c r="AU279" s="187" t="s">
        <v>89</v>
      </c>
      <c r="AY279" s="18" t="s">
        <v>524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89</v>
      </c>
      <c r="BK279" s="188">
        <f t="shared" si="54"/>
        <v>0</v>
      </c>
      <c r="BL279" s="18" t="s">
        <v>644</v>
      </c>
      <c r="BM279" s="187" t="s">
        <v>3310</v>
      </c>
    </row>
    <row r="280" spans="1:65" s="2" customFormat="1" ht="16.5" customHeight="1">
      <c r="A280" s="35"/>
      <c r="B280" s="144"/>
      <c r="C280" s="221" t="s">
        <v>2251</v>
      </c>
      <c r="D280" s="221" t="s">
        <v>697</v>
      </c>
      <c r="E280" s="222" t="s">
        <v>6485</v>
      </c>
      <c r="F280" s="223" t="s">
        <v>6486</v>
      </c>
      <c r="G280" s="224" t="s">
        <v>879</v>
      </c>
      <c r="H280" s="225">
        <v>1</v>
      </c>
      <c r="I280" s="226"/>
      <c r="J280" s="225">
        <f t="shared" si="45"/>
        <v>0</v>
      </c>
      <c r="K280" s="227"/>
      <c r="L280" s="228"/>
      <c r="M280" s="229" t="s">
        <v>1</v>
      </c>
      <c r="N280" s="230" t="s">
        <v>42</v>
      </c>
      <c r="O280" s="61"/>
      <c r="P280" s="185">
        <f t="shared" si="46"/>
        <v>0</v>
      </c>
      <c r="Q280" s="185">
        <v>0</v>
      </c>
      <c r="R280" s="185">
        <f t="shared" si="47"/>
        <v>0</v>
      </c>
      <c r="S280" s="185">
        <v>0</v>
      </c>
      <c r="T280" s="186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732</v>
      </c>
      <c r="AT280" s="187" t="s">
        <v>697</v>
      </c>
      <c r="AU280" s="187" t="s">
        <v>89</v>
      </c>
      <c r="AY280" s="18" t="s">
        <v>524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89</v>
      </c>
      <c r="BK280" s="188">
        <f t="shared" si="54"/>
        <v>0</v>
      </c>
      <c r="BL280" s="18" t="s">
        <v>644</v>
      </c>
      <c r="BM280" s="187" t="s">
        <v>3320</v>
      </c>
    </row>
    <row r="281" spans="1:65" s="2" customFormat="1" ht="21.75" customHeight="1">
      <c r="A281" s="35"/>
      <c r="B281" s="144"/>
      <c r="C281" s="176" t="s">
        <v>2259</v>
      </c>
      <c r="D281" s="176" t="s">
        <v>526</v>
      </c>
      <c r="E281" s="177" t="s">
        <v>6487</v>
      </c>
      <c r="F281" s="178" t="s">
        <v>6488</v>
      </c>
      <c r="G281" s="179" t="s">
        <v>879</v>
      </c>
      <c r="H281" s="180">
        <v>13</v>
      </c>
      <c r="I281" s="181"/>
      <c r="J281" s="180">
        <f t="shared" si="45"/>
        <v>0</v>
      </c>
      <c r="K281" s="182"/>
      <c r="L281" s="36"/>
      <c r="M281" s="183" t="s">
        <v>1</v>
      </c>
      <c r="N281" s="184" t="s">
        <v>42</v>
      </c>
      <c r="O281" s="61"/>
      <c r="P281" s="185">
        <f t="shared" si="46"/>
        <v>0</v>
      </c>
      <c r="Q281" s="185">
        <v>0</v>
      </c>
      <c r="R281" s="185">
        <f t="shared" si="47"/>
        <v>0</v>
      </c>
      <c r="S281" s="185">
        <v>0</v>
      </c>
      <c r="T281" s="186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7" t="s">
        <v>644</v>
      </c>
      <c r="AT281" s="187" t="s">
        <v>526</v>
      </c>
      <c r="AU281" s="187" t="s">
        <v>89</v>
      </c>
      <c r="AY281" s="18" t="s">
        <v>524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89</v>
      </c>
      <c r="BK281" s="188">
        <f t="shared" si="54"/>
        <v>0</v>
      </c>
      <c r="BL281" s="18" t="s">
        <v>644</v>
      </c>
      <c r="BM281" s="187" t="s">
        <v>3330</v>
      </c>
    </row>
    <row r="282" spans="1:65" s="2" customFormat="1" ht="33" customHeight="1">
      <c r="A282" s="35"/>
      <c r="B282" s="144"/>
      <c r="C282" s="264" t="s">
        <v>2267</v>
      </c>
      <c r="D282" s="264" t="s">
        <v>697</v>
      </c>
      <c r="E282" s="265" t="s">
        <v>6489</v>
      </c>
      <c r="F282" s="266" t="s">
        <v>6490</v>
      </c>
      <c r="G282" s="267" t="s">
        <v>879</v>
      </c>
      <c r="H282" s="268">
        <v>13</v>
      </c>
      <c r="I282" s="268"/>
      <c r="J282" s="268">
        <f t="shared" si="45"/>
        <v>0</v>
      </c>
      <c r="K282" s="227"/>
      <c r="L282" s="228"/>
      <c r="M282" s="229" t="s">
        <v>1</v>
      </c>
      <c r="N282" s="230" t="s">
        <v>42</v>
      </c>
      <c r="O282" s="61"/>
      <c r="P282" s="185">
        <f t="shared" si="46"/>
        <v>0</v>
      </c>
      <c r="Q282" s="185">
        <v>0</v>
      </c>
      <c r="R282" s="185">
        <f t="shared" si="47"/>
        <v>0</v>
      </c>
      <c r="S282" s="185">
        <v>0</v>
      </c>
      <c r="T282" s="186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732</v>
      </c>
      <c r="AT282" s="187" t="s">
        <v>697</v>
      </c>
      <c r="AU282" s="187" t="s">
        <v>89</v>
      </c>
      <c r="AY282" s="18" t="s">
        <v>524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89</v>
      </c>
      <c r="BK282" s="188">
        <f t="shared" si="54"/>
        <v>0</v>
      </c>
      <c r="BL282" s="18" t="s">
        <v>644</v>
      </c>
      <c r="BM282" s="187" t="s">
        <v>3339</v>
      </c>
    </row>
    <row r="283" spans="1:65" s="2" customFormat="1" ht="21.75" customHeight="1">
      <c r="A283" s="35"/>
      <c r="B283" s="144"/>
      <c r="C283" s="221" t="s">
        <v>2273</v>
      </c>
      <c r="D283" s="221" t="s">
        <v>697</v>
      </c>
      <c r="E283" s="222" t="s">
        <v>6491</v>
      </c>
      <c r="F283" s="223" t="s">
        <v>6492</v>
      </c>
      <c r="G283" s="224" t="s">
        <v>879</v>
      </c>
      <c r="H283" s="225">
        <v>6</v>
      </c>
      <c r="I283" s="226"/>
      <c r="J283" s="225">
        <f t="shared" si="45"/>
        <v>0</v>
      </c>
      <c r="K283" s="227"/>
      <c r="L283" s="228"/>
      <c r="M283" s="229" t="s">
        <v>1</v>
      </c>
      <c r="N283" s="230" t="s">
        <v>42</v>
      </c>
      <c r="O283" s="61"/>
      <c r="P283" s="185">
        <f t="shared" si="46"/>
        <v>0</v>
      </c>
      <c r="Q283" s="185">
        <v>0</v>
      </c>
      <c r="R283" s="185">
        <f t="shared" si="47"/>
        <v>0</v>
      </c>
      <c r="S283" s="185">
        <v>0</v>
      </c>
      <c r="T283" s="186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7" t="s">
        <v>732</v>
      </c>
      <c r="AT283" s="187" t="s">
        <v>697</v>
      </c>
      <c r="AU283" s="187" t="s">
        <v>89</v>
      </c>
      <c r="AY283" s="18" t="s">
        <v>524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89</v>
      </c>
      <c r="BK283" s="188">
        <f t="shared" si="54"/>
        <v>0</v>
      </c>
      <c r="BL283" s="18" t="s">
        <v>644</v>
      </c>
      <c r="BM283" s="187" t="s">
        <v>3353</v>
      </c>
    </row>
    <row r="284" spans="1:65" s="2" customFormat="1" ht="16.5" customHeight="1">
      <c r="A284" s="35"/>
      <c r="B284" s="144"/>
      <c r="C284" s="221" t="s">
        <v>2279</v>
      </c>
      <c r="D284" s="221" t="s">
        <v>697</v>
      </c>
      <c r="E284" s="222" t="s">
        <v>6493</v>
      </c>
      <c r="F284" s="223" t="s">
        <v>6494</v>
      </c>
      <c r="G284" s="224" t="s">
        <v>879</v>
      </c>
      <c r="H284" s="225">
        <v>36</v>
      </c>
      <c r="I284" s="226"/>
      <c r="J284" s="225">
        <f t="shared" si="45"/>
        <v>0</v>
      </c>
      <c r="K284" s="227"/>
      <c r="L284" s="228"/>
      <c r="M284" s="229" t="s">
        <v>1</v>
      </c>
      <c r="N284" s="230" t="s">
        <v>42</v>
      </c>
      <c r="O284" s="61"/>
      <c r="P284" s="185">
        <f t="shared" si="46"/>
        <v>0</v>
      </c>
      <c r="Q284" s="185">
        <v>0</v>
      </c>
      <c r="R284" s="185">
        <f t="shared" si="47"/>
        <v>0</v>
      </c>
      <c r="S284" s="185">
        <v>0</v>
      </c>
      <c r="T284" s="186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7" t="s">
        <v>732</v>
      </c>
      <c r="AT284" s="187" t="s">
        <v>697</v>
      </c>
      <c r="AU284" s="187" t="s">
        <v>89</v>
      </c>
      <c r="AY284" s="18" t="s">
        <v>524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89</v>
      </c>
      <c r="BK284" s="188">
        <f t="shared" si="54"/>
        <v>0</v>
      </c>
      <c r="BL284" s="18" t="s">
        <v>644</v>
      </c>
      <c r="BM284" s="187" t="s">
        <v>3368</v>
      </c>
    </row>
    <row r="285" spans="1:65" s="2" customFormat="1" ht="21.75" customHeight="1">
      <c r="A285" s="35"/>
      <c r="B285" s="144"/>
      <c r="C285" s="176" t="s">
        <v>2285</v>
      </c>
      <c r="D285" s="176" t="s">
        <v>526</v>
      </c>
      <c r="E285" s="177" t="s">
        <v>6495</v>
      </c>
      <c r="F285" s="178" t="s">
        <v>6496</v>
      </c>
      <c r="G285" s="179" t="s">
        <v>879</v>
      </c>
      <c r="H285" s="180">
        <v>1</v>
      </c>
      <c r="I285" s="181"/>
      <c r="J285" s="180">
        <f t="shared" si="45"/>
        <v>0</v>
      </c>
      <c r="K285" s="182"/>
      <c r="L285" s="36"/>
      <c r="M285" s="183" t="s">
        <v>1</v>
      </c>
      <c r="N285" s="184" t="s">
        <v>42</v>
      </c>
      <c r="O285" s="61"/>
      <c r="P285" s="185">
        <f t="shared" si="46"/>
        <v>0</v>
      </c>
      <c r="Q285" s="185">
        <v>0</v>
      </c>
      <c r="R285" s="185">
        <f t="shared" si="47"/>
        <v>0</v>
      </c>
      <c r="S285" s="185">
        <v>0</v>
      </c>
      <c r="T285" s="186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644</v>
      </c>
      <c r="AT285" s="187" t="s">
        <v>526</v>
      </c>
      <c r="AU285" s="187" t="s">
        <v>89</v>
      </c>
      <c r="AY285" s="18" t="s">
        <v>524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89</v>
      </c>
      <c r="BK285" s="188">
        <f t="shared" si="54"/>
        <v>0</v>
      </c>
      <c r="BL285" s="18" t="s">
        <v>644</v>
      </c>
      <c r="BM285" s="187" t="s">
        <v>3382</v>
      </c>
    </row>
    <row r="286" spans="1:65" s="2" customFormat="1" ht="16.5" customHeight="1">
      <c r="A286" s="35"/>
      <c r="B286" s="144"/>
      <c r="C286" s="221" t="s">
        <v>2397</v>
      </c>
      <c r="D286" s="221" t="s">
        <v>697</v>
      </c>
      <c r="E286" s="222" t="s">
        <v>6497</v>
      </c>
      <c r="F286" s="223" t="s">
        <v>6498</v>
      </c>
      <c r="G286" s="224" t="s">
        <v>879</v>
      </c>
      <c r="H286" s="225">
        <v>1</v>
      </c>
      <c r="I286" s="226"/>
      <c r="J286" s="225">
        <f t="shared" si="45"/>
        <v>0</v>
      </c>
      <c r="K286" s="227"/>
      <c r="L286" s="228"/>
      <c r="M286" s="229" t="s">
        <v>1</v>
      </c>
      <c r="N286" s="230" t="s">
        <v>42</v>
      </c>
      <c r="O286" s="61"/>
      <c r="P286" s="185">
        <f t="shared" si="46"/>
        <v>0</v>
      </c>
      <c r="Q286" s="185">
        <v>0</v>
      </c>
      <c r="R286" s="185">
        <f t="shared" si="47"/>
        <v>0</v>
      </c>
      <c r="S286" s="185">
        <v>0</v>
      </c>
      <c r="T286" s="186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732</v>
      </c>
      <c r="AT286" s="187" t="s">
        <v>697</v>
      </c>
      <c r="AU286" s="187" t="s">
        <v>89</v>
      </c>
      <c r="AY286" s="18" t="s">
        <v>524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89</v>
      </c>
      <c r="BK286" s="188">
        <f t="shared" si="54"/>
        <v>0</v>
      </c>
      <c r="BL286" s="18" t="s">
        <v>644</v>
      </c>
      <c r="BM286" s="187" t="s">
        <v>3396</v>
      </c>
    </row>
    <row r="287" spans="1:65" s="2" customFormat="1" ht="16.5" customHeight="1">
      <c r="A287" s="35"/>
      <c r="B287" s="144"/>
      <c r="C287" s="221" t="s">
        <v>2411</v>
      </c>
      <c r="D287" s="221" t="s">
        <v>697</v>
      </c>
      <c r="E287" s="222" t="s">
        <v>6499</v>
      </c>
      <c r="F287" s="223" t="s">
        <v>6500</v>
      </c>
      <c r="G287" s="224" t="s">
        <v>879</v>
      </c>
      <c r="H287" s="225">
        <v>1</v>
      </c>
      <c r="I287" s="226"/>
      <c r="J287" s="225">
        <f t="shared" si="45"/>
        <v>0</v>
      </c>
      <c r="K287" s="227"/>
      <c r="L287" s="228"/>
      <c r="M287" s="229" t="s">
        <v>1</v>
      </c>
      <c r="N287" s="230" t="s">
        <v>42</v>
      </c>
      <c r="O287" s="61"/>
      <c r="P287" s="185">
        <f t="shared" si="46"/>
        <v>0</v>
      </c>
      <c r="Q287" s="185">
        <v>0</v>
      </c>
      <c r="R287" s="185">
        <f t="shared" si="47"/>
        <v>0</v>
      </c>
      <c r="S287" s="185">
        <v>0</v>
      </c>
      <c r="T287" s="186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732</v>
      </c>
      <c r="AT287" s="187" t="s">
        <v>697</v>
      </c>
      <c r="AU287" s="187" t="s">
        <v>89</v>
      </c>
      <c r="AY287" s="18" t="s">
        <v>524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89</v>
      </c>
      <c r="BK287" s="188">
        <f t="shared" si="54"/>
        <v>0</v>
      </c>
      <c r="BL287" s="18" t="s">
        <v>644</v>
      </c>
      <c r="BM287" s="187" t="s">
        <v>3408</v>
      </c>
    </row>
    <row r="288" spans="1:65" s="2" customFormat="1" ht="21.75" customHeight="1">
      <c r="A288" s="35"/>
      <c r="B288" s="144"/>
      <c r="C288" s="176" t="s">
        <v>2416</v>
      </c>
      <c r="D288" s="176" t="s">
        <v>526</v>
      </c>
      <c r="E288" s="177" t="s">
        <v>6501</v>
      </c>
      <c r="F288" s="178" t="s">
        <v>6502</v>
      </c>
      <c r="G288" s="179" t="s">
        <v>980</v>
      </c>
      <c r="H288" s="180">
        <v>1769</v>
      </c>
      <c r="I288" s="181"/>
      <c r="J288" s="180">
        <f t="shared" si="45"/>
        <v>0</v>
      </c>
      <c r="K288" s="182"/>
      <c r="L288" s="36"/>
      <c r="M288" s="183" t="s">
        <v>1</v>
      </c>
      <c r="N288" s="184" t="s">
        <v>42</v>
      </c>
      <c r="O288" s="61"/>
      <c r="P288" s="185">
        <f t="shared" si="46"/>
        <v>0</v>
      </c>
      <c r="Q288" s="185">
        <v>0</v>
      </c>
      <c r="R288" s="185">
        <f t="shared" si="47"/>
        <v>0</v>
      </c>
      <c r="S288" s="185">
        <v>0</v>
      </c>
      <c r="T288" s="186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644</v>
      </c>
      <c r="AT288" s="187" t="s">
        <v>526</v>
      </c>
      <c r="AU288" s="187" t="s">
        <v>89</v>
      </c>
      <c r="AY288" s="18" t="s">
        <v>524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89</v>
      </c>
      <c r="BK288" s="188">
        <f t="shared" si="54"/>
        <v>0</v>
      </c>
      <c r="BL288" s="18" t="s">
        <v>644</v>
      </c>
      <c r="BM288" s="187" t="s">
        <v>3421</v>
      </c>
    </row>
    <row r="289" spans="1:65" s="2" customFormat="1" ht="21.75" customHeight="1">
      <c r="A289" s="35"/>
      <c r="B289" s="144"/>
      <c r="C289" s="176" t="s">
        <v>2423</v>
      </c>
      <c r="D289" s="176" t="s">
        <v>526</v>
      </c>
      <c r="E289" s="177" t="s">
        <v>6503</v>
      </c>
      <c r="F289" s="178" t="s">
        <v>6504</v>
      </c>
      <c r="G289" s="179" t="s">
        <v>980</v>
      </c>
      <c r="H289" s="180">
        <v>190</v>
      </c>
      <c r="I289" s="181"/>
      <c r="J289" s="180">
        <f t="shared" si="45"/>
        <v>0</v>
      </c>
      <c r="K289" s="182"/>
      <c r="L289" s="36"/>
      <c r="M289" s="183" t="s">
        <v>1</v>
      </c>
      <c r="N289" s="184" t="s">
        <v>42</v>
      </c>
      <c r="O289" s="61"/>
      <c r="P289" s="185">
        <f t="shared" si="46"/>
        <v>0</v>
      </c>
      <c r="Q289" s="185">
        <v>0</v>
      </c>
      <c r="R289" s="185">
        <f t="shared" si="47"/>
        <v>0</v>
      </c>
      <c r="S289" s="185">
        <v>0</v>
      </c>
      <c r="T289" s="186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7" t="s">
        <v>644</v>
      </c>
      <c r="AT289" s="187" t="s">
        <v>526</v>
      </c>
      <c r="AU289" s="187" t="s">
        <v>89</v>
      </c>
      <c r="AY289" s="18" t="s">
        <v>524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89</v>
      </c>
      <c r="BK289" s="188">
        <f t="shared" si="54"/>
        <v>0</v>
      </c>
      <c r="BL289" s="18" t="s">
        <v>644</v>
      </c>
      <c r="BM289" s="187" t="s">
        <v>3432</v>
      </c>
    </row>
    <row r="290" spans="1:65" s="2" customFormat="1" ht="21.75" customHeight="1">
      <c r="A290" s="35"/>
      <c r="B290" s="144"/>
      <c r="C290" s="176" t="s">
        <v>2429</v>
      </c>
      <c r="D290" s="176" t="s">
        <v>526</v>
      </c>
      <c r="E290" s="177" t="s">
        <v>6505</v>
      </c>
      <c r="F290" s="178" t="s">
        <v>6506</v>
      </c>
      <c r="G290" s="179" t="s">
        <v>980</v>
      </c>
      <c r="H290" s="180">
        <v>1959</v>
      </c>
      <c r="I290" s="181"/>
      <c r="J290" s="180">
        <f t="shared" si="45"/>
        <v>0</v>
      </c>
      <c r="K290" s="182"/>
      <c r="L290" s="36"/>
      <c r="M290" s="183" t="s">
        <v>1</v>
      </c>
      <c r="N290" s="184" t="s">
        <v>42</v>
      </c>
      <c r="O290" s="61"/>
      <c r="P290" s="185">
        <f t="shared" si="46"/>
        <v>0</v>
      </c>
      <c r="Q290" s="185">
        <v>0</v>
      </c>
      <c r="R290" s="185">
        <f t="shared" si="47"/>
        <v>0</v>
      </c>
      <c r="S290" s="185">
        <v>0</v>
      </c>
      <c r="T290" s="186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7" t="s">
        <v>644</v>
      </c>
      <c r="AT290" s="187" t="s">
        <v>526</v>
      </c>
      <c r="AU290" s="187" t="s">
        <v>89</v>
      </c>
      <c r="AY290" s="18" t="s">
        <v>524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89</v>
      </c>
      <c r="BK290" s="188">
        <f t="shared" si="54"/>
        <v>0</v>
      </c>
      <c r="BL290" s="18" t="s">
        <v>644</v>
      </c>
      <c r="BM290" s="187" t="s">
        <v>3448</v>
      </c>
    </row>
    <row r="291" spans="1:65" s="2" customFormat="1" ht="33" customHeight="1">
      <c r="A291" s="35"/>
      <c r="B291" s="144"/>
      <c r="C291" s="176" t="s">
        <v>2436</v>
      </c>
      <c r="D291" s="176" t="s">
        <v>526</v>
      </c>
      <c r="E291" s="177" t="s">
        <v>6507</v>
      </c>
      <c r="F291" s="178" t="s">
        <v>6508</v>
      </c>
      <c r="G291" s="179" t="s">
        <v>677</v>
      </c>
      <c r="H291" s="180">
        <v>18.123999999999999</v>
      </c>
      <c r="I291" s="181"/>
      <c r="J291" s="180">
        <f t="shared" si="45"/>
        <v>0</v>
      </c>
      <c r="K291" s="182"/>
      <c r="L291" s="36"/>
      <c r="M291" s="183" t="s">
        <v>1</v>
      </c>
      <c r="N291" s="184" t="s">
        <v>42</v>
      </c>
      <c r="O291" s="61"/>
      <c r="P291" s="185">
        <f t="shared" si="46"/>
        <v>0</v>
      </c>
      <c r="Q291" s="185">
        <v>0</v>
      </c>
      <c r="R291" s="185">
        <f t="shared" si="47"/>
        <v>0</v>
      </c>
      <c r="S291" s="185">
        <v>0</v>
      </c>
      <c r="T291" s="186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7" t="s">
        <v>644</v>
      </c>
      <c r="AT291" s="187" t="s">
        <v>526</v>
      </c>
      <c r="AU291" s="187" t="s">
        <v>89</v>
      </c>
      <c r="AY291" s="18" t="s">
        <v>524</v>
      </c>
      <c r="BE291" s="105">
        <f t="shared" si="49"/>
        <v>0</v>
      </c>
      <c r="BF291" s="105">
        <f t="shared" si="50"/>
        <v>0</v>
      </c>
      <c r="BG291" s="105">
        <f t="shared" si="51"/>
        <v>0</v>
      </c>
      <c r="BH291" s="105">
        <f t="shared" si="52"/>
        <v>0</v>
      </c>
      <c r="BI291" s="105">
        <f t="shared" si="53"/>
        <v>0</v>
      </c>
      <c r="BJ291" s="18" t="s">
        <v>89</v>
      </c>
      <c r="BK291" s="188">
        <f t="shared" si="54"/>
        <v>0</v>
      </c>
      <c r="BL291" s="18" t="s">
        <v>644</v>
      </c>
      <c r="BM291" s="187" t="s">
        <v>3458</v>
      </c>
    </row>
    <row r="292" spans="1:65" s="2" customFormat="1" ht="21.75" customHeight="1">
      <c r="A292" s="35"/>
      <c r="B292" s="144"/>
      <c r="C292" s="176" t="s">
        <v>2451</v>
      </c>
      <c r="D292" s="176" t="s">
        <v>526</v>
      </c>
      <c r="E292" s="177" t="s">
        <v>6509</v>
      </c>
      <c r="F292" s="178" t="s">
        <v>6510</v>
      </c>
      <c r="G292" s="179" t="s">
        <v>2954</v>
      </c>
      <c r="H292" s="181"/>
      <c r="I292" s="181"/>
      <c r="J292" s="180">
        <f t="shared" ref="J292" si="55">ROUND(I292*H292,3)</f>
        <v>0</v>
      </c>
      <c r="K292" s="182"/>
      <c r="L292" s="36"/>
      <c r="M292" s="183" t="s">
        <v>1</v>
      </c>
      <c r="N292" s="184" t="s">
        <v>42</v>
      </c>
      <c r="O292" s="61"/>
      <c r="P292" s="185">
        <f t="shared" ref="P292" si="56">O292*H292</f>
        <v>0</v>
      </c>
      <c r="Q292" s="185">
        <v>0</v>
      </c>
      <c r="R292" s="185">
        <f t="shared" ref="R292" si="57">Q292*H292</f>
        <v>0</v>
      </c>
      <c r="S292" s="185">
        <v>0</v>
      </c>
      <c r="T292" s="186">
        <f t="shared" ref="T292" si="58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7" t="s">
        <v>644</v>
      </c>
      <c r="AT292" s="187" t="s">
        <v>526</v>
      </c>
      <c r="AU292" s="187" t="s">
        <v>89</v>
      </c>
      <c r="AY292" s="18" t="s">
        <v>524</v>
      </c>
      <c r="BE292" s="105">
        <f t="shared" si="49"/>
        <v>0</v>
      </c>
      <c r="BF292" s="105">
        <f t="shared" si="50"/>
        <v>0</v>
      </c>
      <c r="BG292" s="105">
        <f t="shared" si="51"/>
        <v>0</v>
      </c>
      <c r="BH292" s="105">
        <f t="shared" si="52"/>
        <v>0</v>
      </c>
      <c r="BI292" s="105">
        <f t="shared" si="53"/>
        <v>0</v>
      </c>
      <c r="BJ292" s="18" t="s">
        <v>89</v>
      </c>
      <c r="BK292" s="188">
        <f t="shared" si="54"/>
        <v>0</v>
      </c>
      <c r="BL292" s="18" t="s">
        <v>644</v>
      </c>
      <c r="BM292" s="187" t="s">
        <v>3476</v>
      </c>
    </row>
    <row r="293" spans="1:65" s="12" customFormat="1" ht="22.95" customHeight="1">
      <c r="B293" s="163"/>
      <c r="D293" s="164" t="s">
        <v>75</v>
      </c>
      <c r="E293" s="174" t="s">
        <v>6511</v>
      </c>
      <c r="F293" s="174" t="s">
        <v>6512</v>
      </c>
      <c r="I293" s="166"/>
      <c r="J293" s="175">
        <f>BK293</f>
        <v>0</v>
      </c>
      <c r="L293" s="163"/>
      <c r="M293" s="168"/>
      <c r="N293" s="169"/>
      <c r="O293" s="169"/>
      <c r="P293" s="170">
        <f>SUM(P294:P353)</f>
        <v>0</v>
      </c>
      <c r="Q293" s="169"/>
      <c r="R293" s="170">
        <f>SUM(R294:R353)</f>
        <v>0</v>
      </c>
      <c r="S293" s="169"/>
      <c r="T293" s="171">
        <f>SUM(T294:T353)</f>
        <v>0</v>
      </c>
      <c r="AR293" s="164" t="s">
        <v>89</v>
      </c>
      <c r="AT293" s="172" t="s">
        <v>75</v>
      </c>
      <c r="AU293" s="172" t="s">
        <v>83</v>
      </c>
      <c r="AY293" s="164" t="s">
        <v>524</v>
      </c>
      <c r="BK293" s="173">
        <f>SUM(BK294:BK353)</f>
        <v>0</v>
      </c>
    </row>
    <row r="294" spans="1:65" s="2" customFormat="1" ht="21.75" customHeight="1">
      <c r="A294" s="35"/>
      <c r="B294" s="144"/>
      <c r="C294" s="176" t="s">
        <v>2456</v>
      </c>
      <c r="D294" s="176" t="s">
        <v>526</v>
      </c>
      <c r="E294" s="177" t="s">
        <v>6513</v>
      </c>
      <c r="F294" s="178" t="s">
        <v>6514</v>
      </c>
      <c r="G294" s="179" t="s">
        <v>879</v>
      </c>
      <c r="H294" s="180">
        <v>32</v>
      </c>
      <c r="I294" s="181"/>
      <c r="J294" s="180">
        <f t="shared" ref="J294:J325" si="59">ROUND(I294*H294,3)</f>
        <v>0</v>
      </c>
      <c r="K294" s="182"/>
      <c r="L294" s="36"/>
      <c r="M294" s="183" t="s">
        <v>1</v>
      </c>
      <c r="N294" s="184" t="s">
        <v>42</v>
      </c>
      <c r="O294" s="61"/>
      <c r="P294" s="185">
        <f t="shared" ref="P294:P325" si="60">O294*H294</f>
        <v>0</v>
      </c>
      <c r="Q294" s="185">
        <v>0</v>
      </c>
      <c r="R294" s="185">
        <f t="shared" ref="R294:R325" si="61">Q294*H294</f>
        <v>0</v>
      </c>
      <c r="S294" s="185">
        <v>0</v>
      </c>
      <c r="T294" s="186">
        <f t="shared" ref="T294:T325" si="62"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7" t="s">
        <v>644</v>
      </c>
      <c r="AT294" s="187" t="s">
        <v>526</v>
      </c>
      <c r="AU294" s="187" t="s">
        <v>89</v>
      </c>
      <c r="AY294" s="18" t="s">
        <v>524</v>
      </c>
      <c r="BE294" s="105">
        <f t="shared" ref="BE294:BE325" si="63">IF(N294="základná",J294,0)</f>
        <v>0</v>
      </c>
      <c r="BF294" s="105">
        <f t="shared" ref="BF294:BF325" si="64">IF(N294="znížená",J294,0)</f>
        <v>0</v>
      </c>
      <c r="BG294" s="105">
        <f t="shared" ref="BG294:BG325" si="65">IF(N294="zákl. prenesená",J294,0)</f>
        <v>0</v>
      </c>
      <c r="BH294" s="105">
        <f t="shared" ref="BH294:BH325" si="66">IF(N294="zníž. prenesená",J294,0)</f>
        <v>0</v>
      </c>
      <c r="BI294" s="105">
        <f t="shared" ref="BI294:BI325" si="67">IF(N294="nulová",J294,0)</f>
        <v>0</v>
      </c>
      <c r="BJ294" s="18" t="s">
        <v>89</v>
      </c>
      <c r="BK294" s="188">
        <f t="shared" ref="BK294:BK325" si="68">ROUND(I294*H294,3)</f>
        <v>0</v>
      </c>
      <c r="BL294" s="18" t="s">
        <v>644</v>
      </c>
      <c r="BM294" s="187" t="s">
        <v>3486</v>
      </c>
    </row>
    <row r="295" spans="1:65" s="2" customFormat="1" ht="21.75" customHeight="1">
      <c r="A295" s="35"/>
      <c r="B295" s="144"/>
      <c r="C295" s="176" t="s">
        <v>2460</v>
      </c>
      <c r="D295" s="176" t="s">
        <v>526</v>
      </c>
      <c r="E295" s="177" t="s">
        <v>6515</v>
      </c>
      <c r="F295" s="178" t="s">
        <v>6516</v>
      </c>
      <c r="G295" s="179" t="s">
        <v>879</v>
      </c>
      <c r="H295" s="180">
        <v>48</v>
      </c>
      <c r="I295" s="181"/>
      <c r="J295" s="180">
        <f t="shared" si="59"/>
        <v>0</v>
      </c>
      <c r="K295" s="182"/>
      <c r="L295" s="36"/>
      <c r="M295" s="183" t="s">
        <v>1</v>
      </c>
      <c r="N295" s="184" t="s">
        <v>42</v>
      </c>
      <c r="O295" s="61"/>
      <c r="P295" s="185">
        <f t="shared" si="60"/>
        <v>0</v>
      </c>
      <c r="Q295" s="185">
        <v>0</v>
      </c>
      <c r="R295" s="185">
        <f t="shared" si="61"/>
        <v>0</v>
      </c>
      <c r="S295" s="185">
        <v>0</v>
      </c>
      <c r="T295" s="186">
        <f t="shared" si="62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7" t="s">
        <v>644</v>
      </c>
      <c r="AT295" s="187" t="s">
        <v>526</v>
      </c>
      <c r="AU295" s="187" t="s">
        <v>89</v>
      </c>
      <c r="AY295" s="18" t="s">
        <v>524</v>
      </c>
      <c r="BE295" s="105">
        <f t="shared" si="63"/>
        <v>0</v>
      </c>
      <c r="BF295" s="105">
        <f t="shared" si="64"/>
        <v>0</v>
      </c>
      <c r="BG295" s="105">
        <f t="shared" si="65"/>
        <v>0</v>
      </c>
      <c r="BH295" s="105">
        <f t="shared" si="66"/>
        <v>0</v>
      </c>
      <c r="BI295" s="105">
        <f t="shared" si="67"/>
        <v>0</v>
      </c>
      <c r="BJ295" s="18" t="s">
        <v>89</v>
      </c>
      <c r="BK295" s="188">
        <f t="shared" si="68"/>
        <v>0</v>
      </c>
      <c r="BL295" s="18" t="s">
        <v>644</v>
      </c>
      <c r="BM295" s="187" t="s">
        <v>3496</v>
      </c>
    </row>
    <row r="296" spans="1:65" s="2" customFormat="1" ht="33" customHeight="1">
      <c r="A296" s="35"/>
      <c r="B296" s="144"/>
      <c r="C296" s="221" t="s">
        <v>2465</v>
      </c>
      <c r="D296" s="221" t="s">
        <v>697</v>
      </c>
      <c r="E296" s="222" t="s">
        <v>6517</v>
      </c>
      <c r="F296" s="223" t="s">
        <v>6518</v>
      </c>
      <c r="G296" s="224" t="s">
        <v>879</v>
      </c>
      <c r="H296" s="225">
        <v>48</v>
      </c>
      <c r="I296" s="226"/>
      <c r="J296" s="225">
        <f t="shared" si="59"/>
        <v>0</v>
      </c>
      <c r="K296" s="227"/>
      <c r="L296" s="228"/>
      <c r="M296" s="229" t="s">
        <v>1</v>
      </c>
      <c r="N296" s="230" t="s">
        <v>42</v>
      </c>
      <c r="O296" s="61"/>
      <c r="P296" s="185">
        <f t="shared" si="60"/>
        <v>0</v>
      </c>
      <c r="Q296" s="185">
        <v>0</v>
      </c>
      <c r="R296" s="185">
        <f t="shared" si="61"/>
        <v>0</v>
      </c>
      <c r="S296" s="185">
        <v>0</v>
      </c>
      <c r="T296" s="186">
        <f t="shared" si="62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7" t="s">
        <v>732</v>
      </c>
      <c r="AT296" s="187" t="s">
        <v>697</v>
      </c>
      <c r="AU296" s="187" t="s">
        <v>89</v>
      </c>
      <c r="AY296" s="18" t="s">
        <v>524</v>
      </c>
      <c r="BE296" s="105">
        <f t="shared" si="63"/>
        <v>0</v>
      </c>
      <c r="BF296" s="105">
        <f t="shared" si="64"/>
        <v>0</v>
      </c>
      <c r="BG296" s="105">
        <f t="shared" si="65"/>
        <v>0</v>
      </c>
      <c r="BH296" s="105">
        <f t="shared" si="66"/>
        <v>0</v>
      </c>
      <c r="BI296" s="105">
        <f t="shared" si="67"/>
        <v>0</v>
      </c>
      <c r="BJ296" s="18" t="s">
        <v>89</v>
      </c>
      <c r="BK296" s="188">
        <f t="shared" si="68"/>
        <v>0</v>
      </c>
      <c r="BL296" s="18" t="s">
        <v>644</v>
      </c>
      <c r="BM296" s="187" t="s">
        <v>3506</v>
      </c>
    </row>
    <row r="297" spans="1:65" s="2" customFormat="1" ht="21.75" customHeight="1">
      <c r="A297" s="35"/>
      <c r="B297" s="144"/>
      <c r="C297" s="176" t="s">
        <v>2470</v>
      </c>
      <c r="D297" s="176" t="s">
        <v>526</v>
      </c>
      <c r="E297" s="177" t="s">
        <v>6519</v>
      </c>
      <c r="F297" s="178" t="s">
        <v>6520</v>
      </c>
      <c r="G297" s="179" t="s">
        <v>6521</v>
      </c>
      <c r="H297" s="180">
        <v>48</v>
      </c>
      <c r="I297" s="181"/>
      <c r="J297" s="180">
        <f t="shared" si="59"/>
        <v>0</v>
      </c>
      <c r="K297" s="182"/>
      <c r="L297" s="36"/>
      <c r="M297" s="183" t="s">
        <v>1</v>
      </c>
      <c r="N297" s="184" t="s">
        <v>42</v>
      </c>
      <c r="O297" s="61"/>
      <c r="P297" s="185">
        <f t="shared" si="60"/>
        <v>0</v>
      </c>
      <c r="Q297" s="185">
        <v>0</v>
      </c>
      <c r="R297" s="185">
        <f t="shared" si="61"/>
        <v>0</v>
      </c>
      <c r="S297" s="185">
        <v>0</v>
      </c>
      <c r="T297" s="186">
        <f t="shared" si="62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7" t="s">
        <v>644</v>
      </c>
      <c r="AT297" s="187" t="s">
        <v>526</v>
      </c>
      <c r="AU297" s="187" t="s">
        <v>89</v>
      </c>
      <c r="AY297" s="18" t="s">
        <v>524</v>
      </c>
      <c r="BE297" s="105">
        <f t="shared" si="63"/>
        <v>0</v>
      </c>
      <c r="BF297" s="105">
        <f t="shared" si="64"/>
        <v>0</v>
      </c>
      <c r="BG297" s="105">
        <f t="shared" si="65"/>
        <v>0</v>
      </c>
      <c r="BH297" s="105">
        <f t="shared" si="66"/>
        <v>0</v>
      </c>
      <c r="BI297" s="105">
        <f t="shared" si="67"/>
        <v>0</v>
      </c>
      <c r="BJ297" s="18" t="s">
        <v>89</v>
      </c>
      <c r="BK297" s="188">
        <f t="shared" si="68"/>
        <v>0</v>
      </c>
      <c r="BL297" s="18" t="s">
        <v>644</v>
      </c>
      <c r="BM297" s="187" t="s">
        <v>3516</v>
      </c>
    </row>
    <row r="298" spans="1:65" s="2" customFormat="1" ht="16.5" customHeight="1">
      <c r="A298" s="35"/>
      <c r="B298" s="144"/>
      <c r="C298" s="221" t="s">
        <v>2476</v>
      </c>
      <c r="D298" s="221" t="s">
        <v>697</v>
      </c>
      <c r="E298" s="222" t="s">
        <v>6522</v>
      </c>
      <c r="F298" s="223" t="s">
        <v>6523</v>
      </c>
      <c r="G298" s="224" t="s">
        <v>879</v>
      </c>
      <c r="H298" s="225">
        <v>48</v>
      </c>
      <c r="I298" s="226"/>
      <c r="J298" s="225">
        <f t="shared" si="59"/>
        <v>0</v>
      </c>
      <c r="K298" s="227"/>
      <c r="L298" s="228"/>
      <c r="M298" s="229" t="s">
        <v>1</v>
      </c>
      <c r="N298" s="230" t="s">
        <v>42</v>
      </c>
      <c r="O298" s="61"/>
      <c r="P298" s="185">
        <f t="shared" si="60"/>
        <v>0</v>
      </c>
      <c r="Q298" s="185">
        <v>0</v>
      </c>
      <c r="R298" s="185">
        <f t="shared" si="61"/>
        <v>0</v>
      </c>
      <c r="S298" s="185">
        <v>0</v>
      </c>
      <c r="T298" s="186">
        <f t="shared" si="62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7" t="s">
        <v>732</v>
      </c>
      <c r="AT298" s="187" t="s">
        <v>697</v>
      </c>
      <c r="AU298" s="187" t="s">
        <v>89</v>
      </c>
      <c r="AY298" s="18" t="s">
        <v>524</v>
      </c>
      <c r="BE298" s="105">
        <f t="shared" si="63"/>
        <v>0</v>
      </c>
      <c r="BF298" s="105">
        <f t="shared" si="64"/>
        <v>0</v>
      </c>
      <c r="BG298" s="105">
        <f t="shared" si="65"/>
        <v>0</v>
      </c>
      <c r="BH298" s="105">
        <f t="shared" si="66"/>
        <v>0</v>
      </c>
      <c r="BI298" s="105">
        <f t="shared" si="67"/>
        <v>0</v>
      </c>
      <c r="BJ298" s="18" t="s">
        <v>89</v>
      </c>
      <c r="BK298" s="188">
        <f t="shared" si="68"/>
        <v>0</v>
      </c>
      <c r="BL298" s="18" t="s">
        <v>644</v>
      </c>
      <c r="BM298" s="187" t="s">
        <v>3526</v>
      </c>
    </row>
    <row r="299" spans="1:65" s="2" customFormat="1" ht="21.75" customHeight="1">
      <c r="A299" s="35"/>
      <c r="B299" s="144"/>
      <c r="C299" s="221" t="s">
        <v>2482</v>
      </c>
      <c r="D299" s="221" t="s">
        <v>697</v>
      </c>
      <c r="E299" s="222" t="s">
        <v>6524</v>
      </c>
      <c r="F299" s="223" t="s">
        <v>6525</v>
      </c>
      <c r="G299" s="224" t="s">
        <v>879</v>
      </c>
      <c r="H299" s="225">
        <v>48</v>
      </c>
      <c r="I299" s="226"/>
      <c r="J299" s="225">
        <f t="shared" si="59"/>
        <v>0</v>
      </c>
      <c r="K299" s="227"/>
      <c r="L299" s="228"/>
      <c r="M299" s="229" t="s">
        <v>1</v>
      </c>
      <c r="N299" s="230" t="s">
        <v>42</v>
      </c>
      <c r="O299" s="61"/>
      <c r="P299" s="185">
        <f t="shared" si="60"/>
        <v>0</v>
      </c>
      <c r="Q299" s="185">
        <v>0</v>
      </c>
      <c r="R299" s="185">
        <f t="shared" si="61"/>
        <v>0</v>
      </c>
      <c r="S299" s="185">
        <v>0</v>
      </c>
      <c r="T299" s="186">
        <f t="shared" si="62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7" t="s">
        <v>732</v>
      </c>
      <c r="AT299" s="187" t="s">
        <v>697</v>
      </c>
      <c r="AU299" s="187" t="s">
        <v>89</v>
      </c>
      <c r="AY299" s="18" t="s">
        <v>524</v>
      </c>
      <c r="BE299" s="105">
        <f t="shared" si="63"/>
        <v>0</v>
      </c>
      <c r="BF299" s="105">
        <f t="shared" si="64"/>
        <v>0</v>
      </c>
      <c r="BG299" s="105">
        <f t="shared" si="65"/>
        <v>0</v>
      </c>
      <c r="BH299" s="105">
        <f t="shared" si="66"/>
        <v>0</v>
      </c>
      <c r="BI299" s="105">
        <f t="shared" si="67"/>
        <v>0</v>
      </c>
      <c r="BJ299" s="18" t="s">
        <v>89</v>
      </c>
      <c r="BK299" s="188">
        <f t="shared" si="68"/>
        <v>0</v>
      </c>
      <c r="BL299" s="18" t="s">
        <v>644</v>
      </c>
      <c r="BM299" s="187" t="s">
        <v>3538</v>
      </c>
    </row>
    <row r="300" spans="1:65" s="2" customFormat="1" ht="21.75" customHeight="1">
      <c r="A300" s="35"/>
      <c r="B300" s="144"/>
      <c r="C300" s="176" t="s">
        <v>2489</v>
      </c>
      <c r="D300" s="176" t="s">
        <v>526</v>
      </c>
      <c r="E300" s="177" t="s">
        <v>6526</v>
      </c>
      <c r="F300" s="178" t="s">
        <v>6527</v>
      </c>
      <c r="G300" s="179" t="s">
        <v>879</v>
      </c>
      <c r="H300" s="180">
        <v>23</v>
      </c>
      <c r="I300" s="181"/>
      <c r="J300" s="180">
        <f t="shared" si="59"/>
        <v>0</v>
      </c>
      <c r="K300" s="182"/>
      <c r="L300" s="36"/>
      <c r="M300" s="183" t="s">
        <v>1</v>
      </c>
      <c r="N300" s="184" t="s">
        <v>42</v>
      </c>
      <c r="O300" s="61"/>
      <c r="P300" s="185">
        <f t="shared" si="60"/>
        <v>0</v>
      </c>
      <c r="Q300" s="185">
        <v>0</v>
      </c>
      <c r="R300" s="185">
        <f t="shared" si="61"/>
        <v>0</v>
      </c>
      <c r="S300" s="185">
        <v>0</v>
      </c>
      <c r="T300" s="186">
        <f t="shared" si="62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7" t="s">
        <v>644</v>
      </c>
      <c r="AT300" s="187" t="s">
        <v>526</v>
      </c>
      <c r="AU300" s="187" t="s">
        <v>89</v>
      </c>
      <c r="AY300" s="18" t="s">
        <v>524</v>
      </c>
      <c r="BE300" s="105">
        <f t="shared" si="63"/>
        <v>0</v>
      </c>
      <c r="BF300" s="105">
        <f t="shared" si="64"/>
        <v>0</v>
      </c>
      <c r="BG300" s="105">
        <f t="shared" si="65"/>
        <v>0</v>
      </c>
      <c r="BH300" s="105">
        <f t="shared" si="66"/>
        <v>0</v>
      </c>
      <c r="BI300" s="105">
        <f t="shared" si="67"/>
        <v>0</v>
      </c>
      <c r="BJ300" s="18" t="s">
        <v>89</v>
      </c>
      <c r="BK300" s="188">
        <f t="shared" si="68"/>
        <v>0</v>
      </c>
      <c r="BL300" s="18" t="s">
        <v>644</v>
      </c>
      <c r="BM300" s="187" t="s">
        <v>3553</v>
      </c>
    </row>
    <row r="301" spans="1:65" s="2" customFormat="1" ht="16.5" customHeight="1">
      <c r="A301" s="35"/>
      <c r="B301" s="144"/>
      <c r="C301" s="221" t="s">
        <v>2495</v>
      </c>
      <c r="D301" s="221" t="s">
        <v>697</v>
      </c>
      <c r="E301" s="222" t="s">
        <v>6528</v>
      </c>
      <c r="F301" s="223" t="s">
        <v>6529</v>
      </c>
      <c r="G301" s="224" t="s">
        <v>879</v>
      </c>
      <c r="H301" s="225">
        <v>23</v>
      </c>
      <c r="I301" s="226"/>
      <c r="J301" s="225">
        <f t="shared" si="59"/>
        <v>0</v>
      </c>
      <c r="K301" s="227"/>
      <c r="L301" s="228"/>
      <c r="M301" s="229" t="s">
        <v>1</v>
      </c>
      <c r="N301" s="230" t="s">
        <v>42</v>
      </c>
      <c r="O301" s="61"/>
      <c r="P301" s="185">
        <f t="shared" si="60"/>
        <v>0</v>
      </c>
      <c r="Q301" s="185">
        <v>0</v>
      </c>
      <c r="R301" s="185">
        <f t="shared" si="61"/>
        <v>0</v>
      </c>
      <c r="S301" s="185">
        <v>0</v>
      </c>
      <c r="T301" s="186">
        <f t="shared" si="62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7" t="s">
        <v>732</v>
      </c>
      <c r="AT301" s="187" t="s">
        <v>697</v>
      </c>
      <c r="AU301" s="187" t="s">
        <v>89</v>
      </c>
      <c r="AY301" s="18" t="s">
        <v>524</v>
      </c>
      <c r="BE301" s="105">
        <f t="shared" si="63"/>
        <v>0</v>
      </c>
      <c r="BF301" s="105">
        <f t="shared" si="64"/>
        <v>0</v>
      </c>
      <c r="BG301" s="105">
        <f t="shared" si="65"/>
        <v>0</v>
      </c>
      <c r="BH301" s="105">
        <f t="shared" si="66"/>
        <v>0</v>
      </c>
      <c r="BI301" s="105">
        <f t="shared" si="67"/>
        <v>0</v>
      </c>
      <c r="BJ301" s="18" t="s">
        <v>89</v>
      </c>
      <c r="BK301" s="188">
        <f t="shared" si="68"/>
        <v>0</v>
      </c>
      <c r="BL301" s="18" t="s">
        <v>644</v>
      </c>
      <c r="BM301" s="187" t="s">
        <v>3563</v>
      </c>
    </row>
    <row r="302" spans="1:65" s="2" customFormat="1" ht="21.75" customHeight="1">
      <c r="A302" s="35"/>
      <c r="B302" s="144"/>
      <c r="C302" s="176" t="s">
        <v>2502</v>
      </c>
      <c r="D302" s="176" t="s">
        <v>526</v>
      </c>
      <c r="E302" s="177" t="s">
        <v>6530</v>
      </c>
      <c r="F302" s="178" t="s">
        <v>6531</v>
      </c>
      <c r="G302" s="179" t="s">
        <v>879</v>
      </c>
      <c r="H302" s="180">
        <v>5</v>
      </c>
      <c r="I302" s="181"/>
      <c r="J302" s="180">
        <f t="shared" si="59"/>
        <v>0</v>
      </c>
      <c r="K302" s="182"/>
      <c r="L302" s="36"/>
      <c r="M302" s="183" t="s">
        <v>1</v>
      </c>
      <c r="N302" s="184" t="s">
        <v>42</v>
      </c>
      <c r="O302" s="61"/>
      <c r="P302" s="185">
        <f t="shared" si="60"/>
        <v>0</v>
      </c>
      <c r="Q302" s="185">
        <v>0</v>
      </c>
      <c r="R302" s="185">
        <f t="shared" si="61"/>
        <v>0</v>
      </c>
      <c r="S302" s="185">
        <v>0</v>
      </c>
      <c r="T302" s="186">
        <f t="shared" si="62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7" t="s">
        <v>644</v>
      </c>
      <c r="AT302" s="187" t="s">
        <v>526</v>
      </c>
      <c r="AU302" s="187" t="s">
        <v>89</v>
      </c>
      <c r="AY302" s="18" t="s">
        <v>524</v>
      </c>
      <c r="BE302" s="105">
        <f t="shared" si="63"/>
        <v>0</v>
      </c>
      <c r="BF302" s="105">
        <f t="shared" si="64"/>
        <v>0</v>
      </c>
      <c r="BG302" s="105">
        <f t="shared" si="65"/>
        <v>0</v>
      </c>
      <c r="BH302" s="105">
        <f t="shared" si="66"/>
        <v>0</v>
      </c>
      <c r="BI302" s="105">
        <f t="shared" si="67"/>
        <v>0</v>
      </c>
      <c r="BJ302" s="18" t="s">
        <v>89</v>
      </c>
      <c r="BK302" s="188">
        <f t="shared" si="68"/>
        <v>0</v>
      </c>
      <c r="BL302" s="18" t="s">
        <v>644</v>
      </c>
      <c r="BM302" s="187" t="s">
        <v>3573</v>
      </c>
    </row>
    <row r="303" spans="1:65" s="2" customFormat="1" ht="21.75" customHeight="1">
      <c r="A303" s="35"/>
      <c r="B303" s="144"/>
      <c r="C303" s="221" t="s">
        <v>2510</v>
      </c>
      <c r="D303" s="221" t="s">
        <v>697</v>
      </c>
      <c r="E303" s="222" t="s">
        <v>6532</v>
      </c>
      <c r="F303" s="223" t="s">
        <v>6533</v>
      </c>
      <c r="G303" s="224" t="s">
        <v>879</v>
      </c>
      <c r="H303" s="225">
        <v>5</v>
      </c>
      <c r="I303" s="226"/>
      <c r="J303" s="225">
        <f t="shared" si="59"/>
        <v>0</v>
      </c>
      <c r="K303" s="227"/>
      <c r="L303" s="228"/>
      <c r="M303" s="229" t="s">
        <v>1</v>
      </c>
      <c r="N303" s="230" t="s">
        <v>42</v>
      </c>
      <c r="O303" s="61"/>
      <c r="P303" s="185">
        <f t="shared" si="60"/>
        <v>0</v>
      </c>
      <c r="Q303" s="185">
        <v>0</v>
      </c>
      <c r="R303" s="185">
        <f t="shared" si="61"/>
        <v>0</v>
      </c>
      <c r="S303" s="185">
        <v>0</v>
      </c>
      <c r="T303" s="186">
        <f t="shared" si="62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732</v>
      </c>
      <c r="AT303" s="187" t="s">
        <v>697</v>
      </c>
      <c r="AU303" s="187" t="s">
        <v>89</v>
      </c>
      <c r="AY303" s="18" t="s">
        <v>524</v>
      </c>
      <c r="BE303" s="105">
        <f t="shared" si="63"/>
        <v>0</v>
      </c>
      <c r="BF303" s="105">
        <f t="shared" si="64"/>
        <v>0</v>
      </c>
      <c r="BG303" s="105">
        <f t="shared" si="65"/>
        <v>0</v>
      </c>
      <c r="BH303" s="105">
        <f t="shared" si="66"/>
        <v>0</v>
      </c>
      <c r="BI303" s="105">
        <f t="shared" si="67"/>
        <v>0</v>
      </c>
      <c r="BJ303" s="18" t="s">
        <v>89</v>
      </c>
      <c r="BK303" s="188">
        <f t="shared" si="68"/>
        <v>0</v>
      </c>
      <c r="BL303" s="18" t="s">
        <v>644</v>
      </c>
      <c r="BM303" s="187" t="s">
        <v>3583</v>
      </c>
    </row>
    <row r="304" spans="1:65" s="2" customFormat="1" ht="33" customHeight="1">
      <c r="A304" s="35"/>
      <c r="B304" s="144"/>
      <c r="C304" s="176" t="s">
        <v>2515</v>
      </c>
      <c r="D304" s="176" t="s">
        <v>526</v>
      </c>
      <c r="E304" s="177" t="s">
        <v>6534</v>
      </c>
      <c r="F304" s="178" t="s">
        <v>6535</v>
      </c>
      <c r="G304" s="179" t="s">
        <v>6536</v>
      </c>
      <c r="H304" s="180">
        <v>101</v>
      </c>
      <c r="I304" s="181"/>
      <c r="J304" s="180">
        <f t="shared" si="59"/>
        <v>0</v>
      </c>
      <c r="K304" s="182"/>
      <c r="L304" s="36"/>
      <c r="M304" s="183" t="s">
        <v>1</v>
      </c>
      <c r="N304" s="184" t="s">
        <v>42</v>
      </c>
      <c r="O304" s="61"/>
      <c r="P304" s="185">
        <f t="shared" si="60"/>
        <v>0</v>
      </c>
      <c r="Q304" s="185">
        <v>0</v>
      </c>
      <c r="R304" s="185">
        <f t="shared" si="61"/>
        <v>0</v>
      </c>
      <c r="S304" s="185">
        <v>0</v>
      </c>
      <c r="T304" s="186">
        <f t="shared" si="62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7" t="s">
        <v>644</v>
      </c>
      <c r="AT304" s="187" t="s">
        <v>526</v>
      </c>
      <c r="AU304" s="187" t="s">
        <v>89</v>
      </c>
      <c r="AY304" s="18" t="s">
        <v>524</v>
      </c>
      <c r="BE304" s="105">
        <f t="shared" si="63"/>
        <v>0</v>
      </c>
      <c r="BF304" s="105">
        <f t="shared" si="64"/>
        <v>0</v>
      </c>
      <c r="BG304" s="105">
        <f t="shared" si="65"/>
        <v>0</v>
      </c>
      <c r="BH304" s="105">
        <f t="shared" si="66"/>
        <v>0</v>
      </c>
      <c r="BI304" s="105">
        <f t="shared" si="67"/>
        <v>0</v>
      </c>
      <c r="BJ304" s="18" t="s">
        <v>89</v>
      </c>
      <c r="BK304" s="188">
        <f t="shared" si="68"/>
        <v>0</v>
      </c>
      <c r="BL304" s="18" t="s">
        <v>644</v>
      </c>
      <c r="BM304" s="187" t="s">
        <v>3595</v>
      </c>
    </row>
    <row r="305" spans="1:65" s="2" customFormat="1" ht="21.75" customHeight="1">
      <c r="A305" s="35"/>
      <c r="B305" s="144"/>
      <c r="C305" s="221" t="s">
        <v>2521</v>
      </c>
      <c r="D305" s="221" t="s">
        <v>697</v>
      </c>
      <c r="E305" s="222" t="s">
        <v>6537</v>
      </c>
      <c r="F305" s="223" t="s">
        <v>6538</v>
      </c>
      <c r="G305" s="224" t="s">
        <v>879</v>
      </c>
      <c r="H305" s="225">
        <v>61</v>
      </c>
      <c r="I305" s="226"/>
      <c r="J305" s="225">
        <f t="shared" si="59"/>
        <v>0</v>
      </c>
      <c r="K305" s="227"/>
      <c r="L305" s="228"/>
      <c r="M305" s="229" t="s">
        <v>1</v>
      </c>
      <c r="N305" s="230" t="s">
        <v>42</v>
      </c>
      <c r="O305" s="61"/>
      <c r="P305" s="185">
        <f t="shared" si="60"/>
        <v>0</v>
      </c>
      <c r="Q305" s="185">
        <v>0</v>
      </c>
      <c r="R305" s="185">
        <f t="shared" si="61"/>
        <v>0</v>
      </c>
      <c r="S305" s="185">
        <v>0</v>
      </c>
      <c r="T305" s="186">
        <f t="shared" si="62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7" t="s">
        <v>732</v>
      </c>
      <c r="AT305" s="187" t="s">
        <v>697</v>
      </c>
      <c r="AU305" s="187" t="s">
        <v>89</v>
      </c>
      <c r="AY305" s="18" t="s">
        <v>524</v>
      </c>
      <c r="BE305" s="105">
        <f t="shared" si="63"/>
        <v>0</v>
      </c>
      <c r="BF305" s="105">
        <f t="shared" si="64"/>
        <v>0</v>
      </c>
      <c r="BG305" s="105">
        <f t="shared" si="65"/>
        <v>0</v>
      </c>
      <c r="BH305" s="105">
        <f t="shared" si="66"/>
        <v>0</v>
      </c>
      <c r="BI305" s="105">
        <f t="shared" si="67"/>
        <v>0</v>
      </c>
      <c r="BJ305" s="18" t="s">
        <v>89</v>
      </c>
      <c r="BK305" s="188">
        <f t="shared" si="68"/>
        <v>0</v>
      </c>
      <c r="BL305" s="18" t="s">
        <v>644</v>
      </c>
      <c r="BM305" s="187" t="s">
        <v>3604</v>
      </c>
    </row>
    <row r="306" spans="1:65" s="2" customFormat="1" ht="21.75" customHeight="1">
      <c r="A306" s="35"/>
      <c r="B306" s="144"/>
      <c r="C306" s="221" t="s">
        <v>2530</v>
      </c>
      <c r="D306" s="221" t="s">
        <v>697</v>
      </c>
      <c r="E306" s="222" t="s">
        <v>6539</v>
      </c>
      <c r="F306" s="223" t="s">
        <v>6540</v>
      </c>
      <c r="G306" s="224" t="s">
        <v>879</v>
      </c>
      <c r="H306" s="225">
        <v>2</v>
      </c>
      <c r="I306" s="226"/>
      <c r="J306" s="225">
        <f t="shared" si="59"/>
        <v>0</v>
      </c>
      <c r="K306" s="227"/>
      <c r="L306" s="228"/>
      <c r="M306" s="229" t="s">
        <v>1</v>
      </c>
      <c r="N306" s="230" t="s">
        <v>42</v>
      </c>
      <c r="O306" s="61"/>
      <c r="P306" s="185">
        <f t="shared" si="60"/>
        <v>0</v>
      </c>
      <c r="Q306" s="185">
        <v>0</v>
      </c>
      <c r="R306" s="185">
        <f t="shared" si="61"/>
        <v>0</v>
      </c>
      <c r="S306" s="185">
        <v>0</v>
      </c>
      <c r="T306" s="186">
        <f t="shared" si="62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7" t="s">
        <v>732</v>
      </c>
      <c r="AT306" s="187" t="s">
        <v>697</v>
      </c>
      <c r="AU306" s="187" t="s">
        <v>89</v>
      </c>
      <c r="AY306" s="18" t="s">
        <v>524</v>
      </c>
      <c r="BE306" s="105">
        <f t="shared" si="63"/>
        <v>0</v>
      </c>
      <c r="BF306" s="105">
        <f t="shared" si="64"/>
        <v>0</v>
      </c>
      <c r="BG306" s="105">
        <f t="shared" si="65"/>
        <v>0</v>
      </c>
      <c r="BH306" s="105">
        <f t="shared" si="66"/>
        <v>0</v>
      </c>
      <c r="BI306" s="105">
        <f t="shared" si="67"/>
        <v>0</v>
      </c>
      <c r="BJ306" s="18" t="s">
        <v>89</v>
      </c>
      <c r="BK306" s="188">
        <f t="shared" si="68"/>
        <v>0</v>
      </c>
      <c r="BL306" s="18" t="s">
        <v>644</v>
      </c>
      <c r="BM306" s="187" t="s">
        <v>3613</v>
      </c>
    </row>
    <row r="307" spans="1:65" s="2" customFormat="1" ht="21.75" customHeight="1">
      <c r="A307" s="35"/>
      <c r="B307" s="144"/>
      <c r="C307" s="221" t="s">
        <v>2538</v>
      </c>
      <c r="D307" s="221" t="s">
        <v>697</v>
      </c>
      <c r="E307" s="222" t="s">
        <v>6541</v>
      </c>
      <c r="F307" s="223" t="s">
        <v>6542</v>
      </c>
      <c r="G307" s="224" t="s">
        <v>879</v>
      </c>
      <c r="H307" s="225">
        <v>5</v>
      </c>
      <c r="I307" s="226"/>
      <c r="J307" s="225">
        <f t="shared" si="59"/>
        <v>0</v>
      </c>
      <c r="K307" s="227"/>
      <c r="L307" s="228"/>
      <c r="M307" s="229" t="s">
        <v>1</v>
      </c>
      <c r="N307" s="230" t="s">
        <v>42</v>
      </c>
      <c r="O307" s="61"/>
      <c r="P307" s="185">
        <f t="shared" si="60"/>
        <v>0</v>
      </c>
      <c r="Q307" s="185">
        <v>0</v>
      </c>
      <c r="R307" s="185">
        <f t="shared" si="61"/>
        <v>0</v>
      </c>
      <c r="S307" s="185">
        <v>0</v>
      </c>
      <c r="T307" s="186">
        <f t="shared" si="62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7" t="s">
        <v>732</v>
      </c>
      <c r="AT307" s="187" t="s">
        <v>697</v>
      </c>
      <c r="AU307" s="187" t="s">
        <v>89</v>
      </c>
      <c r="AY307" s="18" t="s">
        <v>524</v>
      </c>
      <c r="BE307" s="105">
        <f t="shared" si="63"/>
        <v>0</v>
      </c>
      <c r="BF307" s="105">
        <f t="shared" si="64"/>
        <v>0</v>
      </c>
      <c r="BG307" s="105">
        <f t="shared" si="65"/>
        <v>0</v>
      </c>
      <c r="BH307" s="105">
        <f t="shared" si="66"/>
        <v>0</v>
      </c>
      <c r="BI307" s="105">
        <f t="shared" si="67"/>
        <v>0</v>
      </c>
      <c r="BJ307" s="18" t="s">
        <v>89</v>
      </c>
      <c r="BK307" s="188">
        <f t="shared" si="68"/>
        <v>0</v>
      </c>
      <c r="BL307" s="18" t="s">
        <v>644</v>
      </c>
      <c r="BM307" s="187" t="s">
        <v>3621</v>
      </c>
    </row>
    <row r="308" spans="1:65" s="2" customFormat="1" ht="21.75" customHeight="1">
      <c r="A308" s="35"/>
      <c r="B308" s="144"/>
      <c r="C308" s="221" t="s">
        <v>2557</v>
      </c>
      <c r="D308" s="221" t="s">
        <v>697</v>
      </c>
      <c r="E308" s="222" t="s">
        <v>6543</v>
      </c>
      <c r="F308" s="223" t="s">
        <v>6544</v>
      </c>
      <c r="G308" s="224" t="s">
        <v>879</v>
      </c>
      <c r="H308" s="225">
        <v>1</v>
      </c>
      <c r="I308" s="226"/>
      <c r="J308" s="225">
        <f t="shared" si="59"/>
        <v>0</v>
      </c>
      <c r="K308" s="227"/>
      <c r="L308" s="228"/>
      <c r="M308" s="229" t="s">
        <v>1</v>
      </c>
      <c r="N308" s="230" t="s">
        <v>42</v>
      </c>
      <c r="O308" s="61"/>
      <c r="P308" s="185">
        <f t="shared" si="60"/>
        <v>0</v>
      </c>
      <c r="Q308" s="185">
        <v>0</v>
      </c>
      <c r="R308" s="185">
        <f t="shared" si="61"/>
        <v>0</v>
      </c>
      <c r="S308" s="185">
        <v>0</v>
      </c>
      <c r="T308" s="186">
        <f t="shared" si="62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732</v>
      </c>
      <c r="AT308" s="187" t="s">
        <v>697</v>
      </c>
      <c r="AU308" s="187" t="s">
        <v>89</v>
      </c>
      <c r="AY308" s="18" t="s">
        <v>524</v>
      </c>
      <c r="BE308" s="105">
        <f t="shared" si="63"/>
        <v>0</v>
      </c>
      <c r="BF308" s="105">
        <f t="shared" si="64"/>
        <v>0</v>
      </c>
      <c r="BG308" s="105">
        <f t="shared" si="65"/>
        <v>0</v>
      </c>
      <c r="BH308" s="105">
        <f t="shared" si="66"/>
        <v>0</v>
      </c>
      <c r="BI308" s="105">
        <f t="shared" si="67"/>
        <v>0</v>
      </c>
      <c r="BJ308" s="18" t="s">
        <v>89</v>
      </c>
      <c r="BK308" s="188">
        <f t="shared" si="68"/>
        <v>0</v>
      </c>
      <c r="BL308" s="18" t="s">
        <v>644</v>
      </c>
      <c r="BM308" s="187" t="s">
        <v>5344</v>
      </c>
    </row>
    <row r="309" spans="1:65" s="2" customFormat="1" ht="21.75" customHeight="1">
      <c r="A309" s="35"/>
      <c r="B309" s="144"/>
      <c r="C309" s="221" t="s">
        <v>2567</v>
      </c>
      <c r="D309" s="221" t="s">
        <v>697</v>
      </c>
      <c r="E309" s="222" t="s">
        <v>6545</v>
      </c>
      <c r="F309" s="223" t="s">
        <v>6546</v>
      </c>
      <c r="G309" s="224" t="s">
        <v>879</v>
      </c>
      <c r="H309" s="225">
        <v>32</v>
      </c>
      <c r="I309" s="226"/>
      <c r="J309" s="225">
        <f t="shared" si="59"/>
        <v>0</v>
      </c>
      <c r="K309" s="227"/>
      <c r="L309" s="228"/>
      <c r="M309" s="229" t="s">
        <v>1</v>
      </c>
      <c r="N309" s="230" t="s">
        <v>42</v>
      </c>
      <c r="O309" s="61"/>
      <c r="P309" s="185">
        <f t="shared" si="60"/>
        <v>0</v>
      </c>
      <c r="Q309" s="185">
        <v>0</v>
      </c>
      <c r="R309" s="185">
        <f t="shared" si="61"/>
        <v>0</v>
      </c>
      <c r="S309" s="185">
        <v>0</v>
      </c>
      <c r="T309" s="186">
        <f t="shared" si="62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7" t="s">
        <v>732</v>
      </c>
      <c r="AT309" s="187" t="s">
        <v>697</v>
      </c>
      <c r="AU309" s="187" t="s">
        <v>89</v>
      </c>
      <c r="AY309" s="18" t="s">
        <v>524</v>
      </c>
      <c r="BE309" s="105">
        <f t="shared" si="63"/>
        <v>0</v>
      </c>
      <c r="BF309" s="105">
        <f t="shared" si="64"/>
        <v>0</v>
      </c>
      <c r="BG309" s="105">
        <f t="shared" si="65"/>
        <v>0</v>
      </c>
      <c r="BH309" s="105">
        <f t="shared" si="66"/>
        <v>0</v>
      </c>
      <c r="BI309" s="105">
        <f t="shared" si="67"/>
        <v>0</v>
      </c>
      <c r="BJ309" s="18" t="s">
        <v>89</v>
      </c>
      <c r="BK309" s="188">
        <f t="shared" si="68"/>
        <v>0</v>
      </c>
      <c r="BL309" s="18" t="s">
        <v>644</v>
      </c>
      <c r="BM309" s="187" t="s">
        <v>3633</v>
      </c>
    </row>
    <row r="310" spans="1:65" s="2" customFormat="1" ht="16.5" customHeight="1">
      <c r="A310" s="35"/>
      <c r="B310" s="144"/>
      <c r="C310" s="176" t="s">
        <v>2579</v>
      </c>
      <c r="D310" s="176" t="s">
        <v>526</v>
      </c>
      <c r="E310" s="177" t="s">
        <v>6547</v>
      </c>
      <c r="F310" s="178" t="s">
        <v>6548</v>
      </c>
      <c r="G310" s="179" t="s">
        <v>879</v>
      </c>
      <c r="H310" s="180">
        <v>5</v>
      </c>
      <c r="I310" s="181"/>
      <c r="J310" s="180">
        <f t="shared" si="59"/>
        <v>0</v>
      </c>
      <c r="K310" s="182"/>
      <c r="L310" s="36"/>
      <c r="M310" s="183" t="s">
        <v>1</v>
      </c>
      <c r="N310" s="184" t="s">
        <v>42</v>
      </c>
      <c r="O310" s="61"/>
      <c r="P310" s="185">
        <f t="shared" si="60"/>
        <v>0</v>
      </c>
      <c r="Q310" s="185">
        <v>0</v>
      </c>
      <c r="R310" s="185">
        <f t="shared" si="61"/>
        <v>0</v>
      </c>
      <c r="S310" s="185">
        <v>0</v>
      </c>
      <c r="T310" s="186">
        <f t="shared" si="62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7" t="s">
        <v>644</v>
      </c>
      <c r="AT310" s="187" t="s">
        <v>526</v>
      </c>
      <c r="AU310" s="187" t="s">
        <v>89</v>
      </c>
      <c r="AY310" s="18" t="s">
        <v>524</v>
      </c>
      <c r="BE310" s="105">
        <f t="shared" si="63"/>
        <v>0</v>
      </c>
      <c r="BF310" s="105">
        <f t="shared" si="64"/>
        <v>0</v>
      </c>
      <c r="BG310" s="105">
        <f t="shared" si="65"/>
        <v>0</v>
      </c>
      <c r="BH310" s="105">
        <f t="shared" si="66"/>
        <v>0</v>
      </c>
      <c r="BI310" s="105">
        <f t="shared" si="67"/>
        <v>0</v>
      </c>
      <c r="BJ310" s="18" t="s">
        <v>89</v>
      </c>
      <c r="BK310" s="188">
        <f t="shared" si="68"/>
        <v>0</v>
      </c>
      <c r="BL310" s="18" t="s">
        <v>644</v>
      </c>
      <c r="BM310" s="187" t="s">
        <v>3641</v>
      </c>
    </row>
    <row r="311" spans="1:65" s="2" customFormat="1" ht="21.75" customHeight="1">
      <c r="A311" s="35"/>
      <c r="B311" s="144"/>
      <c r="C311" s="221" t="s">
        <v>2588</v>
      </c>
      <c r="D311" s="221" t="s">
        <v>697</v>
      </c>
      <c r="E311" s="222" t="s">
        <v>6549</v>
      </c>
      <c r="F311" s="223" t="s">
        <v>6550</v>
      </c>
      <c r="G311" s="224" t="s">
        <v>879</v>
      </c>
      <c r="H311" s="225">
        <v>5</v>
      </c>
      <c r="I311" s="226"/>
      <c r="J311" s="225">
        <f t="shared" si="59"/>
        <v>0</v>
      </c>
      <c r="K311" s="227"/>
      <c r="L311" s="228"/>
      <c r="M311" s="229" t="s">
        <v>1</v>
      </c>
      <c r="N311" s="230" t="s">
        <v>42</v>
      </c>
      <c r="O311" s="61"/>
      <c r="P311" s="185">
        <f t="shared" si="60"/>
        <v>0</v>
      </c>
      <c r="Q311" s="185">
        <v>0</v>
      </c>
      <c r="R311" s="185">
        <f t="shared" si="61"/>
        <v>0</v>
      </c>
      <c r="S311" s="185">
        <v>0</v>
      </c>
      <c r="T311" s="186">
        <f t="shared" si="62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7" t="s">
        <v>732</v>
      </c>
      <c r="AT311" s="187" t="s">
        <v>697</v>
      </c>
      <c r="AU311" s="187" t="s">
        <v>89</v>
      </c>
      <c r="AY311" s="18" t="s">
        <v>524</v>
      </c>
      <c r="BE311" s="105">
        <f t="shared" si="63"/>
        <v>0</v>
      </c>
      <c r="BF311" s="105">
        <f t="shared" si="64"/>
        <v>0</v>
      </c>
      <c r="BG311" s="105">
        <f t="shared" si="65"/>
        <v>0</v>
      </c>
      <c r="BH311" s="105">
        <f t="shared" si="66"/>
        <v>0</v>
      </c>
      <c r="BI311" s="105">
        <f t="shared" si="67"/>
        <v>0</v>
      </c>
      <c r="BJ311" s="18" t="s">
        <v>89</v>
      </c>
      <c r="BK311" s="188">
        <f t="shared" si="68"/>
        <v>0</v>
      </c>
      <c r="BL311" s="18" t="s">
        <v>644</v>
      </c>
      <c r="BM311" s="187" t="s">
        <v>3649</v>
      </c>
    </row>
    <row r="312" spans="1:65" s="2" customFormat="1" ht="16.5" customHeight="1">
      <c r="A312" s="35"/>
      <c r="B312" s="144"/>
      <c r="C312" s="176" t="s">
        <v>2595</v>
      </c>
      <c r="D312" s="176" t="s">
        <v>526</v>
      </c>
      <c r="E312" s="177" t="s">
        <v>6551</v>
      </c>
      <c r="F312" s="178" t="s">
        <v>6552</v>
      </c>
      <c r="G312" s="179" t="s">
        <v>879</v>
      </c>
      <c r="H312" s="180">
        <v>48</v>
      </c>
      <c r="I312" s="181"/>
      <c r="J312" s="180">
        <f t="shared" si="59"/>
        <v>0</v>
      </c>
      <c r="K312" s="182"/>
      <c r="L312" s="36"/>
      <c r="M312" s="183" t="s">
        <v>1</v>
      </c>
      <c r="N312" s="184" t="s">
        <v>42</v>
      </c>
      <c r="O312" s="61"/>
      <c r="P312" s="185">
        <f t="shared" si="60"/>
        <v>0</v>
      </c>
      <c r="Q312" s="185">
        <v>0</v>
      </c>
      <c r="R312" s="185">
        <f t="shared" si="61"/>
        <v>0</v>
      </c>
      <c r="S312" s="185">
        <v>0</v>
      </c>
      <c r="T312" s="186">
        <f t="shared" si="62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7" t="s">
        <v>644</v>
      </c>
      <c r="AT312" s="187" t="s">
        <v>526</v>
      </c>
      <c r="AU312" s="187" t="s">
        <v>89</v>
      </c>
      <c r="AY312" s="18" t="s">
        <v>524</v>
      </c>
      <c r="BE312" s="105">
        <f t="shared" si="63"/>
        <v>0</v>
      </c>
      <c r="BF312" s="105">
        <f t="shared" si="64"/>
        <v>0</v>
      </c>
      <c r="BG312" s="105">
        <f t="shared" si="65"/>
        <v>0</v>
      </c>
      <c r="BH312" s="105">
        <f t="shared" si="66"/>
        <v>0</v>
      </c>
      <c r="BI312" s="105">
        <f t="shared" si="67"/>
        <v>0</v>
      </c>
      <c r="BJ312" s="18" t="s">
        <v>89</v>
      </c>
      <c r="BK312" s="188">
        <f t="shared" si="68"/>
        <v>0</v>
      </c>
      <c r="BL312" s="18" t="s">
        <v>644</v>
      </c>
      <c r="BM312" s="187" t="s">
        <v>3657</v>
      </c>
    </row>
    <row r="313" spans="1:65" s="2" customFormat="1" ht="16.5" customHeight="1">
      <c r="A313" s="35"/>
      <c r="B313" s="144"/>
      <c r="C313" s="221" t="s">
        <v>2601</v>
      </c>
      <c r="D313" s="221" t="s">
        <v>697</v>
      </c>
      <c r="E313" s="222" t="s">
        <v>6553</v>
      </c>
      <c r="F313" s="223" t="s">
        <v>6554</v>
      </c>
      <c r="G313" s="224" t="s">
        <v>879</v>
      </c>
      <c r="H313" s="225">
        <v>48</v>
      </c>
      <c r="I313" s="226"/>
      <c r="J313" s="225">
        <f t="shared" si="59"/>
        <v>0</v>
      </c>
      <c r="K313" s="227"/>
      <c r="L313" s="228"/>
      <c r="M313" s="229" t="s">
        <v>1</v>
      </c>
      <c r="N313" s="230" t="s">
        <v>42</v>
      </c>
      <c r="O313" s="61"/>
      <c r="P313" s="185">
        <f t="shared" si="60"/>
        <v>0</v>
      </c>
      <c r="Q313" s="185">
        <v>0</v>
      </c>
      <c r="R313" s="185">
        <f t="shared" si="61"/>
        <v>0</v>
      </c>
      <c r="S313" s="185">
        <v>0</v>
      </c>
      <c r="T313" s="186">
        <f t="shared" si="62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7" t="s">
        <v>732</v>
      </c>
      <c r="AT313" s="187" t="s">
        <v>697</v>
      </c>
      <c r="AU313" s="187" t="s">
        <v>89</v>
      </c>
      <c r="AY313" s="18" t="s">
        <v>524</v>
      </c>
      <c r="BE313" s="105">
        <f t="shared" si="63"/>
        <v>0</v>
      </c>
      <c r="BF313" s="105">
        <f t="shared" si="64"/>
        <v>0</v>
      </c>
      <c r="BG313" s="105">
        <f t="shared" si="65"/>
        <v>0</v>
      </c>
      <c r="BH313" s="105">
        <f t="shared" si="66"/>
        <v>0</v>
      </c>
      <c r="BI313" s="105">
        <f t="shared" si="67"/>
        <v>0</v>
      </c>
      <c r="BJ313" s="18" t="s">
        <v>89</v>
      </c>
      <c r="BK313" s="188">
        <f t="shared" si="68"/>
        <v>0</v>
      </c>
      <c r="BL313" s="18" t="s">
        <v>644</v>
      </c>
      <c r="BM313" s="187" t="s">
        <v>3661</v>
      </c>
    </row>
    <row r="314" spans="1:65" s="2" customFormat="1" ht="21.75" customHeight="1">
      <c r="A314" s="35"/>
      <c r="B314" s="144"/>
      <c r="C314" s="176" t="s">
        <v>2606</v>
      </c>
      <c r="D314" s="176" t="s">
        <v>526</v>
      </c>
      <c r="E314" s="177" t="s">
        <v>6555</v>
      </c>
      <c r="F314" s="178" t="s">
        <v>6556</v>
      </c>
      <c r="G314" s="179" t="s">
        <v>879</v>
      </c>
      <c r="H314" s="180">
        <v>8</v>
      </c>
      <c r="I314" s="181"/>
      <c r="J314" s="180">
        <f t="shared" si="59"/>
        <v>0</v>
      </c>
      <c r="K314" s="182"/>
      <c r="L314" s="36"/>
      <c r="M314" s="183" t="s">
        <v>1</v>
      </c>
      <c r="N314" s="184" t="s">
        <v>42</v>
      </c>
      <c r="O314" s="61"/>
      <c r="P314" s="185">
        <f t="shared" si="60"/>
        <v>0</v>
      </c>
      <c r="Q314" s="185">
        <v>0</v>
      </c>
      <c r="R314" s="185">
        <f t="shared" si="61"/>
        <v>0</v>
      </c>
      <c r="S314" s="185">
        <v>0</v>
      </c>
      <c r="T314" s="186">
        <f t="shared" si="62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7" t="s">
        <v>644</v>
      </c>
      <c r="AT314" s="187" t="s">
        <v>526</v>
      </c>
      <c r="AU314" s="187" t="s">
        <v>89</v>
      </c>
      <c r="AY314" s="18" t="s">
        <v>524</v>
      </c>
      <c r="BE314" s="105">
        <f t="shared" si="63"/>
        <v>0</v>
      </c>
      <c r="BF314" s="105">
        <f t="shared" si="64"/>
        <v>0</v>
      </c>
      <c r="BG314" s="105">
        <f t="shared" si="65"/>
        <v>0</v>
      </c>
      <c r="BH314" s="105">
        <f t="shared" si="66"/>
        <v>0</v>
      </c>
      <c r="BI314" s="105">
        <f t="shared" si="67"/>
        <v>0</v>
      </c>
      <c r="BJ314" s="18" t="s">
        <v>89</v>
      </c>
      <c r="BK314" s="188">
        <f t="shared" si="68"/>
        <v>0</v>
      </c>
      <c r="BL314" s="18" t="s">
        <v>644</v>
      </c>
      <c r="BM314" s="187" t="s">
        <v>3669</v>
      </c>
    </row>
    <row r="315" spans="1:65" s="2" customFormat="1" ht="16.5" customHeight="1">
      <c r="A315" s="35"/>
      <c r="B315" s="144"/>
      <c r="C315" s="221" t="s">
        <v>2611</v>
      </c>
      <c r="D315" s="221" t="s">
        <v>697</v>
      </c>
      <c r="E315" s="222" t="s">
        <v>6557</v>
      </c>
      <c r="F315" s="223" t="s">
        <v>6558</v>
      </c>
      <c r="G315" s="224" t="s">
        <v>879</v>
      </c>
      <c r="H315" s="225">
        <v>8</v>
      </c>
      <c r="I315" s="226"/>
      <c r="J315" s="225">
        <f t="shared" si="59"/>
        <v>0</v>
      </c>
      <c r="K315" s="227"/>
      <c r="L315" s="228"/>
      <c r="M315" s="229" t="s">
        <v>1</v>
      </c>
      <c r="N315" s="230" t="s">
        <v>42</v>
      </c>
      <c r="O315" s="61"/>
      <c r="P315" s="185">
        <f t="shared" si="60"/>
        <v>0</v>
      </c>
      <c r="Q315" s="185">
        <v>0</v>
      </c>
      <c r="R315" s="185">
        <f t="shared" si="61"/>
        <v>0</v>
      </c>
      <c r="S315" s="185">
        <v>0</v>
      </c>
      <c r="T315" s="186">
        <f t="shared" si="62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7" t="s">
        <v>732</v>
      </c>
      <c r="AT315" s="187" t="s">
        <v>697</v>
      </c>
      <c r="AU315" s="187" t="s">
        <v>89</v>
      </c>
      <c r="AY315" s="18" t="s">
        <v>524</v>
      </c>
      <c r="BE315" s="105">
        <f t="shared" si="63"/>
        <v>0</v>
      </c>
      <c r="BF315" s="105">
        <f t="shared" si="64"/>
        <v>0</v>
      </c>
      <c r="BG315" s="105">
        <f t="shared" si="65"/>
        <v>0</v>
      </c>
      <c r="BH315" s="105">
        <f t="shared" si="66"/>
        <v>0</v>
      </c>
      <c r="BI315" s="105">
        <f t="shared" si="67"/>
        <v>0</v>
      </c>
      <c r="BJ315" s="18" t="s">
        <v>89</v>
      </c>
      <c r="BK315" s="188">
        <f t="shared" si="68"/>
        <v>0</v>
      </c>
      <c r="BL315" s="18" t="s">
        <v>644</v>
      </c>
      <c r="BM315" s="187" t="s">
        <v>3677</v>
      </c>
    </row>
    <row r="316" spans="1:65" s="2" customFormat="1" ht="33" customHeight="1">
      <c r="A316" s="35"/>
      <c r="B316" s="144"/>
      <c r="C316" s="176" t="s">
        <v>2621</v>
      </c>
      <c r="D316" s="176" t="s">
        <v>526</v>
      </c>
      <c r="E316" s="177" t="s">
        <v>6559</v>
      </c>
      <c r="F316" s="178" t="s">
        <v>6560</v>
      </c>
      <c r="G316" s="179" t="s">
        <v>6521</v>
      </c>
      <c r="H316" s="180">
        <v>2</v>
      </c>
      <c r="I316" s="181"/>
      <c r="J316" s="180">
        <f t="shared" si="59"/>
        <v>0</v>
      </c>
      <c r="K316" s="182"/>
      <c r="L316" s="36"/>
      <c r="M316" s="183" t="s">
        <v>1</v>
      </c>
      <c r="N316" s="184" t="s">
        <v>42</v>
      </c>
      <c r="O316" s="61"/>
      <c r="P316" s="185">
        <f t="shared" si="60"/>
        <v>0</v>
      </c>
      <c r="Q316" s="185">
        <v>0</v>
      </c>
      <c r="R316" s="185">
        <f t="shared" si="61"/>
        <v>0</v>
      </c>
      <c r="S316" s="185">
        <v>0</v>
      </c>
      <c r="T316" s="186">
        <f t="shared" si="62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7" t="s">
        <v>644</v>
      </c>
      <c r="AT316" s="187" t="s">
        <v>526</v>
      </c>
      <c r="AU316" s="187" t="s">
        <v>89</v>
      </c>
      <c r="AY316" s="18" t="s">
        <v>524</v>
      </c>
      <c r="BE316" s="105">
        <f t="shared" si="63"/>
        <v>0</v>
      </c>
      <c r="BF316" s="105">
        <f t="shared" si="64"/>
        <v>0</v>
      </c>
      <c r="BG316" s="105">
        <f t="shared" si="65"/>
        <v>0</v>
      </c>
      <c r="BH316" s="105">
        <f t="shared" si="66"/>
        <v>0</v>
      </c>
      <c r="BI316" s="105">
        <f t="shared" si="67"/>
        <v>0</v>
      </c>
      <c r="BJ316" s="18" t="s">
        <v>89</v>
      </c>
      <c r="BK316" s="188">
        <f t="shared" si="68"/>
        <v>0</v>
      </c>
      <c r="BL316" s="18" t="s">
        <v>644</v>
      </c>
      <c r="BM316" s="187" t="s">
        <v>3689</v>
      </c>
    </row>
    <row r="317" spans="1:65" s="2" customFormat="1" ht="33" customHeight="1">
      <c r="A317" s="35"/>
      <c r="B317" s="144"/>
      <c r="C317" s="221" t="s">
        <v>2627</v>
      </c>
      <c r="D317" s="221" t="s">
        <v>697</v>
      </c>
      <c r="E317" s="222" t="s">
        <v>6561</v>
      </c>
      <c r="F317" s="223" t="s">
        <v>6562</v>
      </c>
      <c r="G317" s="224" t="s">
        <v>879</v>
      </c>
      <c r="H317" s="225">
        <v>2</v>
      </c>
      <c r="I317" s="226"/>
      <c r="J317" s="225">
        <f t="shared" si="59"/>
        <v>0</v>
      </c>
      <c r="K317" s="227"/>
      <c r="L317" s="228"/>
      <c r="M317" s="229" t="s">
        <v>1</v>
      </c>
      <c r="N317" s="230" t="s">
        <v>42</v>
      </c>
      <c r="O317" s="61"/>
      <c r="P317" s="185">
        <f t="shared" si="60"/>
        <v>0</v>
      </c>
      <c r="Q317" s="185">
        <v>0</v>
      </c>
      <c r="R317" s="185">
        <f t="shared" si="61"/>
        <v>0</v>
      </c>
      <c r="S317" s="185">
        <v>0</v>
      </c>
      <c r="T317" s="186">
        <f t="shared" si="62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7" t="s">
        <v>732</v>
      </c>
      <c r="AT317" s="187" t="s">
        <v>697</v>
      </c>
      <c r="AU317" s="187" t="s">
        <v>89</v>
      </c>
      <c r="AY317" s="18" t="s">
        <v>524</v>
      </c>
      <c r="BE317" s="105">
        <f t="shared" si="63"/>
        <v>0</v>
      </c>
      <c r="BF317" s="105">
        <f t="shared" si="64"/>
        <v>0</v>
      </c>
      <c r="BG317" s="105">
        <f t="shared" si="65"/>
        <v>0</v>
      </c>
      <c r="BH317" s="105">
        <f t="shared" si="66"/>
        <v>0</v>
      </c>
      <c r="BI317" s="105">
        <f t="shared" si="67"/>
        <v>0</v>
      </c>
      <c r="BJ317" s="18" t="s">
        <v>89</v>
      </c>
      <c r="BK317" s="188">
        <f t="shared" si="68"/>
        <v>0</v>
      </c>
      <c r="BL317" s="18" t="s">
        <v>644</v>
      </c>
      <c r="BM317" s="187" t="s">
        <v>3699</v>
      </c>
    </row>
    <row r="318" spans="1:65" s="2" customFormat="1" ht="21.75" customHeight="1">
      <c r="A318" s="35"/>
      <c r="B318" s="144"/>
      <c r="C318" s="176" t="s">
        <v>2634</v>
      </c>
      <c r="D318" s="176" t="s">
        <v>526</v>
      </c>
      <c r="E318" s="177" t="s">
        <v>6563</v>
      </c>
      <c r="F318" s="178" t="s">
        <v>6564</v>
      </c>
      <c r="G318" s="179" t="s">
        <v>6521</v>
      </c>
      <c r="H318" s="180">
        <v>7</v>
      </c>
      <c r="I318" s="181"/>
      <c r="J318" s="180">
        <f t="shared" si="59"/>
        <v>0</v>
      </c>
      <c r="K318" s="182"/>
      <c r="L318" s="36"/>
      <c r="M318" s="183" t="s">
        <v>1</v>
      </c>
      <c r="N318" s="184" t="s">
        <v>42</v>
      </c>
      <c r="O318" s="61"/>
      <c r="P318" s="185">
        <f t="shared" si="60"/>
        <v>0</v>
      </c>
      <c r="Q318" s="185">
        <v>0</v>
      </c>
      <c r="R318" s="185">
        <f t="shared" si="61"/>
        <v>0</v>
      </c>
      <c r="S318" s="185">
        <v>0</v>
      </c>
      <c r="T318" s="186">
        <f t="shared" si="62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7" t="s">
        <v>644</v>
      </c>
      <c r="AT318" s="187" t="s">
        <v>526</v>
      </c>
      <c r="AU318" s="187" t="s">
        <v>89</v>
      </c>
      <c r="AY318" s="18" t="s">
        <v>524</v>
      </c>
      <c r="BE318" s="105">
        <f t="shared" si="63"/>
        <v>0</v>
      </c>
      <c r="BF318" s="105">
        <f t="shared" si="64"/>
        <v>0</v>
      </c>
      <c r="BG318" s="105">
        <f t="shared" si="65"/>
        <v>0</v>
      </c>
      <c r="BH318" s="105">
        <f t="shared" si="66"/>
        <v>0</v>
      </c>
      <c r="BI318" s="105">
        <f t="shared" si="67"/>
        <v>0</v>
      </c>
      <c r="BJ318" s="18" t="s">
        <v>89</v>
      </c>
      <c r="BK318" s="188">
        <f t="shared" si="68"/>
        <v>0</v>
      </c>
      <c r="BL318" s="18" t="s">
        <v>644</v>
      </c>
      <c r="BM318" s="187" t="s">
        <v>3707</v>
      </c>
    </row>
    <row r="319" spans="1:65" s="2" customFormat="1" ht="21.75" customHeight="1">
      <c r="A319" s="35"/>
      <c r="B319" s="144"/>
      <c r="C319" s="221" t="s">
        <v>2192</v>
      </c>
      <c r="D319" s="221" t="s">
        <v>697</v>
      </c>
      <c r="E319" s="222" t="s">
        <v>6565</v>
      </c>
      <c r="F319" s="223" t="s">
        <v>6566</v>
      </c>
      <c r="G319" s="224" t="s">
        <v>879</v>
      </c>
      <c r="H319" s="225">
        <v>7</v>
      </c>
      <c r="I319" s="226"/>
      <c r="J319" s="225">
        <f t="shared" si="59"/>
        <v>0</v>
      </c>
      <c r="K319" s="227"/>
      <c r="L319" s="228"/>
      <c r="M319" s="229" t="s">
        <v>1</v>
      </c>
      <c r="N319" s="230" t="s">
        <v>42</v>
      </c>
      <c r="O319" s="61"/>
      <c r="P319" s="185">
        <f t="shared" si="60"/>
        <v>0</v>
      </c>
      <c r="Q319" s="185">
        <v>0</v>
      </c>
      <c r="R319" s="185">
        <f t="shared" si="61"/>
        <v>0</v>
      </c>
      <c r="S319" s="185">
        <v>0</v>
      </c>
      <c r="T319" s="186">
        <f t="shared" si="62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7" t="s">
        <v>732</v>
      </c>
      <c r="AT319" s="187" t="s">
        <v>697</v>
      </c>
      <c r="AU319" s="187" t="s">
        <v>89</v>
      </c>
      <c r="AY319" s="18" t="s">
        <v>524</v>
      </c>
      <c r="BE319" s="105">
        <f t="shared" si="63"/>
        <v>0</v>
      </c>
      <c r="BF319" s="105">
        <f t="shared" si="64"/>
        <v>0</v>
      </c>
      <c r="BG319" s="105">
        <f t="shared" si="65"/>
        <v>0</v>
      </c>
      <c r="BH319" s="105">
        <f t="shared" si="66"/>
        <v>0</v>
      </c>
      <c r="BI319" s="105">
        <f t="shared" si="67"/>
        <v>0</v>
      </c>
      <c r="BJ319" s="18" t="s">
        <v>89</v>
      </c>
      <c r="BK319" s="188">
        <f t="shared" si="68"/>
        <v>0</v>
      </c>
      <c r="BL319" s="18" t="s">
        <v>644</v>
      </c>
      <c r="BM319" s="187" t="s">
        <v>3715</v>
      </c>
    </row>
    <row r="320" spans="1:65" s="2" customFormat="1" ht="21.75" customHeight="1">
      <c r="A320" s="35"/>
      <c r="B320" s="144"/>
      <c r="C320" s="176" t="s">
        <v>2651</v>
      </c>
      <c r="D320" s="176" t="s">
        <v>526</v>
      </c>
      <c r="E320" s="177" t="s">
        <v>6567</v>
      </c>
      <c r="F320" s="178" t="s">
        <v>6568</v>
      </c>
      <c r="G320" s="179" t="s">
        <v>879</v>
      </c>
      <c r="H320" s="180">
        <v>2</v>
      </c>
      <c r="I320" s="181"/>
      <c r="J320" s="180">
        <f t="shared" si="59"/>
        <v>0</v>
      </c>
      <c r="K320" s="182"/>
      <c r="L320" s="36"/>
      <c r="M320" s="183" t="s">
        <v>1</v>
      </c>
      <c r="N320" s="184" t="s">
        <v>42</v>
      </c>
      <c r="O320" s="61"/>
      <c r="P320" s="185">
        <f t="shared" si="60"/>
        <v>0</v>
      </c>
      <c r="Q320" s="185">
        <v>0</v>
      </c>
      <c r="R320" s="185">
        <f t="shared" si="61"/>
        <v>0</v>
      </c>
      <c r="S320" s="185">
        <v>0</v>
      </c>
      <c r="T320" s="186">
        <f t="shared" si="62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7" t="s">
        <v>644</v>
      </c>
      <c r="AT320" s="187" t="s">
        <v>526</v>
      </c>
      <c r="AU320" s="187" t="s">
        <v>89</v>
      </c>
      <c r="AY320" s="18" t="s">
        <v>524</v>
      </c>
      <c r="BE320" s="105">
        <f t="shared" si="63"/>
        <v>0</v>
      </c>
      <c r="BF320" s="105">
        <f t="shared" si="64"/>
        <v>0</v>
      </c>
      <c r="BG320" s="105">
        <f t="shared" si="65"/>
        <v>0</v>
      </c>
      <c r="BH320" s="105">
        <f t="shared" si="66"/>
        <v>0</v>
      </c>
      <c r="BI320" s="105">
        <f t="shared" si="67"/>
        <v>0</v>
      </c>
      <c r="BJ320" s="18" t="s">
        <v>89</v>
      </c>
      <c r="BK320" s="188">
        <f t="shared" si="68"/>
        <v>0</v>
      </c>
      <c r="BL320" s="18" t="s">
        <v>644</v>
      </c>
      <c r="BM320" s="187" t="s">
        <v>3723</v>
      </c>
    </row>
    <row r="321" spans="1:65" s="2" customFormat="1" ht="21.75" customHeight="1">
      <c r="A321" s="35"/>
      <c r="B321" s="144"/>
      <c r="C321" s="221" t="s">
        <v>2661</v>
      </c>
      <c r="D321" s="221" t="s">
        <v>697</v>
      </c>
      <c r="E321" s="222" t="s">
        <v>6569</v>
      </c>
      <c r="F321" s="223" t="s">
        <v>6570</v>
      </c>
      <c r="G321" s="224" t="s">
        <v>879</v>
      </c>
      <c r="H321" s="225">
        <v>2</v>
      </c>
      <c r="I321" s="226"/>
      <c r="J321" s="225">
        <f t="shared" si="59"/>
        <v>0</v>
      </c>
      <c r="K321" s="227"/>
      <c r="L321" s="228"/>
      <c r="M321" s="229" t="s">
        <v>1</v>
      </c>
      <c r="N321" s="230" t="s">
        <v>42</v>
      </c>
      <c r="O321" s="61"/>
      <c r="P321" s="185">
        <f t="shared" si="60"/>
        <v>0</v>
      </c>
      <c r="Q321" s="185">
        <v>0</v>
      </c>
      <c r="R321" s="185">
        <f t="shared" si="61"/>
        <v>0</v>
      </c>
      <c r="S321" s="185">
        <v>0</v>
      </c>
      <c r="T321" s="186">
        <f t="shared" si="62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7" t="s">
        <v>732</v>
      </c>
      <c r="AT321" s="187" t="s">
        <v>697</v>
      </c>
      <c r="AU321" s="187" t="s">
        <v>89</v>
      </c>
      <c r="AY321" s="18" t="s">
        <v>524</v>
      </c>
      <c r="BE321" s="105">
        <f t="shared" si="63"/>
        <v>0</v>
      </c>
      <c r="BF321" s="105">
        <f t="shared" si="64"/>
        <v>0</v>
      </c>
      <c r="BG321" s="105">
        <f t="shared" si="65"/>
        <v>0</v>
      </c>
      <c r="BH321" s="105">
        <f t="shared" si="66"/>
        <v>0</v>
      </c>
      <c r="BI321" s="105">
        <f t="shared" si="67"/>
        <v>0</v>
      </c>
      <c r="BJ321" s="18" t="s">
        <v>89</v>
      </c>
      <c r="BK321" s="188">
        <f t="shared" si="68"/>
        <v>0</v>
      </c>
      <c r="BL321" s="18" t="s">
        <v>644</v>
      </c>
      <c r="BM321" s="187" t="s">
        <v>3731</v>
      </c>
    </row>
    <row r="322" spans="1:65" s="2" customFormat="1" ht="21.75" customHeight="1">
      <c r="A322" s="35"/>
      <c r="B322" s="144"/>
      <c r="C322" s="176" t="s">
        <v>2667</v>
      </c>
      <c r="D322" s="176" t="s">
        <v>526</v>
      </c>
      <c r="E322" s="177" t="s">
        <v>6571</v>
      </c>
      <c r="F322" s="178" t="s">
        <v>6572</v>
      </c>
      <c r="G322" s="179" t="s">
        <v>879</v>
      </c>
      <c r="H322" s="180">
        <v>6</v>
      </c>
      <c r="I322" s="181"/>
      <c r="J322" s="180">
        <f t="shared" si="59"/>
        <v>0</v>
      </c>
      <c r="K322" s="182"/>
      <c r="L322" s="36"/>
      <c r="M322" s="183" t="s">
        <v>1</v>
      </c>
      <c r="N322" s="184" t="s">
        <v>42</v>
      </c>
      <c r="O322" s="61"/>
      <c r="P322" s="185">
        <f t="shared" si="60"/>
        <v>0</v>
      </c>
      <c r="Q322" s="185">
        <v>0</v>
      </c>
      <c r="R322" s="185">
        <f t="shared" si="61"/>
        <v>0</v>
      </c>
      <c r="S322" s="185">
        <v>0</v>
      </c>
      <c r="T322" s="186">
        <f t="shared" si="62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7" t="s">
        <v>644</v>
      </c>
      <c r="AT322" s="187" t="s">
        <v>526</v>
      </c>
      <c r="AU322" s="187" t="s">
        <v>89</v>
      </c>
      <c r="AY322" s="18" t="s">
        <v>524</v>
      </c>
      <c r="BE322" s="105">
        <f t="shared" si="63"/>
        <v>0</v>
      </c>
      <c r="BF322" s="105">
        <f t="shared" si="64"/>
        <v>0</v>
      </c>
      <c r="BG322" s="105">
        <f t="shared" si="65"/>
        <v>0</v>
      </c>
      <c r="BH322" s="105">
        <f t="shared" si="66"/>
        <v>0</v>
      </c>
      <c r="BI322" s="105">
        <f t="shared" si="67"/>
        <v>0</v>
      </c>
      <c r="BJ322" s="18" t="s">
        <v>89</v>
      </c>
      <c r="BK322" s="188">
        <f t="shared" si="68"/>
        <v>0</v>
      </c>
      <c r="BL322" s="18" t="s">
        <v>644</v>
      </c>
      <c r="BM322" s="187" t="s">
        <v>3739</v>
      </c>
    </row>
    <row r="323" spans="1:65" s="2" customFormat="1" ht="21.75" customHeight="1">
      <c r="A323" s="35"/>
      <c r="B323" s="144"/>
      <c r="C323" s="221" t="s">
        <v>2671</v>
      </c>
      <c r="D323" s="221" t="s">
        <v>697</v>
      </c>
      <c r="E323" s="222" t="s">
        <v>6573</v>
      </c>
      <c r="F323" s="223" t="s">
        <v>6574</v>
      </c>
      <c r="G323" s="224" t="s">
        <v>879</v>
      </c>
      <c r="H323" s="225">
        <v>6</v>
      </c>
      <c r="I323" s="226"/>
      <c r="J323" s="225">
        <f t="shared" si="59"/>
        <v>0</v>
      </c>
      <c r="K323" s="227"/>
      <c r="L323" s="228"/>
      <c r="M323" s="229" t="s">
        <v>1</v>
      </c>
      <c r="N323" s="230" t="s">
        <v>42</v>
      </c>
      <c r="O323" s="61"/>
      <c r="P323" s="185">
        <f t="shared" si="60"/>
        <v>0</v>
      </c>
      <c r="Q323" s="185">
        <v>0</v>
      </c>
      <c r="R323" s="185">
        <f t="shared" si="61"/>
        <v>0</v>
      </c>
      <c r="S323" s="185">
        <v>0</v>
      </c>
      <c r="T323" s="186">
        <f t="shared" si="62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7" t="s">
        <v>732</v>
      </c>
      <c r="AT323" s="187" t="s">
        <v>697</v>
      </c>
      <c r="AU323" s="187" t="s">
        <v>89</v>
      </c>
      <c r="AY323" s="18" t="s">
        <v>524</v>
      </c>
      <c r="BE323" s="105">
        <f t="shared" si="63"/>
        <v>0</v>
      </c>
      <c r="BF323" s="105">
        <f t="shared" si="64"/>
        <v>0</v>
      </c>
      <c r="BG323" s="105">
        <f t="shared" si="65"/>
        <v>0</v>
      </c>
      <c r="BH323" s="105">
        <f t="shared" si="66"/>
        <v>0</v>
      </c>
      <c r="BI323" s="105">
        <f t="shared" si="67"/>
        <v>0</v>
      </c>
      <c r="BJ323" s="18" t="s">
        <v>89</v>
      </c>
      <c r="BK323" s="188">
        <f t="shared" si="68"/>
        <v>0</v>
      </c>
      <c r="BL323" s="18" t="s">
        <v>644</v>
      </c>
      <c r="BM323" s="187" t="s">
        <v>3747</v>
      </c>
    </row>
    <row r="324" spans="1:65" s="2" customFormat="1" ht="21.75" customHeight="1">
      <c r="A324" s="35"/>
      <c r="B324" s="144"/>
      <c r="C324" s="176" t="s">
        <v>2677</v>
      </c>
      <c r="D324" s="176" t="s">
        <v>526</v>
      </c>
      <c r="E324" s="177" t="s">
        <v>6575</v>
      </c>
      <c r="F324" s="178" t="s">
        <v>6576</v>
      </c>
      <c r="G324" s="179" t="s">
        <v>879</v>
      </c>
      <c r="H324" s="180">
        <v>1</v>
      </c>
      <c r="I324" s="181"/>
      <c r="J324" s="180">
        <f t="shared" si="59"/>
        <v>0</v>
      </c>
      <c r="K324" s="182"/>
      <c r="L324" s="36"/>
      <c r="M324" s="183" t="s">
        <v>1</v>
      </c>
      <c r="N324" s="184" t="s">
        <v>42</v>
      </c>
      <c r="O324" s="61"/>
      <c r="P324" s="185">
        <f t="shared" si="60"/>
        <v>0</v>
      </c>
      <c r="Q324" s="185">
        <v>0</v>
      </c>
      <c r="R324" s="185">
        <f t="shared" si="61"/>
        <v>0</v>
      </c>
      <c r="S324" s="185">
        <v>0</v>
      </c>
      <c r="T324" s="186">
        <f t="shared" si="62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7" t="s">
        <v>644</v>
      </c>
      <c r="AT324" s="187" t="s">
        <v>526</v>
      </c>
      <c r="AU324" s="187" t="s">
        <v>89</v>
      </c>
      <c r="AY324" s="18" t="s">
        <v>524</v>
      </c>
      <c r="BE324" s="105">
        <f t="shared" si="63"/>
        <v>0</v>
      </c>
      <c r="BF324" s="105">
        <f t="shared" si="64"/>
        <v>0</v>
      </c>
      <c r="BG324" s="105">
        <f t="shared" si="65"/>
        <v>0</v>
      </c>
      <c r="BH324" s="105">
        <f t="shared" si="66"/>
        <v>0</v>
      </c>
      <c r="BI324" s="105">
        <f t="shared" si="67"/>
        <v>0</v>
      </c>
      <c r="BJ324" s="18" t="s">
        <v>89</v>
      </c>
      <c r="BK324" s="188">
        <f t="shared" si="68"/>
        <v>0</v>
      </c>
      <c r="BL324" s="18" t="s">
        <v>644</v>
      </c>
      <c r="BM324" s="187" t="s">
        <v>3755</v>
      </c>
    </row>
    <row r="325" spans="1:65" s="2" customFormat="1" ht="21.75" customHeight="1">
      <c r="A325" s="35"/>
      <c r="B325" s="144"/>
      <c r="C325" s="221" t="s">
        <v>2684</v>
      </c>
      <c r="D325" s="221" t="s">
        <v>697</v>
      </c>
      <c r="E325" s="222" t="s">
        <v>6577</v>
      </c>
      <c r="F325" s="223" t="s">
        <v>6578</v>
      </c>
      <c r="G325" s="224" t="s">
        <v>879</v>
      </c>
      <c r="H325" s="225">
        <v>1</v>
      </c>
      <c r="I325" s="226"/>
      <c r="J325" s="225">
        <f t="shared" si="59"/>
        <v>0</v>
      </c>
      <c r="K325" s="227"/>
      <c r="L325" s="228"/>
      <c r="M325" s="229" t="s">
        <v>1</v>
      </c>
      <c r="N325" s="230" t="s">
        <v>42</v>
      </c>
      <c r="O325" s="61"/>
      <c r="P325" s="185">
        <f t="shared" si="60"/>
        <v>0</v>
      </c>
      <c r="Q325" s="185">
        <v>0</v>
      </c>
      <c r="R325" s="185">
        <f t="shared" si="61"/>
        <v>0</v>
      </c>
      <c r="S325" s="185">
        <v>0</v>
      </c>
      <c r="T325" s="186">
        <f t="shared" si="62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7" t="s">
        <v>732</v>
      </c>
      <c r="AT325" s="187" t="s">
        <v>697</v>
      </c>
      <c r="AU325" s="187" t="s">
        <v>89</v>
      </c>
      <c r="AY325" s="18" t="s">
        <v>524</v>
      </c>
      <c r="BE325" s="105">
        <f t="shared" si="63"/>
        <v>0</v>
      </c>
      <c r="BF325" s="105">
        <f t="shared" si="64"/>
        <v>0</v>
      </c>
      <c r="BG325" s="105">
        <f t="shared" si="65"/>
        <v>0</v>
      </c>
      <c r="BH325" s="105">
        <f t="shared" si="66"/>
        <v>0</v>
      </c>
      <c r="BI325" s="105">
        <f t="shared" si="67"/>
        <v>0</v>
      </c>
      <c r="BJ325" s="18" t="s">
        <v>89</v>
      </c>
      <c r="BK325" s="188">
        <f t="shared" si="68"/>
        <v>0</v>
      </c>
      <c r="BL325" s="18" t="s">
        <v>644</v>
      </c>
      <c r="BM325" s="187" t="s">
        <v>3763</v>
      </c>
    </row>
    <row r="326" spans="1:65" s="2" customFormat="1" ht="21.75" customHeight="1">
      <c r="A326" s="35"/>
      <c r="B326" s="144"/>
      <c r="C326" s="176" t="s">
        <v>2691</v>
      </c>
      <c r="D326" s="176" t="s">
        <v>526</v>
      </c>
      <c r="E326" s="177" t="s">
        <v>6579</v>
      </c>
      <c r="F326" s="178" t="s">
        <v>6580</v>
      </c>
      <c r="G326" s="179" t="s">
        <v>879</v>
      </c>
      <c r="H326" s="180">
        <v>8</v>
      </c>
      <c r="I326" s="181"/>
      <c r="J326" s="180">
        <f t="shared" ref="J326:J353" si="69">ROUND(I326*H326,3)</f>
        <v>0</v>
      </c>
      <c r="K326" s="182"/>
      <c r="L326" s="36"/>
      <c r="M326" s="183" t="s">
        <v>1</v>
      </c>
      <c r="N326" s="184" t="s">
        <v>42</v>
      </c>
      <c r="O326" s="61"/>
      <c r="P326" s="185">
        <f t="shared" ref="P326:P353" si="70">O326*H326</f>
        <v>0</v>
      </c>
      <c r="Q326" s="185">
        <v>0</v>
      </c>
      <c r="R326" s="185">
        <f t="shared" ref="R326:R353" si="71">Q326*H326</f>
        <v>0</v>
      </c>
      <c r="S326" s="185">
        <v>0</v>
      </c>
      <c r="T326" s="186">
        <f t="shared" ref="T326:T353" si="72"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7" t="s">
        <v>644</v>
      </c>
      <c r="AT326" s="187" t="s">
        <v>526</v>
      </c>
      <c r="AU326" s="187" t="s">
        <v>89</v>
      </c>
      <c r="AY326" s="18" t="s">
        <v>524</v>
      </c>
      <c r="BE326" s="105">
        <f t="shared" ref="BE326:BE353" si="73">IF(N326="základná",J326,0)</f>
        <v>0</v>
      </c>
      <c r="BF326" s="105">
        <f t="shared" ref="BF326:BF353" si="74">IF(N326="znížená",J326,0)</f>
        <v>0</v>
      </c>
      <c r="BG326" s="105">
        <f t="shared" ref="BG326:BG353" si="75">IF(N326="zákl. prenesená",J326,0)</f>
        <v>0</v>
      </c>
      <c r="BH326" s="105">
        <f t="shared" ref="BH326:BH353" si="76">IF(N326="zníž. prenesená",J326,0)</f>
        <v>0</v>
      </c>
      <c r="BI326" s="105">
        <f t="shared" ref="BI326:BI353" si="77">IF(N326="nulová",J326,0)</f>
        <v>0</v>
      </c>
      <c r="BJ326" s="18" t="s">
        <v>89</v>
      </c>
      <c r="BK326" s="188">
        <f t="shared" ref="BK326:BK353" si="78">ROUND(I326*H326,3)</f>
        <v>0</v>
      </c>
      <c r="BL326" s="18" t="s">
        <v>644</v>
      </c>
      <c r="BM326" s="187" t="s">
        <v>3771</v>
      </c>
    </row>
    <row r="327" spans="1:65" s="2" customFormat="1" ht="33" customHeight="1">
      <c r="A327" s="35"/>
      <c r="B327" s="144"/>
      <c r="C327" s="221" t="s">
        <v>2708</v>
      </c>
      <c r="D327" s="221" t="s">
        <v>697</v>
      </c>
      <c r="E327" s="222" t="s">
        <v>6581</v>
      </c>
      <c r="F327" s="223" t="s">
        <v>6582</v>
      </c>
      <c r="G327" s="224" t="s">
        <v>879</v>
      </c>
      <c r="H327" s="225">
        <v>8</v>
      </c>
      <c r="I327" s="226"/>
      <c r="J327" s="225">
        <f t="shared" si="69"/>
        <v>0</v>
      </c>
      <c r="K327" s="227"/>
      <c r="L327" s="228"/>
      <c r="M327" s="229" t="s">
        <v>1</v>
      </c>
      <c r="N327" s="230" t="s">
        <v>42</v>
      </c>
      <c r="O327" s="61"/>
      <c r="P327" s="185">
        <f t="shared" si="70"/>
        <v>0</v>
      </c>
      <c r="Q327" s="185">
        <v>0</v>
      </c>
      <c r="R327" s="185">
        <f t="shared" si="71"/>
        <v>0</v>
      </c>
      <c r="S327" s="185">
        <v>0</v>
      </c>
      <c r="T327" s="186">
        <f t="shared" si="72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7" t="s">
        <v>732</v>
      </c>
      <c r="AT327" s="187" t="s">
        <v>697</v>
      </c>
      <c r="AU327" s="187" t="s">
        <v>89</v>
      </c>
      <c r="AY327" s="18" t="s">
        <v>524</v>
      </c>
      <c r="BE327" s="105">
        <f t="shared" si="73"/>
        <v>0</v>
      </c>
      <c r="BF327" s="105">
        <f t="shared" si="74"/>
        <v>0</v>
      </c>
      <c r="BG327" s="105">
        <f t="shared" si="75"/>
        <v>0</v>
      </c>
      <c r="BH327" s="105">
        <f t="shared" si="76"/>
        <v>0</v>
      </c>
      <c r="BI327" s="105">
        <f t="shared" si="77"/>
        <v>0</v>
      </c>
      <c r="BJ327" s="18" t="s">
        <v>89</v>
      </c>
      <c r="BK327" s="188">
        <f t="shared" si="78"/>
        <v>0</v>
      </c>
      <c r="BL327" s="18" t="s">
        <v>644</v>
      </c>
      <c r="BM327" s="187" t="s">
        <v>3779</v>
      </c>
    </row>
    <row r="328" spans="1:65" s="2" customFormat="1" ht="21.75" customHeight="1">
      <c r="A328" s="35"/>
      <c r="B328" s="144"/>
      <c r="C328" s="176" t="s">
        <v>2728</v>
      </c>
      <c r="D328" s="176" t="s">
        <v>526</v>
      </c>
      <c r="E328" s="177" t="s">
        <v>6583</v>
      </c>
      <c r="F328" s="178" t="s">
        <v>6584</v>
      </c>
      <c r="G328" s="179" t="s">
        <v>879</v>
      </c>
      <c r="H328" s="180">
        <v>5</v>
      </c>
      <c r="I328" s="181"/>
      <c r="J328" s="180">
        <f t="shared" si="69"/>
        <v>0</v>
      </c>
      <c r="K328" s="182"/>
      <c r="L328" s="36"/>
      <c r="M328" s="183" t="s">
        <v>1</v>
      </c>
      <c r="N328" s="184" t="s">
        <v>42</v>
      </c>
      <c r="O328" s="61"/>
      <c r="P328" s="185">
        <f t="shared" si="70"/>
        <v>0</v>
      </c>
      <c r="Q328" s="185">
        <v>0</v>
      </c>
      <c r="R328" s="185">
        <f t="shared" si="71"/>
        <v>0</v>
      </c>
      <c r="S328" s="185">
        <v>0</v>
      </c>
      <c r="T328" s="186">
        <f t="shared" si="72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7" t="s">
        <v>644</v>
      </c>
      <c r="AT328" s="187" t="s">
        <v>526</v>
      </c>
      <c r="AU328" s="187" t="s">
        <v>89</v>
      </c>
      <c r="AY328" s="18" t="s">
        <v>524</v>
      </c>
      <c r="BE328" s="105">
        <f t="shared" si="73"/>
        <v>0</v>
      </c>
      <c r="BF328" s="105">
        <f t="shared" si="74"/>
        <v>0</v>
      </c>
      <c r="BG328" s="105">
        <f t="shared" si="75"/>
        <v>0</v>
      </c>
      <c r="BH328" s="105">
        <f t="shared" si="76"/>
        <v>0</v>
      </c>
      <c r="BI328" s="105">
        <f t="shared" si="77"/>
        <v>0</v>
      </c>
      <c r="BJ328" s="18" t="s">
        <v>89</v>
      </c>
      <c r="BK328" s="188">
        <f t="shared" si="78"/>
        <v>0</v>
      </c>
      <c r="BL328" s="18" t="s">
        <v>644</v>
      </c>
      <c r="BM328" s="187" t="s">
        <v>3787</v>
      </c>
    </row>
    <row r="329" spans="1:65" s="2" customFormat="1" ht="21.75" customHeight="1">
      <c r="A329" s="35"/>
      <c r="B329" s="144"/>
      <c r="C329" s="221" t="s">
        <v>2738</v>
      </c>
      <c r="D329" s="221" t="s">
        <v>697</v>
      </c>
      <c r="E329" s="222" t="s">
        <v>6585</v>
      </c>
      <c r="F329" s="223" t="s">
        <v>6586</v>
      </c>
      <c r="G329" s="224" t="s">
        <v>879</v>
      </c>
      <c r="H329" s="225">
        <v>5</v>
      </c>
      <c r="I329" s="226"/>
      <c r="J329" s="225">
        <f t="shared" si="69"/>
        <v>0</v>
      </c>
      <c r="K329" s="227"/>
      <c r="L329" s="228"/>
      <c r="M329" s="229" t="s">
        <v>1</v>
      </c>
      <c r="N329" s="230" t="s">
        <v>42</v>
      </c>
      <c r="O329" s="61"/>
      <c r="P329" s="185">
        <f t="shared" si="70"/>
        <v>0</v>
      </c>
      <c r="Q329" s="185">
        <v>0</v>
      </c>
      <c r="R329" s="185">
        <f t="shared" si="71"/>
        <v>0</v>
      </c>
      <c r="S329" s="185">
        <v>0</v>
      </c>
      <c r="T329" s="186">
        <f t="shared" si="72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7" t="s">
        <v>732</v>
      </c>
      <c r="AT329" s="187" t="s">
        <v>697</v>
      </c>
      <c r="AU329" s="187" t="s">
        <v>89</v>
      </c>
      <c r="AY329" s="18" t="s">
        <v>524</v>
      </c>
      <c r="BE329" s="105">
        <f t="shared" si="73"/>
        <v>0</v>
      </c>
      <c r="BF329" s="105">
        <f t="shared" si="74"/>
        <v>0</v>
      </c>
      <c r="BG329" s="105">
        <f t="shared" si="75"/>
        <v>0</v>
      </c>
      <c r="BH329" s="105">
        <f t="shared" si="76"/>
        <v>0</v>
      </c>
      <c r="BI329" s="105">
        <f t="shared" si="77"/>
        <v>0</v>
      </c>
      <c r="BJ329" s="18" t="s">
        <v>89</v>
      </c>
      <c r="BK329" s="188">
        <f t="shared" si="78"/>
        <v>0</v>
      </c>
      <c r="BL329" s="18" t="s">
        <v>644</v>
      </c>
      <c r="BM329" s="187" t="s">
        <v>3795</v>
      </c>
    </row>
    <row r="330" spans="1:65" s="2" customFormat="1" ht="21.75" customHeight="1">
      <c r="A330" s="35"/>
      <c r="B330" s="144"/>
      <c r="C330" s="176" t="s">
        <v>2750</v>
      </c>
      <c r="D330" s="176" t="s">
        <v>526</v>
      </c>
      <c r="E330" s="177" t="s">
        <v>6587</v>
      </c>
      <c r="F330" s="178" t="s">
        <v>6588</v>
      </c>
      <c r="G330" s="179" t="s">
        <v>879</v>
      </c>
      <c r="H330" s="180">
        <v>2</v>
      </c>
      <c r="I330" s="181"/>
      <c r="J330" s="180">
        <f t="shared" si="69"/>
        <v>0</v>
      </c>
      <c r="K330" s="182"/>
      <c r="L330" s="36"/>
      <c r="M330" s="183" t="s">
        <v>1</v>
      </c>
      <c r="N330" s="184" t="s">
        <v>42</v>
      </c>
      <c r="O330" s="61"/>
      <c r="P330" s="185">
        <f t="shared" si="70"/>
        <v>0</v>
      </c>
      <c r="Q330" s="185">
        <v>0</v>
      </c>
      <c r="R330" s="185">
        <f t="shared" si="71"/>
        <v>0</v>
      </c>
      <c r="S330" s="185">
        <v>0</v>
      </c>
      <c r="T330" s="186">
        <f t="shared" si="72"/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7" t="s">
        <v>644</v>
      </c>
      <c r="AT330" s="187" t="s">
        <v>526</v>
      </c>
      <c r="AU330" s="187" t="s">
        <v>89</v>
      </c>
      <c r="AY330" s="18" t="s">
        <v>524</v>
      </c>
      <c r="BE330" s="105">
        <f t="shared" si="73"/>
        <v>0</v>
      </c>
      <c r="BF330" s="105">
        <f t="shared" si="74"/>
        <v>0</v>
      </c>
      <c r="BG330" s="105">
        <f t="shared" si="75"/>
        <v>0</v>
      </c>
      <c r="BH330" s="105">
        <f t="shared" si="76"/>
        <v>0</v>
      </c>
      <c r="BI330" s="105">
        <f t="shared" si="77"/>
        <v>0</v>
      </c>
      <c r="BJ330" s="18" t="s">
        <v>89</v>
      </c>
      <c r="BK330" s="188">
        <f t="shared" si="78"/>
        <v>0</v>
      </c>
      <c r="BL330" s="18" t="s">
        <v>644</v>
      </c>
      <c r="BM330" s="187" t="s">
        <v>3803</v>
      </c>
    </row>
    <row r="331" spans="1:65" s="2" customFormat="1" ht="21.75" customHeight="1">
      <c r="A331" s="35"/>
      <c r="B331" s="144"/>
      <c r="C331" s="221" t="s">
        <v>2755</v>
      </c>
      <c r="D331" s="221" t="s">
        <v>697</v>
      </c>
      <c r="E331" s="222" t="s">
        <v>6589</v>
      </c>
      <c r="F331" s="223" t="s">
        <v>6590</v>
      </c>
      <c r="G331" s="224" t="s">
        <v>879</v>
      </c>
      <c r="H331" s="225">
        <v>2</v>
      </c>
      <c r="I331" s="226"/>
      <c r="J331" s="225">
        <f t="shared" si="69"/>
        <v>0</v>
      </c>
      <c r="K331" s="227"/>
      <c r="L331" s="228"/>
      <c r="M331" s="229" t="s">
        <v>1</v>
      </c>
      <c r="N331" s="230" t="s">
        <v>42</v>
      </c>
      <c r="O331" s="61"/>
      <c r="P331" s="185">
        <f t="shared" si="70"/>
        <v>0</v>
      </c>
      <c r="Q331" s="185">
        <v>0</v>
      </c>
      <c r="R331" s="185">
        <f t="shared" si="71"/>
        <v>0</v>
      </c>
      <c r="S331" s="185">
        <v>0</v>
      </c>
      <c r="T331" s="186">
        <f t="shared" si="72"/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7" t="s">
        <v>732</v>
      </c>
      <c r="AT331" s="187" t="s">
        <v>697</v>
      </c>
      <c r="AU331" s="187" t="s">
        <v>89</v>
      </c>
      <c r="AY331" s="18" t="s">
        <v>524</v>
      </c>
      <c r="BE331" s="105">
        <f t="shared" si="73"/>
        <v>0</v>
      </c>
      <c r="BF331" s="105">
        <f t="shared" si="74"/>
        <v>0</v>
      </c>
      <c r="BG331" s="105">
        <f t="shared" si="75"/>
        <v>0</v>
      </c>
      <c r="BH331" s="105">
        <f t="shared" si="76"/>
        <v>0</v>
      </c>
      <c r="BI331" s="105">
        <f t="shared" si="77"/>
        <v>0</v>
      </c>
      <c r="BJ331" s="18" t="s">
        <v>89</v>
      </c>
      <c r="BK331" s="188">
        <f t="shared" si="78"/>
        <v>0</v>
      </c>
      <c r="BL331" s="18" t="s">
        <v>644</v>
      </c>
      <c r="BM331" s="187" t="s">
        <v>3811</v>
      </c>
    </row>
    <row r="332" spans="1:65" s="2" customFormat="1" ht="21.75" customHeight="1">
      <c r="A332" s="35"/>
      <c r="B332" s="144"/>
      <c r="C332" s="176" t="s">
        <v>2759</v>
      </c>
      <c r="D332" s="176" t="s">
        <v>526</v>
      </c>
      <c r="E332" s="177" t="s">
        <v>6591</v>
      </c>
      <c r="F332" s="178" t="s">
        <v>6592</v>
      </c>
      <c r="G332" s="179" t="s">
        <v>879</v>
      </c>
      <c r="H332" s="180">
        <v>5</v>
      </c>
      <c r="I332" s="181"/>
      <c r="J332" s="180">
        <f t="shared" si="69"/>
        <v>0</v>
      </c>
      <c r="K332" s="182"/>
      <c r="L332" s="36"/>
      <c r="M332" s="183" t="s">
        <v>1</v>
      </c>
      <c r="N332" s="184" t="s">
        <v>42</v>
      </c>
      <c r="O332" s="61"/>
      <c r="P332" s="185">
        <f t="shared" si="70"/>
        <v>0</v>
      </c>
      <c r="Q332" s="185">
        <v>0</v>
      </c>
      <c r="R332" s="185">
        <f t="shared" si="71"/>
        <v>0</v>
      </c>
      <c r="S332" s="185">
        <v>0</v>
      </c>
      <c r="T332" s="186">
        <f t="shared" si="72"/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7" t="s">
        <v>644</v>
      </c>
      <c r="AT332" s="187" t="s">
        <v>526</v>
      </c>
      <c r="AU332" s="187" t="s">
        <v>89</v>
      </c>
      <c r="AY332" s="18" t="s">
        <v>524</v>
      </c>
      <c r="BE332" s="105">
        <f t="shared" si="73"/>
        <v>0</v>
      </c>
      <c r="BF332" s="105">
        <f t="shared" si="74"/>
        <v>0</v>
      </c>
      <c r="BG332" s="105">
        <f t="shared" si="75"/>
        <v>0</v>
      </c>
      <c r="BH332" s="105">
        <f t="shared" si="76"/>
        <v>0</v>
      </c>
      <c r="BI332" s="105">
        <f t="shared" si="77"/>
        <v>0</v>
      </c>
      <c r="BJ332" s="18" t="s">
        <v>89</v>
      </c>
      <c r="BK332" s="188">
        <f t="shared" si="78"/>
        <v>0</v>
      </c>
      <c r="BL332" s="18" t="s">
        <v>644</v>
      </c>
      <c r="BM332" s="187" t="s">
        <v>3819</v>
      </c>
    </row>
    <row r="333" spans="1:65" s="2" customFormat="1" ht="21.75" customHeight="1">
      <c r="A333" s="35"/>
      <c r="B333" s="144"/>
      <c r="C333" s="221" t="s">
        <v>2763</v>
      </c>
      <c r="D333" s="221" t="s">
        <v>697</v>
      </c>
      <c r="E333" s="222" t="s">
        <v>6593</v>
      </c>
      <c r="F333" s="223" t="s">
        <v>6594</v>
      </c>
      <c r="G333" s="224" t="s">
        <v>879</v>
      </c>
      <c r="H333" s="225">
        <v>5</v>
      </c>
      <c r="I333" s="226"/>
      <c r="J333" s="225">
        <f t="shared" si="69"/>
        <v>0</v>
      </c>
      <c r="K333" s="227"/>
      <c r="L333" s="228"/>
      <c r="M333" s="229" t="s">
        <v>1</v>
      </c>
      <c r="N333" s="230" t="s">
        <v>42</v>
      </c>
      <c r="O333" s="61"/>
      <c r="P333" s="185">
        <f t="shared" si="70"/>
        <v>0</v>
      </c>
      <c r="Q333" s="185">
        <v>0</v>
      </c>
      <c r="R333" s="185">
        <f t="shared" si="71"/>
        <v>0</v>
      </c>
      <c r="S333" s="185">
        <v>0</v>
      </c>
      <c r="T333" s="186">
        <f t="shared" si="72"/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7" t="s">
        <v>732</v>
      </c>
      <c r="AT333" s="187" t="s">
        <v>697</v>
      </c>
      <c r="AU333" s="187" t="s">
        <v>89</v>
      </c>
      <c r="AY333" s="18" t="s">
        <v>524</v>
      </c>
      <c r="BE333" s="105">
        <f t="shared" si="73"/>
        <v>0</v>
      </c>
      <c r="BF333" s="105">
        <f t="shared" si="74"/>
        <v>0</v>
      </c>
      <c r="BG333" s="105">
        <f t="shared" si="75"/>
        <v>0</v>
      </c>
      <c r="BH333" s="105">
        <f t="shared" si="76"/>
        <v>0</v>
      </c>
      <c r="BI333" s="105">
        <f t="shared" si="77"/>
        <v>0</v>
      </c>
      <c r="BJ333" s="18" t="s">
        <v>89</v>
      </c>
      <c r="BK333" s="188">
        <f t="shared" si="78"/>
        <v>0</v>
      </c>
      <c r="BL333" s="18" t="s">
        <v>644</v>
      </c>
      <c r="BM333" s="187" t="s">
        <v>3827</v>
      </c>
    </row>
    <row r="334" spans="1:65" s="2" customFormat="1" ht="33" customHeight="1">
      <c r="A334" s="35"/>
      <c r="B334" s="144"/>
      <c r="C334" s="176" t="s">
        <v>2769</v>
      </c>
      <c r="D334" s="176" t="s">
        <v>526</v>
      </c>
      <c r="E334" s="177" t="s">
        <v>6595</v>
      </c>
      <c r="F334" s="178" t="s">
        <v>6596</v>
      </c>
      <c r="G334" s="179" t="s">
        <v>879</v>
      </c>
      <c r="H334" s="180">
        <v>103</v>
      </c>
      <c r="I334" s="181"/>
      <c r="J334" s="180">
        <f t="shared" si="69"/>
        <v>0</v>
      </c>
      <c r="K334" s="182"/>
      <c r="L334" s="36"/>
      <c r="M334" s="183" t="s">
        <v>1</v>
      </c>
      <c r="N334" s="184" t="s">
        <v>42</v>
      </c>
      <c r="O334" s="61"/>
      <c r="P334" s="185">
        <f t="shared" si="70"/>
        <v>0</v>
      </c>
      <c r="Q334" s="185">
        <v>0</v>
      </c>
      <c r="R334" s="185">
        <f t="shared" si="71"/>
        <v>0</v>
      </c>
      <c r="S334" s="185">
        <v>0</v>
      </c>
      <c r="T334" s="186">
        <f t="shared" si="72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7" t="s">
        <v>644</v>
      </c>
      <c r="AT334" s="187" t="s">
        <v>526</v>
      </c>
      <c r="AU334" s="187" t="s">
        <v>89</v>
      </c>
      <c r="AY334" s="18" t="s">
        <v>524</v>
      </c>
      <c r="BE334" s="105">
        <f t="shared" si="73"/>
        <v>0</v>
      </c>
      <c r="BF334" s="105">
        <f t="shared" si="74"/>
        <v>0</v>
      </c>
      <c r="BG334" s="105">
        <f t="shared" si="75"/>
        <v>0</v>
      </c>
      <c r="BH334" s="105">
        <f t="shared" si="76"/>
        <v>0</v>
      </c>
      <c r="BI334" s="105">
        <f t="shared" si="77"/>
        <v>0</v>
      </c>
      <c r="BJ334" s="18" t="s">
        <v>89</v>
      </c>
      <c r="BK334" s="188">
        <f t="shared" si="78"/>
        <v>0</v>
      </c>
      <c r="BL334" s="18" t="s">
        <v>644</v>
      </c>
      <c r="BM334" s="187" t="s">
        <v>3835</v>
      </c>
    </row>
    <row r="335" spans="1:65" s="2" customFormat="1" ht="21.75" customHeight="1">
      <c r="A335" s="35"/>
      <c r="B335" s="144"/>
      <c r="C335" s="221" t="s">
        <v>2773</v>
      </c>
      <c r="D335" s="221" t="s">
        <v>697</v>
      </c>
      <c r="E335" s="222" t="s">
        <v>6597</v>
      </c>
      <c r="F335" s="223" t="s">
        <v>6598</v>
      </c>
      <c r="G335" s="224" t="s">
        <v>879</v>
      </c>
      <c r="H335" s="225">
        <v>101</v>
      </c>
      <c r="I335" s="226"/>
      <c r="J335" s="225">
        <f t="shared" si="69"/>
        <v>0</v>
      </c>
      <c r="K335" s="227"/>
      <c r="L335" s="228"/>
      <c r="M335" s="229" t="s">
        <v>1</v>
      </c>
      <c r="N335" s="230" t="s">
        <v>42</v>
      </c>
      <c r="O335" s="61"/>
      <c r="P335" s="185">
        <f t="shared" si="70"/>
        <v>0</v>
      </c>
      <c r="Q335" s="185">
        <v>0</v>
      </c>
      <c r="R335" s="185">
        <f t="shared" si="71"/>
        <v>0</v>
      </c>
      <c r="S335" s="185">
        <v>0</v>
      </c>
      <c r="T335" s="186">
        <f t="shared" si="72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7" t="s">
        <v>732</v>
      </c>
      <c r="AT335" s="187" t="s">
        <v>697</v>
      </c>
      <c r="AU335" s="187" t="s">
        <v>89</v>
      </c>
      <c r="AY335" s="18" t="s">
        <v>524</v>
      </c>
      <c r="BE335" s="105">
        <f t="shared" si="73"/>
        <v>0</v>
      </c>
      <c r="BF335" s="105">
        <f t="shared" si="74"/>
        <v>0</v>
      </c>
      <c r="BG335" s="105">
        <f t="shared" si="75"/>
        <v>0</v>
      </c>
      <c r="BH335" s="105">
        <f t="shared" si="76"/>
        <v>0</v>
      </c>
      <c r="BI335" s="105">
        <f t="shared" si="77"/>
        <v>0</v>
      </c>
      <c r="BJ335" s="18" t="s">
        <v>89</v>
      </c>
      <c r="BK335" s="188">
        <f t="shared" si="78"/>
        <v>0</v>
      </c>
      <c r="BL335" s="18" t="s">
        <v>644</v>
      </c>
      <c r="BM335" s="187" t="s">
        <v>3843</v>
      </c>
    </row>
    <row r="336" spans="1:65" s="2" customFormat="1" ht="33" customHeight="1">
      <c r="A336" s="35"/>
      <c r="B336" s="144"/>
      <c r="C336" s="221" t="s">
        <v>2777</v>
      </c>
      <c r="D336" s="221" t="s">
        <v>697</v>
      </c>
      <c r="E336" s="222" t="s">
        <v>6599</v>
      </c>
      <c r="F336" s="223" t="s">
        <v>6600</v>
      </c>
      <c r="G336" s="224" t="s">
        <v>879</v>
      </c>
      <c r="H336" s="225">
        <v>2</v>
      </c>
      <c r="I336" s="226"/>
      <c r="J336" s="225">
        <f t="shared" si="69"/>
        <v>0</v>
      </c>
      <c r="K336" s="227"/>
      <c r="L336" s="228"/>
      <c r="M336" s="229" t="s">
        <v>1</v>
      </c>
      <c r="N336" s="230" t="s">
        <v>42</v>
      </c>
      <c r="O336" s="61"/>
      <c r="P336" s="185">
        <f t="shared" si="70"/>
        <v>0</v>
      </c>
      <c r="Q336" s="185">
        <v>0</v>
      </c>
      <c r="R336" s="185">
        <f t="shared" si="71"/>
        <v>0</v>
      </c>
      <c r="S336" s="185">
        <v>0</v>
      </c>
      <c r="T336" s="186">
        <f t="shared" si="72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7" t="s">
        <v>732</v>
      </c>
      <c r="AT336" s="187" t="s">
        <v>697</v>
      </c>
      <c r="AU336" s="187" t="s">
        <v>89</v>
      </c>
      <c r="AY336" s="18" t="s">
        <v>524</v>
      </c>
      <c r="BE336" s="105">
        <f t="shared" si="73"/>
        <v>0</v>
      </c>
      <c r="BF336" s="105">
        <f t="shared" si="74"/>
        <v>0</v>
      </c>
      <c r="BG336" s="105">
        <f t="shared" si="75"/>
        <v>0</v>
      </c>
      <c r="BH336" s="105">
        <f t="shared" si="76"/>
        <v>0</v>
      </c>
      <c r="BI336" s="105">
        <f t="shared" si="77"/>
        <v>0</v>
      </c>
      <c r="BJ336" s="18" t="s">
        <v>89</v>
      </c>
      <c r="BK336" s="188">
        <f t="shared" si="78"/>
        <v>0</v>
      </c>
      <c r="BL336" s="18" t="s">
        <v>644</v>
      </c>
      <c r="BM336" s="187" t="s">
        <v>3852</v>
      </c>
    </row>
    <row r="337" spans="1:65" s="2" customFormat="1" ht="16.5" customHeight="1">
      <c r="A337" s="35"/>
      <c r="B337" s="144"/>
      <c r="C337" s="176" t="s">
        <v>2782</v>
      </c>
      <c r="D337" s="176" t="s">
        <v>526</v>
      </c>
      <c r="E337" s="177" t="s">
        <v>6601</v>
      </c>
      <c r="F337" s="178" t="s">
        <v>6602</v>
      </c>
      <c r="G337" s="179" t="s">
        <v>879</v>
      </c>
      <c r="H337" s="180">
        <v>7</v>
      </c>
      <c r="I337" s="181"/>
      <c r="J337" s="180">
        <f t="shared" si="69"/>
        <v>0</v>
      </c>
      <c r="K337" s="182"/>
      <c r="L337" s="36"/>
      <c r="M337" s="183" t="s">
        <v>1</v>
      </c>
      <c r="N337" s="184" t="s">
        <v>42</v>
      </c>
      <c r="O337" s="61"/>
      <c r="P337" s="185">
        <f t="shared" si="70"/>
        <v>0</v>
      </c>
      <c r="Q337" s="185">
        <v>0</v>
      </c>
      <c r="R337" s="185">
        <f t="shared" si="71"/>
        <v>0</v>
      </c>
      <c r="S337" s="185">
        <v>0</v>
      </c>
      <c r="T337" s="186">
        <f t="shared" si="72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7" t="s">
        <v>644</v>
      </c>
      <c r="AT337" s="187" t="s">
        <v>526</v>
      </c>
      <c r="AU337" s="187" t="s">
        <v>89</v>
      </c>
      <c r="AY337" s="18" t="s">
        <v>524</v>
      </c>
      <c r="BE337" s="105">
        <f t="shared" si="73"/>
        <v>0</v>
      </c>
      <c r="BF337" s="105">
        <f t="shared" si="74"/>
        <v>0</v>
      </c>
      <c r="BG337" s="105">
        <f t="shared" si="75"/>
        <v>0</v>
      </c>
      <c r="BH337" s="105">
        <f t="shared" si="76"/>
        <v>0</v>
      </c>
      <c r="BI337" s="105">
        <f t="shared" si="77"/>
        <v>0</v>
      </c>
      <c r="BJ337" s="18" t="s">
        <v>89</v>
      </c>
      <c r="BK337" s="188">
        <f t="shared" si="78"/>
        <v>0</v>
      </c>
      <c r="BL337" s="18" t="s">
        <v>644</v>
      </c>
      <c r="BM337" s="187" t="s">
        <v>3860</v>
      </c>
    </row>
    <row r="338" spans="1:65" s="2" customFormat="1" ht="16.5" customHeight="1">
      <c r="A338" s="35"/>
      <c r="B338" s="144"/>
      <c r="C338" s="221" t="s">
        <v>2787</v>
      </c>
      <c r="D338" s="221" t="s">
        <v>697</v>
      </c>
      <c r="E338" s="222" t="s">
        <v>6603</v>
      </c>
      <c r="F338" s="223" t="s">
        <v>6604</v>
      </c>
      <c r="G338" s="224" t="s">
        <v>879</v>
      </c>
      <c r="H338" s="225">
        <v>7</v>
      </c>
      <c r="I338" s="226"/>
      <c r="J338" s="225">
        <f t="shared" si="69"/>
        <v>0</v>
      </c>
      <c r="K338" s="227"/>
      <c r="L338" s="228"/>
      <c r="M338" s="229" t="s">
        <v>1</v>
      </c>
      <c r="N338" s="230" t="s">
        <v>42</v>
      </c>
      <c r="O338" s="61"/>
      <c r="P338" s="185">
        <f t="shared" si="70"/>
        <v>0</v>
      </c>
      <c r="Q338" s="185">
        <v>0</v>
      </c>
      <c r="R338" s="185">
        <f t="shared" si="71"/>
        <v>0</v>
      </c>
      <c r="S338" s="185">
        <v>0</v>
      </c>
      <c r="T338" s="186">
        <f t="shared" si="72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7" t="s">
        <v>732</v>
      </c>
      <c r="AT338" s="187" t="s">
        <v>697</v>
      </c>
      <c r="AU338" s="187" t="s">
        <v>89</v>
      </c>
      <c r="AY338" s="18" t="s">
        <v>524</v>
      </c>
      <c r="BE338" s="105">
        <f t="shared" si="73"/>
        <v>0</v>
      </c>
      <c r="BF338" s="105">
        <f t="shared" si="74"/>
        <v>0</v>
      </c>
      <c r="BG338" s="105">
        <f t="shared" si="75"/>
        <v>0</v>
      </c>
      <c r="BH338" s="105">
        <f t="shared" si="76"/>
        <v>0</v>
      </c>
      <c r="BI338" s="105">
        <f t="shared" si="77"/>
        <v>0</v>
      </c>
      <c r="BJ338" s="18" t="s">
        <v>89</v>
      </c>
      <c r="BK338" s="188">
        <f t="shared" si="78"/>
        <v>0</v>
      </c>
      <c r="BL338" s="18" t="s">
        <v>644</v>
      </c>
      <c r="BM338" s="187" t="s">
        <v>3868</v>
      </c>
    </row>
    <row r="339" spans="1:65" s="2" customFormat="1" ht="21.75" customHeight="1">
      <c r="A339" s="35"/>
      <c r="B339" s="144"/>
      <c r="C339" s="176" t="s">
        <v>2793</v>
      </c>
      <c r="D339" s="176" t="s">
        <v>526</v>
      </c>
      <c r="E339" s="177" t="s">
        <v>6605</v>
      </c>
      <c r="F339" s="178" t="s">
        <v>6606</v>
      </c>
      <c r="G339" s="179" t="s">
        <v>879</v>
      </c>
      <c r="H339" s="180">
        <v>4</v>
      </c>
      <c r="I339" s="181"/>
      <c r="J339" s="180">
        <f t="shared" si="69"/>
        <v>0</v>
      </c>
      <c r="K339" s="182"/>
      <c r="L339" s="36"/>
      <c r="M339" s="183" t="s">
        <v>1</v>
      </c>
      <c r="N339" s="184" t="s">
        <v>42</v>
      </c>
      <c r="O339" s="61"/>
      <c r="P339" s="185">
        <f t="shared" si="70"/>
        <v>0</v>
      </c>
      <c r="Q339" s="185">
        <v>0</v>
      </c>
      <c r="R339" s="185">
        <f t="shared" si="71"/>
        <v>0</v>
      </c>
      <c r="S339" s="185">
        <v>0</v>
      </c>
      <c r="T339" s="186">
        <f t="shared" si="72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7" t="s">
        <v>644</v>
      </c>
      <c r="AT339" s="187" t="s">
        <v>526</v>
      </c>
      <c r="AU339" s="187" t="s">
        <v>89</v>
      </c>
      <c r="AY339" s="18" t="s">
        <v>524</v>
      </c>
      <c r="BE339" s="105">
        <f t="shared" si="73"/>
        <v>0</v>
      </c>
      <c r="BF339" s="105">
        <f t="shared" si="74"/>
        <v>0</v>
      </c>
      <c r="BG339" s="105">
        <f t="shared" si="75"/>
        <v>0</v>
      </c>
      <c r="BH339" s="105">
        <f t="shared" si="76"/>
        <v>0</v>
      </c>
      <c r="BI339" s="105">
        <f t="shared" si="77"/>
        <v>0</v>
      </c>
      <c r="BJ339" s="18" t="s">
        <v>89</v>
      </c>
      <c r="BK339" s="188">
        <f t="shared" si="78"/>
        <v>0</v>
      </c>
      <c r="BL339" s="18" t="s">
        <v>644</v>
      </c>
      <c r="BM339" s="187" t="s">
        <v>3876</v>
      </c>
    </row>
    <row r="340" spans="1:65" s="2" customFormat="1" ht="16.5" customHeight="1">
      <c r="A340" s="35"/>
      <c r="B340" s="144"/>
      <c r="C340" s="221" t="s">
        <v>2799</v>
      </c>
      <c r="D340" s="221" t="s">
        <v>697</v>
      </c>
      <c r="E340" s="222" t="s">
        <v>6607</v>
      </c>
      <c r="F340" s="223" t="s">
        <v>6608</v>
      </c>
      <c r="G340" s="224" t="s">
        <v>879</v>
      </c>
      <c r="H340" s="225">
        <v>4</v>
      </c>
      <c r="I340" s="226"/>
      <c r="J340" s="225">
        <f t="shared" si="69"/>
        <v>0</v>
      </c>
      <c r="K340" s="227"/>
      <c r="L340" s="228"/>
      <c r="M340" s="229" t="s">
        <v>1</v>
      </c>
      <c r="N340" s="230" t="s">
        <v>42</v>
      </c>
      <c r="O340" s="61"/>
      <c r="P340" s="185">
        <f t="shared" si="70"/>
        <v>0</v>
      </c>
      <c r="Q340" s="185">
        <v>0</v>
      </c>
      <c r="R340" s="185">
        <f t="shared" si="71"/>
        <v>0</v>
      </c>
      <c r="S340" s="185">
        <v>0</v>
      </c>
      <c r="T340" s="186">
        <f t="shared" si="72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7" t="s">
        <v>732</v>
      </c>
      <c r="AT340" s="187" t="s">
        <v>697</v>
      </c>
      <c r="AU340" s="187" t="s">
        <v>89</v>
      </c>
      <c r="AY340" s="18" t="s">
        <v>524</v>
      </c>
      <c r="BE340" s="105">
        <f t="shared" si="73"/>
        <v>0</v>
      </c>
      <c r="BF340" s="105">
        <f t="shared" si="74"/>
        <v>0</v>
      </c>
      <c r="BG340" s="105">
        <f t="shared" si="75"/>
        <v>0</v>
      </c>
      <c r="BH340" s="105">
        <f t="shared" si="76"/>
        <v>0</v>
      </c>
      <c r="BI340" s="105">
        <f t="shared" si="77"/>
        <v>0</v>
      </c>
      <c r="BJ340" s="18" t="s">
        <v>89</v>
      </c>
      <c r="BK340" s="188">
        <f t="shared" si="78"/>
        <v>0</v>
      </c>
      <c r="BL340" s="18" t="s">
        <v>644</v>
      </c>
      <c r="BM340" s="187" t="s">
        <v>3885</v>
      </c>
    </row>
    <row r="341" spans="1:65" s="2" customFormat="1" ht="21.75" customHeight="1">
      <c r="A341" s="35"/>
      <c r="B341" s="144"/>
      <c r="C341" s="176" t="s">
        <v>2804</v>
      </c>
      <c r="D341" s="176" t="s">
        <v>526</v>
      </c>
      <c r="E341" s="177" t="s">
        <v>6609</v>
      </c>
      <c r="F341" s="178" t="s">
        <v>6610</v>
      </c>
      <c r="G341" s="179" t="s">
        <v>879</v>
      </c>
      <c r="H341" s="180">
        <v>103</v>
      </c>
      <c r="I341" s="181"/>
      <c r="J341" s="180">
        <f t="shared" si="69"/>
        <v>0</v>
      </c>
      <c r="K341" s="182"/>
      <c r="L341" s="36"/>
      <c r="M341" s="183" t="s">
        <v>1</v>
      </c>
      <c r="N341" s="184" t="s">
        <v>42</v>
      </c>
      <c r="O341" s="61"/>
      <c r="P341" s="185">
        <f t="shared" si="70"/>
        <v>0</v>
      </c>
      <c r="Q341" s="185">
        <v>0</v>
      </c>
      <c r="R341" s="185">
        <f t="shared" si="71"/>
        <v>0</v>
      </c>
      <c r="S341" s="185">
        <v>0</v>
      </c>
      <c r="T341" s="186">
        <f t="shared" si="72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7" t="s">
        <v>644</v>
      </c>
      <c r="AT341" s="187" t="s">
        <v>526</v>
      </c>
      <c r="AU341" s="187" t="s">
        <v>89</v>
      </c>
      <c r="AY341" s="18" t="s">
        <v>524</v>
      </c>
      <c r="BE341" s="105">
        <f t="shared" si="73"/>
        <v>0</v>
      </c>
      <c r="BF341" s="105">
        <f t="shared" si="74"/>
        <v>0</v>
      </c>
      <c r="BG341" s="105">
        <f t="shared" si="75"/>
        <v>0</v>
      </c>
      <c r="BH341" s="105">
        <f t="shared" si="76"/>
        <v>0</v>
      </c>
      <c r="BI341" s="105">
        <f t="shared" si="77"/>
        <v>0</v>
      </c>
      <c r="BJ341" s="18" t="s">
        <v>89</v>
      </c>
      <c r="BK341" s="188">
        <f t="shared" si="78"/>
        <v>0</v>
      </c>
      <c r="BL341" s="18" t="s">
        <v>644</v>
      </c>
      <c r="BM341" s="187" t="s">
        <v>3893</v>
      </c>
    </row>
    <row r="342" spans="1:65" s="2" customFormat="1" ht="21.75" customHeight="1">
      <c r="A342" s="35"/>
      <c r="B342" s="144"/>
      <c r="C342" s="221" t="s">
        <v>2809</v>
      </c>
      <c r="D342" s="221" t="s">
        <v>697</v>
      </c>
      <c r="E342" s="222" t="s">
        <v>6611</v>
      </c>
      <c r="F342" s="223" t="s">
        <v>6612</v>
      </c>
      <c r="G342" s="224" t="s">
        <v>879</v>
      </c>
      <c r="H342" s="225">
        <v>103</v>
      </c>
      <c r="I342" s="226"/>
      <c r="J342" s="225">
        <f t="shared" si="69"/>
        <v>0</v>
      </c>
      <c r="K342" s="227"/>
      <c r="L342" s="228"/>
      <c r="M342" s="229" t="s">
        <v>1</v>
      </c>
      <c r="N342" s="230" t="s">
        <v>42</v>
      </c>
      <c r="O342" s="61"/>
      <c r="P342" s="185">
        <f t="shared" si="70"/>
        <v>0</v>
      </c>
      <c r="Q342" s="185">
        <v>0</v>
      </c>
      <c r="R342" s="185">
        <f t="shared" si="71"/>
        <v>0</v>
      </c>
      <c r="S342" s="185">
        <v>0</v>
      </c>
      <c r="T342" s="186">
        <f t="shared" si="72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7" t="s">
        <v>732</v>
      </c>
      <c r="AT342" s="187" t="s">
        <v>697</v>
      </c>
      <c r="AU342" s="187" t="s">
        <v>89</v>
      </c>
      <c r="AY342" s="18" t="s">
        <v>524</v>
      </c>
      <c r="BE342" s="105">
        <f t="shared" si="73"/>
        <v>0</v>
      </c>
      <c r="BF342" s="105">
        <f t="shared" si="74"/>
        <v>0</v>
      </c>
      <c r="BG342" s="105">
        <f t="shared" si="75"/>
        <v>0</v>
      </c>
      <c r="BH342" s="105">
        <f t="shared" si="76"/>
        <v>0</v>
      </c>
      <c r="BI342" s="105">
        <f t="shared" si="77"/>
        <v>0</v>
      </c>
      <c r="BJ342" s="18" t="s">
        <v>89</v>
      </c>
      <c r="BK342" s="188">
        <f t="shared" si="78"/>
        <v>0</v>
      </c>
      <c r="BL342" s="18" t="s">
        <v>644</v>
      </c>
      <c r="BM342" s="187" t="s">
        <v>3902</v>
      </c>
    </row>
    <row r="343" spans="1:65" s="2" customFormat="1" ht="21.75" customHeight="1">
      <c r="A343" s="35"/>
      <c r="B343" s="144"/>
      <c r="C343" s="176" t="s">
        <v>2815</v>
      </c>
      <c r="D343" s="176" t="s">
        <v>526</v>
      </c>
      <c r="E343" s="177" t="s">
        <v>6613</v>
      </c>
      <c r="F343" s="178" t="s">
        <v>6614</v>
      </c>
      <c r="G343" s="179" t="s">
        <v>879</v>
      </c>
      <c r="H343" s="180">
        <v>2</v>
      </c>
      <c r="I343" s="181"/>
      <c r="J343" s="180">
        <f t="shared" si="69"/>
        <v>0</v>
      </c>
      <c r="K343" s="182"/>
      <c r="L343" s="36"/>
      <c r="M343" s="183" t="s">
        <v>1</v>
      </c>
      <c r="N343" s="184" t="s">
        <v>42</v>
      </c>
      <c r="O343" s="61"/>
      <c r="P343" s="185">
        <f t="shared" si="70"/>
        <v>0</v>
      </c>
      <c r="Q343" s="185">
        <v>0</v>
      </c>
      <c r="R343" s="185">
        <f t="shared" si="71"/>
        <v>0</v>
      </c>
      <c r="S343" s="185">
        <v>0</v>
      </c>
      <c r="T343" s="186">
        <f t="shared" si="72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7" t="s">
        <v>644</v>
      </c>
      <c r="AT343" s="187" t="s">
        <v>526</v>
      </c>
      <c r="AU343" s="187" t="s">
        <v>89</v>
      </c>
      <c r="AY343" s="18" t="s">
        <v>524</v>
      </c>
      <c r="BE343" s="105">
        <f t="shared" si="73"/>
        <v>0</v>
      </c>
      <c r="BF343" s="105">
        <f t="shared" si="74"/>
        <v>0</v>
      </c>
      <c r="BG343" s="105">
        <f t="shared" si="75"/>
        <v>0</v>
      </c>
      <c r="BH343" s="105">
        <f t="shared" si="76"/>
        <v>0</v>
      </c>
      <c r="BI343" s="105">
        <f t="shared" si="77"/>
        <v>0</v>
      </c>
      <c r="BJ343" s="18" t="s">
        <v>89</v>
      </c>
      <c r="BK343" s="188">
        <f t="shared" si="78"/>
        <v>0</v>
      </c>
      <c r="BL343" s="18" t="s">
        <v>644</v>
      </c>
      <c r="BM343" s="187" t="s">
        <v>3910</v>
      </c>
    </row>
    <row r="344" spans="1:65" s="2" customFormat="1" ht="21.75" customHeight="1">
      <c r="A344" s="35"/>
      <c r="B344" s="144"/>
      <c r="C344" s="221" t="s">
        <v>2820</v>
      </c>
      <c r="D344" s="221" t="s">
        <v>697</v>
      </c>
      <c r="E344" s="222" t="s">
        <v>6615</v>
      </c>
      <c r="F344" s="223" t="s">
        <v>6616</v>
      </c>
      <c r="G344" s="224" t="s">
        <v>879</v>
      </c>
      <c r="H344" s="225">
        <v>2</v>
      </c>
      <c r="I344" s="226"/>
      <c r="J344" s="225">
        <f t="shared" si="69"/>
        <v>0</v>
      </c>
      <c r="K344" s="227"/>
      <c r="L344" s="228"/>
      <c r="M344" s="229" t="s">
        <v>1</v>
      </c>
      <c r="N344" s="230" t="s">
        <v>42</v>
      </c>
      <c r="O344" s="61"/>
      <c r="P344" s="185">
        <f t="shared" si="70"/>
        <v>0</v>
      </c>
      <c r="Q344" s="185">
        <v>0</v>
      </c>
      <c r="R344" s="185">
        <f t="shared" si="71"/>
        <v>0</v>
      </c>
      <c r="S344" s="185">
        <v>0</v>
      </c>
      <c r="T344" s="186">
        <f t="shared" si="72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7" t="s">
        <v>732</v>
      </c>
      <c r="AT344" s="187" t="s">
        <v>697</v>
      </c>
      <c r="AU344" s="187" t="s">
        <v>89</v>
      </c>
      <c r="AY344" s="18" t="s">
        <v>524</v>
      </c>
      <c r="BE344" s="105">
        <f t="shared" si="73"/>
        <v>0</v>
      </c>
      <c r="BF344" s="105">
        <f t="shared" si="74"/>
        <v>0</v>
      </c>
      <c r="BG344" s="105">
        <f t="shared" si="75"/>
        <v>0</v>
      </c>
      <c r="BH344" s="105">
        <f t="shared" si="76"/>
        <v>0</v>
      </c>
      <c r="BI344" s="105">
        <f t="shared" si="77"/>
        <v>0</v>
      </c>
      <c r="BJ344" s="18" t="s">
        <v>89</v>
      </c>
      <c r="BK344" s="188">
        <f t="shared" si="78"/>
        <v>0</v>
      </c>
      <c r="BL344" s="18" t="s">
        <v>644</v>
      </c>
      <c r="BM344" s="187" t="s">
        <v>3918</v>
      </c>
    </row>
    <row r="345" spans="1:65" s="2" customFormat="1" ht="21.75" customHeight="1">
      <c r="A345" s="35"/>
      <c r="B345" s="144"/>
      <c r="C345" s="176" t="s">
        <v>2825</v>
      </c>
      <c r="D345" s="176" t="s">
        <v>526</v>
      </c>
      <c r="E345" s="177" t="s">
        <v>6617</v>
      </c>
      <c r="F345" s="178" t="s">
        <v>6618</v>
      </c>
      <c r="G345" s="179" t="s">
        <v>879</v>
      </c>
      <c r="H345" s="180">
        <v>5</v>
      </c>
      <c r="I345" s="181"/>
      <c r="J345" s="180">
        <f t="shared" si="69"/>
        <v>0</v>
      </c>
      <c r="K345" s="182"/>
      <c r="L345" s="36"/>
      <c r="M345" s="183" t="s">
        <v>1</v>
      </c>
      <c r="N345" s="184" t="s">
        <v>42</v>
      </c>
      <c r="O345" s="61"/>
      <c r="P345" s="185">
        <f t="shared" si="70"/>
        <v>0</v>
      </c>
      <c r="Q345" s="185">
        <v>0</v>
      </c>
      <c r="R345" s="185">
        <f t="shared" si="71"/>
        <v>0</v>
      </c>
      <c r="S345" s="185">
        <v>0</v>
      </c>
      <c r="T345" s="186">
        <f t="shared" si="72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7" t="s">
        <v>644</v>
      </c>
      <c r="AT345" s="187" t="s">
        <v>526</v>
      </c>
      <c r="AU345" s="187" t="s">
        <v>89</v>
      </c>
      <c r="AY345" s="18" t="s">
        <v>524</v>
      </c>
      <c r="BE345" s="105">
        <f t="shared" si="73"/>
        <v>0</v>
      </c>
      <c r="BF345" s="105">
        <f t="shared" si="74"/>
        <v>0</v>
      </c>
      <c r="BG345" s="105">
        <f t="shared" si="75"/>
        <v>0</v>
      </c>
      <c r="BH345" s="105">
        <f t="shared" si="76"/>
        <v>0</v>
      </c>
      <c r="BI345" s="105">
        <f t="shared" si="77"/>
        <v>0</v>
      </c>
      <c r="BJ345" s="18" t="s">
        <v>89</v>
      </c>
      <c r="BK345" s="188">
        <f t="shared" si="78"/>
        <v>0</v>
      </c>
      <c r="BL345" s="18" t="s">
        <v>644</v>
      </c>
      <c r="BM345" s="187" t="s">
        <v>3926</v>
      </c>
    </row>
    <row r="346" spans="1:65" s="2" customFormat="1" ht="21.75" customHeight="1">
      <c r="A346" s="35"/>
      <c r="B346" s="144"/>
      <c r="C346" s="221" t="s">
        <v>2830</v>
      </c>
      <c r="D346" s="221" t="s">
        <v>697</v>
      </c>
      <c r="E346" s="222" t="s">
        <v>6619</v>
      </c>
      <c r="F346" s="223" t="s">
        <v>6620</v>
      </c>
      <c r="G346" s="224" t="s">
        <v>879</v>
      </c>
      <c r="H346" s="225">
        <v>5</v>
      </c>
      <c r="I346" s="226"/>
      <c r="J346" s="225">
        <f t="shared" si="69"/>
        <v>0</v>
      </c>
      <c r="K346" s="227"/>
      <c r="L346" s="228"/>
      <c r="M346" s="229" t="s">
        <v>1</v>
      </c>
      <c r="N346" s="230" t="s">
        <v>42</v>
      </c>
      <c r="O346" s="61"/>
      <c r="P346" s="185">
        <f t="shared" si="70"/>
        <v>0</v>
      </c>
      <c r="Q346" s="185">
        <v>0</v>
      </c>
      <c r="R346" s="185">
        <f t="shared" si="71"/>
        <v>0</v>
      </c>
      <c r="S346" s="185">
        <v>0</v>
      </c>
      <c r="T346" s="186">
        <f t="shared" si="72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7" t="s">
        <v>732</v>
      </c>
      <c r="AT346" s="187" t="s">
        <v>697</v>
      </c>
      <c r="AU346" s="187" t="s">
        <v>89</v>
      </c>
      <c r="AY346" s="18" t="s">
        <v>524</v>
      </c>
      <c r="BE346" s="105">
        <f t="shared" si="73"/>
        <v>0</v>
      </c>
      <c r="BF346" s="105">
        <f t="shared" si="74"/>
        <v>0</v>
      </c>
      <c r="BG346" s="105">
        <f t="shared" si="75"/>
        <v>0</v>
      </c>
      <c r="BH346" s="105">
        <f t="shared" si="76"/>
        <v>0</v>
      </c>
      <c r="BI346" s="105">
        <f t="shared" si="77"/>
        <v>0</v>
      </c>
      <c r="BJ346" s="18" t="s">
        <v>89</v>
      </c>
      <c r="BK346" s="188">
        <f t="shared" si="78"/>
        <v>0</v>
      </c>
      <c r="BL346" s="18" t="s">
        <v>644</v>
      </c>
      <c r="BM346" s="187" t="s">
        <v>3934</v>
      </c>
    </row>
    <row r="347" spans="1:65" s="2" customFormat="1" ht="21.75" customHeight="1">
      <c r="A347" s="35"/>
      <c r="B347" s="144"/>
      <c r="C347" s="176" t="s">
        <v>2837</v>
      </c>
      <c r="D347" s="176" t="s">
        <v>526</v>
      </c>
      <c r="E347" s="177" t="s">
        <v>6621</v>
      </c>
      <c r="F347" s="178" t="s">
        <v>6622</v>
      </c>
      <c r="G347" s="179" t="s">
        <v>879</v>
      </c>
      <c r="H347" s="180">
        <v>23</v>
      </c>
      <c r="I347" s="181"/>
      <c r="J347" s="180">
        <f t="shared" si="69"/>
        <v>0</v>
      </c>
      <c r="K347" s="182"/>
      <c r="L347" s="36"/>
      <c r="M347" s="183" t="s">
        <v>1</v>
      </c>
      <c r="N347" s="184" t="s">
        <v>42</v>
      </c>
      <c r="O347" s="61"/>
      <c r="P347" s="185">
        <f t="shared" si="70"/>
        <v>0</v>
      </c>
      <c r="Q347" s="185">
        <v>0</v>
      </c>
      <c r="R347" s="185">
        <f t="shared" si="71"/>
        <v>0</v>
      </c>
      <c r="S347" s="185">
        <v>0</v>
      </c>
      <c r="T347" s="186">
        <f t="shared" si="72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7" t="s">
        <v>644</v>
      </c>
      <c r="AT347" s="187" t="s">
        <v>526</v>
      </c>
      <c r="AU347" s="187" t="s">
        <v>89</v>
      </c>
      <c r="AY347" s="18" t="s">
        <v>524</v>
      </c>
      <c r="BE347" s="105">
        <f t="shared" si="73"/>
        <v>0</v>
      </c>
      <c r="BF347" s="105">
        <f t="shared" si="74"/>
        <v>0</v>
      </c>
      <c r="BG347" s="105">
        <f t="shared" si="75"/>
        <v>0</v>
      </c>
      <c r="BH347" s="105">
        <f t="shared" si="76"/>
        <v>0</v>
      </c>
      <c r="BI347" s="105">
        <f t="shared" si="77"/>
        <v>0</v>
      </c>
      <c r="BJ347" s="18" t="s">
        <v>89</v>
      </c>
      <c r="BK347" s="188">
        <f t="shared" si="78"/>
        <v>0</v>
      </c>
      <c r="BL347" s="18" t="s">
        <v>644</v>
      </c>
      <c r="BM347" s="187" t="s">
        <v>3942</v>
      </c>
    </row>
    <row r="348" spans="1:65" s="2" customFormat="1" ht="16.5" customHeight="1">
      <c r="A348" s="35"/>
      <c r="B348" s="144"/>
      <c r="C348" s="221" t="s">
        <v>2841</v>
      </c>
      <c r="D348" s="221" t="s">
        <v>697</v>
      </c>
      <c r="E348" s="222" t="s">
        <v>6623</v>
      </c>
      <c r="F348" s="223" t="s">
        <v>6624</v>
      </c>
      <c r="G348" s="224" t="s">
        <v>879</v>
      </c>
      <c r="H348" s="225">
        <v>23</v>
      </c>
      <c r="I348" s="226"/>
      <c r="J348" s="225">
        <f t="shared" si="69"/>
        <v>0</v>
      </c>
      <c r="K348" s="227"/>
      <c r="L348" s="228"/>
      <c r="M348" s="229" t="s">
        <v>1</v>
      </c>
      <c r="N348" s="230" t="s">
        <v>42</v>
      </c>
      <c r="O348" s="61"/>
      <c r="P348" s="185">
        <f t="shared" si="70"/>
        <v>0</v>
      </c>
      <c r="Q348" s="185">
        <v>0</v>
      </c>
      <c r="R348" s="185">
        <f t="shared" si="71"/>
        <v>0</v>
      </c>
      <c r="S348" s="185">
        <v>0</v>
      </c>
      <c r="T348" s="186">
        <f t="shared" si="72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7" t="s">
        <v>732</v>
      </c>
      <c r="AT348" s="187" t="s">
        <v>697</v>
      </c>
      <c r="AU348" s="187" t="s">
        <v>89</v>
      </c>
      <c r="AY348" s="18" t="s">
        <v>524</v>
      </c>
      <c r="BE348" s="105">
        <f t="shared" si="73"/>
        <v>0</v>
      </c>
      <c r="BF348" s="105">
        <f t="shared" si="74"/>
        <v>0</v>
      </c>
      <c r="BG348" s="105">
        <f t="shared" si="75"/>
        <v>0</v>
      </c>
      <c r="BH348" s="105">
        <f t="shared" si="76"/>
        <v>0</v>
      </c>
      <c r="BI348" s="105">
        <f t="shared" si="77"/>
        <v>0</v>
      </c>
      <c r="BJ348" s="18" t="s">
        <v>89</v>
      </c>
      <c r="BK348" s="188">
        <f t="shared" si="78"/>
        <v>0</v>
      </c>
      <c r="BL348" s="18" t="s">
        <v>644</v>
      </c>
      <c r="BM348" s="187" t="s">
        <v>3950</v>
      </c>
    </row>
    <row r="349" spans="1:65" s="2" customFormat="1" ht="21.75" customHeight="1">
      <c r="A349" s="35"/>
      <c r="B349" s="144"/>
      <c r="C349" s="176" t="s">
        <v>2845</v>
      </c>
      <c r="D349" s="176" t="s">
        <v>526</v>
      </c>
      <c r="E349" s="177" t="s">
        <v>6625</v>
      </c>
      <c r="F349" s="178" t="s">
        <v>6626</v>
      </c>
      <c r="G349" s="179" t="s">
        <v>879</v>
      </c>
      <c r="H349" s="180">
        <v>1</v>
      </c>
      <c r="I349" s="181"/>
      <c r="J349" s="180">
        <f t="shared" si="69"/>
        <v>0</v>
      </c>
      <c r="K349" s="182"/>
      <c r="L349" s="36"/>
      <c r="M349" s="183" t="s">
        <v>1</v>
      </c>
      <c r="N349" s="184" t="s">
        <v>42</v>
      </c>
      <c r="O349" s="61"/>
      <c r="P349" s="185">
        <f t="shared" si="70"/>
        <v>0</v>
      </c>
      <c r="Q349" s="185">
        <v>0</v>
      </c>
      <c r="R349" s="185">
        <f t="shared" si="71"/>
        <v>0</v>
      </c>
      <c r="S349" s="185">
        <v>0</v>
      </c>
      <c r="T349" s="186">
        <f t="shared" si="72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7" t="s">
        <v>644</v>
      </c>
      <c r="AT349" s="187" t="s">
        <v>526</v>
      </c>
      <c r="AU349" s="187" t="s">
        <v>89</v>
      </c>
      <c r="AY349" s="18" t="s">
        <v>524</v>
      </c>
      <c r="BE349" s="105">
        <f t="shared" si="73"/>
        <v>0</v>
      </c>
      <c r="BF349" s="105">
        <f t="shared" si="74"/>
        <v>0</v>
      </c>
      <c r="BG349" s="105">
        <f t="shared" si="75"/>
        <v>0</v>
      </c>
      <c r="BH349" s="105">
        <f t="shared" si="76"/>
        <v>0</v>
      </c>
      <c r="BI349" s="105">
        <f t="shared" si="77"/>
        <v>0</v>
      </c>
      <c r="BJ349" s="18" t="s">
        <v>89</v>
      </c>
      <c r="BK349" s="188">
        <f t="shared" si="78"/>
        <v>0</v>
      </c>
      <c r="BL349" s="18" t="s">
        <v>644</v>
      </c>
      <c r="BM349" s="187" t="s">
        <v>3958</v>
      </c>
    </row>
    <row r="350" spans="1:65" s="2" customFormat="1" ht="55.5" customHeight="1">
      <c r="A350" s="35"/>
      <c r="B350" s="144"/>
      <c r="C350" s="221" t="s">
        <v>2850</v>
      </c>
      <c r="D350" s="221" t="s">
        <v>697</v>
      </c>
      <c r="E350" s="222" t="s">
        <v>6627</v>
      </c>
      <c r="F350" s="223" t="s">
        <v>6628</v>
      </c>
      <c r="G350" s="224" t="s">
        <v>879</v>
      </c>
      <c r="H350" s="225">
        <v>1</v>
      </c>
      <c r="I350" s="226"/>
      <c r="J350" s="225">
        <f t="shared" si="69"/>
        <v>0</v>
      </c>
      <c r="K350" s="227"/>
      <c r="L350" s="228"/>
      <c r="M350" s="229" t="s">
        <v>1</v>
      </c>
      <c r="N350" s="230" t="s">
        <v>42</v>
      </c>
      <c r="O350" s="61"/>
      <c r="P350" s="185">
        <f t="shared" si="70"/>
        <v>0</v>
      </c>
      <c r="Q350" s="185">
        <v>0</v>
      </c>
      <c r="R350" s="185">
        <f t="shared" si="71"/>
        <v>0</v>
      </c>
      <c r="S350" s="185">
        <v>0</v>
      </c>
      <c r="T350" s="186">
        <f t="shared" si="72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7" t="s">
        <v>732</v>
      </c>
      <c r="AT350" s="187" t="s">
        <v>697</v>
      </c>
      <c r="AU350" s="187" t="s">
        <v>89</v>
      </c>
      <c r="AY350" s="18" t="s">
        <v>524</v>
      </c>
      <c r="BE350" s="105">
        <f t="shared" si="73"/>
        <v>0</v>
      </c>
      <c r="BF350" s="105">
        <f t="shared" si="74"/>
        <v>0</v>
      </c>
      <c r="BG350" s="105">
        <f t="shared" si="75"/>
        <v>0</v>
      </c>
      <c r="BH350" s="105">
        <f t="shared" si="76"/>
        <v>0</v>
      </c>
      <c r="BI350" s="105">
        <f t="shared" si="77"/>
        <v>0</v>
      </c>
      <c r="BJ350" s="18" t="s">
        <v>89</v>
      </c>
      <c r="BK350" s="188">
        <f t="shared" si="78"/>
        <v>0</v>
      </c>
      <c r="BL350" s="18" t="s">
        <v>644</v>
      </c>
      <c r="BM350" s="187" t="s">
        <v>3966</v>
      </c>
    </row>
    <row r="351" spans="1:65" s="2" customFormat="1" ht="16.5" customHeight="1">
      <c r="A351" s="35"/>
      <c r="B351" s="144"/>
      <c r="C351" s="176" t="s">
        <v>2854</v>
      </c>
      <c r="D351" s="176" t="s">
        <v>526</v>
      </c>
      <c r="E351" s="177" t="s">
        <v>6629</v>
      </c>
      <c r="F351" s="178" t="s">
        <v>6630</v>
      </c>
      <c r="G351" s="179" t="s">
        <v>879</v>
      </c>
      <c r="H351" s="180">
        <v>44</v>
      </c>
      <c r="I351" s="181"/>
      <c r="J351" s="180">
        <f t="shared" si="69"/>
        <v>0</v>
      </c>
      <c r="K351" s="182"/>
      <c r="L351" s="36"/>
      <c r="M351" s="183" t="s">
        <v>1</v>
      </c>
      <c r="N351" s="184" t="s">
        <v>42</v>
      </c>
      <c r="O351" s="61"/>
      <c r="P351" s="185">
        <f t="shared" si="70"/>
        <v>0</v>
      </c>
      <c r="Q351" s="185">
        <v>0</v>
      </c>
      <c r="R351" s="185">
        <f t="shared" si="71"/>
        <v>0</v>
      </c>
      <c r="S351" s="185">
        <v>0</v>
      </c>
      <c r="T351" s="186">
        <f t="shared" si="72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7" t="s">
        <v>644</v>
      </c>
      <c r="AT351" s="187" t="s">
        <v>526</v>
      </c>
      <c r="AU351" s="187" t="s">
        <v>89</v>
      </c>
      <c r="AY351" s="18" t="s">
        <v>524</v>
      </c>
      <c r="BE351" s="105">
        <f t="shared" si="73"/>
        <v>0</v>
      </c>
      <c r="BF351" s="105">
        <f t="shared" si="74"/>
        <v>0</v>
      </c>
      <c r="BG351" s="105">
        <f t="shared" si="75"/>
        <v>0</v>
      </c>
      <c r="BH351" s="105">
        <f t="shared" si="76"/>
        <v>0</v>
      </c>
      <c r="BI351" s="105">
        <f t="shared" si="77"/>
        <v>0</v>
      </c>
      <c r="BJ351" s="18" t="s">
        <v>89</v>
      </c>
      <c r="BK351" s="188">
        <f t="shared" si="78"/>
        <v>0</v>
      </c>
      <c r="BL351" s="18" t="s">
        <v>644</v>
      </c>
      <c r="BM351" s="187" t="s">
        <v>3974</v>
      </c>
    </row>
    <row r="352" spans="1:65" s="2" customFormat="1" ht="16.5" customHeight="1">
      <c r="A352" s="35"/>
      <c r="B352" s="144"/>
      <c r="C352" s="221" t="s">
        <v>2859</v>
      </c>
      <c r="D352" s="221" t="s">
        <v>697</v>
      </c>
      <c r="E352" s="222" t="s">
        <v>6631</v>
      </c>
      <c r="F352" s="223" t="s">
        <v>6632</v>
      </c>
      <c r="G352" s="224" t="s">
        <v>879</v>
      </c>
      <c r="H352" s="225">
        <v>44</v>
      </c>
      <c r="I352" s="226"/>
      <c r="J352" s="225">
        <f t="shared" si="69"/>
        <v>0</v>
      </c>
      <c r="K352" s="227"/>
      <c r="L352" s="228"/>
      <c r="M352" s="229" t="s">
        <v>1</v>
      </c>
      <c r="N352" s="230" t="s">
        <v>42</v>
      </c>
      <c r="O352" s="61"/>
      <c r="P352" s="185">
        <f t="shared" si="70"/>
        <v>0</v>
      </c>
      <c r="Q352" s="185">
        <v>0</v>
      </c>
      <c r="R352" s="185">
        <f t="shared" si="71"/>
        <v>0</v>
      </c>
      <c r="S352" s="185">
        <v>0</v>
      </c>
      <c r="T352" s="186">
        <f t="shared" si="72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7" t="s">
        <v>732</v>
      </c>
      <c r="AT352" s="187" t="s">
        <v>697</v>
      </c>
      <c r="AU352" s="187" t="s">
        <v>89</v>
      </c>
      <c r="AY352" s="18" t="s">
        <v>524</v>
      </c>
      <c r="BE352" s="105">
        <f t="shared" si="73"/>
        <v>0</v>
      </c>
      <c r="BF352" s="105">
        <f t="shared" si="74"/>
        <v>0</v>
      </c>
      <c r="BG352" s="105">
        <f t="shared" si="75"/>
        <v>0</v>
      </c>
      <c r="BH352" s="105">
        <f t="shared" si="76"/>
        <v>0</v>
      </c>
      <c r="BI352" s="105">
        <f t="shared" si="77"/>
        <v>0</v>
      </c>
      <c r="BJ352" s="18" t="s">
        <v>89</v>
      </c>
      <c r="BK352" s="188">
        <f t="shared" si="78"/>
        <v>0</v>
      </c>
      <c r="BL352" s="18" t="s">
        <v>644</v>
      </c>
      <c r="BM352" s="187" t="s">
        <v>3982</v>
      </c>
    </row>
    <row r="353" spans="1:65" s="2" customFormat="1" ht="21.75" customHeight="1">
      <c r="A353" s="35"/>
      <c r="B353" s="144"/>
      <c r="C353" s="176" t="s">
        <v>2863</v>
      </c>
      <c r="D353" s="176" t="s">
        <v>526</v>
      </c>
      <c r="E353" s="177" t="s">
        <v>6633</v>
      </c>
      <c r="F353" s="178" t="s">
        <v>6634</v>
      </c>
      <c r="G353" s="179" t="s">
        <v>2954</v>
      </c>
      <c r="H353" s="181"/>
      <c r="I353" s="181"/>
      <c r="J353" s="180">
        <f t="shared" si="69"/>
        <v>0</v>
      </c>
      <c r="K353" s="182"/>
      <c r="L353" s="36"/>
      <c r="M353" s="183" t="s">
        <v>1</v>
      </c>
      <c r="N353" s="184" t="s">
        <v>42</v>
      </c>
      <c r="O353" s="61"/>
      <c r="P353" s="185">
        <f t="shared" si="70"/>
        <v>0</v>
      </c>
      <c r="Q353" s="185">
        <v>0</v>
      </c>
      <c r="R353" s="185">
        <f t="shared" si="71"/>
        <v>0</v>
      </c>
      <c r="S353" s="185">
        <v>0</v>
      </c>
      <c r="T353" s="186">
        <f t="shared" si="72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7" t="s">
        <v>644</v>
      </c>
      <c r="AT353" s="187" t="s">
        <v>526</v>
      </c>
      <c r="AU353" s="187" t="s">
        <v>89</v>
      </c>
      <c r="AY353" s="18" t="s">
        <v>524</v>
      </c>
      <c r="BE353" s="105">
        <f t="shared" si="73"/>
        <v>0</v>
      </c>
      <c r="BF353" s="105">
        <f t="shared" si="74"/>
        <v>0</v>
      </c>
      <c r="BG353" s="105">
        <f t="shared" si="75"/>
        <v>0</v>
      </c>
      <c r="BH353" s="105">
        <f t="shared" si="76"/>
        <v>0</v>
      </c>
      <c r="BI353" s="105">
        <f t="shared" si="77"/>
        <v>0</v>
      </c>
      <c r="BJ353" s="18" t="s">
        <v>89</v>
      </c>
      <c r="BK353" s="188">
        <f t="shared" si="78"/>
        <v>0</v>
      </c>
      <c r="BL353" s="18" t="s">
        <v>644</v>
      </c>
      <c r="BM353" s="187" t="s">
        <v>3990</v>
      </c>
    </row>
    <row r="354" spans="1:65" s="12" customFormat="1" ht="22.95" customHeight="1">
      <c r="B354" s="163"/>
      <c r="D354" s="164" t="s">
        <v>75</v>
      </c>
      <c r="E354" s="174" t="s">
        <v>6635</v>
      </c>
      <c r="F354" s="174" t="s">
        <v>6636</v>
      </c>
      <c r="I354" s="166"/>
      <c r="J354" s="175">
        <f>BK354</f>
        <v>0</v>
      </c>
      <c r="L354" s="163"/>
      <c r="M354" s="168"/>
      <c r="N354" s="169"/>
      <c r="O354" s="169"/>
      <c r="P354" s="170">
        <f>SUM(P355:P359)</f>
        <v>0</v>
      </c>
      <c r="Q354" s="169"/>
      <c r="R354" s="170">
        <f>SUM(R355:R359)</f>
        <v>0</v>
      </c>
      <c r="S354" s="169"/>
      <c r="T354" s="171">
        <f>SUM(T355:T359)</f>
        <v>0</v>
      </c>
      <c r="AR354" s="164" t="s">
        <v>89</v>
      </c>
      <c r="AT354" s="172" t="s">
        <v>75</v>
      </c>
      <c r="AU354" s="172" t="s">
        <v>83</v>
      </c>
      <c r="AY354" s="164" t="s">
        <v>524</v>
      </c>
      <c r="BK354" s="173">
        <f>SUM(BK355:BK359)</f>
        <v>0</v>
      </c>
    </row>
    <row r="355" spans="1:65" s="2" customFormat="1" ht="16.5" customHeight="1">
      <c r="A355" s="35"/>
      <c r="B355" s="144"/>
      <c r="C355" s="264" t="s">
        <v>2867</v>
      </c>
      <c r="D355" s="264" t="s">
        <v>697</v>
      </c>
      <c r="E355" s="265" t="s">
        <v>6637</v>
      </c>
      <c r="F355" s="266" t="s">
        <v>6638</v>
      </c>
      <c r="G355" s="267" t="s">
        <v>879</v>
      </c>
      <c r="H355" s="268">
        <v>7</v>
      </c>
      <c r="I355" s="268"/>
      <c r="J355" s="268">
        <f>ROUND(I355*H355,3)</f>
        <v>0</v>
      </c>
      <c r="K355" s="227"/>
      <c r="L355" s="228"/>
      <c r="M355" s="229" t="s">
        <v>1</v>
      </c>
      <c r="N355" s="230" t="s">
        <v>42</v>
      </c>
      <c r="O355" s="61"/>
      <c r="P355" s="185">
        <f>O355*H355</f>
        <v>0</v>
      </c>
      <c r="Q355" s="185">
        <v>0</v>
      </c>
      <c r="R355" s="185">
        <f>Q355*H355</f>
        <v>0</v>
      </c>
      <c r="S355" s="185">
        <v>0</v>
      </c>
      <c r="T355" s="186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7" t="s">
        <v>732</v>
      </c>
      <c r="AT355" s="187" t="s">
        <v>697</v>
      </c>
      <c r="AU355" s="187" t="s">
        <v>89</v>
      </c>
      <c r="AY355" s="18" t="s">
        <v>524</v>
      </c>
      <c r="BE355" s="105">
        <f>IF(N355="základná",J355,0)</f>
        <v>0</v>
      </c>
      <c r="BF355" s="105">
        <f>IF(N355="znížená",J355,0)</f>
        <v>0</v>
      </c>
      <c r="BG355" s="105">
        <f>IF(N355="zákl. prenesená",J355,0)</f>
        <v>0</v>
      </c>
      <c r="BH355" s="105">
        <f>IF(N355="zníž. prenesená",J355,0)</f>
        <v>0</v>
      </c>
      <c r="BI355" s="105">
        <f>IF(N355="nulová",J355,0)</f>
        <v>0</v>
      </c>
      <c r="BJ355" s="18" t="s">
        <v>89</v>
      </c>
      <c r="BK355" s="188">
        <f>ROUND(I355*H355,3)</f>
        <v>0</v>
      </c>
      <c r="BL355" s="18" t="s">
        <v>644</v>
      </c>
      <c r="BM355" s="187" t="s">
        <v>3998</v>
      </c>
    </row>
    <row r="356" spans="1:65" s="2" customFormat="1" ht="16.5" customHeight="1">
      <c r="A356" s="35"/>
      <c r="B356" s="144"/>
      <c r="C356" s="264" t="s">
        <v>2874</v>
      </c>
      <c r="D356" s="264" t="s">
        <v>697</v>
      </c>
      <c r="E356" s="265" t="s">
        <v>6639</v>
      </c>
      <c r="F356" s="266" t="s">
        <v>6640</v>
      </c>
      <c r="G356" s="267" t="s">
        <v>879</v>
      </c>
      <c r="H356" s="268">
        <v>2</v>
      </c>
      <c r="I356" s="268"/>
      <c r="J356" s="268">
        <f>ROUND(I356*H356,3)</f>
        <v>0</v>
      </c>
      <c r="K356" s="227"/>
      <c r="L356" s="228"/>
      <c r="M356" s="229" t="s">
        <v>1</v>
      </c>
      <c r="N356" s="230" t="s">
        <v>42</v>
      </c>
      <c r="O356" s="61"/>
      <c r="P356" s="185">
        <f>O356*H356</f>
        <v>0</v>
      </c>
      <c r="Q356" s="185">
        <v>0</v>
      </c>
      <c r="R356" s="185">
        <f>Q356*H356</f>
        <v>0</v>
      </c>
      <c r="S356" s="185">
        <v>0</v>
      </c>
      <c r="T356" s="186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7" t="s">
        <v>732</v>
      </c>
      <c r="AT356" s="187" t="s">
        <v>697</v>
      </c>
      <c r="AU356" s="187" t="s">
        <v>89</v>
      </c>
      <c r="AY356" s="18" t="s">
        <v>524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89</v>
      </c>
      <c r="BK356" s="188">
        <f>ROUND(I356*H356,3)</f>
        <v>0</v>
      </c>
      <c r="BL356" s="18" t="s">
        <v>644</v>
      </c>
      <c r="BM356" s="187" t="s">
        <v>4006</v>
      </c>
    </row>
    <row r="357" spans="1:65" s="2" customFormat="1" ht="16.5" customHeight="1">
      <c r="A357" s="35"/>
      <c r="B357" s="144"/>
      <c r="C357" s="176" t="s">
        <v>2882</v>
      </c>
      <c r="D357" s="176" t="s">
        <v>526</v>
      </c>
      <c r="E357" s="177" t="s">
        <v>6641</v>
      </c>
      <c r="F357" s="178" t="s">
        <v>6642</v>
      </c>
      <c r="G357" s="179" t="s">
        <v>879</v>
      </c>
      <c r="H357" s="180">
        <v>2</v>
      </c>
      <c r="I357" s="181"/>
      <c r="J357" s="180">
        <f>ROUND(I357*H357,3)</f>
        <v>0</v>
      </c>
      <c r="K357" s="182"/>
      <c r="L357" s="36"/>
      <c r="M357" s="183" t="s">
        <v>1</v>
      </c>
      <c r="N357" s="184" t="s">
        <v>42</v>
      </c>
      <c r="O357" s="61"/>
      <c r="P357" s="185">
        <f>O357*H357</f>
        <v>0</v>
      </c>
      <c r="Q357" s="185">
        <v>0</v>
      </c>
      <c r="R357" s="185">
        <f>Q357*H357</f>
        <v>0</v>
      </c>
      <c r="S357" s="185">
        <v>0</v>
      </c>
      <c r="T357" s="186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7" t="s">
        <v>644</v>
      </c>
      <c r="AT357" s="187" t="s">
        <v>526</v>
      </c>
      <c r="AU357" s="187" t="s">
        <v>89</v>
      </c>
      <c r="AY357" s="18" t="s">
        <v>524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89</v>
      </c>
      <c r="BK357" s="188">
        <f>ROUND(I357*H357,3)</f>
        <v>0</v>
      </c>
      <c r="BL357" s="18" t="s">
        <v>644</v>
      </c>
      <c r="BM357" s="187" t="s">
        <v>4014</v>
      </c>
    </row>
    <row r="358" spans="1:65" s="2" customFormat="1" ht="16.5" customHeight="1">
      <c r="A358" s="35"/>
      <c r="B358" s="144"/>
      <c r="C358" s="221" t="s">
        <v>2888</v>
      </c>
      <c r="D358" s="221" t="s">
        <v>697</v>
      </c>
      <c r="E358" s="222" t="s">
        <v>6643</v>
      </c>
      <c r="F358" s="223" t="s">
        <v>6644</v>
      </c>
      <c r="G358" s="224" t="s">
        <v>879</v>
      </c>
      <c r="H358" s="225">
        <v>2</v>
      </c>
      <c r="I358" s="226"/>
      <c r="J358" s="225">
        <f>ROUND(I358*H358,3)</f>
        <v>0</v>
      </c>
      <c r="K358" s="227"/>
      <c r="L358" s="228"/>
      <c r="M358" s="229" t="s">
        <v>1</v>
      </c>
      <c r="N358" s="230" t="s">
        <v>42</v>
      </c>
      <c r="O358" s="61"/>
      <c r="P358" s="185">
        <f>O358*H358</f>
        <v>0</v>
      </c>
      <c r="Q358" s="185">
        <v>0</v>
      </c>
      <c r="R358" s="185">
        <f>Q358*H358</f>
        <v>0</v>
      </c>
      <c r="S358" s="185">
        <v>0</v>
      </c>
      <c r="T358" s="186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7" t="s">
        <v>732</v>
      </c>
      <c r="AT358" s="187" t="s">
        <v>697</v>
      </c>
      <c r="AU358" s="187" t="s">
        <v>89</v>
      </c>
      <c r="AY358" s="18" t="s">
        <v>524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89</v>
      </c>
      <c r="BK358" s="188">
        <f>ROUND(I358*H358,3)</f>
        <v>0</v>
      </c>
      <c r="BL358" s="18" t="s">
        <v>644</v>
      </c>
      <c r="BM358" s="187" t="s">
        <v>4022</v>
      </c>
    </row>
    <row r="359" spans="1:65" s="2" customFormat="1" ht="21.75" customHeight="1">
      <c r="A359" s="35"/>
      <c r="B359" s="144"/>
      <c r="C359" s="176" t="s">
        <v>2892</v>
      </c>
      <c r="D359" s="176" t="s">
        <v>526</v>
      </c>
      <c r="E359" s="177" t="s">
        <v>6645</v>
      </c>
      <c r="F359" s="178" t="s">
        <v>6646</v>
      </c>
      <c r="G359" s="179" t="s">
        <v>2954</v>
      </c>
      <c r="H359" s="181"/>
      <c r="I359" s="181"/>
      <c r="J359" s="180">
        <f>ROUND(I359*H359,3)</f>
        <v>0</v>
      </c>
      <c r="K359" s="182"/>
      <c r="L359" s="36"/>
      <c r="M359" s="183" t="s">
        <v>1</v>
      </c>
      <c r="N359" s="184" t="s">
        <v>42</v>
      </c>
      <c r="O359" s="61"/>
      <c r="P359" s="185">
        <f>O359*H359</f>
        <v>0</v>
      </c>
      <c r="Q359" s="185">
        <v>0</v>
      </c>
      <c r="R359" s="185">
        <f>Q359*H359</f>
        <v>0</v>
      </c>
      <c r="S359" s="185">
        <v>0</v>
      </c>
      <c r="T359" s="186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7" t="s">
        <v>644</v>
      </c>
      <c r="AT359" s="187" t="s">
        <v>526</v>
      </c>
      <c r="AU359" s="187" t="s">
        <v>89</v>
      </c>
      <c r="AY359" s="18" t="s">
        <v>524</v>
      </c>
      <c r="BE359" s="105">
        <f>IF(N359="základná",J359,0)</f>
        <v>0</v>
      </c>
      <c r="BF359" s="105">
        <f>IF(N359="znížená",J359,0)</f>
        <v>0</v>
      </c>
      <c r="BG359" s="105">
        <f>IF(N359="zákl. prenesená",J359,0)</f>
        <v>0</v>
      </c>
      <c r="BH359" s="105">
        <f>IF(N359="zníž. prenesená",J359,0)</f>
        <v>0</v>
      </c>
      <c r="BI359" s="105">
        <f>IF(N359="nulová",J359,0)</f>
        <v>0</v>
      </c>
      <c r="BJ359" s="18" t="s">
        <v>89</v>
      </c>
      <c r="BK359" s="188">
        <f>ROUND(I359*H359,3)</f>
        <v>0</v>
      </c>
      <c r="BL359" s="18" t="s">
        <v>644</v>
      </c>
      <c r="BM359" s="187" t="s">
        <v>4030</v>
      </c>
    </row>
    <row r="360" spans="1:65" s="12" customFormat="1" ht="22.95" customHeight="1">
      <c r="B360" s="163"/>
      <c r="D360" s="164" t="s">
        <v>75</v>
      </c>
      <c r="E360" s="174" t="s">
        <v>3697</v>
      </c>
      <c r="F360" s="174" t="s">
        <v>3698</v>
      </c>
      <c r="I360" s="166"/>
      <c r="J360" s="175">
        <f>BK360</f>
        <v>0</v>
      </c>
      <c r="L360" s="163"/>
      <c r="M360" s="168"/>
      <c r="N360" s="169"/>
      <c r="O360" s="169"/>
      <c r="P360" s="170">
        <f>SUM(P361:P372)</f>
        <v>0</v>
      </c>
      <c r="Q360" s="169"/>
      <c r="R360" s="170">
        <f>SUM(R361:R372)</f>
        <v>0</v>
      </c>
      <c r="S360" s="169"/>
      <c r="T360" s="171">
        <f>SUM(T361:T372)</f>
        <v>0</v>
      </c>
      <c r="AR360" s="164" t="s">
        <v>89</v>
      </c>
      <c r="AT360" s="172" t="s">
        <v>75</v>
      </c>
      <c r="AU360" s="172" t="s">
        <v>83</v>
      </c>
      <c r="AY360" s="164" t="s">
        <v>524</v>
      </c>
      <c r="BK360" s="173">
        <f>SUM(BK361:BK372)</f>
        <v>0</v>
      </c>
    </row>
    <row r="361" spans="1:65" s="2" customFormat="1" ht="21.75" customHeight="1">
      <c r="A361" s="35"/>
      <c r="B361" s="144"/>
      <c r="C361" s="221" t="s">
        <v>2897</v>
      </c>
      <c r="D361" s="221" t="s">
        <v>697</v>
      </c>
      <c r="E361" s="222" t="s">
        <v>6647</v>
      </c>
      <c r="F361" s="223" t="s">
        <v>6648</v>
      </c>
      <c r="G361" s="224" t="s">
        <v>879</v>
      </c>
      <c r="H361" s="225">
        <v>1595</v>
      </c>
      <c r="I361" s="226"/>
      <c r="J361" s="225">
        <f t="shared" ref="J361:J372" si="79">ROUND(I361*H361,3)</f>
        <v>0</v>
      </c>
      <c r="K361" s="227"/>
      <c r="L361" s="228"/>
      <c r="M361" s="229" t="s">
        <v>1</v>
      </c>
      <c r="N361" s="230" t="s">
        <v>42</v>
      </c>
      <c r="O361" s="61"/>
      <c r="P361" s="185">
        <f t="shared" ref="P361:P372" si="80">O361*H361</f>
        <v>0</v>
      </c>
      <c r="Q361" s="185">
        <v>0</v>
      </c>
      <c r="R361" s="185">
        <f t="shared" ref="R361:R372" si="81">Q361*H361</f>
        <v>0</v>
      </c>
      <c r="S361" s="185">
        <v>0</v>
      </c>
      <c r="T361" s="186">
        <f t="shared" ref="T361:T372" si="82"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7" t="s">
        <v>732</v>
      </c>
      <c r="AT361" s="187" t="s">
        <v>697</v>
      </c>
      <c r="AU361" s="187" t="s">
        <v>89</v>
      </c>
      <c r="AY361" s="18" t="s">
        <v>524</v>
      </c>
      <c r="BE361" s="105">
        <f t="shared" ref="BE361:BE372" si="83">IF(N361="základná",J361,0)</f>
        <v>0</v>
      </c>
      <c r="BF361" s="105">
        <f t="shared" ref="BF361:BF372" si="84">IF(N361="znížená",J361,0)</f>
        <v>0</v>
      </c>
      <c r="BG361" s="105">
        <f t="shared" ref="BG361:BG372" si="85">IF(N361="zákl. prenesená",J361,0)</f>
        <v>0</v>
      </c>
      <c r="BH361" s="105">
        <f t="shared" ref="BH361:BH372" si="86">IF(N361="zníž. prenesená",J361,0)</f>
        <v>0</v>
      </c>
      <c r="BI361" s="105">
        <f t="shared" ref="BI361:BI372" si="87">IF(N361="nulová",J361,0)</f>
        <v>0</v>
      </c>
      <c r="BJ361" s="18" t="s">
        <v>89</v>
      </c>
      <c r="BK361" s="188">
        <f t="shared" ref="BK361:BK372" si="88">ROUND(I361*H361,3)</f>
        <v>0</v>
      </c>
      <c r="BL361" s="18" t="s">
        <v>644</v>
      </c>
      <c r="BM361" s="187" t="s">
        <v>4038</v>
      </c>
    </row>
    <row r="362" spans="1:65" s="2" customFormat="1" ht="21.75" customHeight="1">
      <c r="A362" s="35"/>
      <c r="B362" s="144"/>
      <c r="C362" s="221" t="s">
        <v>2913</v>
      </c>
      <c r="D362" s="221" t="s">
        <v>697</v>
      </c>
      <c r="E362" s="222" t="s">
        <v>6649</v>
      </c>
      <c r="F362" s="223" t="s">
        <v>6650</v>
      </c>
      <c r="G362" s="224" t="s">
        <v>879</v>
      </c>
      <c r="H362" s="225">
        <v>1595</v>
      </c>
      <c r="I362" s="226"/>
      <c r="J362" s="225">
        <f t="shared" si="79"/>
        <v>0</v>
      </c>
      <c r="K362" s="227"/>
      <c r="L362" s="228"/>
      <c r="M362" s="229" t="s">
        <v>1</v>
      </c>
      <c r="N362" s="230" t="s">
        <v>42</v>
      </c>
      <c r="O362" s="61"/>
      <c r="P362" s="185">
        <f t="shared" si="80"/>
        <v>0</v>
      </c>
      <c r="Q362" s="185">
        <v>0</v>
      </c>
      <c r="R362" s="185">
        <f t="shared" si="81"/>
        <v>0</v>
      </c>
      <c r="S362" s="185">
        <v>0</v>
      </c>
      <c r="T362" s="186">
        <f t="shared" si="82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7" t="s">
        <v>732</v>
      </c>
      <c r="AT362" s="187" t="s">
        <v>697</v>
      </c>
      <c r="AU362" s="187" t="s">
        <v>89</v>
      </c>
      <c r="AY362" s="18" t="s">
        <v>524</v>
      </c>
      <c r="BE362" s="105">
        <f t="shared" si="83"/>
        <v>0</v>
      </c>
      <c r="BF362" s="105">
        <f t="shared" si="84"/>
        <v>0</v>
      </c>
      <c r="BG362" s="105">
        <f t="shared" si="85"/>
        <v>0</v>
      </c>
      <c r="BH362" s="105">
        <f t="shared" si="86"/>
        <v>0</v>
      </c>
      <c r="BI362" s="105">
        <f t="shared" si="87"/>
        <v>0</v>
      </c>
      <c r="BJ362" s="18" t="s">
        <v>89</v>
      </c>
      <c r="BK362" s="188">
        <f t="shared" si="88"/>
        <v>0</v>
      </c>
      <c r="BL362" s="18" t="s">
        <v>644</v>
      </c>
      <c r="BM362" s="187" t="s">
        <v>4046</v>
      </c>
    </row>
    <row r="363" spans="1:65" s="2" customFormat="1" ht="21.75" customHeight="1">
      <c r="A363" s="35"/>
      <c r="B363" s="144"/>
      <c r="C363" s="221" t="s">
        <v>2917</v>
      </c>
      <c r="D363" s="221" t="s">
        <v>697</v>
      </c>
      <c r="E363" s="222" t="s">
        <v>6651</v>
      </c>
      <c r="F363" s="223" t="s">
        <v>6652</v>
      </c>
      <c r="G363" s="224" t="s">
        <v>879</v>
      </c>
      <c r="H363" s="225">
        <v>1595</v>
      </c>
      <c r="I363" s="226"/>
      <c r="J363" s="225">
        <f t="shared" si="79"/>
        <v>0</v>
      </c>
      <c r="K363" s="227"/>
      <c r="L363" s="228"/>
      <c r="M363" s="229" t="s">
        <v>1</v>
      </c>
      <c r="N363" s="230" t="s">
        <v>42</v>
      </c>
      <c r="O363" s="61"/>
      <c r="P363" s="185">
        <f t="shared" si="80"/>
        <v>0</v>
      </c>
      <c r="Q363" s="185">
        <v>0</v>
      </c>
      <c r="R363" s="185">
        <f t="shared" si="81"/>
        <v>0</v>
      </c>
      <c r="S363" s="185">
        <v>0</v>
      </c>
      <c r="T363" s="186">
        <f t="shared" si="82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7" t="s">
        <v>732</v>
      </c>
      <c r="AT363" s="187" t="s">
        <v>697</v>
      </c>
      <c r="AU363" s="187" t="s">
        <v>89</v>
      </c>
      <c r="AY363" s="18" t="s">
        <v>524</v>
      </c>
      <c r="BE363" s="105">
        <f t="shared" si="83"/>
        <v>0</v>
      </c>
      <c r="BF363" s="105">
        <f t="shared" si="84"/>
        <v>0</v>
      </c>
      <c r="BG363" s="105">
        <f t="shared" si="85"/>
        <v>0</v>
      </c>
      <c r="BH363" s="105">
        <f t="shared" si="86"/>
        <v>0</v>
      </c>
      <c r="BI363" s="105">
        <f t="shared" si="87"/>
        <v>0</v>
      </c>
      <c r="BJ363" s="18" t="s">
        <v>89</v>
      </c>
      <c r="BK363" s="188">
        <f t="shared" si="88"/>
        <v>0</v>
      </c>
      <c r="BL363" s="18" t="s">
        <v>644</v>
      </c>
      <c r="BM363" s="187" t="s">
        <v>4054</v>
      </c>
    </row>
    <row r="364" spans="1:65" s="2" customFormat="1" ht="21.75" customHeight="1">
      <c r="A364" s="35"/>
      <c r="B364" s="144"/>
      <c r="C364" s="221" t="s">
        <v>2951</v>
      </c>
      <c r="D364" s="221" t="s">
        <v>697</v>
      </c>
      <c r="E364" s="222" t="s">
        <v>6653</v>
      </c>
      <c r="F364" s="223" t="s">
        <v>6654</v>
      </c>
      <c r="G364" s="224" t="s">
        <v>879</v>
      </c>
      <c r="H364" s="225">
        <v>1595</v>
      </c>
      <c r="I364" s="226"/>
      <c r="J364" s="225">
        <f t="shared" si="79"/>
        <v>0</v>
      </c>
      <c r="K364" s="227"/>
      <c r="L364" s="228"/>
      <c r="M364" s="229" t="s">
        <v>1</v>
      </c>
      <c r="N364" s="230" t="s">
        <v>42</v>
      </c>
      <c r="O364" s="61"/>
      <c r="P364" s="185">
        <f t="shared" si="80"/>
        <v>0</v>
      </c>
      <c r="Q364" s="185">
        <v>0</v>
      </c>
      <c r="R364" s="185">
        <f t="shared" si="81"/>
        <v>0</v>
      </c>
      <c r="S364" s="185">
        <v>0</v>
      </c>
      <c r="T364" s="186">
        <f t="shared" si="82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7" t="s">
        <v>732</v>
      </c>
      <c r="AT364" s="187" t="s">
        <v>697</v>
      </c>
      <c r="AU364" s="187" t="s">
        <v>89</v>
      </c>
      <c r="AY364" s="18" t="s">
        <v>524</v>
      </c>
      <c r="BE364" s="105">
        <f t="shared" si="83"/>
        <v>0</v>
      </c>
      <c r="BF364" s="105">
        <f t="shared" si="84"/>
        <v>0</v>
      </c>
      <c r="BG364" s="105">
        <f t="shared" si="85"/>
        <v>0</v>
      </c>
      <c r="BH364" s="105">
        <f t="shared" si="86"/>
        <v>0</v>
      </c>
      <c r="BI364" s="105">
        <f t="shared" si="87"/>
        <v>0</v>
      </c>
      <c r="BJ364" s="18" t="s">
        <v>89</v>
      </c>
      <c r="BK364" s="188">
        <f t="shared" si="88"/>
        <v>0</v>
      </c>
      <c r="BL364" s="18" t="s">
        <v>644</v>
      </c>
      <c r="BM364" s="187" t="s">
        <v>4062</v>
      </c>
    </row>
    <row r="365" spans="1:65" s="2" customFormat="1" ht="16.5" customHeight="1">
      <c r="A365" s="35"/>
      <c r="B365" s="144"/>
      <c r="C365" s="221" t="s">
        <v>2958</v>
      </c>
      <c r="D365" s="221" t="s">
        <v>697</v>
      </c>
      <c r="E365" s="222" t="s">
        <v>6655</v>
      </c>
      <c r="F365" s="223" t="s">
        <v>6656</v>
      </c>
      <c r="G365" s="224" t="s">
        <v>879</v>
      </c>
      <c r="H365" s="225">
        <v>1595</v>
      </c>
      <c r="I365" s="226"/>
      <c r="J365" s="225">
        <f t="shared" si="79"/>
        <v>0</v>
      </c>
      <c r="K365" s="227"/>
      <c r="L365" s="228"/>
      <c r="M365" s="229" t="s">
        <v>1</v>
      </c>
      <c r="N365" s="230" t="s">
        <v>42</v>
      </c>
      <c r="O365" s="61"/>
      <c r="P365" s="185">
        <f t="shared" si="80"/>
        <v>0</v>
      </c>
      <c r="Q365" s="185">
        <v>0</v>
      </c>
      <c r="R365" s="185">
        <f t="shared" si="81"/>
        <v>0</v>
      </c>
      <c r="S365" s="185">
        <v>0</v>
      </c>
      <c r="T365" s="186">
        <f t="shared" si="82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7" t="s">
        <v>732</v>
      </c>
      <c r="AT365" s="187" t="s">
        <v>697</v>
      </c>
      <c r="AU365" s="187" t="s">
        <v>89</v>
      </c>
      <c r="AY365" s="18" t="s">
        <v>524</v>
      </c>
      <c r="BE365" s="105">
        <f t="shared" si="83"/>
        <v>0</v>
      </c>
      <c r="BF365" s="105">
        <f t="shared" si="84"/>
        <v>0</v>
      </c>
      <c r="BG365" s="105">
        <f t="shared" si="85"/>
        <v>0</v>
      </c>
      <c r="BH365" s="105">
        <f t="shared" si="86"/>
        <v>0</v>
      </c>
      <c r="BI365" s="105">
        <f t="shared" si="87"/>
        <v>0</v>
      </c>
      <c r="BJ365" s="18" t="s">
        <v>89</v>
      </c>
      <c r="BK365" s="188">
        <f t="shared" si="88"/>
        <v>0</v>
      </c>
      <c r="BL365" s="18" t="s">
        <v>644</v>
      </c>
      <c r="BM365" s="187" t="s">
        <v>4070</v>
      </c>
    </row>
    <row r="366" spans="1:65" s="2" customFormat="1" ht="21.75" customHeight="1">
      <c r="A366" s="35"/>
      <c r="B366" s="144"/>
      <c r="C366" s="221" t="s">
        <v>2967</v>
      </c>
      <c r="D366" s="221" t="s">
        <v>697</v>
      </c>
      <c r="E366" s="222" t="s">
        <v>6657</v>
      </c>
      <c r="F366" s="223" t="s">
        <v>6658</v>
      </c>
      <c r="G366" s="224" t="s">
        <v>879</v>
      </c>
      <c r="H366" s="225">
        <v>20</v>
      </c>
      <c r="I366" s="226"/>
      <c r="J366" s="225">
        <f t="shared" si="79"/>
        <v>0</v>
      </c>
      <c r="K366" s="227"/>
      <c r="L366" s="228"/>
      <c r="M366" s="229" t="s">
        <v>1</v>
      </c>
      <c r="N366" s="230" t="s">
        <v>42</v>
      </c>
      <c r="O366" s="61"/>
      <c r="P366" s="185">
        <f t="shared" si="80"/>
        <v>0</v>
      </c>
      <c r="Q366" s="185">
        <v>0</v>
      </c>
      <c r="R366" s="185">
        <f t="shared" si="81"/>
        <v>0</v>
      </c>
      <c r="S366" s="185">
        <v>0</v>
      </c>
      <c r="T366" s="186">
        <f t="shared" si="82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7" t="s">
        <v>732</v>
      </c>
      <c r="AT366" s="187" t="s">
        <v>697</v>
      </c>
      <c r="AU366" s="187" t="s">
        <v>89</v>
      </c>
      <c r="AY366" s="18" t="s">
        <v>524</v>
      </c>
      <c r="BE366" s="105">
        <f t="shared" si="83"/>
        <v>0</v>
      </c>
      <c r="BF366" s="105">
        <f t="shared" si="84"/>
        <v>0</v>
      </c>
      <c r="BG366" s="105">
        <f t="shared" si="85"/>
        <v>0</v>
      </c>
      <c r="BH366" s="105">
        <f t="shared" si="86"/>
        <v>0</v>
      </c>
      <c r="BI366" s="105">
        <f t="shared" si="87"/>
        <v>0</v>
      </c>
      <c r="BJ366" s="18" t="s">
        <v>89</v>
      </c>
      <c r="BK366" s="188">
        <f t="shared" si="88"/>
        <v>0</v>
      </c>
      <c r="BL366" s="18" t="s">
        <v>644</v>
      </c>
      <c r="BM366" s="187" t="s">
        <v>4078</v>
      </c>
    </row>
    <row r="367" spans="1:65" s="2" customFormat="1" ht="21.75" customHeight="1">
      <c r="A367" s="35"/>
      <c r="B367" s="144"/>
      <c r="C367" s="221" t="s">
        <v>2974</v>
      </c>
      <c r="D367" s="221" t="s">
        <v>697</v>
      </c>
      <c r="E367" s="222" t="s">
        <v>6659</v>
      </c>
      <c r="F367" s="223" t="s">
        <v>6660</v>
      </c>
      <c r="G367" s="224" t="s">
        <v>879</v>
      </c>
      <c r="H367" s="225">
        <v>20</v>
      </c>
      <c r="I367" s="226"/>
      <c r="J367" s="225">
        <f t="shared" si="79"/>
        <v>0</v>
      </c>
      <c r="K367" s="227"/>
      <c r="L367" s="228"/>
      <c r="M367" s="229" t="s">
        <v>1</v>
      </c>
      <c r="N367" s="230" t="s">
        <v>42</v>
      </c>
      <c r="O367" s="61"/>
      <c r="P367" s="185">
        <f t="shared" si="80"/>
        <v>0</v>
      </c>
      <c r="Q367" s="185">
        <v>0</v>
      </c>
      <c r="R367" s="185">
        <f t="shared" si="81"/>
        <v>0</v>
      </c>
      <c r="S367" s="185">
        <v>0</v>
      </c>
      <c r="T367" s="186">
        <f t="shared" si="82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7" t="s">
        <v>732</v>
      </c>
      <c r="AT367" s="187" t="s">
        <v>697</v>
      </c>
      <c r="AU367" s="187" t="s">
        <v>89</v>
      </c>
      <c r="AY367" s="18" t="s">
        <v>524</v>
      </c>
      <c r="BE367" s="105">
        <f t="shared" si="83"/>
        <v>0</v>
      </c>
      <c r="BF367" s="105">
        <f t="shared" si="84"/>
        <v>0</v>
      </c>
      <c r="BG367" s="105">
        <f t="shared" si="85"/>
        <v>0</v>
      </c>
      <c r="BH367" s="105">
        <f t="shared" si="86"/>
        <v>0</v>
      </c>
      <c r="BI367" s="105">
        <f t="shared" si="87"/>
        <v>0</v>
      </c>
      <c r="BJ367" s="18" t="s">
        <v>89</v>
      </c>
      <c r="BK367" s="188">
        <f t="shared" si="88"/>
        <v>0</v>
      </c>
      <c r="BL367" s="18" t="s">
        <v>644</v>
      </c>
      <c r="BM367" s="187" t="s">
        <v>4086</v>
      </c>
    </row>
    <row r="368" spans="1:65" s="2" customFormat="1" ht="21.75" customHeight="1">
      <c r="A368" s="35"/>
      <c r="B368" s="144"/>
      <c r="C368" s="221" t="s">
        <v>3003</v>
      </c>
      <c r="D368" s="221" t="s">
        <v>697</v>
      </c>
      <c r="E368" s="222" t="s">
        <v>6661</v>
      </c>
      <c r="F368" s="223" t="s">
        <v>6662</v>
      </c>
      <c r="G368" s="224" t="s">
        <v>879</v>
      </c>
      <c r="H368" s="225">
        <v>120</v>
      </c>
      <c r="I368" s="226"/>
      <c r="J368" s="225">
        <f t="shared" si="79"/>
        <v>0</v>
      </c>
      <c r="K368" s="227"/>
      <c r="L368" s="228"/>
      <c r="M368" s="229" t="s">
        <v>1</v>
      </c>
      <c r="N368" s="230" t="s">
        <v>42</v>
      </c>
      <c r="O368" s="61"/>
      <c r="P368" s="185">
        <f t="shared" si="80"/>
        <v>0</v>
      </c>
      <c r="Q368" s="185">
        <v>0</v>
      </c>
      <c r="R368" s="185">
        <f t="shared" si="81"/>
        <v>0</v>
      </c>
      <c r="S368" s="185">
        <v>0</v>
      </c>
      <c r="T368" s="186">
        <f t="shared" si="82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7" t="s">
        <v>732</v>
      </c>
      <c r="AT368" s="187" t="s">
        <v>697</v>
      </c>
      <c r="AU368" s="187" t="s">
        <v>89</v>
      </c>
      <c r="AY368" s="18" t="s">
        <v>524</v>
      </c>
      <c r="BE368" s="105">
        <f t="shared" si="83"/>
        <v>0</v>
      </c>
      <c r="BF368" s="105">
        <f t="shared" si="84"/>
        <v>0</v>
      </c>
      <c r="BG368" s="105">
        <f t="shared" si="85"/>
        <v>0</v>
      </c>
      <c r="BH368" s="105">
        <f t="shared" si="86"/>
        <v>0</v>
      </c>
      <c r="BI368" s="105">
        <f t="shared" si="87"/>
        <v>0</v>
      </c>
      <c r="BJ368" s="18" t="s">
        <v>89</v>
      </c>
      <c r="BK368" s="188">
        <f t="shared" si="88"/>
        <v>0</v>
      </c>
      <c r="BL368" s="18" t="s">
        <v>644</v>
      </c>
      <c r="BM368" s="187" t="s">
        <v>4094</v>
      </c>
    </row>
    <row r="369" spans="1:65" s="2" customFormat="1" ht="21.75" customHeight="1">
      <c r="A369" s="35"/>
      <c r="B369" s="144"/>
      <c r="C369" s="221" t="s">
        <v>3008</v>
      </c>
      <c r="D369" s="221" t="s">
        <v>697</v>
      </c>
      <c r="E369" s="222" t="s">
        <v>6663</v>
      </c>
      <c r="F369" s="223" t="s">
        <v>6664</v>
      </c>
      <c r="G369" s="224" t="s">
        <v>879</v>
      </c>
      <c r="H369" s="225">
        <v>20</v>
      </c>
      <c r="I369" s="226"/>
      <c r="J369" s="225">
        <f t="shared" si="79"/>
        <v>0</v>
      </c>
      <c r="K369" s="227"/>
      <c r="L369" s="228"/>
      <c r="M369" s="229" t="s">
        <v>1</v>
      </c>
      <c r="N369" s="230" t="s">
        <v>42</v>
      </c>
      <c r="O369" s="61"/>
      <c r="P369" s="185">
        <f t="shared" si="80"/>
        <v>0</v>
      </c>
      <c r="Q369" s="185">
        <v>0</v>
      </c>
      <c r="R369" s="185">
        <f t="shared" si="81"/>
        <v>0</v>
      </c>
      <c r="S369" s="185">
        <v>0</v>
      </c>
      <c r="T369" s="186">
        <f t="shared" si="82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7" t="s">
        <v>732</v>
      </c>
      <c r="AT369" s="187" t="s">
        <v>697</v>
      </c>
      <c r="AU369" s="187" t="s">
        <v>89</v>
      </c>
      <c r="AY369" s="18" t="s">
        <v>524</v>
      </c>
      <c r="BE369" s="105">
        <f t="shared" si="83"/>
        <v>0</v>
      </c>
      <c r="BF369" s="105">
        <f t="shared" si="84"/>
        <v>0</v>
      </c>
      <c r="BG369" s="105">
        <f t="shared" si="85"/>
        <v>0</v>
      </c>
      <c r="BH369" s="105">
        <f t="shared" si="86"/>
        <v>0</v>
      </c>
      <c r="BI369" s="105">
        <f t="shared" si="87"/>
        <v>0</v>
      </c>
      <c r="BJ369" s="18" t="s">
        <v>89</v>
      </c>
      <c r="BK369" s="188">
        <f t="shared" si="88"/>
        <v>0</v>
      </c>
      <c r="BL369" s="18" t="s">
        <v>644</v>
      </c>
      <c r="BM369" s="187" t="s">
        <v>4102</v>
      </c>
    </row>
    <row r="370" spans="1:65" s="2" customFormat="1" ht="21.75" customHeight="1">
      <c r="A370" s="35"/>
      <c r="B370" s="144"/>
      <c r="C370" s="221" t="s">
        <v>3017</v>
      </c>
      <c r="D370" s="221" t="s">
        <v>697</v>
      </c>
      <c r="E370" s="222" t="s">
        <v>6665</v>
      </c>
      <c r="F370" s="223" t="s">
        <v>6666</v>
      </c>
      <c r="G370" s="224" t="s">
        <v>879</v>
      </c>
      <c r="H370" s="225">
        <v>80</v>
      </c>
      <c r="I370" s="226"/>
      <c r="J370" s="225">
        <f t="shared" si="79"/>
        <v>0</v>
      </c>
      <c r="K370" s="227"/>
      <c r="L370" s="228"/>
      <c r="M370" s="229" t="s">
        <v>1</v>
      </c>
      <c r="N370" s="230" t="s">
        <v>42</v>
      </c>
      <c r="O370" s="61"/>
      <c r="P370" s="185">
        <f t="shared" si="80"/>
        <v>0</v>
      </c>
      <c r="Q370" s="185">
        <v>0</v>
      </c>
      <c r="R370" s="185">
        <f t="shared" si="81"/>
        <v>0</v>
      </c>
      <c r="S370" s="185">
        <v>0</v>
      </c>
      <c r="T370" s="186">
        <f t="shared" si="82"/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7" t="s">
        <v>732</v>
      </c>
      <c r="AT370" s="187" t="s">
        <v>697</v>
      </c>
      <c r="AU370" s="187" t="s">
        <v>89</v>
      </c>
      <c r="AY370" s="18" t="s">
        <v>524</v>
      </c>
      <c r="BE370" s="105">
        <f t="shared" si="83"/>
        <v>0</v>
      </c>
      <c r="BF370" s="105">
        <f t="shared" si="84"/>
        <v>0</v>
      </c>
      <c r="BG370" s="105">
        <f t="shared" si="85"/>
        <v>0</v>
      </c>
      <c r="BH370" s="105">
        <f t="shared" si="86"/>
        <v>0</v>
      </c>
      <c r="BI370" s="105">
        <f t="shared" si="87"/>
        <v>0</v>
      </c>
      <c r="BJ370" s="18" t="s">
        <v>89</v>
      </c>
      <c r="BK370" s="188">
        <f t="shared" si="88"/>
        <v>0</v>
      </c>
      <c r="BL370" s="18" t="s">
        <v>644</v>
      </c>
      <c r="BM370" s="187" t="s">
        <v>4110</v>
      </c>
    </row>
    <row r="371" spans="1:65" s="2" customFormat="1" ht="21.75" customHeight="1">
      <c r="A371" s="35"/>
      <c r="B371" s="144"/>
      <c r="C371" s="221" t="s">
        <v>3023</v>
      </c>
      <c r="D371" s="221" t="s">
        <v>697</v>
      </c>
      <c r="E371" s="222" t="s">
        <v>6667</v>
      </c>
      <c r="F371" s="223" t="s">
        <v>6668</v>
      </c>
      <c r="G371" s="224" t="s">
        <v>879</v>
      </c>
      <c r="H371" s="225">
        <v>20</v>
      </c>
      <c r="I371" s="226"/>
      <c r="J371" s="225">
        <f t="shared" si="79"/>
        <v>0</v>
      </c>
      <c r="K371" s="227"/>
      <c r="L371" s="228"/>
      <c r="M371" s="229" t="s">
        <v>1</v>
      </c>
      <c r="N371" s="230" t="s">
        <v>42</v>
      </c>
      <c r="O371" s="61"/>
      <c r="P371" s="185">
        <f t="shared" si="80"/>
        <v>0</v>
      </c>
      <c r="Q371" s="185">
        <v>0</v>
      </c>
      <c r="R371" s="185">
        <f t="shared" si="81"/>
        <v>0</v>
      </c>
      <c r="S371" s="185">
        <v>0</v>
      </c>
      <c r="T371" s="186">
        <f t="shared" si="82"/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7" t="s">
        <v>732</v>
      </c>
      <c r="AT371" s="187" t="s">
        <v>697</v>
      </c>
      <c r="AU371" s="187" t="s">
        <v>89</v>
      </c>
      <c r="AY371" s="18" t="s">
        <v>524</v>
      </c>
      <c r="BE371" s="105">
        <f t="shared" si="83"/>
        <v>0</v>
      </c>
      <c r="BF371" s="105">
        <f t="shared" si="84"/>
        <v>0</v>
      </c>
      <c r="BG371" s="105">
        <f t="shared" si="85"/>
        <v>0</v>
      </c>
      <c r="BH371" s="105">
        <f t="shared" si="86"/>
        <v>0</v>
      </c>
      <c r="BI371" s="105">
        <f t="shared" si="87"/>
        <v>0</v>
      </c>
      <c r="BJ371" s="18" t="s">
        <v>89</v>
      </c>
      <c r="BK371" s="188">
        <f t="shared" si="88"/>
        <v>0</v>
      </c>
      <c r="BL371" s="18" t="s">
        <v>644</v>
      </c>
      <c r="BM371" s="187" t="s">
        <v>4118</v>
      </c>
    </row>
    <row r="372" spans="1:65" s="2" customFormat="1" ht="21.75" customHeight="1">
      <c r="A372" s="35"/>
      <c r="B372" s="144"/>
      <c r="C372" s="176" t="s">
        <v>3028</v>
      </c>
      <c r="D372" s="176" t="s">
        <v>526</v>
      </c>
      <c r="E372" s="177" t="s">
        <v>4328</v>
      </c>
      <c r="F372" s="178" t="s">
        <v>4329</v>
      </c>
      <c r="G372" s="179" t="s">
        <v>2954</v>
      </c>
      <c r="H372" s="181"/>
      <c r="I372" s="181"/>
      <c r="J372" s="180">
        <f t="shared" si="79"/>
        <v>0</v>
      </c>
      <c r="K372" s="182"/>
      <c r="L372" s="36"/>
      <c r="M372" s="242" t="s">
        <v>1</v>
      </c>
      <c r="N372" s="243" t="s">
        <v>42</v>
      </c>
      <c r="O372" s="239"/>
      <c r="P372" s="240">
        <f t="shared" si="80"/>
        <v>0</v>
      </c>
      <c r="Q372" s="240">
        <v>0</v>
      </c>
      <c r="R372" s="240">
        <f t="shared" si="81"/>
        <v>0</v>
      </c>
      <c r="S372" s="240">
        <v>0</v>
      </c>
      <c r="T372" s="241">
        <f t="shared" si="82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7" t="s">
        <v>644</v>
      </c>
      <c r="AT372" s="187" t="s">
        <v>526</v>
      </c>
      <c r="AU372" s="187" t="s">
        <v>89</v>
      </c>
      <c r="AY372" s="18" t="s">
        <v>524</v>
      </c>
      <c r="BE372" s="105">
        <f t="shared" si="83"/>
        <v>0</v>
      </c>
      <c r="BF372" s="105">
        <f t="shared" si="84"/>
        <v>0</v>
      </c>
      <c r="BG372" s="105">
        <f t="shared" si="85"/>
        <v>0</v>
      </c>
      <c r="BH372" s="105">
        <f t="shared" si="86"/>
        <v>0</v>
      </c>
      <c r="BI372" s="105">
        <f t="shared" si="87"/>
        <v>0</v>
      </c>
      <c r="BJ372" s="18" t="s">
        <v>89</v>
      </c>
      <c r="BK372" s="188">
        <f t="shared" si="88"/>
        <v>0</v>
      </c>
      <c r="BL372" s="18" t="s">
        <v>644</v>
      </c>
      <c r="BM372" s="187" t="s">
        <v>4126</v>
      </c>
    </row>
    <row r="373" spans="1:65" s="2" customFormat="1" ht="6.9" customHeight="1">
      <c r="A373" s="35"/>
      <c r="B373" s="50"/>
      <c r="C373" s="51"/>
      <c r="D373" s="51"/>
      <c r="E373" s="51"/>
      <c r="F373" s="51"/>
      <c r="G373" s="51"/>
      <c r="H373" s="51"/>
      <c r="I373" s="51"/>
      <c r="J373" s="51"/>
      <c r="K373" s="51"/>
      <c r="L373" s="36"/>
      <c r="M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</row>
  </sheetData>
  <autoFilter ref="C140:K372" xr:uid="{00000000-0009-0000-0000-000006000000}"/>
  <mergeCells count="17">
    <mergeCell ref="E20:H20"/>
    <mergeCell ref="E29:H29"/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803"/>
  <sheetViews>
    <sheetView showGridLines="0" topLeftCell="A44" workbookViewId="0">
      <selection activeCell="C1315" sqref="C1315:J131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110</v>
      </c>
      <c r="AZ2" s="112" t="s">
        <v>165</v>
      </c>
      <c r="BA2" s="112" t="s">
        <v>166</v>
      </c>
      <c r="BB2" s="112" t="s">
        <v>1</v>
      </c>
      <c r="BC2" s="112" t="s">
        <v>167</v>
      </c>
      <c r="BD2" s="112" t="s">
        <v>89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112" t="s">
        <v>168</v>
      </c>
      <c r="BA3" s="112" t="s">
        <v>169</v>
      </c>
      <c r="BB3" s="112" t="s">
        <v>1</v>
      </c>
      <c r="BC3" s="112" t="s">
        <v>170</v>
      </c>
      <c r="BD3" s="112" t="s">
        <v>89</v>
      </c>
    </row>
    <row r="4" spans="1:5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  <c r="AZ4" s="112" t="s">
        <v>172</v>
      </c>
      <c r="BA4" s="112" t="s">
        <v>173</v>
      </c>
      <c r="BB4" s="112" t="s">
        <v>1</v>
      </c>
      <c r="BC4" s="112" t="s">
        <v>6669</v>
      </c>
      <c r="BD4" s="112" t="s">
        <v>89</v>
      </c>
    </row>
    <row r="5" spans="1:56" s="1" customFormat="1" ht="6.9" customHeight="1">
      <c r="B5" s="21"/>
      <c r="L5" s="21"/>
      <c r="AZ5" s="112" t="s">
        <v>175</v>
      </c>
      <c r="BA5" s="112" t="s">
        <v>176</v>
      </c>
      <c r="BB5" s="112" t="s">
        <v>1</v>
      </c>
      <c r="BC5" s="112" t="s">
        <v>6670</v>
      </c>
      <c r="BD5" s="112" t="s">
        <v>89</v>
      </c>
    </row>
    <row r="6" spans="1:56" s="1" customFormat="1" ht="12" customHeight="1">
      <c r="B6" s="21"/>
      <c r="D6" s="28" t="s">
        <v>14</v>
      </c>
      <c r="L6" s="21"/>
      <c r="AZ6" s="112" t="s">
        <v>178</v>
      </c>
      <c r="BA6" s="112" t="s">
        <v>179</v>
      </c>
      <c r="BB6" s="112" t="s">
        <v>1</v>
      </c>
      <c r="BC6" s="112" t="s">
        <v>6671</v>
      </c>
      <c r="BD6" s="112" t="s">
        <v>89</v>
      </c>
    </row>
    <row r="7" spans="1:5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  <c r="AZ7" s="112" t="s">
        <v>180</v>
      </c>
      <c r="BA7" s="112" t="s">
        <v>181</v>
      </c>
      <c r="BB7" s="112" t="s">
        <v>1</v>
      </c>
      <c r="BC7" s="112" t="s">
        <v>6672</v>
      </c>
      <c r="BD7" s="112" t="s">
        <v>89</v>
      </c>
    </row>
    <row r="8" spans="1:56" s="1" customFormat="1" ht="12" customHeight="1">
      <c r="B8" s="21"/>
      <c r="D8" s="28" t="s">
        <v>183</v>
      </c>
      <c r="L8" s="21"/>
      <c r="AZ8" s="112" t="s">
        <v>184</v>
      </c>
      <c r="BA8" s="112" t="s">
        <v>185</v>
      </c>
      <c r="BB8" s="112" t="s">
        <v>1</v>
      </c>
      <c r="BC8" s="112" t="s">
        <v>6673</v>
      </c>
      <c r="BD8" s="112" t="s">
        <v>89</v>
      </c>
    </row>
    <row r="9" spans="1:56" s="2" customFormat="1" ht="16.5" customHeight="1">
      <c r="A9" s="35"/>
      <c r="B9" s="36"/>
      <c r="C9" s="35"/>
      <c r="D9" s="35"/>
      <c r="E9" s="331" t="s">
        <v>6674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188</v>
      </c>
      <c r="BA9" s="112" t="s">
        <v>189</v>
      </c>
      <c r="BB9" s="112" t="s">
        <v>1</v>
      </c>
      <c r="BC9" s="112" t="s">
        <v>190</v>
      </c>
      <c r="BD9" s="112" t="s">
        <v>89</v>
      </c>
    </row>
    <row r="10" spans="1:5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192</v>
      </c>
      <c r="BA10" s="112" t="s">
        <v>193</v>
      </c>
      <c r="BB10" s="112" t="s">
        <v>1</v>
      </c>
      <c r="BC10" s="112" t="s">
        <v>194</v>
      </c>
      <c r="BD10" s="112" t="s">
        <v>89</v>
      </c>
    </row>
    <row r="11" spans="1:56" s="2" customFormat="1" ht="16.5" customHeight="1">
      <c r="A11" s="35"/>
      <c r="B11" s="36"/>
      <c r="C11" s="35"/>
      <c r="D11" s="35"/>
      <c r="E11" s="293" t="s">
        <v>6675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196</v>
      </c>
      <c r="BA11" s="112" t="s">
        <v>197</v>
      </c>
      <c r="BB11" s="112" t="s">
        <v>1</v>
      </c>
      <c r="BC11" s="112" t="s">
        <v>198</v>
      </c>
      <c r="BD11" s="112" t="s">
        <v>89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199</v>
      </c>
      <c r="BA12" s="112" t="s">
        <v>200</v>
      </c>
      <c r="BB12" s="112" t="s">
        <v>1</v>
      </c>
      <c r="BC12" s="112" t="s">
        <v>201</v>
      </c>
      <c r="BD12" s="112" t="s">
        <v>89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202</v>
      </c>
      <c r="BA13" s="112" t="s">
        <v>203</v>
      </c>
      <c r="BB13" s="112" t="s">
        <v>1</v>
      </c>
      <c r="BC13" s="112" t="s">
        <v>204</v>
      </c>
      <c r="BD13" s="112" t="s">
        <v>89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205</v>
      </c>
      <c r="BA14" s="112" t="s">
        <v>206</v>
      </c>
      <c r="BB14" s="112" t="s">
        <v>1</v>
      </c>
      <c r="BC14" s="112" t="s">
        <v>207</v>
      </c>
      <c r="BD14" s="112" t="s">
        <v>89</v>
      </c>
    </row>
    <row r="15" spans="1:5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2973</v>
      </c>
      <c r="BA15" s="112" t="s">
        <v>6676</v>
      </c>
      <c r="BB15" s="112" t="s">
        <v>1</v>
      </c>
      <c r="BC15" s="112" t="s">
        <v>6677</v>
      </c>
      <c r="BD15" s="112" t="s">
        <v>89</v>
      </c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211</v>
      </c>
      <c r="BA16" s="112" t="s">
        <v>212</v>
      </c>
      <c r="BB16" s="112" t="s">
        <v>1</v>
      </c>
      <c r="BC16" s="112" t="s">
        <v>6678</v>
      </c>
      <c r="BD16" s="112" t="s">
        <v>89</v>
      </c>
    </row>
    <row r="17" spans="1:56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229</v>
      </c>
      <c r="BA17" s="112" t="s">
        <v>230</v>
      </c>
      <c r="BB17" s="112" t="s">
        <v>1</v>
      </c>
      <c r="BC17" s="112" t="s">
        <v>6679</v>
      </c>
      <c r="BD17" s="112" t="s">
        <v>89</v>
      </c>
    </row>
    <row r="18" spans="1:56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6680</v>
      </c>
      <c r="BA18" s="112" t="s">
        <v>233</v>
      </c>
      <c r="BB18" s="112" t="s">
        <v>1</v>
      </c>
      <c r="BC18" s="112" t="s">
        <v>6681</v>
      </c>
      <c r="BD18" s="112" t="s">
        <v>89</v>
      </c>
    </row>
    <row r="19" spans="1:56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6682</v>
      </c>
      <c r="BA19" s="112" t="s">
        <v>233</v>
      </c>
      <c r="BB19" s="112" t="s">
        <v>1</v>
      </c>
      <c r="BC19" s="112" t="s">
        <v>6683</v>
      </c>
      <c r="BD19" s="112" t="s">
        <v>89</v>
      </c>
    </row>
    <row r="20" spans="1:56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6684</v>
      </c>
      <c r="BA20" s="112" t="s">
        <v>6685</v>
      </c>
      <c r="BB20" s="112" t="s">
        <v>1</v>
      </c>
      <c r="BC20" s="112" t="s">
        <v>6686</v>
      </c>
      <c r="BD20" s="112" t="s">
        <v>89</v>
      </c>
    </row>
    <row r="21" spans="1:56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6687</v>
      </c>
      <c r="BA21" s="112" t="s">
        <v>251</v>
      </c>
      <c r="BB21" s="112" t="s">
        <v>1</v>
      </c>
      <c r="BC21" s="112" t="s">
        <v>6688</v>
      </c>
      <c r="BD21" s="112" t="s">
        <v>89</v>
      </c>
    </row>
    <row r="22" spans="1:56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6689</v>
      </c>
      <c r="BA22" s="112" t="s">
        <v>258</v>
      </c>
      <c r="BB22" s="112" t="s">
        <v>1</v>
      </c>
      <c r="BC22" s="112" t="s">
        <v>6690</v>
      </c>
      <c r="BD22" s="112" t="s">
        <v>89</v>
      </c>
    </row>
    <row r="23" spans="1:56" s="2" customFormat="1" ht="18" customHeight="1">
      <c r="A23" s="35"/>
      <c r="B23" s="36"/>
      <c r="C23" s="35"/>
      <c r="D23" s="35"/>
      <c r="E23" s="26" t="s">
        <v>29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6691</v>
      </c>
      <c r="BA23" s="112" t="s">
        <v>6692</v>
      </c>
      <c r="BB23" s="112" t="s">
        <v>1</v>
      </c>
      <c r="BC23" s="112" t="s">
        <v>6693</v>
      </c>
      <c r="BD23" s="112" t="s">
        <v>89</v>
      </c>
    </row>
    <row r="24" spans="1:56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265</v>
      </c>
      <c r="BA24" s="112" t="s">
        <v>266</v>
      </c>
      <c r="BB24" s="112" t="s">
        <v>1</v>
      </c>
      <c r="BC24" s="112" t="s">
        <v>76</v>
      </c>
      <c r="BD24" s="112" t="s">
        <v>89</v>
      </c>
    </row>
    <row r="25" spans="1:56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6694</v>
      </c>
      <c r="BA25" s="112" t="s">
        <v>6695</v>
      </c>
      <c r="BB25" s="112" t="s">
        <v>1</v>
      </c>
      <c r="BC25" s="112" t="s">
        <v>6696</v>
      </c>
      <c r="BD25" s="112" t="s">
        <v>89</v>
      </c>
    </row>
    <row r="26" spans="1:56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271</v>
      </c>
      <c r="BA26" s="112" t="s">
        <v>272</v>
      </c>
      <c r="BB26" s="112" t="s">
        <v>1</v>
      </c>
      <c r="BC26" s="112" t="s">
        <v>6697</v>
      </c>
      <c r="BD26" s="112" t="s">
        <v>89</v>
      </c>
    </row>
    <row r="27" spans="1:56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277</v>
      </c>
      <c r="BA27" s="112" t="s">
        <v>278</v>
      </c>
      <c r="BB27" s="112" t="s">
        <v>1</v>
      </c>
      <c r="BC27" s="112" t="s">
        <v>76</v>
      </c>
      <c r="BD27" s="112" t="s">
        <v>89</v>
      </c>
    </row>
    <row r="28" spans="1:56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280</v>
      </c>
      <c r="BA28" s="112" t="s">
        <v>281</v>
      </c>
      <c r="BB28" s="112" t="s">
        <v>1</v>
      </c>
      <c r="BC28" s="112" t="s">
        <v>76</v>
      </c>
      <c r="BD28" s="112" t="s">
        <v>89</v>
      </c>
    </row>
    <row r="29" spans="1:56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117" t="s">
        <v>283</v>
      </c>
      <c r="BA29" s="117" t="s">
        <v>284</v>
      </c>
      <c r="BB29" s="117" t="s">
        <v>1</v>
      </c>
      <c r="BC29" s="117" t="s">
        <v>76</v>
      </c>
      <c r="BD29" s="117" t="s">
        <v>89</v>
      </c>
    </row>
    <row r="30" spans="1:56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286</v>
      </c>
      <c r="BA30" s="112" t="s">
        <v>287</v>
      </c>
      <c r="BB30" s="112" t="s">
        <v>1</v>
      </c>
      <c r="BC30" s="112" t="s">
        <v>6698</v>
      </c>
      <c r="BD30" s="112" t="s">
        <v>89</v>
      </c>
    </row>
    <row r="31" spans="1:56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289</v>
      </c>
      <c r="BA31" s="112" t="s">
        <v>290</v>
      </c>
      <c r="BB31" s="112" t="s">
        <v>1</v>
      </c>
      <c r="BC31" s="112" t="s">
        <v>6699</v>
      </c>
      <c r="BD31" s="112" t="s">
        <v>89</v>
      </c>
    </row>
    <row r="32" spans="1:56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292</v>
      </c>
      <c r="BA32" s="112" t="s">
        <v>293</v>
      </c>
      <c r="BB32" s="112" t="s">
        <v>1</v>
      </c>
      <c r="BC32" s="112" t="s">
        <v>76</v>
      </c>
      <c r="BD32" s="112" t="s">
        <v>89</v>
      </c>
    </row>
    <row r="33" spans="1:56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J128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295</v>
      </c>
      <c r="BA33" s="112" t="s">
        <v>296</v>
      </c>
      <c r="BB33" s="112" t="s">
        <v>1</v>
      </c>
      <c r="BC33" s="112" t="s">
        <v>76</v>
      </c>
      <c r="BD33" s="112" t="s">
        <v>89</v>
      </c>
    </row>
    <row r="34" spans="1:56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298</v>
      </c>
      <c r="BA34" s="112" t="s">
        <v>299</v>
      </c>
      <c r="BB34" s="112" t="s">
        <v>1</v>
      </c>
      <c r="BC34" s="112" t="s">
        <v>76</v>
      </c>
      <c r="BD34" s="112" t="s">
        <v>89</v>
      </c>
    </row>
    <row r="35" spans="1:56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301</v>
      </c>
      <c r="BA35" s="112" t="s">
        <v>302</v>
      </c>
      <c r="BB35" s="112" t="s">
        <v>1</v>
      </c>
      <c r="BC35" s="112" t="s">
        <v>76</v>
      </c>
      <c r="BD35" s="112" t="s">
        <v>89</v>
      </c>
    </row>
    <row r="36" spans="1:56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304</v>
      </c>
      <c r="BA36" s="112" t="s">
        <v>305</v>
      </c>
      <c r="BB36" s="112" t="s">
        <v>1</v>
      </c>
      <c r="BC36" s="112" t="s">
        <v>76</v>
      </c>
      <c r="BD36" s="112" t="s">
        <v>89</v>
      </c>
    </row>
    <row r="37" spans="1:56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ROUND((SUM(BE128:BE135) + SUM(BE157:BE1802)),  2)</f>
        <v>0</v>
      </c>
      <c r="G37" s="35"/>
      <c r="H37" s="35"/>
      <c r="I37" s="121">
        <v>0.2</v>
      </c>
      <c r="J37" s="120">
        <f>ROUND(((SUM(BE128:BE135) + SUM(BE157:BE1802))*I37),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307</v>
      </c>
      <c r="BA37" s="112" t="s">
        <v>308</v>
      </c>
      <c r="BB37" s="112" t="s">
        <v>1</v>
      </c>
      <c r="BC37" s="112" t="s">
        <v>76</v>
      </c>
      <c r="BD37" s="112" t="s">
        <v>89</v>
      </c>
    </row>
    <row r="38" spans="1:56" s="2" customFormat="1" ht="14.4" customHeight="1">
      <c r="A38" s="35"/>
      <c r="B38" s="36"/>
      <c r="C38" s="35"/>
      <c r="D38" s="35"/>
      <c r="E38" s="28" t="s">
        <v>42</v>
      </c>
      <c r="F38" s="120">
        <f>ROUND((SUM(BF128:BF135) + SUM(BF157:BF1802)),  2)</f>
        <v>0</v>
      </c>
      <c r="G38" s="35"/>
      <c r="H38" s="35"/>
      <c r="I38" s="121">
        <v>0.2</v>
      </c>
      <c r="J38" s="120">
        <f>ROUND(((SUM(BF128:BF135) + SUM(BF157:BF1802))*I38),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310</v>
      </c>
      <c r="BA38" s="112" t="s">
        <v>311</v>
      </c>
      <c r="BB38" s="112" t="s">
        <v>1</v>
      </c>
      <c r="BC38" s="112" t="s">
        <v>76</v>
      </c>
      <c r="BD38" s="112" t="s">
        <v>89</v>
      </c>
    </row>
    <row r="39" spans="1:56" s="2" customFormat="1" ht="14.4" hidden="1" customHeight="1">
      <c r="A39" s="35"/>
      <c r="B39" s="36"/>
      <c r="C39" s="35"/>
      <c r="D39" s="35"/>
      <c r="E39" s="28" t="s">
        <v>43</v>
      </c>
      <c r="F39" s="120">
        <f>ROUND((SUM(BG128:BG135) + SUM(BG157:BG1802)),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313</v>
      </c>
      <c r="BA39" s="112" t="s">
        <v>314</v>
      </c>
      <c r="BB39" s="112" t="s">
        <v>1</v>
      </c>
      <c r="BC39" s="112" t="s">
        <v>315</v>
      </c>
      <c r="BD39" s="112" t="s">
        <v>89</v>
      </c>
    </row>
    <row r="40" spans="1:56" s="2" customFormat="1" ht="14.4" hidden="1" customHeight="1">
      <c r="A40" s="35"/>
      <c r="B40" s="36"/>
      <c r="C40" s="35"/>
      <c r="D40" s="35"/>
      <c r="E40" s="28" t="s">
        <v>44</v>
      </c>
      <c r="F40" s="120">
        <f>ROUND((SUM(BH128:BH135) + SUM(BH157:BH1802)),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316</v>
      </c>
      <c r="BA40" s="112" t="s">
        <v>317</v>
      </c>
      <c r="BB40" s="112" t="s">
        <v>1</v>
      </c>
      <c r="BC40" s="112" t="s">
        <v>76</v>
      </c>
      <c r="BD40" s="112" t="s">
        <v>89</v>
      </c>
    </row>
    <row r="41" spans="1:56" s="2" customFormat="1" ht="14.4" hidden="1" customHeight="1">
      <c r="A41" s="35"/>
      <c r="B41" s="36"/>
      <c r="C41" s="35"/>
      <c r="D41" s="35"/>
      <c r="E41" s="28" t="s">
        <v>45</v>
      </c>
      <c r="F41" s="120">
        <f>ROUND((SUM(BI128:BI135) + SUM(BI157:BI1802)),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319</v>
      </c>
      <c r="BA41" s="112" t="s">
        <v>320</v>
      </c>
      <c r="BB41" s="112" t="s">
        <v>1</v>
      </c>
      <c r="BC41" s="112" t="s">
        <v>6700</v>
      </c>
      <c r="BD41" s="112" t="s">
        <v>89</v>
      </c>
    </row>
    <row r="42" spans="1:56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6701</v>
      </c>
      <c r="BA42" s="112" t="s">
        <v>323</v>
      </c>
      <c r="BB42" s="112" t="s">
        <v>1</v>
      </c>
      <c r="BC42" s="112" t="s">
        <v>6702</v>
      </c>
      <c r="BD42" s="112" t="s">
        <v>89</v>
      </c>
    </row>
    <row r="43" spans="1:56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325</v>
      </c>
      <c r="BA43" s="112" t="s">
        <v>6703</v>
      </c>
      <c r="BB43" s="112" t="s">
        <v>1</v>
      </c>
      <c r="BC43" s="112" t="s">
        <v>6704</v>
      </c>
      <c r="BD43" s="112" t="s">
        <v>89</v>
      </c>
    </row>
    <row r="44" spans="1:56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6705</v>
      </c>
      <c r="BA44" s="112" t="s">
        <v>6706</v>
      </c>
      <c r="BB44" s="112" t="s">
        <v>1</v>
      </c>
      <c r="BC44" s="112" t="s">
        <v>6707</v>
      </c>
      <c r="BD44" s="112" t="s">
        <v>89</v>
      </c>
    </row>
    <row r="45" spans="1:56" s="1" customFormat="1" ht="14.4" customHeight="1">
      <c r="B45" s="21"/>
      <c r="L45" s="21"/>
      <c r="AZ45" s="112" t="s">
        <v>6708</v>
      </c>
      <c r="BA45" s="112" t="s">
        <v>6709</v>
      </c>
      <c r="BB45" s="112" t="s">
        <v>1</v>
      </c>
      <c r="BC45" s="112" t="s">
        <v>6710</v>
      </c>
      <c r="BD45" s="112" t="s">
        <v>89</v>
      </c>
    </row>
    <row r="46" spans="1:56" s="1" customFormat="1" ht="14.4" customHeight="1">
      <c r="B46" s="21"/>
      <c r="L46" s="21"/>
      <c r="AZ46" s="112" t="s">
        <v>334</v>
      </c>
      <c r="BA46" s="112" t="s">
        <v>335</v>
      </c>
      <c r="BB46" s="112" t="s">
        <v>1</v>
      </c>
      <c r="BC46" s="112" t="s">
        <v>6711</v>
      </c>
      <c r="BD46" s="112" t="s">
        <v>89</v>
      </c>
    </row>
    <row r="47" spans="1:56" s="1" customFormat="1" ht="14.4" customHeight="1">
      <c r="B47" s="21"/>
      <c r="L47" s="21"/>
      <c r="AZ47" s="112" t="s">
        <v>4838</v>
      </c>
      <c r="BA47" s="112" t="s">
        <v>6712</v>
      </c>
      <c r="BB47" s="112" t="s">
        <v>1</v>
      </c>
      <c r="BC47" s="112" t="s">
        <v>6713</v>
      </c>
      <c r="BD47" s="112" t="s">
        <v>89</v>
      </c>
    </row>
    <row r="48" spans="1:56" s="1" customFormat="1" ht="14.4" customHeight="1">
      <c r="B48" s="21"/>
      <c r="L48" s="21"/>
      <c r="AZ48" s="112" t="s">
        <v>340</v>
      </c>
      <c r="BA48" s="112" t="s">
        <v>341</v>
      </c>
      <c r="BB48" s="112" t="s">
        <v>1</v>
      </c>
      <c r="BC48" s="112" t="s">
        <v>342</v>
      </c>
      <c r="BD48" s="112" t="s">
        <v>89</v>
      </c>
    </row>
    <row r="49" spans="1:56" s="1" customFormat="1" ht="14.4" customHeight="1">
      <c r="B49" s="21"/>
      <c r="L49" s="21"/>
      <c r="AZ49" s="112" t="s">
        <v>4849</v>
      </c>
      <c r="BA49" s="112" t="s">
        <v>6714</v>
      </c>
      <c r="BB49" s="112" t="s">
        <v>1</v>
      </c>
      <c r="BC49" s="112" t="s">
        <v>6715</v>
      </c>
      <c r="BD49" s="112" t="s">
        <v>89</v>
      </c>
    </row>
    <row r="50" spans="1:56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  <c r="AZ50" s="112" t="s">
        <v>343</v>
      </c>
      <c r="BA50" s="112" t="s">
        <v>344</v>
      </c>
      <c r="BB50" s="112" t="s">
        <v>1</v>
      </c>
      <c r="BC50" s="112" t="s">
        <v>345</v>
      </c>
      <c r="BD50" s="112" t="s">
        <v>89</v>
      </c>
    </row>
    <row r="51" spans="1:56">
      <c r="B51" s="21"/>
      <c r="L51" s="21"/>
      <c r="AZ51" s="112" t="s">
        <v>4878</v>
      </c>
      <c r="BA51" s="112" t="s">
        <v>6716</v>
      </c>
      <c r="BB51" s="112" t="s">
        <v>1</v>
      </c>
      <c r="BC51" s="112" t="s">
        <v>6717</v>
      </c>
      <c r="BD51" s="112" t="s">
        <v>89</v>
      </c>
    </row>
    <row r="52" spans="1:56">
      <c r="B52" s="21"/>
      <c r="L52" s="21"/>
      <c r="AZ52" s="112" t="s">
        <v>5004</v>
      </c>
      <c r="BA52" s="112" t="s">
        <v>5001</v>
      </c>
      <c r="BB52" s="112" t="s">
        <v>1</v>
      </c>
      <c r="BC52" s="112" t="s">
        <v>6718</v>
      </c>
      <c r="BD52" s="112" t="s">
        <v>89</v>
      </c>
    </row>
    <row r="53" spans="1:56">
      <c r="B53" s="21"/>
      <c r="L53" s="21"/>
      <c r="AZ53" s="112" t="s">
        <v>5010</v>
      </c>
      <c r="BA53" s="112" t="s">
        <v>6719</v>
      </c>
      <c r="BB53" s="112" t="s">
        <v>1</v>
      </c>
      <c r="BC53" s="112" t="s">
        <v>6720</v>
      </c>
      <c r="BD53" s="112" t="s">
        <v>89</v>
      </c>
    </row>
    <row r="54" spans="1:56">
      <c r="B54" s="21"/>
      <c r="L54" s="21"/>
      <c r="AZ54" s="112" t="s">
        <v>4992</v>
      </c>
      <c r="BA54" s="112" t="s">
        <v>6721</v>
      </c>
      <c r="BB54" s="112" t="s">
        <v>1</v>
      </c>
      <c r="BC54" s="112" t="s">
        <v>6722</v>
      </c>
      <c r="BD54" s="112" t="s">
        <v>89</v>
      </c>
    </row>
    <row r="55" spans="1:56">
      <c r="B55" s="21"/>
      <c r="L55" s="21"/>
      <c r="AZ55" s="112" t="s">
        <v>4986</v>
      </c>
      <c r="BA55" s="112" t="s">
        <v>6723</v>
      </c>
      <c r="BB55" s="112" t="s">
        <v>1</v>
      </c>
      <c r="BC55" s="112" t="s">
        <v>6724</v>
      </c>
      <c r="BD55" s="112" t="s">
        <v>89</v>
      </c>
    </row>
    <row r="56" spans="1:56">
      <c r="B56" s="21"/>
      <c r="L56" s="21"/>
      <c r="AZ56" s="112" t="s">
        <v>5026</v>
      </c>
      <c r="BA56" s="112" t="s">
        <v>6725</v>
      </c>
      <c r="BB56" s="112" t="s">
        <v>1</v>
      </c>
      <c r="BC56" s="112" t="s">
        <v>940</v>
      </c>
      <c r="BD56" s="112" t="s">
        <v>89</v>
      </c>
    </row>
    <row r="57" spans="1:56">
      <c r="B57" s="21"/>
      <c r="L57" s="21"/>
      <c r="AZ57" s="112" t="s">
        <v>5015</v>
      </c>
      <c r="BA57" s="112" t="s">
        <v>6726</v>
      </c>
      <c r="BB57" s="112" t="s">
        <v>1</v>
      </c>
      <c r="BC57" s="112" t="s">
        <v>958</v>
      </c>
      <c r="BD57" s="112" t="s">
        <v>89</v>
      </c>
    </row>
    <row r="58" spans="1:56">
      <c r="B58" s="21"/>
      <c r="L58" s="21"/>
      <c r="AZ58" s="112" t="s">
        <v>4998</v>
      </c>
      <c r="BA58" s="112" t="s">
        <v>6727</v>
      </c>
      <c r="BB58" s="112" t="s">
        <v>1</v>
      </c>
      <c r="BC58" s="112" t="s">
        <v>4997</v>
      </c>
      <c r="BD58" s="112" t="s">
        <v>89</v>
      </c>
    </row>
    <row r="59" spans="1:56">
      <c r="B59" s="21"/>
      <c r="L59" s="21"/>
      <c r="AZ59" s="112" t="s">
        <v>5021</v>
      </c>
      <c r="BA59" s="112" t="s">
        <v>6728</v>
      </c>
      <c r="BB59" s="112" t="s">
        <v>1</v>
      </c>
      <c r="BC59" s="112" t="s">
        <v>5020</v>
      </c>
      <c r="BD59" s="112" t="s">
        <v>89</v>
      </c>
    </row>
    <row r="60" spans="1:56">
      <c r="B60" s="21"/>
      <c r="L60" s="21"/>
      <c r="AZ60" s="112" t="s">
        <v>5032</v>
      </c>
      <c r="BA60" s="112" t="s">
        <v>6729</v>
      </c>
      <c r="BB60" s="112" t="s">
        <v>1</v>
      </c>
      <c r="BC60" s="112" t="s">
        <v>5031</v>
      </c>
      <c r="BD60" s="112" t="s">
        <v>89</v>
      </c>
    </row>
    <row r="61" spans="1:56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427</v>
      </c>
      <c r="BA61" s="112" t="s">
        <v>428</v>
      </c>
      <c r="BB61" s="112" t="s">
        <v>1</v>
      </c>
      <c r="BC61" s="112" t="s">
        <v>429</v>
      </c>
      <c r="BD61" s="112" t="s">
        <v>89</v>
      </c>
    </row>
    <row r="62" spans="1:56">
      <c r="B62" s="21"/>
      <c r="L62" s="21"/>
      <c r="AZ62" s="112" t="s">
        <v>433</v>
      </c>
      <c r="BA62" s="112" t="s">
        <v>434</v>
      </c>
      <c r="BB62" s="112" t="s">
        <v>1</v>
      </c>
      <c r="BC62" s="112" t="s">
        <v>6730</v>
      </c>
      <c r="BD62" s="112" t="s">
        <v>89</v>
      </c>
    </row>
    <row r="63" spans="1:56">
      <c r="B63" s="21"/>
      <c r="L63" s="21"/>
      <c r="AZ63" s="112" t="s">
        <v>6731</v>
      </c>
      <c r="BA63" s="112" t="s">
        <v>6732</v>
      </c>
      <c r="BB63" s="112" t="s">
        <v>1</v>
      </c>
      <c r="BC63" s="112" t="s">
        <v>6733</v>
      </c>
      <c r="BD63" s="112" t="s">
        <v>89</v>
      </c>
    </row>
    <row r="64" spans="1:56">
      <c r="B64" s="21"/>
      <c r="L64" s="21"/>
      <c r="AZ64" s="112" t="s">
        <v>6734</v>
      </c>
      <c r="BA64" s="112" t="s">
        <v>6735</v>
      </c>
      <c r="BB64" s="112" t="s">
        <v>1</v>
      </c>
      <c r="BC64" s="112" t="s">
        <v>6686</v>
      </c>
      <c r="BD64" s="112" t="s">
        <v>89</v>
      </c>
    </row>
    <row r="65" spans="1:56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6736</v>
      </c>
      <c r="BA65" s="112" t="s">
        <v>437</v>
      </c>
      <c r="BB65" s="112" t="s">
        <v>1</v>
      </c>
      <c r="BC65" s="112" t="s">
        <v>6688</v>
      </c>
      <c r="BD65" s="112" t="s">
        <v>89</v>
      </c>
    </row>
    <row r="66" spans="1:56">
      <c r="B66" s="21"/>
      <c r="L66" s="21"/>
      <c r="AZ66" s="112" t="s">
        <v>6737</v>
      </c>
      <c r="BA66" s="112" t="s">
        <v>3155</v>
      </c>
      <c r="BB66" s="112" t="s">
        <v>1</v>
      </c>
      <c r="BC66" s="112" t="s">
        <v>6738</v>
      </c>
      <c r="BD66" s="112" t="s">
        <v>89</v>
      </c>
    </row>
    <row r="67" spans="1:56">
      <c r="B67" s="21"/>
      <c r="L67" s="21"/>
      <c r="AZ67" s="112" t="s">
        <v>6739</v>
      </c>
      <c r="BA67" s="112" t="s">
        <v>3155</v>
      </c>
      <c r="BB67" s="112" t="s">
        <v>1</v>
      </c>
      <c r="BC67" s="112" t="s">
        <v>6740</v>
      </c>
      <c r="BD67" s="112" t="s">
        <v>89</v>
      </c>
    </row>
    <row r="68" spans="1:56">
      <c r="B68" s="21"/>
      <c r="L68" s="21"/>
      <c r="AZ68" s="112" t="s">
        <v>3184</v>
      </c>
      <c r="BA68" s="112" t="s">
        <v>3155</v>
      </c>
      <c r="BB68" s="112" t="s">
        <v>1</v>
      </c>
      <c r="BC68" s="112" t="s">
        <v>76</v>
      </c>
      <c r="BD68" s="112" t="s">
        <v>89</v>
      </c>
    </row>
    <row r="69" spans="1:56">
      <c r="B69" s="21"/>
      <c r="L69" s="21"/>
      <c r="AZ69" s="112" t="s">
        <v>3192</v>
      </c>
      <c r="BA69" s="112" t="s">
        <v>3155</v>
      </c>
      <c r="BB69" s="112" t="s">
        <v>1</v>
      </c>
      <c r="BC69" s="112" t="s">
        <v>76</v>
      </c>
      <c r="BD69" s="112" t="s">
        <v>89</v>
      </c>
    </row>
    <row r="70" spans="1:56">
      <c r="B70" s="21"/>
      <c r="L70" s="21"/>
      <c r="AZ70" s="112" t="s">
        <v>447</v>
      </c>
      <c r="BA70" s="112" t="s">
        <v>448</v>
      </c>
      <c r="BB70" s="112" t="s">
        <v>1</v>
      </c>
      <c r="BC70" s="112" t="s">
        <v>6741</v>
      </c>
      <c r="BD70" s="112" t="s">
        <v>89</v>
      </c>
    </row>
    <row r="71" spans="1:56">
      <c r="B71" s="21"/>
      <c r="L71" s="21"/>
    </row>
    <row r="72" spans="1:56">
      <c r="B72" s="21"/>
      <c r="L72" s="21"/>
    </row>
    <row r="73" spans="1:56">
      <c r="B73" s="21"/>
      <c r="L73" s="21"/>
    </row>
    <row r="74" spans="1:56">
      <c r="B74" s="21"/>
      <c r="L74" s="21"/>
    </row>
    <row r="75" spans="1:56">
      <c r="B75" s="21"/>
      <c r="L75" s="21"/>
    </row>
    <row r="76" spans="1:56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56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6674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02.1 - ASR + Statika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J157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J158</f>
        <v>0</v>
      </c>
      <c r="L99" s="132"/>
    </row>
    <row r="100" spans="1:47" s="10" customFormat="1" ht="19.95" customHeight="1">
      <c r="B100" s="137"/>
      <c r="D100" s="138" t="s">
        <v>459</v>
      </c>
      <c r="E100" s="139"/>
      <c r="F100" s="139"/>
      <c r="G100" s="139"/>
      <c r="H100" s="139"/>
      <c r="I100" s="139"/>
      <c r="J100" s="140">
        <f>J159</f>
        <v>0</v>
      </c>
      <c r="L100" s="137"/>
    </row>
    <row r="101" spans="1:47" s="10" customFormat="1" ht="19.95" customHeight="1">
      <c r="B101" s="137"/>
      <c r="D101" s="138" t="s">
        <v>463</v>
      </c>
      <c r="E101" s="139"/>
      <c r="F101" s="139"/>
      <c r="G101" s="139"/>
      <c r="H101" s="139"/>
      <c r="I101" s="139"/>
      <c r="J101" s="140">
        <f>J199</f>
        <v>0</v>
      </c>
      <c r="L101" s="137"/>
    </row>
    <row r="102" spans="1:47" s="10" customFormat="1" ht="19.95" customHeight="1">
      <c r="B102" s="137"/>
      <c r="D102" s="138" t="s">
        <v>467</v>
      </c>
      <c r="E102" s="139"/>
      <c r="F102" s="139"/>
      <c r="G102" s="139"/>
      <c r="H102" s="139"/>
      <c r="I102" s="139"/>
      <c r="J102" s="140">
        <f>J208</f>
        <v>0</v>
      </c>
      <c r="L102" s="137"/>
    </row>
    <row r="103" spans="1:47" s="10" customFormat="1" ht="19.95" customHeight="1">
      <c r="B103" s="137"/>
      <c r="D103" s="138" t="s">
        <v>471</v>
      </c>
      <c r="E103" s="139"/>
      <c r="F103" s="139"/>
      <c r="G103" s="139"/>
      <c r="H103" s="139"/>
      <c r="I103" s="139"/>
      <c r="J103" s="140">
        <f>J237</f>
        <v>0</v>
      </c>
      <c r="L103" s="137"/>
    </row>
    <row r="104" spans="1:47" s="10" customFormat="1" ht="19.95" customHeight="1">
      <c r="B104" s="137"/>
      <c r="D104" s="138" t="s">
        <v>476</v>
      </c>
      <c r="E104" s="139"/>
      <c r="F104" s="139"/>
      <c r="G104" s="139"/>
      <c r="H104" s="139"/>
      <c r="I104" s="139"/>
      <c r="J104" s="140">
        <f>J254</f>
        <v>0</v>
      </c>
      <c r="L104" s="137"/>
    </row>
    <row r="105" spans="1:47" s="10" customFormat="1" ht="19.95" customHeight="1">
      <c r="B105" s="137"/>
      <c r="D105" s="138" t="s">
        <v>477</v>
      </c>
      <c r="E105" s="139"/>
      <c r="F105" s="139"/>
      <c r="G105" s="139"/>
      <c r="H105" s="139"/>
      <c r="I105" s="139"/>
      <c r="J105" s="140">
        <f>J593</f>
        <v>0</v>
      </c>
      <c r="L105" s="137"/>
    </row>
    <row r="106" spans="1:47" s="10" customFormat="1" ht="19.95" customHeight="1">
      <c r="B106" s="137"/>
      <c r="D106" s="138" t="s">
        <v>478</v>
      </c>
      <c r="E106" s="139"/>
      <c r="F106" s="139"/>
      <c r="G106" s="139"/>
      <c r="H106" s="139"/>
      <c r="I106" s="139"/>
      <c r="J106" s="140">
        <f>J840</f>
        <v>0</v>
      </c>
      <c r="L106" s="137"/>
    </row>
    <row r="107" spans="1:47" s="9" customFormat="1" ht="24.9" customHeight="1">
      <c r="B107" s="132"/>
      <c r="D107" s="133" t="s">
        <v>479</v>
      </c>
      <c r="E107" s="134"/>
      <c r="F107" s="134"/>
      <c r="G107" s="134"/>
      <c r="H107" s="134"/>
      <c r="I107" s="134"/>
      <c r="J107" s="135">
        <f>J842</f>
        <v>0</v>
      </c>
      <c r="L107" s="132"/>
    </row>
    <row r="108" spans="1:47" s="10" customFormat="1" ht="19.95" customHeight="1">
      <c r="B108" s="137"/>
      <c r="D108" s="138" t="s">
        <v>480</v>
      </c>
      <c r="E108" s="139"/>
      <c r="F108" s="139"/>
      <c r="G108" s="139"/>
      <c r="H108" s="139"/>
      <c r="I108" s="139"/>
      <c r="J108" s="140">
        <f>J843</f>
        <v>0</v>
      </c>
      <c r="L108" s="137"/>
    </row>
    <row r="109" spans="1:47" s="10" customFormat="1" ht="19.95" customHeight="1">
      <c r="B109" s="137"/>
      <c r="D109" s="138" t="s">
        <v>481</v>
      </c>
      <c r="E109" s="139"/>
      <c r="F109" s="139"/>
      <c r="G109" s="139"/>
      <c r="H109" s="139"/>
      <c r="I109" s="139"/>
      <c r="J109" s="140">
        <f>J906</f>
        <v>0</v>
      </c>
      <c r="L109" s="137"/>
    </row>
    <row r="110" spans="1:47" s="10" customFormat="1" ht="19.95" customHeight="1">
      <c r="B110" s="137"/>
      <c r="D110" s="138" t="s">
        <v>482</v>
      </c>
      <c r="E110" s="139"/>
      <c r="F110" s="139"/>
      <c r="G110" s="139"/>
      <c r="H110" s="139"/>
      <c r="I110" s="139"/>
      <c r="J110" s="140">
        <f>J1001</f>
        <v>0</v>
      </c>
      <c r="L110" s="137"/>
    </row>
    <row r="111" spans="1:47" s="10" customFormat="1" ht="19.95" customHeight="1">
      <c r="B111" s="137"/>
      <c r="D111" s="138" t="s">
        <v>483</v>
      </c>
      <c r="E111" s="139"/>
      <c r="F111" s="139"/>
      <c r="G111" s="139"/>
      <c r="H111" s="139"/>
      <c r="I111" s="139"/>
      <c r="J111" s="140">
        <f>J1078</f>
        <v>0</v>
      </c>
      <c r="L111" s="137"/>
    </row>
    <row r="112" spans="1:47" s="10" customFormat="1" ht="19.95" customHeight="1">
      <c r="B112" s="137"/>
      <c r="D112" s="138" t="s">
        <v>485</v>
      </c>
      <c r="E112" s="139"/>
      <c r="F112" s="139"/>
      <c r="G112" s="139"/>
      <c r="H112" s="139"/>
      <c r="I112" s="139"/>
      <c r="J112" s="140">
        <f>J1087</f>
        <v>0</v>
      </c>
      <c r="L112" s="137"/>
    </row>
    <row r="113" spans="1:31" s="10" customFormat="1" ht="19.95" customHeight="1">
      <c r="B113" s="137"/>
      <c r="D113" s="138" t="s">
        <v>486</v>
      </c>
      <c r="E113" s="139"/>
      <c r="F113" s="139"/>
      <c r="G113" s="139"/>
      <c r="H113" s="139"/>
      <c r="I113" s="139"/>
      <c r="J113" s="140">
        <f>J1105</f>
        <v>0</v>
      </c>
      <c r="L113" s="137"/>
    </row>
    <row r="114" spans="1:31" s="10" customFormat="1" ht="19.95" customHeight="1">
      <c r="B114" s="137"/>
      <c r="D114" s="138" t="s">
        <v>487</v>
      </c>
      <c r="E114" s="139"/>
      <c r="F114" s="139"/>
      <c r="G114" s="139"/>
      <c r="H114" s="139"/>
      <c r="I114" s="139"/>
      <c r="J114" s="140">
        <f>J1142</f>
        <v>0</v>
      </c>
      <c r="L114" s="137"/>
    </row>
    <row r="115" spans="1:31" s="10" customFormat="1" ht="19.95" customHeight="1">
      <c r="B115" s="137"/>
      <c r="D115" s="138" t="s">
        <v>488</v>
      </c>
      <c r="E115" s="139"/>
      <c r="F115" s="139"/>
      <c r="G115" s="139"/>
      <c r="H115" s="139"/>
      <c r="I115" s="139"/>
      <c r="J115" s="140">
        <f>J1167</f>
        <v>0</v>
      </c>
      <c r="L115" s="137"/>
    </row>
    <row r="116" spans="1:31" s="10" customFormat="1" ht="19.95" customHeight="1">
      <c r="B116" s="137"/>
      <c r="D116" s="138" t="s">
        <v>489</v>
      </c>
      <c r="E116" s="139"/>
      <c r="F116" s="139"/>
      <c r="G116" s="139"/>
      <c r="H116" s="139"/>
      <c r="I116" s="139"/>
      <c r="J116" s="140">
        <f>J1264</f>
        <v>0</v>
      </c>
      <c r="L116" s="137"/>
    </row>
    <row r="117" spans="1:31" s="10" customFormat="1" ht="19.95" customHeight="1">
      <c r="B117" s="137"/>
      <c r="D117" s="138" t="s">
        <v>6742</v>
      </c>
      <c r="E117" s="139"/>
      <c r="F117" s="139"/>
      <c r="G117" s="139"/>
      <c r="H117" s="139"/>
      <c r="I117" s="139"/>
      <c r="J117" s="140">
        <f>J1281</f>
        <v>0</v>
      </c>
      <c r="L117" s="137"/>
    </row>
    <row r="118" spans="1:31" s="10" customFormat="1" ht="19.95" customHeight="1">
      <c r="B118" s="137"/>
      <c r="D118" s="138" t="s">
        <v>490</v>
      </c>
      <c r="E118" s="139"/>
      <c r="F118" s="139"/>
      <c r="G118" s="139"/>
      <c r="H118" s="139"/>
      <c r="I118" s="139"/>
      <c r="J118" s="140">
        <f>J1290</f>
        <v>0</v>
      </c>
      <c r="L118" s="137"/>
    </row>
    <row r="119" spans="1:31" s="10" customFormat="1" ht="19.95" customHeight="1">
      <c r="B119" s="137"/>
      <c r="D119" s="138" t="s">
        <v>492</v>
      </c>
      <c r="E119" s="139"/>
      <c r="F119" s="139"/>
      <c r="G119" s="139"/>
      <c r="H119" s="139"/>
      <c r="I119" s="139"/>
      <c r="J119" s="140">
        <f>J1344</f>
        <v>0</v>
      </c>
      <c r="L119" s="137"/>
    </row>
    <row r="120" spans="1:31" s="10" customFormat="1" ht="19.95" customHeight="1">
      <c r="B120" s="137"/>
      <c r="D120" s="138" t="s">
        <v>493</v>
      </c>
      <c r="E120" s="139"/>
      <c r="F120" s="139"/>
      <c r="G120" s="139"/>
      <c r="H120" s="139"/>
      <c r="I120" s="139"/>
      <c r="J120" s="140">
        <f>J1380</f>
        <v>0</v>
      </c>
      <c r="L120" s="137"/>
    </row>
    <row r="121" spans="1:31" s="10" customFormat="1" ht="19.95" customHeight="1">
      <c r="B121" s="137"/>
      <c r="D121" s="138" t="s">
        <v>494</v>
      </c>
      <c r="E121" s="139"/>
      <c r="F121" s="139"/>
      <c r="G121" s="139"/>
      <c r="H121" s="139"/>
      <c r="I121" s="139"/>
      <c r="J121" s="140">
        <f>J1420</f>
        <v>0</v>
      </c>
      <c r="L121" s="137"/>
    </row>
    <row r="122" spans="1:31" s="9" customFormat="1" ht="24.9" customHeight="1">
      <c r="B122" s="132"/>
      <c r="D122" s="133" t="s">
        <v>497</v>
      </c>
      <c r="E122" s="134"/>
      <c r="F122" s="134"/>
      <c r="G122" s="134"/>
      <c r="H122" s="134"/>
      <c r="I122" s="134"/>
      <c r="J122" s="135">
        <f>J1574</f>
        <v>0</v>
      </c>
      <c r="L122" s="132"/>
    </row>
    <row r="123" spans="1:31" s="9" customFormat="1" ht="24.9" customHeight="1">
      <c r="B123" s="132"/>
      <c r="D123" s="133" t="s">
        <v>498</v>
      </c>
      <c r="E123" s="134"/>
      <c r="F123" s="134"/>
      <c r="G123" s="134"/>
      <c r="H123" s="134"/>
      <c r="I123" s="134"/>
      <c r="J123" s="135">
        <f>J1588</f>
        <v>0</v>
      </c>
      <c r="L123" s="132"/>
    </row>
    <row r="124" spans="1:31" s="9" customFormat="1" ht="24.9" customHeight="1">
      <c r="B124" s="132"/>
      <c r="D124" s="133" t="s">
        <v>499</v>
      </c>
      <c r="E124" s="134"/>
      <c r="F124" s="134"/>
      <c r="G124" s="134"/>
      <c r="H124" s="134"/>
      <c r="I124" s="134"/>
      <c r="J124" s="135">
        <f>J1593</f>
        <v>0</v>
      </c>
      <c r="L124" s="132"/>
    </row>
    <row r="125" spans="1:31" s="10" customFormat="1" ht="19.95" customHeight="1">
      <c r="B125" s="137"/>
      <c r="D125" s="138" t="s">
        <v>500</v>
      </c>
      <c r="E125" s="139"/>
      <c r="F125" s="139"/>
      <c r="G125" s="139"/>
      <c r="H125" s="139"/>
      <c r="I125" s="139"/>
      <c r="J125" s="140">
        <f>J1594</f>
        <v>0</v>
      </c>
      <c r="L125" s="137"/>
    </row>
    <row r="126" spans="1:31" s="2" customFormat="1" ht="21.7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29.25" hidden="1" customHeight="1">
      <c r="A128" s="35"/>
      <c r="B128" s="36"/>
      <c r="C128" s="131" t="s">
        <v>501</v>
      </c>
      <c r="D128" s="35"/>
      <c r="E128" s="35"/>
      <c r="F128" s="35"/>
      <c r="G128" s="35"/>
      <c r="H128" s="35"/>
      <c r="I128" s="35"/>
      <c r="J128" s="142">
        <f>ROUND(J129 + J130 + J131 + J132 + J133 + J134,2)</f>
        <v>0</v>
      </c>
      <c r="K128" s="35"/>
      <c r="L128" s="45"/>
      <c r="N128" s="143" t="s">
        <v>40</v>
      </c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8" hidden="1" customHeight="1">
      <c r="A129" s="35"/>
      <c r="B129" s="144"/>
      <c r="C129" s="145"/>
      <c r="D129" s="292" t="s">
        <v>502</v>
      </c>
      <c r="E129" s="330"/>
      <c r="F129" s="330"/>
      <c r="G129" s="145"/>
      <c r="H129" s="145"/>
      <c r="I129" s="145"/>
      <c r="J129" s="102">
        <v>0</v>
      </c>
      <c r="K129" s="145"/>
      <c r="L129" s="147"/>
      <c r="M129" s="148"/>
      <c r="N129" s="149" t="s">
        <v>42</v>
      </c>
      <c r="O129" s="148"/>
      <c r="P129" s="148"/>
      <c r="Q129" s="148"/>
      <c r="R129" s="148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50" t="s">
        <v>503</v>
      </c>
      <c r="AZ129" s="148"/>
      <c r="BA129" s="148"/>
      <c r="BB129" s="148"/>
      <c r="BC129" s="148"/>
      <c r="BD129" s="148"/>
      <c r="BE129" s="151">
        <f t="shared" ref="BE129:BE134" si="0">IF(N129="základná",J129,0)</f>
        <v>0</v>
      </c>
      <c r="BF129" s="151">
        <f t="shared" ref="BF129:BF134" si="1">IF(N129="znížená",J129,0)</f>
        <v>0</v>
      </c>
      <c r="BG129" s="151">
        <f t="shared" ref="BG129:BG134" si="2">IF(N129="zákl. prenesená",J129,0)</f>
        <v>0</v>
      </c>
      <c r="BH129" s="151">
        <f t="shared" ref="BH129:BH134" si="3">IF(N129="zníž. prenesená",J129,0)</f>
        <v>0</v>
      </c>
      <c r="BI129" s="151">
        <f t="shared" ref="BI129:BI134" si="4">IF(N129="nulová",J129,0)</f>
        <v>0</v>
      </c>
      <c r="BJ129" s="150" t="s">
        <v>89</v>
      </c>
      <c r="BK129" s="148"/>
      <c r="BL129" s="148"/>
      <c r="BM129" s="148"/>
    </row>
    <row r="130" spans="1:65" s="2" customFormat="1" ht="18" hidden="1" customHeight="1">
      <c r="A130" s="35"/>
      <c r="B130" s="144"/>
      <c r="C130" s="145"/>
      <c r="D130" s="292" t="s">
        <v>504</v>
      </c>
      <c r="E130" s="330"/>
      <c r="F130" s="330"/>
      <c r="G130" s="145"/>
      <c r="H130" s="145"/>
      <c r="I130" s="145"/>
      <c r="J130" s="102">
        <v>0</v>
      </c>
      <c r="K130" s="145"/>
      <c r="L130" s="147"/>
      <c r="M130" s="148"/>
      <c r="N130" s="149" t="s">
        <v>42</v>
      </c>
      <c r="O130" s="148"/>
      <c r="P130" s="148"/>
      <c r="Q130" s="148"/>
      <c r="R130" s="148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50" t="s">
        <v>503</v>
      </c>
      <c r="AZ130" s="148"/>
      <c r="BA130" s="148"/>
      <c r="BB130" s="148"/>
      <c r="BC130" s="148"/>
      <c r="BD130" s="148"/>
      <c r="BE130" s="151">
        <f t="shared" si="0"/>
        <v>0</v>
      </c>
      <c r="BF130" s="151">
        <f t="shared" si="1"/>
        <v>0</v>
      </c>
      <c r="BG130" s="151">
        <f t="shared" si="2"/>
        <v>0</v>
      </c>
      <c r="BH130" s="151">
        <f t="shared" si="3"/>
        <v>0</v>
      </c>
      <c r="BI130" s="151">
        <f t="shared" si="4"/>
        <v>0</v>
      </c>
      <c r="BJ130" s="150" t="s">
        <v>89</v>
      </c>
      <c r="BK130" s="148"/>
      <c r="BL130" s="148"/>
      <c r="BM130" s="148"/>
    </row>
    <row r="131" spans="1:65" s="2" customFormat="1" ht="18" hidden="1" customHeight="1">
      <c r="A131" s="35"/>
      <c r="B131" s="144"/>
      <c r="C131" s="145"/>
      <c r="D131" s="292" t="s">
        <v>505</v>
      </c>
      <c r="E131" s="330"/>
      <c r="F131" s="330"/>
      <c r="G131" s="145"/>
      <c r="H131" s="145"/>
      <c r="I131" s="145"/>
      <c r="J131" s="102">
        <v>0</v>
      </c>
      <c r="K131" s="145"/>
      <c r="L131" s="147"/>
      <c r="M131" s="148"/>
      <c r="N131" s="149" t="s">
        <v>42</v>
      </c>
      <c r="O131" s="148"/>
      <c r="P131" s="148"/>
      <c r="Q131" s="148"/>
      <c r="R131" s="148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50" t="s">
        <v>503</v>
      </c>
      <c r="AZ131" s="148"/>
      <c r="BA131" s="148"/>
      <c r="BB131" s="148"/>
      <c r="BC131" s="148"/>
      <c r="BD131" s="148"/>
      <c r="BE131" s="151">
        <f t="shared" si="0"/>
        <v>0</v>
      </c>
      <c r="BF131" s="151">
        <f t="shared" si="1"/>
        <v>0</v>
      </c>
      <c r="BG131" s="151">
        <f t="shared" si="2"/>
        <v>0</v>
      </c>
      <c r="BH131" s="151">
        <f t="shared" si="3"/>
        <v>0</v>
      </c>
      <c r="BI131" s="151">
        <f t="shared" si="4"/>
        <v>0</v>
      </c>
      <c r="BJ131" s="150" t="s">
        <v>89</v>
      </c>
      <c r="BK131" s="148"/>
      <c r="BL131" s="148"/>
      <c r="BM131" s="148"/>
    </row>
    <row r="132" spans="1:65" s="2" customFormat="1" ht="18" hidden="1" customHeight="1">
      <c r="A132" s="35"/>
      <c r="B132" s="144"/>
      <c r="C132" s="145"/>
      <c r="D132" s="292" t="s">
        <v>506</v>
      </c>
      <c r="E132" s="330"/>
      <c r="F132" s="330"/>
      <c r="G132" s="145"/>
      <c r="H132" s="145"/>
      <c r="I132" s="145"/>
      <c r="J132" s="102">
        <v>0</v>
      </c>
      <c r="K132" s="145"/>
      <c r="L132" s="147"/>
      <c r="M132" s="148"/>
      <c r="N132" s="149" t="s">
        <v>42</v>
      </c>
      <c r="O132" s="148"/>
      <c r="P132" s="148"/>
      <c r="Q132" s="148"/>
      <c r="R132" s="148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50" t="s">
        <v>503</v>
      </c>
      <c r="AZ132" s="148"/>
      <c r="BA132" s="148"/>
      <c r="BB132" s="148"/>
      <c r="BC132" s="148"/>
      <c r="BD132" s="148"/>
      <c r="BE132" s="151">
        <f t="shared" si="0"/>
        <v>0</v>
      </c>
      <c r="BF132" s="151">
        <f t="shared" si="1"/>
        <v>0</v>
      </c>
      <c r="BG132" s="151">
        <f t="shared" si="2"/>
        <v>0</v>
      </c>
      <c r="BH132" s="151">
        <f t="shared" si="3"/>
        <v>0</v>
      </c>
      <c r="BI132" s="151">
        <f t="shared" si="4"/>
        <v>0</v>
      </c>
      <c r="BJ132" s="150" t="s">
        <v>89</v>
      </c>
      <c r="BK132" s="148"/>
      <c r="BL132" s="148"/>
      <c r="BM132" s="148"/>
    </row>
    <row r="133" spans="1:65" s="2" customFormat="1" ht="18" hidden="1" customHeight="1">
      <c r="A133" s="35"/>
      <c r="B133" s="144"/>
      <c r="C133" s="145"/>
      <c r="D133" s="292" t="s">
        <v>507</v>
      </c>
      <c r="E133" s="330"/>
      <c r="F133" s="330"/>
      <c r="G133" s="145"/>
      <c r="H133" s="145"/>
      <c r="I133" s="145"/>
      <c r="J133" s="102">
        <v>0</v>
      </c>
      <c r="K133" s="145"/>
      <c r="L133" s="147"/>
      <c r="M133" s="148"/>
      <c r="N133" s="149" t="s">
        <v>42</v>
      </c>
      <c r="O133" s="148"/>
      <c r="P133" s="148"/>
      <c r="Q133" s="148"/>
      <c r="R133" s="148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50" t="s">
        <v>503</v>
      </c>
      <c r="AZ133" s="148"/>
      <c r="BA133" s="148"/>
      <c r="BB133" s="148"/>
      <c r="BC133" s="148"/>
      <c r="BD133" s="148"/>
      <c r="BE133" s="151">
        <f t="shared" si="0"/>
        <v>0</v>
      </c>
      <c r="BF133" s="151">
        <f t="shared" si="1"/>
        <v>0</v>
      </c>
      <c r="BG133" s="151">
        <f t="shared" si="2"/>
        <v>0</v>
      </c>
      <c r="BH133" s="151">
        <f t="shared" si="3"/>
        <v>0</v>
      </c>
      <c r="BI133" s="151">
        <f t="shared" si="4"/>
        <v>0</v>
      </c>
      <c r="BJ133" s="150" t="s">
        <v>89</v>
      </c>
      <c r="BK133" s="148"/>
      <c r="BL133" s="148"/>
      <c r="BM133" s="148"/>
    </row>
    <row r="134" spans="1:65" s="2" customFormat="1" ht="18" hidden="1" customHeight="1">
      <c r="A134" s="35"/>
      <c r="B134" s="144"/>
      <c r="C134" s="145"/>
      <c r="D134" s="146" t="s">
        <v>508</v>
      </c>
      <c r="E134" s="145"/>
      <c r="F134" s="145"/>
      <c r="G134" s="145"/>
      <c r="H134" s="145"/>
      <c r="I134" s="145"/>
      <c r="J134" s="102">
        <f>ROUND(J32*T134,2)</f>
        <v>0</v>
      </c>
      <c r="K134" s="145"/>
      <c r="L134" s="147"/>
      <c r="M134" s="148"/>
      <c r="N134" s="149" t="s">
        <v>42</v>
      </c>
      <c r="O134" s="148"/>
      <c r="P134" s="148"/>
      <c r="Q134" s="148"/>
      <c r="R134" s="148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50" t="s">
        <v>509</v>
      </c>
      <c r="AZ134" s="148"/>
      <c r="BA134" s="148"/>
      <c r="BB134" s="148"/>
      <c r="BC134" s="148"/>
      <c r="BD134" s="148"/>
      <c r="BE134" s="151">
        <f t="shared" si="0"/>
        <v>0</v>
      </c>
      <c r="BF134" s="151">
        <f t="shared" si="1"/>
        <v>0</v>
      </c>
      <c r="BG134" s="151">
        <f t="shared" si="2"/>
        <v>0</v>
      </c>
      <c r="BH134" s="151">
        <f t="shared" si="3"/>
        <v>0</v>
      </c>
      <c r="BI134" s="151">
        <f t="shared" si="4"/>
        <v>0</v>
      </c>
      <c r="BJ134" s="150" t="s">
        <v>89</v>
      </c>
      <c r="BK134" s="148"/>
      <c r="BL134" s="148"/>
      <c r="BM134" s="148"/>
    </row>
    <row r="135" spans="1:65" s="2" customForma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29.25" customHeight="1">
      <c r="A136" s="35"/>
      <c r="B136" s="36"/>
      <c r="C136" s="109" t="s">
        <v>164</v>
      </c>
      <c r="D136" s="110"/>
      <c r="E136" s="110"/>
      <c r="F136" s="110"/>
      <c r="G136" s="110"/>
      <c r="H136" s="110"/>
      <c r="I136" s="110"/>
      <c r="J136" s="111">
        <f>ROUND(J98+J128,2)</f>
        <v>0</v>
      </c>
      <c r="K136" s="110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6.9" customHeight="1">
      <c r="A137" s="35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41" spans="1:65" s="2" customFormat="1" ht="6.9" customHeight="1">
      <c r="A141" s="35"/>
      <c r="B141" s="52"/>
      <c r="C141" s="53"/>
      <c r="D141" s="53"/>
      <c r="E141" s="53"/>
      <c r="F141" s="53"/>
      <c r="G141" s="53"/>
      <c r="H141" s="53"/>
      <c r="I141" s="53"/>
      <c r="J141" s="53"/>
      <c r="K141" s="53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24.9" customHeight="1">
      <c r="A142" s="35"/>
      <c r="B142" s="36"/>
      <c r="C142" s="22" t="s">
        <v>510</v>
      </c>
      <c r="D142" s="35"/>
      <c r="E142" s="35"/>
      <c r="F142" s="35"/>
      <c r="G142" s="35"/>
      <c r="H142" s="35"/>
      <c r="I142" s="35"/>
      <c r="J142" s="35"/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65" s="2" customFormat="1" ht="6.9" customHeight="1">
      <c r="A143" s="35"/>
      <c r="B143" s="36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12" customHeight="1">
      <c r="A144" s="35"/>
      <c r="B144" s="36"/>
      <c r="C144" s="28" t="s">
        <v>14</v>
      </c>
      <c r="D144" s="35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26.25" customHeight="1">
      <c r="A145" s="35"/>
      <c r="B145" s="36"/>
      <c r="C145" s="35"/>
      <c r="D145" s="35"/>
      <c r="E145" s="331" t="str">
        <f>E7</f>
        <v>REKONŠTRUKCIA ZŠ PLICKOVA</v>
      </c>
      <c r="F145" s="332"/>
      <c r="G145" s="332"/>
      <c r="H145" s="332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1" customFormat="1" ht="12" customHeight="1">
      <c r="B146" s="21"/>
      <c r="C146" s="28" t="s">
        <v>183</v>
      </c>
      <c r="L146" s="21"/>
    </row>
    <row r="147" spans="1:65" s="2" customFormat="1" ht="16.5" customHeight="1">
      <c r="A147" s="35"/>
      <c r="B147" s="36"/>
      <c r="C147" s="35"/>
      <c r="D147" s="35"/>
      <c r="E147" s="331" t="s">
        <v>6674</v>
      </c>
      <c r="F147" s="329"/>
      <c r="G147" s="329"/>
      <c r="H147" s="329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5" s="2" customFormat="1" ht="12" customHeight="1">
      <c r="A148" s="35"/>
      <c r="B148" s="36"/>
      <c r="C148" s="28" t="s">
        <v>191</v>
      </c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16.5" customHeight="1">
      <c r="A149" s="35"/>
      <c r="B149" s="36"/>
      <c r="C149" s="35"/>
      <c r="D149" s="35"/>
      <c r="E149" s="293" t="str">
        <f>E11</f>
        <v>02.1 - ASR + Statika</v>
      </c>
      <c r="F149" s="329"/>
      <c r="G149" s="329"/>
      <c r="H149" s="329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6.9" customHeight="1">
      <c r="A150" s="35"/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5" s="2" customFormat="1" ht="12" customHeight="1">
      <c r="A151" s="35"/>
      <c r="B151" s="36"/>
      <c r="C151" s="28" t="s">
        <v>18</v>
      </c>
      <c r="D151" s="35"/>
      <c r="E151" s="35"/>
      <c r="F151" s="26" t="str">
        <f>F14</f>
        <v xml:space="preserve"> </v>
      </c>
      <c r="G151" s="35"/>
      <c r="H151" s="35"/>
      <c r="I151" s="28" t="s">
        <v>20</v>
      </c>
      <c r="J151" s="58" t="str">
        <f>IF(J14="","",J14)</f>
        <v>27. 1. 2021</v>
      </c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5" s="2" customFormat="1" ht="6.9" customHeight="1">
      <c r="A152" s="35"/>
      <c r="B152" s="36"/>
      <c r="C152" s="35"/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5" s="2" customFormat="1" ht="15.15" customHeight="1">
      <c r="A153" s="35"/>
      <c r="B153" s="36"/>
      <c r="C153" s="28" t="s">
        <v>22</v>
      </c>
      <c r="D153" s="35"/>
      <c r="E153" s="35"/>
      <c r="F153" s="26" t="str">
        <f>E17</f>
        <v>Mestská časť Bratislava – Rača</v>
      </c>
      <c r="G153" s="35"/>
      <c r="H153" s="35"/>
      <c r="I153" s="28" t="s">
        <v>28</v>
      </c>
      <c r="J153" s="31" t="str">
        <f>E23</f>
        <v>Pantographs.r.o.</v>
      </c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5" s="2" customFormat="1" ht="15.15" customHeight="1">
      <c r="A154" s="35"/>
      <c r="B154" s="36"/>
      <c r="C154" s="28" t="s">
        <v>26</v>
      </c>
      <c r="D154" s="35"/>
      <c r="E154" s="35"/>
      <c r="F154" s="26" t="str">
        <f>IF(E20="","",E20)</f>
        <v>Vyplň údaj</v>
      </c>
      <c r="G154" s="35"/>
      <c r="H154" s="35"/>
      <c r="I154" s="28" t="s">
        <v>32</v>
      </c>
      <c r="J154" s="31" t="str">
        <f>E26</f>
        <v xml:space="preserve"> </v>
      </c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65" s="2" customFormat="1" ht="10.35" customHeight="1">
      <c r="A155" s="35"/>
      <c r="B155" s="36"/>
      <c r="C155" s="35"/>
      <c r="D155" s="35"/>
      <c r="E155" s="35"/>
      <c r="F155" s="35"/>
      <c r="G155" s="35"/>
      <c r="H155" s="35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65" s="11" customFormat="1" ht="29.25" customHeight="1">
      <c r="A156" s="152"/>
      <c r="B156" s="153"/>
      <c r="C156" s="154" t="s">
        <v>511</v>
      </c>
      <c r="D156" s="155" t="s">
        <v>61</v>
      </c>
      <c r="E156" s="155" t="s">
        <v>57</v>
      </c>
      <c r="F156" s="155" t="s">
        <v>58</v>
      </c>
      <c r="G156" s="155" t="s">
        <v>512</v>
      </c>
      <c r="H156" s="155" t="s">
        <v>513</v>
      </c>
      <c r="I156" s="155" t="s">
        <v>514</v>
      </c>
      <c r="J156" s="156" t="s">
        <v>443</v>
      </c>
      <c r="K156" s="157" t="s">
        <v>515</v>
      </c>
      <c r="L156" s="158"/>
      <c r="M156" s="65" t="s">
        <v>1</v>
      </c>
      <c r="N156" s="66" t="s">
        <v>40</v>
      </c>
      <c r="O156" s="66" t="s">
        <v>516</v>
      </c>
      <c r="P156" s="66" t="s">
        <v>517</v>
      </c>
      <c r="Q156" s="66" t="s">
        <v>518</v>
      </c>
      <c r="R156" s="66" t="s">
        <v>519</v>
      </c>
      <c r="S156" s="66" t="s">
        <v>520</v>
      </c>
      <c r="T156" s="67" t="s">
        <v>521</v>
      </c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</row>
    <row r="157" spans="1:65" s="2" customFormat="1" ht="22.95" customHeight="1">
      <c r="A157" s="35"/>
      <c r="B157" s="36"/>
      <c r="C157" s="72" t="s">
        <v>256</v>
      </c>
      <c r="D157" s="35"/>
      <c r="E157" s="35"/>
      <c r="F157" s="35"/>
      <c r="G157" s="35"/>
      <c r="H157" s="35"/>
      <c r="I157" s="35"/>
      <c r="J157" s="159">
        <f>BK157</f>
        <v>0</v>
      </c>
      <c r="K157" s="35"/>
      <c r="L157" s="36"/>
      <c r="M157" s="68"/>
      <c r="N157" s="59"/>
      <c r="O157" s="69"/>
      <c r="P157" s="160">
        <f>P158+P842+P1574+P1588+P1593</f>
        <v>0</v>
      </c>
      <c r="Q157" s="69"/>
      <c r="R157" s="160">
        <f>R158+R842+R1574+R1588+R1593</f>
        <v>279.88657635999999</v>
      </c>
      <c r="S157" s="69"/>
      <c r="T157" s="161">
        <f>T158+T842+T1574+T1588+T1593</f>
        <v>335.5049515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75</v>
      </c>
      <c r="AU157" s="18" t="s">
        <v>451</v>
      </c>
      <c r="BK157" s="162">
        <f>BK158+BK842+BK1574+BK1588+BK1593</f>
        <v>0</v>
      </c>
    </row>
    <row r="158" spans="1:65" s="12" customFormat="1" ht="25.95" customHeight="1">
      <c r="B158" s="163"/>
      <c r="D158" s="164" t="s">
        <v>75</v>
      </c>
      <c r="E158" s="165" t="s">
        <v>522</v>
      </c>
      <c r="F158" s="165" t="s">
        <v>523</v>
      </c>
      <c r="I158" s="166"/>
      <c r="J158" s="167">
        <f>BK158</f>
        <v>0</v>
      </c>
      <c r="L158" s="163"/>
      <c r="M158" s="168"/>
      <c r="N158" s="169"/>
      <c r="O158" s="169"/>
      <c r="P158" s="170">
        <f>P159+P199+P208+P237+P254+P593+P840</f>
        <v>0</v>
      </c>
      <c r="Q158" s="169"/>
      <c r="R158" s="170">
        <f>R159+R199+R208+R237+R254+R593+R840</f>
        <v>209.77797276000001</v>
      </c>
      <c r="S158" s="169"/>
      <c r="T158" s="171">
        <f>T159+T199+T208+T237+T254+T593+T840</f>
        <v>286.977914</v>
      </c>
      <c r="AR158" s="164" t="s">
        <v>83</v>
      </c>
      <c r="AT158" s="172" t="s">
        <v>75</v>
      </c>
      <c r="AU158" s="172" t="s">
        <v>76</v>
      </c>
      <c r="AY158" s="164" t="s">
        <v>524</v>
      </c>
      <c r="BK158" s="173">
        <f>BK159+BK199+BK208+BK237+BK254+BK593+BK840</f>
        <v>0</v>
      </c>
    </row>
    <row r="159" spans="1:65" s="12" customFormat="1" ht="22.95" customHeight="1">
      <c r="B159" s="163"/>
      <c r="D159" s="164" t="s">
        <v>75</v>
      </c>
      <c r="E159" s="174" t="s">
        <v>83</v>
      </c>
      <c r="F159" s="174" t="s">
        <v>525</v>
      </c>
      <c r="I159" s="166"/>
      <c r="J159" s="175">
        <f>BK159</f>
        <v>0</v>
      </c>
      <c r="L159" s="163"/>
      <c r="M159" s="168"/>
      <c r="N159" s="169"/>
      <c r="O159" s="169"/>
      <c r="P159" s="170">
        <f>SUM(P160:P198)</f>
        <v>0</v>
      </c>
      <c r="Q159" s="169"/>
      <c r="R159" s="170">
        <f>SUM(R160:R198)</f>
        <v>1.1100000000000001</v>
      </c>
      <c r="S159" s="169"/>
      <c r="T159" s="171">
        <f>SUM(T160:T198)</f>
        <v>0</v>
      </c>
      <c r="AR159" s="164" t="s">
        <v>83</v>
      </c>
      <c r="AT159" s="172" t="s">
        <v>75</v>
      </c>
      <c r="AU159" s="172" t="s">
        <v>83</v>
      </c>
      <c r="AY159" s="164" t="s">
        <v>524</v>
      </c>
      <c r="BK159" s="173">
        <f>SUM(BK160:BK198)</f>
        <v>0</v>
      </c>
    </row>
    <row r="160" spans="1:65" s="2" customFormat="1" ht="21.75" customHeight="1">
      <c r="A160" s="35"/>
      <c r="B160" s="144"/>
      <c r="C160" s="176" t="s">
        <v>83</v>
      </c>
      <c r="D160" s="176" t="s">
        <v>526</v>
      </c>
      <c r="E160" s="177" t="s">
        <v>573</v>
      </c>
      <c r="F160" s="178" t="s">
        <v>448</v>
      </c>
      <c r="G160" s="179" t="s">
        <v>574</v>
      </c>
      <c r="H160" s="180">
        <v>4.976</v>
      </c>
      <c r="I160" s="181"/>
      <c r="J160" s="180">
        <f>ROUND(I160*H160,3)</f>
        <v>0</v>
      </c>
      <c r="K160" s="182"/>
      <c r="L160" s="36"/>
      <c r="M160" s="183" t="s">
        <v>1</v>
      </c>
      <c r="N160" s="184" t="s">
        <v>42</v>
      </c>
      <c r="O160" s="61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530</v>
      </c>
      <c r="AT160" s="187" t="s">
        <v>526</v>
      </c>
      <c r="AU160" s="187" t="s">
        <v>89</v>
      </c>
      <c r="AY160" s="18" t="s">
        <v>524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89</v>
      </c>
      <c r="BK160" s="188">
        <f>ROUND(I160*H160,3)</f>
        <v>0</v>
      </c>
      <c r="BL160" s="18" t="s">
        <v>530</v>
      </c>
      <c r="BM160" s="187" t="s">
        <v>6743</v>
      </c>
    </row>
    <row r="161" spans="1:65" s="14" customFormat="1">
      <c r="B161" s="198"/>
      <c r="D161" s="190" t="s">
        <v>532</v>
      </c>
      <c r="E161" s="199" t="s">
        <v>1</v>
      </c>
      <c r="F161" s="200" t="s">
        <v>576</v>
      </c>
      <c r="H161" s="199" t="s">
        <v>1</v>
      </c>
      <c r="I161" s="201"/>
      <c r="L161" s="198"/>
      <c r="M161" s="202"/>
      <c r="N161" s="203"/>
      <c r="O161" s="203"/>
      <c r="P161" s="203"/>
      <c r="Q161" s="203"/>
      <c r="R161" s="203"/>
      <c r="S161" s="203"/>
      <c r="T161" s="204"/>
      <c r="AT161" s="199" t="s">
        <v>532</v>
      </c>
      <c r="AU161" s="199" t="s">
        <v>89</v>
      </c>
      <c r="AV161" s="14" t="s">
        <v>83</v>
      </c>
      <c r="AW161" s="14" t="s">
        <v>30</v>
      </c>
      <c r="AX161" s="14" t="s">
        <v>76</v>
      </c>
      <c r="AY161" s="199" t="s">
        <v>524</v>
      </c>
    </row>
    <row r="162" spans="1:65" s="14" customFormat="1">
      <c r="B162" s="198"/>
      <c r="D162" s="190" t="s">
        <v>532</v>
      </c>
      <c r="E162" s="199" t="s">
        <v>1</v>
      </c>
      <c r="F162" s="200" t="s">
        <v>4836</v>
      </c>
      <c r="H162" s="199" t="s">
        <v>1</v>
      </c>
      <c r="I162" s="201"/>
      <c r="L162" s="198"/>
      <c r="M162" s="202"/>
      <c r="N162" s="203"/>
      <c r="O162" s="203"/>
      <c r="P162" s="203"/>
      <c r="Q162" s="203"/>
      <c r="R162" s="203"/>
      <c r="S162" s="203"/>
      <c r="T162" s="204"/>
      <c r="AT162" s="199" t="s">
        <v>532</v>
      </c>
      <c r="AU162" s="199" t="s">
        <v>89</v>
      </c>
      <c r="AV162" s="14" t="s">
        <v>83</v>
      </c>
      <c r="AW162" s="14" t="s">
        <v>30</v>
      </c>
      <c r="AX162" s="14" t="s">
        <v>76</v>
      </c>
      <c r="AY162" s="199" t="s">
        <v>524</v>
      </c>
    </row>
    <row r="163" spans="1:65" s="13" customFormat="1">
      <c r="B163" s="189"/>
      <c r="D163" s="190" t="s">
        <v>532</v>
      </c>
      <c r="E163" s="191" t="s">
        <v>1</v>
      </c>
      <c r="F163" s="192" t="s">
        <v>6744</v>
      </c>
      <c r="H163" s="193">
        <v>6.3E-2</v>
      </c>
      <c r="I163" s="194"/>
      <c r="L163" s="189"/>
      <c r="M163" s="195"/>
      <c r="N163" s="196"/>
      <c r="O163" s="196"/>
      <c r="P163" s="196"/>
      <c r="Q163" s="196"/>
      <c r="R163" s="196"/>
      <c r="S163" s="196"/>
      <c r="T163" s="197"/>
      <c r="AT163" s="191" t="s">
        <v>532</v>
      </c>
      <c r="AU163" s="191" t="s">
        <v>89</v>
      </c>
      <c r="AV163" s="13" t="s">
        <v>89</v>
      </c>
      <c r="AW163" s="13" t="s">
        <v>30</v>
      </c>
      <c r="AX163" s="13" t="s">
        <v>76</v>
      </c>
      <c r="AY163" s="191" t="s">
        <v>524</v>
      </c>
    </row>
    <row r="164" spans="1:65" s="13" customFormat="1">
      <c r="B164" s="189"/>
      <c r="D164" s="190" t="s">
        <v>532</v>
      </c>
      <c r="E164" s="191" t="s">
        <v>1</v>
      </c>
      <c r="F164" s="192" t="s">
        <v>6745</v>
      </c>
      <c r="H164" s="193">
        <v>2.5999999999999999E-2</v>
      </c>
      <c r="I164" s="194"/>
      <c r="L164" s="189"/>
      <c r="M164" s="195"/>
      <c r="N164" s="196"/>
      <c r="O164" s="196"/>
      <c r="P164" s="196"/>
      <c r="Q164" s="196"/>
      <c r="R164" s="196"/>
      <c r="S164" s="196"/>
      <c r="T164" s="197"/>
      <c r="AT164" s="191" t="s">
        <v>532</v>
      </c>
      <c r="AU164" s="191" t="s">
        <v>89</v>
      </c>
      <c r="AV164" s="13" t="s">
        <v>89</v>
      </c>
      <c r="AW164" s="13" t="s">
        <v>30</v>
      </c>
      <c r="AX164" s="13" t="s">
        <v>76</v>
      </c>
      <c r="AY164" s="191" t="s">
        <v>524</v>
      </c>
    </row>
    <row r="165" spans="1:65" s="13" customFormat="1" ht="20.399999999999999">
      <c r="B165" s="189"/>
      <c r="D165" s="190" t="s">
        <v>532</v>
      </c>
      <c r="E165" s="191" t="s">
        <v>1</v>
      </c>
      <c r="F165" s="192" t="s">
        <v>6746</v>
      </c>
      <c r="H165" s="193">
        <v>9.0999999999999998E-2</v>
      </c>
      <c r="I165" s="194"/>
      <c r="L165" s="189"/>
      <c r="M165" s="195"/>
      <c r="N165" s="196"/>
      <c r="O165" s="196"/>
      <c r="P165" s="196"/>
      <c r="Q165" s="196"/>
      <c r="R165" s="196"/>
      <c r="S165" s="196"/>
      <c r="T165" s="197"/>
      <c r="AT165" s="191" t="s">
        <v>532</v>
      </c>
      <c r="AU165" s="191" t="s">
        <v>89</v>
      </c>
      <c r="AV165" s="13" t="s">
        <v>89</v>
      </c>
      <c r="AW165" s="13" t="s">
        <v>30</v>
      </c>
      <c r="AX165" s="13" t="s">
        <v>76</v>
      </c>
      <c r="AY165" s="191" t="s">
        <v>524</v>
      </c>
    </row>
    <row r="166" spans="1:65" s="13" customFormat="1">
      <c r="B166" s="189"/>
      <c r="D166" s="190" t="s">
        <v>532</v>
      </c>
      <c r="E166" s="191" t="s">
        <v>1</v>
      </c>
      <c r="F166" s="192" t="s">
        <v>6747</v>
      </c>
      <c r="H166" s="193">
        <v>8.0000000000000002E-3</v>
      </c>
      <c r="I166" s="194"/>
      <c r="L166" s="189"/>
      <c r="M166" s="195"/>
      <c r="N166" s="196"/>
      <c r="O166" s="196"/>
      <c r="P166" s="196"/>
      <c r="Q166" s="196"/>
      <c r="R166" s="196"/>
      <c r="S166" s="196"/>
      <c r="T166" s="197"/>
      <c r="AT166" s="191" t="s">
        <v>532</v>
      </c>
      <c r="AU166" s="191" t="s">
        <v>89</v>
      </c>
      <c r="AV166" s="13" t="s">
        <v>89</v>
      </c>
      <c r="AW166" s="13" t="s">
        <v>30</v>
      </c>
      <c r="AX166" s="13" t="s">
        <v>76</v>
      </c>
      <c r="AY166" s="191" t="s">
        <v>524</v>
      </c>
    </row>
    <row r="167" spans="1:65" s="13" customFormat="1">
      <c r="B167" s="189"/>
      <c r="D167" s="190" t="s">
        <v>532</v>
      </c>
      <c r="E167" s="191" t="s">
        <v>1</v>
      </c>
      <c r="F167" s="192" t="s">
        <v>6748</v>
      </c>
      <c r="H167" s="193">
        <v>8.4000000000000005E-2</v>
      </c>
      <c r="I167" s="194"/>
      <c r="L167" s="189"/>
      <c r="M167" s="195"/>
      <c r="N167" s="196"/>
      <c r="O167" s="196"/>
      <c r="P167" s="196"/>
      <c r="Q167" s="196"/>
      <c r="R167" s="196"/>
      <c r="S167" s="196"/>
      <c r="T167" s="197"/>
      <c r="AT167" s="191" t="s">
        <v>532</v>
      </c>
      <c r="AU167" s="191" t="s">
        <v>89</v>
      </c>
      <c r="AV167" s="13" t="s">
        <v>89</v>
      </c>
      <c r="AW167" s="13" t="s">
        <v>30</v>
      </c>
      <c r="AX167" s="13" t="s">
        <v>76</v>
      </c>
      <c r="AY167" s="191" t="s">
        <v>524</v>
      </c>
    </row>
    <row r="168" spans="1:65" s="13" customFormat="1" ht="20.399999999999999">
      <c r="B168" s="189"/>
      <c r="D168" s="190" t="s">
        <v>532</v>
      </c>
      <c r="E168" s="191" t="s">
        <v>1</v>
      </c>
      <c r="F168" s="192" t="s">
        <v>6749</v>
      </c>
      <c r="H168" s="193">
        <v>1.6719999999999999</v>
      </c>
      <c r="I168" s="194"/>
      <c r="L168" s="189"/>
      <c r="M168" s="195"/>
      <c r="N168" s="196"/>
      <c r="O168" s="196"/>
      <c r="P168" s="196"/>
      <c r="Q168" s="196"/>
      <c r="R168" s="196"/>
      <c r="S168" s="196"/>
      <c r="T168" s="197"/>
      <c r="AT168" s="191" t="s">
        <v>532</v>
      </c>
      <c r="AU168" s="191" t="s">
        <v>89</v>
      </c>
      <c r="AV168" s="13" t="s">
        <v>89</v>
      </c>
      <c r="AW168" s="13" t="s">
        <v>30</v>
      </c>
      <c r="AX168" s="13" t="s">
        <v>76</v>
      </c>
      <c r="AY168" s="191" t="s">
        <v>524</v>
      </c>
    </row>
    <row r="169" spans="1:65" s="13" customFormat="1" ht="20.399999999999999">
      <c r="B169" s="189"/>
      <c r="D169" s="190" t="s">
        <v>532</v>
      </c>
      <c r="E169" s="191" t="s">
        <v>1</v>
      </c>
      <c r="F169" s="192" t="s">
        <v>6750</v>
      </c>
      <c r="H169" s="193">
        <v>1.6559999999999999</v>
      </c>
      <c r="I169" s="194"/>
      <c r="L169" s="189"/>
      <c r="M169" s="195"/>
      <c r="N169" s="196"/>
      <c r="O169" s="196"/>
      <c r="P169" s="196"/>
      <c r="Q169" s="196"/>
      <c r="R169" s="196"/>
      <c r="S169" s="196"/>
      <c r="T169" s="197"/>
      <c r="AT169" s="191" t="s">
        <v>532</v>
      </c>
      <c r="AU169" s="191" t="s">
        <v>89</v>
      </c>
      <c r="AV169" s="13" t="s">
        <v>89</v>
      </c>
      <c r="AW169" s="13" t="s">
        <v>30</v>
      </c>
      <c r="AX169" s="13" t="s">
        <v>76</v>
      </c>
      <c r="AY169" s="191" t="s">
        <v>524</v>
      </c>
    </row>
    <row r="170" spans="1:65" s="13" customFormat="1" ht="20.399999999999999">
      <c r="B170" s="189"/>
      <c r="D170" s="190" t="s">
        <v>532</v>
      </c>
      <c r="E170" s="191" t="s">
        <v>1</v>
      </c>
      <c r="F170" s="192" t="s">
        <v>6751</v>
      </c>
      <c r="H170" s="193">
        <v>1.3759999999999999</v>
      </c>
      <c r="I170" s="194"/>
      <c r="L170" s="189"/>
      <c r="M170" s="195"/>
      <c r="N170" s="196"/>
      <c r="O170" s="196"/>
      <c r="P170" s="196"/>
      <c r="Q170" s="196"/>
      <c r="R170" s="196"/>
      <c r="S170" s="196"/>
      <c r="T170" s="197"/>
      <c r="AT170" s="191" t="s">
        <v>532</v>
      </c>
      <c r="AU170" s="191" t="s">
        <v>89</v>
      </c>
      <c r="AV170" s="13" t="s">
        <v>89</v>
      </c>
      <c r="AW170" s="13" t="s">
        <v>30</v>
      </c>
      <c r="AX170" s="13" t="s">
        <v>76</v>
      </c>
      <c r="AY170" s="191" t="s">
        <v>524</v>
      </c>
    </row>
    <row r="171" spans="1:65" s="15" customFormat="1">
      <c r="B171" s="205"/>
      <c r="D171" s="190" t="s">
        <v>532</v>
      </c>
      <c r="E171" s="206" t="s">
        <v>1</v>
      </c>
      <c r="F171" s="207" t="s">
        <v>589</v>
      </c>
      <c r="H171" s="208">
        <v>4.976</v>
      </c>
      <c r="I171" s="209"/>
      <c r="L171" s="205"/>
      <c r="M171" s="210"/>
      <c r="N171" s="211"/>
      <c r="O171" s="211"/>
      <c r="P171" s="211"/>
      <c r="Q171" s="211"/>
      <c r="R171" s="211"/>
      <c r="S171" s="211"/>
      <c r="T171" s="212"/>
      <c r="AT171" s="206" t="s">
        <v>532</v>
      </c>
      <c r="AU171" s="206" t="s">
        <v>89</v>
      </c>
      <c r="AV171" s="15" t="s">
        <v>537</v>
      </c>
      <c r="AW171" s="15" t="s">
        <v>30</v>
      </c>
      <c r="AX171" s="15" t="s">
        <v>76</v>
      </c>
      <c r="AY171" s="206" t="s">
        <v>524</v>
      </c>
    </row>
    <row r="172" spans="1:65" s="16" customFormat="1">
      <c r="B172" s="213"/>
      <c r="D172" s="190" t="s">
        <v>532</v>
      </c>
      <c r="E172" s="214" t="s">
        <v>447</v>
      </c>
      <c r="F172" s="215" t="s">
        <v>590</v>
      </c>
      <c r="H172" s="216">
        <v>4.976</v>
      </c>
      <c r="I172" s="217"/>
      <c r="L172" s="213"/>
      <c r="M172" s="218"/>
      <c r="N172" s="219"/>
      <c r="O172" s="219"/>
      <c r="P172" s="219"/>
      <c r="Q172" s="219"/>
      <c r="R172" s="219"/>
      <c r="S172" s="219"/>
      <c r="T172" s="220"/>
      <c r="AT172" s="214" t="s">
        <v>532</v>
      </c>
      <c r="AU172" s="214" t="s">
        <v>89</v>
      </c>
      <c r="AV172" s="16" t="s">
        <v>530</v>
      </c>
      <c r="AW172" s="16" t="s">
        <v>30</v>
      </c>
      <c r="AX172" s="16" t="s">
        <v>83</v>
      </c>
      <c r="AY172" s="214" t="s">
        <v>524</v>
      </c>
    </row>
    <row r="173" spans="1:65" s="2" customFormat="1" ht="33" customHeight="1">
      <c r="A173" s="35"/>
      <c r="B173" s="144"/>
      <c r="C173" s="176" t="s">
        <v>89</v>
      </c>
      <c r="D173" s="176" t="s">
        <v>526</v>
      </c>
      <c r="E173" s="177" t="s">
        <v>650</v>
      </c>
      <c r="F173" s="178" t="s">
        <v>651</v>
      </c>
      <c r="G173" s="179" t="s">
        <v>574</v>
      </c>
      <c r="H173" s="180">
        <v>4.976</v>
      </c>
      <c r="I173" s="181"/>
      <c r="J173" s="180">
        <f>ROUND(I173*H173,3)</f>
        <v>0</v>
      </c>
      <c r="K173" s="182"/>
      <c r="L173" s="36"/>
      <c r="M173" s="183" t="s">
        <v>1</v>
      </c>
      <c r="N173" s="184" t="s">
        <v>42</v>
      </c>
      <c r="O173" s="61"/>
      <c r="P173" s="185">
        <f>O173*H173</f>
        <v>0</v>
      </c>
      <c r="Q173" s="185">
        <v>0</v>
      </c>
      <c r="R173" s="185">
        <f>Q173*H173</f>
        <v>0</v>
      </c>
      <c r="S173" s="185">
        <v>0</v>
      </c>
      <c r="T173" s="18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530</v>
      </c>
      <c r="AT173" s="187" t="s">
        <v>526</v>
      </c>
      <c r="AU173" s="187" t="s">
        <v>89</v>
      </c>
      <c r="AY173" s="18" t="s">
        <v>524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89</v>
      </c>
      <c r="BK173" s="188">
        <f>ROUND(I173*H173,3)</f>
        <v>0</v>
      </c>
      <c r="BL173" s="18" t="s">
        <v>530</v>
      </c>
      <c r="BM173" s="187" t="s">
        <v>652</v>
      </c>
    </row>
    <row r="174" spans="1:65" s="13" customFormat="1">
      <c r="B174" s="189"/>
      <c r="D174" s="190" t="s">
        <v>532</v>
      </c>
      <c r="E174" s="191" t="s">
        <v>1</v>
      </c>
      <c r="F174" s="192" t="s">
        <v>447</v>
      </c>
      <c r="H174" s="193">
        <v>4.976</v>
      </c>
      <c r="I174" s="194"/>
      <c r="L174" s="189"/>
      <c r="M174" s="195"/>
      <c r="N174" s="196"/>
      <c r="O174" s="196"/>
      <c r="P174" s="196"/>
      <c r="Q174" s="196"/>
      <c r="R174" s="196"/>
      <c r="S174" s="196"/>
      <c r="T174" s="197"/>
      <c r="AT174" s="191" t="s">
        <v>532</v>
      </c>
      <c r="AU174" s="191" t="s">
        <v>89</v>
      </c>
      <c r="AV174" s="13" t="s">
        <v>89</v>
      </c>
      <c r="AW174" s="13" t="s">
        <v>30</v>
      </c>
      <c r="AX174" s="13" t="s">
        <v>76</v>
      </c>
      <c r="AY174" s="191" t="s">
        <v>524</v>
      </c>
    </row>
    <row r="175" spans="1:65" s="16" customFormat="1">
      <c r="B175" s="213"/>
      <c r="D175" s="190" t="s">
        <v>532</v>
      </c>
      <c r="E175" s="214" t="s">
        <v>1</v>
      </c>
      <c r="F175" s="215" t="s">
        <v>590</v>
      </c>
      <c r="H175" s="216">
        <v>4.976</v>
      </c>
      <c r="I175" s="217"/>
      <c r="L175" s="213"/>
      <c r="M175" s="218"/>
      <c r="N175" s="219"/>
      <c r="O175" s="219"/>
      <c r="P175" s="219"/>
      <c r="Q175" s="219"/>
      <c r="R175" s="219"/>
      <c r="S175" s="219"/>
      <c r="T175" s="220"/>
      <c r="AT175" s="214" t="s">
        <v>532</v>
      </c>
      <c r="AU175" s="214" t="s">
        <v>89</v>
      </c>
      <c r="AV175" s="16" t="s">
        <v>530</v>
      </c>
      <c r="AW175" s="16" t="s">
        <v>30</v>
      </c>
      <c r="AX175" s="16" t="s">
        <v>83</v>
      </c>
      <c r="AY175" s="214" t="s">
        <v>524</v>
      </c>
    </row>
    <row r="176" spans="1:65" s="2" customFormat="1" ht="44.25" customHeight="1">
      <c r="A176" s="35"/>
      <c r="B176" s="144"/>
      <c r="C176" s="176" t="s">
        <v>537</v>
      </c>
      <c r="D176" s="176" t="s">
        <v>526</v>
      </c>
      <c r="E176" s="177" t="s">
        <v>656</v>
      </c>
      <c r="F176" s="178" t="s">
        <v>657</v>
      </c>
      <c r="G176" s="179" t="s">
        <v>574</v>
      </c>
      <c r="H176" s="180">
        <v>59.712000000000003</v>
      </c>
      <c r="I176" s="181"/>
      <c r="J176" s="180">
        <f>ROUND(I176*H176,3)</f>
        <v>0</v>
      </c>
      <c r="K176" s="182"/>
      <c r="L176" s="36"/>
      <c r="M176" s="183" t="s">
        <v>1</v>
      </c>
      <c r="N176" s="184" t="s">
        <v>42</v>
      </c>
      <c r="O176" s="61"/>
      <c r="P176" s="185">
        <f>O176*H176</f>
        <v>0</v>
      </c>
      <c r="Q176" s="185">
        <v>0</v>
      </c>
      <c r="R176" s="185">
        <f>Q176*H176</f>
        <v>0</v>
      </c>
      <c r="S176" s="185">
        <v>0</v>
      </c>
      <c r="T176" s="18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530</v>
      </c>
      <c r="AT176" s="187" t="s">
        <v>526</v>
      </c>
      <c r="AU176" s="187" t="s">
        <v>89</v>
      </c>
      <c r="AY176" s="18" t="s">
        <v>524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89</v>
      </c>
      <c r="BK176" s="188">
        <f>ROUND(I176*H176,3)</f>
        <v>0</v>
      </c>
      <c r="BL176" s="18" t="s">
        <v>530</v>
      </c>
      <c r="BM176" s="187" t="s">
        <v>658</v>
      </c>
    </row>
    <row r="177" spans="1:65" s="13" customFormat="1">
      <c r="B177" s="189"/>
      <c r="D177" s="190" t="s">
        <v>532</v>
      </c>
      <c r="E177" s="191" t="s">
        <v>1</v>
      </c>
      <c r="F177" s="192" t="s">
        <v>6752</v>
      </c>
      <c r="H177" s="193">
        <v>59.712000000000003</v>
      </c>
      <c r="I177" s="194"/>
      <c r="L177" s="189"/>
      <c r="M177" s="195"/>
      <c r="N177" s="196"/>
      <c r="O177" s="196"/>
      <c r="P177" s="196"/>
      <c r="Q177" s="196"/>
      <c r="R177" s="196"/>
      <c r="S177" s="196"/>
      <c r="T177" s="197"/>
      <c r="AT177" s="191" t="s">
        <v>532</v>
      </c>
      <c r="AU177" s="191" t="s">
        <v>89</v>
      </c>
      <c r="AV177" s="13" t="s">
        <v>89</v>
      </c>
      <c r="AW177" s="13" t="s">
        <v>30</v>
      </c>
      <c r="AX177" s="13" t="s">
        <v>76</v>
      </c>
      <c r="AY177" s="191" t="s">
        <v>524</v>
      </c>
    </row>
    <row r="178" spans="1:65" s="16" customFormat="1">
      <c r="B178" s="213"/>
      <c r="D178" s="190" t="s">
        <v>532</v>
      </c>
      <c r="E178" s="214" t="s">
        <v>1</v>
      </c>
      <c r="F178" s="215" t="s">
        <v>590</v>
      </c>
      <c r="H178" s="216">
        <v>59.712000000000003</v>
      </c>
      <c r="I178" s="217"/>
      <c r="L178" s="213"/>
      <c r="M178" s="218"/>
      <c r="N178" s="219"/>
      <c r="O178" s="219"/>
      <c r="P178" s="219"/>
      <c r="Q178" s="219"/>
      <c r="R178" s="219"/>
      <c r="S178" s="219"/>
      <c r="T178" s="220"/>
      <c r="AT178" s="214" t="s">
        <v>532</v>
      </c>
      <c r="AU178" s="214" t="s">
        <v>89</v>
      </c>
      <c r="AV178" s="16" t="s">
        <v>530</v>
      </c>
      <c r="AW178" s="16" t="s">
        <v>30</v>
      </c>
      <c r="AX178" s="16" t="s">
        <v>83</v>
      </c>
      <c r="AY178" s="214" t="s">
        <v>524</v>
      </c>
    </row>
    <row r="179" spans="1:65" s="2" customFormat="1" ht="16.5" customHeight="1">
      <c r="A179" s="35"/>
      <c r="B179" s="144"/>
      <c r="C179" s="176" t="s">
        <v>530</v>
      </c>
      <c r="D179" s="176" t="s">
        <v>526</v>
      </c>
      <c r="E179" s="177" t="s">
        <v>671</v>
      </c>
      <c r="F179" s="178" t="s">
        <v>672</v>
      </c>
      <c r="G179" s="179" t="s">
        <v>574</v>
      </c>
      <c r="H179" s="180">
        <v>4.976</v>
      </c>
      <c r="I179" s="181"/>
      <c r="J179" s="180">
        <f>ROUND(I179*H179,3)</f>
        <v>0</v>
      </c>
      <c r="K179" s="182"/>
      <c r="L179" s="36"/>
      <c r="M179" s="183" t="s">
        <v>1</v>
      </c>
      <c r="N179" s="184" t="s">
        <v>42</v>
      </c>
      <c r="O179" s="61"/>
      <c r="P179" s="185">
        <f>O179*H179</f>
        <v>0</v>
      </c>
      <c r="Q179" s="185">
        <v>0</v>
      </c>
      <c r="R179" s="185">
        <f>Q179*H179</f>
        <v>0</v>
      </c>
      <c r="S179" s="185">
        <v>0</v>
      </c>
      <c r="T179" s="18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530</v>
      </c>
      <c r="AT179" s="187" t="s">
        <v>526</v>
      </c>
      <c r="AU179" s="187" t="s">
        <v>89</v>
      </c>
      <c r="AY179" s="18" t="s">
        <v>524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89</v>
      </c>
      <c r="BK179" s="188">
        <f>ROUND(I179*H179,3)</f>
        <v>0</v>
      </c>
      <c r="BL179" s="18" t="s">
        <v>530</v>
      </c>
      <c r="BM179" s="187" t="s">
        <v>673</v>
      </c>
    </row>
    <row r="180" spans="1:65" s="13" customFormat="1">
      <c r="B180" s="189"/>
      <c r="D180" s="190" t="s">
        <v>532</v>
      </c>
      <c r="E180" s="191" t="s">
        <v>1</v>
      </c>
      <c r="F180" s="192" t="s">
        <v>447</v>
      </c>
      <c r="H180" s="193">
        <v>4.976</v>
      </c>
      <c r="I180" s="194"/>
      <c r="L180" s="189"/>
      <c r="M180" s="195"/>
      <c r="N180" s="196"/>
      <c r="O180" s="196"/>
      <c r="P180" s="196"/>
      <c r="Q180" s="196"/>
      <c r="R180" s="196"/>
      <c r="S180" s="196"/>
      <c r="T180" s="197"/>
      <c r="AT180" s="191" t="s">
        <v>532</v>
      </c>
      <c r="AU180" s="191" t="s">
        <v>89</v>
      </c>
      <c r="AV180" s="13" t="s">
        <v>89</v>
      </c>
      <c r="AW180" s="13" t="s">
        <v>30</v>
      </c>
      <c r="AX180" s="13" t="s">
        <v>76</v>
      </c>
      <c r="AY180" s="191" t="s">
        <v>524</v>
      </c>
    </row>
    <row r="181" spans="1:65" s="16" customFormat="1">
      <c r="B181" s="213"/>
      <c r="D181" s="190" t="s">
        <v>532</v>
      </c>
      <c r="E181" s="214" t="s">
        <v>1</v>
      </c>
      <c r="F181" s="215" t="s">
        <v>590</v>
      </c>
      <c r="H181" s="216">
        <v>4.976</v>
      </c>
      <c r="I181" s="217"/>
      <c r="L181" s="213"/>
      <c r="M181" s="218"/>
      <c r="N181" s="219"/>
      <c r="O181" s="219"/>
      <c r="P181" s="219"/>
      <c r="Q181" s="219"/>
      <c r="R181" s="219"/>
      <c r="S181" s="219"/>
      <c r="T181" s="220"/>
      <c r="AT181" s="214" t="s">
        <v>532</v>
      </c>
      <c r="AU181" s="214" t="s">
        <v>89</v>
      </c>
      <c r="AV181" s="16" t="s">
        <v>530</v>
      </c>
      <c r="AW181" s="16" t="s">
        <v>30</v>
      </c>
      <c r="AX181" s="16" t="s">
        <v>83</v>
      </c>
      <c r="AY181" s="214" t="s">
        <v>524</v>
      </c>
    </row>
    <row r="182" spans="1:65" s="2" customFormat="1" ht="21.75" customHeight="1">
      <c r="A182" s="35"/>
      <c r="B182" s="144"/>
      <c r="C182" s="176" t="s">
        <v>544</v>
      </c>
      <c r="D182" s="176" t="s">
        <v>526</v>
      </c>
      <c r="E182" s="177" t="s">
        <v>675</v>
      </c>
      <c r="F182" s="178" t="s">
        <v>676</v>
      </c>
      <c r="G182" s="179" t="s">
        <v>677</v>
      </c>
      <c r="H182" s="180">
        <v>9.4540000000000006</v>
      </c>
      <c r="I182" s="181"/>
      <c r="J182" s="180">
        <f>ROUND(I182*H182,3)</f>
        <v>0</v>
      </c>
      <c r="K182" s="182"/>
      <c r="L182" s="36"/>
      <c r="M182" s="183" t="s">
        <v>1</v>
      </c>
      <c r="N182" s="184" t="s">
        <v>42</v>
      </c>
      <c r="O182" s="61"/>
      <c r="P182" s="185">
        <f>O182*H182</f>
        <v>0</v>
      </c>
      <c r="Q182" s="185">
        <v>0</v>
      </c>
      <c r="R182" s="185">
        <f>Q182*H182</f>
        <v>0</v>
      </c>
      <c r="S182" s="185">
        <v>0</v>
      </c>
      <c r="T182" s="18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530</v>
      </c>
      <c r="AT182" s="187" t="s">
        <v>526</v>
      </c>
      <c r="AU182" s="187" t="s">
        <v>89</v>
      </c>
      <c r="AY182" s="18" t="s">
        <v>524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530</v>
      </c>
      <c r="BM182" s="187" t="s">
        <v>678</v>
      </c>
    </row>
    <row r="183" spans="1:65" s="13" customFormat="1">
      <c r="B183" s="189"/>
      <c r="D183" s="190" t="s">
        <v>532</v>
      </c>
      <c r="E183" s="191" t="s">
        <v>1</v>
      </c>
      <c r="F183" s="192" t="s">
        <v>6753</v>
      </c>
      <c r="H183" s="193">
        <v>9.4540000000000006</v>
      </c>
      <c r="I183" s="194"/>
      <c r="L183" s="189"/>
      <c r="M183" s="195"/>
      <c r="N183" s="196"/>
      <c r="O183" s="196"/>
      <c r="P183" s="196"/>
      <c r="Q183" s="196"/>
      <c r="R183" s="196"/>
      <c r="S183" s="196"/>
      <c r="T183" s="197"/>
      <c r="AT183" s="191" t="s">
        <v>532</v>
      </c>
      <c r="AU183" s="191" t="s">
        <v>89</v>
      </c>
      <c r="AV183" s="13" t="s">
        <v>89</v>
      </c>
      <c r="AW183" s="13" t="s">
        <v>30</v>
      </c>
      <c r="AX183" s="13" t="s">
        <v>76</v>
      </c>
      <c r="AY183" s="191" t="s">
        <v>524</v>
      </c>
    </row>
    <row r="184" spans="1:65" s="16" customFormat="1">
      <c r="B184" s="213"/>
      <c r="D184" s="190" t="s">
        <v>532</v>
      </c>
      <c r="E184" s="214" t="s">
        <v>1</v>
      </c>
      <c r="F184" s="215" t="s">
        <v>590</v>
      </c>
      <c r="H184" s="216">
        <v>9.4540000000000006</v>
      </c>
      <c r="I184" s="217"/>
      <c r="L184" s="213"/>
      <c r="M184" s="218"/>
      <c r="N184" s="219"/>
      <c r="O184" s="219"/>
      <c r="P184" s="219"/>
      <c r="Q184" s="219"/>
      <c r="R184" s="219"/>
      <c r="S184" s="219"/>
      <c r="T184" s="220"/>
      <c r="AT184" s="214" t="s">
        <v>532</v>
      </c>
      <c r="AU184" s="214" t="s">
        <v>89</v>
      </c>
      <c r="AV184" s="16" t="s">
        <v>530</v>
      </c>
      <c r="AW184" s="16" t="s">
        <v>30</v>
      </c>
      <c r="AX184" s="16" t="s">
        <v>83</v>
      </c>
      <c r="AY184" s="214" t="s">
        <v>524</v>
      </c>
    </row>
    <row r="185" spans="1:65" s="2" customFormat="1" ht="21.75" customHeight="1">
      <c r="A185" s="35"/>
      <c r="B185" s="144"/>
      <c r="C185" s="176" t="s">
        <v>548</v>
      </c>
      <c r="D185" s="176" t="s">
        <v>526</v>
      </c>
      <c r="E185" s="177" t="s">
        <v>687</v>
      </c>
      <c r="F185" s="178" t="s">
        <v>688</v>
      </c>
      <c r="G185" s="179" t="s">
        <v>574</v>
      </c>
      <c r="H185" s="180">
        <v>5.0620000000000003</v>
      </c>
      <c r="I185" s="181"/>
      <c r="J185" s="180">
        <f>ROUND(I185*H185,3)</f>
        <v>0</v>
      </c>
      <c r="K185" s="182"/>
      <c r="L185" s="36"/>
      <c r="M185" s="183" t="s">
        <v>1</v>
      </c>
      <c r="N185" s="184" t="s">
        <v>42</v>
      </c>
      <c r="O185" s="61"/>
      <c r="P185" s="185">
        <f>O185*H185</f>
        <v>0</v>
      </c>
      <c r="Q185" s="185">
        <v>0</v>
      </c>
      <c r="R185" s="185">
        <f>Q185*H185</f>
        <v>0</v>
      </c>
      <c r="S185" s="185">
        <v>0</v>
      </c>
      <c r="T185" s="18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530</v>
      </c>
      <c r="AT185" s="187" t="s">
        <v>526</v>
      </c>
      <c r="AU185" s="187" t="s">
        <v>89</v>
      </c>
      <c r="AY185" s="18" t="s">
        <v>524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89</v>
      </c>
      <c r="BK185" s="188">
        <f>ROUND(I185*H185,3)</f>
        <v>0</v>
      </c>
      <c r="BL185" s="18" t="s">
        <v>530</v>
      </c>
      <c r="BM185" s="187" t="s">
        <v>689</v>
      </c>
    </row>
    <row r="186" spans="1:65" s="13" customFormat="1">
      <c r="B186" s="189"/>
      <c r="D186" s="190" t="s">
        <v>532</v>
      </c>
      <c r="E186" s="191" t="s">
        <v>1</v>
      </c>
      <c r="F186" s="192" t="s">
        <v>690</v>
      </c>
      <c r="H186" s="193">
        <v>4.4779999999999998</v>
      </c>
      <c r="I186" s="194"/>
      <c r="L186" s="189"/>
      <c r="M186" s="195"/>
      <c r="N186" s="196"/>
      <c r="O186" s="196"/>
      <c r="P186" s="196"/>
      <c r="Q186" s="196"/>
      <c r="R186" s="196"/>
      <c r="S186" s="196"/>
      <c r="T186" s="197"/>
      <c r="AT186" s="191" t="s">
        <v>532</v>
      </c>
      <c r="AU186" s="191" t="s">
        <v>89</v>
      </c>
      <c r="AV186" s="13" t="s">
        <v>89</v>
      </c>
      <c r="AW186" s="13" t="s">
        <v>30</v>
      </c>
      <c r="AX186" s="13" t="s">
        <v>76</v>
      </c>
      <c r="AY186" s="191" t="s">
        <v>524</v>
      </c>
    </row>
    <row r="187" spans="1:65" s="14" customFormat="1">
      <c r="B187" s="198"/>
      <c r="D187" s="190" t="s">
        <v>532</v>
      </c>
      <c r="E187" s="199" t="s">
        <v>1</v>
      </c>
      <c r="F187" s="200" t="s">
        <v>6754</v>
      </c>
      <c r="H187" s="199" t="s">
        <v>1</v>
      </c>
      <c r="I187" s="201"/>
      <c r="L187" s="198"/>
      <c r="M187" s="202"/>
      <c r="N187" s="203"/>
      <c r="O187" s="203"/>
      <c r="P187" s="203"/>
      <c r="Q187" s="203"/>
      <c r="R187" s="203"/>
      <c r="S187" s="203"/>
      <c r="T187" s="204"/>
      <c r="AT187" s="199" t="s">
        <v>532</v>
      </c>
      <c r="AU187" s="199" t="s">
        <v>89</v>
      </c>
      <c r="AV187" s="14" t="s">
        <v>83</v>
      </c>
      <c r="AW187" s="14" t="s">
        <v>30</v>
      </c>
      <c r="AX187" s="14" t="s">
        <v>76</v>
      </c>
      <c r="AY187" s="199" t="s">
        <v>524</v>
      </c>
    </row>
    <row r="188" spans="1:65" s="13" customFormat="1">
      <c r="B188" s="189"/>
      <c r="D188" s="190" t="s">
        <v>532</v>
      </c>
      <c r="E188" s="191" t="s">
        <v>1</v>
      </c>
      <c r="F188" s="192" t="s">
        <v>6755</v>
      </c>
      <c r="H188" s="193">
        <v>0.58399999999999996</v>
      </c>
      <c r="I188" s="194"/>
      <c r="L188" s="189"/>
      <c r="M188" s="195"/>
      <c r="N188" s="196"/>
      <c r="O188" s="196"/>
      <c r="P188" s="196"/>
      <c r="Q188" s="196"/>
      <c r="R188" s="196"/>
      <c r="S188" s="196"/>
      <c r="T188" s="197"/>
      <c r="AT188" s="191" t="s">
        <v>532</v>
      </c>
      <c r="AU188" s="191" t="s">
        <v>89</v>
      </c>
      <c r="AV188" s="13" t="s">
        <v>89</v>
      </c>
      <c r="AW188" s="13" t="s">
        <v>30</v>
      </c>
      <c r="AX188" s="13" t="s">
        <v>76</v>
      </c>
      <c r="AY188" s="191" t="s">
        <v>524</v>
      </c>
    </row>
    <row r="189" spans="1:65" s="15" customFormat="1">
      <c r="B189" s="205"/>
      <c r="D189" s="190" t="s">
        <v>532</v>
      </c>
      <c r="E189" s="206" t="s">
        <v>468</v>
      </c>
      <c r="F189" s="207" t="s">
        <v>589</v>
      </c>
      <c r="H189" s="208">
        <v>5.0620000000000003</v>
      </c>
      <c r="I189" s="209"/>
      <c r="L189" s="205"/>
      <c r="M189" s="210"/>
      <c r="N189" s="211"/>
      <c r="O189" s="211"/>
      <c r="P189" s="211"/>
      <c r="Q189" s="211"/>
      <c r="R189" s="211"/>
      <c r="S189" s="211"/>
      <c r="T189" s="212"/>
      <c r="AT189" s="206" t="s">
        <v>532</v>
      </c>
      <c r="AU189" s="206" t="s">
        <v>89</v>
      </c>
      <c r="AV189" s="15" t="s">
        <v>537</v>
      </c>
      <c r="AW189" s="15" t="s">
        <v>30</v>
      </c>
      <c r="AX189" s="15" t="s">
        <v>76</v>
      </c>
      <c r="AY189" s="206" t="s">
        <v>524</v>
      </c>
    </row>
    <row r="190" spans="1:65" s="16" customFormat="1">
      <c r="B190" s="213"/>
      <c r="D190" s="190" t="s">
        <v>532</v>
      </c>
      <c r="E190" s="214" t="s">
        <v>1</v>
      </c>
      <c r="F190" s="215" t="s">
        <v>590</v>
      </c>
      <c r="H190" s="216">
        <v>5.0620000000000003</v>
      </c>
      <c r="I190" s="217"/>
      <c r="L190" s="213"/>
      <c r="M190" s="218"/>
      <c r="N190" s="219"/>
      <c r="O190" s="219"/>
      <c r="P190" s="219"/>
      <c r="Q190" s="219"/>
      <c r="R190" s="219"/>
      <c r="S190" s="219"/>
      <c r="T190" s="220"/>
      <c r="AT190" s="214" t="s">
        <v>532</v>
      </c>
      <c r="AU190" s="214" t="s">
        <v>89</v>
      </c>
      <c r="AV190" s="16" t="s">
        <v>530</v>
      </c>
      <c r="AW190" s="16" t="s">
        <v>30</v>
      </c>
      <c r="AX190" s="16" t="s">
        <v>83</v>
      </c>
      <c r="AY190" s="214" t="s">
        <v>524</v>
      </c>
    </row>
    <row r="191" spans="1:65" s="2" customFormat="1" ht="16.5" customHeight="1">
      <c r="A191" s="35"/>
      <c r="B191" s="144"/>
      <c r="C191" s="221" t="s">
        <v>552</v>
      </c>
      <c r="D191" s="221" t="s">
        <v>697</v>
      </c>
      <c r="E191" s="222" t="s">
        <v>6756</v>
      </c>
      <c r="F191" s="223" t="s">
        <v>6757</v>
      </c>
      <c r="G191" s="224" t="s">
        <v>677</v>
      </c>
      <c r="H191" s="225">
        <v>1.1100000000000001</v>
      </c>
      <c r="I191" s="226"/>
      <c r="J191" s="225">
        <f>ROUND(I191*H191,3)</f>
        <v>0</v>
      </c>
      <c r="K191" s="227"/>
      <c r="L191" s="228"/>
      <c r="M191" s="229" t="s">
        <v>1</v>
      </c>
      <c r="N191" s="230" t="s">
        <v>42</v>
      </c>
      <c r="O191" s="61"/>
      <c r="P191" s="185">
        <f>O191*H191</f>
        <v>0</v>
      </c>
      <c r="Q191" s="185">
        <v>1</v>
      </c>
      <c r="R191" s="185">
        <f>Q191*H191</f>
        <v>1.1100000000000001</v>
      </c>
      <c r="S191" s="185">
        <v>0</v>
      </c>
      <c r="T191" s="18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556</v>
      </c>
      <c r="AT191" s="187" t="s">
        <v>697</v>
      </c>
      <c r="AU191" s="187" t="s">
        <v>89</v>
      </c>
      <c r="AY191" s="18" t="s">
        <v>524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89</v>
      </c>
      <c r="BK191" s="188">
        <f>ROUND(I191*H191,3)</f>
        <v>0</v>
      </c>
      <c r="BL191" s="18" t="s">
        <v>530</v>
      </c>
      <c r="BM191" s="187" t="s">
        <v>6758</v>
      </c>
    </row>
    <row r="192" spans="1:65" s="14" customFormat="1">
      <c r="B192" s="198"/>
      <c r="D192" s="190" t="s">
        <v>532</v>
      </c>
      <c r="E192" s="199" t="s">
        <v>1</v>
      </c>
      <c r="F192" s="200" t="s">
        <v>6754</v>
      </c>
      <c r="H192" s="199" t="s">
        <v>1</v>
      </c>
      <c r="I192" s="201"/>
      <c r="L192" s="198"/>
      <c r="M192" s="202"/>
      <c r="N192" s="203"/>
      <c r="O192" s="203"/>
      <c r="P192" s="203"/>
      <c r="Q192" s="203"/>
      <c r="R192" s="203"/>
      <c r="S192" s="203"/>
      <c r="T192" s="204"/>
      <c r="AT192" s="199" t="s">
        <v>532</v>
      </c>
      <c r="AU192" s="199" t="s">
        <v>89</v>
      </c>
      <c r="AV192" s="14" t="s">
        <v>83</v>
      </c>
      <c r="AW192" s="14" t="s">
        <v>30</v>
      </c>
      <c r="AX192" s="14" t="s">
        <v>76</v>
      </c>
      <c r="AY192" s="199" t="s">
        <v>524</v>
      </c>
    </row>
    <row r="193" spans="1:65" s="13" customFormat="1">
      <c r="B193" s="189"/>
      <c r="D193" s="190" t="s">
        <v>532</v>
      </c>
      <c r="E193" s="191" t="s">
        <v>1</v>
      </c>
      <c r="F193" s="192" t="s">
        <v>6759</v>
      </c>
      <c r="H193" s="193">
        <v>1.1100000000000001</v>
      </c>
      <c r="I193" s="194"/>
      <c r="L193" s="189"/>
      <c r="M193" s="195"/>
      <c r="N193" s="196"/>
      <c r="O193" s="196"/>
      <c r="P193" s="196"/>
      <c r="Q193" s="196"/>
      <c r="R193" s="196"/>
      <c r="S193" s="196"/>
      <c r="T193" s="197"/>
      <c r="AT193" s="191" t="s">
        <v>532</v>
      </c>
      <c r="AU193" s="191" t="s">
        <v>89</v>
      </c>
      <c r="AV193" s="13" t="s">
        <v>89</v>
      </c>
      <c r="AW193" s="13" t="s">
        <v>30</v>
      </c>
      <c r="AX193" s="13" t="s">
        <v>76</v>
      </c>
      <c r="AY193" s="191" t="s">
        <v>524</v>
      </c>
    </row>
    <row r="194" spans="1:65" s="16" customFormat="1">
      <c r="B194" s="213"/>
      <c r="D194" s="190" t="s">
        <v>532</v>
      </c>
      <c r="E194" s="214" t="s">
        <v>1</v>
      </c>
      <c r="F194" s="215" t="s">
        <v>590</v>
      </c>
      <c r="H194" s="216">
        <v>1.1100000000000001</v>
      </c>
      <c r="I194" s="217"/>
      <c r="L194" s="213"/>
      <c r="M194" s="218"/>
      <c r="N194" s="219"/>
      <c r="O194" s="219"/>
      <c r="P194" s="219"/>
      <c r="Q194" s="219"/>
      <c r="R194" s="219"/>
      <c r="S194" s="219"/>
      <c r="T194" s="220"/>
      <c r="AT194" s="214" t="s">
        <v>532</v>
      </c>
      <c r="AU194" s="214" t="s">
        <v>89</v>
      </c>
      <c r="AV194" s="16" t="s">
        <v>530</v>
      </c>
      <c r="AW194" s="16" t="s">
        <v>30</v>
      </c>
      <c r="AX194" s="16" t="s">
        <v>83</v>
      </c>
      <c r="AY194" s="214" t="s">
        <v>524</v>
      </c>
    </row>
    <row r="195" spans="1:65" s="2" customFormat="1" ht="21.75" customHeight="1">
      <c r="A195" s="35"/>
      <c r="B195" s="144"/>
      <c r="C195" s="176" t="s">
        <v>556</v>
      </c>
      <c r="D195" s="176" t="s">
        <v>526</v>
      </c>
      <c r="E195" s="177" t="s">
        <v>6760</v>
      </c>
      <c r="F195" s="178" t="s">
        <v>6761</v>
      </c>
      <c r="G195" s="179" t="s">
        <v>574</v>
      </c>
      <c r="H195" s="180">
        <v>5.67</v>
      </c>
      <c r="I195" s="181"/>
      <c r="J195" s="180">
        <f>ROUND(I195*H195,3)</f>
        <v>0</v>
      </c>
      <c r="K195" s="182"/>
      <c r="L195" s="36"/>
      <c r="M195" s="183" t="s">
        <v>1</v>
      </c>
      <c r="N195" s="184" t="s">
        <v>42</v>
      </c>
      <c r="O195" s="61"/>
      <c r="P195" s="185">
        <f>O195*H195</f>
        <v>0</v>
      </c>
      <c r="Q195" s="185">
        <v>0</v>
      </c>
      <c r="R195" s="185">
        <f>Q195*H195</f>
        <v>0</v>
      </c>
      <c r="S195" s="185">
        <v>0</v>
      </c>
      <c r="T195" s="18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530</v>
      </c>
      <c r="AT195" s="187" t="s">
        <v>526</v>
      </c>
      <c r="AU195" s="187" t="s">
        <v>89</v>
      </c>
      <c r="AY195" s="18" t="s">
        <v>524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89</v>
      </c>
      <c r="BK195" s="188">
        <f>ROUND(I195*H195,3)</f>
        <v>0</v>
      </c>
      <c r="BL195" s="18" t="s">
        <v>530</v>
      </c>
      <c r="BM195" s="187" t="s">
        <v>6762</v>
      </c>
    </row>
    <row r="196" spans="1:65" s="14" customFormat="1">
      <c r="B196" s="198"/>
      <c r="D196" s="190" t="s">
        <v>532</v>
      </c>
      <c r="E196" s="199" t="s">
        <v>1</v>
      </c>
      <c r="F196" s="200" t="s">
        <v>4836</v>
      </c>
      <c r="H196" s="199" t="s">
        <v>1</v>
      </c>
      <c r="I196" s="201"/>
      <c r="L196" s="198"/>
      <c r="M196" s="202"/>
      <c r="N196" s="203"/>
      <c r="O196" s="203"/>
      <c r="P196" s="203"/>
      <c r="Q196" s="203"/>
      <c r="R196" s="203"/>
      <c r="S196" s="203"/>
      <c r="T196" s="204"/>
      <c r="AT196" s="199" t="s">
        <v>532</v>
      </c>
      <c r="AU196" s="199" t="s">
        <v>89</v>
      </c>
      <c r="AV196" s="14" t="s">
        <v>83</v>
      </c>
      <c r="AW196" s="14" t="s">
        <v>30</v>
      </c>
      <c r="AX196" s="14" t="s">
        <v>76</v>
      </c>
      <c r="AY196" s="199" t="s">
        <v>524</v>
      </c>
    </row>
    <row r="197" spans="1:65" s="13" customFormat="1">
      <c r="B197" s="189"/>
      <c r="D197" s="190" t="s">
        <v>532</v>
      </c>
      <c r="E197" s="191" t="s">
        <v>1</v>
      </c>
      <c r="F197" s="192" t="s">
        <v>6763</v>
      </c>
      <c r="H197" s="193">
        <v>5.67</v>
      </c>
      <c r="I197" s="194"/>
      <c r="L197" s="189"/>
      <c r="M197" s="195"/>
      <c r="N197" s="196"/>
      <c r="O197" s="196"/>
      <c r="P197" s="196"/>
      <c r="Q197" s="196"/>
      <c r="R197" s="196"/>
      <c r="S197" s="196"/>
      <c r="T197" s="197"/>
      <c r="AT197" s="191" t="s">
        <v>532</v>
      </c>
      <c r="AU197" s="191" t="s">
        <v>89</v>
      </c>
      <c r="AV197" s="13" t="s">
        <v>89</v>
      </c>
      <c r="AW197" s="13" t="s">
        <v>30</v>
      </c>
      <c r="AX197" s="13" t="s">
        <v>76</v>
      </c>
      <c r="AY197" s="191" t="s">
        <v>524</v>
      </c>
    </row>
    <row r="198" spans="1:65" s="16" customFormat="1">
      <c r="B198" s="213"/>
      <c r="D198" s="190" t="s">
        <v>532</v>
      </c>
      <c r="E198" s="214" t="s">
        <v>1</v>
      </c>
      <c r="F198" s="215" t="s">
        <v>590</v>
      </c>
      <c r="H198" s="216">
        <v>5.67</v>
      </c>
      <c r="I198" s="217"/>
      <c r="L198" s="213"/>
      <c r="M198" s="218"/>
      <c r="N198" s="219"/>
      <c r="O198" s="219"/>
      <c r="P198" s="219"/>
      <c r="Q198" s="219"/>
      <c r="R198" s="219"/>
      <c r="S198" s="219"/>
      <c r="T198" s="220"/>
      <c r="AT198" s="214" t="s">
        <v>532</v>
      </c>
      <c r="AU198" s="214" t="s">
        <v>89</v>
      </c>
      <c r="AV198" s="16" t="s">
        <v>530</v>
      </c>
      <c r="AW198" s="16" t="s">
        <v>30</v>
      </c>
      <c r="AX198" s="16" t="s">
        <v>83</v>
      </c>
      <c r="AY198" s="214" t="s">
        <v>524</v>
      </c>
    </row>
    <row r="199" spans="1:65" s="12" customFormat="1" ht="22.95" customHeight="1">
      <c r="B199" s="163"/>
      <c r="D199" s="164" t="s">
        <v>75</v>
      </c>
      <c r="E199" s="174" t="s">
        <v>89</v>
      </c>
      <c r="F199" s="174" t="s">
        <v>709</v>
      </c>
      <c r="I199" s="166"/>
      <c r="J199" s="175">
        <f>BK199</f>
        <v>0</v>
      </c>
      <c r="L199" s="163"/>
      <c r="M199" s="168"/>
      <c r="N199" s="169"/>
      <c r="O199" s="169"/>
      <c r="P199" s="170">
        <f>SUM(P200:P207)</f>
        <v>0</v>
      </c>
      <c r="Q199" s="169"/>
      <c r="R199" s="170">
        <f>SUM(R200:R207)</f>
        <v>4.8556822000000004</v>
      </c>
      <c r="S199" s="169"/>
      <c r="T199" s="171">
        <f>SUM(T200:T207)</f>
        <v>0</v>
      </c>
      <c r="AR199" s="164" t="s">
        <v>83</v>
      </c>
      <c r="AT199" s="172" t="s">
        <v>75</v>
      </c>
      <c r="AU199" s="172" t="s">
        <v>83</v>
      </c>
      <c r="AY199" s="164" t="s">
        <v>524</v>
      </c>
      <c r="BK199" s="173">
        <f>SUM(BK200:BK207)</f>
        <v>0</v>
      </c>
    </row>
    <row r="200" spans="1:65" s="2" customFormat="1" ht="33" customHeight="1">
      <c r="A200" s="35"/>
      <c r="B200" s="144"/>
      <c r="C200" s="176" t="s">
        <v>560</v>
      </c>
      <c r="D200" s="176" t="s">
        <v>526</v>
      </c>
      <c r="E200" s="177" t="s">
        <v>6764</v>
      </c>
      <c r="F200" s="178" t="s">
        <v>6765</v>
      </c>
      <c r="G200" s="179" t="s">
        <v>574</v>
      </c>
      <c r="H200" s="180">
        <v>1.78</v>
      </c>
      <c r="I200" s="181"/>
      <c r="J200" s="180">
        <f>ROUND(I200*H200,3)</f>
        <v>0</v>
      </c>
      <c r="K200" s="182"/>
      <c r="L200" s="36"/>
      <c r="M200" s="183" t="s">
        <v>1</v>
      </c>
      <c r="N200" s="184" t="s">
        <v>42</v>
      </c>
      <c r="O200" s="61"/>
      <c r="P200" s="185">
        <f>O200*H200</f>
        <v>0</v>
      </c>
      <c r="Q200" s="185">
        <v>2.16499</v>
      </c>
      <c r="R200" s="185">
        <f>Q200*H200</f>
        <v>3.8536822000000002</v>
      </c>
      <c r="S200" s="185">
        <v>0</v>
      </c>
      <c r="T200" s="18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530</v>
      </c>
      <c r="AT200" s="187" t="s">
        <v>526</v>
      </c>
      <c r="AU200" s="187" t="s">
        <v>89</v>
      </c>
      <c r="AY200" s="18" t="s">
        <v>524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89</v>
      </c>
      <c r="BK200" s="188">
        <f>ROUND(I200*H200,3)</f>
        <v>0</v>
      </c>
      <c r="BL200" s="18" t="s">
        <v>530</v>
      </c>
      <c r="BM200" s="187" t="s">
        <v>6766</v>
      </c>
    </row>
    <row r="201" spans="1:65" s="14" customFormat="1">
      <c r="B201" s="198"/>
      <c r="D201" s="190" t="s">
        <v>532</v>
      </c>
      <c r="E201" s="199" t="s">
        <v>1</v>
      </c>
      <c r="F201" s="200" t="s">
        <v>6754</v>
      </c>
      <c r="H201" s="199" t="s">
        <v>1</v>
      </c>
      <c r="I201" s="201"/>
      <c r="L201" s="198"/>
      <c r="M201" s="202"/>
      <c r="N201" s="203"/>
      <c r="O201" s="203"/>
      <c r="P201" s="203"/>
      <c r="Q201" s="203"/>
      <c r="R201" s="203"/>
      <c r="S201" s="203"/>
      <c r="T201" s="204"/>
      <c r="AT201" s="199" t="s">
        <v>532</v>
      </c>
      <c r="AU201" s="199" t="s">
        <v>89</v>
      </c>
      <c r="AV201" s="14" t="s">
        <v>83</v>
      </c>
      <c r="AW201" s="14" t="s">
        <v>30</v>
      </c>
      <c r="AX201" s="14" t="s">
        <v>76</v>
      </c>
      <c r="AY201" s="199" t="s">
        <v>524</v>
      </c>
    </row>
    <row r="202" spans="1:65" s="13" customFormat="1">
      <c r="B202" s="189"/>
      <c r="D202" s="190" t="s">
        <v>532</v>
      </c>
      <c r="E202" s="191" t="s">
        <v>1</v>
      </c>
      <c r="F202" s="192" t="s">
        <v>6767</v>
      </c>
      <c r="H202" s="193">
        <v>1.78</v>
      </c>
      <c r="I202" s="194"/>
      <c r="L202" s="189"/>
      <c r="M202" s="195"/>
      <c r="N202" s="196"/>
      <c r="O202" s="196"/>
      <c r="P202" s="196"/>
      <c r="Q202" s="196"/>
      <c r="R202" s="196"/>
      <c r="S202" s="196"/>
      <c r="T202" s="197"/>
      <c r="AT202" s="191" t="s">
        <v>532</v>
      </c>
      <c r="AU202" s="191" t="s">
        <v>89</v>
      </c>
      <c r="AV202" s="13" t="s">
        <v>89</v>
      </c>
      <c r="AW202" s="13" t="s">
        <v>30</v>
      </c>
      <c r="AX202" s="13" t="s">
        <v>76</v>
      </c>
      <c r="AY202" s="191" t="s">
        <v>524</v>
      </c>
    </row>
    <row r="203" spans="1:65" s="15" customFormat="1">
      <c r="B203" s="205"/>
      <c r="D203" s="190" t="s">
        <v>532</v>
      </c>
      <c r="E203" s="206" t="s">
        <v>1</v>
      </c>
      <c r="F203" s="207" t="s">
        <v>589</v>
      </c>
      <c r="H203" s="208">
        <v>1.78</v>
      </c>
      <c r="I203" s="209"/>
      <c r="L203" s="205"/>
      <c r="M203" s="210"/>
      <c r="N203" s="211"/>
      <c r="O203" s="211"/>
      <c r="P203" s="211"/>
      <c r="Q203" s="211"/>
      <c r="R203" s="211"/>
      <c r="S203" s="211"/>
      <c r="T203" s="212"/>
      <c r="AT203" s="206" t="s">
        <v>532</v>
      </c>
      <c r="AU203" s="206" t="s">
        <v>89</v>
      </c>
      <c r="AV203" s="15" t="s">
        <v>537</v>
      </c>
      <c r="AW203" s="15" t="s">
        <v>30</v>
      </c>
      <c r="AX203" s="15" t="s">
        <v>76</v>
      </c>
      <c r="AY203" s="206" t="s">
        <v>524</v>
      </c>
    </row>
    <row r="204" spans="1:65" s="16" customFormat="1">
      <c r="B204" s="213"/>
      <c r="D204" s="190" t="s">
        <v>532</v>
      </c>
      <c r="E204" s="214" t="s">
        <v>1</v>
      </c>
      <c r="F204" s="215" t="s">
        <v>590</v>
      </c>
      <c r="H204" s="216">
        <v>1.78</v>
      </c>
      <c r="I204" s="217"/>
      <c r="L204" s="213"/>
      <c r="M204" s="218"/>
      <c r="N204" s="219"/>
      <c r="O204" s="219"/>
      <c r="P204" s="219"/>
      <c r="Q204" s="219"/>
      <c r="R204" s="219"/>
      <c r="S204" s="219"/>
      <c r="T204" s="220"/>
      <c r="AT204" s="214" t="s">
        <v>532</v>
      </c>
      <c r="AU204" s="214" t="s">
        <v>89</v>
      </c>
      <c r="AV204" s="16" t="s">
        <v>530</v>
      </c>
      <c r="AW204" s="16" t="s">
        <v>30</v>
      </c>
      <c r="AX204" s="16" t="s">
        <v>83</v>
      </c>
      <c r="AY204" s="214" t="s">
        <v>524</v>
      </c>
    </row>
    <row r="205" spans="1:65" s="2" customFormat="1" ht="21.75" customHeight="1">
      <c r="A205" s="35"/>
      <c r="B205" s="144"/>
      <c r="C205" s="176" t="s">
        <v>565</v>
      </c>
      <c r="D205" s="176" t="s">
        <v>526</v>
      </c>
      <c r="E205" s="177" t="s">
        <v>759</v>
      </c>
      <c r="F205" s="178" t="s">
        <v>760</v>
      </c>
      <c r="G205" s="179" t="s">
        <v>677</v>
      </c>
      <c r="H205" s="180">
        <v>1</v>
      </c>
      <c r="I205" s="181"/>
      <c r="J205" s="180">
        <f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>O205*H205</f>
        <v>0</v>
      </c>
      <c r="Q205" s="185">
        <v>1.002</v>
      </c>
      <c r="R205" s="185">
        <f>Q205*H205</f>
        <v>1.002</v>
      </c>
      <c r="S205" s="185">
        <v>0</v>
      </c>
      <c r="T205" s="18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530</v>
      </c>
      <c r="AT205" s="187" t="s">
        <v>526</v>
      </c>
      <c r="AU205" s="187" t="s">
        <v>89</v>
      </c>
      <c r="AY205" s="18" t="s">
        <v>524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89</v>
      </c>
      <c r="BK205" s="188">
        <f>ROUND(I205*H205,3)</f>
        <v>0</v>
      </c>
      <c r="BL205" s="18" t="s">
        <v>530</v>
      </c>
      <c r="BM205" s="187" t="s">
        <v>761</v>
      </c>
    </row>
    <row r="206" spans="1:65" s="13" customFormat="1">
      <c r="B206" s="189"/>
      <c r="D206" s="190" t="s">
        <v>532</v>
      </c>
      <c r="E206" s="191" t="s">
        <v>1</v>
      </c>
      <c r="F206" s="192" t="s">
        <v>6768</v>
      </c>
      <c r="H206" s="193">
        <v>1</v>
      </c>
      <c r="I206" s="194"/>
      <c r="L206" s="189"/>
      <c r="M206" s="195"/>
      <c r="N206" s="196"/>
      <c r="O206" s="196"/>
      <c r="P206" s="196"/>
      <c r="Q206" s="196"/>
      <c r="R206" s="196"/>
      <c r="S206" s="196"/>
      <c r="T206" s="197"/>
      <c r="AT206" s="191" t="s">
        <v>532</v>
      </c>
      <c r="AU206" s="191" t="s">
        <v>89</v>
      </c>
      <c r="AV206" s="13" t="s">
        <v>89</v>
      </c>
      <c r="AW206" s="13" t="s">
        <v>30</v>
      </c>
      <c r="AX206" s="13" t="s">
        <v>76</v>
      </c>
      <c r="AY206" s="191" t="s">
        <v>524</v>
      </c>
    </row>
    <row r="207" spans="1:65" s="16" customFormat="1">
      <c r="B207" s="213"/>
      <c r="D207" s="190" t="s">
        <v>532</v>
      </c>
      <c r="E207" s="214" t="s">
        <v>1</v>
      </c>
      <c r="F207" s="215" t="s">
        <v>590</v>
      </c>
      <c r="H207" s="216">
        <v>1</v>
      </c>
      <c r="I207" s="217"/>
      <c r="L207" s="213"/>
      <c r="M207" s="218"/>
      <c r="N207" s="219"/>
      <c r="O207" s="219"/>
      <c r="P207" s="219"/>
      <c r="Q207" s="219"/>
      <c r="R207" s="219"/>
      <c r="S207" s="219"/>
      <c r="T207" s="220"/>
      <c r="AT207" s="214" t="s">
        <v>532</v>
      </c>
      <c r="AU207" s="214" t="s">
        <v>89</v>
      </c>
      <c r="AV207" s="16" t="s">
        <v>530</v>
      </c>
      <c r="AW207" s="16" t="s">
        <v>30</v>
      </c>
      <c r="AX207" s="16" t="s">
        <v>83</v>
      </c>
      <c r="AY207" s="214" t="s">
        <v>524</v>
      </c>
    </row>
    <row r="208" spans="1:65" s="12" customFormat="1" ht="22.95" customHeight="1">
      <c r="B208" s="163"/>
      <c r="D208" s="164" t="s">
        <v>75</v>
      </c>
      <c r="E208" s="174" t="s">
        <v>537</v>
      </c>
      <c r="F208" s="174" t="s">
        <v>821</v>
      </c>
      <c r="I208" s="166"/>
      <c r="J208" s="175">
        <f>BK208</f>
        <v>0</v>
      </c>
      <c r="L208" s="163"/>
      <c r="M208" s="168"/>
      <c r="N208" s="169"/>
      <c r="O208" s="169"/>
      <c r="P208" s="170">
        <f>SUM(P209:P236)</f>
        <v>0</v>
      </c>
      <c r="Q208" s="169"/>
      <c r="R208" s="170">
        <f>SUM(R209:R236)</f>
        <v>29.586241349999998</v>
      </c>
      <c r="S208" s="169"/>
      <c r="T208" s="171">
        <f>SUM(T209:T236)</f>
        <v>0</v>
      </c>
      <c r="AR208" s="164" t="s">
        <v>83</v>
      </c>
      <c r="AT208" s="172" t="s">
        <v>75</v>
      </c>
      <c r="AU208" s="172" t="s">
        <v>83</v>
      </c>
      <c r="AY208" s="164" t="s">
        <v>524</v>
      </c>
      <c r="BK208" s="173">
        <f>SUM(BK209:BK236)</f>
        <v>0</v>
      </c>
    </row>
    <row r="209" spans="1:65" s="2" customFormat="1" ht="33" customHeight="1">
      <c r="A209" s="35"/>
      <c r="B209" s="144"/>
      <c r="C209" s="176" t="s">
        <v>569</v>
      </c>
      <c r="D209" s="176" t="s">
        <v>526</v>
      </c>
      <c r="E209" s="177" t="s">
        <v>6769</v>
      </c>
      <c r="F209" s="178" t="s">
        <v>6770</v>
      </c>
      <c r="G209" s="179" t="s">
        <v>574</v>
      </c>
      <c r="H209" s="180">
        <v>4.258</v>
      </c>
      <c r="I209" s="181"/>
      <c r="J209" s="180">
        <f>ROUND(I209*H209,3)</f>
        <v>0</v>
      </c>
      <c r="K209" s="182"/>
      <c r="L209" s="36"/>
      <c r="M209" s="183" t="s">
        <v>1</v>
      </c>
      <c r="N209" s="184" t="s">
        <v>42</v>
      </c>
      <c r="O209" s="61"/>
      <c r="P209" s="185">
        <f>O209*H209</f>
        <v>0</v>
      </c>
      <c r="Q209" s="185">
        <v>2.16499</v>
      </c>
      <c r="R209" s="185">
        <f>Q209*H209</f>
        <v>9.2185274199999991</v>
      </c>
      <c r="S209" s="185">
        <v>0</v>
      </c>
      <c r="T209" s="18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530</v>
      </c>
      <c r="AT209" s="187" t="s">
        <v>526</v>
      </c>
      <c r="AU209" s="187" t="s">
        <v>89</v>
      </c>
      <c r="AY209" s="18" t="s">
        <v>524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89</v>
      </c>
      <c r="BK209" s="188">
        <f>ROUND(I209*H209,3)</f>
        <v>0</v>
      </c>
      <c r="BL209" s="18" t="s">
        <v>530</v>
      </c>
      <c r="BM209" s="187" t="s">
        <v>6771</v>
      </c>
    </row>
    <row r="210" spans="1:65" s="14" customFormat="1">
      <c r="B210" s="198"/>
      <c r="D210" s="190" t="s">
        <v>532</v>
      </c>
      <c r="E210" s="199" t="s">
        <v>1</v>
      </c>
      <c r="F210" s="200" t="s">
        <v>4836</v>
      </c>
      <c r="H210" s="199" t="s">
        <v>1</v>
      </c>
      <c r="I210" s="201"/>
      <c r="L210" s="198"/>
      <c r="M210" s="202"/>
      <c r="N210" s="203"/>
      <c r="O210" s="203"/>
      <c r="P210" s="203"/>
      <c r="Q210" s="203"/>
      <c r="R210" s="203"/>
      <c r="S210" s="203"/>
      <c r="T210" s="204"/>
      <c r="AT210" s="199" t="s">
        <v>532</v>
      </c>
      <c r="AU210" s="199" t="s">
        <v>89</v>
      </c>
      <c r="AV210" s="14" t="s">
        <v>83</v>
      </c>
      <c r="AW210" s="14" t="s">
        <v>30</v>
      </c>
      <c r="AX210" s="14" t="s">
        <v>76</v>
      </c>
      <c r="AY210" s="199" t="s">
        <v>524</v>
      </c>
    </row>
    <row r="211" spans="1:65" s="14" customFormat="1">
      <c r="B211" s="198"/>
      <c r="D211" s="190" t="s">
        <v>532</v>
      </c>
      <c r="E211" s="199" t="s">
        <v>1</v>
      </c>
      <c r="F211" s="200" t="s">
        <v>938</v>
      </c>
      <c r="H211" s="199" t="s">
        <v>1</v>
      </c>
      <c r="I211" s="201"/>
      <c r="L211" s="198"/>
      <c r="M211" s="202"/>
      <c r="N211" s="203"/>
      <c r="O211" s="203"/>
      <c r="P211" s="203"/>
      <c r="Q211" s="203"/>
      <c r="R211" s="203"/>
      <c r="S211" s="203"/>
      <c r="T211" s="204"/>
      <c r="AT211" s="199" t="s">
        <v>532</v>
      </c>
      <c r="AU211" s="199" t="s">
        <v>89</v>
      </c>
      <c r="AV211" s="14" t="s">
        <v>83</v>
      </c>
      <c r="AW211" s="14" t="s">
        <v>30</v>
      </c>
      <c r="AX211" s="14" t="s">
        <v>76</v>
      </c>
      <c r="AY211" s="199" t="s">
        <v>524</v>
      </c>
    </row>
    <row r="212" spans="1:65" s="13" customFormat="1">
      <c r="B212" s="189"/>
      <c r="D212" s="190" t="s">
        <v>532</v>
      </c>
      <c r="E212" s="191" t="s">
        <v>1</v>
      </c>
      <c r="F212" s="192" t="s">
        <v>6772</v>
      </c>
      <c r="H212" s="193">
        <v>4.258</v>
      </c>
      <c r="I212" s="194"/>
      <c r="L212" s="189"/>
      <c r="M212" s="195"/>
      <c r="N212" s="196"/>
      <c r="O212" s="196"/>
      <c r="P212" s="196"/>
      <c r="Q212" s="196"/>
      <c r="R212" s="196"/>
      <c r="S212" s="196"/>
      <c r="T212" s="197"/>
      <c r="AT212" s="191" t="s">
        <v>532</v>
      </c>
      <c r="AU212" s="191" t="s">
        <v>89</v>
      </c>
      <c r="AV212" s="13" t="s">
        <v>89</v>
      </c>
      <c r="AW212" s="13" t="s">
        <v>30</v>
      </c>
      <c r="AX212" s="13" t="s">
        <v>76</v>
      </c>
      <c r="AY212" s="191" t="s">
        <v>524</v>
      </c>
    </row>
    <row r="213" spans="1:65" s="16" customFormat="1">
      <c r="B213" s="213"/>
      <c r="D213" s="190" t="s">
        <v>532</v>
      </c>
      <c r="E213" s="214" t="s">
        <v>1</v>
      </c>
      <c r="F213" s="215" t="s">
        <v>590</v>
      </c>
      <c r="H213" s="216">
        <v>4.258</v>
      </c>
      <c r="I213" s="217"/>
      <c r="L213" s="213"/>
      <c r="M213" s="218"/>
      <c r="N213" s="219"/>
      <c r="O213" s="219"/>
      <c r="P213" s="219"/>
      <c r="Q213" s="219"/>
      <c r="R213" s="219"/>
      <c r="S213" s="219"/>
      <c r="T213" s="220"/>
      <c r="AT213" s="214" t="s">
        <v>532</v>
      </c>
      <c r="AU213" s="214" t="s">
        <v>89</v>
      </c>
      <c r="AV213" s="16" t="s">
        <v>530</v>
      </c>
      <c r="AW213" s="16" t="s">
        <v>30</v>
      </c>
      <c r="AX213" s="16" t="s">
        <v>83</v>
      </c>
      <c r="AY213" s="214" t="s">
        <v>524</v>
      </c>
    </row>
    <row r="214" spans="1:65" s="2" customFormat="1" ht="21.75" customHeight="1">
      <c r="A214" s="35"/>
      <c r="B214" s="144"/>
      <c r="C214" s="176" t="s">
        <v>153</v>
      </c>
      <c r="D214" s="176" t="s">
        <v>526</v>
      </c>
      <c r="E214" s="177" t="s">
        <v>834</v>
      </c>
      <c r="F214" s="178" t="s">
        <v>835</v>
      </c>
      <c r="G214" s="179" t="s">
        <v>574</v>
      </c>
      <c r="H214" s="180">
        <v>22.364000000000001</v>
      </c>
      <c r="I214" s="181"/>
      <c r="J214" s="180">
        <f>ROUND(I214*H214,3)</f>
        <v>0</v>
      </c>
      <c r="K214" s="182"/>
      <c r="L214" s="36"/>
      <c r="M214" s="183" t="s">
        <v>1</v>
      </c>
      <c r="N214" s="184" t="s">
        <v>42</v>
      </c>
      <c r="O214" s="61"/>
      <c r="P214" s="185">
        <f>O214*H214</f>
        <v>0</v>
      </c>
      <c r="Q214" s="185">
        <v>0.64764999999999995</v>
      </c>
      <c r="R214" s="185">
        <f>Q214*H214</f>
        <v>14.484044599999999</v>
      </c>
      <c r="S214" s="185">
        <v>0</v>
      </c>
      <c r="T214" s="18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530</v>
      </c>
      <c r="AT214" s="187" t="s">
        <v>526</v>
      </c>
      <c r="AU214" s="187" t="s">
        <v>89</v>
      </c>
      <c r="AY214" s="18" t="s">
        <v>524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89</v>
      </c>
      <c r="BK214" s="188">
        <f>ROUND(I214*H214,3)</f>
        <v>0</v>
      </c>
      <c r="BL214" s="18" t="s">
        <v>530</v>
      </c>
      <c r="BM214" s="187" t="s">
        <v>836</v>
      </c>
    </row>
    <row r="215" spans="1:65" s="14" customFormat="1">
      <c r="B215" s="198"/>
      <c r="D215" s="190" t="s">
        <v>532</v>
      </c>
      <c r="E215" s="199" t="s">
        <v>1</v>
      </c>
      <c r="F215" s="200" t="s">
        <v>4836</v>
      </c>
      <c r="H215" s="199" t="s">
        <v>1</v>
      </c>
      <c r="I215" s="201"/>
      <c r="L215" s="198"/>
      <c r="M215" s="202"/>
      <c r="N215" s="203"/>
      <c r="O215" s="203"/>
      <c r="P215" s="203"/>
      <c r="Q215" s="203"/>
      <c r="R215" s="203"/>
      <c r="S215" s="203"/>
      <c r="T215" s="204"/>
      <c r="AT215" s="199" t="s">
        <v>532</v>
      </c>
      <c r="AU215" s="199" t="s">
        <v>89</v>
      </c>
      <c r="AV215" s="14" t="s">
        <v>83</v>
      </c>
      <c r="AW215" s="14" t="s">
        <v>30</v>
      </c>
      <c r="AX215" s="14" t="s">
        <v>76</v>
      </c>
      <c r="AY215" s="199" t="s">
        <v>524</v>
      </c>
    </row>
    <row r="216" spans="1:65" s="13" customFormat="1">
      <c r="B216" s="189"/>
      <c r="D216" s="190" t="s">
        <v>532</v>
      </c>
      <c r="E216" s="191" t="s">
        <v>1</v>
      </c>
      <c r="F216" s="192" t="s">
        <v>6773</v>
      </c>
      <c r="H216" s="193">
        <v>12.515000000000001</v>
      </c>
      <c r="I216" s="194"/>
      <c r="L216" s="189"/>
      <c r="M216" s="195"/>
      <c r="N216" s="196"/>
      <c r="O216" s="196"/>
      <c r="P216" s="196"/>
      <c r="Q216" s="196"/>
      <c r="R216" s="196"/>
      <c r="S216" s="196"/>
      <c r="T216" s="197"/>
      <c r="AT216" s="191" t="s">
        <v>532</v>
      </c>
      <c r="AU216" s="191" t="s">
        <v>89</v>
      </c>
      <c r="AV216" s="13" t="s">
        <v>89</v>
      </c>
      <c r="AW216" s="13" t="s">
        <v>30</v>
      </c>
      <c r="AX216" s="13" t="s">
        <v>76</v>
      </c>
      <c r="AY216" s="191" t="s">
        <v>524</v>
      </c>
    </row>
    <row r="217" spans="1:65" s="13" customFormat="1">
      <c r="B217" s="189"/>
      <c r="D217" s="190" t="s">
        <v>532</v>
      </c>
      <c r="E217" s="191" t="s">
        <v>1</v>
      </c>
      <c r="F217" s="192" t="s">
        <v>6774</v>
      </c>
      <c r="H217" s="193">
        <v>4.9669999999999996</v>
      </c>
      <c r="I217" s="194"/>
      <c r="L217" s="189"/>
      <c r="M217" s="195"/>
      <c r="N217" s="196"/>
      <c r="O217" s="196"/>
      <c r="P217" s="196"/>
      <c r="Q217" s="196"/>
      <c r="R217" s="196"/>
      <c r="S217" s="196"/>
      <c r="T217" s="197"/>
      <c r="AT217" s="191" t="s">
        <v>532</v>
      </c>
      <c r="AU217" s="191" t="s">
        <v>89</v>
      </c>
      <c r="AV217" s="13" t="s">
        <v>89</v>
      </c>
      <c r="AW217" s="13" t="s">
        <v>30</v>
      </c>
      <c r="AX217" s="13" t="s">
        <v>76</v>
      </c>
      <c r="AY217" s="191" t="s">
        <v>524</v>
      </c>
    </row>
    <row r="218" spans="1:65" s="13" customFormat="1">
      <c r="B218" s="189"/>
      <c r="D218" s="190" t="s">
        <v>532</v>
      </c>
      <c r="E218" s="191" t="s">
        <v>1</v>
      </c>
      <c r="F218" s="192" t="s">
        <v>6775</v>
      </c>
      <c r="H218" s="193">
        <v>0.25</v>
      </c>
      <c r="I218" s="194"/>
      <c r="L218" s="189"/>
      <c r="M218" s="195"/>
      <c r="N218" s="196"/>
      <c r="O218" s="196"/>
      <c r="P218" s="196"/>
      <c r="Q218" s="196"/>
      <c r="R218" s="196"/>
      <c r="S218" s="196"/>
      <c r="T218" s="197"/>
      <c r="AT218" s="191" t="s">
        <v>532</v>
      </c>
      <c r="AU218" s="191" t="s">
        <v>89</v>
      </c>
      <c r="AV218" s="13" t="s">
        <v>89</v>
      </c>
      <c r="AW218" s="13" t="s">
        <v>30</v>
      </c>
      <c r="AX218" s="13" t="s">
        <v>76</v>
      </c>
      <c r="AY218" s="191" t="s">
        <v>524</v>
      </c>
    </row>
    <row r="219" spans="1:65" s="13" customFormat="1">
      <c r="B219" s="189"/>
      <c r="D219" s="190" t="s">
        <v>532</v>
      </c>
      <c r="E219" s="191" t="s">
        <v>1</v>
      </c>
      <c r="F219" s="192" t="s">
        <v>6776</v>
      </c>
      <c r="H219" s="193">
        <v>1.8560000000000001</v>
      </c>
      <c r="I219" s="194"/>
      <c r="L219" s="189"/>
      <c r="M219" s="195"/>
      <c r="N219" s="196"/>
      <c r="O219" s="196"/>
      <c r="P219" s="196"/>
      <c r="Q219" s="196"/>
      <c r="R219" s="196"/>
      <c r="S219" s="196"/>
      <c r="T219" s="197"/>
      <c r="AT219" s="191" t="s">
        <v>532</v>
      </c>
      <c r="AU219" s="191" t="s">
        <v>89</v>
      </c>
      <c r="AV219" s="13" t="s">
        <v>89</v>
      </c>
      <c r="AW219" s="13" t="s">
        <v>30</v>
      </c>
      <c r="AX219" s="13" t="s">
        <v>76</v>
      </c>
      <c r="AY219" s="191" t="s">
        <v>524</v>
      </c>
    </row>
    <row r="220" spans="1:65" s="13" customFormat="1">
      <c r="B220" s="189"/>
      <c r="D220" s="190" t="s">
        <v>532</v>
      </c>
      <c r="E220" s="191" t="s">
        <v>1</v>
      </c>
      <c r="F220" s="192" t="s">
        <v>6777</v>
      </c>
      <c r="H220" s="193">
        <v>0.495</v>
      </c>
      <c r="I220" s="194"/>
      <c r="L220" s="189"/>
      <c r="M220" s="195"/>
      <c r="N220" s="196"/>
      <c r="O220" s="196"/>
      <c r="P220" s="196"/>
      <c r="Q220" s="196"/>
      <c r="R220" s="196"/>
      <c r="S220" s="196"/>
      <c r="T220" s="197"/>
      <c r="AT220" s="191" t="s">
        <v>532</v>
      </c>
      <c r="AU220" s="191" t="s">
        <v>89</v>
      </c>
      <c r="AV220" s="13" t="s">
        <v>89</v>
      </c>
      <c r="AW220" s="13" t="s">
        <v>30</v>
      </c>
      <c r="AX220" s="13" t="s">
        <v>76</v>
      </c>
      <c r="AY220" s="191" t="s">
        <v>524</v>
      </c>
    </row>
    <row r="221" spans="1:65" s="13" customFormat="1">
      <c r="B221" s="189"/>
      <c r="D221" s="190" t="s">
        <v>532</v>
      </c>
      <c r="E221" s="191" t="s">
        <v>1</v>
      </c>
      <c r="F221" s="192" t="s">
        <v>6778</v>
      </c>
      <c r="H221" s="193">
        <v>1.024</v>
      </c>
      <c r="I221" s="194"/>
      <c r="L221" s="189"/>
      <c r="M221" s="195"/>
      <c r="N221" s="196"/>
      <c r="O221" s="196"/>
      <c r="P221" s="196"/>
      <c r="Q221" s="196"/>
      <c r="R221" s="196"/>
      <c r="S221" s="196"/>
      <c r="T221" s="197"/>
      <c r="AT221" s="191" t="s">
        <v>532</v>
      </c>
      <c r="AU221" s="191" t="s">
        <v>89</v>
      </c>
      <c r="AV221" s="13" t="s">
        <v>89</v>
      </c>
      <c r="AW221" s="13" t="s">
        <v>30</v>
      </c>
      <c r="AX221" s="13" t="s">
        <v>76</v>
      </c>
      <c r="AY221" s="191" t="s">
        <v>524</v>
      </c>
    </row>
    <row r="222" spans="1:65" s="13" customFormat="1">
      <c r="B222" s="189"/>
      <c r="D222" s="190" t="s">
        <v>532</v>
      </c>
      <c r="E222" s="191" t="s">
        <v>1</v>
      </c>
      <c r="F222" s="192" t="s">
        <v>6779</v>
      </c>
      <c r="H222" s="193">
        <v>0.372</v>
      </c>
      <c r="I222" s="194"/>
      <c r="L222" s="189"/>
      <c r="M222" s="195"/>
      <c r="N222" s="196"/>
      <c r="O222" s="196"/>
      <c r="P222" s="196"/>
      <c r="Q222" s="196"/>
      <c r="R222" s="196"/>
      <c r="S222" s="196"/>
      <c r="T222" s="197"/>
      <c r="AT222" s="191" t="s">
        <v>532</v>
      </c>
      <c r="AU222" s="191" t="s">
        <v>89</v>
      </c>
      <c r="AV222" s="13" t="s">
        <v>89</v>
      </c>
      <c r="AW222" s="13" t="s">
        <v>30</v>
      </c>
      <c r="AX222" s="13" t="s">
        <v>76</v>
      </c>
      <c r="AY222" s="191" t="s">
        <v>524</v>
      </c>
    </row>
    <row r="223" spans="1:65" s="13" customFormat="1">
      <c r="B223" s="189"/>
      <c r="D223" s="190" t="s">
        <v>532</v>
      </c>
      <c r="E223" s="191" t="s">
        <v>1</v>
      </c>
      <c r="F223" s="192" t="s">
        <v>6780</v>
      </c>
      <c r="H223" s="193">
        <v>0.40300000000000002</v>
      </c>
      <c r="I223" s="194"/>
      <c r="L223" s="189"/>
      <c r="M223" s="195"/>
      <c r="N223" s="196"/>
      <c r="O223" s="196"/>
      <c r="P223" s="196"/>
      <c r="Q223" s="196"/>
      <c r="R223" s="196"/>
      <c r="S223" s="196"/>
      <c r="T223" s="197"/>
      <c r="AT223" s="191" t="s">
        <v>532</v>
      </c>
      <c r="AU223" s="191" t="s">
        <v>89</v>
      </c>
      <c r="AV223" s="13" t="s">
        <v>89</v>
      </c>
      <c r="AW223" s="13" t="s">
        <v>30</v>
      </c>
      <c r="AX223" s="13" t="s">
        <v>76</v>
      </c>
      <c r="AY223" s="191" t="s">
        <v>524</v>
      </c>
    </row>
    <row r="224" spans="1:65" s="13" customFormat="1">
      <c r="B224" s="189"/>
      <c r="D224" s="190" t="s">
        <v>532</v>
      </c>
      <c r="E224" s="191" t="s">
        <v>1</v>
      </c>
      <c r="F224" s="192" t="s">
        <v>6781</v>
      </c>
      <c r="H224" s="193">
        <v>0.16900000000000001</v>
      </c>
      <c r="I224" s="194"/>
      <c r="L224" s="189"/>
      <c r="M224" s="195"/>
      <c r="N224" s="196"/>
      <c r="O224" s="196"/>
      <c r="P224" s="196"/>
      <c r="Q224" s="196"/>
      <c r="R224" s="196"/>
      <c r="S224" s="196"/>
      <c r="T224" s="197"/>
      <c r="AT224" s="191" t="s">
        <v>532</v>
      </c>
      <c r="AU224" s="191" t="s">
        <v>89</v>
      </c>
      <c r="AV224" s="13" t="s">
        <v>89</v>
      </c>
      <c r="AW224" s="13" t="s">
        <v>30</v>
      </c>
      <c r="AX224" s="13" t="s">
        <v>76</v>
      </c>
      <c r="AY224" s="191" t="s">
        <v>524</v>
      </c>
    </row>
    <row r="225" spans="1:65" s="13" customFormat="1">
      <c r="B225" s="189"/>
      <c r="D225" s="190" t="s">
        <v>532</v>
      </c>
      <c r="E225" s="191" t="s">
        <v>1</v>
      </c>
      <c r="F225" s="192" t="s">
        <v>6782</v>
      </c>
      <c r="H225" s="193">
        <v>0.313</v>
      </c>
      <c r="I225" s="194"/>
      <c r="L225" s="189"/>
      <c r="M225" s="195"/>
      <c r="N225" s="196"/>
      <c r="O225" s="196"/>
      <c r="P225" s="196"/>
      <c r="Q225" s="196"/>
      <c r="R225" s="196"/>
      <c r="S225" s="196"/>
      <c r="T225" s="197"/>
      <c r="AT225" s="191" t="s">
        <v>532</v>
      </c>
      <c r="AU225" s="191" t="s">
        <v>89</v>
      </c>
      <c r="AV225" s="13" t="s">
        <v>89</v>
      </c>
      <c r="AW225" s="13" t="s">
        <v>30</v>
      </c>
      <c r="AX225" s="13" t="s">
        <v>76</v>
      </c>
      <c r="AY225" s="191" t="s">
        <v>524</v>
      </c>
    </row>
    <row r="226" spans="1:65" s="15" customFormat="1">
      <c r="B226" s="205"/>
      <c r="D226" s="190" t="s">
        <v>532</v>
      </c>
      <c r="E226" s="206" t="s">
        <v>1</v>
      </c>
      <c r="F226" s="207" t="s">
        <v>589</v>
      </c>
      <c r="H226" s="208">
        <v>22.364000000000001</v>
      </c>
      <c r="I226" s="209"/>
      <c r="L226" s="205"/>
      <c r="M226" s="210"/>
      <c r="N226" s="211"/>
      <c r="O226" s="211"/>
      <c r="P226" s="211"/>
      <c r="Q226" s="211"/>
      <c r="R226" s="211"/>
      <c r="S226" s="211"/>
      <c r="T226" s="212"/>
      <c r="AT226" s="206" t="s">
        <v>532</v>
      </c>
      <c r="AU226" s="206" t="s">
        <v>89</v>
      </c>
      <c r="AV226" s="15" t="s">
        <v>537</v>
      </c>
      <c r="AW226" s="15" t="s">
        <v>30</v>
      </c>
      <c r="AX226" s="15" t="s">
        <v>76</v>
      </c>
      <c r="AY226" s="206" t="s">
        <v>524</v>
      </c>
    </row>
    <row r="227" spans="1:65" s="16" customFormat="1">
      <c r="B227" s="213"/>
      <c r="D227" s="190" t="s">
        <v>532</v>
      </c>
      <c r="E227" s="214" t="s">
        <v>1</v>
      </c>
      <c r="F227" s="215" t="s">
        <v>590</v>
      </c>
      <c r="H227" s="216">
        <v>22.364000000000001</v>
      </c>
      <c r="I227" s="217"/>
      <c r="L227" s="213"/>
      <c r="M227" s="218"/>
      <c r="N227" s="219"/>
      <c r="O227" s="219"/>
      <c r="P227" s="219"/>
      <c r="Q227" s="219"/>
      <c r="R227" s="219"/>
      <c r="S227" s="219"/>
      <c r="T227" s="220"/>
      <c r="AT227" s="214" t="s">
        <v>532</v>
      </c>
      <c r="AU227" s="214" t="s">
        <v>89</v>
      </c>
      <c r="AV227" s="16" t="s">
        <v>530</v>
      </c>
      <c r="AW227" s="16" t="s">
        <v>30</v>
      </c>
      <c r="AX227" s="16" t="s">
        <v>83</v>
      </c>
      <c r="AY227" s="214" t="s">
        <v>524</v>
      </c>
    </row>
    <row r="228" spans="1:65" s="2" customFormat="1" ht="16.5" customHeight="1">
      <c r="A228" s="35"/>
      <c r="B228" s="144"/>
      <c r="C228" s="176" t="s">
        <v>602</v>
      </c>
      <c r="D228" s="176" t="s">
        <v>526</v>
      </c>
      <c r="E228" s="177" t="s">
        <v>914</v>
      </c>
      <c r="F228" s="178" t="s">
        <v>915</v>
      </c>
      <c r="G228" s="179" t="s">
        <v>529</v>
      </c>
      <c r="H228" s="180">
        <v>65.527000000000001</v>
      </c>
      <c r="I228" s="181"/>
      <c r="J228" s="180">
        <f>ROUND(I228*H228,3)</f>
        <v>0</v>
      </c>
      <c r="K228" s="182"/>
      <c r="L228" s="36"/>
      <c r="M228" s="183" t="s">
        <v>1</v>
      </c>
      <c r="N228" s="184" t="s">
        <v>42</v>
      </c>
      <c r="O228" s="61"/>
      <c r="P228" s="185">
        <f>O228*H228</f>
        <v>0</v>
      </c>
      <c r="Q228" s="185">
        <v>8.9789999999999995E-2</v>
      </c>
      <c r="R228" s="185">
        <f>Q228*H228</f>
        <v>5.88366933</v>
      </c>
      <c r="S228" s="185">
        <v>0</v>
      </c>
      <c r="T228" s="18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530</v>
      </c>
      <c r="AT228" s="187" t="s">
        <v>526</v>
      </c>
      <c r="AU228" s="187" t="s">
        <v>89</v>
      </c>
      <c r="AY228" s="18" t="s">
        <v>524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89</v>
      </c>
      <c r="BK228" s="188">
        <f>ROUND(I228*H228,3)</f>
        <v>0</v>
      </c>
      <c r="BL228" s="18" t="s">
        <v>530</v>
      </c>
      <c r="BM228" s="187" t="s">
        <v>916</v>
      </c>
    </row>
    <row r="229" spans="1:65" s="14" customFormat="1">
      <c r="B229" s="198"/>
      <c r="D229" s="190" t="s">
        <v>532</v>
      </c>
      <c r="E229" s="199" t="s">
        <v>1</v>
      </c>
      <c r="F229" s="200" t="s">
        <v>4836</v>
      </c>
      <c r="H229" s="199" t="s">
        <v>1</v>
      </c>
      <c r="I229" s="201"/>
      <c r="L229" s="198"/>
      <c r="M229" s="202"/>
      <c r="N229" s="203"/>
      <c r="O229" s="203"/>
      <c r="P229" s="203"/>
      <c r="Q229" s="203"/>
      <c r="R229" s="203"/>
      <c r="S229" s="203"/>
      <c r="T229" s="204"/>
      <c r="AT229" s="199" t="s">
        <v>532</v>
      </c>
      <c r="AU229" s="199" t="s">
        <v>89</v>
      </c>
      <c r="AV229" s="14" t="s">
        <v>83</v>
      </c>
      <c r="AW229" s="14" t="s">
        <v>30</v>
      </c>
      <c r="AX229" s="14" t="s">
        <v>76</v>
      </c>
      <c r="AY229" s="199" t="s">
        <v>524</v>
      </c>
    </row>
    <row r="230" spans="1:65" s="13" customFormat="1">
      <c r="B230" s="189"/>
      <c r="D230" s="190" t="s">
        <v>532</v>
      </c>
      <c r="E230" s="191" t="s">
        <v>1</v>
      </c>
      <c r="F230" s="192" t="s">
        <v>6783</v>
      </c>
      <c r="H230" s="193">
        <v>14.529</v>
      </c>
      <c r="I230" s="194"/>
      <c r="L230" s="189"/>
      <c r="M230" s="195"/>
      <c r="N230" s="196"/>
      <c r="O230" s="196"/>
      <c r="P230" s="196"/>
      <c r="Q230" s="196"/>
      <c r="R230" s="196"/>
      <c r="S230" s="196"/>
      <c r="T230" s="197"/>
      <c r="AT230" s="191" t="s">
        <v>532</v>
      </c>
      <c r="AU230" s="191" t="s">
        <v>89</v>
      </c>
      <c r="AV230" s="13" t="s">
        <v>89</v>
      </c>
      <c r="AW230" s="13" t="s">
        <v>30</v>
      </c>
      <c r="AX230" s="13" t="s">
        <v>76</v>
      </c>
      <c r="AY230" s="191" t="s">
        <v>524</v>
      </c>
    </row>
    <row r="231" spans="1:65" s="13" customFormat="1">
      <c r="B231" s="189"/>
      <c r="D231" s="190" t="s">
        <v>532</v>
      </c>
      <c r="E231" s="191" t="s">
        <v>1</v>
      </c>
      <c r="F231" s="192" t="s">
        <v>6784</v>
      </c>
      <c r="H231" s="193">
        <v>2.1539999999999999</v>
      </c>
      <c r="I231" s="194"/>
      <c r="L231" s="189"/>
      <c r="M231" s="195"/>
      <c r="N231" s="196"/>
      <c r="O231" s="196"/>
      <c r="P231" s="196"/>
      <c r="Q231" s="196"/>
      <c r="R231" s="196"/>
      <c r="S231" s="196"/>
      <c r="T231" s="197"/>
      <c r="AT231" s="191" t="s">
        <v>532</v>
      </c>
      <c r="AU231" s="191" t="s">
        <v>89</v>
      </c>
      <c r="AV231" s="13" t="s">
        <v>89</v>
      </c>
      <c r="AW231" s="13" t="s">
        <v>30</v>
      </c>
      <c r="AX231" s="13" t="s">
        <v>76</v>
      </c>
      <c r="AY231" s="191" t="s">
        <v>524</v>
      </c>
    </row>
    <row r="232" spans="1:65" s="13" customFormat="1">
      <c r="B232" s="189"/>
      <c r="D232" s="190" t="s">
        <v>532</v>
      </c>
      <c r="E232" s="191" t="s">
        <v>1</v>
      </c>
      <c r="F232" s="192" t="s">
        <v>6785</v>
      </c>
      <c r="H232" s="193">
        <v>55.244</v>
      </c>
      <c r="I232" s="194"/>
      <c r="L232" s="189"/>
      <c r="M232" s="195"/>
      <c r="N232" s="196"/>
      <c r="O232" s="196"/>
      <c r="P232" s="196"/>
      <c r="Q232" s="196"/>
      <c r="R232" s="196"/>
      <c r="S232" s="196"/>
      <c r="T232" s="197"/>
      <c r="AT232" s="191" t="s">
        <v>532</v>
      </c>
      <c r="AU232" s="191" t="s">
        <v>89</v>
      </c>
      <c r="AV232" s="13" t="s">
        <v>89</v>
      </c>
      <c r="AW232" s="13" t="s">
        <v>30</v>
      </c>
      <c r="AX232" s="13" t="s">
        <v>76</v>
      </c>
      <c r="AY232" s="191" t="s">
        <v>524</v>
      </c>
    </row>
    <row r="233" spans="1:65" s="13" customFormat="1">
      <c r="B233" s="189"/>
      <c r="D233" s="190" t="s">
        <v>532</v>
      </c>
      <c r="E233" s="191" t="s">
        <v>1</v>
      </c>
      <c r="F233" s="192" t="s">
        <v>6786</v>
      </c>
      <c r="H233" s="193">
        <v>-3.6</v>
      </c>
      <c r="I233" s="194"/>
      <c r="L233" s="189"/>
      <c r="M233" s="195"/>
      <c r="N233" s="196"/>
      <c r="O233" s="196"/>
      <c r="P233" s="196"/>
      <c r="Q233" s="196"/>
      <c r="R233" s="196"/>
      <c r="S233" s="196"/>
      <c r="T233" s="197"/>
      <c r="AT233" s="191" t="s">
        <v>532</v>
      </c>
      <c r="AU233" s="191" t="s">
        <v>89</v>
      </c>
      <c r="AV233" s="13" t="s">
        <v>89</v>
      </c>
      <c r="AW233" s="13" t="s">
        <v>30</v>
      </c>
      <c r="AX233" s="13" t="s">
        <v>76</v>
      </c>
      <c r="AY233" s="191" t="s">
        <v>524</v>
      </c>
    </row>
    <row r="234" spans="1:65" s="13" customFormat="1">
      <c r="B234" s="189"/>
      <c r="D234" s="190" t="s">
        <v>532</v>
      </c>
      <c r="E234" s="191" t="s">
        <v>1</v>
      </c>
      <c r="F234" s="192" t="s">
        <v>6787</v>
      </c>
      <c r="H234" s="193">
        <v>-2.8</v>
      </c>
      <c r="I234" s="194"/>
      <c r="L234" s="189"/>
      <c r="M234" s="195"/>
      <c r="N234" s="196"/>
      <c r="O234" s="196"/>
      <c r="P234" s="196"/>
      <c r="Q234" s="196"/>
      <c r="R234" s="196"/>
      <c r="S234" s="196"/>
      <c r="T234" s="197"/>
      <c r="AT234" s="191" t="s">
        <v>532</v>
      </c>
      <c r="AU234" s="191" t="s">
        <v>89</v>
      </c>
      <c r="AV234" s="13" t="s">
        <v>89</v>
      </c>
      <c r="AW234" s="13" t="s">
        <v>30</v>
      </c>
      <c r="AX234" s="13" t="s">
        <v>76</v>
      </c>
      <c r="AY234" s="191" t="s">
        <v>524</v>
      </c>
    </row>
    <row r="235" spans="1:65" s="15" customFormat="1">
      <c r="B235" s="205"/>
      <c r="D235" s="190" t="s">
        <v>532</v>
      </c>
      <c r="E235" s="206" t="s">
        <v>1</v>
      </c>
      <c r="F235" s="207" t="s">
        <v>589</v>
      </c>
      <c r="H235" s="208">
        <v>65.527000000000001</v>
      </c>
      <c r="I235" s="209"/>
      <c r="L235" s="205"/>
      <c r="M235" s="210"/>
      <c r="N235" s="211"/>
      <c r="O235" s="211"/>
      <c r="P235" s="211"/>
      <c r="Q235" s="211"/>
      <c r="R235" s="211"/>
      <c r="S235" s="211"/>
      <c r="T235" s="212"/>
      <c r="AT235" s="206" t="s">
        <v>532</v>
      </c>
      <c r="AU235" s="206" t="s">
        <v>89</v>
      </c>
      <c r="AV235" s="15" t="s">
        <v>537</v>
      </c>
      <c r="AW235" s="15" t="s">
        <v>30</v>
      </c>
      <c r="AX235" s="15" t="s">
        <v>76</v>
      </c>
      <c r="AY235" s="206" t="s">
        <v>524</v>
      </c>
    </row>
    <row r="236" spans="1:65" s="16" customFormat="1">
      <c r="B236" s="213"/>
      <c r="D236" s="190" t="s">
        <v>532</v>
      </c>
      <c r="E236" s="214" t="s">
        <v>1</v>
      </c>
      <c r="F236" s="215" t="s">
        <v>590</v>
      </c>
      <c r="H236" s="216">
        <v>65.527000000000001</v>
      </c>
      <c r="I236" s="217"/>
      <c r="L236" s="213"/>
      <c r="M236" s="218"/>
      <c r="N236" s="219"/>
      <c r="O236" s="219"/>
      <c r="P236" s="219"/>
      <c r="Q236" s="219"/>
      <c r="R236" s="219"/>
      <c r="S236" s="219"/>
      <c r="T236" s="220"/>
      <c r="AT236" s="214" t="s">
        <v>532</v>
      </c>
      <c r="AU236" s="214" t="s">
        <v>89</v>
      </c>
      <c r="AV236" s="16" t="s">
        <v>530</v>
      </c>
      <c r="AW236" s="16" t="s">
        <v>30</v>
      </c>
      <c r="AX236" s="16" t="s">
        <v>83</v>
      </c>
      <c r="AY236" s="214" t="s">
        <v>524</v>
      </c>
    </row>
    <row r="237" spans="1:65" s="12" customFormat="1" ht="22.95" customHeight="1">
      <c r="B237" s="163"/>
      <c r="D237" s="164" t="s">
        <v>75</v>
      </c>
      <c r="E237" s="174" t="s">
        <v>530</v>
      </c>
      <c r="F237" s="174" t="s">
        <v>933</v>
      </c>
      <c r="I237" s="166"/>
      <c r="J237" s="175">
        <f>BK237</f>
        <v>0</v>
      </c>
      <c r="L237" s="163"/>
      <c r="M237" s="168"/>
      <c r="N237" s="169"/>
      <c r="O237" s="169"/>
      <c r="P237" s="170">
        <f>SUM(P238:P253)</f>
        <v>0</v>
      </c>
      <c r="Q237" s="169"/>
      <c r="R237" s="170">
        <f>SUM(R238:R253)</f>
        <v>0.54476952999999995</v>
      </c>
      <c r="S237" s="169"/>
      <c r="T237" s="171">
        <f>SUM(T238:T253)</f>
        <v>0</v>
      </c>
      <c r="AR237" s="164" t="s">
        <v>83</v>
      </c>
      <c r="AT237" s="172" t="s">
        <v>75</v>
      </c>
      <c r="AU237" s="172" t="s">
        <v>83</v>
      </c>
      <c r="AY237" s="164" t="s">
        <v>524</v>
      </c>
      <c r="BK237" s="173">
        <f>SUM(BK238:BK253)</f>
        <v>0</v>
      </c>
    </row>
    <row r="238" spans="1:65" s="2" customFormat="1" ht="55.5" customHeight="1">
      <c r="A238" s="35"/>
      <c r="B238" s="144"/>
      <c r="C238" s="176" t="s">
        <v>626</v>
      </c>
      <c r="D238" s="176" t="s">
        <v>526</v>
      </c>
      <c r="E238" s="177" t="s">
        <v>6788</v>
      </c>
      <c r="F238" s="178" t="s">
        <v>6789</v>
      </c>
      <c r="G238" s="179" t="s">
        <v>529</v>
      </c>
      <c r="H238" s="180">
        <v>1.2490000000000001</v>
      </c>
      <c r="I238" s="181"/>
      <c r="J238" s="180">
        <f>ROUND(I238*H238,3)</f>
        <v>0</v>
      </c>
      <c r="K238" s="182"/>
      <c r="L238" s="36"/>
      <c r="M238" s="183" t="s">
        <v>1</v>
      </c>
      <c r="N238" s="184" t="s">
        <v>42</v>
      </c>
      <c r="O238" s="61"/>
      <c r="P238" s="185">
        <f>O238*H238</f>
        <v>0</v>
      </c>
      <c r="Q238" s="185">
        <v>1.0330000000000001E-2</v>
      </c>
      <c r="R238" s="185">
        <f>Q238*H238</f>
        <v>1.2902170000000003E-2</v>
      </c>
      <c r="S238" s="185">
        <v>0</v>
      </c>
      <c r="T238" s="18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530</v>
      </c>
      <c r="AT238" s="187" t="s">
        <v>526</v>
      </c>
      <c r="AU238" s="187" t="s">
        <v>89</v>
      </c>
      <c r="AY238" s="18" t="s">
        <v>524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530</v>
      </c>
      <c r="BM238" s="187" t="s">
        <v>6790</v>
      </c>
    </row>
    <row r="239" spans="1:65" s="14" customFormat="1">
      <c r="B239" s="198"/>
      <c r="D239" s="190" t="s">
        <v>532</v>
      </c>
      <c r="E239" s="199" t="s">
        <v>1</v>
      </c>
      <c r="F239" s="200" t="s">
        <v>4836</v>
      </c>
      <c r="H239" s="199" t="s">
        <v>1</v>
      </c>
      <c r="I239" s="201"/>
      <c r="L239" s="198"/>
      <c r="M239" s="202"/>
      <c r="N239" s="203"/>
      <c r="O239" s="203"/>
      <c r="P239" s="203"/>
      <c r="Q239" s="203"/>
      <c r="R239" s="203"/>
      <c r="S239" s="203"/>
      <c r="T239" s="204"/>
      <c r="AT239" s="199" t="s">
        <v>532</v>
      </c>
      <c r="AU239" s="199" t="s">
        <v>89</v>
      </c>
      <c r="AV239" s="14" t="s">
        <v>83</v>
      </c>
      <c r="AW239" s="14" t="s">
        <v>30</v>
      </c>
      <c r="AX239" s="14" t="s">
        <v>76</v>
      </c>
      <c r="AY239" s="199" t="s">
        <v>524</v>
      </c>
    </row>
    <row r="240" spans="1:65" s="13" customFormat="1">
      <c r="B240" s="189"/>
      <c r="D240" s="190" t="s">
        <v>532</v>
      </c>
      <c r="E240" s="191" t="s">
        <v>1</v>
      </c>
      <c r="F240" s="192" t="s">
        <v>6791</v>
      </c>
      <c r="H240" s="193">
        <v>1.2490000000000001</v>
      </c>
      <c r="I240" s="194"/>
      <c r="L240" s="189"/>
      <c r="M240" s="195"/>
      <c r="N240" s="196"/>
      <c r="O240" s="196"/>
      <c r="P240" s="196"/>
      <c r="Q240" s="196"/>
      <c r="R240" s="196"/>
      <c r="S240" s="196"/>
      <c r="T240" s="197"/>
      <c r="AT240" s="191" t="s">
        <v>532</v>
      </c>
      <c r="AU240" s="191" t="s">
        <v>89</v>
      </c>
      <c r="AV240" s="13" t="s">
        <v>89</v>
      </c>
      <c r="AW240" s="13" t="s">
        <v>30</v>
      </c>
      <c r="AX240" s="13" t="s">
        <v>76</v>
      </c>
      <c r="AY240" s="191" t="s">
        <v>524</v>
      </c>
    </row>
    <row r="241" spans="1:65" s="16" customFormat="1">
      <c r="B241" s="213"/>
      <c r="D241" s="190" t="s">
        <v>532</v>
      </c>
      <c r="E241" s="214" t="s">
        <v>1</v>
      </c>
      <c r="F241" s="215" t="s">
        <v>590</v>
      </c>
      <c r="H241" s="216">
        <v>1.2490000000000001</v>
      </c>
      <c r="I241" s="217"/>
      <c r="L241" s="213"/>
      <c r="M241" s="218"/>
      <c r="N241" s="219"/>
      <c r="O241" s="219"/>
      <c r="P241" s="219"/>
      <c r="Q241" s="219"/>
      <c r="R241" s="219"/>
      <c r="S241" s="219"/>
      <c r="T241" s="220"/>
      <c r="AT241" s="214" t="s">
        <v>532</v>
      </c>
      <c r="AU241" s="214" t="s">
        <v>89</v>
      </c>
      <c r="AV241" s="16" t="s">
        <v>530</v>
      </c>
      <c r="AW241" s="16" t="s">
        <v>30</v>
      </c>
      <c r="AX241" s="16" t="s">
        <v>83</v>
      </c>
      <c r="AY241" s="214" t="s">
        <v>524</v>
      </c>
    </row>
    <row r="242" spans="1:65" s="14" customFormat="1" ht="20.399999999999999">
      <c r="B242" s="198"/>
      <c r="D242" s="190" t="s">
        <v>532</v>
      </c>
      <c r="E242" s="199" t="s">
        <v>1</v>
      </c>
      <c r="F242" s="200" t="s">
        <v>6792</v>
      </c>
      <c r="H242" s="199" t="s">
        <v>1</v>
      </c>
      <c r="I242" s="201"/>
      <c r="L242" s="198"/>
      <c r="M242" s="202"/>
      <c r="N242" s="203"/>
      <c r="O242" s="203"/>
      <c r="P242" s="203"/>
      <c r="Q242" s="203"/>
      <c r="R242" s="203"/>
      <c r="S242" s="203"/>
      <c r="T242" s="204"/>
      <c r="AT242" s="199" t="s">
        <v>532</v>
      </c>
      <c r="AU242" s="199" t="s">
        <v>89</v>
      </c>
      <c r="AV242" s="14" t="s">
        <v>83</v>
      </c>
      <c r="AW242" s="14" t="s">
        <v>30</v>
      </c>
      <c r="AX242" s="14" t="s">
        <v>76</v>
      </c>
      <c r="AY242" s="199" t="s">
        <v>524</v>
      </c>
    </row>
    <row r="243" spans="1:65" s="14" customFormat="1" ht="20.399999999999999">
      <c r="B243" s="198"/>
      <c r="D243" s="190" t="s">
        <v>532</v>
      </c>
      <c r="E243" s="199" t="s">
        <v>1</v>
      </c>
      <c r="F243" s="200" t="s">
        <v>6793</v>
      </c>
      <c r="H243" s="199" t="s">
        <v>1</v>
      </c>
      <c r="I243" s="201"/>
      <c r="L243" s="198"/>
      <c r="M243" s="202"/>
      <c r="N243" s="203"/>
      <c r="O243" s="203"/>
      <c r="P243" s="203"/>
      <c r="Q243" s="203"/>
      <c r="R243" s="203"/>
      <c r="S243" s="203"/>
      <c r="T243" s="204"/>
      <c r="AT243" s="199" t="s">
        <v>532</v>
      </c>
      <c r="AU243" s="199" t="s">
        <v>89</v>
      </c>
      <c r="AV243" s="14" t="s">
        <v>83</v>
      </c>
      <c r="AW243" s="14" t="s">
        <v>30</v>
      </c>
      <c r="AX243" s="14" t="s">
        <v>76</v>
      </c>
      <c r="AY243" s="199" t="s">
        <v>524</v>
      </c>
    </row>
    <row r="244" spans="1:65" s="2" customFormat="1" ht="21.75" customHeight="1">
      <c r="A244" s="35"/>
      <c r="B244" s="144"/>
      <c r="C244" s="176" t="s">
        <v>639</v>
      </c>
      <c r="D244" s="176" t="s">
        <v>526</v>
      </c>
      <c r="E244" s="177" t="s">
        <v>6794</v>
      </c>
      <c r="F244" s="178" t="s">
        <v>6795</v>
      </c>
      <c r="G244" s="179" t="s">
        <v>980</v>
      </c>
      <c r="H244" s="180">
        <v>4.8</v>
      </c>
      <c r="I244" s="181"/>
      <c r="J244" s="180">
        <f>ROUND(I244*H244,3)</f>
        <v>0</v>
      </c>
      <c r="K244" s="182"/>
      <c r="L244" s="36"/>
      <c r="M244" s="183" t="s">
        <v>1</v>
      </c>
      <c r="N244" s="184" t="s">
        <v>42</v>
      </c>
      <c r="O244" s="61"/>
      <c r="P244" s="185">
        <f>O244*H244</f>
        <v>0</v>
      </c>
      <c r="Q244" s="185">
        <v>0.10878</v>
      </c>
      <c r="R244" s="185">
        <f>Q244*H244</f>
        <v>0.52214399999999994</v>
      </c>
      <c r="S244" s="185">
        <v>0</v>
      </c>
      <c r="T244" s="18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530</v>
      </c>
      <c r="AT244" s="187" t="s">
        <v>526</v>
      </c>
      <c r="AU244" s="187" t="s">
        <v>89</v>
      </c>
      <c r="AY244" s="18" t="s">
        <v>524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89</v>
      </c>
      <c r="BK244" s="188">
        <f>ROUND(I244*H244,3)</f>
        <v>0</v>
      </c>
      <c r="BL244" s="18" t="s">
        <v>530</v>
      </c>
      <c r="BM244" s="187" t="s">
        <v>6796</v>
      </c>
    </row>
    <row r="245" spans="1:65" s="14" customFormat="1">
      <c r="B245" s="198"/>
      <c r="D245" s="190" t="s">
        <v>532</v>
      </c>
      <c r="E245" s="199" t="s">
        <v>1</v>
      </c>
      <c r="F245" s="200" t="s">
        <v>4836</v>
      </c>
      <c r="H245" s="199" t="s">
        <v>1</v>
      </c>
      <c r="I245" s="201"/>
      <c r="L245" s="198"/>
      <c r="M245" s="202"/>
      <c r="N245" s="203"/>
      <c r="O245" s="203"/>
      <c r="P245" s="203"/>
      <c r="Q245" s="203"/>
      <c r="R245" s="203"/>
      <c r="S245" s="203"/>
      <c r="T245" s="204"/>
      <c r="AT245" s="199" t="s">
        <v>532</v>
      </c>
      <c r="AU245" s="199" t="s">
        <v>89</v>
      </c>
      <c r="AV245" s="14" t="s">
        <v>83</v>
      </c>
      <c r="AW245" s="14" t="s">
        <v>30</v>
      </c>
      <c r="AX245" s="14" t="s">
        <v>76</v>
      </c>
      <c r="AY245" s="199" t="s">
        <v>524</v>
      </c>
    </row>
    <row r="246" spans="1:65" s="13" customFormat="1">
      <c r="B246" s="189"/>
      <c r="D246" s="190" t="s">
        <v>532</v>
      </c>
      <c r="E246" s="191" t="s">
        <v>1</v>
      </c>
      <c r="F246" s="192" t="s">
        <v>6797</v>
      </c>
      <c r="H246" s="193">
        <v>4.8</v>
      </c>
      <c r="I246" s="194"/>
      <c r="L246" s="189"/>
      <c r="M246" s="195"/>
      <c r="N246" s="196"/>
      <c r="O246" s="196"/>
      <c r="P246" s="196"/>
      <c r="Q246" s="196"/>
      <c r="R246" s="196"/>
      <c r="S246" s="196"/>
      <c r="T246" s="197"/>
      <c r="AT246" s="191" t="s">
        <v>532</v>
      </c>
      <c r="AU246" s="191" t="s">
        <v>89</v>
      </c>
      <c r="AV246" s="13" t="s">
        <v>89</v>
      </c>
      <c r="AW246" s="13" t="s">
        <v>30</v>
      </c>
      <c r="AX246" s="13" t="s">
        <v>76</v>
      </c>
      <c r="AY246" s="191" t="s">
        <v>524</v>
      </c>
    </row>
    <row r="247" spans="1:65" s="16" customFormat="1">
      <c r="B247" s="213"/>
      <c r="D247" s="190" t="s">
        <v>532</v>
      </c>
      <c r="E247" s="214" t="s">
        <v>1</v>
      </c>
      <c r="F247" s="215" t="s">
        <v>590</v>
      </c>
      <c r="H247" s="216">
        <v>4.8</v>
      </c>
      <c r="I247" s="217"/>
      <c r="L247" s="213"/>
      <c r="M247" s="218"/>
      <c r="N247" s="219"/>
      <c r="O247" s="219"/>
      <c r="P247" s="219"/>
      <c r="Q247" s="219"/>
      <c r="R247" s="219"/>
      <c r="S247" s="219"/>
      <c r="T247" s="220"/>
      <c r="AT247" s="214" t="s">
        <v>532</v>
      </c>
      <c r="AU247" s="214" t="s">
        <v>89</v>
      </c>
      <c r="AV247" s="16" t="s">
        <v>530</v>
      </c>
      <c r="AW247" s="16" t="s">
        <v>30</v>
      </c>
      <c r="AX247" s="16" t="s">
        <v>83</v>
      </c>
      <c r="AY247" s="214" t="s">
        <v>524</v>
      </c>
    </row>
    <row r="248" spans="1:65" s="2" customFormat="1" ht="21.75" customHeight="1">
      <c r="A248" s="35"/>
      <c r="B248" s="144"/>
      <c r="C248" s="176" t="s">
        <v>644</v>
      </c>
      <c r="D248" s="176" t="s">
        <v>526</v>
      </c>
      <c r="E248" s="177" t="s">
        <v>985</v>
      </c>
      <c r="F248" s="178" t="s">
        <v>230</v>
      </c>
      <c r="G248" s="179" t="s">
        <v>529</v>
      </c>
      <c r="H248" s="180">
        <v>2.2559999999999998</v>
      </c>
      <c r="I248" s="181"/>
      <c r="J248" s="180">
        <f>ROUND(I248*H248,3)</f>
        <v>0</v>
      </c>
      <c r="K248" s="182"/>
      <c r="L248" s="36"/>
      <c r="M248" s="183" t="s">
        <v>1</v>
      </c>
      <c r="N248" s="184" t="s">
        <v>42</v>
      </c>
      <c r="O248" s="61"/>
      <c r="P248" s="185">
        <f>O248*H248</f>
        <v>0</v>
      </c>
      <c r="Q248" s="185">
        <v>4.3099999999999996E-3</v>
      </c>
      <c r="R248" s="185">
        <f>Q248*H248</f>
        <v>9.7233599999999986E-3</v>
      </c>
      <c r="S248" s="185">
        <v>0</v>
      </c>
      <c r="T248" s="18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530</v>
      </c>
      <c r="AT248" s="187" t="s">
        <v>526</v>
      </c>
      <c r="AU248" s="187" t="s">
        <v>89</v>
      </c>
      <c r="AY248" s="18" t="s">
        <v>524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89</v>
      </c>
      <c r="BK248" s="188">
        <f>ROUND(I248*H248,3)</f>
        <v>0</v>
      </c>
      <c r="BL248" s="18" t="s">
        <v>530</v>
      </c>
      <c r="BM248" s="187" t="s">
        <v>986</v>
      </c>
    </row>
    <row r="249" spans="1:65" s="14" customFormat="1">
      <c r="B249" s="198"/>
      <c r="D249" s="190" t="s">
        <v>532</v>
      </c>
      <c r="E249" s="199" t="s">
        <v>1</v>
      </c>
      <c r="F249" s="200" t="s">
        <v>4836</v>
      </c>
      <c r="H249" s="199" t="s">
        <v>1</v>
      </c>
      <c r="I249" s="201"/>
      <c r="L249" s="198"/>
      <c r="M249" s="202"/>
      <c r="N249" s="203"/>
      <c r="O249" s="203"/>
      <c r="P249" s="203"/>
      <c r="Q249" s="203"/>
      <c r="R249" s="203"/>
      <c r="S249" s="203"/>
      <c r="T249" s="204"/>
      <c r="AT249" s="199" t="s">
        <v>532</v>
      </c>
      <c r="AU249" s="199" t="s">
        <v>89</v>
      </c>
      <c r="AV249" s="14" t="s">
        <v>83</v>
      </c>
      <c r="AW249" s="14" t="s">
        <v>30</v>
      </c>
      <c r="AX249" s="14" t="s">
        <v>76</v>
      </c>
      <c r="AY249" s="199" t="s">
        <v>524</v>
      </c>
    </row>
    <row r="250" spans="1:65" s="13" customFormat="1">
      <c r="B250" s="189"/>
      <c r="D250" s="190" t="s">
        <v>532</v>
      </c>
      <c r="E250" s="191" t="s">
        <v>1</v>
      </c>
      <c r="F250" s="192" t="s">
        <v>6798</v>
      </c>
      <c r="H250" s="193">
        <v>2.2559999999999998</v>
      </c>
      <c r="I250" s="194"/>
      <c r="L250" s="189"/>
      <c r="M250" s="195"/>
      <c r="N250" s="196"/>
      <c r="O250" s="196"/>
      <c r="P250" s="196"/>
      <c r="Q250" s="196"/>
      <c r="R250" s="196"/>
      <c r="S250" s="196"/>
      <c r="T250" s="197"/>
      <c r="AT250" s="191" t="s">
        <v>532</v>
      </c>
      <c r="AU250" s="191" t="s">
        <v>89</v>
      </c>
      <c r="AV250" s="13" t="s">
        <v>89</v>
      </c>
      <c r="AW250" s="13" t="s">
        <v>30</v>
      </c>
      <c r="AX250" s="13" t="s">
        <v>76</v>
      </c>
      <c r="AY250" s="191" t="s">
        <v>524</v>
      </c>
    </row>
    <row r="251" spans="1:65" s="16" customFormat="1">
      <c r="B251" s="213"/>
      <c r="D251" s="190" t="s">
        <v>532</v>
      </c>
      <c r="E251" s="214" t="s">
        <v>229</v>
      </c>
      <c r="F251" s="215" t="s">
        <v>590</v>
      </c>
      <c r="H251" s="216">
        <v>2.2559999999999998</v>
      </c>
      <c r="I251" s="217"/>
      <c r="L251" s="213"/>
      <c r="M251" s="218"/>
      <c r="N251" s="219"/>
      <c r="O251" s="219"/>
      <c r="P251" s="219"/>
      <c r="Q251" s="219"/>
      <c r="R251" s="219"/>
      <c r="S251" s="219"/>
      <c r="T251" s="220"/>
      <c r="AT251" s="214" t="s">
        <v>532</v>
      </c>
      <c r="AU251" s="214" t="s">
        <v>89</v>
      </c>
      <c r="AV251" s="16" t="s">
        <v>530</v>
      </c>
      <c r="AW251" s="16" t="s">
        <v>30</v>
      </c>
      <c r="AX251" s="16" t="s">
        <v>83</v>
      </c>
      <c r="AY251" s="214" t="s">
        <v>524</v>
      </c>
    </row>
    <row r="252" spans="1:65" s="2" customFormat="1" ht="21.75" customHeight="1">
      <c r="A252" s="35"/>
      <c r="B252" s="144"/>
      <c r="C252" s="176" t="s">
        <v>649</v>
      </c>
      <c r="D252" s="176" t="s">
        <v>526</v>
      </c>
      <c r="E252" s="177" t="s">
        <v>989</v>
      </c>
      <c r="F252" s="178" t="s">
        <v>990</v>
      </c>
      <c r="G252" s="179" t="s">
        <v>529</v>
      </c>
      <c r="H252" s="180">
        <v>2.2559999999999998</v>
      </c>
      <c r="I252" s="181"/>
      <c r="J252" s="180">
        <f>ROUND(I252*H252,3)</f>
        <v>0</v>
      </c>
      <c r="K252" s="182"/>
      <c r="L252" s="36"/>
      <c r="M252" s="183" t="s">
        <v>1</v>
      </c>
      <c r="N252" s="184" t="s">
        <v>42</v>
      </c>
      <c r="O252" s="61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530</v>
      </c>
      <c r="AT252" s="187" t="s">
        <v>526</v>
      </c>
      <c r="AU252" s="187" t="s">
        <v>89</v>
      </c>
      <c r="AY252" s="18" t="s">
        <v>524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89</v>
      </c>
      <c r="BK252" s="188">
        <f>ROUND(I252*H252,3)</f>
        <v>0</v>
      </c>
      <c r="BL252" s="18" t="s">
        <v>530</v>
      </c>
      <c r="BM252" s="187" t="s">
        <v>991</v>
      </c>
    </row>
    <row r="253" spans="1:65" s="13" customFormat="1">
      <c r="B253" s="189"/>
      <c r="D253" s="190" t="s">
        <v>532</v>
      </c>
      <c r="E253" s="191" t="s">
        <v>1</v>
      </c>
      <c r="F253" s="192" t="s">
        <v>229</v>
      </c>
      <c r="H253" s="193">
        <v>2.2559999999999998</v>
      </c>
      <c r="I253" s="194"/>
      <c r="L253" s="189"/>
      <c r="M253" s="195"/>
      <c r="N253" s="196"/>
      <c r="O253" s="196"/>
      <c r="P253" s="196"/>
      <c r="Q253" s="196"/>
      <c r="R253" s="196"/>
      <c r="S253" s="196"/>
      <c r="T253" s="197"/>
      <c r="AT253" s="191" t="s">
        <v>532</v>
      </c>
      <c r="AU253" s="191" t="s">
        <v>89</v>
      </c>
      <c r="AV253" s="13" t="s">
        <v>89</v>
      </c>
      <c r="AW253" s="13" t="s">
        <v>30</v>
      </c>
      <c r="AX253" s="13" t="s">
        <v>83</v>
      </c>
      <c r="AY253" s="191" t="s">
        <v>524</v>
      </c>
    </row>
    <row r="254" spans="1:65" s="12" customFormat="1" ht="22.95" customHeight="1">
      <c r="B254" s="163"/>
      <c r="D254" s="164" t="s">
        <v>75</v>
      </c>
      <c r="E254" s="174" t="s">
        <v>548</v>
      </c>
      <c r="F254" s="174" t="s">
        <v>1019</v>
      </c>
      <c r="I254" s="166"/>
      <c r="J254" s="175">
        <f>BK254</f>
        <v>0</v>
      </c>
      <c r="L254" s="163"/>
      <c r="M254" s="168"/>
      <c r="N254" s="169"/>
      <c r="O254" s="169"/>
      <c r="P254" s="170">
        <f>SUM(P255:P592)</f>
        <v>0</v>
      </c>
      <c r="Q254" s="169"/>
      <c r="R254" s="170">
        <f>SUM(R255:R592)</f>
        <v>154.06694478</v>
      </c>
      <c r="S254" s="169"/>
      <c r="T254" s="171">
        <f>SUM(T255:T592)</f>
        <v>0</v>
      </c>
      <c r="AR254" s="164" t="s">
        <v>83</v>
      </c>
      <c r="AT254" s="172" t="s">
        <v>75</v>
      </c>
      <c r="AU254" s="172" t="s">
        <v>83</v>
      </c>
      <c r="AY254" s="164" t="s">
        <v>524</v>
      </c>
      <c r="BK254" s="173">
        <f>SUM(BK255:BK592)</f>
        <v>0</v>
      </c>
    </row>
    <row r="255" spans="1:65" s="2" customFormat="1" ht="33" customHeight="1">
      <c r="A255" s="35"/>
      <c r="B255" s="144"/>
      <c r="C255" s="176" t="s">
        <v>655</v>
      </c>
      <c r="D255" s="176" t="s">
        <v>526</v>
      </c>
      <c r="E255" s="177" t="s">
        <v>1021</v>
      </c>
      <c r="F255" s="178" t="s">
        <v>1022</v>
      </c>
      <c r="G255" s="179" t="s">
        <v>529</v>
      </c>
      <c r="H255" s="180">
        <v>56.600999999999999</v>
      </c>
      <c r="I255" s="181"/>
      <c r="J255" s="180">
        <f>ROUND(I255*H255,3)</f>
        <v>0</v>
      </c>
      <c r="K255" s="182"/>
      <c r="L255" s="36"/>
      <c r="M255" s="183" t="s">
        <v>1</v>
      </c>
      <c r="N255" s="184" t="s">
        <v>42</v>
      </c>
      <c r="O255" s="61"/>
      <c r="P255" s="185">
        <f>O255*H255</f>
        <v>0</v>
      </c>
      <c r="Q255" s="185">
        <v>1.375E-2</v>
      </c>
      <c r="R255" s="185">
        <f>Q255*H255</f>
        <v>0.77826375000000003</v>
      </c>
      <c r="S255" s="185">
        <v>0</v>
      </c>
      <c r="T255" s="18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530</v>
      </c>
      <c r="AT255" s="187" t="s">
        <v>526</v>
      </c>
      <c r="AU255" s="187" t="s">
        <v>89</v>
      </c>
      <c r="AY255" s="18" t="s">
        <v>524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89</v>
      </c>
      <c r="BK255" s="188">
        <f>ROUND(I255*H255,3)</f>
        <v>0</v>
      </c>
      <c r="BL255" s="18" t="s">
        <v>530</v>
      </c>
      <c r="BM255" s="187" t="s">
        <v>6799</v>
      </c>
    </row>
    <row r="256" spans="1:65" s="14" customFormat="1">
      <c r="B256" s="198"/>
      <c r="D256" s="190" t="s">
        <v>532</v>
      </c>
      <c r="E256" s="199" t="s">
        <v>1</v>
      </c>
      <c r="F256" s="200" t="s">
        <v>4836</v>
      </c>
      <c r="H256" s="199" t="s">
        <v>1</v>
      </c>
      <c r="I256" s="201"/>
      <c r="L256" s="198"/>
      <c r="M256" s="202"/>
      <c r="N256" s="203"/>
      <c r="O256" s="203"/>
      <c r="P256" s="203"/>
      <c r="Q256" s="203"/>
      <c r="R256" s="203"/>
      <c r="S256" s="203"/>
      <c r="T256" s="204"/>
      <c r="AT256" s="199" t="s">
        <v>532</v>
      </c>
      <c r="AU256" s="199" t="s">
        <v>89</v>
      </c>
      <c r="AV256" s="14" t="s">
        <v>83</v>
      </c>
      <c r="AW256" s="14" t="s">
        <v>30</v>
      </c>
      <c r="AX256" s="14" t="s">
        <v>76</v>
      </c>
      <c r="AY256" s="199" t="s">
        <v>524</v>
      </c>
    </row>
    <row r="257" spans="1:65" s="14" customFormat="1">
      <c r="B257" s="198"/>
      <c r="D257" s="190" t="s">
        <v>532</v>
      </c>
      <c r="E257" s="199" t="s">
        <v>1</v>
      </c>
      <c r="F257" s="200" t="s">
        <v>2125</v>
      </c>
      <c r="H257" s="199" t="s">
        <v>1</v>
      </c>
      <c r="I257" s="201"/>
      <c r="L257" s="198"/>
      <c r="M257" s="202"/>
      <c r="N257" s="203"/>
      <c r="O257" s="203"/>
      <c r="P257" s="203"/>
      <c r="Q257" s="203"/>
      <c r="R257" s="203"/>
      <c r="S257" s="203"/>
      <c r="T257" s="204"/>
      <c r="AT257" s="199" t="s">
        <v>532</v>
      </c>
      <c r="AU257" s="199" t="s">
        <v>89</v>
      </c>
      <c r="AV257" s="14" t="s">
        <v>83</v>
      </c>
      <c r="AW257" s="14" t="s">
        <v>30</v>
      </c>
      <c r="AX257" s="14" t="s">
        <v>76</v>
      </c>
      <c r="AY257" s="199" t="s">
        <v>524</v>
      </c>
    </row>
    <row r="258" spans="1:65" s="14" customFormat="1">
      <c r="B258" s="198"/>
      <c r="D258" s="190" t="s">
        <v>532</v>
      </c>
      <c r="E258" s="199" t="s">
        <v>1</v>
      </c>
      <c r="F258" s="200" t="s">
        <v>6800</v>
      </c>
      <c r="H258" s="199" t="s">
        <v>1</v>
      </c>
      <c r="I258" s="201"/>
      <c r="L258" s="198"/>
      <c r="M258" s="202"/>
      <c r="N258" s="203"/>
      <c r="O258" s="203"/>
      <c r="P258" s="203"/>
      <c r="Q258" s="203"/>
      <c r="R258" s="203"/>
      <c r="S258" s="203"/>
      <c r="T258" s="204"/>
      <c r="AT258" s="199" t="s">
        <v>532</v>
      </c>
      <c r="AU258" s="199" t="s">
        <v>89</v>
      </c>
      <c r="AV258" s="14" t="s">
        <v>83</v>
      </c>
      <c r="AW258" s="14" t="s">
        <v>30</v>
      </c>
      <c r="AX258" s="14" t="s">
        <v>76</v>
      </c>
      <c r="AY258" s="199" t="s">
        <v>524</v>
      </c>
    </row>
    <row r="259" spans="1:65" s="13" customFormat="1">
      <c r="B259" s="189"/>
      <c r="D259" s="190" t="s">
        <v>532</v>
      </c>
      <c r="E259" s="191" t="s">
        <v>1</v>
      </c>
      <c r="F259" s="192" t="s">
        <v>6801</v>
      </c>
      <c r="H259" s="193">
        <v>56.600999999999999</v>
      </c>
      <c r="I259" s="194"/>
      <c r="L259" s="189"/>
      <c r="M259" s="195"/>
      <c r="N259" s="196"/>
      <c r="O259" s="196"/>
      <c r="P259" s="196"/>
      <c r="Q259" s="196"/>
      <c r="R259" s="196"/>
      <c r="S259" s="196"/>
      <c r="T259" s="197"/>
      <c r="AT259" s="191" t="s">
        <v>532</v>
      </c>
      <c r="AU259" s="191" t="s">
        <v>89</v>
      </c>
      <c r="AV259" s="13" t="s">
        <v>89</v>
      </c>
      <c r="AW259" s="13" t="s">
        <v>30</v>
      </c>
      <c r="AX259" s="13" t="s">
        <v>76</v>
      </c>
      <c r="AY259" s="191" t="s">
        <v>524</v>
      </c>
    </row>
    <row r="260" spans="1:65" s="15" customFormat="1">
      <c r="B260" s="205"/>
      <c r="D260" s="190" t="s">
        <v>532</v>
      </c>
      <c r="E260" s="206" t="s">
        <v>1</v>
      </c>
      <c r="F260" s="207" t="s">
        <v>589</v>
      </c>
      <c r="H260" s="208">
        <v>56.600999999999999</v>
      </c>
      <c r="I260" s="209"/>
      <c r="L260" s="205"/>
      <c r="M260" s="210"/>
      <c r="N260" s="211"/>
      <c r="O260" s="211"/>
      <c r="P260" s="211"/>
      <c r="Q260" s="211"/>
      <c r="R260" s="211"/>
      <c r="S260" s="211"/>
      <c r="T260" s="212"/>
      <c r="AT260" s="206" t="s">
        <v>532</v>
      </c>
      <c r="AU260" s="206" t="s">
        <v>89</v>
      </c>
      <c r="AV260" s="15" t="s">
        <v>537</v>
      </c>
      <c r="AW260" s="15" t="s">
        <v>30</v>
      </c>
      <c r="AX260" s="15" t="s">
        <v>76</v>
      </c>
      <c r="AY260" s="206" t="s">
        <v>524</v>
      </c>
    </row>
    <row r="261" spans="1:65" s="16" customFormat="1">
      <c r="B261" s="213"/>
      <c r="D261" s="190" t="s">
        <v>532</v>
      </c>
      <c r="E261" s="214" t="s">
        <v>6705</v>
      </c>
      <c r="F261" s="215" t="s">
        <v>590</v>
      </c>
      <c r="H261" s="216">
        <v>56.600999999999999</v>
      </c>
      <c r="I261" s="217"/>
      <c r="L261" s="213"/>
      <c r="M261" s="218"/>
      <c r="N261" s="219"/>
      <c r="O261" s="219"/>
      <c r="P261" s="219"/>
      <c r="Q261" s="219"/>
      <c r="R261" s="219"/>
      <c r="S261" s="219"/>
      <c r="T261" s="220"/>
      <c r="AT261" s="214" t="s">
        <v>532</v>
      </c>
      <c r="AU261" s="214" t="s">
        <v>89</v>
      </c>
      <c r="AV261" s="16" t="s">
        <v>530</v>
      </c>
      <c r="AW261" s="16" t="s">
        <v>30</v>
      </c>
      <c r="AX261" s="16" t="s">
        <v>83</v>
      </c>
      <c r="AY261" s="214" t="s">
        <v>524</v>
      </c>
    </row>
    <row r="262" spans="1:65" s="2" customFormat="1" ht="21.75" customHeight="1">
      <c r="A262" s="35"/>
      <c r="B262" s="144"/>
      <c r="C262" s="176" t="s">
        <v>661</v>
      </c>
      <c r="D262" s="176" t="s">
        <v>526</v>
      </c>
      <c r="E262" s="177" t="s">
        <v>1167</v>
      </c>
      <c r="F262" s="178" t="s">
        <v>6802</v>
      </c>
      <c r="G262" s="179" t="s">
        <v>529</v>
      </c>
      <c r="H262" s="180">
        <v>56.600999999999999</v>
      </c>
      <c r="I262" s="181"/>
      <c r="J262" s="180">
        <f>ROUND(I262*H262,3)</f>
        <v>0</v>
      </c>
      <c r="K262" s="182"/>
      <c r="L262" s="36"/>
      <c r="M262" s="183" t="s">
        <v>1</v>
      </c>
      <c r="N262" s="184" t="s">
        <v>42</v>
      </c>
      <c r="O262" s="61"/>
      <c r="P262" s="185">
        <f>O262*H262</f>
        <v>0</v>
      </c>
      <c r="Q262" s="185">
        <v>7.7000000000000002E-3</v>
      </c>
      <c r="R262" s="185">
        <f>Q262*H262</f>
        <v>0.43582769999999998</v>
      </c>
      <c r="S262" s="185">
        <v>0</v>
      </c>
      <c r="T262" s="18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530</v>
      </c>
      <c r="AT262" s="187" t="s">
        <v>526</v>
      </c>
      <c r="AU262" s="187" t="s">
        <v>89</v>
      </c>
      <c r="AY262" s="18" t="s">
        <v>524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89</v>
      </c>
      <c r="BK262" s="188">
        <f>ROUND(I262*H262,3)</f>
        <v>0</v>
      </c>
      <c r="BL262" s="18" t="s">
        <v>530</v>
      </c>
      <c r="BM262" s="187" t="s">
        <v>1169</v>
      </c>
    </row>
    <row r="263" spans="1:65" s="13" customFormat="1">
      <c r="B263" s="189"/>
      <c r="D263" s="190" t="s">
        <v>532</v>
      </c>
      <c r="E263" s="191" t="s">
        <v>1</v>
      </c>
      <c r="F263" s="192" t="s">
        <v>6803</v>
      </c>
      <c r="H263" s="193">
        <v>56.600999999999999</v>
      </c>
      <c r="I263" s="194"/>
      <c r="L263" s="189"/>
      <c r="M263" s="195"/>
      <c r="N263" s="196"/>
      <c r="O263" s="196"/>
      <c r="P263" s="196"/>
      <c r="Q263" s="196"/>
      <c r="R263" s="196"/>
      <c r="S263" s="196"/>
      <c r="T263" s="197"/>
      <c r="AT263" s="191" t="s">
        <v>532</v>
      </c>
      <c r="AU263" s="191" t="s">
        <v>89</v>
      </c>
      <c r="AV263" s="13" t="s">
        <v>89</v>
      </c>
      <c r="AW263" s="13" t="s">
        <v>30</v>
      </c>
      <c r="AX263" s="13" t="s">
        <v>76</v>
      </c>
      <c r="AY263" s="191" t="s">
        <v>524</v>
      </c>
    </row>
    <row r="264" spans="1:65" s="16" customFormat="1">
      <c r="B264" s="213"/>
      <c r="D264" s="190" t="s">
        <v>532</v>
      </c>
      <c r="E264" s="214" t="s">
        <v>1</v>
      </c>
      <c r="F264" s="215" t="s">
        <v>590</v>
      </c>
      <c r="H264" s="216">
        <v>56.600999999999999</v>
      </c>
      <c r="I264" s="217"/>
      <c r="L264" s="213"/>
      <c r="M264" s="218"/>
      <c r="N264" s="219"/>
      <c r="O264" s="219"/>
      <c r="P264" s="219"/>
      <c r="Q264" s="219"/>
      <c r="R264" s="219"/>
      <c r="S264" s="219"/>
      <c r="T264" s="220"/>
      <c r="AT264" s="214" t="s">
        <v>532</v>
      </c>
      <c r="AU264" s="214" t="s">
        <v>89</v>
      </c>
      <c r="AV264" s="16" t="s">
        <v>530</v>
      </c>
      <c r="AW264" s="16" t="s">
        <v>30</v>
      </c>
      <c r="AX264" s="16" t="s">
        <v>83</v>
      </c>
      <c r="AY264" s="214" t="s">
        <v>524</v>
      </c>
    </row>
    <row r="265" spans="1:65" s="2" customFormat="1" ht="33" customHeight="1">
      <c r="A265" s="35"/>
      <c r="B265" s="144"/>
      <c r="C265" s="176" t="s">
        <v>7</v>
      </c>
      <c r="D265" s="176" t="s">
        <v>526</v>
      </c>
      <c r="E265" s="177" t="s">
        <v>1172</v>
      </c>
      <c r="F265" s="178" t="s">
        <v>1173</v>
      </c>
      <c r="G265" s="179" t="s">
        <v>529</v>
      </c>
      <c r="H265" s="180">
        <v>1623.2080000000001</v>
      </c>
      <c r="I265" s="181"/>
      <c r="J265" s="180">
        <f>ROUND(I265*H265,3)</f>
        <v>0</v>
      </c>
      <c r="K265" s="182"/>
      <c r="L265" s="36"/>
      <c r="M265" s="183" t="s">
        <v>1</v>
      </c>
      <c r="N265" s="184" t="s">
        <v>42</v>
      </c>
      <c r="O265" s="61"/>
      <c r="P265" s="185">
        <f>O265*H265</f>
        <v>0</v>
      </c>
      <c r="Q265" s="185">
        <v>1.312E-2</v>
      </c>
      <c r="R265" s="185">
        <f>Q265*H265</f>
        <v>21.296488960000001</v>
      </c>
      <c r="S265" s="185">
        <v>0</v>
      </c>
      <c r="T265" s="18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530</v>
      </c>
      <c r="AT265" s="187" t="s">
        <v>526</v>
      </c>
      <c r="AU265" s="187" t="s">
        <v>89</v>
      </c>
      <c r="AY265" s="18" t="s">
        <v>524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89</v>
      </c>
      <c r="BK265" s="188">
        <f>ROUND(I265*H265,3)</f>
        <v>0</v>
      </c>
      <c r="BL265" s="18" t="s">
        <v>530</v>
      </c>
      <c r="BM265" s="187" t="s">
        <v>6804</v>
      </c>
    </row>
    <row r="266" spans="1:65" s="14" customFormat="1">
      <c r="B266" s="198"/>
      <c r="D266" s="190" t="s">
        <v>532</v>
      </c>
      <c r="E266" s="199" t="s">
        <v>1</v>
      </c>
      <c r="F266" s="200" t="s">
        <v>4836</v>
      </c>
      <c r="H266" s="199" t="s">
        <v>1</v>
      </c>
      <c r="I266" s="201"/>
      <c r="L266" s="198"/>
      <c r="M266" s="202"/>
      <c r="N266" s="203"/>
      <c r="O266" s="203"/>
      <c r="P266" s="203"/>
      <c r="Q266" s="203"/>
      <c r="R266" s="203"/>
      <c r="S266" s="203"/>
      <c r="T266" s="204"/>
      <c r="AT266" s="199" t="s">
        <v>532</v>
      </c>
      <c r="AU266" s="199" t="s">
        <v>89</v>
      </c>
      <c r="AV266" s="14" t="s">
        <v>83</v>
      </c>
      <c r="AW266" s="14" t="s">
        <v>30</v>
      </c>
      <c r="AX266" s="14" t="s">
        <v>76</v>
      </c>
      <c r="AY266" s="199" t="s">
        <v>524</v>
      </c>
    </row>
    <row r="267" spans="1:65" s="14" customFormat="1">
      <c r="B267" s="198"/>
      <c r="D267" s="190" t="s">
        <v>532</v>
      </c>
      <c r="E267" s="199" t="s">
        <v>1</v>
      </c>
      <c r="F267" s="200" t="s">
        <v>1024</v>
      </c>
      <c r="H267" s="199" t="s">
        <v>1</v>
      </c>
      <c r="I267" s="201"/>
      <c r="L267" s="198"/>
      <c r="M267" s="202"/>
      <c r="N267" s="203"/>
      <c r="O267" s="203"/>
      <c r="P267" s="203"/>
      <c r="Q267" s="203"/>
      <c r="R267" s="203"/>
      <c r="S267" s="203"/>
      <c r="T267" s="204"/>
      <c r="AT267" s="199" t="s">
        <v>532</v>
      </c>
      <c r="AU267" s="199" t="s">
        <v>89</v>
      </c>
      <c r="AV267" s="14" t="s">
        <v>83</v>
      </c>
      <c r="AW267" s="14" t="s">
        <v>30</v>
      </c>
      <c r="AX267" s="14" t="s">
        <v>76</v>
      </c>
      <c r="AY267" s="199" t="s">
        <v>524</v>
      </c>
    </row>
    <row r="268" spans="1:65" s="14" customFormat="1">
      <c r="B268" s="198"/>
      <c r="D268" s="190" t="s">
        <v>532</v>
      </c>
      <c r="E268" s="199" t="s">
        <v>1</v>
      </c>
      <c r="F268" s="200" t="s">
        <v>6800</v>
      </c>
      <c r="H268" s="199" t="s">
        <v>1</v>
      </c>
      <c r="I268" s="201"/>
      <c r="L268" s="198"/>
      <c r="M268" s="202"/>
      <c r="N268" s="203"/>
      <c r="O268" s="203"/>
      <c r="P268" s="203"/>
      <c r="Q268" s="203"/>
      <c r="R268" s="203"/>
      <c r="S268" s="203"/>
      <c r="T268" s="204"/>
      <c r="AT268" s="199" t="s">
        <v>532</v>
      </c>
      <c r="AU268" s="199" t="s">
        <v>89</v>
      </c>
      <c r="AV268" s="14" t="s">
        <v>83</v>
      </c>
      <c r="AW268" s="14" t="s">
        <v>30</v>
      </c>
      <c r="AX268" s="14" t="s">
        <v>76</v>
      </c>
      <c r="AY268" s="199" t="s">
        <v>524</v>
      </c>
    </row>
    <row r="269" spans="1:65" s="14" customFormat="1">
      <c r="B269" s="198"/>
      <c r="D269" s="190" t="s">
        <v>532</v>
      </c>
      <c r="E269" s="199" t="s">
        <v>1</v>
      </c>
      <c r="F269" s="200" t="s">
        <v>1177</v>
      </c>
      <c r="H269" s="199" t="s">
        <v>1</v>
      </c>
      <c r="I269" s="201"/>
      <c r="L269" s="198"/>
      <c r="M269" s="202"/>
      <c r="N269" s="203"/>
      <c r="O269" s="203"/>
      <c r="P269" s="203"/>
      <c r="Q269" s="203"/>
      <c r="R269" s="203"/>
      <c r="S269" s="203"/>
      <c r="T269" s="204"/>
      <c r="AT269" s="199" t="s">
        <v>532</v>
      </c>
      <c r="AU269" s="199" t="s">
        <v>89</v>
      </c>
      <c r="AV269" s="14" t="s">
        <v>83</v>
      </c>
      <c r="AW269" s="14" t="s">
        <v>30</v>
      </c>
      <c r="AX269" s="14" t="s">
        <v>76</v>
      </c>
      <c r="AY269" s="199" t="s">
        <v>524</v>
      </c>
    </row>
    <row r="270" spans="1:65" s="13" customFormat="1">
      <c r="B270" s="189"/>
      <c r="D270" s="190" t="s">
        <v>532</v>
      </c>
      <c r="E270" s="191" t="s">
        <v>1</v>
      </c>
      <c r="F270" s="192" t="s">
        <v>6805</v>
      </c>
      <c r="H270" s="193">
        <v>69.091999999999999</v>
      </c>
      <c r="I270" s="194"/>
      <c r="L270" s="189"/>
      <c r="M270" s="195"/>
      <c r="N270" s="196"/>
      <c r="O270" s="196"/>
      <c r="P270" s="196"/>
      <c r="Q270" s="196"/>
      <c r="R270" s="196"/>
      <c r="S270" s="196"/>
      <c r="T270" s="197"/>
      <c r="AT270" s="191" t="s">
        <v>532</v>
      </c>
      <c r="AU270" s="191" t="s">
        <v>89</v>
      </c>
      <c r="AV270" s="13" t="s">
        <v>89</v>
      </c>
      <c r="AW270" s="13" t="s">
        <v>30</v>
      </c>
      <c r="AX270" s="13" t="s">
        <v>76</v>
      </c>
      <c r="AY270" s="191" t="s">
        <v>524</v>
      </c>
    </row>
    <row r="271" spans="1:65" s="13" customFormat="1">
      <c r="B271" s="189"/>
      <c r="D271" s="190" t="s">
        <v>532</v>
      </c>
      <c r="E271" s="191" t="s">
        <v>1</v>
      </c>
      <c r="F271" s="192" t="s">
        <v>6806</v>
      </c>
      <c r="H271" s="193">
        <v>-3.431</v>
      </c>
      <c r="I271" s="194"/>
      <c r="L271" s="189"/>
      <c r="M271" s="195"/>
      <c r="N271" s="196"/>
      <c r="O271" s="196"/>
      <c r="P271" s="196"/>
      <c r="Q271" s="196"/>
      <c r="R271" s="196"/>
      <c r="S271" s="196"/>
      <c r="T271" s="197"/>
      <c r="AT271" s="191" t="s">
        <v>532</v>
      </c>
      <c r="AU271" s="191" t="s">
        <v>89</v>
      </c>
      <c r="AV271" s="13" t="s">
        <v>89</v>
      </c>
      <c r="AW271" s="13" t="s">
        <v>30</v>
      </c>
      <c r="AX271" s="13" t="s">
        <v>76</v>
      </c>
      <c r="AY271" s="191" t="s">
        <v>524</v>
      </c>
    </row>
    <row r="272" spans="1:65" s="13" customFormat="1">
      <c r="B272" s="189"/>
      <c r="D272" s="190" t="s">
        <v>532</v>
      </c>
      <c r="E272" s="191" t="s">
        <v>1</v>
      </c>
      <c r="F272" s="192" t="s">
        <v>6807</v>
      </c>
      <c r="H272" s="193">
        <v>3.137</v>
      </c>
      <c r="I272" s="194"/>
      <c r="L272" s="189"/>
      <c r="M272" s="195"/>
      <c r="N272" s="196"/>
      <c r="O272" s="196"/>
      <c r="P272" s="196"/>
      <c r="Q272" s="196"/>
      <c r="R272" s="196"/>
      <c r="S272" s="196"/>
      <c r="T272" s="197"/>
      <c r="AT272" s="191" t="s">
        <v>532</v>
      </c>
      <c r="AU272" s="191" t="s">
        <v>89</v>
      </c>
      <c r="AV272" s="13" t="s">
        <v>89</v>
      </c>
      <c r="AW272" s="13" t="s">
        <v>30</v>
      </c>
      <c r="AX272" s="13" t="s">
        <v>76</v>
      </c>
      <c r="AY272" s="191" t="s">
        <v>524</v>
      </c>
    </row>
    <row r="273" spans="2:51" s="14" customFormat="1">
      <c r="B273" s="198"/>
      <c r="D273" s="190" t="s">
        <v>532</v>
      </c>
      <c r="E273" s="199" t="s">
        <v>1</v>
      </c>
      <c r="F273" s="200" t="s">
        <v>1205</v>
      </c>
      <c r="H273" s="199" t="s">
        <v>1</v>
      </c>
      <c r="I273" s="201"/>
      <c r="L273" s="198"/>
      <c r="M273" s="202"/>
      <c r="N273" s="203"/>
      <c r="O273" s="203"/>
      <c r="P273" s="203"/>
      <c r="Q273" s="203"/>
      <c r="R273" s="203"/>
      <c r="S273" s="203"/>
      <c r="T273" s="204"/>
      <c r="AT273" s="199" t="s">
        <v>532</v>
      </c>
      <c r="AU273" s="199" t="s">
        <v>89</v>
      </c>
      <c r="AV273" s="14" t="s">
        <v>83</v>
      </c>
      <c r="AW273" s="14" t="s">
        <v>30</v>
      </c>
      <c r="AX273" s="14" t="s">
        <v>76</v>
      </c>
      <c r="AY273" s="199" t="s">
        <v>524</v>
      </c>
    </row>
    <row r="274" spans="2:51" s="13" customFormat="1">
      <c r="B274" s="189"/>
      <c r="D274" s="190" t="s">
        <v>532</v>
      </c>
      <c r="E274" s="191" t="s">
        <v>1</v>
      </c>
      <c r="F274" s="192" t="s">
        <v>6808</v>
      </c>
      <c r="H274" s="193">
        <v>11.606</v>
      </c>
      <c r="I274" s="194"/>
      <c r="L274" s="189"/>
      <c r="M274" s="195"/>
      <c r="N274" s="196"/>
      <c r="O274" s="196"/>
      <c r="P274" s="196"/>
      <c r="Q274" s="196"/>
      <c r="R274" s="196"/>
      <c r="S274" s="196"/>
      <c r="T274" s="197"/>
      <c r="AT274" s="191" t="s">
        <v>532</v>
      </c>
      <c r="AU274" s="191" t="s">
        <v>89</v>
      </c>
      <c r="AV274" s="13" t="s">
        <v>89</v>
      </c>
      <c r="AW274" s="13" t="s">
        <v>30</v>
      </c>
      <c r="AX274" s="13" t="s">
        <v>76</v>
      </c>
      <c r="AY274" s="191" t="s">
        <v>524</v>
      </c>
    </row>
    <row r="275" spans="2:51" s="15" customFormat="1">
      <c r="B275" s="205"/>
      <c r="D275" s="190" t="s">
        <v>532</v>
      </c>
      <c r="E275" s="206" t="s">
        <v>1</v>
      </c>
      <c r="F275" s="207" t="s">
        <v>589</v>
      </c>
      <c r="H275" s="208">
        <v>80.403999999999996</v>
      </c>
      <c r="I275" s="209"/>
      <c r="L275" s="205"/>
      <c r="M275" s="210"/>
      <c r="N275" s="211"/>
      <c r="O275" s="211"/>
      <c r="P275" s="211"/>
      <c r="Q275" s="211"/>
      <c r="R275" s="211"/>
      <c r="S275" s="211"/>
      <c r="T275" s="212"/>
      <c r="AT275" s="206" t="s">
        <v>532</v>
      </c>
      <c r="AU275" s="206" t="s">
        <v>89</v>
      </c>
      <c r="AV275" s="15" t="s">
        <v>537</v>
      </c>
      <c r="AW275" s="15" t="s">
        <v>30</v>
      </c>
      <c r="AX275" s="15" t="s">
        <v>76</v>
      </c>
      <c r="AY275" s="206" t="s">
        <v>524</v>
      </c>
    </row>
    <row r="276" spans="2:51" s="14" customFormat="1">
      <c r="B276" s="198"/>
      <c r="D276" s="190" t="s">
        <v>532</v>
      </c>
      <c r="E276" s="199" t="s">
        <v>1</v>
      </c>
      <c r="F276" s="200" t="s">
        <v>1034</v>
      </c>
      <c r="H276" s="199" t="s">
        <v>1</v>
      </c>
      <c r="I276" s="201"/>
      <c r="L276" s="198"/>
      <c r="M276" s="202"/>
      <c r="N276" s="203"/>
      <c r="O276" s="203"/>
      <c r="P276" s="203"/>
      <c r="Q276" s="203"/>
      <c r="R276" s="203"/>
      <c r="S276" s="203"/>
      <c r="T276" s="204"/>
      <c r="AT276" s="199" t="s">
        <v>532</v>
      </c>
      <c r="AU276" s="199" t="s">
        <v>89</v>
      </c>
      <c r="AV276" s="14" t="s">
        <v>83</v>
      </c>
      <c r="AW276" s="14" t="s">
        <v>30</v>
      </c>
      <c r="AX276" s="14" t="s">
        <v>76</v>
      </c>
      <c r="AY276" s="199" t="s">
        <v>524</v>
      </c>
    </row>
    <row r="277" spans="2:51" s="14" customFormat="1">
      <c r="B277" s="198"/>
      <c r="D277" s="190" t="s">
        <v>532</v>
      </c>
      <c r="E277" s="199" t="s">
        <v>1</v>
      </c>
      <c r="F277" s="200" t="s">
        <v>6809</v>
      </c>
      <c r="H277" s="199" t="s">
        <v>1</v>
      </c>
      <c r="I277" s="201"/>
      <c r="L277" s="198"/>
      <c r="M277" s="202"/>
      <c r="N277" s="203"/>
      <c r="O277" s="203"/>
      <c r="P277" s="203"/>
      <c r="Q277" s="203"/>
      <c r="R277" s="203"/>
      <c r="S277" s="203"/>
      <c r="T277" s="204"/>
      <c r="AT277" s="199" t="s">
        <v>532</v>
      </c>
      <c r="AU277" s="199" t="s">
        <v>89</v>
      </c>
      <c r="AV277" s="14" t="s">
        <v>83</v>
      </c>
      <c r="AW277" s="14" t="s">
        <v>30</v>
      </c>
      <c r="AX277" s="14" t="s">
        <v>76</v>
      </c>
      <c r="AY277" s="199" t="s">
        <v>524</v>
      </c>
    </row>
    <row r="278" spans="2:51" s="14" customFormat="1">
      <c r="B278" s="198"/>
      <c r="D278" s="190" t="s">
        <v>532</v>
      </c>
      <c r="E278" s="199" t="s">
        <v>1</v>
      </c>
      <c r="F278" s="200" t="s">
        <v>1226</v>
      </c>
      <c r="H278" s="199" t="s">
        <v>1</v>
      </c>
      <c r="I278" s="201"/>
      <c r="L278" s="198"/>
      <c r="M278" s="202"/>
      <c r="N278" s="203"/>
      <c r="O278" s="203"/>
      <c r="P278" s="203"/>
      <c r="Q278" s="203"/>
      <c r="R278" s="203"/>
      <c r="S278" s="203"/>
      <c r="T278" s="204"/>
      <c r="AT278" s="199" t="s">
        <v>532</v>
      </c>
      <c r="AU278" s="199" t="s">
        <v>89</v>
      </c>
      <c r="AV278" s="14" t="s">
        <v>83</v>
      </c>
      <c r="AW278" s="14" t="s">
        <v>30</v>
      </c>
      <c r="AX278" s="14" t="s">
        <v>76</v>
      </c>
      <c r="AY278" s="199" t="s">
        <v>524</v>
      </c>
    </row>
    <row r="279" spans="2:51" s="13" customFormat="1">
      <c r="B279" s="189"/>
      <c r="D279" s="190" t="s">
        <v>532</v>
      </c>
      <c r="E279" s="191" t="s">
        <v>1</v>
      </c>
      <c r="F279" s="192" t="s">
        <v>6810</v>
      </c>
      <c r="H279" s="193">
        <v>46.582999999999998</v>
      </c>
      <c r="I279" s="194"/>
      <c r="L279" s="189"/>
      <c r="M279" s="195"/>
      <c r="N279" s="196"/>
      <c r="O279" s="196"/>
      <c r="P279" s="196"/>
      <c r="Q279" s="196"/>
      <c r="R279" s="196"/>
      <c r="S279" s="196"/>
      <c r="T279" s="197"/>
      <c r="AT279" s="191" t="s">
        <v>532</v>
      </c>
      <c r="AU279" s="191" t="s">
        <v>89</v>
      </c>
      <c r="AV279" s="13" t="s">
        <v>89</v>
      </c>
      <c r="AW279" s="13" t="s">
        <v>30</v>
      </c>
      <c r="AX279" s="13" t="s">
        <v>76</v>
      </c>
      <c r="AY279" s="191" t="s">
        <v>524</v>
      </c>
    </row>
    <row r="280" spans="2:51" s="13" customFormat="1">
      <c r="B280" s="189"/>
      <c r="D280" s="190" t="s">
        <v>532</v>
      </c>
      <c r="E280" s="191" t="s">
        <v>1</v>
      </c>
      <c r="F280" s="192" t="s">
        <v>6811</v>
      </c>
      <c r="H280" s="193">
        <v>-12.303000000000001</v>
      </c>
      <c r="I280" s="194"/>
      <c r="L280" s="189"/>
      <c r="M280" s="195"/>
      <c r="N280" s="196"/>
      <c r="O280" s="196"/>
      <c r="P280" s="196"/>
      <c r="Q280" s="196"/>
      <c r="R280" s="196"/>
      <c r="S280" s="196"/>
      <c r="T280" s="197"/>
      <c r="AT280" s="191" t="s">
        <v>532</v>
      </c>
      <c r="AU280" s="191" t="s">
        <v>89</v>
      </c>
      <c r="AV280" s="13" t="s">
        <v>89</v>
      </c>
      <c r="AW280" s="13" t="s">
        <v>30</v>
      </c>
      <c r="AX280" s="13" t="s">
        <v>76</v>
      </c>
      <c r="AY280" s="191" t="s">
        <v>524</v>
      </c>
    </row>
    <row r="281" spans="2:51" s="14" customFormat="1">
      <c r="B281" s="198"/>
      <c r="D281" s="190" t="s">
        <v>532</v>
      </c>
      <c r="E281" s="199" t="s">
        <v>1</v>
      </c>
      <c r="F281" s="200" t="s">
        <v>1226</v>
      </c>
      <c r="H281" s="199" t="s">
        <v>1</v>
      </c>
      <c r="I281" s="201"/>
      <c r="L281" s="198"/>
      <c r="M281" s="202"/>
      <c r="N281" s="203"/>
      <c r="O281" s="203"/>
      <c r="P281" s="203"/>
      <c r="Q281" s="203"/>
      <c r="R281" s="203"/>
      <c r="S281" s="203"/>
      <c r="T281" s="204"/>
      <c r="AT281" s="199" t="s">
        <v>532</v>
      </c>
      <c r="AU281" s="199" t="s">
        <v>89</v>
      </c>
      <c r="AV281" s="14" t="s">
        <v>83</v>
      </c>
      <c r="AW281" s="14" t="s">
        <v>30</v>
      </c>
      <c r="AX281" s="14" t="s">
        <v>76</v>
      </c>
      <c r="AY281" s="199" t="s">
        <v>524</v>
      </c>
    </row>
    <row r="282" spans="2:51" s="13" customFormat="1">
      <c r="B282" s="189"/>
      <c r="D282" s="190" t="s">
        <v>532</v>
      </c>
      <c r="E282" s="191" t="s">
        <v>1</v>
      </c>
      <c r="F282" s="192" t="s">
        <v>6812</v>
      </c>
      <c r="H282" s="193">
        <v>1.3240000000000001</v>
      </c>
      <c r="I282" s="194"/>
      <c r="L282" s="189"/>
      <c r="M282" s="195"/>
      <c r="N282" s="196"/>
      <c r="O282" s="196"/>
      <c r="P282" s="196"/>
      <c r="Q282" s="196"/>
      <c r="R282" s="196"/>
      <c r="S282" s="196"/>
      <c r="T282" s="197"/>
      <c r="AT282" s="191" t="s">
        <v>532</v>
      </c>
      <c r="AU282" s="191" t="s">
        <v>89</v>
      </c>
      <c r="AV282" s="13" t="s">
        <v>89</v>
      </c>
      <c r="AW282" s="13" t="s">
        <v>30</v>
      </c>
      <c r="AX282" s="13" t="s">
        <v>76</v>
      </c>
      <c r="AY282" s="191" t="s">
        <v>524</v>
      </c>
    </row>
    <row r="283" spans="2:51" s="14" customFormat="1">
      <c r="B283" s="198"/>
      <c r="D283" s="190" t="s">
        <v>532</v>
      </c>
      <c r="E283" s="199" t="s">
        <v>1</v>
      </c>
      <c r="F283" s="200" t="s">
        <v>1212</v>
      </c>
      <c r="H283" s="199" t="s">
        <v>1</v>
      </c>
      <c r="I283" s="201"/>
      <c r="L283" s="198"/>
      <c r="M283" s="202"/>
      <c r="N283" s="203"/>
      <c r="O283" s="203"/>
      <c r="P283" s="203"/>
      <c r="Q283" s="203"/>
      <c r="R283" s="203"/>
      <c r="S283" s="203"/>
      <c r="T283" s="204"/>
      <c r="AT283" s="199" t="s">
        <v>532</v>
      </c>
      <c r="AU283" s="199" t="s">
        <v>89</v>
      </c>
      <c r="AV283" s="14" t="s">
        <v>83</v>
      </c>
      <c r="AW283" s="14" t="s">
        <v>30</v>
      </c>
      <c r="AX283" s="14" t="s">
        <v>76</v>
      </c>
      <c r="AY283" s="199" t="s">
        <v>524</v>
      </c>
    </row>
    <row r="284" spans="2:51" s="13" customFormat="1">
      <c r="B284" s="189"/>
      <c r="D284" s="190" t="s">
        <v>532</v>
      </c>
      <c r="E284" s="191" t="s">
        <v>1</v>
      </c>
      <c r="F284" s="192" t="s">
        <v>6813</v>
      </c>
      <c r="H284" s="193">
        <v>0.30599999999999999</v>
      </c>
      <c r="I284" s="194"/>
      <c r="L284" s="189"/>
      <c r="M284" s="195"/>
      <c r="N284" s="196"/>
      <c r="O284" s="196"/>
      <c r="P284" s="196"/>
      <c r="Q284" s="196"/>
      <c r="R284" s="196"/>
      <c r="S284" s="196"/>
      <c r="T284" s="197"/>
      <c r="AT284" s="191" t="s">
        <v>532</v>
      </c>
      <c r="AU284" s="191" t="s">
        <v>89</v>
      </c>
      <c r="AV284" s="13" t="s">
        <v>89</v>
      </c>
      <c r="AW284" s="13" t="s">
        <v>30</v>
      </c>
      <c r="AX284" s="13" t="s">
        <v>76</v>
      </c>
      <c r="AY284" s="191" t="s">
        <v>524</v>
      </c>
    </row>
    <row r="285" spans="2:51" s="14" customFormat="1">
      <c r="B285" s="198"/>
      <c r="D285" s="190" t="s">
        <v>532</v>
      </c>
      <c r="E285" s="199" t="s">
        <v>1</v>
      </c>
      <c r="F285" s="200" t="s">
        <v>6814</v>
      </c>
      <c r="H285" s="199" t="s">
        <v>1</v>
      </c>
      <c r="I285" s="201"/>
      <c r="L285" s="198"/>
      <c r="M285" s="202"/>
      <c r="N285" s="203"/>
      <c r="O285" s="203"/>
      <c r="P285" s="203"/>
      <c r="Q285" s="203"/>
      <c r="R285" s="203"/>
      <c r="S285" s="203"/>
      <c r="T285" s="204"/>
      <c r="AT285" s="199" t="s">
        <v>532</v>
      </c>
      <c r="AU285" s="199" t="s">
        <v>89</v>
      </c>
      <c r="AV285" s="14" t="s">
        <v>83</v>
      </c>
      <c r="AW285" s="14" t="s">
        <v>30</v>
      </c>
      <c r="AX285" s="14" t="s">
        <v>76</v>
      </c>
      <c r="AY285" s="199" t="s">
        <v>524</v>
      </c>
    </row>
    <row r="286" spans="2:51" s="14" customFormat="1">
      <c r="B286" s="198"/>
      <c r="D286" s="190" t="s">
        <v>532</v>
      </c>
      <c r="E286" s="199" t="s">
        <v>1</v>
      </c>
      <c r="F286" s="200" t="s">
        <v>1226</v>
      </c>
      <c r="H286" s="199" t="s">
        <v>1</v>
      </c>
      <c r="I286" s="201"/>
      <c r="L286" s="198"/>
      <c r="M286" s="202"/>
      <c r="N286" s="203"/>
      <c r="O286" s="203"/>
      <c r="P286" s="203"/>
      <c r="Q286" s="203"/>
      <c r="R286" s="203"/>
      <c r="S286" s="203"/>
      <c r="T286" s="204"/>
      <c r="AT286" s="199" t="s">
        <v>532</v>
      </c>
      <c r="AU286" s="199" t="s">
        <v>89</v>
      </c>
      <c r="AV286" s="14" t="s">
        <v>83</v>
      </c>
      <c r="AW286" s="14" t="s">
        <v>30</v>
      </c>
      <c r="AX286" s="14" t="s">
        <v>76</v>
      </c>
      <c r="AY286" s="199" t="s">
        <v>524</v>
      </c>
    </row>
    <row r="287" spans="2:51" s="13" customFormat="1">
      <c r="B287" s="189"/>
      <c r="D287" s="190" t="s">
        <v>532</v>
      </c>
      <c r="E287" s="191" t="s">
        <v>1</v>
      </c>
      <c r="F287" s="192" t="s">
        <v>6815</v>
      </c>
      <c r="H287" s="193">
        <v>45.784999999999997</v>
      </c>
      <c r="I287" s="194"/>
      <c r="L287" s="189"/>
      <c r="M287" s="195"/>
      <c r="N287" s="196"/>
      <c r="O287" s="196"/>
      <c r="P287" s="196"/>
      <c r="Q287" s="196"/>
      <c r="R287" s="196"/>
      <c r="S287" s="196"/>
      <c r="T287" s="197"/>
      <c r="AT287" s="191" t="s">
        <v>532</v>
      </c>
      <c r="AU287" s="191" t="s">
        <v>89</v>
      </c>
      <c r="AV287" s="13" t="s">
        <v>89</v>
      </c>
      <c r="AW287" s="13" t="s">
        <v>30</v>
      </c>
      <c r="AX287" s="13" t="s">
        <v>76</v>
      </c>
      <c r="AY287" s="191" t="s">
        <v>524</v>
      </c>
    </row>
    <row r="288" spans="2:51" s="13" customFormat="1">
      <c r="B288" s="189"/>
      <c r="D288" s="190" t="s">
        <v>532</v>
      </c>
      <c r="E288" s="191" t="s">
        <v>1</v>
      </c>
      <c r="F288" s="192" t="s">
        <v>6816</v>
      </c>
      <c r="H288" s="193">
        <v>-7.0149999999999997</v>
      </c>
      <c r="I288" s="194"/>
      <c r="L288" s="189"/>
      <c r="M288" s="195"/>
      <c r="N288" s="196"/>
      <c r="O288" s="196"/>
      <c r="P288" s="196"/>
      <c r="Q288" s="196"/>
      <c r="R288" s="196"/>
      <c r="S288" s="196"/>
      <c r="T288" s="197"/>
      <c r="AT288" s="191" t="s">
        <v>532</v>
      </c>
      <c r="AU288" s="191" t="s">
        <v>89</v>
      </c>
      <c r="AV288" s="13" t="s">
        <v>89</v>
      </c>
      <c r="AW288" s="13" t="s">
        <v>30</v>
      </c>
      <c r="AX288" s="13" t="s">
        <v>76</v>
      </c>
      <c r="AY288" s="191" t="s">
        <v>524</v>
      </c>
    </row>
    <row r="289" spans="2:51" s="13" customFormat="1">
      <c r="B289" s="189"/>
      <c r="D289" s="190" t="s">
        <v>532</v>
      </c>
      <c r="E289" s="191" t="s">
        <v>1</v>
      </c>
      <c r="F289" s="192" t="s">
        <v>6817</v>
      </c>
      <c r="H289" s="193">
        <v>0.49</v>
      </c>
      <c r="I289" s="194"/>
      <c r="L289" s="189"/>
      <c r="M289" s="195"/>
      <c r="N289" s="196"/>
      <c r="O289" s="196"/>
      <c r="P289" s="196"/>
      <c r="Q289" s="196"/>
      <c r="R289" s="196"/>
      <c r="S289" s="196"/>
      <c r="T289" s="197"/>
      <c r="AT289" s="191" t="s">
        <v>532</v>
      </c>
      <c r="AU289" s="191" t="s">
        <v>89</v>
      </c>
      <c r="AV289" s="13" t="s">
        <v>89</v>
      </c>
      <c r="AW289" s="13" t="s">
        <v>30</v>
      </c>
      <c r="AX289" s="13" t="s">
        <v>76</v>
      </c>
      <c r="AY289" s="191" t="s">
        <v>524</v>
      </c>
    </row>
    <row r="290" spans="2:51" s="14" customFormat="1">
      <c r="B290" s="198"/>
      <c r="D290" s="190" t="s">
        <v>532</v>
      </c>
      <c r="E290" s="199" t="s">
        <v>1</v>
      </c>
      <c r="F290" s="200" t="s">
        <v>1212</v>
      </c>
      <c r="H290" s="199" t="s">
        <v>1</v>
      </c>
      <c r="I290" s="201"/>
      <c r="L290" s="198"/>
      <c r="M290" s="202"/>
      <c r="N290" s="203"/>
      <c r="O290" s="203"/>
      <c r="P290" s="203"/>
      <c r="Q290" s="203"/>
      <c r="R290" s="203"/>
      <c r="S290" s="203"/>
      <c r="T290" s="204"/>
      <c r="AT290" s="199" t="s">
        <v>532</v>
      </c>
      <c r="AU290" s="199" t="s">
        <v>89</v>
      </c>
      <c r="AV290" s="14" t="s">
        <v>83</v>
      </c>
      <c r="AW290" s="14" t="s">
        <v>30</v>
      </c>
      <c r="AX290" s="14" t="s">
        <v>76</v>
      </c>
      <c r="AY290" s="199" t="s">
        <v>524</v>
      </c>
    </row>
    <row r="291" spans="2:51" s="13" customFormat="1">
      <c r="B291" s="189"/>
      <c r="D291" s="190" t="s">
        <v>532</v>
      </c>
      <c r="E291" s="191" t="s">
        <v>1</v>
      </c>
      <c r="F291" s="192" t="s">
        <v>6818</v>
      </c>
      <c r="H291" s="193">
        <v>0.61199999999999999</v>
      </c>
      <c r="I291" s="194"/>
      <c r="L291" s="189"/>
      <c r="M291" s="195"/>
      <c r="N291" s="196"/>
      <c r="O291" s="196"/>
      <c r="P291" s="196"/>
      <c r="Q291" s="196"/>
      <c r="R291" s="196"/>
      <c r="S291" s="196"/>
      <c r="T291" s="197"/>
      <c r="AT291" s="191" t="s">
        <v>532</v>
      </c>
      <c r="AU291" s="191" t="s">
        <v>89</v>
      </c>
      <c r="AV291" s="13" t="s">
        <v>89</v>
      </c>
      <c r="AW291" s="13" t="s">
        <v>30</v>
      </c>
      <c r="AX291" s="13" t="s">
        <v>76</v>
      </c>
      <c r="AY291" s="191" t="s">
        <v>524</v>
      </c>
    </row>
    <row r="292" spans="2:51" s="14" customFormat="1">
      <c r="B292" s="198"/>
      <c r="D292" s="190" t="s">
        <v>532</v>
      </c>
      <c r="E292" s="199" t="s">
        <v>1</v>
      </c>
      <c r="F292" s="200" t="s">
        <v>6819</v>
      </c>
      <c r="H292" s="199" t="s">
        <v>1</v>
      </c>
      <c r="I292" s="201"/>
      <c r="L292" s="198"/>
      <c r="M292" s="202"/>
      <c r="N292" s="203"/>
      <c r="O292" s="203"/>
      <c r="P292" s="203"/>
      <c r="Q292" s="203"/>
      <c r="R292" s="203"/>
      <c r="S292" s="203"/>
      <c r="T292" s="204"/>
      <c r="AT292" s="199" t="s">
        <v>532</v>
      </c>
      <c r="AU292" s="199" t="s">
        <v>89</v>
      </c>
      <c r="AV292" s="14" t="s">
        <v>83</v>
      </c>
      <c r="AW292" s="14" t="s">
        <v>30</v>
      </c>
      <c r="AX292" s="14" t="s">
        <v>76</v>
      </c>
      <c r="AY292" s="199" t="s">
        <v>524</v>
      </c>
    </row>
    <row r="293" spans="2:51" s="14" customFormat="1">
      <c r="B293" s="198"/>
      <c r="D293" s="190" t="s">
        <v>532</v>
      </c>
      <c r="E293" s="199" t="s">
        <v>1</v>
      </c>
      <c r="F293" s="200" t="s">
        <v>1226</v>
      </c>
      <c r="H293" s="199" t="s">
        <v>1</v>
      </c>
      <c r="I293" s="201"/>
      <c r="L293" s="198"/>
      <c r="M293" s="202"/>
      <c r="N293" s="203"/>
      <c r="O293" s="203"/>
      <c r="P293" s="203"/>
      <c r="Q293" s="203"/>
      <c r="R293" s="203"/>
      <c r="S293" s="203"/>
      <c r="T293" s="204"/>
      <c r="AT293" s="199" t="s">
        <v>532</v>
      </c>
      <c r="AU293" s="199" t="s">
        <v>89</v>
      </c>
      <c r="AV293" s="14" t="s">
        <v>83</v>
      </c>
      <c r="AW293" s="14" t="s">
        <v>30</v>
      </c>
      <c r="AX293" s="14" t="s">
        <v>76</v>
      </c>
      <c r="AY293" s="199" t="s">
        <v>524</v>
      </c>
    </row>
    <row r="294" spans="2:51" s="13" customFormat="1">
      <c r="B294" s="189"/>
      <c r="D294" s="190" t="s">
        <v>532</v>
      </c>
      <c r="E294" s="191" t="s">
        <v>1</v>
      </c>
      <c r="F294" s="192" t="s">
        <v>6820</v>
      </c>
      <c r="H294" s="193">
        <v>49.639000000000003</v>
      </c>
      <c r="I294" s="194"/>
      <c r="L294" s="189"/>
      <c r="M294" s="195"/>
      <c r="N294" s="196"/>
      <c r="O294" s="196"/>
      <c r="P294" s="196"/>
      <c r="Q294" s="196"/>
      <c r="R294" s="196"/>
      <c r="S294" s="196"/>
      <c r="T294" s="197"/>
      <c r="AT294" s="191" t="s">
        <v>532</v>
      </c>
      <c r="AU294" s="191" t="s">
        <v>89</v>
      </c>
      <c r="AV294" s="13" t="s">
        <v>89</v>
      </c>
      <c r="AW294" s="13" t="s">
        <v>30</v>
      </c>
      <c r="AX294" s="13" t="s">
        <v>76</v>
      </c>
      <c r="AY294" s="191" t="s">
        <v>524</v>
      </c>
    </row>
    <row r="295" spans="2:51" s="13" customFormat="1">
      <c r="B295" s="189"/>
      <c r="D295" s="190" t="s">
        <v>532</v>
      </c>
      <c r="E295" s="191" t="s">
        <v>1</v>
      </c>
      <c r="F295" s="192" t="s">
        <v>6821</v>
      </c>
      <c r="H295" s="193">
        <v>-11.214</v>
      </c>
      <c r="I295" s="194"/>
      <c r="L295" s="189"/>
      <c r="M295" s="195"/>
      <c r="N295" s="196"/>
      <c r="O295" s="196"/>
      <c r="P295" s="196"/>
      <c r="Q295" s="196"/>
      <c r="R295" s="196"/>
      <c r="S295" s="196"/>
      <c r="T295" s="197"/>
      <c r="AT295" s="191" t="s">
        <v>532</v>
      </c>
      <c r="AU295" s="191" t="s">
        <v>89</v>
      </c>
      <c r="AV295" s="13" t="s">
        <v>89</v>
      </c>
      <c r="AW295" s="13" t="s">
        <v>30</v>
      </c>
      <c r="AX295" s="13" t="s">
        <v>76</v>
      </c>
      <c r="AY295" s="191" t="s">
        <v>524</v>
      </c>
    </row>
    <row r="296" spans="2:51" s="13" customFormat="1">
      <c r="B296" s="189"/>
      <c r="D296" s="190" t="s">
        <v>532</v>
      </c>
      <c r="E296" s="191" t="s">
        <v>1</v>
      </c>
      <c r="F296" s="192" t="s">
        <v>6822</v>
      </c>
      <c r="H296" s="193">
        <v>0.75700000000000001</v>
      </c>
      <c r="I296" s="194"/>
      <c r="L296" s="189"/>
      <c r="M296" s="195"/>
      <c r="N296" s="196"/>
      <c r="O296" s="196"/>
      <c r="P296" s="196"/>
      <c r="Q296" s="196"/>
      <c r="R296" s="196"/>
      <c r="S296" s="196"/>
      <c r="T296" s="197"/>
      <c r="AT296" s="191" t="s">
        <v>532</v>
      </c>
      <c r="AU296" s="191" t="s">
        <v>89</v>
      </c>
      <c r="AV296" s="13" t="s">
        <v>89</v>
      </c>
      <c r="AW296" s="13" t="s">
        <v>30</v>
      </c>
      <c r="AX296" s="13" t="s">
        <v>76</v>
      </c>
      <c r="AY296" s="191" t="s">
        <v>524</v>
      </c>
    </row>
    <row r="297" spans="2:51" s="14" customFormat="1">
      <c r="B297" s="198"/>
      <c r="D297" s="190" t="s">
        <v>532</v>
      </c>
      <c r="E297" s="199" t="s">
        <v>1</v>
      </c>
      <c r="F297" s="200" t="s">
        <v>1212</v>
      </c>
      <c r="H297" s="199" t="s">
        <v>1</v>
      </c>
      <c r="I297" s="201"/>
      <c r="L297" s="198"/>
      <c r="M297" s="202"/>
      <c r="N297" s="203"/>
      <c r="O297" s="203"/>
      <c r="P297" s="203"/>
      <c r="Q297" s="203"/>
      <c r="R297" s="203"/>
      <c r="S297" s="203"/>
      <c r="T297" s="204"/>
      <c r="AT297" s="199" t="s">
        <v>532</v>
      </c>
      <c r="AU297" s="199" t="s">
        <v>89</v>
      </c>
      <c r="AV297" s="14" t="s">
        <v>83</v>
      </c>
      <c r="AW297" s="14" t="s">
        <v>30</v>
      </c>
      <c r="AX297" s="14" t="s">
        <v>76</v>
      </c>
      <c r="AY297" s="199" t="s">
        <v>524</v>
      </c>
    </row>
    <row r="298" spans="2:51" s="13" customFormat="1">
      <c r="B298" s="189"/>
      <c r="D298" s="190" t="s">
        <v>532</v>
      </c>
      <c r="E298" s="191" t="s">
        <v>1</v>
      </c>
      <c r="F298" s="192" t="s">
        <v>6818</v>
      </c>
      <c r="H298" s="193">
        <v>0.61199999999999999</v>
      </c>
      <c r="I298" s="194"/>
      <c r="L298" s="189"/>
      <c r="M298" s="195"/>
      <c r="N298" s="196"/>
      <c r="O298" s="196"/>
      <c r="P298" s="196"/>
      <c r="Q298" s="196"/>
      <c r="R298" s="196"/>
      <c r="S298" s="196"/>
      <c r="T298" s="197"/>
      <c r="AT298" s="191" t="s">
        <v>532</v>
      </c>
      <c r="AU298" s="191" t="s">
        <v>89</v>
      </c>
      <c r="AV298" s="13" t="s">
        <v>89</v>
      </c>
      <c r="AW298" s="13" t="s">
        <v>30</v>
      </c>
      <c r="AX298" s="13" t="s">
        <v>76</v>
      </c>
      <c r="AY298" s="191" t="s">
        <v>524</v>
      </c>
    </row>
    <row r="299" spans="2:51" s="14" customFormat="1">
      <c r="B299" s="198"/>
      <c r="D299" s="190" t="s">
        <v>532</v>
      </c>
      <c r="E299" s="199" t="s">
        <v>1</v>
      </c>
      <c r="F299" s="200" t="s">
        <v>6823</v>
      </c>
      <c r="H299" s="199" t="s">
        <v>1</v>
      </c>
      <c r="I299" s="201"/>
      <c r="L299" s="198"/>
      <c r="M299" s="202"/>
      <c r="N299" s="203"/>
      <c r="O299" s="203"/>
      <c r="P299" s="203"/>
      <c r="Q299" s="203"/>
      <c r="R299" s="203"/>
      <c r="S299" s="203"/>
      <c r="T299" s="204"/>
      <c r="AT299" s="199" t="s">
        <v>532</v>
      </c>
      <c r="AU299" s="199" t="s">
        <v>89</v>
      </c>
      <c r="AV299" s="14" t="s">
        <v>83</v>
      </c>
      <c r="AW299" s="14" t="s">
        <v>30</v>
      </c>
      <c r="AX299" s="14" t="s">
        <v>76</v>
      </c>
      <c r="AY299" s="199" t="s">
        <v>524</v>
      </c>
    </row>
    <row r="300" spans="2:51" s="14" customFormat="1">
      <c r="B300" s="198"/>
      <c r="D300" s="190" t="s">
        <v>532</v>
      </c>
      <c r="E300" s="199" t="s">
        <v>1</v>
      </c>
      <c r="F300" s="200" t="s">
        <v>1212</v>
      </c>
      <c r="H300" s="199" t="s">
        <v>1</v>
      </c>
      <c r="I300" s="201"/>
      <c r="L300" s="198"/>
      <c r="M300" s="202"/>
      <c r="N300" s="203"/>
      <c r="O300" s="203"/>
      <c r="P300" s="203"/>
      <c r="Q300" s="203"/>
      <c r="R300" s="203"/>
      <c r="S300" s="203"/>
      <c r="T300" s="204"/>
      <c r="AT300" s="199" t="s">
        <v>532</v>
      </c>
      <c r="AU300" s="199" t="s">
        <v>89</v>
      </c>
      <c r="AV300" s="14" t="s">
        <v>83</v>
      </c>
      <c r="AW300" s="14" t="s">
        <v>30</v>
      </c>
      <c r="AX300" s="14" t="s">
        <v>76</v>
      </c>
      <c r="AY300" s="199" t="s">
        <v>524</v>
      </c>
    </row>
    <row r="301" spans="2:51" s="13" customFormat="1">
      <c r="B301" s="189"/>
      <c r="D301" s="190" t="s">
        <v>532</v>
      </c>
      <c r="E301" s="191" t="s">
        <v>1</v>
      </c>
      <c r="F301" s="192" t="s">
        <v>6824</v>
      </c>
      <c r="H301" s="193">
        <v>13.753</v>
      </c>
      <c r="I301" s="194"/>
      <c r="L301" s="189"/>
      <c r="M301" s="195"/>
      <c r="N301" s="196"/>
      <c r="O301" s="196"/>
      <c r="P301" s="196"/>
      <c r="Q301" s="196"/>
      <c r="R301" s="196"/>
      <c r="S301" s="196"/>
      <c r="T301" s="197"/>
      <c r="AT301" s="191" t="s">
        <v>532</v>
      </c>
      <c r="AU301" s="191" t="s">
        <v>89</v>
      </c>
      <c r="AV301" s="13" t="s">
        <v>89</v>
      </c>
      <c r="AW301" s="13" t="s">
        <v>30</v>
      </c>
      <c r="AX301" s="13" t="s">
        <v>76</v>
      </c>
      <c r="AY301" s="191" t="s">
        <v>524</v>
      </c>
    </row>
    <row r="302" spans="2:51" s="14" customFormat="1">
      <c r="B302" s="198"/>
      <c r="D302" s="190" t="s">
        <v>532</v>
      </c>
      <c r="E302" s="199" t="s">
        <v>1</v>
      </c>
      <c r="F302" s="200" t="s">
        <v>1226</v>
      </c>
      <c r="H302" s="199" t="s">
        <v>1</v>
      </c>
      <c r="I302" s="201"/>
      <c r="L302" s="198"/>
      <c r="M302" s="202"/>
      <c r="N302" s="203"/>
      <c r="O302" s="203"/>
      <c r="P302" s="203"/>
      <c r="Q302" s="203"/>
      <c r="R302" s="203"/>
      <c r="S302" s="203"/>
      <c r="T302" s="204"/>
      <c r="AT302" s="199" t="s">
        <v>532</v>
      </c>
      <c r="AU302" s="199" t="s">
        <v>89</v>
      </c>
      <c r="AV302" s="14" t="s">
        <v>83</v>
      </c>
      <c r="AW302" s="14" t="s">
        <v>30</v>
      </c>
      <c r="AX302" s="14" t="s">
        <v>76</v>
      </c>
      <c r="AY302" s="199" t="s">
        <v>524</v>
      </c>
    </row>
    <row r="303" spans="2:51" s="13" customFormat="1">
      <c r="B303" s="189"/>
      <c r="D303" s="190" t="s">
        <v>532</v>
      </c>
      <c r="E303" s="191" t="s">
        <v>1</v>
      </c>
      <c r="F303" s="192" t="s">
        <v>6825</v>
      </c>
      <c r="H303" s="193">
        <v>13.997999999999999</v>
      </c>
      <c r="I303" s="194"/>
      <c r="L303" s="189"/>
      <c r="M303" s="195"/>
      <c r="N303" s="196"/>
      <c r="O303" s="196"/>
      <c r="P303" s="196"/>
      <c r="Q303" s="196"/>
      <c r="R303" s="196"/>
      <c r="S303" s="196"/>
      <c r="T303" s="197"/>
      <c r="AT303" s="191" t="s">
        <v>532</v>
      </c>
      <c r="AU303" s="191" t="s">
        <v>89</v>
      </c>
      <c r="AV303" s="13" t="s">
        <v>89</v>
      </c>
      <c r="AW303" s="13" t="s">
        <v>30</v>
      </c>
      <c r="AX303" s="13" t="s">
        <v>76</v>
      </c>
      <c r="AY303" s="191" t="s">
        <v>524</v>
      </c>
    </row>
    <row r="304" spans="2:51" s="13" customFormat="1">
      <c r="B304" s="189"/>
      <c r="D304" s="190" t="s">
        <v>532</v>
      </c>
      <c r="E304" s="191" t="s">
        <v>1</v>
      </c>
      <c r="F304" s="192" t="s">
        <v>6826</v>
      </c>
      <c r="H304" s="193">
        <v>-3.2669999999999999</v>
      </c>
      <c r="I304" s="194"/>
      <c r="L304" s="189"/>
      <c r="M304" s="195"/>
      <c r="N304" s="196"/>
      <c r="O304" s="196"/>
      <c r="P304" s="196"/>
      <c r="Q304" s="196"/>
      <c r="R304" s="196"/>
      <c r="S304" s="196"/>
      <c r="T304" s="197"/>
      <c r="AT304" s="191" t="s">
        <v>532</v>
      </c>
      <c r="AU304" s="191" t="s">
        <v>89</v>
      </c>
      <c r="AV304" s="13" t="s">
        <v>89</v>
      </c>
      <c r="AW304" s="13" t="s">
        <v>30</v>
      </c>
      <c r="AX304" s="13" t="s">
        <v>76</v>
      </c>
      <c r="AY304" s="191" t="s">
        <v>524</v>
      </c>
    </row>
    <row r="305" spans="2:51" s="13" customFormat="1" ht="20.399999999999999">
      <c r="B305" s="189"/>
      <c r="D305" s="190" t="s">
        <v>532</v>
      </c>
      <c r="E305" s="191" t="s">
        <v>1</v>
      </c>
      <c r="F305" s="192" t="s">
        <v>6827</v>
      </c>
      <c r="H305" s="193">
        <v>76.406999999999996</v>
      </c>
      <c r="I305" s="194"/>
      <c r="L305" s="189"/>
      <c r="M305" s="195"/>
      <c r="N305" s="196"/>
      <c r="O305" s="196"/>
      <c r="P305" s="196"/>
      <c r="Q305" s="196"/>
      <c r="R305" s="196"/>
      <c r="S305" s="196"/>
      <c r="T305" s="197"/>
      <c r="AT305" s="191" t="s">
        <v>532</v>
      </c>
      <c r="AU305" s="191" t="s">
        <v>89</v>
      </c>
      <c r="AV305" s="13" t="s">
        <v>89</v>
      </c>
      <c r="AW305" s="13" t="s">
        <v>30</v>
      </c>
      <c r="AX305" s="13" t="s">
        <v>76</v>
      </c>
      <c r="AY305" s="191" t="s">
        <v>524</v>
      </c>
    </row>
    <row r="306" spans="2:51" s="13" customFormat="1">
      <c r="B306" s="189"/>
      <c r="D306" s="190" t="s">
        <v>532</v>
      </c>
      <c r="E306" s="191" t="s">
        <v>1</v>
      </c>
      <c r="F306" s="192" t="s">
        <v>6828</v>
      </c>
      <c r="H306" s="193">
        <v>-13.662000000000001</v>
      </c>
      <c r="I306" s="194"/>
      <c r="L306" s="189"/>
      <c r="M306" s="195"/>
      <c r="N306" s="196"/>
      <c r="O306" s="196"/>
      <c r="P306" s="196"/>
      <c r="Q306" s="196"/>
      <c r="R306" s="196"/>
      <c r="S306" s="196"/>
      <c r="T306" s="197"/>
      <c r="AT306" s="191" t="s">
        <v>532</v>
      </c>
      <c r="AU306" s="191" t="s">
        <v>89</v>
      </c>
      <c r="AV306" s="13" t="s">
        <v>89</v>
      </c>
      <c r="AW306" s="13" t="s">
        <v>30</v>
      </c>
      <c r="AX306" s="13" t="s">
        <v>76</v>
      </c>
      <c r="AY306" s="191" t="s">
        <v>524</v>
      </c>
    </row>
    <row r="307" spans="2:51" s="13" customFormat="1">
      <c r="B307" s="189"/>
      <c r="D307" s="190" t="s">
        <v>532</v>
      </c>
      <c r="E307" s="191" t="s">
        <v>1</v>
      </c>
      <c r="F307" s="192" t="s">
        <v>6829</v>
      </c>
      <c r="H307" s="193">
        <v>0.77300000000000002</v>
      </c>
      <c r="I307" s="194"/>
      <c r="L307" s="189"/>
      <c r="M307" s="195"/>
      <c r="N307" s="196"/>
      <c r="O307" s="196"/>
      <c r="P307" s="196"/>
      <c r="Q307" s="196"/>
      <c r="R307" s="196"/>
      <c r="S307" s="196"/>
      <c r="T307" s="197"/>
      <c r="AT307" s="191" t="s">
        <v>532</v>
      </c>
      <c r="AU307" s="191" t="s">
        <v>89</v>
      </c>
      <c r="AV307" s="13" t="s">
        <v>89</v>
      </c>
      <c r="AW307" s="13" t="s">
        <v>30</v>
      </c>
      <c r="AX307" s="13" t="s">
        <v>76</v>
      </c>
      <c r="AY307" s="191" t="s">
        <v>524</v>
      </c>
    </row>
    <row r="308" spans="2:51" s="14" customFormat="1">
      <c r="B308" s="198"/>
      <c r="D308" s="190" t="s">
        <v>532</v>
      </c>
      <c r="E308" s="199" t="s">
        <v>1</v>
      </c>
      <c r="F308" s="200" t="s">
        <v>1212</v>
      </c>
      <c r="H308" s="199" t="s">
        <v>1</v>
      </c>
      <c r="I308" s="201"/>
      <c r="L308" s="198"/>
      <c r="M308" s="202"/>
      <c r="N308" s="203"/>
      <c r="O308" s="203"/>
      <c r="P308" s="203"/>
      <c r="Q308" s="203"/>
      <c r="R308" s="203"/>
      <c r="S308" s="203"/>
      <c r="T308" s="204"/>
      <c r="AT308" s="199" t="s">
        <v>532</v>
      </c>
      <c r="AU308" s="199" t="s">
        <v>89</v>
      </c>
      <c r="AV308" s="14" t="s">
        <v>83</v>
      </c>
      <c r="AW308" s="14" t="s">
        <v>30</v>
      </c>
      <c r="AX308" s="14" t="s">
        <v>76</v>
      </c>
      <c r="AY308" s="199" t="s">
        <v>524</v>
      </c>
    </row>
    <row r="309" spans="2:51" s="13" customFormat="1">
      <c r="B309" s="189"/>
      <c r="D309" s="190" t="s">
        <v>532</v>
      </c>
      <c r="E309" s="191" t="s">
        <v>1</v>
      </c>
      <c r="F309" s="192" t="s">
        <v>6818</v>
      </c>
      <c r="H309" s="193">
        <v>0.61199999999999999</v>
      </c>
      <c r="I309" s="194"/>
      <c r="L309" s="189"/>
      <c r="M309" s="195"/>
      <c r="N309" s="196"/>
      <c r="O309" s="196"/>
      <c r="P309" s="196"/>
      <c r="Q309" s="196"/>
      <c r="R309" s="196"/>
      <c r="S309" s="196"/>
      <c r="T309" s="197"/>
      <c r="AT309" s="191" t="s">
        <v>532</v>
      </c>
      <c r="AU309" s="191" t="s">
        <v>89</v>
      </c>
      <c r="AV309" s="13" t="s">
        <v>89</v>
      </c>
      <c r="AW309" s="13" t="s">
        <v>30</v>
      </c>
      <c r="AX309" s="13" t="s">
        <v>76</v>
      </c>
      <c r="AY309" s="191" t="s">
        <v>524</v>
      </c>
    </row>
    <row r="310" spans="2:51" s="14" customFormat="1">
      <c r="B310" s="198"/>
      <c r="D310" s="190" t="s">
        <v>532</v>
      </c>
      <c r="E310" s="199" t="s">
        <v>1</v>
      </c>
      <c r="F310" s="200" t="s">
        <v>6830</v>
      </c>
      <c r="H310" s="199" t="s">
        <v>1</v>
      </c>
      <c r="I310" s="201"/>
      <c r="L310" s="198"/>
      <c r="M310" s="202"/>
      <c r="N310" s="203"/>
      <c r="O310" s="203"/>
      <c r="P310" s="203"/>
      <c r="Q310" s="203"/>
      <c r="R310" s="203"/>
      <c r="S310" s="203"/>
      <c r="T310" s="204"/>
      <c r="AT310" s="199" t="s">
        <v>532</v>
      </c>
      <c r="AU310" s="199" t="s">
        <v>89</v>
      </c>
      <c r="AV310" s="14" t="s">
        <v>83</v>
      </c>
      <c r="AW310" s="14" t="s">
        <v>30</v>
      </c>
      <c r="AX310" s="14" t="s">
        <v>76</v>
      </c>
      <c r="AY310" s="199" t="s">
        <v>524</v>
      </c>
    </row>
    <row r="311" spans="2:51" s="14" customFormat="1">
      <c r="B311" s="198"/>
      <c r="D311" s="190" t="s">
        <v>532</v>
      </c>
      <c r="E311" s="199" t="s">
        <v>1</v>
      </c>
      <c r="F311" s="200" t="s">
        <v>1216</v>
      </c>
      <c r="H311" s="199" t="s">
        <v>1</v>
      </c>
      <c r="I311" s="201"/>
      <c r="L311" s="198"/>
      <c r="M311" s="202"/>
      <c r="N311" s="203"/>
      <c r="O311" s="203"/>
      <c r="P311" s="203"/>
      <c r="Q311" s="203"/>
      <c r="R311" s="203"/>
      <c r="S311" s="203"/>
      <c r="T311" s="204"/>
      <c r="AT311" s="199" t="s">
        <v>532</v>
      </c>
      <c r="AU311" s="199" t="s">
        <v>89</v>
      </c>
      <c r="AV311" s="14" t="s">
        <v>83</v>
      </c>
      <c r="AW311" s="14" t="s">
        <v>30</v>
      </c>
      <c r="AX311" s="14" t="s">
        <v>76</v>
      </c>
      <c r="AY311" s="199" t="s">
        <v>524</v>
      </c>
    </row>
    <row r="312" spans="2:51" s="13" customFormat="1">
      <c r="B312" s="189"/>
      <c r="D312" s="190" t="s">
        <v>532</v>
      </c>
      <c r="E312" s="191" t="s">
        <v>1</v>
      </c>
      <c r="F312" s="192" t="s">
        <v>6831</v>
      </c>
      <c r="H312" s="193">
        <v>41.43</v>
      </c>
      <c r="I312" s="194"/>
      <c r="L312" s="189"/>
      <c r="M312" s="195"/>
      <c r="N312" s="196"/>
      <c r="O312" s="196"/>
      <c r="P312" s="196"/>
      <c r="Q312" s="196"/>
      <c r="R312" s="196"/>
      <c r="S312" s="196"/>
      <c r="T312" s="197"/>
      <c r="AT312" s="191" t="s">
        <v>532</v>
      </c>
      <c r="AU312" s="191" t="s">
        <v>89</v>
      </c>
      <c r="AV312" s="13" t="s">
        <v>89</v>
      </c>
      <c r="AW312" s="13" t="s">
        <v>30</v>
      </c>
      <c r="AX312" s="13" t="s">
        <v>76</v>
      </c>
      <c r="AY312" s="191" t="s">
        <v>524</v>
      </c>
    </row>
    <row r="313" spans="2:51" s="13" customFormat="1">
      <c r="B313" s="189"/>
      <c r="D313" s="190" t="s">
        <v>532</v>
      </c>
      <c r="E313" s="191" t="s">
        <v>1</v>
      </c>
      <c r="F313" s="192" t="s">
        <v>6832</v>
      </c>
      <c r="H313" s="193">
        <v>-8.8160000000000007</v>
      </c>
      <c r="I313" s="194"/>
      <c r="L313" s="189"/>
      <c r="M313" s="195"/>
      <c r="N313" s="196"/>
      <c r="O313" s="196"/>
      <c r="P313" s="196"/>
      <c r="Q313" s="196"/>
      <c r="R313" s="196"/>
      <c r="S313" s="196"/>
      <c r="T313" s="197"/>
      <c r="AT313" s="191" t="s">
        <v>532</v>
      </c>
      <c r="AU313" s="191" t="s">
        <v>89</v>
      </c>
      <c r="AV313" s="13" t="s">
        <v>89</v>
      </c>
      <c r="AW313" s="13" t="s">
        <v>30</v>
      </c>
      <c r="AX313" s="13" t="s">
        <v>76</v>
      </c>
      <c r="AY313" s="191" t="s">
        <v>524</v>
      </c>
    </row>
    <row r="314" spans="2:51" s="13" customFormat="1">
      <c r="B314" s="189"/>
      <c r="D314" s="190" t="s">
        <v>532</v>
      </c>
      <c r="E314" s="191" t="s">
        <v>1</v>
      </c>
      <c r="F314" s="192" t="s">
        <v>6833</v>
      </c>
      <c r="H314" s="193">
        <v>0.48799999999999999</v>
      </c>
      <c r="I314" s="194"/>
      <c r="L314" s="189"/>
      <c r="M314" s="195"/>
      <c r="N314" s="196"/>
      <c r="O314" s="196"/>
      <c r="P314" s="196"/>
      <c r="Q314" s="196"/>
      <c r="R314" s="196"/>
      <c r="S314" s="196"/>
      <c r="T314" s="197"/>
      <c r="AT314" s="191" t="s">
        <v>532</v>
      </c>
      <c r="AU314" s="191" t="s">
        <v>89</v>
      </c>
      <c r="AV314" s="13" t="s">
        <v>89</v>
      </c>
      <c r="AW314" s="13" t="s">
        <v>30</v>
      </c>
      <c r="AX314" s="13" t="s">
        <v>76</v>
      </c>
      <c r="AY314" s="191" t="s">
        <v>524</v>
      </c>
    </row>
    <row r="315" spans="2:51" s="14" customFormat="1">
      <c r="B315" s="198"/>
      <c r="D315" s="190" t="s">
        <v>532</v>
      </c>
      <c r="E315" s="199" t="s">
        <v>1</v>
      </c>
      <c r="F315" s="200" t="s">
        <v>1212</v>
      </c>
      <c r="H315" s="199" t="s">
        <v>1</v>
      </c>
      <c r="I315" s="201"/>
      <c r="L315" s="198"/>
      <c r="M315" s="202"/>
      <c r="N315" s="203"/>
      <c r="O315" s="203"/>
      <c r="P315" s="203"/>
      <c r="Q315" s="203"/>
      <c r="R315" s="203"/>
      <c r="S315" s="203"/>
      <c r="T315" s="204"/>
      <c r="AT315" s="199" t="s">
        <v>532</v>
      </c>
      <c r="AU315" s="199" t="s">
        <v>89</v>
      </c>
      <c r="AV315" s="14" t="s">
        <v>83</v>
      </c>
      <c r="AW315" s="14" t="s">
        <v>30</v>
      </c>
      <c r="AX315" s="14" t="s">
        <v>76</v>
      </c>
      <c r="AY315" s="199" t="s">
        <v>524</v>
      </c>
    </row>
    <row r="316" spans="2:51" s="13" customFormat="1">
      <c r="B316" s="189"/>
      <c r="D316" s="190" t="s">
        <v>532</v>
      </c>
      <c r="E316" s="191" t="s">
        <v>1</v>
      </c>
      <c r="F316" s="192" t="s">
        <v>6818</v>
      </c>
      <c r="H316" s="193">
        <v>0.61199999999999999</v>
      </c>
      <c r="I316" s="194"/>
      <c r="L316" s="189"/>
      <c r="M316" s="195"/>
      <c r="N316" s="196"/>
      <c r="O316" s="196"/>
      <c r="P316" s="196"/>
      <c r="Q316" s="196"/>
      <c r="R316" s="196"/>
      <c r="S316" s="196"/>
      <c r="T316" s="197"/>
      <c r="AT316" s="191" t="s">
        <v>532</v>
      </c>
      <c r="AU316" s="191" t="s">
        <v>89</v>
      </c>
      <c r="AV316" s="13" t="s">
        <v>89</v>
      </c>
      <c r="AW316" s="13" t="s">
        <v>30</v>
      </c>
      <c r="AX316" s="13" t="s">
        <v>76</v>
      </c>
      <c r="AY316" s="191" t="s">
        <v>524</v>
      </c>
    </row>
    <row r="317" spans="2:51" s="14" customFormat="1">
      <c r="B317" s="198"/>
      <c r="D317" s="190" t="s">
        <v>532</v>
      </c>
      <c r="E317" s="199" t="s">
        <v>1</v>
      </c>
      <c r="F317" s="200" t="s">
        <v>6834</v>
      </c>
      <c r="H317" s="199" t="s">
        <v>1</v>
      </c>
      <c r="I317" s="201"/>
      <c r="L317" s="198"/>
      <c r="M317" s="202"/>
      <c r="N317" s="203"/>
      <c r="O317" s="203"/>
      <c r="P317" s="203"/>
      <c r="Q317" s="203"/>
      <c r="R317" s="203"/>
      <c r="S317" s="203"/>
      <c r="T317" s="204"/>
      <c r="AT317" s="199" t="s">
        <v>532</v>
      </c>
      <c r="AU317" s="199" t="s">
        <v>89</v>
      </c>
      <c r="AV317" s="14" t="s">
        <v>83</v>
      </c>
      <c r="AW317" s="14" t="s">
        <v>30</v>
      </c>
      <c r="AX317" s="14" t="s">
        <v>76</v>
      </c>
      <c r="AY317" s="199" t="s">
        <v>524</v>
      </c>
    </row>
    <row r="318" spans="2:51" s="14" customFormat="1">
      <c r="B318" s="198"/>
      <c r="D318" s="190" t="s">
        <v>532</v>
      </c>
      <c r="E318" s="199" t="s">
        <v>1</v>
      </c>
      <c r="F318" s="200" t="s">
        <v>1216</v>
      </c>
      <c r="H318" s="199" t="s">
        <v>1</v>
      </c>
      <c r="I318" s="201"/>
      <c r="L318" s="198"/>
      <c r="M318" s="202"/>
      <c r="N318" s="203"/>
      <c r="O318" s="203"/>
      <c r="P318" s="203"/>
      <c r="Q318" s="203"/>
      <c r="R318" s="203"/>
      <c r="S318" s="203"/>
      <c r="T318" s="204"/>
      <c r="AT318" s="199" t="s">
        <v>532</v>
      </c>
      <c r="AU318" s="199" t="s">
        <v>89</v>
      </c>
      <c r="AV318" s="14" t="s">
        <v>83</v>
      </c>
      <c r="AW318" s="14" t="s">
        <v>30</v>
      </c>
      <c r="AX318" s="14" t="s">
        <v>76</v>
      </c>
      <c r="AY318" s="199" t="s">
        <v>524</v>
      </c>
    </row>
    <row r="319" spans="2:51" s="13" customFormat="1">
      <c r="B319" s="189"/>
      <c r="D319" s="190" t="s">
        <v>532</v>
      </c>
      <c r="E319" s="191" t="s">
        <v>1</v>
      </c>
      <c r="F319" s="192" t="s">
        <v>6831</v>
      </c>
      <c r="H319" s="193">
        <v>41.43</v>
      </c>
      <c r="I319" s="194"/>
      <c r="L319" s="189"/>
      <c r="M319" s="195"/>
      <c r="N319" s="196"/>
      <c r="O319" s="196"/>
      <c r="P319" s="196"/>
      <c r="Q319" s="196"/>
      <c r="R319" s="196"/>
      <c r="S319" s="196"/>
      <c r="T319" s="197"/>
      <c r="AT319" s="191" t="s">
        <v>532</v>
      </c>
      <c r="AU319" s="191" t="s">
        <v>89</v>
      </c>
      <c r="AV319" s="13" t="s">
        <v>89</v>
      </c>
      <c r="AW319" s="13" t="s">
        <v>30</v>
      </c>
      <c r="AX319" s="13" t="s">
        <v>76</v>
      </c>
      <c r="AY319" s="191" t="s">
        <v>524</v>
      </c>
    </row>
    <row r="320" spans="2:51" s="13" customFormat="1">
      <c r="B320" s="189"/>
      <c r="D320" s="190" t="s">
        <v>532</v>
      </c>
      <c r="E320" s="191" t="s">
        <v>1</v>
      </c>
      <c r="F320" s="192" t="s">
        <v>6832</v>
      </c>
      <c r="H320" s="193">
        <v>-8.8160000000000007</v>
      </c>
      <c r="I320" s="194"/>
      <c r="L320" s="189"/>
      <c r="M320" s="195"/>
      <c r="N320" s="196"/>
      <c r="O320" s="196"/>
      <c r="P320" s="196"/>
      <c r="Q320" s="196"/>
      <c r="R320" s="196"/>
      <c r="S320" s="196"/>
      <c r="T320" s="197"/>
      <c r="AT320" s="191" t="s">
        <v>532</v>
      </c>
      <c r="AU320" s="191" t="s">
        <v>89</v>
      </c>
      <c r="AV320" s="13" t="s">
        <v>89</v>
      </c>
      <c r="AW320" s="13" t="s">
        <v>30</v>
      </c>
      <c r="AX320" s="13" t="s">
        <v>76</v>
      </c>
      <c r="AY320" s="191" t="s">
        <v>524</v>
      </c>
    </row>
    <row r="321" spans="2:51" s="13" customFormat="1">
      <c r="B321" s="189"/>
      <c r="D321" s="190" t="s">
        <v>532</v>
      </c>
      <c r="E321" s="191" t="s">
        <v>1</v>
      </c>
      <c r="F321" s="192" t="s">
        <v>6833</v>
      </c>
      <c r="H321" s="193">
        <v>0.48799999999999999</v>
      </c>
      <c r="I321" s="194"/>
      <c r="L321" s="189"/>
      <c r="M321" s="195"/>
      <c r="N321" s="196"/>
      <c r="O321" s="196"/>
      <c r="P321" s="196"/>
      <c r="Q321" s="196"/>
      <c r="R321" s="196"/>
      <c r="S321" s="196"/>
      <c r="T321" s="197"/>
      <c r="AT321" s="191" t="s">
        <v>532</v>
      </c>
      <c r="AU321" s="191" t="s">
        <v>89</v>
      </c>
      <c r="AV321" s="13" t="s">
        <v>89</v>
      </c>
      <c r="AW321" s="13" t="s">
        <v>30</v>
      </c>
      <c r="AX321" s="13" t="s">
        <v>76</v>
      </c>
      <c r="AY321" s="191" t="s">
        <v>524</v>
      </c>
    </row>
    <row r="322" spans="2:51" s="14" customFormat="1">
      <c r="B322" s="198"/>
      <c r="D322" s="190" t="s">
        <v>532</v>
      </c>
      <c r="E322" s="199" t="s">
        <v>1</v>
      </c>
      <c r="F322" s="200" t="s">
        <v>1212</v>
      </c>
      <c r="H322" s="199" t="s">
        <v>1</v>
      </c>
      <c r="I322" s="201"/>
      <c r="L322" s="198"/>
      <c r="M322" s="202"/>
      <c r="N322" s="203"/>
      <c r="O322" s="203"/>
      <c r="P322" s="203"/>
      <c r="Q322" s="203"/>
      <c r="R322" s="203"/>
      <c r="S322" s="203"/>
      <c r="T322" s="204"/>
      <c r="AT322" s="199" t="s">
        <v>532</v>
      </c>
      <c r="AU322" s="199" t="s">
        <v>89</v>
      </c>
      <c r="AV322" s="14" t="s">
        <v>83</v>
      </c>
      <c r="AW322" s="14" t="s">
        <v>30</v>
      </c>
      <c r="AX322" s="14" t="s">
        <v>76</v>
      </c>
      <c r="AY322" s="199" t="s">
        <v>524</v>
      </c>
    </row>
    <row r="323" spans="2:51" s="13" customFormat="1">
      <c r="B323" s="189"/>
      <c r="D323" s="190" t="s">
        <v>532</v>
      </c>
      <c r="E323" s="191" t="s">
        <v>1</v>
      </c>
      <c r="F323" s="192" t="s">
        <v>6818</v>
      </c>
      <c r="H323" s="193">
        <v>0.61199999999999999</v>
      </c>
      <c r="I323" s="194"/>
      <c r="L323" s="189"/>
      <c r="M323" s="195"/>
      <c r="N323" s="196"/>
      <c r="O323" s="196"/>
      <c r="P323" s="196"/>
      <c r="Q323" s="196"/>
      <c r="R323" s="196"/>
      <c r="S323" s="196"/>
      <c r="T323" s="197"/>
      <c r="AT323" s="191" t="s">
        <v>532</v>
      </c>
      <c r="AU323" s="191" t="s">
        <v>89</v>
      </c>
      <c r="AV323" s="13" t="s">
        <v>89</v>
      </c>
      <c r="AW323" s="13" t="s">
        <v>30</v>
      </c>
      <c r="AX323" s="13" t="s">
        <v>76</v>
      </c>
      <c r="AY323" s="191" t="s">
        <v>524</v>
      </c>
    </row>
    <row r="324" spans="2:51" s="14" customFormat="1">
      <c r="B324" s="198"/>
      <c r="D324" s="190" t="s">
        <v>532</v>
      </c>
      <c r="E324" s="199" t="s">
        <v>1</v>
      </c>
      <c r="F324" s="200" t="s">
        <v>6835</v>
      </c>
      <c r="H324" s="199" t="s">
        <v>1</v>
      </c>
      <c r="I324" s="201"/>
      <c r="L324" s="198"/>
      <c r="M324" s="202"/>
      <c r="N324" s="203"/>
      <c r="O324" s="203"/>
      <c r="P324" s="203"/>
      <c r="Q324" s="203"/>
      <c r="R324" s="203"/>
      <c r="S324" s="203"/>
      <c r="T324" s="204"/>
      <c r="AT324" s="199" t="s">
        <v>532</v>
      </c>
      <c r="AU324" s="199" t="s">
        <v>89</v>
      </c>
      <c r="AV324" s="14" t="s">
        <v>83</v>
      </c>
      <c r="AW324" s="14" t="s">
        <v>30</v>
      </c>
      <c r="AX324" s="14" t="s">
        <v>76</v>
      </c>
      <c r="AY324" s="199" t="s">
        <v>524</v>
      </c>
    </row>
    <row r="325" spans="2:51" s="14" customFormat="1">
      <c r="B325" s="198"/>
      <c r="D325" s="190" t="s">
        <v>532</v>
      </c>
      <c r="E325" s="199" t="s">
        <v>1</v>
      </c>
      <c r="F325" s="200" t="s">
        <v>1216</v>
      </c>
      <c r="H325" s="199" t="s">
        <v>1</v>
      </c>
      <c r="I325" s="201"/>
      <c r="L325" s="198"/>
      <c r="M325" s="202"/>
      <c r="N325" s="203"/>
      <c r="O325" s="203"/>
      <c r="P325" s="203"/>
      <c r="Q325" s="203"/>
      <c r="R325" s="203"/>
      <c r="S325" s="203"/>
      <c r="T325" s="204"/>
      <c r="AT325" s="199" t="s">
        <v>532</v>
      </c>
      <c r="AU325" s="199" t="s">
        <v>89</v>
      </c>
      <c r="AV325" s="14" t="s">
        <v>83</v>
      </c>
      <c r="AW325" s="14" t="s">
        <v>30</v>
      </c>
      <c r="AX325" s="14" t="s">
        <v>76</v>
      </c>
      <c r="AY325" s="199" t="s">
        <v>524</v>
      </c>
    </row>
    <row r="326" spans="2:51" s="13" customFormat="1">
      <c r="B326" s="189"/>
      <c r="D326" s="190" t="s">
        <v>532</v>
      </c>
      <c r="E326" s="191" t="s">
        <v>1</v>
      </c>
      <c r="F326" s="192" t="s">
        <v>6836</v>
      </c>
      <c r="H326" s="193">
        <v>13.997999999999999</v>
      </c>
      <c r="I326" s="194"/>
      <c r="L326" s="189"/>
      <c r="M326" s="195"/>
      <c r="N326" s="196"/>
      <c r="O326" s="196"/>
      <c r="P326" s="196"/>
      <c r="Q326" s="196"/>
      <c r="R326" s="196"/>
      <c r="S326" s="196"/>
      <c r="T326" s="197"/>
      <c r="AT326" s="191" t="s">
        <v>532</v>
      </c>
      <c r="AU326" s="191" t="s">
        <v>89</v>
      </c>
      <c r="AV326" s="13" t="s">
        <v>89</v>
      </c>
      <c r="AW326" s="13" t="s">
        <v>30</v>
      </c>
      <c r="AX326" s="13" t="s">
        <v>76</v>
      </c>
      <c r="AY326" s="191" t="s">
        <v>524</v>
      </c>
    </row>
    <row r="327" spans="2:51" s="13" customFormat="1">
      <c r="B327" s="189"/>
      <c r="D327" s="190" t="s">
        <v>532</v>
      </c>
      <c r="E327" s="191" t="s">
        <v>1</v>
      </c>
      <c r="F327" s="192" t="s">
        <v>1639</v>
      </c>
      <c r="H327" s="193">
        <v>-1.827</v>
      </c>
      <c r="I327" s="194"/>
      <c r="L327" s="189"/>
      <c r="M327" s="195"/>
      <c r="N327" s="196"/>
      <c r="O327" s="196"/>
      <c r="P327" s="196"/>
      <c r="Q327" s="196"/>
      <c r="R327" s="196"/>
      <c r="S327" s="196"/>
      <c r="T327" s="197"/>
      <c r="AT327" s="191" t="s">
        <v>532</v>
      </c>
      <c r="AU327" s="191" t="s">
        <v>89</v>
      </c>
      <c r="AV327" s="13" t="s">
        <v>89</v>
      </c>
      <c r="AW327" s="13" t="s">
        <v>30</v>
      </c>
      <c r="AX327" s="13" t="s">
        <v>76</v>
      </c>
      <c r="AY327" s="191" t="s">
        <v>524</v>
      </c>
    </row>
    <row r="328" spans="2:51" s="14" customFormat="1">
      <c r="B328" s="198"/>
      <c r="D328" s="190" t="s">
        <v>532</v>
      </c>
      <c r="E328" s="199" t="s">
        <v>1</v>
      </c>
      <c r="F328" s="200" t="s">
        <v>1212</v>
      </c>
      <c r="H328" s="199" t="s">
        <v>1</v>
      </c>
      <c r="I328" s="201"/>
      <c r="L328" s="198"/>
      <c r="M328" s="202"/>
      <c r="N328" s="203"/>
      <c r="O328" s="203"/>
      <c r="P328" s="203"/>
      <c r="Q328" s="203"/>
      <c r="R328" s="203"/>
      <c r="S328" s="203"/>
      <c r="T328" s="204"/>
      <c r="AT328" s="199" t="s">
        <v>532</v>
      </c>
      <c r="AU328" s="199" t="s">
        <v>89</v>
      </c>
      <c r="AV328" s="14" t="s">
        <v>83</v>
      </c>
      <c r="AW328" s="14" t="s">
        <v>30</v>
      </c>
      <c r="AX328" s="14" t="s">
        <v>76</v>
      </c>
      <c r="AY328" s="199" t="s">
        <v>524</v>
      </c>
    </row>
    <row r="329" spans="2:51" s="13" customFormat="1">
      <c r="B329" s="189"/>
      <c r="D329" s="190" t="s">
        <v>532</v>
      </c>
      <c r="E329" s="191" t="s">
        <v>1</v>
      </c>
      <c r="F329" s="192" t="s">
        <v>6837</v>
      </c>
      <c r="H329" s="193">
        <v>13.692</v>
      </c>
      <c r="I329" s="194"/>
      <c r="L329" s="189"/>
      <c r="M329" s="195"/>
      <c r="N329" s="196"/>
      <c r="O329" s="196"/>
      <c r="P329" s="196"/>
      <c r="Q329" s="196"/>
      <c r="R329" s="196"/>
      <c r="S329" s="196"/>
      <c r="T329" s="197"/>
      <c r="AT329" s="191" t="s">
        <v>532</v>
      </c>
      <c r="AU329" s="191" t="s">
        <v>89</v>
      </c>
      <c r="AV329" s="13" t="s">
        <v>89</v>
      </c>
      <c r="AW329" s="13" t="s">
        <v>30</v>
      </c>
      <c r="AX329" s="13" t="s">
        <v>76</v>
      </c>
      <c r="AY329" s="191" t="s">
        <v>524</v>
      </c>
    </row>
    <row r="330" spans="2:51" s="14" customFormat="1">
      <c r="B330" s="198"/>
      <c r="D330" s="190" t="s">
        <v>532</v>
      </c>
      <c r="E330" s="199" t="s">
        <v>1</v>
      </c>
      <c r="F330" s="200" t="s">
        <v>1216</v>
      </c>
      <c r="H330" s="199" t="s">
        <v>1</v>
      </c>
      <c r="I330" s="201"/>
      <c r="L330" s="198"/>
      <c r="M330" s="202"/>
      <c r="N330" s="203"/>
      <c r="O330" s="203"/>
      <c r="P330" s="203"/>
      <c r="Q330" s="203"/>
      <c r="R330" s="203"/>
      <c r="S330" s="203"/>
      <c r="T330" s="204"/>
      <c r="AT330" s="199" t="s">
        <v>532</v>
      </c>
      <c r="AU330" s="199" t="s">
        <v>89</v>
      </c>
      <c r="AV330" s="14" t="s">
        <v>83</v>
      </c>
      <c r="AW330" s="14" t="s">
        <v>30</v>
      </c>
      <c r="AX330" s="14" t="s">
        <v>76</v>
      </c>
      <c r="AY330" s="199" t="s">
        <v>524</v>
      </c>
    </row>
    <row r="331" spans="2:51" s="13" customFormat="1" ht="20.399999999999999">
      <c r="B331" s="189"/>
      <c r="D331" s="190" t="s">
        <v>532</v>
      </c>
      <c r="E331" s="191" t="s">
        <v>1</v>
      </c>
      <c r="F331" s="192" t="s">
        <v>6838</v>
      </c>
      <c r="H331" s="193">
        <v>76.376000000000005</v>
      </c>
      <c r="I331" s="194"/>
      <c r="L331" s="189"/>
      <c r="M331" s="195"/>
      <c r="N331" s="196"/>
      <c r="O331" s="196"/>
      <c r="P331" s="196"/>
      <c r="Q331" s="196"/>
      <c r="R331" s="196"/>
      <c r="S331" s="196"/>
      <c r="T331" s="197"/>
      <c r="AT331" s="191" t="s">
        <v>532</v>
      </c>
      <c r="AU331" s="191" t="s">
        <v>89</v>
      </c>
      <c r="AV331" s="13" t="s">
        <v>89</v>
      </c>
      <c r="AW331" s="13" t="s">
        <v>30</v>
      </c>
      <c r="AX331" s="13" t="s">
        <v>76</v>
      </c>
      <c r="AY331" s="191" t="s">
        <v>524</v>
      </c>
    </row>
    <row r="332" spans="2:51" s="13" customFormat="1">
      <c r="B332" s="189"/>
      <c r="D332" s="190" t="s">
        <v>532</v>
      </c>
      <c r="E332" s="191" t="s">
        <v>1</v>
      </c>
      <c r="F332" s="192" t="s">
        <v>6839</v>
      </c>
      <c r="H332" s="193">
        <v>-13.644</v>
      </c>
      <c r="I332" s="194"/>
      <c r="L332" s="189"/>
      <c r="M332" s="195"/>
      <c r="N332" s="196"/>
      <c r="O332" s="196"/>
      <c r="P332" s="196"/>
      <c r="Q332" s="196"/>
      <c r="R332" s="196"/>
      <c r="S332" s="196"/>
      <c r="T332" s="197"/>
      <c r="AT332" s="191" t="s">
        <v>532</v>
      </c>
      <c r="AU332" s="191" t="s">
        <v>89</v>
      </c>
      <c r="AV332" s="13" t="s">
        <v>89</v>
      </c>
      <c r="AW332" s="13" t="s">
        <v>30</v>
      </c>
      <c r="AX332" s="13" t="s">
        <v>76</v>
      </c>
      <c r="AY332" s="191" t="s">
        <v>524</v>
      </c>
    </row>
    <row r="333" spans="2:51" s="13" customFormat="1">
      <c r="B333" s="189"/>
      <c r="D333" s="190" t="s">
        <v>532</v>
      </c>
      <c r="E333" s="191" t="s">
        <v>1</v>
      </c>
      <c r="F333" s="192" t="s">
        <v>6840</v>
      </c>
      <c r="H333" s="193">
        <v>0.77100000000000002</v>
      </c>
      <c r="I333" s="194"/>
      <c r="L333" s="189"/>
      <c r="M333" s="195"/>
      <c r="N333" s="196"/>
      <c r="O333" s="196"/>
      <c r="P333" s="196"/>
      <c r="Q333" s="196"/>
      <c r="R333" s="196"/>
      <c r="S333" s="196"/>
      <c r="T333" s="197"/>
      <c r="AT333" s="191" t="s">
        <v>532</v>
      </c>
      <c r="AU333" s="191" t="s">
        <v>89</v>
      </c>
      <c r="AV333" s="13" t="s">
        <v>89</v>
      </c>
      <c r="AW333" s="13" t="s">
        <v>30</v>
      </c>
      <c r="AX333" s="13" t="s">
        <v>76</v>
      </c>
      <c r="AY333" s="191" t="s">
        <v>524</v>
      </c>
    </row>
    <row r="334" spans="2:51" s="14" customFormat="1">
      <c r="B334" s="198"/>
      <c r="D334" s="190" t="s">
        <v>532</v>
      </c>
      <c r="E334" s="199" t="s">
        <v>1</v>
      </c>
      <c r="F334" s="200" t="s">
        <v>1212</v>
      </c>
      <c r="H334" s="199" t="s">
        <v>1</v>
      </c>
      <c r="I334" s="201"/>
      <c r="L334" s="198"/>
      <c r="M334" s="202"/>
      <c r="N334" s="203"/>
      <c r="O334" s="203"/>
      <c r="P334" s="203"/>
      <c r="Q334" s="203"/>
      <c r="R334" s="203"/>
      <c r="S334" s="203"/>
      <c r="T334" s="204"/>
      <c r="AT334" s="199" t="s">
        <v>532</v>
      </c>
      <c r="AU334" s="199" t="s">
        <v>89</v>
      </c>
      <c r="AV334" s="14" t="s">
        <v>83</v>
      </c>
      <c r="AW334" s="14" t="s">
        <v>30</v>
      </c>
      <c r="AX334" s="14" t="s">
        <v>76</v>
      </c>
      <c r="AY334" s="199" t="s">
        <v>524</v>
      </c>
    </row>
    <row r="335" spans="2:51" s="13" customFormat="1">
      <c r="B335" s="189"/>
      <c r="D335" s="190" t="s">
        <v>532</v>
      </c>
      <c r="E335" s="191" t="s">
        <v>1</v>
      </c>
      <c r="F335" s="192" t="s">
        <v>6841</v>
      </c>
      <c r="H335" s="193">
        <v>0.61199999999999999</v>
      </c>
      <c r="I335" s="194"/>
      <c r="L335" s="189"/>
      <c r="M335" s="195"/>
      <c r="N335" s="196"/>
      <c r="O335" s="196"/>
      <c r="P335" s="196"/>
      <c r="Q335" s="196"/>
      <c r="R335" s="196"/>
      <c r="S335" s="196"/>
      <c r="T335" s="197"/>
      <c r="AT335" s="191" t="s">
        <v>532</v>
      </c>
      <c r="AU335" s="191" t="s">
        <v>89</v>
      </c>
      <c r="AV335" s="13" t="s">
        <v>89</v>
      </c>
      <c r="AW335" s="13" t="s">
        <v>30</v>
      </c>
      <c r="AX335" s="13" t="s">
        <v>76</v>
      </c>
      <c r="AY335" s="191" t="s">
        <v>524</v>
      </c>
    </row>
    <row r="336" spans="2:51" s="14" customFormat="1">
      <c r="B336" s="198"/>
      <c r="D336" s="190" t="s">
        <v>532</v>
      </c>
      <c r="E336" s="199" t="s">
        <v>1</v>
      </c>
      <c r="F336" s="200" t="s">
        <v>6842</v>
      </c>
      <c r="H336" s="199" t="s">
        <v>1</v>
      </c>
      <c r="I336" s="201"/>
      <c r="L336" s="198"/>
      <c r="M336" s="202"/>
      <c r="N336" s="203"/>
      <c r="O336" s="203"/>
      <c r="P336" s="203"/>
      <c r="Q336" s="203"/>
      <c r="R336" s="203"/>
      <c r="S336" s="203"/>
      <c r="T336" s="204"/>
      <c r="AT336" s="199" t="s">
        <v>532</v>
      </c>
      <c r="AU336" s="199" t="s">
        <v>89</v>
      </c>
      <c r="AV336" s="14" t="s">
        <v>83</v>
      </c>
      <c r="AW336" s="14" t="s">
        <v>30</v>
      </c>
      <c r="AX336" s="14" t="s">
        <v>76</v>
      </c>
      <c r="AY336" s="199" t="s">
        <v>524</v>
      </c>
    </row>
    <row r="337" spans="2:51" s="14" customFormat="1">
      <c r="B337" s="198"/>
      <c r="D337" s="190" t="s">
        <v>532</v>
      </c>
      <c r="E337" s="199" t="s">
        <v>1</v>
      </c>
      <c r="F337" s="200" t="s">
        <v>1216</v>
      </c>
      <c r="H337" s="199" t="s">
        <v>1</v>
      </c>
      <c r="I337" s="201"/>
      <c r="L337" s="198"/>
      <c r="M337" s="202"/>
      <c r="N337" s="203"/>
      <c r="O337" s="203"/>
      <c r="P337" s="203"/>
      <c r="Q337" s="203"/>
      <c r="R337" s="203"/>
      <c r="S337" s="203"/>
      <c r="T337" s="204"/>
      <c r="AT337" s="199" t="s">
        <v>532</v>
      </c>
      <c r="AU337" s="199" t="s">
        <v>89</v>
      </c>
      <c r="AV337" s="14" t="s">
        <v>83</v>
      </c>
      <c r="AW337" s="14" t="s">
        <v>30</v>
      </c>
      <c r="AX337" s="14" t="s">
        <v>76</v>
      </c>
      <c r="AY337" s="199" t="s">
        <v>524</v>
      </c>
    </row>
    <row r="338" spans="2:51" s="13" customFormat="1">
      <c r="B338" s="189"/>
      <c r="D338" s="190" t="s">
        <v>532</v>
      </c>
      <c r="E338" s="191" t="s">
        <v>1</v>
      </c>
      <c r="F338" s="192" t="s">
        <v>6843</v>
      </c>
      <c r="H338" s="193">
        <v>76.245999999999995</v>
      </c>
      <c r="I338" s="194"/>
      <c r="L338" s="189"/>
      <c r="M338" s="195"/>
      <c r="N338" s="196"/>
      <c r="O338" s="196"/>
      <c r="P338" s="196"/>
      <c r="Q338" s="196"/>
      <c r="R338" s="196"/>
      <c r="S338" s="196"/>
      <c r="T338" s="197"/>
      <c r="AT338" s="191" t="s">
        <v>532</v>
      </c>
      <c r="AU338" s="191" t="s">
        <v>89</v>
      </c>
      <c r="AV338" s="13" t="s">
        <v>89</v>
      </c>
      <c r="AW338" s="13" t="s">
        <v>30</v>
      </c>
      <c r="AX338" s="13" t="s">
        <v>76</v>
      </c>
      <c r="AY338" s="191" t="s">
        <v>524</v>
      </c>
    </row>
    <row r="339" spans="2:51" s="13" customFormat="1">
      <c r="B339" s="189"/>
      <c r="D339" s="190" t="s">
        <v>532</v>
      </c>
      <c r="E339" s="191" t="s">
        <v>1</v>
      </c>
      <c r="F339" s="192" t="s">
        <v>6844</v>
      </c>
      <c r="H339" s="193">
        <v>155.12</v>
      </c>
      <c r="I339" s="194"/>
      <c r="L339" s="189"/>
      <c r="M339" s="195"/>
      <c r="N339" s="196"/>
      <c r="O339" s="196"/>
      <c r="P339" s="196"/>
      <c r="Q339" s="196"/>
      <c r="R339" s="196"/>
      <c r="S339" s="196"/>
      <c r="T339" s="197"/>
      <c r="AT339" s="191" t="s">
        <v>532</v>
      </c>
      <c r="AU339" s="191" t="s">
        <v>89</v>
      </c>
      <c r="AV339" s="13" t="s">
        <v>89</v>
      </c>
      <c r="AW339" s="13" t="s">
        <v>30</v>
      </c>
      <c r="AX339" s="13" t="s">
        <v>76</v>
      </c>
      <c r="AY339" s="191" t="s">
        <v>524</v>
      </c>
    </row>
    <row r="340" spans="2:51" s="13" customFormat="1">
      <c r="B340" s="189"/>
      <c r="D340" s="190" t="s">
        <v>532</v>
      </c>
      <c r="E340" s="191" t="s">
        <v>1</v>
      </c>
      <c r="F340" s="192" t="s">
        <v>6845</v>
      </c>
      <c r="H340" s="193">
        <v>-5.4809999999999999</v>
      </c>
      <c r="I340" s="194"/>
      <c r="L340" s="189"/>
      <c r="M340" s="195"/>
      <c r="N340" s="196"/>
      <c r="O340" s="196"/>
      <c r="P340" s="196"/>
      <c r="Q340" s="196"/>
      <c r="R340" s="196"/>
      <c r="S340" s="196"/>
      <c r="T340" s="197"/>
      <c r="AT340" s="191" t="s">
        <v>532</v>
      </c>
      <c r="AU340" s="191" t="s">
        <v>89</v>
      </c>
      <c r="AV340" s="13" t="s">
        <v>89</v>
      </c>
      <c r="AW340" s="13" t="s">
        <v>30</v>
      </c>
      <c r="AX340" s="13" t="s">
        <v>76</v>
      </c>
      <c r="AY340" s="191" t="s">
        <v>524</v>
      </c>
    </row>
    <row r="341" spans="2:51" s="14" customFormat="1">
      <c r="B341" s="198"/>
      <c r="D341" s="190" t="s">
        <v>532</v>
      </c>
      <c r="E341" s="199" t="s">
        <v>1</v>
      </c>
      <c r="F341" s="200" t="s">
        <v>1212</v>
      </c>
      <c r="H341" s="199" t="s">
        <v>1</v>
      </c>
      <c r="I341" s="201"/>
      <c r="L341" s="198"/>
      <c r="M341" s="202"/>
      <c r="N341" s="203"/>
      <c r="O341" s="203"/>
      <c r="P341" s="203"/>
      <c r="Q341" s="203"/>
      <c r="R341" s="203"/>
      <c r="S341" s="203"/>
      <c r="T341" s="204"/>
      <c r="AT341" s="199" t="s">
        <v>532</v>
      </c>
      <c r="AU341" s="199" t="s">
        <v>89</v>
      </c>
      <c r="AV341" s="14" t="s">
        <v>83</v>
      </c>
      <c r="AW341" s="14" t="s">
        <v>30</v>
      </c>
      <c r="AX341" s="14" t="s">
        <v>76</v>
      </c>
      <c r="AY341" s="199" t="s">
        <v>524</v>
      </c>
    </row>
    <row r="342" spans="2:51" s="13" customFormat="1">
      <c r="B342" s="189"/>
      <c r="D342" s="190" t="s">
        <v>532</v>
      </c>
      <c r="E342" s="191" t="s">
        <v>1</v>
      </c>
      <c r="F342" s="192" t="s">
        <v>6843</v>
      </c>
      <c r="H342" s="193">
        <v>76.245999999999995</v>
      </c>
      <c r="I342" s="194"/>
      <c r="L342" s="189"/>
      <c r="M342" s="195"/>
      <c r="N342" s="196"/>
      <c r="O342" s="196"/>
      <c r="P342" s="196"/>
      <c r="Q342" s="196"/>
      <c r="R342" s="196"/>
      <c r="S342" s="196"/>
      <c r="T342" s="197"/>
      <c r="AT342" s="191" t="s">
        <v>532</v>
      </c>
      <c r="AU342" s="191" t="s">
        <v>89</v>
      </c>
      <c r="AV342" s="13" t="s">
        <v>89</v>
      </c>
      <c r="AW342" s="13" t="s">
        <v>30</v>
      </c>
      <c r="AX342" s="13" t="s">
        <v>76</v>
      </c>
      <c r="AY342" s="191" t="s">
        <v>524</v>
      </c>
    </row>
    <row r="343" spans="2:51" s="13" customFormat="1">
      <c r="B343" s="189"/>
      <c r="D343" s="190" t="s">
        <v>532</v>
      </c>
      <c r="E343" s="191" t="s">
        <v>1</v>
      </c>
      <c r="F343" s="192" t="s">
        <v>6846</v>
      </c>
      <c r="H343" s="193">
        <v>-4.0110000000000001</v>
      </c>
      <c r="I343" s="194"/>
      <c r="L343" s="189"/>
      <c r="M343" s="195"/>
      <c r="N343" s="196"/>
      <c r="O343" s="196"/>
      <c r="P343" s="196"/>
      <c r="Q343" s="196"/>
      <c r="R343" s="196"/>
      <c r="S343" s="196"/>
      <c r="T343" s="197"/>
      <c r="AT343" s="191" t="s">
        <v>532</v>
      </c>
      <c r="AU343" s="191" t="s">
        <v>89</v>
      </c>
      <c r="AV343" s="13" t="s">
        <v>89</v>
      </c>
      <c r="AW343" s="13" t="s">
        <v>30</v>
      </c>
      <c r="AX343" s="13" t="s">
        <v>76</v>
      </c>
      <c r="AY343" s="191" t="s">
        <v>524</v>
      </c>
    </row>
    <row r="344" spans="2:51" s="13" customFormat="1">
      <c r="B344" s="189"/>
      <c r="D344" s="190" t="s">
        <v>532</v>
      </c>
      <c r="E344" s="191" t="s">
        <v>1</v>
      </c>
      <c r="F344" s="192" t="s">
        <v>6847</v>
      </c>
      <c r="H344" s="193">
        <v>2.3559999999999999</v>
      </c>
      <c r="I344" s="194"/>
      <c r="L344" s="189"/>
      <c r="M344" s="195"/>
      <c r="N344" s="196"/>
      <c r="O344" s="196"/>
      <c r="P344" s="196"/>
      <c r="Q344" s="196"/>
      <c r="R344" s="196"/>
      <c r="S344" s="196"/>
      <c r="T344" s="197"/>
      <c r="AT344" s="191" t="s">
        <v>532</v>
      </c>
      <c r="AU344" s="191" t="s">
        <v>89</v>
      </c>
      <c r="AV344" s="13" t="s">
        <v>89</v>
      </c>
      <c r="AW344" s="13" t="s">
        <v>30</v>
      </c>
      <c r="AX344" s="13" t="s">
        <v>76</v>
      </c>
      <c r="AY344" s="191" t="s">
        <v>524</v>
      </c>
    </row>
    <row r="345" spans="2:51" s="14" customFormat="1">
      <c r="B345" s="198"/>
      <c r="D345" s="190" t="s">
        <v>532</v>
      </c>
      <c r="E345" s="199" t="s">
        <v>1</v>
      </c>
      <c r="F345" s="200" t="s">
        <v>6848</v>
      </c>
      <c r="H345" s="199" t="s">
        <v>1</v>
      </c>
      <c r="I345" s="201"/>
      <c r="L345" s="198"/>
      <c r="M345" s="202"/>
      <c r="N345" s="203"/>
      <c r="O345" s="203"/>
      <c r="P345" s="203"/>
      <c r="Q345" s="203"/>
      <c r="R345" s="203"/>
      <c r="S345" s="203"/>
      <c r="T345" s="204"/>
      <c r="AT345" s="199" t="s">
        <v>532</v>
      </c>
      <c r="AU345" s="199" t="s">
        <v>89</v>
      </c>
      <c r="AV345" s="14" t="s">
        <v>83</v>
      </c>
      <c r="AW345" s="14" t="s">
        <v>30</v>
      </c>
      <c r="AX345" s="14" t="s">
        <v>76</v>
      </c>
      <c r="AY345" s="199" t="s">
        <v>524</v>
      </c>
    </row>
    <row r="346" spans="2:51" s="14" customFormat="1">
      <c r="B346" s="198"/>
      <c r="D346" s="190" t="s">
        <v>532</v>
      </c>
      <c r="E346" s="199" t="s">
        <v>1</v>
      </c>
      <c r="F346" s="200" t="s">
        <v>1216</v>
      </c>
      <c r="H346" s="199" t="s">
        <v>1</v>
      </c>
      <c r="I346" s="201"/>
      <c r="L346" s="198"/>
      <c r="M346" s="202"/>
      <c r="N346" s="203"/>
      <c r="O346" s="203"/>
      <c r="P346" s="203"/>
      <c r="Q346" s="203"/>
      <c r="R346" s="203"/>
      <c r="S346" s="203"/>
      <c r="T346" s="204"/>
      <c r="AT346" s="199" t="s">
        <v>532</v>
      </c>
      <c r="AU346" s="199" t="s">
        <v>89</v>
      </c>
      <c r="AV346" s="14" t="s">
        <v>83</v>
      </c>
      <c r="AW346" s="14" t="s">
        <v>30</v>
      </c>
      <c r="AX346" s="14" t="s">
        <v>76</v>
      </c>
      <c r="AY346" s="199" t="s">
        <v>524</v>
      </c>
    </row>
    <row r="347" spans="2:51" s="13" customFormat="1">
      <c r="B347" s="189"/>
      <c r="D347" s="190" t="s">
        <v>532</v>
      </c>
      <c r="E347" s="191" t="s">
        <v>1</v>
      </c>
      <c r="F347" s="192" t="s">
        <v>6849</v>
      </c>
      <c r="H347" s="193">
        <v>45.604999999999997</v>
      </c>
      <c r="I347" s="194"/>
      <c r="L347" s="189"/>
      <c r="M347" s="195"/>
      <c r="N347" s="196"/>
      <c r="O347" s="196"/>
      <c r="P347" s="196"/>
      <c r="Q347" s="196"/>
      <c r="R347" s="196"/>
      <c r="S347" s="196"/>
      <c r="T347" s="197"/>
      <c r="AT347" s="191" t="s">
        <v>532</v>
      </c>
      <c r="AU347" s="191" t="s">
        <v>89</v>
      </c>
      <c r="AV347" s="13" t="s">
        <v>89</v>
      </c>
      <c r="AW347" s="13" t="s">
        <v>30</v>
      </c>
      <c r="AX347" s="13" t="s">
        <v>76</v>
      </c>
      <c r="AY347" s="191" t="s">
        <v>524</v>
      </c>
    </row>
    <row r="348" spans="2:51" s="13" customFormat="1">
      <c r="B348" s="189"/>
      <c r="D348" s="190" t="s">
        <v>532</v>
      </c>
      <c r="E348" s="191" t="s">
        <v>1</v>
      </c>
      <c r="F348" s="192" t="s">
        <v>6850</v>
      </c>
      <c r="H348" s="193">
        <v>-5.4809999999999999</v>
      </c>
      <c r="I348" s="194"/>
      <c r="L348" s="189"/>
      <c r="M348" s="195"/>
      <c r="N348" s="196"/>
      <c r="O348" s="196"/>
      <c r="P348" s="196"/>
      <c r="Q348" s="196"/>
      <c r="R348" s="196"/>
      <c r="S348" s="196"/>
      <c r="T348" s="197"/>
      <c r="AT348" s="191" t="s">
        <v>532</v>
      </c>
      <c r="AU348" s="191" t="s">
        <v>89</v>
      </c>
      <c r="AV348" s="13" t="s">
        <v>89</v>
      </c>
      <c r="AW348" s="13" t="s">
        <v>30</v>
      </c>
      <c r="AX348" s="13" t="s">
        <v>76</v>
      </c>
      <c r="AY348" s="191" t="s">
        <v>524</v>
      </c>
    </row>
    <row r="349" spans="2:51" s="14" customFormat="1">
      <c r="B349" s="198"/>
      <c r="D349" s="190" t="s">
        <v>532</v>
      </c>
      <c r="E349" s="199" t="s">
        <v>1</v>
      </c>
      <c r="F349" s="200" t="s">
        <v>6851</v>
      </c>
      <c r="H349" s="199" t="s">
        <v>1</v>
      </c>
      <c r="I349" s="201"/>
      <c r="L349" s="198"/>
      <c r="M349" s="202"/>
      <c r="N349" s="203"/>
      <c r="O349" s="203"/>
      <c r="P349" s="203"/>
      <c r="Q349" s="203"/>
      <c r="R349" s="203"/>
      <c r="S349" s="203"/>
      <c r="T349" s="204"/>
      <c r="AT349" s="199" t="s">
        <v>532</v>
      </c>
      <c r="AU349" s="199" t="s">
        <v>89</v>
      </c>
      <c r="AV349" s="14" t="s">
        <v>83</v>
      </c>
      <c r="AW349" s="14" t="s">
        <v>30</v>
      </c>
      <c r="AX349" s="14" t="s">
        <v>76</v>
      </c>
      <c r="AY349" s="199" t="s">
        <v>524</v>
      </c>
    </row>
    <row r="350" spans="2:51" s="13" customFormat="1">
      <c r="B350" s="189"/>
      <c r="D350" s="190" t="s">
        <v>532</v>
      </c>
      <c r="E350" s="191" t="s">
        <v>1</v>
      </c>
      <c r="F350" s="192" t="s">
        <v>6849</v>
      </c>
      <c r="H350" s="193">
        <v>45.604999999999997</v>
      </c>
      <c r="I350" s="194"/>
      <c r="L350" s="189"/>
      <c r="M350" s="195"/>
      <c r="N350" s="196"/>
      <c r="O350" s="196"/>
      <c r="P350" s="196"/>
      <c r="Q350" s="196"/>
      <c r="R350" s="196"/>
      <c r="S350" s="196"/>
      <c r="T350" s="197"/>
      <c r="AT350" s="191" t="s">
        <v>532</v>
      </c>
      <c r="AU350" s="191" t="s">
        <v>89</v>
      </c>
      <c r="AV350" s="13" t="s">
        <v>89</v>
      </c>
      <c r="AW350" s="13" t="s">
        <v>30</v>
      </c>
      <c r="AX350" s="13" t="s">
        <v>76</v>
      </c>
      <c r="AY350" s="191" t="s">
        <v>524</v>
      </c>
    </row>
    <row r="351" spans="2:51" s="13" customFormat="1">
      <c r="B351" s="189"/>
      <c r="D351" s="190" t="s">
        <v>532</v>
      </c>
      <c r="E351" s="191" t="s">
        <v>1</v>
      </c>
      <c r="F351" s="192" t="s">
        <v>6852</v>
      </c>
      <c r="H351" s="193">
        <v>-2.8420000000000001</v>
      </c>
      <c r="I351" s="194"/>
      <c r="L351" s="189"/>
      <c r="M351" s="195"/>
      <c r="N351" s="196"/>
      <c r="O351" s="196"/>
      <c r="P351" s="196"/>
      <c r="Q351" s="196"/>
      <c r="R351" s="196"/>
      <c r="S351" s="196"/>
      <c r="T351" s="197"/>
      <c r="AT351" s="191" t="s">
        <v>532</v>
      </c>
      <c r="AU351" s="191" t="s">
        <v>89</v>
      </c>
      <c r="AV351" s="13" t="s">
        <v>89</v>
      </c>
      <c r="AW351" s="13" t="s">
        <v>30</v>
      </c>
      <c r="AX351" s="13" t="s">
        <v>76</v>
      </c>
      <c r="AY351" s="191" t="s">
        <v>524</v>
      </c>
    </row>
    <row r="352" spans="2:51" s="14" customFormat="1">
      <c r="B352" s="198"/>
      <c r="D352" s="190" t="s">
        <v>532</v>
      </c>
      <c r="E352" s="199" t="s">
        <v>1</v>
      </c>
      <c r="F352" s="200" t="s">
        <v>6853</v>
      </c>
      <c r="H352" s="199" t="s">
        <v>1</v>
      </c>
      <c r="I352" s="201"/>
      <c r="L352" s="198"/>
      <c r="M352" s="202"/>
      <c r="N352" s="203"/>
      <c r="O352" s="203"/>
      <c r="P352" s="203"/>
      <c r="Q352" s="203"/>
      <c r="R352" s="203"/>
      <c r="S352" s="203"/>
      <c r="T352" s="204"/>
      <c r="AT352" s="199" t="s">
        <v>532</v>
      </c>
      <c r="AU352" s="199" t="s">
        <v>89</v>
      </c>
      <c r="AV352" s="14" t="s">
        <v>83</v>
      </c>
      <c r="AW352" s="14" t="s">
        <v>30</v>
      </c>
      <c r="AX352" s="14" t="s">
        <v>76</v>
      </c>
      <c r="AY352" s="199" t="s">
        <v>524</v>
      </c>
    </row>
    <row r="353" spans="2:51" s="14" customFormat="1">
      <c r="B353" s="198"/>
      <c r="D353" s="190" t="s">
        <v>532</v>
      </c>
      <c r="E353" s="199" t="s">
        <v>1</v>
      </c>
      <c r="F353" s="200" t="s">
        <v>1216</v>
      </c>
      <c r="H353" s="199" t="s">
        <v>1</v>
      </c>
      <c r="I353" s="201"/>
      <c r="L353" s="198"/>
      <c r="M353" s="202"/>
      <c r="N353" s="203"/>
      <c r="O353" s="203"/>
      <c r="P353" s="203"/>
      <c r="Q353" s="203"/>
      <c r="R353" s="203"/>
      <c r="S353" s="203"/>
      <c r="T353" s="204"/>
      <c r="AT353" s="199" t="s">
        <v>532</v>
      </c>
      <c r="AU353" s="199" t="s">
        <v>89</v>
      </c>
      <c r="AV353" s="14" t="s">
        <v>83</v>
      </c>
      <c r="AW353" s="14" t="s">
        <v>30</v>
      </c>
      <c r="AX353" s="14" t="s">
        <v>76</v>
      </c>
      <c r="AY353" s="199" t="s">
        <v>524</v>
      </c>
    </row>
    <row r="354" spans="2:51" s="13" customFormat="1">
      <c r="B354" s="189"/>
      <c r="D354" s="190" t="s">
        <v>532</v>
      </c>
      <c r="E354" s="191" t="s">
        <v>1</v>
      </c>
      <c r="F354" s="192" t="s">
        <v>6854</v>
      </c>
      <c r="H354" s="193">
        <v>301.94099999999997</v>
      </c>
      <c r="I354" s="194"/>
      <c r="L354" s="189"/>
      <c r="M354" s="195"/>
      <c r="N354" s="196"/>
      <c r="O354" s="196"/>
      <c r="P354" s="196"/>
      <c r="Q354" s="196"/>
      <c r="R354" s="196"/>
      <c r="S354" s="196"/>
      <c r="T354" s="197"/>
      <c r="AT354" s="191" t="s">
        <v>532</v>
      </c>
      <c r="AU354" s="191" t="s">
        <v>89</v>
      </c>
      <c r="AV354" s="13" t="s">
        <v>89</v>
      </c>
      <c r="AW354" s="13" t="s">
        <v>30</v>
      </c>
      <c r="AX354" s="13" t="s">
        <v>76</v>
      </c>
      <c r="AY354" s="191" t="s">
        <v>524</v>
      </c>
    </row>
    <row r="355" spans="2:51" s="13" customFormat="1">
      <c r="B355" s="189"/>
      <c r="D355" s="190" t="s">
        <v>532</v>
      </c>
      <c r="E355" s="191" t="s">
        <v>1</v>
      </c>
      <c r="F355" s="192" t="s">
        <v>6855</v>
      </c>
      <c r="H355" s="193">
        <v>155.16</v>
      </c>
      <c r="I355" s="194"/>
      <c r="L355" s="189"/>
      <c r="M355" s="195"/>
      <c r="N355" s="196"/>
      <c r="O355" s="196"/>
      <c r="P355" s="196"/>
      <c r="Q355" s="196"/>
      <c r="R355" s="196"/>
      <c r="S355" s="196"/>
      <c r="T355" s="197"/>
      <c r="AT355" s="191" t="s">
        <v>532</v>
      </c>
      <c r="AU355" s="191" t="s">
        <v>89</v>
      </c>
      <c r="AV355" s="13" t="s">
        <v>89</v>
      </c>
      <c r="AW355" s="13" t="s">
        <v>30</v>
      </c>
      <c r="AX355" s="13" t="s">
        <v>76</v>
      </c>
      <c r="AY355" s="191" t="s">
        <v>524</v>
      </c>
    </row>
    <row r="356" spans="2:51" s="13" customFormat="1">
      <c r="B356" s="189"/>
      <c r="D356" s="190" t="s">
        <v>532</v>
      </c>
      <c r="E356" s="191" t="s">
        <v>1</v>
      </c>
      <c r="F356" s="192" t="s">
        <v>6856</v>
      </c>
      <c r="H356" s="193">
        <v>-13.558</v>
      </c>
      <c r="I356" s="194"/>
      <c r="L356" s="189"/>
      <c r="M356" s="195"/>
      <c r="N356" s="196"/>
      <c r="O356" s="196"/>
      <c r="P356" s="196"/>
      <c r="Q356" s="196"/>
      <c r="R356" s="196"/>
      <c r="S356" s="196"/>
      <c r="T356" s="197"/>
      <c r="AT356" s="191" t="s">
        <v>532</v>
      </c>
      <c r="AU356" s="191" t="s">
        <v>89</v>
      </c>
      <c r="AV356" s="13" t="s">
        <v>89</v>
      </c>
      <c r="AW356" s="13" t="s">
        <v>30</v>
      </c>
      <c r="AX356" s="13" t="s">
        <v>76</v>
      </c>
      <c r="AY356" s="191" t="s">
        <v>524</v>
      </c>
    </row>
    <row r="357" spans="2:51" s="13" customFormat="1">
      <c r="B357" s="189"/>
      <c r="D357" s="190" t="s">
        <v>532</v>
      </c>
      <c r="E357" s="191" t="s">
        <v>1</v>
      </c>
      <c r="F357" s="192" t="s">
        <v>6857</v>
      </c>
      <c r="H357" s="193">
        <v>5.7009999999999996</v>
      </c>
      <c r="I357" s="194"/>
      <c r="L357" s="189"/>
      <c r="M357" s="195"/>
      <c r="N357" s="196"/>
      <c r="O357" s="196"/>
      <c r="P357" s="196"/>
      <c r="Q357" s="196"/>
      <c r="R357" s="196"/>
      <c r="S357" s="196"/>
      <c r="T357" s="197"/>
      <c r="AT357" s="191" t="s">
        <v>532</v>
      </c>
      <c r="AU357" s="191" t="s">
        <v>89</v>
      </c>
      <c r="AV357" s="13" t="s">
        <v>89</v>
      </c>
      <c r="AW357" s="13" t="s">
        <v>30</v>
      </c>
      <c r="AX357" s="13" t="s">
        <v>76</v>
      </c>
      <c r="AY357" s="191" t="s">
        <v>524</v>
      </c>
    </row>
    <row r="358" spans="2:51" s="14" customFormat="1">
      <c r="B358" s="198"/>
      <c r="D358" s="190" t="s">
        <v>532</v>
      </c>
      <c r="E358" s="199" t="s">
        <v>1</v>
      </c>
      <c r="F358" s="200" t="s">
        <v>6858</v>
      </c>
      <c r="H358" s="199" t="s">
        <v>1</v>
      </c>
      <c r="I358" s="201"/>
      <c r="L358" s="198"/>
      <c r="M358" s="202"/>
      <c r="N358" s="203"/>
      <c r="O358" s="203"/>
      <c r="P358" s="203"/>
      <c r="Q358" s="203"/>
      <c r="R358" s="203"/>
      <c r="S358" s="203"/>
      <c r="T358" s="204"/>
      <c r="AT358" s="199" t="s">
        <v>532</v>
      </c>
      <c r="AU358" s="199" t="s">
        <v>89</v>
      </c>
      <c r="AV358" s="14" t="s">
        <v>83</v>
      </c>
      <c r="AW358" s="14" t="s">
        <v>30</v>
      </c>
      <c r="AX358" s="14" t="s">
        <v>76</v>
      </c>
      <c r="AY358" s="199" t="s">
        <v>524</v>
      </c>
    </row>
    <row r="359" spans="2:51" s="14" customFormat="1">
      <c r="B359" s="198"/>
      <c r="D359" s="190" t="s">
        <v>532</v>
      </c>
      <c r="E359" s="199" t="s">
        <v>1</v>
      </c>
      <c r="F359" s="200" t="s">
        <v>1216</v>
      </c>
      <c r="H359" s="199" t="s">
        <v>1</v>
      </c>
      <c r="I359" s="201"/>
      <c r="L359" s="198"/>
      <c r="M359" s="202"/>
      <c r="N359" s="203"/>
      <c r="O359" s="203"/>
      <c r="P359" s="203"/>
      <c r="Q359" s="203"/>
      <c r="R359" s="203"/>
      <c r="S359" s="203"/>
      <c r="T359" s="204"/>
      <c r="AT359" s="199" t="s">
        <v>532</v>
      </c>
      <c r="AU359" s="199" t="s">
        <v>89</v>
      </c>
      <c r="AV359" s="14" t="s">
        <v>83</v>
      </c>
      <c r="AW359" s="14" t="s">
        <v>30</v>
      </c>
      <c r="AX359" s="14" t="s">
        <v>76</v>
      </c>
      <c r="AY359" s="199" t="s">
        <v>524</v>
      </c>
    </row>
    <row r="360" spans="2:51" s="13" customFormat="1">
      <c r="B360" s="189"/>
      <c r="D360" s="190" t="s">
        <v>532</v>
      </c>
      <c r="E360" s="191" t="s">
        <v>1</v>
      </c>
      <c r="F360" s="192" t="s">
        <v>6859</v>
      </c>
      <c r="H360" s="193">
        <v>33.549999999999997</v>
      </c>
      <c r="I360" s="194"/>
      <c r="L360" s="189"/>
      <c r="M360" s="195"/>
      <c r="N360" s="196"/>
      <c r="O360" s="196"/>
      <c r="P360" s="196"/>
      <c r="Q360" s="196"/>
      <c r="R360" s="196"/>
      <c r="S360" s="196"/>
      <c r="T360" s="197"/>
      <c r="AT360" s="191" t="s">
        <v>532</v>
      </c>
      <c r="AU360" s="191" t="s">
        <v>89</v>
      </c>
      <c r="AV360" s="13" t="s">
        <v>89</v>
      </c>
      <c r="AW360" s="13" t="s">
        <v>30</v>
      </c>
      <c r="AX360" s="13" t="s">
        <v>76</v>
      </c>
      <c r="AY360" s="191" t="s">
        <v>524</v>
      </c>
    </row>
    <row r="361" spans="2:51" s="13" customFormat="1">
      <c r="B361" s="189"/>
      <c r="D361" s="190" t="s">
        <v>532</v>
      </c>
      <c r="E361" s="191" t="s">
        <v>1</v>
      </c>
      <c r="F361" s="192" t="s">
        <v>6860</v>
      </c>
      <c r="H361" s="193">
        <v>77.295000000000002</v>
      </c>
      <c r="I361" s="194"/>
      <c r="L361" s="189"/>
      <c r="M361" s="195"/>
      <c r="N361" s="196"/>
      <c r="O361" s="196"/>
      <c r="P361" s="196"/>
      <c r="Q361" s="196"/>
      <c r="R361" s="196"/>
      <c r="S361" s="196"/>
      <c r="T361" s="197"/>
      <c r="AT361" s="191" t="s">
        <v>532</v>
      </c>
      <c r="AU361" s="191" t="s">
        <v>89</v>
      </c>
      <c r="AV361" s="13" t="s">
        <v>89</v>
      </c>
      <c r="AW361" s="13" t="s">
        <v>30</v>
      </c>
      <c r="AX361" s="13" t="s">
        <v>76</v>
      </c>
      <c r="AY361" s="191" t="s">
        <v>524</v>
      </c>
    </row>
    <row r="362" spans="2:51" s="13" customFormat="1">
      <c r="B362" s="189"/>
      <c r="D362" s="190" t="s">
        <v>532</v>
      </c>
      <c r="E362" s="191" t="s">
        <v>1</v>
      </c>
      <c r="F362" s="192" t="s">
        <v>6861</v>
      </c>
      <c r="H362" s="193">
        <v>-11.186</v>
      </c>
      <c r="I362" s="194"/>
      <c r="L362" s="189"/>
      <c r="M362" s="195"/>
      <c r="N362" s="196"/>
      <c r="O362" s="196"/>
      <c r="P362" s="196"/>
      <c r="Q362" s="196"/>
      <c r="R362" s="196"/>
      <c r="S362" s="196"/>
      <c r="T362" s="197"/>
      <c r="AT362" s="191" t="s">
        <v>532</v>
      </c>
      <c r="AU362" s="191" t="s">
        <v>89</v>
      </c>
      <c r="AV362" s="13" t="s">
        <v>89</v>
      </c>
      <c r="AW362" s="13" t="s">
        <v>30</v>
      </c>
      <c r="AX362" s="13" t="s">
        <v>76</v>
      </c>
      <c r="AY362" s="191" t="s">
        <v>524</v>
      </c>
    </row>
    <row r="363" spans="2:51" s="13" customFormat="1">
      <c r="B363" s="189"/>
      <c r="D363" s="190" t="s">
        <v>532</v>
      </c>
      <c r="E363" s="191" t="s">
        <v>1</v>
      </c>
      <c r="F363" s="192" t="s">
        <v>6862</v>
      </c>
      <c r="H363" s="193">
        <v>1.4670000000000001</v>
      </c>
      <c r="I363" s="194"/>
      <c r="L363" s="189"/>
      <c r="M363" s="195"/>
      <c r="N363" s="196"/>
      <c r="O363" s="196"/>
      <c r="P363" s="196"/>
      <c r="Q363" s="196"/>
      <c r="R363" s="196"/>
      <c r="S363" s="196"/>
      <c r="T363" s="197"/>
      <c r="AT363" s="191" t="s">
        <v>532</v>
      </c>
      <c r="AU363" s="191" t="s">
        <v>89</v>
      </c>
      <c r="AV363" s="13" t="s">
        <v>89</v>
      </c>
      <c r="AW363" s="13" t="s">
        <v>30</v>
      </c>
      <c r="AX363" s="13" t="s">
        <v>76</v>
      </c>
      <c r="AY363" s="191" t="s">
        <v>524</v>
      </c>
    </row>
    <row r="364" spans="2:51" s="14" customFormat="1">
      <c r="B364" s="198"/>
      <c r="D364" s="190" t="s">
        <v>532</v>
      </c>
      <c r="E364" s="199" t="s">
        <v>1</v>
      </c>
      <c r="F364" s="200" t="s">
        <v>677</v>
      </c>
      <c r="H364" s="199" t="s">
        <v>1</v>
      </c>
      <c r="I364" s="201"/>
      <c r="L364" s="198"/>
      <c r="M364" s="202"/>
      <c r="N364" s="203"/>
      <c r="O364" s="203"/>
      <c r="P364" s="203"/>
      <c r="Q364" s="203"/>
      <c r="R364" s="203"/>
      <c r="S364" s="203"/>
      <c r="T364" s="204"/>
      <c r="AT364" s="199" t="s">
        <v>532</v>
      </c>
      <c r="AU364" s="199" t="s">
        <v>89</v>
      </c>
      <c r="AV364" s="14" t="s">
        <v>83</v>
      </c>
      <c r="AW364" s="14" t="s">
        <v>30</v>
      </c>
      <c r="AX364" s="14" t="s">
        <v>76</v>
      </c>
      <c r="AY364" s="199" t="s">
        <v>524</v>
      </c>
    </row>
    <row r="365" spans="2:51" s="13" customFormat="1">
      <c r="B365" s="189"/>
      <c r="D365" s="190" t="s">
        <v>532</v>
      </c>
      <c r="E365" s="191" t="s">
        <v>1</v>
      </c>
      <c r="F365" s="192" t="s">
        <v>6863</v>
      </c>
      <c r="H365" s="193">
        <v>10.007</v>
      </c>
      <c r="I365" s="194"/>
      <c r="L365" s="189"/>
      <c r="M365" s="195"/>
      <c r="N365" s="196"/>
      <c r="O365" s="196"/>
      <c r="P365" s="196"/>
      <c r="Q365" s="196"/>
      <c r="R365" s="196"/>
      <c r="S365" s="196"/>
      <c r="T365" s="197"/>
      <c r="AT365" s="191" t="s">
        <v>532</v>
      </c>
      <c r="AU365" s="191" t="s">
        <v>89</v>
      </c>
      <c r="AV365" s="13" t="s">
        <v>89</v>
      </c>
      <c r="AW365" s="13" t="s">
        <v>30</v>
      </c>
      <c r="AX365" s="13" t="s">
        <v>76</v>
      </c>
      <c r="AY365" s="191" t="s">
        <v>524</v>
      </c>
    </row>
    <row r="366" spans="2:51" s="13" customFormat="1">
      <c r="B366" s="189"/>
      <c r="D366" s="190" t="s">
        <v>532</v>
      </c>
      <c r="E366" s="191" t="s">
        <v>1</v>
      </c>
      <c r="F366" s="192" t="s">
        <v>6864</v>
      </c>
      <c r="H366" s="193">
        <v>-3.645</v>
      </c>
      <c r="I366" s="194"/>
      <c r="L366" s="189"/>
      <c r="M366" s="195"/>
      <c r="N366" s="196"/>
      <c r="O366" s="196"/>
      <c r="P366" s="196"/>
      <c r="Q366" s="196"/>
      <c r="R366" s="196"/>
      <c r="S366" s="196"/>
      <c r="T366" s="197"/>
      <c r="AT366" s="191" t="s">
        <v>532</v>
      </c>
      <c r="AU366" s="191" t="s">
        <v>89</v>
      </c>
      <c r="AV366" s="13" t="s">
        <v>89</v>
      </c>
      <c r="AW366" s="13" t="s">
        <v>30</v>
      </c>
      <c r="AX366" s="13" t="s">
        <v>76</v>
      </c>
      <c r="AY366" s="191" t="s">
        <v>524</v>
      </c>
    </row>
    <row r="367" spans="2:51" s="14" customFormat="1">
      <c r="B367" s="198"/>
      <c r="D367" s="190" t="s">
        <v>532</v>
      </c>
      <c r="E367" s="199" t="s">
        <v>1</v>
      </c>
      <c r="F367" s="200" t="s">
        <v>6865</v>
      </c>
      <c r="H367" s="199" t="s">
        <v>1</v>
      </c>
      <c r="I367" s="201"/>
      <c r="L367" s="198"/>
      <c r="M367" s="202"/>
      <c r="N367" s="203"/>
      <c r="O367" s="203"/>
      <c r="P367" s="203"/>
      <c r="Q367" s="203"/>
      <c r="R367" s="203"/>
      <c r="S367" s="203"/>
      <c r="T367" s="204"/>
      <c r="AT367" s="199" t="s">
        <v>532</v>
      </c>
      <c r="AU367" s="199" t="s">
        <v>89</v>
      </c>
      <c r="AV367" s="14" t="s">
        <v>83</v>
      </c>
      <c r="AW367" s="14" t="s">
        <v>30</v>
      </c>
      <c r="AX367" s="14" t="s">
        <v>76</v>
      </c>
      <c r="AY367" s="199" t="s">
        <v>524</v>
      </c>
    </row>
    <row r="368" spans="2:51" s="14" customFormat="1">
      <c r="B368" s="198"/>
      <c r="D368" s="190" t="s">
        <v>532</v>
      </c>
      <c r="E368" s="199" t="s">
        <v>1</v>
      </c>
      <c r="F368" s="200" t="s">
        <v>1216</v>
      </c>
      <c r="H368" s="199" t="s">
        <v>1</v>
      </c>
      <c r="I368" s="201"/>
      <c r="L368" s="198"/>
      <c r="M368" s="202"/>
      <c r="N368" s="203"/>
      <c r="O368" s="203"/>
      <c r="P368" s="203"/>
      <c r="Q368" s="203"/>
      <c r="R368" s="203"/>
      <c r="S368" s="203"/>
      <c r="T368" s="204"/>
      <c r="AT368" s="199" t="s">
        <v>532</v>
      </c>
      <c r="AU368" s="199" t="s">
        <v>89</v>
      </c>
      <c r="AV368" s="14" t="s">
        <v>83</v>
      </c>
      <c r="AW368" s="14" t="s">
        <v>30</v>
      </c>
      <c r="AX368" s="14" t="s">
        <v>76</v>
      </c>
      <c r="AY368" s="199" t="s">
        <v>524</v>
      </c>
    </row>
    <row r="369" spans="2:51" s="13" customFormat="1">
      <c r="B369" s="189"/>
      <c r="D369" s="190" t="s">
        <v>532</v>
      </c>
      <c r="E369" s="191" t="s">
        <v>1</v>
      </c>
      <c r="F369" s="192" t="s">
        <v>6866</v>
      </c>
      <c r="H369" s="193">
        <v>34.161000000000001</v>
      </c>
      <c r="I369" s="194"/>
      <c r="L369" s="189"/>
      <c r="M369" s="195"/>
      <c r="N369" s="196"/>
      <c r="O369" s="196"/>
      <c r="P369" s="196"/>
      <c r="Q369" s="196"/>
      <c r="R369" s="196"/>
      <c r="S369" s="196"/>
      <c r="T369" s="197"/>
      <c r="AT369" s="191" t="s">
        <v>532</v>
      </c>
      <c r="AU369" s="191" t="s">
        <v>89</v>
      </c>
      <c r="AV369" s="13" t="s">
        <v>89</v>
      </c>
      <c r="AW369" s="13" t="s">
        <v>30</v>
      </c>
      <c r="AX369" s="13" t="s">
        <v>76</v>
      </c>
      <c r="AY369" s="191" t="s">
        <v>524</v>
      </c>
    </row>
    <row r="370" spans="2:51" s="14" customFormat="1">
      <c r="B370" s="198"/>
      <c r="D370" s="190" t="s">
        <v>532</v>
      </c>
      <c r="E370" s="199" t="s">
        <v>1</v>
      </c>
      <c r="F370" s="200" t="s">
        <v>677</v>
      </c>
      <c r="H370" s="199" t="s">
        <v>1</v>
      </c>
      <c r="I370" s="201"/>
      <c r="L370" s="198"/>
      <c r="M370" s="202"/>
      <c r="N370" s="203"/>
      <c r="O370" s="203"/>
      <c r="P370" s="203"/>
      <c r="Q370" s="203"/>
      <c r="R370" s="203"/>
      <c r="S370" s="203"/>
      <c r="T370" s="204"/>
      <c r="AT370" s="199" t="s">
        <v>532</v>
      </c>
      <c r="AU370" s="199" t="s">
        <v>89</v>
      </c>
      <c r="AV370" s="14" t="s">
        <v>83</v>
      </c>
      <c r="AW370" s="14" t="s">
        <v>30</v>
      </c>
      <c r="AX370" s="14" t="s">
        <v>76</v>
      </c>
      <c r="AY370" s="199" t="s">
        <v>524</v>
      </c>
    </row>
    <row r="371" spans="2:51" s="13" customFormat="1">
      <c r="B371" s="189"/>
      <c r="D371" s="190" t="s">
        <v>532</v>
      </c>
      <c r="E371" s="191" t="s">
        <v>1</v>
      </c>
      <c r="F371" s="192" t="s">
        <v>6867</v>
      </c>
      <c r="H371" s="193">
        <v>41.033999999999999</v>
      </c>
      <c r="I371" s="194"/>
      <c r="L371" s="189"/>
      <c r="M371" s="195"/>
      <c r="N371" s="196"/>
      <c r="O371" s="196"/>
      <c r="P371" s="196"/>
      <c r="Q371" s="196"/>
      <c r="R371" s="196"/>
      <c r="S371" s="196"/>
      <c r="T371" s="197"/>
      <c r="AT371" s="191" t="s">
        <v>532</v>
      </c>
      <c r="AU371" s="191" t="s">
        <v>89</v>
      </c>
      <c r="AV371" s="13" t="s">
        <v>89</v>
      </c>
      <c r="AW371" s="13" t="s">
        <v>30</v>
      </c>
      <c r="AX371" s="13" t="s">
        <v>76</v>
      </c>
      <c r="AY371" s="191" t="s">
        <v>524</v>
      </c>
    </row>
    <row r="372" spans="2:51" s="13" customFormat="1">
      <c r="B372" s="189"/>
      <c r="D372" s="190" t="s">
        <v>532</v>
      </c>
      <c r="E372" s="191" t="s">
        <v>1</v>
      </c>
      <c r="F372" s="192" t="s">
        <v>6868</v>
      </c>
      <c r="H372" s="193">
        <v>-3.6360000000000001</v>
      </c>
      <c r="I372" s="194"/>
      <c r="L372" s="189"/>
      <c r="M372" s="195"/>
      <c r="N372" s="196"/>
      <c r="O372" s="196"/>
      <c r="P372" s="196"/>
      <c r="Q372" s="196"/>
      <c r="R372" s="196"/>
      <c r="S372" s="196"/>
      <c r="T372" s="197"/>
      <c r="AT372" s="191" t="s">
        <v>532</v>
      </c>
      <c r="AU372" s="191" t="s">
        <v>89</v>
      </c>
      <c r="AV372" s="13" t="s">
        <v>89</v>
      </c>
      <c r="AW372" s="13" t="s">
        <v>30</v>
      </c>
      <c r="AX372" s="13" t="s">
        <v>76</v>
      </c>
      <c r="AY372" s="191" t="s">
        <v>524</v>
      </c>
    </row>
    <row r="373" spans="2:51" s="14" customFormat="1">
      <c r="B373" s="198"/>
      <c r="D373" s="190" t="s">
        <v>532</v>
      </c>
      <c r="E373" s="199" t="s">
        <v>1</v>
      </c>
      <c r="F373" s="200" t="s">
        <v>1216</v>
      </c>
      <c r="H373" s="199" t="s">
        <v>1</v>
      </c>
      <c r="I373" s="201"/>
      <c r="L373" s="198"/>
      <c r="M373" s="202"/>
      <c r="N373" s="203"/>
      <c r="O373" s="203"/>
      <c r="P373" s="203"/>
      <c r="Q373" s="203"/>
      <c r="R373" s="203"/>
      <c r="S373" s="203"/>
      <c r="T373" s="204"/>
      <c r="AT373" s="199" t="s">
        <v>532</v>
      </c>
      <c r="AU373" s="199" t="s">
        <v>89</v>
      </c>
      <c r="AV373" s="14" t="s">
        <v>83</v>
      </c>
      <c r="AW373" s="14" t="s">
        <v>30</v>
      </c>
      <c r="AX373" s="14" t="s">
        <v>76</v>
      </c>
      <c r="AY373" s="199" t="s">
        <v>524</v>
      </c>
    </row>
    <row r="374" spans="2:51" s="13" customFormat="1">
      <c r="B374" s="189"/>
      <c r="D374" s="190" t="s">
        <v>532</v>
      </c>
      <c r="E374" s="191" t="s">
        <v>1</v>
      </c>
      <c r="F374" s="192" t="s">
        <v>6869</v>
      </c>
      <c r="H374" s="193">
        <v>55.951000000000001</v>
      </c>
      <c r="I374" s="194"/>
      <c r="L374" s="189"/>
      <c r="M374" s="195"/>
      <c r="N374" s="196"/>
      <c r="O374" s="196"/>
      <c r="P374" s="196"/>
      <c r="Q374" s="196"/>
      <c r="R374" s="196"/>
      <c r="S374" s="196"/>
      <c r="T374" s="197"/>
      <c r="AT374" s="191" t="s">
        <v>532</v>
      </c>
      <c r="AU374" s="191" t="s">
        <v>89</v>
      </c>
      <c r="AV374" s="13" t="s">
        <v>89</v>
      </c>
      <c r="AW374" s="13" t="s">
        <v>30</v>
      </c>
      <c r="AX374" s="13" t="s">
        <v>76</v>
      </c>
      <c r="AY374" s="191" t="s">
        <v>524</v>
      </c>
    </row>
    <row r="375" spans="2:51" s="13" customFormat="1">
      <c r="B375" s="189"/>
      <c r="D375" s="190" t="s">
        <v>532</v>
      </c>
      <c r="E375" s="191" t="s">
        <v>1</v>
      </c>
      <c r="F375" s="192" t="s">
        <v>6870</v>
      </c>
      <c r="H375" s="193">
        <v>-2.944</v>
      </c>
      <c r="I375" s="194"/>
      <c r="L375" s="189"/>
      <c r="M375" s="195"/>
      <c r="N375" s="196"/>
      <c r="O375" s="196"/>
      <c r="P375" s="196"/>
      <c r="Q375" s="196"/>
      <c r="R375" s="196"/>
      <c r="S375" s="196"/>
      <c r="T375" s="197"/>
      <c r="AT375" s="191" t="s">
        <v>532</v>
      </c>
      <c r="AU375" s="191" t="s">
        <v>89</v>
      </c>
      <c r="AV375" s="13" t="s">
        <v>89</v>
      </c>
      <c r="AW375" s="13" t="s">
        <v>30</v>
      </c>
      <c r="AX375" s="13" t="s">
        <v>76</v>
      </c>
      <c r="AY375" s="191" t="s">
        <v>524</v>
      </c>
    </row>
    <row r="376" spans="2:51" s="13" customFormat="1">
      <c r="B376" s="189"/>
      <c r="D376" s="190" t="s">
        <v>532</v>
      </c>
      <c r="E376" s="191" t="s">
        <v>1</v>
      </c>
      <c r="F376" s="192" t="s">
        <v>6871</v>
      </c>
      <c r="H376" s="193">
        <v>0.46200000000000002</v>
      </c>
      <c r="I376" s="194"/>
      <c r="L376" s="189"/>
      <c r="M376" s="195"/>
      <c r="N376" s="196"/>
      <c r="O376" s="196"/>
      <c r="P376" s="196"/>
      <c r="Q376" s="196"/>
      <c r="R376" s="196"/>
      <c r="S376" s="196"/>
      <c r="T376" s="197"/>
      <c r="AT376" s="191" t="s">
        <v>532</v>
      </c>
      <c r="AU376" s="191" t="s">
        <v>89</v>
      </c>
      <c r="AV376" s="13" t="s">
        <v>89</v>
      </c>
      <c r="AW376" s="13" t="s">
        <v>30</v>
      </c>
      <c r="AX376" s="13" t="s">
        <v>76</v>
      </c>
      <c r="AY376" s="191" t="s">
        <v>524</v>
      </c>
    </row>
    <row r="377" spans="2:51" s="14" customFormat="1">
      <c r="B377" s="198"/>
      <c r="D377" s="190" t="s">
        <v>532</v>
      </c>
      <c r="E377" s="199" t="s">
        <v>1</v>
      </c>
      <c r="F377" s="200" t="s">
        <v>1212</v>
      </c>
      <c r="H377" s="199" t="s">
        <v>1</v>
      </c>
      <c r="I377" s="201"/>
      <c r="L377" s="198"/>
      <c r="M377" s="202"/>
      <c r="N377" s="203"/>
      <c r="O377" s="203"/>
      <c r="P377" s="203"/>
      <c r="Q377" s="203"/>
      <c r="R377" s="203"/>
      <c r="S377" s="203"/>
      <c r="T377" s="204"/>
      <c r="AT377" s="199" t="s">
        <v>532</v>
      </c>
      <c r="AU377" s="199" t="s">
        <v>89</v>
      </c>
      <c r="AV377" s="14" t="s">
        <v>83</v>
      </c>
      <c r="AW377" s="14" t="s">
        <v>30</v>
      </c>
      <c r="AX377" s="14" t="s">
        <v>76</v>
      </c>
      <c r="AY377" s="199" t="s">
        <v>524</v>
      </c>
    </row>
    <row r="378" spans="2:51" s="13" customFormat="1">
      <c r="B378" s="189"/>
      <c r="D378" s="190" t="s">
        <v>532</v>
      </c>
      <c r="E378" s="191" t="s">
        <v>1</v>
      </c>
      <c r="F378" s="192" t="s">
        <v>6872</v>
      </c>
      <c r="H378" s="193">
        <v>1.462</v>
      </c>
      <c r="I378" s="194"/>
      <c r="L378" s="189"/>
      <c r="M378" s="195"/>
      <c r="N378" s="196"/>
      <c r="O378" s="196"/>
      <c r="P378" s="196"/>
      <c r="Q378" s="196"/>
      <c r="R378" s="196"/>
      <c r="S378" s="196"/>
      <c r="T378" s="197"/>
      <c r="AT378" s="191" t="s">
        <v>532</v>
      </c>
      <c r="AU378" s="191" t="s">
        <v>89</v>
      </c>
      <c r="AV378" s="13" t="s">
        <v>89</v>
      </c>
      <c r="AW378" s="13" t="s">
        <v>30</v>
      </c>
      <c r="AX378" s="13" t="s">
        <v>76</v>
      </c>
      <c r="AY378" s="191" t="s">
        <v>524</v>
      </c>
    </row>
    <row r="379" spans="2:51" s="14" customFormat="1">
      <c r="B379" s="198"/>
      <c r="D379" s="190" t="s">
        <v>532</v>
      </c>
      <c r="E379" s="199" t="s">
        <v>1</v>
      </c>
      <c r="F379" s="200" t="s">
        <v>6873</v>
      </c>
      <c r="H379" s="199" t="s">
        <v>1</v>
      </c>
      <c r="I379" s="201"/>
      <c r="L379" s="198"/>
      <c r="M379" s="202"/>
      <c r="N379" s="203"/>
      <c r="O379" s="203"/>
      <c r="P379" s="203"/>
      <c r="Q379" s="203"/>
      <c r="R379" s="203"/>
      <c r="S379" s="203"/>
      <c r="T379" s="204"/>
      <c r="AT379" s="199" t="s">
        <v>532</v>
      </c>
      <c r="AU379" s="199" t="s">
        <v>89</v>
      </c>
      <c r="AV379" s="14" t="s">
        <v>83</v>
      </c>
      <c r="AW379" s="14" t="s">
        <v>30</v>
      </c>
      <c r="AX379" s="14" t="s">
        <v>76</v>
      </c>
      <c r="AY379" s="199" t="s">
        <v>524</v>
      </c>
    </row>
    <row r="380" spans="2:51" s="14" customFormat="1">
      <c r="B380" s="198"/>
      <c r="D380" s="190" t="s">
        <v>532</v>
      </c>
      <c r="E380" s="199" t="s">
        <v>1</v>
      </c>
      <c r="F380" s="200" t="s">
        <v>1216</v>
      </c>
      <c r="H380" s="199" t="s">
        <v>1</v>
      </c>
      <c r="I380" s="201"/>
      <c r="L380" s="198"/>
      <c r="M380" s="202"/>
      <c r="N380" s="203"/>
      <c r="O380" s="203"/>
      <c r="P380" s="203"/>
      <c r="Q380" s="203"/>
      <c r="R380" s="203"/>
      <c r="S380" s="203"/>
      <c r="T380" s="204"/>
      <c r="AT380" s="199" t="s">
        <v>532</v>
      </c>
      <c r="AU380" s="199" t="s">
        <v>89</v>
      </c>
      <c r="AV380" s="14" t="s">
        <v>83</v>
      </c>
      <c r="AW380" s="14" t="s">
        <v>30</v>
      </c>
      <c r="AX380" s="14" t="s">
        <v>76</v>
      </c>
      <c r="AY380" s="199" t="s">
        <v>524</v>
      </c>
    </row>
    <row r="381" spans="2:51" s="13" customFormat="1">
      <c r="B381" s="189"/>
      <c r="D381" s="190" t="s">
        <v>532</v>
      </c>
      <c r="E381" s="191" t="s">
        <v>1</v>
      </c>
      <c r="F381" s="192" t="s">
        <v>6874</v>
      </c>
      <c r="H381" s="193">
        <v>15.58</v>
      </c>
      <c r="I381" s="194"/>
      <c r="L381" s="189"/>
      <c r="M381" s="195"/>
      <c r="N381" s="196"/>
      <c r="O381" s="196"/>
      <c r="P381" s="196"/>
      <c r="Q381" s="196"/>
      <c r="R381" s="196"/>
      <c r="S381" s="196"/>
      <c r="T381" s="197"/>
      <c r="AT381" s="191" t="s">
        <v>532</v>
      </c>
      <c r="AU381" s="191" t="s">
        <v>89</v>
      </c>
      <c r="AV381" s="13" t="s">
        <v>89</v>
      </c>
      <c r="AW381" s="13" t="s">
        <v>30</v>
      </c>
      <c r="AX381" s="13" t="s">
        <v>76</v>
      </c>
      <c r="AY381" s="191" t="s">
        <v>524</v>
      </c>
    </row>
    <row r="382" spans="2:51" s="13" customFormat="1">
      <c r="B382" s="189"/>
      <c r="D382" s="190" t="s">
        <v>532</v>
      </c>
      <c r="E382" s="191" t="s">
        <v>1</v>
      </c>
      <c r="F382" s="192" t="s">
        <v>6875</v>
      </c>
      <c r="H382" s="193">
        <v>0.49299999999999999</v>
      </c>
      <c r="I382" s="194"/>
      <c r="L382" s="189"/>
      <c r="M382" s="195"/>
      <c r="N382" s="196"/>
      <c r="O382" s="196"/>
      <c r="P382" s="196"/>
      <c r="Q382" s="196"/>
      <c r="R382" s="196"/>
      <c r="S382" s="196"/>
      <c r="T382" s="197"/>
      <c r="AT382" s="191" t="s">
        <v>532</v>
      </c>
      <c r="AU382" s="191" t="s">
        <v>89</v>
      </c>
      <c r="AV382" s="13" t="s">
        <v>89</v>
      </c>
      <c r="AW382" s="13" t="s">
        <v>30</v>
      </c>
      <c r="AX382" s="13" t="s">
        <v>76</v>
      </c>
      <c r="AY382" s="191" t="s">
        <v>524</v>
      </c>
    </row>
    <row r="383" spans="2:51" s="14" customFormat="1">
      <c r="B383" s="198"/>
      <c r="D383" s="190" t="s">
        <v>532</v>
      </c>
      <c r="E383" s="199" t="s">
        <v>1</v>
      </c>
      <c r="F383" s="200" t="s">
        <v>1212</v>
      </c>
      <c r="H383" s="199" t="s">
        <v>1</v>
      </c>
      <c r="I383" s="201"/>
      <c r="L383" s="198"/>
      <c r="M383" s="202"/>
      <c r="N383" s="203"/>
      <c r="O383" s="203"/>
      <c r="P383" s="203"/>
      <c r="Q383" s="203"/>
      <c r="R383" s="203"/>
      <c r="S383" s="203"/>
      <c r="T383" s="204"/>
      <c r="AT383" s="199" t="s">
        <v>532</v>
      </c>
      <c r="AU383" s="199" t="s">
        <v>89</v>
      </c>
      <c r="AV383" s="14" t="s">
        <v>83</v>
      </c>
      <c r="AW383" s="14" t="s">
        <v>30</v>
      </c>
      <c r="AX383" s="14" t="s">
        <v>76</v>
      </c>
      <c r="AY383" s="199" t="s">
        <v>524</v>
      </c>
    </row>
    <row r="384" spans="2:51" s="13" customFormat="1">
      <c r="B384" s="189"/>
      <c r="D384" s="190" t="s">
        <v>532</v>
      </c>
      <c r="E384" s="191" t="s">
        <v>1</v>
      </c>
      <c r="F384" s="192" t="s">
        <v>6876</v>
      </c>
      <c r="H384" s="193">
        <v>38.604999999999997</v>
      </c>
      <c r="I384" s="194"/>
      <c r="L384" s="189"/>
      <c r="M384" s="195"/>
      <c r="N384" s="196"/>
      <c r="O384" s="196"/>
      <c r="P384" s="196"/>
      <c r="Q384" s="196"/>
      <c r="R384" s="196"/>
      <c r="S384" s="196"/>
      <c r="T384" s="197"/>
      <c r="AT384" s="191" t="s">
        <v>532</v>
      </c>
      <c r="AU384" s="191" t="s">
        <v>89</v>
      </c>
      <c r="AV384" s="13" t="s">
        <v>89</v>
      </c>
      <c r="AW384" s="13" t="s">
        <v>30</v>
      </c>
      <c r="AX384" s="13" t="s">
        <v>76</v>
      </c>
      <c r="AY384" s="191" t="s">
        <v>524</v>
      </c>
    </row>
    <row r="385" spans="2:51" s="13" customFormat="1">
      <c r="B385" s="189"/>
      <c r="D385" s="190" t="s">
        <v>532</v>
      </c>
      <c r="E385" s="191" t="s">
        <v>1</v>
      </c>
      <c r="F385" s="192" t="s">
        <v>6877</v>
      </c>
      <c r="H385" s="193">
        <v>-12.782999999999999</v>
      </c>
      <c r="I385" s="194"/>
      <c r="L385" s="189"/>
      <c r="M385" s="195"/>
      <c r="N385" s="196"/>
      <c r="O385" s="196"/>
      <c r="P385" s="196"/>
      <c r="Q385" s="196"/>
      <c r="R385" s="196"/>
      <c r="S385" s="196"/>
      <c r="T385" s="197"/>
      <c r="AT385" s="191" t="s">
        <v>532</v>
      </c>
      <c r="AU385" s="191" t="s">
        <v>89</v>
      </c>
      <c r="AV385" s="13" t="s">
        <v>89</v>
      </c>
      <c r="AW385" s="13" t="s">
        <v>30</v>
      </c>
      <c r="AX385" s="13" t="s">
        <v>76</v>
      </c>
      <c r="AY385" s="191" t="s">
        <v>524</v>
      </c>
    </row>
    <row r="386" spans="2:51" s="13" customFormat="1">
      <c r="B386" s="189"/>
      <c r="D386" s="190" t="s">
        <v>532</v>
      </c>
      <c r="E386" s="191" t="s">
        <v>1</v>
      </c>
      <c r="F386" s="192" t="s">
        <v>6878</v>
      </c>
      <c r="H386" s="193">
        <v>2.1819999999999999</v>
      </c>
      <c r="I386" s="194"/>
      <c r="L386" s="189"/>
      <c r="M386" s="195"/>
      <c r="N386" s="196"/>
      <c r="O386" s="196"/>
      <c r="P386" s="196"/>
      <c r="Q386" s="196"/>
      <c r="R386" s="196"/>
      <c r="S386" s="196"/>
      <c r="T386" s="197"/>
      <c r="AT386" s="191" t="s">
        <v>532</v>
      </c>
      <c r="AU386" s="191" t="s">
        <v>89</v>
      </c>
      <c r="AV386" s="13" t="s">
        <v>89</v>
      </c>
      <c r="AW386" s="13" t="s">
        <v>30</v>
      </c>
      <c r="AX386" s="13" t="s">
        <v>76</v>
      </c>
      <c r="AY386" s="191" t="s">
        <v>524</v>
      </c>
    </row>
    <row r="387" spans="2:51" s="14" customFormat="1">
      <c r="B387" s="198"/>
      <c r="D387" s="190" t="s">
        <v>532</v>
      </c>
      <c r="E387" s="199" t="s">
        <v>1</v>
      </c>
      <c r="F387" s="200" t="s">
        <v>6879</v>
      </c>
      <c r="H387" s="199" t="s">
        <v>1</v>
      </c>
      <c r="I387" s="201"/>
      <c r="L387" s="198"/>
      <c r="M387" s="202"/>
      <c r="N387" s="203"/>
      <c r="O387" s="203"/>
      <c r="P387" s="203"/>
      <c r="Q387" s="203"/>
      <c r="R387" s="203"/>
      <c r="S387" s="203"/>
      <c r="T387" s="204"/>
      <c r="AT387" s="199" t="s">
        <v>532</v>
      </c>
      <c r="AU387" s="199" t="s">
        <v>89</v>
      </c>
      <c r="AV387" s="14" t="s">
        <v>83</v>
      </c>
      <c r="AW387" s="14" t="s">
        <v>30</v>
      </c>
      <c r="AX387" s="14" t="s">
        <v>76</v>
      </c>
      <c r="AY387" s="199" t="s">
        <v>524</v>
      </c>
    </row>
    <row r="388" spans="2:51" s="14" customFormat="1">
      <c r="B388" s="198"/>
      <c r="D388" s="190" t="s">
        <v>532</v>
      </c>
      <c r="E388" s="199" t="s">
        <v>1</v>
      </c>
      <c r="F388" s="200" t="s">
        <v>1216</v>
      </c>
      <c r="H388" s="199" t="s">
        <v>1</v>
      </c>
      <c r="I388" s="201"/>
      <c r="L388" s="198"/>
      <c r="M388" s="202"/>
      <c r="N388" s="203"/>
      <c r="O388" s="203"/>
      <c r="P388" s="203"/>
      <c r="Q388" s="203"/>
      <c r="R388" s="203"/>
      <c r="S388" s="203"/>
      <c r="T388" s="204"/>
      <c r="AT388" s="199" t="s">
        <v>532</v>
      </c>
      <c r="AU388" s="199" t="s">
        <v>89</v>
      </c>
      <c r="AV388" s="14" t="s">
        <v>83</v>
      </c>
      <c r="AW388" s="14" t="s">
        <v>30</v>
      </c>
      <c r="AX388" s="14" t="s">
        <v>76</v>
      </c>
      <c r="AY388" s="199" t="s">
        <v>524</v>
      </c>
    </row>
    <row r="389" spans="2:51" s="13" customFormat="1">
      <c r="B389" s="189"/>
      <c r="D389" s="190" t="s">
        <v>532</v>
      </c>
      <c r="E389" s="191" t="s">
        <v>1</v>
      </c>
      <c r="F389" s="192" t="s">
        <v>6880</v>
      </c>
      <c r="H389" s="193">
        <v>23.928999999999998</v>
      </c>
      <c r="I389" s="194"/>
      <c r="L389" s="189"/>
      <c r="M389" s="195"/>
      <c r="N389" s="196"/>
      <c r="O389" s="196"/>
      <c r="P389" s="196"/>
      <c r="Q389" s="196"/>
      <c r="R389" s="196"/>
      <c r="S389" s="196"/>
      <c r="T389" s="197"/>
      <c r="AT389" s="191" t="s">
        <v>532</v>
      </c>
      <c r="AU389" s="191" t="s">
        <v>89</v>
      </c>
      <c r="AV389" s="13" t="s">
        <v>89</v>
      </c>
      <c r="AW389" s="13" t="s">
        <v>30</v>
      </c>
      <c r="AX389" s="13" t="s">
        <v>76</v>
      </c>
      <c r="AY389" s="191" t="s">
        <v>524</v>
      </c>
    </row>
    <row r="390" spans="2:51" s="13" customFormat="1">
      <c r="B390" s="189"/>
      <c r="D390" s="190" t="s">
        <v>532</v>
      </c>
      <c r="E390" s="191" t="s">
        <v>1</v>
      </c>
      <c r="F390" s="192" t="s">
        <v>6881</v>
      </c>
      <c r="H390" s="193">
        <v>43.38</v>
      </c>
      <c r="I390" s="194"/>
      <c r="L390" s="189"/>
      <c r="M390" s="195"/>
      <c r="N390" s="196"/>
      <c r="O390" s="196"/>
      <c r="P390" s="196"/>
      <c r="Q390" s="196"/>
      <c r="R390" s="196"/>
      <c r="S390" s="196"/>
      <c r="T390" s="197"/>
      <c r="AT390" s="191" t="s">
        <v>532</v>
      </c>
      <c r="AU390" s="191" t="s">
        <v>89</v>
      </c>
      <c r="AV390" s="13" t="s">
        <v>89</v>
      </c>
      <c r="AW390" s="13" t="s">
        <v>30</v>
      </c>
      <c r="AX390" s="13" t="s">
        <v>76</v>
      </c>
      <c r="AY390" s="191" t="s">
        <v>524</v>
      </c>
    </row>
    <row r="391" spans="2:51" s="13" customFormat="1">
      <c r="B391" s="189"/>
      <c r="D391" s="190" t="s">
        <v>532</v>
      </c>
      <c r="E391" s="191" t="s">
        <v>1</v>
      </c>
      <c r="F391" s="192" t="s">
        <v>6882</v>
      </c>
      <c r="H391" s="193">
        <v>-13.519</v>
      </c>
      <c r="I391" s="194"/>
      <c r="L391" s="189"/>
      <c r="M391" s="195"/>
      <c r="N391" s="196"/>
      <c r="O391" s="196"/>
      <c r="P391" s="196"/>
      <c r="Q391" s="196"/>
      <c r="R391" s="196"/>
      <c r="S391" s="196"/>
      <c r="T391" s="197"/>
      <c r="AT391" s="191" t="s">
        <v>532</v>
      </c>
      <c r="AU391" s="191" t="s">
        <v>89</v>
      </c>
      <c r="AV391" s="13" t="s">
        <v>89</v>
      </c>
      <c r="AW391" s="13" t="s">
        <v>30</v>
      </c>
      <c r="AX391" s="13" t="s">
        <v>76</v>
      </c>
      <c r="AY391" s="191" t="s">
        <v>524</v>
      </c>
    </row>
    <row r="392" spans="2:51" s="13" customFormat="1">
      <c r="B392" s="189"/>
      <c r="D392" s="190" t="s">
        <v>532</v>
      </c>
      <c r="E392" s="191" t="s">
        <v>1</v>
      </c>
      <c r="F392" s="192" t="s">
        <v>6883</v>
      </c>
      <c r="H392" s="193">
        <v>1.454</v>
      </c>
      <c r="I392" s="194"/>
      <c r="L392" s="189"/>
      <c r="M392" s="195"/>
      <c r="N392" s="196"/>
      <c r="O392" s="196"/>
      <c r="P392" s="196"/>
      <c r="Q392" s="196"/>
      <c r="R392" s="196"/>
      <c r="S392" s="196"/>
      <c r="T392" s="197"/>
      <c r="AT392" s="191" t="s">
        <v>532</v>
      </c>
      <c r="AU392" s="191" t="s">
        <v>89</v>
      </c>
      <c r="AV392" s="13" t="s">
        <v>89</v>
      </c>
      <c r="AW392" s="13" t="s">
        <v>30</v>
      </c>
      <c r="AX392" s="13" t="s">
        <v>76</v>
      </c>
      <c r="AY392" s="191" t="s">
        <v>524</v>
      </c>
    </row>
    <row r="393" spans="2:51" s="14" customFormat="1">
      <c r="B393" s="198"/>
      <c r="D393" s="190" t="s">
        <v>532</v>
      </c>
      <c r="E393" s="199" t="s">
        <v>1</v>
      </c>
      <c r="F393" s="200" t="s">
        <v>1212</v>
      </c>
      <c r="H393" s="199" t="s">
        <v>1</v>
      </c>
      <c r="I393" s="201"/>
      <c r="L393" s="198"/>
      <c r="M393" s="202"/>
      <c r="N393" s="203"/>
      <c r="O393" s="203"/>
      <c r="P393" s="203"/>
      <c r="Q393" s="203"/>
      <c r="R393" s="203"/>
      <c r="S393" s="203"/>
      <c r="T393" s="204"/>
      <c r="AT393" s="199" t="s">
        <v>532</v>
      </c>
      <c r="AU393" s="199" t="s">
        <v>89</v>
      </c>
      <c r="AV393" s="14" t="s">
        <v>83</v>
      </c>
      <c r="AW393" s="14" t="s">
        <v>30</v>
      </c>
      <c r="AX393" s="14" t="s">
        <v>76</v>
      </c>
      <c r="AY393" s="199" t="s">
        <v>524</v>
      </c>
    </row>
    <row r="394" spans="2:51" s="13" customFormat="1">
      <c r="B394" s="189"/>
      <c r="D394" s="190" t="s">
        <v>532</v>
      </c>
      <c r="E394" s="191" t="s">
        <v>1</v>
      </c>
      <c r="F394" s="192" t="s">
        <v>6884</v>
      </c>
      <c r="H394" s="193">
        <v>1.6359999999999999</v>
      </c>
      <c r="I394" s="194"/>
      <c r="L394" s="189"/>
      <c r="M394" s="195"/>
      <c r="N394" s="196"/>
      <c r="O394" s="196"/>
      <c r="P394" s="196"/>
      <c r="Q394" s="196"/>
      <c r="R394" s="196"/>
      <c r="S394" s="196"/>
      <c r="T394" s="197"/>
      <c r="AT394" s="191" t="s">
        <v>532</v>
      </c>
      <c r="AU394" s="191" t="s">
        <v>89</v>
      </c>
      <c r="AV394" s="13" t="s">
        <v>89</v>
      </c>
      <c r="AW394" s="13" t="s">
        <v>30</v>
      </c>
      <c r="AX394" s="13" t="s">
        <v>76</v>
      </c>
      <c r="AY394" s="191" t="s">
        <v>524</v>
      </c>
    </row>
    <row r="395" spans="2:51" s="14" customFormat="1">
      <c r="B395" s="198"/>
      <c r="D395" s="190" t="s">
        <v>532</v>
      </c>
      <c r="E395" s="199" t="s">
        <v>1</v>
      </c>
      <c r="F395" s="200" t="s">
        <v>6885</v>
      </c>
      <c r="H395" s="199" t="s">
        <v>1</v>
      </c>
      <c r="I395" s="201"/>
      <c r="L395" s="198"/>
      <c r="M395" s="202"/>
      <c r="N395" s="203"/>
      <c r="O395" s="203"/>
      <c r="P395" s="203"/>
      <c r="Q395" s="203"/>
      <c r="R395" s="203"/>
      <c r="S395" s="203"/>
      <c r="T395" s="204"/>
      <c r="AT395" s="199" t="s">
        <v>532</v>
      </c>
      <c r="AU395" s="199" t="s">
        <v>89</v>
      </c>
      <c r="AV395" s="14" t="s">
        <v>83</v>
      </c>
      <c r="AW395" s="14" t="s">
        <v>30</v>
      </c>
      <c r="AX395" s="14" t="s">
        <v>76</v>
      </c>
      <c r="AY395" s="199" t="s">
        <v>524</v>
      </c>
    </row>
    <row r="396" spans="2:51" s="14" customFormat="1">
      <c r="B396" s="198"/>
      <c r="D396" s="190" t="s">
        <v>532</v>
      </c>
      <c r="E396" s="199" t="s">
        <v>1</v>
      </c>
      <c r="F396" s="200" t="s">
        <v>1212</v>
      </c>
      <c r="H396" s="199" t="s">
        <v>1</v>
      </c>
      <c r="I396" s="201"/>
      <c r="L396" s="198"/>
      <c r="M396" s="202"/>
      <c r="N396" s="203"/>
      <c r="O396" s="203"/>
      <c r="P396" s="203"/>
      <c r="Q396" s="203"/>
      <c r="R396" s="203"/>
      <c r="S396" s="203"/>
      <c r="T396" s="204"/>
      <c r="AT396" s="199" t="s">
        <v>532</v>
      </c>
      <c r="AU396" s="199" t="s">
        <v>89</v>
      </c>
      <c r="AV396" s="14" t="s">
        <v>83</v>
      </c>
      <c r="AW396" s="14" t="s">
        <v>30</v>
      </c>
      <c r="AX396" s="14" t="s">
        <v>76</v>
      </c>
      <c r="AY396" s="199" t="s">
        <v>524</v>
      </c>
    </row>
    <row r="397" spans="2:51" s="13" customFormat="1">
      <c r="B397" s="189"/>
      <c r="D397" s="190" t="s">
        <v>532</v>
      </c>
      <c r="E397" s="191" t="s">
        <v>1</v>
      </c>
      <c r="F397" s="192" t="s">
        <v>6886</v>
      </c>
      <c r="H397" s="193">
        <v>10.130000000000001</v>
      </c>
      <c r="I397" s="194"/>
      <c r="L397" s="189"/>
      <c r="M397" s="195"/>
      <c r="N397" s="196"/>
      <c r="O397" s="196"/>
      <c r="P397" s="196"/>
      <c r="Q397" s="196"/>
      <c r="R397" s="196"/>
      <c r="S397" s="196"/>
      <c r="T397" s="197"/>
      <c r="AT397" s="191" t="s">
        <v>532</v>
      </c>
      <c r="AU397" s="191" t="s">
        <v>89</v>
      </c>
      <c r="AV397" s="13" t="s">
        <v>89</v>
      </c>
      <c r="AW397" s="13" t="s">
        <v>30</v>
      </c>
      <c r="AX397" s="13" t="s">
        <v>76</v>
      </c>
      <c r="AY397" s="191" t="s">
        <v>524</v>
      </c>
    </row>
    <row r="398" spans="2:51" s="13" customFormat="1">
      <c r="B398" s="189"/>
      <c r="D398" s="190" t="s">
        <v>532</v>
      </c>
      <c r="E398" s="191" t="s">
        <v>1</v>
      </c>
      <c r="F398" s="192" t="s">
        <v>6887</v>
      </c>
      <c r="H398" s="193">
        <v>-1.08</v>
      </c>
      <c r="I398" s="194"/>
      <c r="L398" s="189"/>
      <c r="M398" s="195"/>
      <c r="N398" s="196"/>
      <c r="O398" s="196"/>
      <c r="P398" s="196"/>
      <c r="Q398" s="196"/>
      <c r="R398" s="196"/>
      <c r="S398" s="196"/>
      <c r="T398" s="197"/>
      <c r="AT398" s="191" t="s">
        <v>532</v>
      </c>
      <c r="AU398" s="191" t="s">
        <v>89</v>
      </c>
      <c r="AV398" s="13" t="s">
        <v>89</v>
      </c>
      <c r="AW398" s="13" t="s">
        <v>30</v>
      </c>
      <c r="AX398" s="13" t="s">
        <v>76</v>
      </c>
      <c r="AY398" s="191" t="s">
        <v>524</v>
      </c>
    </row>
    <row r="399" spans="2:51" s="13" customFormat="1">
      <c r="B399" s="189"/>
      <c r="D399" s="190" t="s">
        <v>532</v>
      </c>
      <c r="E399" s="191" t="s">
        <v>1</v>
      </c>
      <c r="F399" s="192" t="s">
        <v>6888</v>
      </c>
      <c r="H399" s="193">
        <v>0.61199999999999999</v>
      </c>
      <c r="I399" s="194"/>
      <c r="L399" s="189"/>
      <c r="M399" s="195"/>
      <c r="N399" s="196"/>
      <c r="O399" s="196"/>
      <c r="P399" s="196"/>
      <c r="Q399" s="196"/>
      <c r="R399" s="196"/>
      <c r="S399" s="196"/>
      <c r="T399" s="197"/>
      <c r="AT399" s="191" t="s">
        <v>532</v>
      </c>
      <c r="AU399" s="191" t="s">
        <v>89</v>
      </c>
      <c r="AV399" s="13" t="s">
        <v>89</v>
      </c>
      <c r="AW399" s="13" t="s">
        <v>30</v>
      </c>
      <c r="AX399" s="13" t="s">
        <v>76</v>
      </c>
      <c r="AY399" s="191" t="s">
        <v>524</v>
      </c>
    </row>
    <row r="400" spans="2:51" s="13" customFormat="1">
      <c r="B400" s="189"/>
      <c r="D400" s="190" t="s">
        <v>532</v>
      </c>
      <c r="E400" s="191" t="s">
        <v>1</v>
      </c>
      <c r="F400" s="192" t="s">
        <v>6889</v>
      </c>
      <c r="H400" s="193">
        <v>4.0039999999999996</v>
      </c>
      <c r="I400" s="194"/>
      <c r="L400" s="189"/>
      <c r="M400" s="195"/>
      <c r="N400" s="196"/>
      <c r="O400" s="196"/>
      <c r="P400" s="196"/>
      <c r="Q400" s="196"/>
      <c r="R400" s="196"/>
      <c r="S400" s="196"/>
      <c r="T400" s="197"/>
      <c r="AT400" s="191" t="s">
        <v>532</v>
      </c>
      <c r="AU400" s="191" t="s">
        <v>89</v>
      </c>
      <c r="AV400" s="13" t="s">
        <v>89</v>
      </c>
      <c r="AW400" s="13" t="s">
        <v>30</v>
      </c>
      <c r="AX400" s="13" t="s">
        <v>76</v>
      </c>
      <c r="AY400" s="191" t="s">
        <v>524</v>
      </c>
    </row>
    <row r="401" spans="1:65" s="15" customFormat="1">
      <c r="B401" s="205"/>
      <c r="D401" s="190" t="s">
        <v>532</v>
      </c>
      <c r="E401" s="206" t="s">
        <v>1</v>
      </c>
      <c r="F401" s="207" t="s">
        <v>589</v>
      </c>
      <c r="H401" s="208">
        <v>1542.8040000000001</v>
      </c>
      <c r="I401" s="209"/>
      <c r="L401" s="205"/>
      <c r="M401" s="210"/>
      <c r="N401" s="211"/>
      <c r="O401" s="211"/>
      <c r="P401" s="211"/>
      <c r="Q401" s="211"/>
      <c r="R401" s="211"/>
      <c r="S401" s="211"/>
      <c r="T401" s="212"/>
      <c r="AT401" s="206" t="s">
        <v>532</v>
      </c>
      <c r="AU401" s="206" t="s">
        <v>89</v>
      </c>
      <c r="AV401" s="15" t="s">
        <v>537</v>
      </c>
      <c r="AW401" s="15" t="s">
        <v>30</v>
      </c>
      <c r="AX401" s="15" t="s">
        <v>76</v>
      </c>
      <c r="AY401" s="206" t="s">
        <v>524</v>
      </c>
    </row>
    <row r="402" spans="1:65" s="16" customFormat="1">
      <c r="B402" s="213"/>
      <c r="D402" s="190" t="s">
        <v>532</v>
      </c>
      <c r="E402" s="214" t="s">
        <v>6708</v>
      </c>
      <c r="F402" s="215" t="s">
        <v>590</v>
      </c>
      <c r="H402" s="216">
        <v>1623.2080000000001</v>
      </c>
      <c r="I402" s="217"/>
      <c r="L402" s="213"/>
      <c r="M402" s="218"/>
      <c r="N402" s="219"/>
      <c r="O402" s="219"/>
      <c r="P402" s="219"/>
      <c r="Q402" s="219"/>
      <c r="R402" s="219"/>
      <c r="S402" s="219"/>
      <c r="T402" s="220"/>
      <c r="AT402" s="214" t="s">
        <v>532</v>
      </c>
      <c r="AU402" s="214" t="s">
        <v>89</v>
      </c>
      <c r="AV402" s="16" t="s">
        <v>530</v>
      </c>
      <c r="AW402" s="16" t="s">
        <v>30</v>
      </c>
      <c r="AX402" s="16" t="s">
        <v>83</v>
      </c>
      <c r="AY402" s="214" t="s">
        <v>524</v>
      </c>
    </row>
    <row r="403" spans="1:65" s="2" customFormat="1" ht="21.75" customHeight="1">
      <c r="A403" s="35"/>
      <c r="B403" s="144"/>
      <c r="C403" s="176" t="s">
        <v>670</v>
      </c>
      <c r="D403" s="176" t="s">
        <v>526</v>
      </c>
      <c r="E403" s="177" t="s">
        <v>1644</v>
      </c>
      <c r="F403" s="178" t="s">
        <v>1645</v>
      </c>
      <c r="G403" s="179" t="s">
        <v>529</v>
      </c>
      <c r="H403" s="180">
        <v>1623.2080000000001</v>
      </c>
      <c r="I403" s="181"/>
      <c r="J403" s="180">
        <f>ROUND(I403*H403,3)</f>
        <v>0</v>
      </c>
      <c r="K403" s="182"/>
      <c r="L403" s="36"/>
      <c r="M403" s="183" t="s">
        <v>1</v>
      </c>
      <c r="N403" s="184" t="s">
        <v>42</v>
      </c>
      <c r="O403" s="61"/>
      <c r="P403" s="185">
        <f>O403*H403</f>
        <v>0</v>
      </c>
      <c r="Q403" s="185">
        <v>7.3499999999999998E-3</v>
      </c>
      <c r="R403" s="185">
        <f>Q403*H403</f>
        <v>11.930578800000001</v>
      </c>
      <c r="S403" s="185">
        <v>0</v>
      </c>
      <c r="T403" s="186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7" t="s">
        <v>530</v>
      </c>
      <c r="AT403" s="187" t="s">
        <v>526</v>
      </c>
      <c r="AU403" s="187" t="s">
        <v>89</v>
      </c>
      <c r="AY403" s="18" t="s">
        <v>524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89</v>
      </c>
      <c r="BK403" s="188">
        <f>ROUND(I403*H403,3)</f>
        <v>0</v>
      </c>
      <c r="BL403" s="18" t="s">
        <v>530</v>
      </c>
      <c r="BM403" s="187" t="s">
        <v>1646</v>
      </c>
    </row>
    <row r="404" spans="1:65" s="13" customFormat="1">
      <c r="B404" s="189"/>
      <c r="D404" s="190" t="s">
        <v>532</v>
      </c>
      <c r="E404" s="191" t="s">
        <v>1</v>
      </c>
      <c r="F404" s="192" t="s">
        <v>6890</v>
      </c>
      <c r="H404" s="193">
        <v>1623.2080000000001</v>
      </c>
      <c r="I404" s="194"/>
      <c r="L404" s="189"/>
      <c r="M404" s="195"/>
      <c r="N404" s="196"/>
      <c r="O404" s="196"/>
      <c r="P404" s="196"/>
      <c r="Q404" s="196"/>
      <c r="R404" s="196"/>
      <c r="S404" s="196"/>
      <c r="T404" s="197"/>
      <c r="AT404" s="191" t="s">
        <v>532</v>
      </c>
      <c r="AU404" s="191" t="s">
        <v>89</v>
      </c>
      <c r="AV404" s="13" t="s">
        <v>89</v>
      </c>
      <c r="AW404" s="13" t="s">
        <v>30</v>
      </c>
      <c r="AX404" s="13" t="s">
        <v>76</v>
      </c>
      <c r="AY404" s="191" t="s">
        <v>524</v>
      </c>
    </row>
    <row r="405" spans="1:65" s="16" customFormat="1">
      <c r="B405" s="213"/>
      <c r="D405" s="190" t="s">
        <v>532</v>
      </c>
      <c r="E405" s="214" t="s">
        <v>1</v>
      </c>
      <c r="F405" s="215" t="s">
        <v>590</v>
      </c>
      <c r="H405" s="216">
        <v>1623.2080000000001</v>
      </c>
      <c r="I405" s="217"/>
      <c r="L405" s="213"/>
      <c r="M405" s="218"/>
      <c r="N405" s="219"/>
      <c r="O405" s="219"/>
      <c r="P405" s="219"/>
      <c r="Q405" s="219"/>
      <c r="R405" s="219"/>
      <c r="S405" s="219"/>
      <c r="T405" s="220"/>
      <c r="AT405" s="214" t="s">
        <v>532</v>
      </c>
      <c r="AU405" s="214" t="s">
        <v>89</v>
      </c>
      <c r="AV405" s="16" t="s">
        <v>530</v>
      </c>
      <c r="AW405" s="16" t="s">
        <v>30</v>
      </c>
      <c r="AX405" s="16" t="s">
        <v>83</v>
      </c>
      <c r="AY405" s="214" t="s">
        <v>524</v>
      </c>
    </row>
    <row r="406" spans="1:65" s="2" customFormat="1" ht="33" customHeight="1">
      <c r="A406" s="35"/>
      <c r="B406" s="144"/>
      <c r="C406" s="176" t="s">
        <v>674</v>
      </c>
      <c r="D406" s="176" t="s">
        <v>526</v>
      </c>
      <c r="E406" s="177" t="s">
        <v>1649</v>
      </c>
      <c r="F406" s="178" t="s">
        <v>1650</v>
      </c>
      <c r="G406" s="179" t="s">
        <v>529</v>
      </c>
      <c r="H406" s="180">
        <v>83.769000000000005</v>
      </c>
      <c r="I406" s="181"/>
      <c r="J406" s="180">
        <f>ROUND(I406*H406,3)</f>
        <v>0</v>
      </c>
      <c r="K406" s="182"/>
      <c r="L406" s="36"/>
      <c r="M406" s="183" t="s">
        <v>1</v>
      </c>
      <c r="N406" s="184" t="s">
        <v>42</v>
      </c>
      <c r="O406" s="61"/>
      <c r="P406" s="185">
        <f>O406*H406</f>
        <v>0</v>
      </c>
      <c r="Q406" s="185">
        <v>1.9000000000000001E-4</v>
      </c>
      <c r="R406" s="185">
        <f>Q406*H406</f>
        <v>1.5916110000000001E-2</v>
      </c>
      <c r="S406" s="185">
        <v>0</v>
      </c>
      <c r="T406" s="186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7" t="s">
        <v>530</v>
      </c>
      <c r="AT406" s="187" t="s">
        <v>526</v>
      </c>
      <c r="AU406" s="187" t="s">
        <v>89</v>
      </c>
      <c r="AY406" s="18" t="s">
        <v>524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89</v>
      </c>
      <c r="BK406" s="188">
        <f>ROUND(I406*H406,3)</f>
        <v>0</v>
      </c>
      <c r="BL406" s="18" t="s">
        <v>530</v>
      </c>
      <c r="BM406" s="187" t="s">
        <v>1651</v>
      </c>
    </row>
    <row r="407" spans="1:65" s="14" customFormat="1">
      <c r="B407" s="198"/>
      <c r="D407" s="190" t="s">
        <v>532</v>
      </c>
      <c r="E407" s="199" t="s">
        <v>1</v>
      </c>
      <c r="F407" s="200" t="s">
        <v>6891</v>
      </c>
      <c r="H407" s="199" t="s">
        <v>1</v>
      </c>
      <c r="I407" s="201"/>
      <c r="L407" s="198"/>
      <c r="M407" s="202"/>
      <c r="N407" s="203"/>
      <c r="O407" s="203"/>
      <c r="P407" s="203"/>
      <c r="Q407" s="203"/>
      <c r="R407" s="203"/>
      <c r="S407" s="203"/>
      <c r="T407" s="204"/>
      <c r="AT407" s="199" t="s">
        <v>532</v>
      </c>
      <c r="AU407" s="199" t="s">
        <v>89</v>
      </c>
      <c r="AV407" s="14" t="s">
        <v>83</v>
      </c>
      <c r="AW407" s="14" t="s">
        <v>30</v>
      </c>
      <c r="AX407" s="14" t="s">
        <v>76</v>
      </c>
      <c r="AY407" s="199" t="s">
        <v>524</v>
      </c>
    </row>
    <row r="408" spans="1:65" s="14" customFormat="1">
      <c r="B408" s="198"/>
      <c r="D408" s="190" t="s">
        <v>532</v>
      </c>
      <c r="E408" s="199" t="s">
        <v>1</v>
      </c>
      <c r="F408" s="200" t="s">
        <v>1652</v>
      </c>
      <c r="H408" s="199" t="s">
        <v>1</v>
      </c>
      <c r="I408" s="201"/>
      <c r="L408" s="198"/>
      <c r="M408" s="202"/>
      <c r="N408" s="203"/>
      <c r="O408" s="203"/>
      <c r="P408" s="203"/>
      <c r="Q408" s="203"/>
      <c r="R408" s="203"/>
      <c r="S408" s="203"/>
      <c r="T408" s="204"/>
      <c r="AT408" s="199" t="s">
        <v>532</v>
      </c>
      <c r="AU408" s="199" t="s">
        <v>89</v>
      </c>
      <c r="AV408" s="14" t="s">
        <v>83</v>
      </c>
      <c r="AW408" s="14" t="s">
        <v>30</v>
      </c>
      <c r="AX408" s="14" t="s">
        <v>76</v>
      </c>
      <c r="AY408" s="199" t="s">
        <v>524</v>
      </c>
    </row>
    <row r="409" spans="1:65" s="13" customFormat="1">
      <c r="B409" s="189"/>
      <c r="D409" s="190" t="s">
        <v>532</v>
      </c>
      <c r="E409" s="191" t="s">
        <v>1</v>
      </c>
      <c r="F409" s="192" t="s">
        <v>6892</v>
      </c>
      <c r="H409" s="193">
        <v>11.07</v>
      </c>
      <c r="I409" s="194"/>
      <c r="L409" s="189"/>
      <c r="M409" s="195"/>
      <c r="N409" s="196"/>
      <c r="O409" s="196"/>
      <c r="P409" s="196"/>
      <c r="Q409" s="196"/>
      <c r="R409" s="196"/>
      <c r="S409" s="196"/>
      <c r="T409" s="197"/>
      <c r="AT409" s="191" t="s">
        <v>532</v>
      </c>
      <c r="AU409" s="191" t="s">
        <v>89</v>
      </c>
      <c r="AV409" s="13" t="s">
        <v>89</v>
      </c>
      <c r="AW409" s="13" t="s">
        <v>30</v>
      </c>
      <c r="AX409" s="13" t="s">
        <v>76</v>
      </c>
      <c r="AY409" s="191" t="s">
        <v>524</v>
      </c>
    </row>
    <row r="410" spans="1:65" s="14" customFormat="1">
      <c r="B410" s="198"/>
      <c r="D410" s="190" t="s">
        <v>532</v>
      </c>
      <c r="E410" s="199" t="s">
        <v>1</v>
      </c>
      <c r="F410" s="200" t="s">
        <v>1673</v>
      </c>
      <c r="H410" s="199" t="s">
        <v>1</v>
      </c>
      <c r="I410" s="201"/>
      <c r="L410" s="198"/>
      <c r="M410" s="202"/>
      <c r="N410" s="203"/>
      <c r="O410" s="203"/>
      <c r="P410" s="203"/>
      <c r="Q410" s="203"/>
      <c r="R410" s="203"/>
      <c r="S410" s="203"/>
      <c r="T410" s="204"/>
      <c r="AT410" s="199" t="s">
        <v>532</v>
      </c>
      <c r="AU410" s="199" t="s">
        <v>89</v>
      </c>
      <c r="AV410" s="14" t="s">
        <v>83</v>
      </c>
      <c r="AW410" s="14" t="s">
        <v>30</v>
      </c>
      <c r="AX410" s="14" t="s">
        <v>76</v>
      </c>
      <c r="AY410" s="199" t="s">
        <v>524</v>
      </c>
    </row>
    <row r="411" spans="1:65" s="13" customFormat="1" ht="20.399999999999999">
      <c r="B411" s="189"/>
      <c r="D411" s="190" t="s">
        <v>532</v>
      </c>
      <c r="E411" s="191" t="s">
        <v>1</v>
      </c>
      <c r="F411" s="192" t="s">
        <v>6893</v>
      </c>
      <c r="H411" s="193">
        <v>44.274000000000001</v>
      </c>
      <c r="I411" s="194"/>
      <c r="L411" s="189"/>
      <c r="M411" s="195"/>
      <c r="N411" s="196"/>
      <c r="O411" s="196"/>
      <c r="P411" s="196"/>
      <c r="Q411" s="196"/>
      <c r="R411" s="196"/>
      <c r="S411" s="196"/>
      <c r="T411" s="197"/>
      <c r="AT411" s="191" t="s">
        <v>532</v>
      </c>
      <c r="AU411" s="191" t="s">
        <v>89</v>
      </c>
      <c r="AV411" s="13" t="s">
        <v>89</v>
      </c>
      <c r="AW411" s="13" t="s">
        <v>30</v>
      </c>
      <c r="AX411" s="13" t="s">
        <v>76</v>
      </c>
      <c r="AY411" s="191" t="s">
        <v>524</v>
      </c>
    </row>
    <row r="412" spans="1:65" s="14" customFormat="1">
      <c r="B412" s="198"/>
      <c r="D412" s="190" t="s">
        <v>532</v>
      </c>
      <c r="E412" s="199" t="s">
        <v>1</v>
      </c>
      <c r="F412" s="200" t="s">
        <v>1683</v>
      </c>
      <c r="H412" s="199" t="s">
        <v>1</v>
      </c>
      <c r="I412" s="201"/>
      <c r="L412" s="198"/>
      <c r="M412" s="202"/>
      <c r="N412" s="203"/>
      <c r="O412" s="203"/>
      <c r="P412" s="203"/>
      <c r="Q412" s="203"/>
      <c r="R412" s="203"/>
      <c r="S412" s="203"/>
      <c r="T412" s="204"/>
      <c r="AT412" s="199" t="s">
        <v>532</v>
      </c>
      <c r="AU412" s="199" t="s">
        <v>89</v>
      </c>
      <c r="AV412" s="14" t="s">
        <v>83</v>
      </c>
      <c r="AW412" s="14" t="s">
        <v>30</v>
      </c>
      <c r="AX412" s="14" t="s">
        <v>76</v>
      </c>
      <c r="AY412" s="199" t="s">
        <v>524</v>
      </c>
    </row>
    <row r="413" spans="1:65" s="13" customFormat="1">
      <c r="B413" s="189"/>
      <c r="D413" s="190" t="s">
        <v>532</v>
      </c>
      <c r="E413" s="191" t="s">
        <v>1</v>
      </c>
      <c r="F413" s="192" t="s">
        <v>6894</v>
      </c>
      <c r="H413" s="193">
        <v>3.956</v>
      </c>
      <c r="I413" s="194"/>
      <c r="L413" s="189"/>
      <c r="M413" s="195"/>
      <c r="N413" s="196"/>
      <c r="O413" s="196"/>
      <c r="P413" s="196"/>
      <c r="Q413" s="196"/>
      <c r="R413" s="196"/>
      <c r="S413" s="196"/>
      <c r="T413" s="197"/>
      <c r="AT413" s="191" t="s">
        <v>532</v>
      </c>
      <c r="AU413" s="191" t="s">
        <v>89</v>
      </c>
      <c r="AV413" s="13" t="s">
        <v>89</v>
      </c>
      <c r="AW413" s="13" t="s">
        <v>30</v>
      </c>
      <c r="AX413" s="13" t="s">
        <v>76</v>
      </c>
      <c r="AY413" s="191" t="s">
        <v>524</v>
      </c>
    </row>
    <row r="414" spans="1:65" s="13" customFormat="1">
      <c r="B414" s="189"/>
      <c r="D414" s="190" t="s">
        <v>532</v>
      </c>
      <c r="E414" s="191" t="s">
        <v>1</v>
      </c>
      <c r="F414" s="192" t="s">
        <v>6895</v>
      </c>
      <c r="H414" s="193">
        <v>8.4450000000000003</v>
      </c>
      <c r="I414" s="194"/>
      <c r="L414" s="189"/>
      <c r="M414" s="195"/>
      <c r="N414" s="196"/>
      <c r="O414" s="196"/>
      <c r="P414" s="196"/>
      <c r="Q414" s="196"/>
      <c r="R414" s="196"/>
      <c r="S414" s="196"/>
      <c r="T414" s="197"/>
      <c r="AT414" s="191" t="s">
        <v>532</v>
      </c>
      <c r="AU414" s="191" t="s">
        <v>89</v>
      </c>
      <c r="AV414" s="13" t="s">
        <v>89</v>
      </c>
      <c r="AW414" s="13" t="s">
        <v>30</v>
      </c>
      <c r="AX414" s="13" t="s">
        <v>76</v>
      </c>
      <c r="AY414" s="191" t="s">
        <v>524</v>
      </c>
    </row>
    <row r="415" spans="1:65" s="13" customFormat="1">
      <c r="B415" s="189"/>
      <c r="D415" s="190" t="s">
        <v>532</v>
      </c>
      <c r="E415" s="191" t="s">
        <v>1</v>
      </c>
      <c r="F415" s="192" t="s">
        <v>6896</v>
      </c>
      <c r="H415" s="193">
        <v>4.93</v>
      </c>
      <c r="I415" s="194"/>
      <c r="L415" s="189"/>
      <c r="M415" s="195"/>
      <c r="N415" s="196"/>
      <c r="O415" s="196"/>
      <c r="P415" s="196"/>
      <c r="Q415" s="196"/>
      <c r="R415" s="196"/>
      <c r="S415" s="196"/>
      <c r="T415" s="197"/>
      <c r="AT415" s="191" t="s">
        <v>532</v>
      </c>
      <c r="AU415" s="191" t="s">
        <v>89</v>
      </c>
      <c r="AV415" s="13" t="s">
        <v>89</v>
      </c>
      <c r="AW415" s="13" t="s">
        <v>30</v>
      </c>
      <c r="AX415" s="13" t="s">
        <v>76</v>
      </c>
      <c r="AY415" s="191" t="s">
        <v>524</v>
      </c>
    </row>
    <row r="416" spans="1:65" s="13" customFormat="1">
      <c r="B416" s="189"/>
      <c r="D416" s="190" t="s">
        <v>532</v>
      </c>
      <c r="E416" s="191" t="s">
        <v>1</v>
      </c>
      <c r="F416" s="192" t="s">
        <v>6897</v>
      </c>
      <c r="H416" s="193">
        <v>7.8529999999999998</v>
      </c>
      <c r="I416" s="194"/>
      <c r="L416" s="189"/>
      <c r="M416" s="195"/>
      <c r="N416" s="196"/>
      <c r="O416" s="196"/>
      <c r="P416" s="196"/>
      <c r="Q416" s="196"/>
      <c r="R416" s="196"/>
      <c r="S416" s="196"/>
      <c r="T416" s="197"/>
      <c r="AT416" s="191" t="s">
        <v>532</v>
      </c>
      <c r="AU416" s="191" t="s">
        <v>89</v>
      </c>
      <c r="AV416" s="13" t="s">
        <v>89</v>
      </c>
      <c r="AW416" s="13" t="s">
        <v>30</v>
      </c>
      <c r="AX416" s="13" t="s">
        <v>76</v>
      </c>
      <c r="AY416" s="191" t="s">
        <v>524</v>
      </c>
    </row>
    <row r="417" spans="1:65" s="13" customFormat="1">
      <c r="B417" s="189"/>
      <c r="D417" s="190" t="s">
        <v>532</v>
      </c>
      <c r="E417" s="191" t="s">
        <v>1</v>
      </c>
      <c r="F417" s="192" t="s">
        <v>6898</v>
      </c>
      <c r="H417" s="193">
        <v>0.9</v>
      </c>
      <c r="I417" s="194"/>
      <c r="L417" s="189"/>
      <c r="M417" s="195"/>
      <c r="N417" s="196"/>
      <c r="O417" s="196"/>
      <c r="P417" s="196"/>
      <c r="Q417" s="196"/>
      <c r="R417" s="196"/>
      <c r="S417" s="196"/>
      <c r="T417" s="197"/>
      <c r="AT417" s="191" t="s">
        <v>532</v>
      </c>
      <c r="AU417" s="191" t="s">
        <v>89</v>
      </c>
      <c r="AV417" s="13" t="s">
        <v>89</v>
      </c>
      <c r="AW417" s="13" t="s">
        <v>30</v>
      </c>
      <c r="AX417" s="13" t="s">
        <v>76</v>
      </c>
      <c r="AY417" s="191" t="s">
        <v>524</v>
      </c>
    </row>
    <row r="418" spans="1:65" s="14" customFormat="1">
      <c r="B418" s="198"/>
      <c r="D418" s="190" t="s">
        <v>532</v>
      </c>
      <c r="E418" s="199" t="s">
        <v>1</v>
      </c>
      <c r="F418" s="200" t="s">
        <v>6899</v>
      </c>
      <c r="H418" s="199" t="s">
        <v>1</v>
      </c>
      <c r="I418" s="201"/>
      <c r="L418" s="198"/>
      <c r="M418" s="202"/>
      <c r="N418" s="203"/>
      <c r="O418" s="203"/>
      <c r="P418" s="203"/>
      <c r="Q418" s="203"/>
      <c r="R418" s="203"/>
      <c r="S418" s="203"/>
      <c r="T418" s="204"/>
      <c r="AT418" s="199" t="s">
        <v>532</v>
      </c>
      <c r="AU418" s="199" t="s">
        <v>89</v>
      </c>
      <c r="AV418" s="14" t="s">
        <v>83</v>
      </c>
      <c r="AW418" s="14" t="s">
        <v>30</v>
      </c>
      <c r="AX418" s="14" t="s">
        <v>76</v>
      </c>
      <c r="AY418" s="199" t="s">
        <v>524</v>
      </c>
    </row>
    <row r="419" spans="1:65" s="14" customFormat="1">
      <c r="B419" s="198"/>
      <c r="D419" s="190" t="s">
        <v>532</v>
      </c>
      <c r="E419" s="199" t="s">
        <v>1</v>
      </c>
      <c r="F419" s="200" t="s">
        <v>6900</v>
      </c>
      <c r="H419" s="199" t="s">
        <v>1</v>
      </c>
      <c r="I419" s="201"/>
      <c r="L419" s="198"/>
      <c r="M419" s="202"/>
      <c r="N419" s="203"/>
      <c r="O419" s="203"/>
      <c r="P419" s="203"/>
      <c r="Q419" s="203"/>
      <c r="R419" s="203"/>
      <c r="S419" s="203"/>
      <c r="T419" s="204"/>
      <c r="AT419" s="199" t="s">
        <v>532</v>
      </c>
      <c r="AU419" s="199" t="s">
        <v>89</v>
      </c>
      <c r="AV419" s="14" t="s">
        <v>83</v>
      </c>
      <c r="AW419" s="14" t="s">
        <v>30</v>
      </c>
      <c r="AX419" s="14" t="s">
        <v>76</v>
      </c>
      <c r="AY419" s="199" t="s">
        <v>524</v>
      </c>
    </row>
    <row r="420" spans="1:65" s="13" customFormat="1">
      <c r="B420" s="189"/>
      <c r="D420" s="190" t="s">
        <v>532</v>
      </c>
      <c r="E420" s="191" t="s">
        <v>1</v>
      </c>
      <c r="F420" s="192" t="s">
        <v>6901</v>
      </c>
      <c r="H420" s="193">
        <v>2.3410000000000002</v>
      </c>
      <c r="I420" s="194"/>
      <c r="L420" s="189"/>
      <c r="M420" s="195"/>
      <c r="N420" s="196"/>
      <c r="O420" s="196"/>
      <c r="P420" s="196"/>
      <c r="Q420" s="196"/>
      <c r="R420" s="196"/>
      <c r="S420" s="196"/>
      <c r="T420" s="197"/>
      <c r="AT420" s="191" t="s">
        <v>532</v>
      </c>
      <c r="AU420" s="191" t="s">
        <v>89</v>
      </c>
      <c r="AV420" s="13" t="s">
        <v>89</v>
      </c>
      <c r="AW420" s="13" t="s">
        <v>30</v>
      </c>
      <c r="AX420" s="13" t="s">
        <v>76</v>
      </c>
      <c r="AY420" s="191" t="s">
        <v>524</v>
      </c>
    </row>
    <row r="421" spans="1:65" s="15" customFormat="1">
      <c r="B421" s="205"/>
      <c r="D421" s="190" t="s">
        <v>532</v>
      </c>
      <c r="E421" s="206" t="s">
        <v>1</v>
      </c>
      <c r="F421" s="207" t="s">
        <v>589</v>
      </c>
      <c r="H421" s="208">
        <v>83.769000000000005</v>
      </c>
      <c r="I421" s="209"/>
      <c r="L421" s="205"/>
      <c r="M421" s="210"/>
      <c r="N421" s="211"/>
      <c r="O421" s="211"/>
      <c r="P421" s="211"/>
      <c r="Q421" s="211"/>
      <c r="R421" s="211"/>
      <c r="S421" s="211"/>
      <c r="T421" s="212"/>
      <c r="AT421" s="206" t="s">
        <v>532</v>
      </c>
      <c r="AU421" s="206" t="s">
        <v>89</v>
      </c>
      <c r="AV421" s="15" t="s">
        <v>537</v>
      </c>
      <c r="AW421" s="15" t="s">
        <v>30</v>
      </c>
      <c r="AX421" s="15" t="s">
        <v>76</v>
      </c>
      <c r="AY421" s="206" t="s">
        <v>524</v>
      </c>
    </row>
    <row r="422" spans="1:65" s="16" customFormat="1">
      <c r="B422" s="213"/>
      <c r="D422" s="190" t="s">
        <v>532</v>
      </c>
      <c r="E422" s="214" t="s">
        <v>1</v>
      </c>
      <c r="F422" s="215" t="s">
        <v>590</v>
      </c>
      <c r="H422" s="216">
        <v>83.769000000000005</v>
      </c>
      <c r="I422" s="217"/>
      <c r="L422" s="213"/>
      <c r="M422" s="218"/>
      <c r="N422" s="219"/>
      <c r="O422" s="219"/>
      <c r="P422" s="219"/>
      <c r="Q422" s="219"/>
      <c r="R422" s="219"/>
      <c r="S422" s="219"/>
      <c r="T422" s="220"/>
      <c r="AT422" s="214" t="s">
        <v>532</v>
      </c>
      <c r="AU422" s="214" t="s">
        <v>89</v>
      </c>
      <c r="AV422" s="16" t="s">
        <v>530</v>
      </c>
      <c r="AW422" s="16" t="s">
        <v>30</v>
      </c>
      <c r="AX422" s="16" t="s">
        <v>83</v>
      </c>
      <c r="AY422" s="214" t="s">
        <v>524</v>
      </c>
    </row>
    <row r="423" spans="1:65" s="2" customFormat="1" ht="44.25" customHeight="1">
      <c r="A423" s="35"/>
      <c r="B423" s="144"/>
      <c r="C423" s="176" t="s">
        <v>681</v>
      </c>
      <c r="D423" s="176" t="s">
        <v>526</v>
      </c>
      <c r="E423" s="177" t="s">
        <v>1705</v>
      </c>
      <c r="F423" s="178" t="s">
        <v>1706</v>
      </c>
      <c r="G423" s="179" t="s">
        <v>529</v>
      </c>
      <c r="H423" s="180">
        <v>673.17100000000005</v>
      </c>
      <c r="I423" s="181"/>
      <c r="J423" s="180">
        <f>ROUND(I423*H423,3)</f>
        <v>0</v>
      </c>
      <c r="K423" s="182"/>
      <c r="L423" s="36"/>
      <c r="M423" s="183" t="s">
        <v>1</v>
      </c>
      <c r="N423" s="184" t="s">
        <v>42</v>
      </c>
      <c r="O423" s="61"/>
      <c r="P423" s="185">
        <f>O423*H423</f>
        <v>0</v>
      </c>
      <c r="Q423" s="185">
        <v>2.8999999999999998E-3</v>
      </c>
      <c r="R423" s="185">
        <f>Q423*H423</f>
        <v>1.9521959</v>
      </c>
      <c r="S423" s="185">
        <v>0</v>
      </c>
      <c r="T423" s="186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7" t="s">
        <v>530</v>
      </c>
      <c r="AT423" s="187" t="s">
        <v>526</v>
      </c>
      <c r="AU423" s="187" t="s">
        <v>89</v>
      </c>
      <c r="AY423" s="18" t="s">
        <v>524</v>
      </c>
      <c r="BE423" s="105">
        <f>IF(N423="základná",J423,0)</f>
        <v>0</v>
      </c>
      <c r="BF423" s="105">
        <f>IF(N423="znížená",J423,0)</f>
        <v>0</v>
      </c>
      <c r="BG423" s="105">
        <f>IF(N423="zákl. prenesená",J423,0)</f>
        <v>0</v>
      </c>
      <c r="BH423" s="105">
        <f>IF(N423="zníž. prenesená",J423,0)</f>
        <v>0</v>
      </c>
      <c r="BI423" s="105">
        <f>IF(N423="nulová",J423,0)</f>
        <v>0</v>
      </c>
      <c r="BJ423" s="18" t="s">
        <v>89</v>
      </c>
      <c r="BK423" s="188">
        <f>ROUND(I423*H423,3)</f>
        <v>0</v>
      </c>
      <c r="BL423" s="18" t="s">
        <v>530</v>
      </c>
      <c r="BM423" s="187" t="s">
        <v>6902</v>
      </c>
    </row>
    <row r="424" spans="1:65" s="13" customFormat="1" ht="20.399999999999999">
      <c r="B424" s="189"/>
      <c r="D424" s="190" t="s">
        <v>532</v>
      </c>
      <c r="E424" s="191" t="s">
        <v>1</v>
      </c>
      <c r="F424" s="192" t="s">
        <v>1708</v>
      </c>
      <c r="H424" s="193">
        <v>654.95399999999995</v>
      </c>
      <c r="I424" s="194"/>
      <c r="L424" s="189"/>
      <c r="M424" s="195"/>
      <c r="N424" s="196"/>
      <c r="O424" s="196"/>
      <c r="P424" s="196"/>
      <c r="Q424" s="196"/>
      <c r="R424" s="196"/>
      <c r="S424" s="196"/>
      <c r="T424" s="197"/>
      <c r="AT424" s="191" t="s">
        <v>532</v>
      </c>
      <c r="AU424" s="191" t="s">
        <v>89</v>
      </c>
      <c r="AV424" s="13" t="s">
        <v>89</v>
      </c>
      <c r="AW424" s="13" t="s">
        <v>30</v>
      </c>
      <c r="AX424" s="13" t="s">
        <v>76</v>
      </c>
      <c r="AY424" s="191" t="s">
        <v>524</v>
      </c>
    </row>
    <row r="425" spans="1:65" s="13" customFormat="1">
      <c r="B425" s="189"/>
      <c r="D425" s="190" t="s">
        <v>532</v>
      </c>
      <c r="E425" s="191" t="s">
        <v>1</v>
      </c>
      <c r="F425" s="192" t="s">
        <v>433</v>
      </c>
      <c r="H425" s="193">
        <v>18.216999999999999</v>
      </c>
      <c r="I425" s="194"/>
      <c r="L425" s="189"/>
      <c r="M425" s="195"/>
      <c r="N425" s="196"/>
      <c r="O425" s="196"/>
      <c r="P425" s="196"/>
      <c r="Q425" s="196"/>
      <c r="R425" s="196"/>
      <c r="S425" s="196"/>
      <c r="T425" s="197"/>
      <c r="AT425" s="191" t="s">
        <v>532</v>
      </c>
      <c r="AU425" s="191" t="s">
        <v>89</v>
      </c>
      <c r="AV425" s="13" t="s">
        <v>89</v>
      </c>
      <c r="AW425" s="13" t="s">
        <v>30</v>
      </c>
      <c r="AX425" s="13" t="s">
        <v>76</v>
      </c>
      <c r="AY425" s="191" t="s">
        <v>524</v>
      </c>
    </row>
    <row r="426" spans="1:65" s="16" customFormat="1">
      <c r="B426" s="213"/>
      <c r="D426" s="190" t="s">
        <v>532</v>
      </c>
      <c r="E426" s="214" t="s">
        <v>1</v>
      </c>
      <c r="F426" s="215" t="s">
        <v>590</v>
      </c>
      <c r="H426" s="216">
        <v>673.17100000000005</v>
      </c>
      <c r="I426" s="217"/>
      <c r="L426" s="213"/>
      <c r="M426" s="218"/>
      <c r="N426" s="219"/>
      <c r="O426" s="219"/>
      <c r="P426" s="219"/>
      <c r="Q426" s="219"/>
      <c r="R426" s="219"/>
      <c r="S426" s="219"/>
      <c r="T426" s="220"/>
      <c r="AT426" s="214" t="s">
        <v>532</v>
      </c>
      <c r="AU426" s="214" t="s">
        <v>89</v>
      </c>
      <c r="AV426" s="16" t="s">
        <v>530</v>
      </c>
      <c r="AW426" s="16" t="s">
        <v>30</v>
      </c>
      <c r="AX426" s="16" t="s">
        <v>83</v>
      </c>
      <c r="AY426" s="214" t="s">
        <v>524</v>
      </c>
    </row>
    <row r="427" spans="1:65" s="2" customFormat="1" ht="21.75" customHeight="1">
      <c r="A427" s="35"/>
      <c r="B427" s="144"/>
      <c r="C427" s="176" t="s">
        <v>408</v>
      </c>
      <c r="D427" s="176" t="s">
        <v>526</v>
      </c>
      <c r="E427" s="177" t="s">
        <v>1710</v>
      </c>
      <c r="F427" s="178" t="s">
        <v>1711</v>
      </c>
      <c r="G427" s="179" t="s">
        <v>529</v>
      </c>
      <c r="H427" s="180">
        <v>18.216999999999999</v>
      </c>
      <c r="I427" s="181"/>
      <c r="J427" s="180">
        <f>ROUND(I427*H427,3)</f>
        <v>0</v>
      </c>
      <c r="K427" s="182"/>
      <c r="L427" s="36"/>
      <c r="M427" s="183" t="s">
        <v>1</v>
      </c>
      <c r="N427" s="184" t="s">
        <v>42</v>
      </c>
      <c r="O427" s="61"/>
      <c r="P427" s="185">
        <f>O427*H427</f>
        <v>0</v>
      </c>
      <c r="Q427" s="185">
        <v>4.15E-3</v>
      </c>
      <c r="R427" s="185">
        <f>Q427*H427</f>
        <v>7.5600550000000002E-2</v>
      </c>
      <c r="S427" s="185">
        <v>0</v>
      </c>
      <c r="T427" s="186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7" t="s">
        <v>530</v>
      </c>
      <c r="AT427" s="187" t="s">
        <v>526</v>
      </c>
      <c r="AU427" s="187" t="s">
        <v>89</v>
      </c>
      <c r="AY427" s="18" t="s">
        <v>524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89</v>
      </c>
      <c r="BK427" s="188">
        <f>ROUND(I427*H427,3)</f>
        <v>0</v>
      </c>
      <c r="BL427" s="18" t="s">
        <v>530</v>
      </c>
      <c r="BM427" s="187" t="s">
        <v>1712</v>
      </c>
    </row>
    <row r="428" spans="1:65" s="14" customFormat="1">
      <c r="B428" s="198"/>
      <c r="D428" s="190" t="s">
        <v>532</v>
      </c>
      <c r="E428" s="199" t="s">
        <v>1</v>
      </c>
      <c r="F428" s="200" t="s">
        <v>1713</v>
      </c>
      <c r="H428" s="199" t="s">
        <v>1</v>
      </c>
      <c r="I428" s="201"/>
      <c r="L428" s="198"/>
      <c r="M428" s="202"/>
      <c r="N428" s="203"/>
      <c r="O428" s="203"/>
      <c r="P428" s="203"/>
      <c r="Q428" s="203"/>
      <c r="R428" s="203"/>
      <c r="S428" s="203"/>
      <c r="T428" s="204"/>
      <c r="AT428" s="199" t="s">
        <v>532</v>
      </c>
      <c r="AU428" s="199" t="s">
        <v>89</v>
      </c>
      <c r="AV428" s="14" t="s">
        <v>83</v>
      </c>
      <c r="AW428" s="14" t="s">
        <v>30</v>
      </c>
      <c r="AX428" s="14" t="s">
        <v>76</v>
      </c>
      <c r="AY428" s="199" t="s">
        <v>524</v>
      </c>
    </row>
    <row r="429" spans="1:65" s="14" customFormat="1">
      <c r="B429" s="198"/>
      <c r="D429" s="190" t="s">
        <v>532</v>
      </c>
      <c r="E429" s="199" t="s">
        <v>1</v>
      </c>
      <c r="F429" s="200" t="s">
        <v>4836</v>
      </c>
      <c r="H429" s="199" t="s">
        <v>1</v>
      </c>
      <c r="I429" s="201"/>
      <c r="L429" s="198"/>
      <c r="M429" s="202"/>
      <c r="N429" s="203"/>
      <c r="O429" s="203"/>
      <c r="P429" s="203"/>
      <c r="Q429" s="203"/>
      <c r="R429" s="203"/>
      <c r="S429" s="203"/>
      <c r="T429" s="204"/>
      <c r="AT429" s="199" t="s">
        <v>532</v>
      </c>
      <c r="AU429" s="199" t="s">
        <v>89</v>
      </c>
      <c r="AV429" s="14" t="s">
        <v>83</v>
      </c>
      <c r="AW429" s="14" t="s">
        <v>30</v>
      </c>
      <c r="AX429" s="14" t="s">
        <v>76</v>
      </c>
      <c r="AY429" s="199" t="s">
        <v>524</v>
      </c>
    </row>
    <row r="430" spans="1:65" s="14" customFormat="1">
      <c r="B430" s="198"/>
      <c r="D430" s="190" t="s">
        <v>532</v>
      </c>
      <c r="E430" s="199" t="s">
        <v>1</v>
      </c>
      <c r="F430" s="200" t="s">
        <v>1652</v>
      </c>
      <c r="H430" s="199" t="s">
        <v>1</v>
      </c>
      <c r="I430" s="201"/>
      <c r="L430" s="198"/>
      <c r="M430" s="202"/>
      <c r="N430" s="203"/>
      <c r="O430" s="203"/>
      <c r="P430" s="203"/>
      <c r="Q430" s="203"/>
      <c r="R430" s="203"/>
      <c r="S430" s="203"/>
      <c r="T430" s="204"/>
      <c r="AT430" s="199" t="s">
        <v>532</v>
      </c>
      <c r="AU430" s="199" t="s">
        <v>89</v>
      </c>
      <c r="AV430" s="14" t="s">
        <v>83</v>
      </c>
      <c r="AW430" s="14" t="s">
        <v>30</v>
      </c>
      <c r="AX430" s="14" t="s">
        <v>76</v>
      </c>
      <c r="AY430" s="199" t="s">
        <v>524</v>
      </c>
    </row>
    <row r="431" spans="1:65" s="13" customFormat="1">
      <c r="B431" s="189"/>
      <c r="D431" s="190" t="s">
        <v>532</v>
      </c>
      <c r="E431" s="191" t="s">
        <v>1</v>
      </c>
      <c r="F431" s="192" t="s">
        <v>6903</v>
      </c>
      <c r="H431" s="193">
        <v>2.601</v>
      </c>
      <c r="I431" s="194"/>
      <c r="L431" s="189"/>
      <c r="M431" s="195"/>
      <c r="N431" s="196"/>
      <c r="O431" s="196"/>
      <c r="P431" s="196"/>
      <c r="Q431" s="196"/>
      <c r="R431" s="196"/>
      <c r="S431" s="196"/>
      <c r="T431" s="197"/>
      <c r="AT431" s="191" t="s">
        <v>532</v>
      </c>
      <c r="AU431" s="191" t="s">
        <v>89</v>
      </c>
      <c r="AV431" s="13" t="s">
        <v>89</v>
      </c>
      <c r="AW431" s="13" t="s">
        <v>30</v>
      </c>
      <c r="AX431" s="13" t="s">
        <v>76</v>
      </c>
      <c r="AY431" s="191" t="s">
        <v>524</v>
      </c>
    </row>
    <row r="432" spans="1:65" s="14" customFormat="1">
      <c r="B432" s="198"/>
      <c r="D432" s="190" t="s">
        <v>532</v>
      </c>
      <c r="E432" s="199" t="s">
        <v>1</v>
      </c>
      <c r="F432" s="200" t="s">
        <v>1673</v>
      </c>
      <c r="H432" s="199" t="s">
        <v>1</v>
      </c>
      <c r="I432" s="201"/>
      <c r="L432" s="198"/>
      <c r="M432" s="202"/>
      <c r="N432" s="203"/>
      <c r="O432" s="203"/>
      <c r="P432" s="203"/>
      <c r="Q432" s="203"/>
      <c r="R432" s="203"/>
      <c r="S432" s="203"/>
      <c r="T432" s="204"/>
      <c r="AT432" s="199" t="s">
        <v>532</v>
      </c>
      <c r="AU432" s="199" t="s">
        <v>89</v>
      </c>
      <c r="AV432" s="14" t="s">
        <v>83</v>
      </c>
      <c r="AW432" s="14" t="s">
        <v>30</v>
      </c>
      <c r="AX432" s="14" t="s">
        <v>76</v>
      </c>
      <c r="AY432" s="199" t="s">
        <v>524</v>
      </c>
    </row>
    <row r="433" spans="1:65" s="13" customFormat="1" ht="20.399999999999999">
      <c r="B433" s="189"/>
      <c r="D433" s="190" t="s">
        <v>532</v>
      </c>
      <c r="E433" s="191" t="s">
        <v>1</v>
      </c>
      <c r="F433" s="192" t="s">
        <v>6904</v>
      </c>
      <c r="H433" s="193">
        <v>8.4689999999999994</v>
      </c>
      <c r="I433" s="194"/>
      <c r="L433" s="189"/>
      <c r="M433" s="195"/>
      <c r="N433" s="196"/>
      <c r="O433" s="196"/>
      <c r="P433" s="196"/>
      <c r="Q433" s="196"/>
      <c r="R433" s="196"/>
      <c r="S433" s="196"/>
      <c r="T433" s="197"/>
      <c r="AT433" s="191" t="s">
        <v>532</v>
      </c>
      <c r="AU433" s="191" t="s">
        <v>89</v>
      </c>
      <c r="AV433" s="13" t="s">
        <v>89</v>
      </c>
      <c r="AW433" s="13" t="s">
        <v>30</v>
      </c>
      <c r="AX433" s="13" t="s">
        <v>76</v>
      </c>
      <c r="AY433" s="191" t="s">
        <v>524</v>
      </c>
    </row>
    <row r="434" spans="1:65" s="14" customFormat="1">
      <c r="B434" s="198"/>
      <c r="D434" s="190" t="s">
        <v>532</v>
      </c>
      <c r="E434" s="199" t="s">
        <v>1</v>
      </c>
      <c r="F434" s="200" t="s">
        <v>1683</v>
      </c>
      <c r="H434" s="199" t="s">
        <v>1</v>
      </c>
      <c r="I434" s="201"/>
      <c r="L434" s="198"/>
      <c r="M434" s="202"/>
      <c r="N434" s="203"/>
      <c r="O434" s="203"/>
      <c r="P434" s="203"/>
      <c r="Q434" s="203"/>
      <c r="R434" s="203"/>
      <c r="S434" s="203"/>
      <c r="T434" s="204"/>
      <c r="AT434" s="199" t="s">
        <v>532</v>
      </c>
      <c r="AU434" s="199" t="s">
        <v>89</v>
      </c>
      <c r="AV434" s="14" t="s">
        <v>83</v>
      </c>
      <c r="AW434" s="14" t="s">
        <v>30</v>
      </c>
      <c r="AX434" s="14" t="s">
        <v>76</v>
      </c>
      <c r="AY434" s="199" t="s">
        <v>524</v>
      </c>
    </row>
    <row r="435" spans="1:65" s="13" customFormat="1" ht="20.399999999999999">
      <c r="B435" s="189"/>
      <c r="D435" s="190" t="s">
        <v>532</v>
      </c>
      <c r="E435" s="191" t="s">
        <v>1</v>
      </c>
      <c r="F435" s="192" t="s">
        <v>6905</v>
      </c>
      <c r="H435" s="193">
        <v>6.1390000000000002</v>
      </c>
      <c r="I435" s="194"/>
      <c r="L435" s="189"/>
      <c r="M435" s="195"/>
      <c r="N435" s="196"/>
      <c r="O435" s="196"/>
      <c r="P435" s="196"/>
      <c r="Q435" s="196"/>
      <c r="R435" s="196"/>
      <c r="S435" s="196"/>
      <c r="T435" s="197"/>
      <c r="AT435" s="191" t="s">
        <v>532</v>
      </c>
      <c r="AU435" s="191" t="s">
        <v>89</v>
      </c>
      <c r="AV435" s="13" t="s">
        <v>89</v>
      </c>
      <c r="AW435" s="13" t="s">
        <v>30</v>
      </c>
      <c r="AX435" s="13" t="s">
        <v>76</v>
      </c>
      <c r="AY435" s="191" t="s">
        <v>524</v>
      </c>
    </row>
    <row r="436" spans="1:65" s="15" customFormat="1">
      <c r="B436" s="205"/>
      <c r="D436" s="190" t="s">
        <v>532</v>
      </c>
      <c r="E436" s="206" t="s">
        <v>1</v>
      </c>
      <c r="F436" s="207" t="s">
        <v>589</v>
      </c>
      <c r="H436" s="208">
        <v>17.209</v>
      </c>
      <c r="I436" s="209"/>
      <c r="L436" s="205"/>
      <c r="M436" s="210"/>
      <c r="N436" s="211"/>
      <c r="O436" s="211"/>
      <c r="P436" s="211"/>
      <c r="Q436" s="211"/>
      <c r="R436" s="211"/>
      <c r="S436" s="211"/>
      <c r="T436" s="212"/>
      <c r="AT436" s="206" t="s">
        <v>532</v>
      </c>
      <c r="AU436" s="206" t="s">
        <v>89</v>
      </c>
      <c r="AV436" s="15" t="s">
        <v>537</v>
      </c>
      <c r="AW436" s="15" t="s">
        <v>30</v>
      </c>
      <c r="AX436" s="15" t="s">
        <v>76</v>
      </c>
      <c r="AY436" s="206" t="s">
        <v>524</v>
      </c>
    </row>
    <row r="437" spans="1:65" s="14" customFormat="1">
      <c r="B437" s="198"/>
      <c r="D437" s="190" t="s">
        <v>532</v>
      </c>
      <c r="E437" s="199" t="s">
        <v>1</v>
      </c>
      <c r="F437" s="200" t="s">
        <v>6906</v>
      </c>
      <c r="H437" s="199" t="s">
        <v>1</v>
      </c>
      <c r="I437" s="201"/>
      <c r="L437" s="198"/>
      <c r="M437" s="202"/>
      <c r="N437" s="203"/>
      <c r="O437" s="203"/>
      <c r="P437" s="203"/>
      <c r="Q437" s="203"/>
      <c r="R437" s="203"/>
      <c r="S437" s="203"/>
      <c r="T437" s="204"/>
      <c r="AT437" s="199" t="s">
        <v>532</v>
      </c>
      <c r="AU437" s="199" t="s">
        <v>89</v>
      </c>
      <c r="AV437" s="14" t="s">
        <v>83</v>
      </c>
      <c r="AW437" s="14" t="s">
        <v>30</v>
      </c>
      <c r="AX437" s="14" t="s">
        <v>76</v>
      </c>
      <c r="AY437" s="199" t="s">
        <v>524</v>
      </c>
    </row>
    <row r="438" spans="1:65" s="14" customFormat="1">
      <c r="B438" s="198"/>
      <c r="D438" s="190" t="s">
        <v>532</v>
      </c>
      <c r="E438" s="199" t="s">
        <v>1</v>
      </c>
      <c r="F438" s="200" t="s">
        <v>4836</v>
      </c>
      <c r="H438" s="199" t="s">
        <v>1</v>
      </c>
      <c r="I438" s="201"/>
      <c r="L438" s="198"/>
      <c r="M438" s="202"/>
      <c r="N438" s="203"/>
      <c r="O438" s="203"/>
      <c r="P438" s="203"/>
      <c r="Q438" s="203"/>
      <c r="R438" s="203"/>
      <c r="S438" s="203"/>
      <c r="T438" s="204"/>
      <c r="AT438" s="199" t="s">
        <v>532</v>
      </c>
      <c r="AU438" s="199" t="s">
        <v>89</v>
      </c>
      <c r="AV438" s="14" t="s">
        <v>83</v>
      </c>
      <c r="AW438" s="14" t="s">
        <v>30</v>
      </c>
      <c r="AX438" s="14" t="s">
        <v>76</v>
      </c>
      <c r="AY438" s="199" t="s">
        <v>524</v>
      </c>
    </row>
    <row r="439" spans="1:65" s="14" customFormat="1">
      <c r="B439" s="198"/>
      <c r="D439" s="190" t="s">
        <v>532</v>
      </c>
      <c r="E439" s="199" t="s">
        <v>1</v>
      </c>
      <c r="F439" s="200" t="s">
        <v>6900</v>
      </c>
      <c r="H439" s="199" t="s">
        <v>1</v>
      </c>
      <c r="I439" s="201"/>
      <c r="L439" s="198"/>
      <c r="M439" s="202"/>
      <c r="N439" s="203"/>
      <c r="O439" s="203"/>
      <c r="P439" s="203"/>
      <c r="Q439" s="203"/>
      <c r="R439" s="203"/>
      <c r="S439" s="203"/>
      <c r="T439" s="204"/>
      <c r="AT439" s="199" t="s">
        <v>532</v>
      </c>
      <c r="AU439" s="199" t="s">
        <v>89</v>
      </c>
      <c r="AV439" s="14" t="s">
        <v>83</v>
      </c>
      <c r="AW439" s="14" t="s">
        <v>30</v>
      </c>
      <c r="AX439" s="14" t="s">
        <v>76</v>
      </c>
      <c r="AY439" s="199" t="s">
        <v>524</v>
      </c>
    </row>
    <row r="440" spans="1:65" s="13" customFormat="1">
      <c r="B440" s="189"/>
      <c r="D440" s="190" t="s">
        <v>532</v>
      </c>
      <c r="E440" s="191" t="s">
        <v>1</v>
      </c>
      <c r="F440" s="192" t="s">
        <v>6907</v>
      </c>
      <c r="H440" s="193">
        <v>1.008</v>
      </c>
      <c r="I440" s="194"/>
      <c r="L440" s="189"/>
      <c r="M440" s="195"/>
      <c r="N440" s="196"/>
      <c r="O440" s="196"/>
      <c r="P440" s="196"/>
      <c r="Q440" s="196"/>
      <c r="R440" s="196"/>
      <c r="S440" s="196"/>
      <c r="T440" s="197"/>
      <c r="AT440" s="191" t="s">
        <v>532</v>
      </c>
      <c r="AU440" s="191" t="s">
        <v>89</v>
      </c>
      <c r="AV440" s="13" t="s">
        <v>89</v>
      </c>
      <c r="AW440" s="13" t="s">
        <v>30</v>
      </c>
      <c r="AX440" s="13" t="s">
        <v>76</v>
      </c>
      <c r="AY440" s="191" t="s">
        <v>524</v>
      </c>
    </row>
    <row r="441" spans="1:65" s="15" customFormat="1">
      <c r="B441" s="205"/>
      <c r="D441" s="190" t="s">
        <v>532</v>
      </c>
      <c r="E441" s="206" t="s">
        <v>1</v>
      </c>
      <c r="F441" s="207" t="s">
        <v>589</v>
      </c>
      <c r="H441" s="208">
        <v>1.008</v>
      </c>
      <c r="I441" s="209"/>
      <c r="L441" s="205"/>
      <c r="M441" s="210"/>
      <c r="N441" s="211"/>
      <c r="O441" s="211"/>
      <c r="P441" s="211"/>
      <c r="Q441" s="211"/>
      <c r="R441" s="211"/>
      <c r="S441" s="211"/>
      <c r="T441" s="212"/>
      <c r="AT441" s="206" t="s">
        <v>532</v>
      </c>
      <c r="AU441" s="206" t="s">
        <v>89</v>
      </c>
      <c r="AV441" s="15" t="s">
        <v>537</v>
      </c>
      <c r="AW441" s="15" t="s">
        <v>30</v>
      </c>
      <c r="AX441" s="15" t="s">
        <v>76</v>
      </c>
      <c r="AY441" s="206" t="s">
        <v>524</v>
      </c>
    </row>
    <row r="442" spans="1:65" s="16" customFormat="1">
      <c r="B442" s="213"/>
      <c r="D442" s="190" t="s">
        <v>532</v>
      </c>
      <c r="E442" s="214" t="s">
        <v>433</v>
      </c>
      <c r="F442" s="215" t="s">
        <v>590</v>
      </c>
      <c r="H442" s="216">
        <v>18.216999999999999</v>
      </c>
      <c r="I442" s="217"/>
      <c r="L442" s="213"/>
      <c r="M442" s="218"/>
      <c r="N442" s="219"/>
      <c r="O442" s="219"/>
      <c r="P442" s="219"/>
      <c r="Q442" s="219"/>
      <c r="R442" s="219"/>
      <c r="S442" s="219"/>
      <c r="T442" s="220"/>
      <c r="AT442" s="214" t="s">
        <v>532</v>
      </c>
      <c r="AU442" s="214" t="s">
        <v>89</v>
      </c>
      <c r="AV442" s="16" t="s">
        <v>530</v>
      </c>
      <c r="AW442" s="16" t="s">
        <v>30</v>
      </c>
      <c r="AX442" s="16" t="s">
        <v>83</v>
      </c>
      <c r="AY442" s="214" t="s">
        <v>524</v>
      </c>
    </row>
    <row r="443" spans="1:65" s="2" customFormat="1" ht="55.5" customHeight="1">
      <c r="A443" s="35"/>
      <c r="B443" s="144"/>
      <c r="C443" s="176" t="s">
        <v>691</v>
      </c>
      <c r="D443" s="176" t="s">
        <v>526</v>
      </c>
      <c r="E443" s="177" t="s">
        <v>1760</v>
      </c>
      <c r="F443" s="178" t="s">
        <v>1761</v>
      </c>
      <c r="G443" s="179" t="s">
        <v>529</v>
      </c>
      <c r="H443" s="180">
        <v>48.154000000000003</v>
      </c>
      <c r="I443" s="181"/>
      <c r="J443" s="180">
        <f>ROUND(I443*H443,3)</f>
        <v>0</v>
      </c>
      <c r="K443" s="182"/>
      <c r="L443" s="36"/>
      <c r="M443" s="183" t="s">
        <v>1</v>
      </c>
      <c r="N443" s="184" t="s">
        <v>42</v>
      </c>
      <c r="O443" s="61"/>
      <c r="P443" s="185">
        <f>O443*H443</f>
        <v>0</v>
      </c>
      <c r="Q443" s="185">
        <v>2.2700000000000001E-2</v>
      </c>
      <c r="R443" s="185">
        <f>Q443*H443</f>
        <v>1.0930958000000002</v>
      </c>
      <c r="S443" s="185">
        <v>0</v>
      </c>
      <c r="T443" s="186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7" t="s">
        <v>530</v>
      </c>
      <c r="AT443" s="187" t="s">
        <v>526</v>
      </c>
      <c r="AU443" s="187" t="s">
        <v>89</v>
      </c>
      <c r="AY443" s="18" t="s">
        <v>524</v>
      </c>
      <c r="BE443" s="105">
        <f>IF(N443="základná",J443,0)</f>
        <v>0</v>
      </c>
      <c r="BF443" s="105">
        <f>IF(N443="znížená",J443,0)</f>
        <v>0</v>
      </c>
      <c r="BG443" s="105">
        <f>IF(N443="zákl. prenesená",J443,0)</f>
        <v>0</v>
      </c>
      <c r="BH443" s="105">
        <f>IF(N443="zníž. prenesená",J443,0)</f>
        <v>0</v>
      </c>
      <c r="BI443" s="105">
        <f>IF(N443="nulová",J443,0)</f>
        <v>0</v>
      </c>
      <c r="BJ443" s="18" t="s">
        <v>89</v>
      </c>
      <c r="BK443" s="188">
        <f>ROUND(I443*H443,3)</f>
        <v>0</v>
      </c>
      <c r="BL443" s="18" t="s">
        <v>530</v>
      </c>
      <c r="BM443" s="187" t="s">
        <v>1762</v>
      </c>
    </row>
    <row r="444" spans="1:65" s="14" customFormat="1">
      <c r="B444" s="198"/>
      <c r="D444" s="190" t="s">
        <v>532</v>
      </c>
      <c r="E444" s="199" t="s">
        <v>1</v>
      </c>
      <c r="F444" s="200" t="s">
        <v>4836</v>
      </c>
      <c r="H444" s="199" t="s">
        <v>1</v>
      </c>
      <c r="I444" s="201"/>
      <c r="L444" s="198"/>
      <c r="M444" s="202"/>
      <c r="N444" s="203"/>
      <c r="O444" s="203"/>
      <c r="P444" s="203"/>
      <c r="Q444" s="203"/>
      <c r="R444" s="203"/>
      <c r="S444" s="203"/>
      <c r="T444" s="204"/>
      <c r="AT444" s="199" t="s">
        <v>532</v>
      </c>
      <c r="AU444" s="199" t="s">
        <v>89</v>
      </c>
      <c r="AV444" s="14" t="s">
        <v>83</v>
      </c>
      <c r="AW444" s="14" t="s">
        <v>30</v>
      </c>
      <c r="AX444" s="14" t="s">
        <v>76</v>
      </c>
      <c r="AY444" s="199" t="s">
        <v>524</v>
      </c>
    </row>
    <row r="445" spans="1:65" s="14" customFormat="1">
      <c r="B445" s="198"/>
      <c r="D445" s="190" t="s">
        <v>532</v>
      </c>
      <c r="E445" s="199" t="s">
        <v>1</v>
      </c>
      <c r="F445" s="200" t="s">
        <v>6908</v>
      </c>
      <c r="H445" s="199" t="s">
        <v>1</v>
      </c>
      <c r="I445" s="201"/>
      <c r="L445" s="198"/>
      <c r="M445" s="202"/>
      <c r="N445" s="203"/>
      <c r="O445" s="203"/>
      <c r="P445" s="203"/>
      <c r="Q445" s="203"/>
      <c r="R445" s="203"/>
      <c r="S445" s="203"/>
      <c r="T445" s="204"/>
      <c r="AT445" s="199" t="s">
        <v>532</v>
      </c>
      <c r="AU445" s="199" t="s">
        <v>89</v>
      </c>
      <c r="AV445" s="14" t="s">
        <v>83</v>
      </c>
      <c r="AW445" s="14" t="s">
        <v>30</v>
      </c>
      <c r="AX445" s="14" t="s">
        <v>76</v>
      </c>
      <c r="AY445" s="199" t="s">
        <v>524</v>
      </c>
    </row>
    <row r="446" spans="1:65" s="13" customFormat="1">
      <c r="B446" s="189"/>
      <c r="D446" s="190" t="s">
        <v>532</v>
      </c>
      <c r="E446" s="191" t="s">
        <v>1</v>
      </c>
      <c r="F446" s="192" t="s">
        <v>6909</v>
      </c>
      <c r="H446" s="193">
        <v>48.154000000000003</v>
      </c>
      <c r="I446" s="194"/>
      <c r="L446" s="189"/>
      <c r="M446" s="195"/>
      <c r="N446" s="196"/>
      <c r="O446" s="196"/>
      <c r="P446" s="196"/>
      <c r="Q446" s="196"/>
      <c r="R446" s="196"/>
      <c r="S446" s="196"/>
      <c r="T446" s="197"/>
      <c r="AT446" s="191" t="s">
        <v>532</v>
      </c>
      <c r="AU446" s="191" t="s">
        <v>89</v>
      </c>
      <c r="AV446" s="13" t="s">
        <v>89</v>
      </c>
      <c r="AW446" s="13" t="s">
        <v>30</v>
      </c>
      <c r="AX446" s="13" t="s">
        <v>76</v>
      </c>
      <c r="AY446" s="191" t="s">
        <v>524</v>
      </c>
    </row>
    <row r="447" spans="1:65" s="15" customFormat="1">
      <c r="B447" s="205"/>
      <c r="D447" s="190" t="s">
        <v>532</v>
      </c>
      <c r="E447" s="206" t="s">
        <v>6910</v>
      </c>
      <c r="F447" s="207" t="s">
        <v>589</v>
      </c>
      <c r="H447" s="208">
        <v>48.154000000000003</v>
      </c>
      <c r="I447" s="209"/>
      <c r="L447" s="205"/>
      <c r="M447" s="210"/>
      <c r="N447" s="211"/>
      <c r="O447" s="211"/>
      <c r="P447" s="211"/>
      <c r="Q447" s="211"/>
      <c r="R447" s="211"/>
      <c r="S447" s="211"/>
      <c r="T447" s="212"/>
      <c r="AT447" s="206" t="s">
        <v>532</v>
      </c>
      <c r="AU447" s="206" t="s">
        <v>89</v>
      </c>
      <c r="AV447" s="15" t="s">
        <v>537</v>
      </c>
      <c r="AW447" s="15" t="s">
        <v>30</v>
      </c>
      <c r="AX447" s="15" t="s">
        <v>76</v>
      </c>
      <c r="AY447" s="206" t="s">
        <v>524</v>
      </c>
    </row>
    <row r="448" spans="1:65" s="16" customFormat="1">
      <c r="B448" s="213"/>
      <c r="D448" s="190" t="s">
        <v>532</v>
      </c>
      <c r="E448" s="214" t="s">
        <v>271</v>
      </c>
      <c r="F448" s="215" t="s">
        <v>590</v>
      </c>
      <c r="H448" s="216">
        <v>48.154000000000003</v>
      </c>
      <c r="I448" s="217"/>
      <c r="L448" s="213"/>
      <c r="M448" s="218"/>
      <c r="N448" s="219"/>
      <c r="O448" s="219"/>
      <c r="P448" s="219"/>
      <c r="Q448" s="219"/>
      <c r="R448" s="219"/>
      <c r="S448" s="219"/>
      <c r="T448" s="220"/>
      <c r="AT448" s="214" t="s">
        <v>532</v>
      </c>
      <c r="AU448" s="214" t="s">
        <v>89</v>
      </c>
      <c r="AV448" s="16" t="s">
        <v>530</v>
      </c>
      <c r="AW448" s="16" t="s">
        <v>30</v>
      </c>
      <c r="AX448" s="16" t="s">
        <v>83</v>
      </c>
      <c r="AY448" s="214" t="s">
        <v>524</v>
      </c>
    </row>
    <row r="449" spans="1:65" s="2" customFormat="1" ht="66.75" customHeight="1">
      <c r="A449" s="35"/>
      <c r="B449" s="144"/>
      <c r="C449" s="176" t="s">
        <v>696</v>
      </c>
      <c r="D449" s="176" t="s">
        <v>526</v>
      </c>
      <c r="E449" s="177" t="s">
        <v>1788</v>
      </c>
      <c r="F449" s="178" t="s">
        <v>1789</v>
      </c>
      <c r="G449" s="179" t="s">
        <v>529</v>
      </c>
      <c r="H449" s="180">
        <v>605.01099999999997</v>
      </c>
      <c r="I449" s="181"/>
      <c r="J449" s="180">
        <f>ROUND(I449*H449,3)</f>
        <v>0</v>
      </c>
      <c r="K449" s="182"/>
      <c r="L449" s="36"/>
      <c r="M449" s="183" t="s">
        <v>1</v>
      </c>
      <c r="N449" s="184" t="s">
        <v>42</v>
      </c>
      <c r="O449" s="61"/>
      <c r="P449" s="185">
        <f>O449*H449</f>
        <v>0</v>
      </c>
      <c r="Q449" s="185">
        <v>3.737E-2</v>
      </c>
      <c r="R449" s="185">
        <f>Q449*H449</f>
        <v>22.609261069999999</v>
      </c>
      <c r="S449" s="185">
        <v>0</v>
      </c>
      <c r="T449" s="186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87" t="s">
        <v>530</v>
      </c>
      <c r="AT449" s="187" t="s">
        <v>526</v>
      </c>
      <c r="AU449" s="187" t="s">
        <v>89</v>
      </c>
      <c r="AY449" s="18" t="s">
        <v>524</v>
      </c>
      <c r="BE449" s="105">
        <f>IF(N449="základná",J449,0)</f>
        <v>0</v>
      </c>
      <c r="BF449" s="105">
        <f>IF(N449="znížená",J449,0)</f>
        <v>0</v>
      </c>
      <c r="BG449" s="105">
        <f>IF(N449="zákl. prenesená",J449,0)</f>
        <v>0</v>
      </c>
      <c r="BH449" s="105">
        <f>IF(N449="zníž. prenesená",J449,0)</f>
        <v>0</v>
      </c>
      <c r="BI449" s="105">
        <f>IF(N449="nulová",J449,0)</f>
        <v>0</v>
      </c>
      <c r="BJ449" s="18" t="s">
        <v>89</v>
      </c>
      <c r="BK449" s="188">
        <f>ROUND(I449*H449,3)</f>
        <v>0</v>
      </c>
      <c r="BL449" s="18" t="s">
        <v>530</v>
      </c>
      <c r="BM449" s="187" t="s">
        <v>1790</v>
      </c>
    </row>
    <row r="450" spans="1:65" s="14" customFormat="1">
      <c r="B450" s="198"/>
      <c r="D450" s="190" t="s">
        <v>532</v>
      </c>
      <c r="E450" s="199" t="s">
        <v>1</v>
      </c>
      <c r="F450" s="200" t="s">
        <v>4836</v>
      </c>
      <c r="H450" s="199" t="s">
        <v>1</v>
      </c>
      <c r="I450" s="201"/>
      <c r="L450" s="198"/>
      <c r="M450" s="202"/>
      <c r="N450" s="203"/>
      <c r="O450" s="203"/>
      <c r="P450" s="203"/>
      <c r="Q450" s="203"/>
      <c r="R450" s="203"/>
      <c r="S450" s="203"/>
      <c r="T450" s="204"/>
      <c r="AT450" s="199" t="s">
        <v>532</v>
      </c>
      <c r="AU450" s="199" t="s">
        <v>89</v>
      </c>
      <c r="AV450" s="14" t="s">
        <v>83</v>
      </c>
      <c r="AW450" s="14" t="s">
        <v>30</v>
      </c>
      <c r="AX450" s="14" t="s">
        <v>76</v>
      </c>
      <c r="AY450" s="199" t="s">
        <v>524</v>
      </c>
    </row>
    <row r="451" spans="1:65" s="14" customFormat="1">
      <c r="B451" s="198"/>
      <c r="D451" s="190" t="s">
        <v>532</v>
      </c>
      <c r="E451" s="199" t="s">
        <v>1</v>
      </c>
      <c r="F451" s="200" t="s">
        <v>1652</v>
      </c>
      <c r="H451" s="199" t="s">
        <v>1</v>
      </c>
      <c r="I451" s="201"/>
      <c r="L451" s="198"/>
      <c r="M451" s="202"/>
      <c r="N451" s="203"/>
      <c r="O451" s="203"/>
      <c r="P451" s="203"/>
      <c r="Q451" s="203"/>
      <c r="R451" s="203"/>
      <c r="S451" s="203"/>
      <c r="T451" s="204"/>
      <c r="AT451" s="199" t="s">
        <v>532</v>
      </c>
      <c r="AU451" s="199" t="s">
        <v>89</v>
      </c>
      <c r="AV451" s="14" t="s">
        <v>83</v>
      </c>
      <c r="AW451" s="14" t="s">
        <v>30</v>
      </c>
      <c r="AX451" s="14" t="s">
        <v>76</v>
      </c>
      <c r="AY451" s="199" t="s">
        <v>524</v>
      </c>
    </row>
    <row r="452" spans="1:65" s="13" customFormat="1">
      <c r="B452" s="189"/>
      <c r="D452" s="190" t="s">
        <v>532</v>
      </c>
      <c r="E452" s="191" t="s">
        <v>1</v>
      </c>
      <c r="F452" s="192" t="s">
        <v>6911</v>
      </c>
      <c r="H452" s="193">
        <v>33.637999999999998</v>
      </c>
      <c r="I452" s="194"/>
      <c r="L452" s="189"/>
      <c r="M452" s="195"/>
      <c r="N452" s="196"/>
      <c r="O452" s="196"/>
      <c r="P452" s="196"/>
      <c r="Q452" s="196"/>
      <c r="R452" s="196"/>
      <c r="S452" s="196"/>
      <c r="T452" s="197"/>
      <c r="AT452" s="191" t="s">
        <v>532</v>
      </c>
      <c r="AU452" s="191" t="s">
        <v>89</v>
      </c>
      <c r="AV452" s="13" t="s">
        <v>89</v>
      </c>
      <c r="AW452" s="13" t="s">
        <v>30</v>
      </c>
      <c r="AX452" s="13" t="s">
        <v>76</v>
      </c>
      <c r="AY452" s="191" t="s">
        <v>524</v>
      </c>
    </row>
    <row r="453" spans="1:65" s="13" customFormat="1">
      <c r="B453" s="189"/>
      <c r="D453" s="190" t="s">
        <v>532</v>
      </c>
      <c r="E453" s="191" t="s">
        <v>1</v>
      </c>
      <c r="F453" s="192" t="s">
        <v>6912</v>
      </c>
      <c r="H453" s="193">
        <v>32.651000000000003</v>
      </c>
      <c r="I453" s="194"/>
      <c r="L453" s="189"/>
      <c r="M453" s="195"/>
      <c r="N453" s="196"/>
      <c r="O453" s="196"/>
      <c r="P453" s="196"/>
      <c r="Q453" s="196"/>
      <c r="R453" s="196"/>
      <c r="S453" s="196"/>
      <c r="T453" s="197"/>
      <c r="AT453" s="191" t="s">
        <v>532</v>
      </c>
      <c r="AU453" s="191" t="s">
        <v>89</v>
      </c>
      <c r="AV453" s="13" t="s">
        <v>89</v>
      </c>
      <c r="AW453" s="13" t="s">
        <v>30</v>
      </c>
      <c r="AX453" s="13" t="s">
        <v>76</v>
      </c>
      <c r="AY453" s="191" t="s">
        <v>524</v>
      </c>
    </row>
    <row r="454" spans="1:65" s="13" customFormat="1">
      <c r="B454" s="189"/>
      <c r="D454" s="190" t="s">
        <v>532</v>
      </c>
      <c r="E454" s="191" t="s">
        <v>1</v>
      </c>
      <c r="F454" s="192" t="s">
        <v>6913</v>
      </c>
      <c r="H454" s="193">
        <v>135.04900000000001</v>
      </c>
      <c r="I454" s="194"/>
      <c r="L454" s="189"/>
      <c r="M454" s="195"/>
      <c r="N454" s="196"/>
      <c r="O454" s="196"/>
      <c r="P454" s="196"/>
      <c r="Q454" s="196"/>
      <c r="R454" s="196"/>
      <c r="S454" s="196"/>
      <c r="T454" s="197"/>
      <c r="AT454" s="191" t="s">
        <v>532</v>
      </c>
      <c r="AU454" s="191" t="s">
        <v>89</v>
      </c>
      <c r="AV454" s="13" t="s">
        <v>89</v>
      </c>
      <c r="AW454" s="13" t="s">
        <v>30</v>
      </c>
      <c r="AX454" s="13" t="s">
        <v>76</v>
      </c>
      <c r="AY454" s="191" t="s">
        <v>524</v>
      </c>
    </row>
    <row r="455" spans="1:65" s="13" customFormat="1">
      <c r="B455" s="189"/>
      <c r="D455" s="190" t="s">
        <v>532</v>
      </c>
      <c r="E455" s="191" t="s">
        <v>1</v>
      </c>
      <c r="F455" s="192" t="s">
        <v>6914</v>
      </c>
      <c r="H455" s="193">
        <v>-0.3</v>
      </c>
      <c r="I455" s="194"/>
      <c r="L455" s="189"/>
      <c r="M455" s="195"/>
      <c r="N455" s="196"/>
      <c r="O455" s="196"/>
      <c r="P455" s="196"/>
      <c r="Q455" s="196"/>
      <c r="R455" s="196"/>
      <c r="S455" s="196"/>
      <c r="T455" s="197"/>
      <c r="AT455" s="191" t="s">
        <v>532</v>
      </c>
      <c r="AU455" s="191" t="s">
        <v>89</v>
      </c>
      <c r="AV455" s="13" t="s">
        <v>89</v>
      </c>
      <c r="AW455" s="13" t="s">
        <v>30</v>
      </c>
      <c r="AX455" s="13" t="s">
        <v>76</v>
      </c>
      <c r="AY455" s="191" t="s">
        <v>524</v>
      </c>
    </row>
    <row r="456" spans="1:65" s="13" customFormat="1">
      <c r="B456" s="189"/>
      <c r="D456" s="190" t="s">
        <v>532</v>
      </c>
      <c r="E456" s="191" t="s">
        <v>1</v>
      </c>
      <c r="F456" s="192" t="s">
        <v>6915</v>
      </c>
      <c r="H456" s="193">
        <v>-11.07</v>
      </c>
      <c r="I456" s="194"/>
      <c r="L456" s="189"/>
      <c r="M456" s="195"/>
      <c r="N456" s="196"/>
      <c r="O456" s="196"/>
      <c r="P456" s="196"/>
      <c r="Q456" s="196"/>
      <c r="R456" s="196"/>
      <c r="S456" s="196"/>
      <c r="T456" s="197"/>
      <c r="AT456" s="191" t="s">
        <v>532</v>
      </c>
      <c r="AU456" s="191" t="s">
        <v>89</v>
      </c>
      <c r="AV456" s="13" t="s">
        <v>89</v>
      </c>
      <c r="AW456" s="13" t="s">
        <v>30</v>
      </c>
      <c r="AX456" s="13" t="s">
        <v>76</v>
      </c>
      <c r="AY456" s="191" t="s">
        <v>524</v>
      </c>
    </row>
    <row r="457" spans="1:65" s="13" customFormat="1">
      <c r="B457" s="189"/>
      <c r="D457" s="190" t="s">
        <v>532</v>
      </c>
      <c r="E457" s="191" t="s">
        <v>1</v>
      </c>
      <c r="F457" s="192" t="s">
        <v>6916</v>
      </c>
      <c r="H457" s="193">
        <v>17.498000000000001</v>
      </c>
      <c r="I457" s="194"/>
      <c r="L457" s="189"/>
      <c r="M457" s="195"/>
      <c r="N457" s="196"/>
      <c r="O457" s="196"/>
      <c r="P457" s="196"/>
      <c r="Q457" s="196"/>
      <c r="R457" s="196"/>
      <c r="S457" s="196"/>
      <c r="T457" s="197"/>
      <c r="AT457" s="191" t="s">
        <v>532</v>
      </c>
      <c r="AU457" s="191" t="s">
        <v>89</v>
      </c>
      <c r="AV457" s="13" t="s">
        <v>89</v>
      </c>
      <c r="AW457" s="13" t="s">
        <v>30</v>
      </c>
      <c r="AX457" s="13" t="s">
        <v>76</v>
      </c>
      <c r="AY457" s="191" t="s">
        <v>524</v>
      </c>
    </row>
    <row r="458" spans="1:65" s="14" customFormat="1">
      <c r="B458" s="198"/>
      <c r="D458" s="190" t="s">
        <v>532</v>
      </c>
      <c r="E458" s="199" t="s">
        <v>1</v>
      </c>
      <c r="F458" s="200" t="s">
        <v>1667</v>
      </c>
      <c r="H458" s="199" t="s">
        <v>1</v>
      </c>
      <c r="I458" s="201"/>
      <c r="L458" s="198"/>
      <c r="M458" s="202"/>
      <c r="N458" s="203"/>
      <c r="O458" s="203"/>
      <c r="P458" s="203"/>
      <c r="Q458" s="203"/>
      <c r="R458" s="203"/>
      <c r="S458" s="203"/>
      <c r="T458" s="204"/>
      <c r="AT458" s="199" t="s">
        <v>532</v>
      </c>
      <c r="AU458" s="199" t="s">
        <v>89</v>
      </c>
      <c r="AV458" s="14" t="s">
        <v>83</v>
      </c>
      <c r="AW458" s="14" t="s">
        <v>30</v>
      </c>
      <c r="AX458" s="14" t="s">
        <v>76</v>
      </c>
      <c r="AY458" s="199" t="s">
        <v>524</v>
      </c>
    </row>
    <row r="459" spans="1:65" s="13" customFormat="1">
      <c r="B459" s="189"/>
      <c r="D459" s="190" t="s">
        <v>532</v>
      </c>
      <c r="E459" s="191" t="s">
        <v>1</v>
      </c>
      <c r="F459" s="192" t="s">
        <v>6917</v>
      </c>
      <c r="H459" s="193">
        <v>17.457999999999998</v>
      </c>
      <c r="I459" s="194"/>
      <c r="L459" s="189"/>
      <c r="M459" s="195"/>
      <c r="N459" s="196"/>
      <c r="O459" s="196"/>
      <c r="P459" s="196"/>
      <c r="Q459" s="196"/>
      <c r="R459" s="196"/>
      <c r="S459" s="196"/>
      <c r="T459" s="197"/>
      <c r="AT459" s="191" t="s">
        <v>532</v>
      </c>
      <c r="AU459" s="191" t="s">
        <v>89</v>
      </c>
      <c r="AV459" s="13" t="s">
        <v>89</v>
      </c>
      <c r="AW459" s="13" t="s">
        <v>30</v>
      </c>
      <c r="AX459" s="13" t="s">
        <v>76</v>
      </c>
      <c r="AY459" s="191" t="s">
        <v>524</v>
      </c>
    </row>
    <row r="460" spans="1:65" s="13" customFormat="1">
      <c r="B460" s="189"/>
      <c r="D460" s="190" t="s">
        <v>532</v>
      </c>
      <c r="E460" s="191" t="s">
        <v>1</v>
      </c>
      <c r="F460" s="192" t="s">
        <v>6918</v>
      </c>
      <c r="H460" s="193">
        <v>1.0189999999999999</v>
      </c>
      <c r="I460" s="194"/>
      <c r="L460" s="189"/>
      <c r="M460" s="195"/>
      <c r="N460" s="196"/>
      <c r="O460" s="196"/>
      <c r="P460" s="196"/>
      <c r="Q460" s="196"/>
      <c r="R460" s="196"/>
      <c r="S460" s="196"/>
      <c r="T460" s="197"/>
      <c r="AT460" s="191" t="s">
        <v>532</v>
      </c>
      <c r="AU460" s="191" t="s">
        <v>89</v>
      </c>
      <c r="AV460" s="13" t="s">
        <v>89</v>
      </c>
      <c r="AW460" s="13" t="s">
        <v>30</v>
      </c>
      <c r="AX460" s="13" t="s">
        <v>76</v>
      </c>
      <c r="AY460" s="191" t="s">
        <v>524</v>
      </c>
    </row>
    <row r="461" spans="1:65" s="13" customFormat="1">
      <c r="B461" s="189"/>
      <c r="D461" s="190" t="s">
        <v>532</v>
      </c>
      <c r="E461" s="191" t="s">
        <v>1</v>
      </c>
      <c r="F461" s="192" t="s">
        <v>6917</v>
      </c>
      <c r="H461" s="193">
        <v>17.457999999999998</v>
      </c>
      <c r="I461" s="194"/>
      <c r="L461" s="189"/>
      <c r="M461" s="195"/>
      <c r="N461" s="196"/>
      <c r="O461" s="196"/>
      <c r="P461" s="196"/>
      <c r="Q461" s="196"/>
      <c r="R461" s="196"/>
      <c r="S461" s="196"/>
      <c r="T461" s="197"/>
      <c r="AT461" s="191" t="s">
        <v>532</v>
      </c>
      <c r="AU461" s="191" t="s">
        <v>89</v>
      </c>
      <c r="AV461" s="13" t="s">
        <v>89</v>
      </c>
      <c r="AW461" s="13" t="s">
        <v>30</v>
      </c>
      <c r="AX461" s="13" t="s">
        <v>76</v>
      </c>
      <c r="AY461" s="191" t="s">
        <v>524</v>
      </c>
    </row>
    <row r="462" spans="1:65" s="13" customFormat="1">
      <c r="B462" s="189"/>
      <c r="D462" s="190" t="s">
        <v>532</v>
      </c>
      <c r="E462" s="191" t="s">
        <v>1</v>
      </c>
      <c r="F462" s="192" t="s">
        <v>6919</v>
      </c>
      <c r="H462" s="193">
        <v>0.83699999999999997</v>
      </c>
      <c r="I462" s="194"/>
      <c r="L462" s="189"/>
      <c r="M462" s="195"/>
      <c r="N462" s="196"/>
      <c r="O462" s="196"/>
      <c r="P462" s="196"/>
      <c r="Q462" s="196"/>
      <c r="R462" s="196"/>
      <c r="S462" s="196"/>
      <c r="T462" s="197"/>
      <c r="AT462" s="191" t="s">
        <v>532</v>
      </c>
      <c r="AU462" s="191" t="s">
        <v>89</v>
      </c>
      <c r="AV462" s="13" t="s">
        <v>89</v>
      </c>
      <c r="AW462" s="13" t="s">
        <v>30</v>
      </c>
      <c r="AX462" s="13" t="s">
        <v>76</v>
      </c>
      <c r="AY462" s="191" t="s">
        <v>524</v>
      </c>
    </row>
    <row r="463" spans="1:65" s="13" customFormat="1">
      <c r="B463" s="189"/>
      <c r="D463" s="190" t="s">
        <v>532</v>
      </c>
      <c r="E463" s="191" t="s">
        <v>1</v>
      </c>
      <c r="F463" s="192" t="s">
        <v>6920</v>
      </c>
      <c r="H463" s="193">
        <v>41.667999999999999</v>
      </c>
      <c r="I463" s="194"/>
      <c r="L463" s="189"/>
      <c r="M463" s="195"/>
      <c r="N463" s="196"/>
      <c r="O463" s="196"/>
      <c r="P463" s="196"/>
      <c r="Q463" s="196"/>
      <c r="R463" s="196"/>
      <c r="S463" s="196"/>
      <c r="T463" s="197"/>
      <c r="AT463" s="191" t="s">
        <v>532</v>
      </c>
      <c r="AU463" s="191" t="s">
        <v>89</v>
      </c>
      <c r="AV463" s="13" t="s">
        <v>89</v>
      </c>
      <c r="AW463" s="13" t="s">
        <v>30</v>
      </c>
      <c r="AX463" s="13" t="s">
        <v>76</v>
      </c>
      <c r="AY463" s="191" t="s">
        <v>524</v>
      </c>
    </row>
    <row r="464" spans="1:65" s="13" customFormat="1">
      <c r="B464" s="189"/>
      <c r="D464" s="190" t="s">
        <v>532</v>
      </c>
      <c r="E464" s="191" t="s">
        <v>1</v>
      </c>
      <c r="F464" s="192" t="s">
        <v>6921</v>
      </c>
      <c r="H464" s="193">
        <v>37.176000000000002</v>
      </c>
      <c r="I464" s="194"/>
      <c r="L464" s="189"/>
      <c r="M464" s="195"/>
      <c r="N464" s="196"/>
      <c r="O464" s="196"/>
      <c r="P464" s="196"/>
      <c r="Q464" s="196"/>
      <c r="R464" s="196"/>
      <c r="S464" s="196"/>
      <c r="T464" s="197"/>
      <c r="AT464" s="191" t="s">
        <v>532</v>
      </c>
      <c r="AU464" s="191" t="s">
        <v>89</v>
      </c>
      <c r="AV464" s="13" t="s">
        <v>89</v>
      </c>
      <c r="AW464" s="13" t="s">
        <v>30</v>
      </c>
      <c r="AX464" s="13" t="s">
        <v>76</v>
      </c>
      <c r="AY464" s="191" t="s">
        <v>524</v>
      </c>
    </row>
    <row r="465" spans="2:51" s="14" customFormat="1">
      <c r="B465" s="198"/>
      <c r="D465" s="190" t="s">
        <v>532</v>
      </c>
      <c r="E465" s="199" t="s">
        <v>1</v>
      </c>
      <c r="F465" s="200" t="s">
        <v>1673</v>
      </c>
      <c r="H465" s="199" t="s">
        <v>1</v>
      </c>
      <c r="I465" s="201"/>
      <c r="L465" s="198"/>
      <c r="M465" s="202"/>
      <c r="N465" s="203"/>
      <c r="O465" s="203"/>
      <c r="P465" s="203"/>
      <c r="Q465" s="203"/>
      <c r="R465" s="203"/>
      <c r="S465" s="203"/>
      <c r="T465" s="204"/>
      <c r="AT465" s="199" t="s">
        <v>532</v>
      </c>
      <c r="AU465" s="199" t="s">
        <v>89</v>
      </c>
      <c r="AV465" s="14" t="s">
        <v>83</v>
      </c>
      <c r="AW465" s="14" t="s">
        <v>30</v>
      </c>
      <c r="AX465" s="14" t="s">
        <v>76</v>
      </c>
      <c r="AY465" s="199" t="s">
        <v>524</v>
      </c>
    </row>
    <row r="466" spans="2:51" s="13" customFormat="1">
      <c r="B466" s="189"/>
      <c r="D466" s="190" t="s">
        <v>532</v>
      </c>
      <c r="E466" s="191" t="s">
        <v>1</v>
      </c>
      <c r="F466" s="192" t="s">
        <v>6911</v>
      </c>
      <c r="H466" s="193">
        <v>33.637999999999998</v>
      </c>
      <c r="I466" s="194"/>
      <c r="L466" s="189"/>
      <c r="M466" s="195"/>
      <c r="N466" s="196"/>
      <c r="O466" s="196"/>
      <c r="P466" s="196"/>
      <c r="Q466" s="196"/>
      <c r="R466" s="196"/>
      <c r="S466" s="196"/>
      <c r="T466" s="197"/>
      <c r="AT466" s="191" t="s">
        <v>532</v>
      </c>
      <c r="AU466" s="191" t="s">
        <v>89</v>
      </c>
      <c r="AV466" s="13" t="s">
        <v>89</v>
      </c>
      <c r="AW466" s="13" t="s">
        <v>30</v>
      </c>
      <c r="AX466" s="13" t="s">
        <v>76</v>
      </c>
      <c r="AY466" s="191" t="s">
        <v>524</v>
      </c>
    </row>
    <row r="467" spans="2:51" s="13" customFormat="1">
      <c r="B467" s="189"/>
      <c r="D467" s="190" t="s">
        <v>532</v>
      </c>
      <c r="E467" s="191" t="s">
        <v>1</v>
      </c>
      <c r="F467" s="192" t="s">
        <v>6916</v>
      </c>
      <c r="H467" s="193">
        <v>17.498000000000001</v>
      </c>
      <c r="I467" s="194"/>
      <c r="L467" s="189"/>
      <c r="M467" s="195"/>
      <c r="N467" s="196"/>
      <c r="O467" s="196"/>
      <c r="P467" s="196"/>
      <c r="Q467" s="196"/>
      <c r="R467" s="196"/>
      <c r="S467" s="196"/>
      <c r="T467" s="197"/>
      <c r="AT467" s="191" t="s">
        <v>532</v>
      </c>
      <c r="AU467" s="191" t="s">
        <v>89</v>
      </c>
      <c r="AV467" s="13" t="s">
        <v>89</v>
      </c>
      <c r="AW467" s="13" t="s">
        <v>30</v>
      </c>
      <c r="AX467" s="13" t="s">
        <v>76</v>
      </c>
      <c r="AY467" s="191" t="s">
        <v>524</v>
      </c>
    </row>
    <row r="468" spans="2:51" s="13" customFormat="1">
      <c r="B468" s="189"/>
      <c r="D468" s="190" t="s">
        <v>532</v>
      </c>
      <c r="E468" s="191" t="s">
        <v>1</v>
      </c>
      <c r="F468" s="192" t="s">
        <v>6913</v>
      </c>
      <c r="H468" s="193">
        <v>135.04900000000001</v>
      </c>
      <c r="I468" s="194"/>
      <c r="L468" s="189"/>
      <c r="M468" s="195"/>
      <c r="N468" s="196"/>
      <c r="O468" s="196"/>
      <c r="P468" s="196"/>
      <c r="Q468" s="196"/>
      <c r="R468" s="196"/>
      <c r="S468" s="196"/>
      <c r="T468" s="197"/>
      <c r="AT468" s="191" t="s">
        <v>532</v>
      </c>
      <c r="AU468" s="191" t="s">
        <v>89</v>
      </c>
      <c r="AV468" s="13" t="s">
        <v>89</v>
      </c>
      <c r="AW468" s="13" t="s">
        <v>30</v>
      </c>
      <c r="AX468" s="13" t="s">
        <v>76</v>
      </c>
      <c r="AY468" s="191" t="s">
        <v>524</v>
      </c>
    </row>
    <row r="469" spans="2:51" s="13" customFormat="1">
      <c r="B469" s="189"/>
      <c r="D469" s="190" t="s">
        <v>532</v>
      </c>
      <c r="E469" s="191" t="s">
        <v>1</v>
      </c>
      <c r="F469" s="192" t="s">
        <v>6922</v>
      </c>
      <c r="H469" s="193">
        <v>-44.274000000000001</v>
      </c>
      <c r="I469" s="194"/>
      <c r="L469" s="189"/>
      <c r="M469" s="195"/>
      <c r="N469" s="196"/>
      <c r="O469" s="196"/>
      <c r="P469" s="196"/>
      <c r="Q469" s="196"/>
      <c r="R469" s="196"/>
      <c r="S469" s="196"/>
      <c r="T469" s="197"/>
      <c r="AT469" s="191" t="s">
        <v>532</v>
      </c>
      <c r="AU469" s="191" t="s">
        <v>89</v>
      </c>
      <c r="AV469" s="13" t="s">
        <v>89</v>
      </c>
      <c r="AW469" s="13" t="s">
        <v>30</v>
      </c>
      <c r="AX469" s="13" t="s">
        <v>76</v>
      </c>
      <c r="AY469" s="191" t="s">
        <v>524</v>
      </c>
    </row>
    <row r="470" spans="2:51" s="14" customFormat="1">
      <c r="B470" s="198"/>
      <c r="D470" s="190" t="s">
        <v>532</v>
      </c>
      <c r="E470" s="199" t="s">
        <v>1</v>
      </c>
      <c r="F470" s="200" t="s">
        <v>1683</v>
      </c>
      <c r="H470" s="199" t="s">
        <v>1</v>
      </c>
      <c r="I470" s="201"/>
      <c r="L470" s="198"/>
      <c r="M470" s="202"/>
      <c r="N470" s="203"/>
      <c r="O470" s="203"/>
      <c r="P470" s="203"/>
      <c r="Q470" s="203"/>
      <c r="R470" s="203"/>
      <c r="S470" s="203"/>
      <c r="T470" s="204"/>
      <c r="AT470" s="199" t="s">
        <v>532</v>
      </c>
      <c r="AU470" s="199" t="s">
        <v>89</v>
      </c>
      <c r="AV470" s="14" t="s">
        <v>83</v>
      </c>
      <c r="AW470" s="14" t="s">
        <v>30</v>
      </c>
      <c r="AX470" s="14" t="s">
        <v>76</v>
      </c>
      <c r="AY470" s="199" t="s">
        <v>524</v>
      </c>
    </row>
    <row r="471" spans="2:51" s="13" customFormat="1">
      <c r="B471" s="189"/>
      <c r="D471" s="190" t="s">
        <v>532</v>
      </c>
      <c r="E471" s="191" t="s">
        <v>1</v>
      </c>
      <c r="F471" s="192" t="s">
        <v>6917</v>
      </c>
      <c r="H471" s="193">
        <v>17.457999999999998</v>
      </c>
      <c r="I471" s="194"/>
      <c r="L471" s="189"/>
      <c r="M471" s="195"/>
      <c r="N471" s="196"/>
      <c r="O471" s="196"/>
      <c r="P471" s="196"/>
      <c r="Q471" s="196"/>
      <c r="R471" s="196"/>
      <c r="S471" s="196"/>
      <c r="T471" s="197"/>
      <c r="AT471" s="191" t="s">
        <v>532</v>
      </c>
      <c r="AU471" s="191" t="s">
        <v>89</v>
      </c>
      <c r="AV471" s="13" t="s">
        <v>89</v>
      </c>
      <c r="AW471" s="13" t="s">
        <v>30</v>
      </c>
      <c r="AX471" s="13" t="s">
        <v>76</v>
      </c>
      <c r="AY471" s="191" t="s">
        <v>524</v>
      </c>
    </row>
    <row r="472" spans="2:51" s="13" customFormat="1">
      <c r="B472" s="189"/>
      <c r="D472" s="190" t="s">
        <v>532</v>
      </c>
      <c r="E472" s="191" t="s">
        <v>1</v>
      </c>
      <c r="F472" s="192" t="s">
        <v>6923</v>
      </c>
      <c r="H472" s="193">
        <v>14.23</v>
      </c>
      <c r="I472" s="194"/>
      <c r="L472" s="189"/>
      <c r="M472" s="195"/>
      <c r="N472" s="196"/>
      <c r="O472" s="196"/>
      <c r="P472" s="196"/>
      <c r="Q472" s="196"/>
      <c r="R472" s="196"/>
      <c r="S472" s="196"/>
      <c r="T472" s="197"/>
      <c r="AT472" s="191" t="s">
        <v>532</v>
      </c>
      <c r="AU472" s="191" t="s">
        <v>89</v>
      </c>
      <c r="AV472" s="13" t="s">
        <v>89</v>
      </c>
      <c r="AW472" s="13" t="s">
        <v>30</v>
      </c>
      <c r="AX472" s="13" t="s">
        <v>76</v>
      </c>
      <c r="AY472" s="191" t="s">
        <v>524</v>
      </c>
    </row>
    <row r="473" spans="2:51" s="13" customFormat="1">
      <c r="B473" s="189"/>
      <c r="D473" s="190" t="s">
        <v>532</v>
      </c>
      <c r="E473" s="191" t="s">
        <v>1</v>
      </c>
      <c r="F473" s="192" t="s">
        <v>6924</v>
      </c>
      <c r="H473" s="193">
        <v>134.91800000000001</v>
      </c>
      <c r="I473" s="194"/>
      <c r="L473" s="189"/>
      <c r="M473" s="195"/>
      <c r="N473" s="196"/>
      <c r="O473" s="196"/>
      <c r="P473" s="196"/>
      <c r="Q473" s="196"/>
      <c r="R473" s="196"/>
      <c r="S473" s="196"/>
      <c r="T473" s="197"/>
      <c r="AT473" s="191" t="s">
        <v>532</v>
      </c>
      <c r="AU473" s="191" t="s">
        <v>89</v>
      </c>
      <c r="AV473" s="13" t="s">
        <v>89</v>
      </c>
      <c r="AW473" s="13" t="s">
        <v>30</v>
      </c>
      <c r="AX473" s="13" t="s">
        <v>76</v>
      </c>
      <c r="AY473" s="191" t="s">
        <v>524</v>
      </c>
    </row>
    <row r="474" spans="2:51" s="13" customFormat="1">
      <c r="B474" s="189"/>
      <c r="D474" s="190" t="s">
        <v>532</v>
      </c>
      <c r="E474" s="191" t="s">
        <v>1</v>
      </c>
      <c r="F474" s="192" t="s">
        <v>6925</v>
      </c>
      <c r="H474" s="193">
        <v>1.9670000000000001</v>
      </c>
      <c r="I474" s="194"/>
      <c r="L474" s="189"/>
      <c r="M474" s="195"/>
      <c r="N474" s="196"/>
      <c r="O474" s="196"/>
      <c r="P474" s="196"/>
      <c r="Q474" s="196"/>
      <c r="R474" s="196"/>
      <c r="S474" s="196"/>
      <c r="T474" s="197"/>
      <c r="AT474" s="191" t="s">
        <v>532</v>
      </c>
      <c r="AU474" s="191" t="s">
        <v>89</v>
      </c>
      <c r="AV474" s="13" t="s">
        <v>89</v>
      </c>
      <c r="AW474" s="13" t="s">
        <v>30</v>
      </c>
      <c r="AX474" s="13" t="s">
        <v>76</v>
      </c>
      <c r="AY474" s="191" t="s">
        <v>524</v>
      </c>
    </row>
    <row r="475" spans="2:51" s="13" customFormat="1">
      <c r="B475" s="189"/>
      <c r="D475" s="190" t="s">
        <v>532</v>
      </c>
      <c r="E475" s="191" t="s">
        <v>1</v>
      </c>
      <c r="F475" s="192" t="s">
        <v>6926</v>
      </c>
      <c r="H475" s="193">
        <v>-0.246</v>
      </c>
      <c r="I475" s="194"/>
      <c r="L475" s="189"/>
      <c r="M475" s="195"/>
      <c r="N475" s="196"/>
      <c r="O475" s="196"/>
      <c r="P475" s="196"/>
      <c r="Q475" s="196"/>
      <c r="R475" s="196"/>
      <c r="S475" s="196"/>
      <c r="T475" s="197"/>
      <c r="AT475" s="191" t="s">
        <v>532</v>
      </c>
      <c r="AU475" s="191" t="s">
        <v>89</v>
      </c>
      <c r="AV475" s="13" t="s">
        <v>89</v>
      </c>
      <c r="AW475" s="13" t="s">
        <v>30</v>
      </c>
      <c r="AX475" s="13" t="s">
        <v>76</v>
      </c>
      <c r="AY475" s="191" t="s">
        <v>524</v>
      </c>
    </row>
    <row r="476" spans="2:51" s="13" customFormat="1">
      <c r="B476" s="189"/>
      <c r="D476" s="190" t="s">
        <v>532</v>
      </c>
      <c r="E476" s="191" t="s">
        <v>1</v>
      </c>
      <c r="F476" s="192" t="s">
        <v>6927</v>
      </c>
      <c r="H476" s="193">
        <v>-0.25800000000000001</v>
      </c>
      <c r="I476" s="194"/>
      <c r="L476" s="189"/>
      <c r="M476" s="195"/>
      <c r="N476" s="196"/>
      <c r="O476" s="196"/>
      <c r="P476" s="196"/>
      <c r="Q476" s="196"/>
      <c r="R476" s="196"/>
      <c r="S476" s="196"/>
      <c r="T476" s="197"/>
      <c r="AT476" s="191" t="s">
        <v>532</v>
      </c>
      <c r="AU476" s="191" t="s">
        <v>89</v>
      </c>
      <c r="AV476" s="13" t="s">
        <v>89</v>
      </c>
      <c r="AW476" s="13" t="s">
        <v>30</v>
      </c>
      <c r="AX476" s="13" t="s">
        <v>76</v>
      </c>
      <c r="AY476" s="191" t="s">
        <v>524</v>
      </c>
    </row>
    <row r="477" spans="2:51" s="14" customFormat="1">
      <c r="B477" s="198"/>
      <c r="D477" s="190" t="s">
        <v>532</v>
      </c>
      <c r="E477" s="199" t="s">
        <v>1</v>
      </c>
      <c r="F477" s="200" t="s">
        <v>1797</v>
      </c>
      <c r="H477" s="199" t="s">
        <v>1</v>
      </c>
      <c r="I477" s="201"/>
      <c r="L477" s="198"/>
      <c r="M477" s="202"/>
      <c r="N477" s="203"/>
      <c r="O477" s="203"/>
      <c r="P477" s="203"/>
      <c r="Q477" s="203"/>
      <c r="R477" s="203"/>
      <c r="S477" s="203"/>
      <c r="T477" s="204"/>
      <c r="AT477" s="199" t="s">
        <v>532</v>
      </c>
      <c r="AU477" s="199" t="s">
        <v>89</v>
      </c>
      <c r="AV477" s="14" t="s">
        <v>83</v>
      </c>
      <c r="AW477" s="14" t="s">
        <v>30</v>
      </c>
      <c r="AX477" s="14" t="s">
        <v>76</v>
      </c>
      <c r="AY477" s="199" t="s">
        <v>524</v>
      </c>
    </row>
    <row r="478" spans="2:51" s="13" customFormat="1">
      <c r="B478" s="189"/>
      <c r="D478" s="190" t="s">
        <v>532</v>
      </c>
      <c r="E478" s="191" t="s">
        <v>1</v>
      </c>
      <c r="F478" s="192" t="s">
        <v>6928</v>
      </c>
      <c r="H478" s="193">
        <v>-1.9670000000000001</v>
      </c>
      <c r="I478" s="194"/>
      <c r="L478" s="189"/>
      <c r="M478" s="195"/>
      <c r="N478" s="196"/>
      <c r="O478" s="196"/>
      <c r="P478" s="196"/>
      <c r="Q478" s="196"/>
      <c r="R478" s="196"/>
      <c r="S478" s="196"/>
      <c r="T478" s="197"/>
      <c r="AT478" s="191" t="s">
        <v>532</v>
      </c>
      <c r="AU478" s="191" t="s">
        <v>89</v>
      </c>
      <c r="AV478" s="13" t="s">
        <v>89</v>
      </c>
      <c r="AW478" s="13" t="s">
        <v>30</v>
      </c>
      <c r="AX478" s="13" t="s">
        <v>76</v>
      </c>
      <c r="AY478" s="191" t="s">
        <v>524</v>
      </c>
    </row>
    <row r="479" spans="2:51" s="13" customFormat="1">
      <c r="B479" s="189"/>
      <c r="D479" s="190" t="s">
        <v>532</v>
      </c>
      <c r="E479" s="191" t="s">
        <v>1</v>
      </c>
      <c r="F479" s="192" t="s">
        <v>6929</v>
      </c>
      <c r="H479" s="193">
        <v>-3.956</v>
      </c>
      <c r="I479" s="194"/>
      <c r="L479" s="189"/>
      <c r="M479" s="195"/>
      <c r="N479" s="196"/>
      <c r="O479" s="196"/>
      <c r="P479" s="196"/>
      <c r="Q479" s="196"/>
      <c r="R479" s="196"/>
      <c r="S479" s="196"/>
      <c r="T479" s="197"/>
      <c r="AT479" s="191" t="s">
        <v>532</v>
      </c>
      <c r="AU479" s="191" t="s">
        <v>89</v>
      </c>
      <c r="AV479" s="13" t="s">
        <v>89</v>
      </c>
      <c r="AW479" s="13" t="s">
        <v>30</v>
      </c>
      <c r="AX479" s="13" t="s">
        <v>76</v>
      </c>
      <c r="AY479" s="191" t="s">
        <v>524</v>
      </c>
    </row>
    <row r="480" spans="2:51" s="13" customFormat="1">
      <c r="B480" s="189"/>
      <c r="D480" s="190" t="s">
        <v>532</v>
      </c>
      <c r="E480" s="191" t="s">
        <v>1</v>
      </c>
      <c r="F480" s="192" t="s">
        <v>6930</v>
      </c>
      <c r="H480" s="193">
        <v>-8.4450000000000003</v>
      </c>
      <c r="I480" s="194"/>
      <c r="L480" s="189"/>
      <c r="M480" s="195"/>
      <c r="N480" s="196"/>
      <c r="O480" s="196"/>
      <c r="P480" s="196"/>
      <c r="Q480" s="196"/>
      <c r="R480" s="196"/>
      <c r="S480" s="196"/>
      <c r="T480" s="197"/>
      <c r="AT480" s="191" t="s">
        <v>532</v>
      </c>
      <c r="AU480" s="191" t="s">
        <v>89</v>
      </c>
      <c r="AV480" s="13" t="s">
        <v>89</v>
      </c>
      <c r="AW480" s="13" t="s">
        <v>30</v>
      </c>
      <c r="AX480" s="13" t="s">
        <v>76</v>
      </c>
      <c r="AY480" s="191" t="s">
        <v>524</v>
      </c>
    </row>
    <row r="481" spans="1:65" s="13" customFormat="1">
      <c r="B481" s="189"/>
      <c r="D481" s="190" t="s">
        <v>532</v>
      </c>
      <c r="E481" s="191" t="s">
        <v>1</v>
      </c>
      <c r="F481" s="192" t="s">
        <v>6931</v>
      </c>
      <c r="H481" s="193">
        <v>-4.93</v>
      </c>
      <c r="I481" s="194"/>
      <c r="L481" s="189"/>
      <c r="M481" s="195"/>
      <c r="N481" s="196"/>
      <c r="O481" s="196"/>
      <c r="P481" s="196"/>
      <c r="Q481" s="196"/>
      <c r="R481" s="196"/>
      <c r="S481" s="196"/>
      <c r="T481" s="197"/>
      <c r="AT481" s="191" t="s">
        <v>532</v>
      </c>
      <c r="AU481" s="191" t="s">
        <v>89</v>
      </c>
      <c r="AV481" s="13" t="s">
        <v>89</v>
      </c>
      <c r="AW481" s="13" t="s">
        <v>30</v>
      </c>
      <c r="AX481" s="13" t="s">
        <v>76</v>
      </c>
      <c r="AY481" s="191" t="s">
        <v>524</v>
      </c>
    </row>
    <row r="482" spans="1:65" s="13" customFormat="1">
      <c r="B482" s="189"/>
      <c r="D482" s="190" t="s">
        <v>532</v>
      </c>
      <c r="E482" s="191" t="s">
        <v>1</v>
      </c>
      <c r="F482" s="192" t="s">
        <v>6932</v>
      </c>
      <c r="H482" s="193">
        <v>-7.8529999999999998</v>
      </c>
      <c r="I482" s="194"/>
      <c r="L482" s="189"/>
      <c r="M482" s="195"/>
      <c r="N482" s="196"/>
      <c r="O482" s="196"/>
      <c r="P482" s="196"/>
      <c r="Q482" s="196"/>
      <c r="R482" s="196"/>
      <c r="S482" s="196"/>
      <c r="T482" s="197"/>
      <c r="AT482" s="191" t="s">
        <v>532</v>
      </c>
      <c r="AU482" s="191" t="s">
        <v>89</v>
      </c>
      <c r="AV482" s="13" t="s">
        <v>89</v>
      </c>
      <c r="AW482" s="13" t="s">
        <v>30</v>
      </c>
      <c r="AX482" s="13" t="s">
        <v>76</v>
      </c>
      <c r="AY482" s="191" t="s">
        <v>524</v>
      </c>
    </row>
    <row r="483" spans="1:65" s="13" customFormat="1">
      <c r="B483" s="189"/>
      <c r="D483" s="190" t="s">
        <v>532</v>
      </c>
      <c r="E483" s="191" t="s">
        <v>1</v>
      </c>
      <c r="F483" s="192" t="s">
        <v>6933</v>
      </c>
      <c r="H483" s="193">
        <v>-0.9</v>
      </c>
      <c r="I483" s="194"/>
      <c r="L483" s="189"/>
      <c r="M483" s="195"/>
      <c r="N483" s="196"/>
      <c r="O483" s="196"/>
      <c r="P483" s="196"/>
      <c r="Q483" s="196"/>
      <c r="R483" s="196"/>
      <c r="S483" s="196"/>
      <c r="T483" s="197"/>
      <c r="AT483" s="191" t="s">
        <v>532</v>
      </c>
      <c r="AU483" s="191" t="s">
        <v>89</v>
      </c>
      <c r="AV483" s="13" t="s">
        <v>89</v>
      </c>
      <c r="AW483" s="13" t="s">
        <v>30</v>
      </c>
      <c r="AX483" s="13" t="s">
        <v>76</v>
      </c>
      <c r="AY483" s="191" t="s">
        <v>524</v>
      </c>
    </row>
    <row r="484" spans="1:65" s="15" customFormat="1">
      <c r="B484" s="205"/>
      <c r="D484" s="190" t="s">
        <v>532</v>
      </c>
      <c r="E484" s="206" t="s">
        <v>1</v>
      </c>
      <c r="F484" s="207" t="s">
        <v>589</v>
      </c>
      <c r="H484" s="208">
        <v>605.01099999999997</v>
      </c>
      <c r="I484" s="209"/>
      <c r="L484" s="205"/>
      <c r="M484" s="210"/>
      <c r="N484" s="211"/>
      <c r="O484" s="211"/>
      <c r="P484" s="211"/>
      <c r="Q484" s="211"/>
      <c r="R484" s="211"/>
      <c r="S484" s="211"/>
      <c r="T484" s="212"/>
      <c r="AT484" s="206" t="s">
        <v>532</v>
      </c>
      <c r="AU484" s="206" t="s">
        <v>89</v>
      </c>
      <c r="AV484" s="15" t="s">
        <v>537</v>
      </c>
      <c r="AW484" s="15" t="s">
        <v>30</v>
      </c>
      <c r="AX484" s="15" t="s">
        <v>76</v>
      </c>
      <c r="AY484" s="206" t="s">
        <v>524</v>
      </c>
    </row>
    <row r="485" spans="1:65" s="16" customFormat="1">
      <c r="B485" s="213"/>
      <c r="D485" s="190" t="s">
        <v>532</v>
      </c>
      <c r="E485" s="214" t="s">
        <v>286</v>
      </c>
      <c r="F485" s="215" t="s">
        <v>590</v>
      </c>
      <c r="H485" s="216">
        <v>605.01099999999997</v>
      </c>
      <c r="I485" s="217"/>
      <c r="L485" s="213"/>
      <c r="M485" s="218"/>
      <c r="N485" s="219"/>
      <c r="O485" s="219"/>
      <c r="P485" s="219"/>
      <c r="Q485" s="219"/>
      <c r="R485" s="219"/>
      <c r="S485" s="219"/>
      <c r="T485" s="220"/>
      <c r="AT485" s="214" t="s">
        <v>532</v>
      </c>
      <c r="AU485" s="214" t="s">
        <v>89</v>
      </c>
      <c r="AV485" s="16" t="s">
        <v>530</v>
      </c>
      <c r="AW485" s="16" t="s">
        <v>30</v>
      </c>
      <c r="AX485" s="16" t="s">
        <v>83</v>
      </c>
      <c r="AY485" s="214" t="s">
        <v>524</v>
      </c>
    </row>
    <row r="486" spans="1:65" s="2" customFormat="1" ht="66.75" customHeight="1">
      <c r="A486" s="35"/>
      <c r="B486" s="144"/>
      <c r="C486" s="176" t="s">
        <v>704</v>
      </c>
      <c r="D486" s="176" t="s">
        <v>526</v>
      </c>
      <c r="E486" s="177" t="s">
        <v>1866</v>
      </c>
      <c r="F486" s="178" t="s">
        <v>1867</v>
      </c>
      <c r="G486" s="179" t="s">
        <v>529</v>
      </c>
      <c r="H486" s="180">
        <v>1.7889999999999999</v>
      </c>
      <c r="I486" s="181"/>
      <c r="J486" s="180">
        <f>ROUND(I486*H486,3)</f>
        <v>0</v>
      </c>
      <c r="K486" s="182"/>
      <c r="L486" s="36"/>
      <c r="M486" s="183" t="s">
        <v>1</v>
      </c>
      <c r="N486" s="184" t="s">
        <v>42</v>
      </c>
      <c r="O486" s="61"/>
      <c r="P486" s="185">
        <f>O486*H486</f>
        <v>0</v>
      </c>
      <c r="Q486" s="185">
        <v>4.2049999999999997E-2</v>
      </c>
      <c r="R486" s="185">
        <f>Q486*H486</f>
        <v>7.5227449999999987E-2</v>
      </c>
      <c r="S486" s="185">
        <v>0</v>
      </c>
      <c r="T486" s="186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7" t="s">
        <v>530</v>
      </c>
      <c r="AT486" s="187" t="s">
        <v>526</v>
      </c>
      <c r="AU486" s="187" t="s">
        <v>89</v>
      </c>
      <c r="AY486" s="18" t="s">
        <v>524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89</v>
      </c>
      <c r="BK486" s="188">
        <f>ROUND(I486*H486,3)</f>
        <v>0</v>
      </c>
      <c r="BL486" s="18" t="s">
        <v>530</v>
      </c>
      <c r="BM486" s="187" t="s">
        <v>1868</v>
      </c>
    </row>
    <row r="487" spans="1:65" s="14" customFormat="1">
      <c r="B487" s="198"/>
      <c r="D487" s="190" t="s">
        <v>532</v>
      </c>
      <c r="E487" s="199" t="s">
        <v>1</v>
      </c>
      <c r="F487" s="200" t="s">
        <v>4836</v>
      </c>
      <c r="H487" s="199" t="s">
        <v>1</v>
      </c>
      <c r="I487" s="201"/>
      <c r="L487" s="198"/>
      <c r="M487" s="202"/>
      <c r="N487" s="203"/>
      <c r="O487" s="203"/>
      <c r="P487" s="203"/>
      <c r="Q487" s="203"/>
      <c r="R487" s="203"/>
      <c r="S487" s="203"/>
      <c r="T487" s="204"/>
      <c r="AT487" s="199" t="s">
        <v>532</v>
      </c>
      <c r="AU487" s="199" t="s">
        <v>89</v>
      </c>
      <c r="AV487" s="14" t="s">
        <v>83</v>
      </c>
      <c r="AW487" s="14" t="s">
        <v>30</v>
      </c>
      <c r="AX487" s="14" t="s">
        <v>76</v>
      </c>
      <c r="AY487" s="199" t="s">
        <v>524</v>
      </c>
    </row>
    <row r="488" spans="1:65" s="14" customFormat="1">
      <c r="B488" s="198"/>
      <c r="D488" s="190" t="s">
        <v>532</v>
      </c>
      <c r="E488" s="199" t="s">
        <v>1</v>
      </c>
      <c r="F488" s="200" t="s">
        <v>6900</v>
      </c>
      <c r="H488" s="199" t="s">
        <v>1</v>
      </c>
      <c r="I488" s="201"/>
      <c r="L488" s="198"/>
      <c r="M488" s="202"/>
      <c r="N488" s="203"/>
      <c r="O488" s="203"/>
      <c r="P488" s="203"/>
      <c r="Q488" s="203"/>
      <c r="R488" s="203"/>
      <c r="S488" s="203"/>
      <c r="T488" s="204"/>
      <c r="AT488" s="199" t="s">
        <v>532</v>
      </c>
      <c r="AU488" s="199" t="s">
        <v>89</v>
      </c>
      <c r="AV488" s="14" t="s">
        <v>83</v>
      </c>
      <c r="AW488" s="14" t="s">
        <v>30</v>
      </c>
      <c r="AX488" s="14" t="s">
        <v>76</v>
      </c>
      <c r="AY488" s="199" t="s">
        <v>524</v>
      </c>
    </row>
    <row r="489" spans="1:65" s="13" customFormat="1">
      <c r="B489" s="189"/>
      <c r="D489" s="190" t="s">
        <v>532</v>
      </c>
      <c r="E489" s="191" t="s">
        <v>1</v>
      </c>
      <c r="F489" s="192" t="s">
        <v>6934</v>
      </c>
      <c r="H489" s="193">
        <v>4.13</v>
      </c>
      <c r="I489" s="194"/>
      <c r="L489" s="189"/>
      <c r="M489" s="195"/>
      <c r="N489" s="196"/>
      <c r="O489" s="196"/>
      <c r="P489" s="196"/>
      <c r="Q489" s="196"/>
      <c r="R489" s="196"/>
      <c r="S489" s="196"/>
      <c r="T489" s="197"/>
      <c r="AT489" s="191" t="s">
        <v>532</v>
      </c>
      <c r="AU489" s="191" t="s">
        <v>89</v>
      </c>
      <c r="AV489" s="13" t="s">
        <v>89</v>
      </c>
      <c r="AW489" s="13" t="s">
        <v>30</v>
      </c>
      <c r="AX489" s="13" t="s">
        <v>76</v>
      </c>
      <c r="AY489" s="191" t="s">
        <v>524</v>
      </c>
    </row>
    <row r="490" spans="1:65" s="13" customFormat="1">
      <c r="B490" s="189"/>
      <c r="D490" s="190" t="s">
        <v>532</v>
      </c>
      <c r="E490" s="191" t="s">
        <v>1</v>
      </c>
      <c r="F490" s="192" t="s">
        <v>6935</v>
      </c>
      <c r="H490" s="193">
        <v>-2.3410000000000002</v>
      </c>
      <c r="I490" s="194"/>
      <c r="L490" s="189"/>
      <c r="M490" s="195"/>
      <c r="N490" s="196"/>
      <c r="O490" s="196"/>
      <c r="P490" s="196"/>
      <c r="Q490" s="196"/>
      <c r="R490" s="196"/>
      <c r="S490" s="196"/>
      <c r="T490" s="197"/>
      <c r="AT490" s="191" t="s">
        <v>532</v>
      </c>
      <c r="AU490" s="191" t="s">
        <v>89</v>
      </c>
      <c r="AV490" s="13" t="s">
        <v>89</v>
      </c>
      <c r="AW490" s="13" t="s">
        <v>30</v>
      </c>
      <c r="AX490" s="13" t="s">
        <v>76</v>
      </c>
      <c r="AY490" s="191" t="s">
        <v>524</v>
      </c>
    </row>
    <row r="491" spans="1:65" s="16" customFormat="1">
      <c r="B491" s="213"/>
      <c r="D491" s="190" t="s">
        <v>532</v>
      </c>
      <c r="E491" s="214" t="s">
        <v>289</v>
      </c>
      <c r="F491" s="215" t="s">
        <v>590</v>
      </c>
      <c r="H491" s="216">
        <v>1.7889999999999999</v>
      </c>
      <c r="I491" s="217"/>
      <c r="L491" s="213"/>
      <c r="M491" s="218"/>
      <c r="N491" s="219"/>
      <c r="O491" s="219"/>
      <c r="P491" s="219"/>
      <c r="Q491" s="219"/>
      <c r="R491" s="219"/>
      <c r="S491" s="219"/>
      <c r="T491" s="220"/>
      <c r="AT491" s="214" t="s">
        <v>532</v>
      </c>
      <c r="AU491" s="214" t="s">
        <v>89</v>
      </c>
      <c r="AV491" s="16" t="s">
        <v>530</v>
      </c>
      <c r="AW491" s="16" t="s">
        <v>30</v>
      </c>
      <c r="AX491" s="16" t="s">
        <v>83</v>
      </c>
      <c r="AY491" s="214" t="s">
        <v>524</v>
      </c>
    </row>
    <row r="492" spans="1:65" s="2" customFormat="1" ht="44.25" customHeight="1">
      <c r="A492" s="35"/>
      <c r="B492" s="144"/>
      <c r="C492" s="176" t="s">
        <v>710</v>
      </c>
      <c r="D492" s="176" t="s">
        <v>526</v>
      </c>
      <c r="E492" s="177" t="s">
        <v>1914</v>
      </c>
      <c r="F492" s="178" t="s">
        <v>1915</v>
      </c>
      <c r="G492" s="179" t="s">
        <v>529</v>
      </c>
      <c r="H492" s="180">
        <v>74.78</v>
      </c>
      <c r="I492" s="181"/>
      <c r="J492" s="180">
        <f>ROUND(I492*H492,3)</f>
        <v>0</v>
      </c>
      <c r="K492" s="182"/>
      <c r="L492" s="36"/>
      <c r="M492" s="183" t="s">
        <v>1</v>
      </c>
      <c r="N492" s="184" t="s">
        <v>42</v>
      </c>
      <c r="O492" s="61"/>
      <c r="P492" s="185">
        <f>O492*H492</f>
        <v>0</v>
      </c>
      <c r="Q492" s="185">
        <v>1.494E-2</v>
      </c>
      <c r="R492" s="185">
        <f>Q492*H492</f>
        <v>1.1172132000000001</v>
      </c>
      <c r="S492" s="185">
        <v>0</v>
      </c>
      <c r="T492" s="186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187" t="s">
        <v>530</v>
      </c>
      <c r="AT492" s="187" t="s">
        <v>526</v>
      </c>
      <c r="AU492" s="187" t="s">
        <v>89</v>
      </c>
      <c r="AY492" s="18" t="s">
        <v>524</v>
      </c>
      <c r="BE492" s="105">
        <f>IF(N492="základná",J492,0)</f>
        <v>0</v>
      </c>
      <c r="BF492" s="105">
        <f>IF(N492="znížená",J492,0)</f>
        <v>0</v>
      </c>
      <c r="BG492" s="105">
        <f>IF(N492="zákl. prenesená",J492,0)</f>
        <v>0</v>
      </c>
      <c r="BH492" s="105">
        <f>IF(N492="zníž. prenesená",J492,0)</f>
        <v>0</v>
      </c>
      <c r="BI492" s="105">
        <f>IF(N492="nulová",J492,0)</f>
        <v>0</v>
      </c>
      <c r="BJ492" s="18" t="s">
        <v>89</v>
      </c>
      <c r="BK492" s="188">
        <f>ROUND(I492*H492,3)</f>
        <v>0</v>
      </c>
      <c r="BL492" s="18" t="s">
        <v>530</v>
      </c>
      <c r="BM492" s="187" t="s">
        <v>1916</v>
      </c>
    </row>
    <row r="493" spans="1:65" s="14" customFormat="1">
      <c r="B493" s="198"/>
      <c r="D493" s="190" t="s">
        <v>532</v>
      </c>
      <c r="E493" s="199" t="s">
        <v>1</v>
      </c>
      <c r="F493" s="200" t="s">
        <v>4836</v>
      </c>
      <c r="H493" s="199" t="s">
        <v>1</v>
      </c>
      <c r="I493" s="201"/>
      <c r="L493" s="198"/>
      <c r="M493" s="202"/>
      <c r="N493" s="203"/>
      <c r="O493" s="203"/>
      <c r="P493" s="203"/>
      <c r="Q493" s="203"/>
      <c r="R493" s="203"/>
      <c r="S493" s="203"/>
      <c r="T493" s="204"/>
      <c r="AT493" s="199" t="s">
        <v>532</v>
      </c>
      <c r="AU493" s="199" t="s">
        <v>89</v>
      </c>
      <c r="AV493" s="14" t="s">
        <v>83</v>
      </c>
      <c r="AW493" s="14" t="s">
        <v>30</v>
      </c>
      <c r="AX493" s="14" t="s">
        <v>76</v>
      </c>
      <c r="AY493" s="199" t="s">
        <v>524</v>
      </c>
    </row>
    <row r="494" spans="1:65" s="14" customFormat="1">
      <c r="B494" s="198"/>
      <c r="D494" s="190" t="s">
        <v>532</v>
      </c>
      <c r="E494" s="199" t="s">
        <v>1</v>
      </c>
      <c r="F494" s="200" t="s">
        <v>1887</v>
      </c>
      <c r="H494" s="199" t="s">
        <v>1</v>
      </c>
      <c r="I494" s="201"/>
      <c r="L494" s="198"/>
      <c r="M494" s="202"/>
      <c r="N494" s="203"/>
      <c r="O494" s="203"/>
      <c r="P494" s="203"/>
      <c r="Q494" s="203"/>
      <c r="R494" s="203"/>
      <c r="S494" s="203"/>
      <c r="T494" s="204"/>
      <c r="AT494" s="199" t="s">
        <v>532</v>
      </c>
      <c r="AU494" s="199" t="s">
        <v>89</v>
      </c>
      <c r="AV494" s="14" t="s">
        <v>83</v>
      </c>
      <c r="AW494" s="14" t="s">
        <v>30</v>
      </c>
      <c r="AX494" s="14" t="s">
        <v>76</v>
      </c>
      <c r="AY494" s="199" t="s">
        <v>524</v>
      </c>
    </row>
    <row r="495" spans="1:65" s="13" customFormat="1">
      <c r="B495" s="189"/>
      <c r="D495" s="190" t="s">
        <v>532</v>
      </c>
      <c r="E495" s="191" t="s">
        <v>1</v>
      </c>
      <c r="F495" s="192" t="s">
        <v>6936</v>
      </c>
      <c r="H495" s="193">
        <v>11.818</v>
      </c>
      <c r="I495" s="194"/>
      <c r="L495" s="189"/>
      <c r="M495" s="195"/>
      <c r="N495" s="196"/>
      <c r="O495" s="196"/>
      <c r="P495" s="196"/>
      <c r="Q495" s="196"/>
      <c r="R495" s="196"/>
      <c r="S495" s="196"/>
      <c r="T495" s="197"/>
      <c r="AT495" s="191" t="s">
        <v>532</v>
      </c>
      <c r="AU495" s="191" t="s">
        <v>89</v>
      </c>
      <c r="AV495" s="13" t="s">
        <v>89</v>
      </c>
      <c r="AW495" s="13" t="s">
        <v>30</v>
      </c>
      <c r="AX495" s="13" t="s">
        <v>76</v>
      </c>
      <c r="AY495" s="191" t="s">
        <v>524</v>
      </c>
    </row>
    <row r="496" spans="1:65" s="13" customFormat="1">
      <c r="B496" s="189"/>
      <c r="D496" s="190" t="s">
        <v>532</v>
      </c>
      <c r="E496" s="191" t="s">
        <v>1</v>
      </c>
      <c r="F496" s="192" t="s">
        <v>6937</v>
      </c>
      <c r="H496" s="193">
        <v>12.693</v>
      </c>
      <c r="I496" s="194"/>
      <c r="L496" s="189"/>
      <c r="M496" s="195"/>
      <c r="N496" s="196"/>
      <c r="O496" s="196"/>
      <c r="P496" s="196"/>
      <c r="Q496" s="196"/>
      <c r="R496" s="196"/>
      <c r="S496" s="196"/>
      <c r="T496" s="197"/>
      <c r="AT496" s="191" t="s">
        <v>532</v>
      </c>
      <c r="AU496" s="191" t="s">
        <v>89</v>
      </c>
      <c r="AV496" s="13" t="s">
        <v>89</v>
      </c>
      <c r="AW496" s="13" t="s">
        <v>30</v>
      </c>
      <c r="AX496" s="13" t="s">
        <v>76</v>
      </c>
      <c r="AY496" s="191" t="s">
        <v>524</v>
      </c>
    </row>
    <row r="497" spans="1:65" s="13" customFormat="1">
      <c r="B497" s="189"/>
      <c r="D497" s="190" t="s">
        <v>532</v>
      </c>
      <c r="E497" s="191" t="s">
        <v>1</v>
      </c>
      <c r="F497" s="192" t="s">
        <v>6938</v>
      </c>
      <c r="H497" s="193">
        <v>8.984</v>
      </c>
      <c r="I497" s="194"/>
      <c r="L497" s="189"/>
      <c r="M497" s="195"/>
      <c r="N497" s="196"/>
      <c r="O497" s="196"/>
      <c r="P497" s="196"/>
      <c r="Q497" s="196"/>
      <c r="R497" s="196"/>
      <c r="S497" s="196"/>
      <c r="T497" s="197"/>
      <c r="AT497" s="191" t="s">
        <v>532</v>
      </c>
      <c r="AU497" s="191" t="s">
        <v>89</v>
      </c>
      <c r="AV497" s="13" t="s">
        <v>89</v>
      </c>
      <c r="AW497" s="13" t="s">
        <v>30</v>
      </c>
      <c r="AX497" s="13" t="s">
        <v>76</v>
      </c>
      <c r="AY497" s="191" t="s">
        <v>524</v>
      </c>
    </row>
    <row r="498" spans="1:65" s="13" customFormat="1">
      <c r="B498" s="189"/>
      <c r="D498" s="190" t="s">
        <v>532</v>
      </c>
      <c r="E498" s="191" t="s">
        <v>1</v>
      </c>
      <c r="F498" s="192" t="s">
        <v>6939</v>
      </c>
      <c r="H498" s="193">
        <v>10.847</v>
      </c>
      <c r="I498" s="194"/>
      <c r="L498" s="189"/>
      <c r="M498" s="195"/>
      <c r="N498" s="196"/>
      <c r="O498" s="196"/>
      <c r="P498" s="196"/>
      <c r="Q498" s="196"/>
      <c r="R498" s="196"/>
      <c r="S498" s="196"/>
      <c r="T498" s="197"/>
      <c r="AT498" s="191" t="s">
        <v>532</v>
      </c>
      <c r="AU498" s="191" t="s">
        <v>89</v>
      </c>
      <c r="AV498" s="13" t="s">
        <v>89</v>
      </c>
      <c r="AW498" s="13" t="s">
        <v>30</v>
      </c>
      <c r="AX498" s="13" t="s">
        <v>76</v>
      </c>
      <c r="AY498" s="191" t="s">
        <v>524</v>
      </c>
    </row>
    <row r="499" spans="1:65" s="15" customFormat="1">
      <c r="B499" s="205"/>
      <c r="D499" s="190" t="s">
        <v>532</v>
      </c>
      <c r="E499" s="206" t="s">
        <v>313</v>
      </c>
      <c r="F499" s="207" t="s">
        <v>589</v>
      </c>
      <c r="H499" s="208">
        <v>44.341999999999999</v>
      </c>
      <c r="I499" s="209"/>
      <c r="L499" s="205"/>
      <c r="M499" s="210"/>
      <c r="N499" s="211"/>
      <c r="O499" s="211"/>
      <c r="P499" s="211"/>
      <c r="Q499" s="211"/>
      <c r="R499" s="211"/>
      <c r="S499" s="211"/>
      <c r="T499" s="212"/>
      <c r="AT499" s="206" t="s">
        <v>532</v>
      </c>
      <c r="AU499" s="206" t="s">
        <v>89</v>
      </c>
      <c r="AV499" s="15" t="s">
        <v>537</v>
      </c>
      <c r="AW499" s="15" t="s">
        <v>30</v>
      </c>
      <c r="AX499" s="15" t="s">
        <v>76</v>
      </c>
      <c r="AY499" s="206" t="s">
        <v>524</v>
      </c>
    </row>
    <row r="500" spans="1:65" s="14" customFormat="1">
      <c r="B500" s="198"/>
      <c r="D500" s="190" t="s">
        <v>532</v>
      </c>
      <c r="E500" s="199" t="s">
        <v>1</v>
      </c>
      <c r="F500" s="200" t="s">
        <v>6940</v>
      </c>
      <c r="H500" s="199" t="s">
        <v>1</v>
      </c>
      <c r="I500" s="201"/>
      <c r="L500" s="198"/>
      <c r="M500" s="202"/>
      <c r="N500" s="203"/>
      <c r="O500" s="203"/>
      <c r="P500" s="203"/>
      <c r="Q500" s="203"/>
      <c r="R500" s="203"/>
      <c r="S500" s="203"/>
      <c r="T500" s="204"/>
      <c r="AT500" s="199" t="s">
        <v>532</v>
      </c>
      <c r="AU500" s="199" t="s">
        <v>89</v>
      </c>
      <c r="AV500" s="14" t="s">
        <v>83</v>
      </c>
      <c r="AW500" s="14" t="s">
        <v>30</v>
      </c>
      <c r="AX500" s="14" t="s">
        <v>76</v>
      </c>
      <c r="AY500" s="199" t="s">
        <v>524</v>
      </c>
    </row>
    <row r="501" spans="1:65" s="13" customFormat="1">
      <c r="B501" s="189"/>
      <c r="D501" s="190" t="s">
        <v>532</v>
      </c>
      <c r="E501" s="191" t="s">
        <v>1</v>
      </c>
      <c r="F501" s="192" t="s">
        <v>6941</v>
      </c>
      <c r="H501" s="193">
        <v>8.3469999999999995</v>
      </c>
      <c r="I501" s="194"/>
      <c r="L501" s="189"/>
      <c r="M501" s="195"/>
      <c r="N501" s="196"/>
      <c r="O501" s="196"/>
      <c r="P501" s="196"/>
      <c r="Q501" s="196"/>
      <c r="R501" s="196"/>
      <c r="S501" s="196"/>
      <c r="T501" s="197"/>
      <c r="AT501" s="191" t="s">
        <v>532</v>
      </c>
      <c r="AU501" s="191" t="s">
        <v>89</v>
      </c>
      <c r="AV501" s="13" t="s">
        <v>89</v>
      </c>
      <c r="AW501" s="13" t="s">
        <v>30</v>
      </c>
      <c r="AX501" s="13" t="s">
        <v>76</v>
      </c>
      <c r="AY501" s="191" t="s">
        <v>524</v>
      </c>
    </row>
    <row r="502" spans="1:65" s="13" customFormat="1">
      <c r="B502" s="189"/>
      <c r="D502" s="190" t="s">
        <v>532</v>
      </c>
      <c r="E502" s="191" t="s">
        <v>1</v>
      </c>
      <c r="F502" s="192" t="s">
        <v>6942</v>
      </c>
      <c r="H502" s="193">
        <v>8.9890000000000008</v>
      </c>
      <c r="I502" s="194"/>
      <c r="L502" s="189"/>
      <c r="M502" s="195"/>
      <c r="N502" s="196"/>
      <c r="O502" s="196"/>
      <c r="P502" s="196"/>
      <c r="Q502" s="196"/>
      <c r="R502" s="196"/>
      <c r="S502" s="196"/>
      <c r="T502" s="197"/>
      <c r="AT502" s="191" t="s">
        <v>532</v>
      </c>
      <c r="AU502" s="191" t="s">
        <v>89</v>
      </c>
      <c r="AV502" s="13" t="s">
        <v>89</v>
      </c>
      <c r="AW502" s="13" t="s">
        <v>30</v>
      </c>
      <c r="AX502" s="13" t="s">
        <v>76</v>
      </c>
      <c r="AY502" s="191" t="s">
        <v>524</v>
      </c>
    </row>
    <row r="503" spans="1:65" s="13" customFormat="1">
      <c r="B503" s="189"/>
      <c r="D503" s="190" t="s">
        <v>532</v>
      </c>
      <c r="E503" s="191" t="s">
        <v>1</v>
      </c>
      <c r="F503" s="192" t="s">
        <v>6943</v>
      </c>
      <c r="H503" s="193">
        <v>6.2839999999999998</v>
      </c>
      <c r="I503" s="194"/>
      <c r="L503" s="189"/>
      <c r="M503" s="195"/>
      <c r="N503" s="196"/>
      <c r="O503" s="196"/>
      <c r="P503" s="196"/>
      <c r="Q503" s="196"/>
      <c r="R503" s="196"/>
      <c r="S503" s="196"/>
      <c r="T503" s="197"/>
      <c r="AT503" s="191" t="s">
        <v>532</v>
      </c>
      <c r="AU503" s="191" t="s">
        <v>89</v>
      </c>
      <c r="AV503" s="13" t="s">
        <v>89</v>
      </c>
      <c r="AW503" s="13" t="s">
        <v>30</v>
      </c>
      <c r="AX503" s="13" t="s">
        <v>76</v>
      </c>
      <c r="AY503" s="191" t="s">
        <v>524</v>
      </c>
    </row>
    <row r="504" spans="1:65" s="13" customFormat="1">
      <c r="B504" s="189"/>
      <c r="D504" s="190" t="s">
        <v>532</v>
      </c>
      <c r="E504" s="191" t="s">
        <v>1</v>
      </c>
      <c r="F504" s="192" t="s">
        <v>6944</v>
      </c>
      <c r="H504" s="193">
        <v>6.8179999999999996</v>
      </c>
      <c r="I504" s="194"/>
      <c r="L504" s="189"/>
      <c r="M504" s="195"/>
      <c r="N504" s="196"/>
      <c r="O504" s="196"/>
      <c r="P504" s="196"/>
      <c r="Q504" s="196"/>
      <c r="R504" s="196"/>
      <c r="S504" s="196"/>
      <c r="T504" s="197"/>
      <c r="AT504" s="191" t="s">
        <v>532</v>
      </c>
      <c r="AU504" s="191" t="s">
        <v>89</v>
      </c>
      <c r="AV504" s="13" t="s">
        <v>89</v>
      </c>
      <c r="AW504" s="13" t="s">
        <v>30</v>
      </c>
      <c r="AX504" s="13" t="s">
        <v>76</v>
      </c>
      <c r="AY504" s="191" t="s">
        <v>524</v>
      </c>
    </row>
    <row r="505" spans="1:65" s="15" customFormat="1">
      <c r="B505" s="205"/>
      <c r="D505" s="190" t="s">
        <v>532</v>
      </c>
      <c r="E505" s="206" t="s">
        <v>1</v>
      </c>
      <c r="F505" s="207" t="s">
        <v>589</v>
      </c>
      <c r="H505" s="208">
        <v>30.437999999999999</v>
      </c>
      <c r="I505" s="209"/>
      <c r="L505" s="205"/>
      <c r="M505" s="210"/>
      <c r="N505" s="211"/>
      <c r="O505" s="211"/>
      <c r="P505" s="211"/>
      <c r="Q505" s="211"/>
      <c r="R505" s="211"/>
      <c r="S505" s="211"/>
      <c r="T505" s="212"/>
      <c r="AT505" s="206" t="s">
        <v>532</v>
      </c>
      <c r="AU505" s="206" t="s">
        <v>89</v>
      </c>
      <c r="AV505" s="15" t="s">
        <v>537</v>
      </c>
      <c r="AW505" s="15" t="s">
        <v>30</v>
      </c>
      <c r="AX505" s="15" t="s">
        <v>76</v>
      </c>
      <c r="AY505" s="206" t="s">
        <v>524</v>
      </c>
    </row>
    <row r="506" spans="1:65" s="16" customFormat="1">
      <c r="B506" s="213"/>
      <c r="D506" s="190" t="s">
        <v>532</v>
      </c>
      <c r="E506" s="214" t="s">
        <v>1</v>
      </c>
      <c r="F506" s="215" t="s">
        <v>590</v>
      </c>
      <c r="H506" s="216">
        <v>74.78</v>
      </c>
      <c r="I506" s="217"/>
      <c r="L506" s="213"/>
      <c r="M506" s="218"/>
      <c r="N506" s="219"/>
      <c r="O506" s="219"/>
      <c r="P506" s="219"/>
      <c r="Q506" s="219"/>
      <c r="R506" s="219"/>
      <c r="S506" s="219"/>
      <c r="T506" s="220"/>
      <c r="AT506" s="214" t="s">
        <v>532</v>
      </c>
      <c r="AU506" s="214" t="s">
        <v>89</v>
      </c>
      <c r="AV506" s="16" t="s">
        <v>530</v>
      </c>
      <c r="AW506" s="16" t="s">
        <v>30</v>
      </c>
      <c r="AX506" s="16" t="s">
        <v>83</v>
      </c>
      <c r="AY506" s="214" t="s">
        <v>524</v>
      </c>
    </row>
    <row r="507" spans="1:65" s="2" customFormat="1" ht="55.5" customHeight="1">
      <c r="A507" s="35"/>
      <c r="B507" s="144"/>
      <c r="C507" s="176" t="s">
        <v>717</v>
      </c>
      <c r="D507" s="176" t="s">
        <v>526</v>
      </c>
      <c r="E507" s="177" t="s">
        <v>6945</v>
      </c>
      <c r="F507" s="178" t="s">
        <v>6946</v>
      </c>
      <c r="G507" s="179" t="s">
        <v>574</v>
      </c>
      <c r="H507" s="180">
        <v>0.112</v>
      </c>
      <c r="I507" s="181"/>
      <c r="J507" s="180">
        <f>ROUND(I507*H507,3)</f>
        <v>0</v>
      </c>
      <c r="K507" s="182"/>
      <c r="L507" s="36"/>
      <c r="M507" s="183" t="s">
        <v>1</v>
      </c>
      <c r="N507" s="184" t="s">
        <v>42</v>
      </c>
      <c r="O507" s="61"/>
      <c r="P507" s="185">
        <f>O507*H507</f>
        <v>0</v>
      </c>
      <c r="Q507" s="185">
        <v>2.0952500000000001</v>
      </c>
      <c r="R507" s="185">
        <f>Q507*H507</f>
        <v>0.23466800000000002</v>
      </c>
      <c r="S507" s="185">
        <v>0</v>
      </c>
      <c r="T507" s="186">
        <f>S507*H507</f>
        <v>0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R507" s="187" t="s">
        <v>530</v>
      </c>
      <c r="AT507" s="187" t="s">
        <v>526</v>
      </c>
      <c r="AU507" s="187" t="s">
        <v>89</v>
      </c>
      <c r="AY507" s="18" t="s">
        <v>524</v>
      </c>
      <c r="BE507" s="105">
        <f>IF(N507="základná",J507,0)</f>
        <v>0</v>
      </c>
      <c r="BF507" s="105">
        <f>IF(N507="znížená",J507,0)</f>
        <v>0</v>
      </c>
      <c r="BG507" s="105">
        <f>IF(N507="zákl. prenesená",J507,0)</f>
        <v>0</v>
      </c>
      <c r="BH507" s="105">
        <f>IF(N507="zníž. prenesená",J507,0)</f>
        <v>0</v>
      </c>
      <c r="BI507" s="105">
        <f>IF(N507="nulová",J507,0)</f>
        <v>0</v>
      </c>
      <c r="BJ507" s="18" t="s">
        <v>89</v>
      </c>
      <c r="BK507" s="188">
        <f>ROUND(I507*H507,3)</f>
        <v>0</v>
      </c>
      <c r="BL507" s="18" t="s">
        <v>530</v>
      </c>
      <c r="BM507" s="187" t="s">
        <v>6947</v>
      </c>
    </row>
    <row r="508" spans="1:65" s="14" customFormat="1">
      <c r="B508" s="198"/>
      <c r="D508" s="190" t="s">
        <v>532</v>
      </c>
      <c r="E508" s="199" t="s">
        <v>1</v>
      </c>
      <c r="F508" s="200" t="s">
        <v>4836</v>
      </c>
      <c r="H508" s="199" t="s">
        <v>1</v>
      </c>
      <c r="I508" s="201"/>
      <c r="L508" s="198"/>
      <c r="M508" s="202"/>
      <c r="N508" s="203"/>
      <c r="O508" s="203"/>
      <c r="P508" s="203"/>
      <c r="Q508" s="203"/>
      <c r="R508" s="203"/>
      <c r="S508" s="203"/>
      <c r="T508" s="204"/>
      <c r="AT508" s="199" t="s">
        <v>532</v>
      </c>
      <c r="AU508" s="199" t="s">
        <v>89</v>
      </c>
      <c r="AV508" s="14" t="s">
        <v>83</v>
      </c>
      <c r="AW508" s="14" t="s">
        <v>30</v>
      </c>
      <c r="AX508" s="14" t="s">
        <v>76</v>
      </c>
      <c r="AY508" s="199" t="s">
        <v>524</v>
      </c>
    </row>
    <row r="509" spans="1:65" s="13" customFormat="1">
      <c r="B509" s="189"/>
      <c r="D509" s="190" t="s">
        <v>532</v>
      </c>
      <c r="E509" s="191" t="s">
        <v>1</v>
      </c>
      <c r="F509" s="192" t="s">
        <v>6948</v>
      </c>
      <c r="H509" s="193">
        <v>0.112</v>
      </c>
      <c r="I509" s="194"/>
      <c r="L509" s="189"/>
      <c r="M509" s="195"/>
      <c r="N509" s="196"/>
      <c r="O509" s="196"/>
      <c r="P509" s="196"/>
      <c r="Q509" s="196"/>
      <c r="R509" s="196"/>
      <c r="S509" s="196"/>
      <c r="T509" s="197"/>
      <c r="AT509" s="191" t="s">
        <v>532</v>
      </c>
      <c r="AU509" s="191" t="s">
        <v>89</v>
      </c>
      <c r="AV509" s="13" t="s">
        <v>89</v>
      </c>
      <c r="AW509" s="13" t="s">
        <v>30</v>
      </c>
      <c r="AX509" s="13" t="s">
        <v>76</v>
      </c>
      <c r="AY509" s="191" t="s">
        <v>524</v>
      </c>
    </row>
    <row r="510" spans="1:65" s="16" customFormat="1">
      <c r="B510" s="213"/>
      <c r="D510" s="190" t="s">
        <v>532</v>
      </c>
      <c r="E510" s="214" t="s">
        <v>1</v>
      </c>
      <c r="F510" s="215" t="s">
        <v>590</v>
      </c>
      <c r="H510" s="216">
        <v>0.112</v>
      </c>
      <c r="I510" s="217"/>
      <c r="L510" s="213"/>
      <c r="M510" s="218"/>
      <c r="N510" s="219"/>
      <c r="O510" s="219"/>
      <c r="P510" s="219"/>
      <c r="Q510" s="219"/>
      <c r="R510" s="219"/>
      <c r="S510" s="219"/>
      <c r="T510" s="220"/>
      <c r="AT510" s="214" t="s">
        <v>532</v>
      </c>
      <c r="AU510" s="214" t="s">
        <v>89</v>
      </c>
      <c r="AV510" s="16" t="s">
        <v>530</v>
      </c>
      <c r="AW510" s="16" t="s">
        <v>30</v>
      </c>
      <c r="AX510" s="16" t="s">
        <v>83</v>
      </c>
      <c r="AY510" s="214" t="s">
        <v>524</v>
      </c>
    </row>
    <row r="511" spans="1:65" s="14" customFormat="1" ht="20.399999999999999">
      <c r="B511" s="198"/>
      <c r="D511" s="190" t="s">
        <v>532</v>
      </c>
      <c r="E511" s="199" t="s">
        <v>1</v>
      </c>
      <c r="F511" s="200" t="s">
        <v>6949</v>
      </c>
      <c r="H511" s="199" t="s">
        <v>1</v>
      </c>
      <c r="I511" s="201"/>
      <c r="L511" s="198"/>
      <c r="M511" s="202"/>
      <c r="N511" s="203"/>
      <c r="O511" s="203"/>
      <c r="P511" s="203"/>
      <c r="Q511" s="203"/>
      <c r="R511" s="203"/>
      <c r="S511" s="203"/>
      <c r="T511" s="204"/>
      <c r="AT511" s="199" t="s">
        <v>532</v>
      </c>
      <c r="AU511" s="199" t="s">
        <v>89</v>
      </c>
      <c r="AV511" s="14" t="s">
        <v>83</v>
      </c>
      <c r="AW511" s="14" t="s">
        <v>30</v>
      </c>
      <c r="AX511" s="14" t="s">
        <v>76</v>
      </c>
      <c r="AY511" s="199" t="s">
        <v>524</v>
      </c>
    </row>
    <row r="512" spans="1:65" s="2" customFormat="1" ht="33" customHeight="1">
      <c r="A512" s="35"/>
      <c r="B512" s="144"/>
      <c r="C512" s="176" t="s">
        <v>721</v>
      </c>
      <c r="D512" s="176" t="s">
        <v>526</v>
      </c>
      <c r="E512" s="177" t="s">
        <v>6950</v>
      </c>
      <c r="F512" s="178" t="s">
        <v>6951</v>
      </c>
      <c r="G512" s="179" t="s">
        <v>574</v>
      </c>
      <c r="H512" s="180">
        <v>0.70299999999999996</v>
      </c>
      <c r="I512" s="181"/>
      <c r="J512" s="180">
        <f>ROUND(I512*H512,3)</f>
        <v>0</v>
      </c>
      <c r="K512" s="182"/>
      <c r="L512" s="36"/>
      <c r="M512" s="183" t="s">
        <v>1</v>
      </c>
      <c r="N512" s="184" t="s">
        <v>42</v>
      </c>
      <c r="O512" s="61"/>
      <c r="P512" s="185">
        <f>O512*H512</f>
        <v>0</v>
      </c>
      <c r="Q512" s="185">
        <v>2.0952500000000001</v>
      </c>
      <c r="R512" s="185">
        <f>Q512*H512</f>
        <v>1.4729607499999999</v>
      </c>
      <c r="S512" s="185">
        <v>0</v>
      </c>
      <c r="T512" s="186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187" t="s">
        <v>530</v>
      </c>
      <c r="AT512" s="187" t="s">
        <v>526</v>
      </c>
      <c r="AU512" s="187" t="s">
        <v>89</v>
      </c>
      <c r="AY512" s="18" t="s">
        <v>524</v>
      </c>
      <c r="BE512" s="105">
        <f>IF(N512="základná",J512,0)</f>
        <v>0</v>
      </c>
      <c r="BF512" s="105">
        <f>IF(N512="znížená",J512,0)</f>
        <v>0</v>
      </c>
      <c r="BG512" s="105">
        <f>IF(N512="zákl. prenesená",J512,0)</f>
        <v>0</v>
      </c>
      <c r="BH512" s="105">
        <f>IF(N512="zníž. prenesená",J512,0)</f>
        <v>0</v>
      </c>
      <c r="BI512" s="105">
        <f>IF(N512="nulová",J512,0)</f>
        <v>0</v>
      </c>
      <c r="BJ512" s="18" t="s">
        <v>89</v>
      </c>
      <c r="BK512" s="188">
        <f>ROUND(I512*H512,3)</f>
        <v>0</v>
      </c>
      <c r="BL512" s="18" t="s">
        <v>530</v>
      </c>
      <c r="BM512" s="187" t="s">
        <v>6952</v>
      </c>
    </row>
    <row r="513" spans="1:65" s="14" customFormat="1">
      <c r="B513" s="198"/>
      <c r="D513" s="190" t="s">
        <v>532</v>
      </c>
      <c r="E513" s="199" t="s">
        <v>1</v>
      </c>
      <c r="F513" s="200" t="s">
        <v>576</v>
      </c>
      <c r="H513" s="199" t="s">
        <v>1</v>
      </c>
      <c r="I513" s="201"/>
      <c r="L513" s="198"/>
      <c r="M513" s="202"/>
      <c r="N513" s="203"/>
      <c r="O513" s="203"/>
      <c r="P513" s="203"/>
      <c r="Q513" s="203"/>
      <c r="R513" s="203"/>
      <c r="S513" s="203"/>
      <c r="T513" s="204"/>
      <c r="AT513" s="199" t="s">
        <v>532</v>
      </c>
      <c r="AU513" s="199" t="s">
        <v>89</v>
      </c>
      <c r="AV513" s="14" t="s">
        <v>83</v>
      </c>
      <c r="AW513" s="14" t="s">
        <v>30</v>
      </c>
      <c r="AX513" s="14" t="s">
        <v>76</v>
      </c>
      <c r="AY513" s="199" t="s">
        <v>524</v>
      </c>
    </row>
    <row r="514" spans="1:65" s="14" customFormat="1">
      <c r="B514" s="198"/>
      <c r="D514" s="190" t="s">
        <v>532</v>
      </c>
      <c r="E514" s="199" t="s">
        <v>1</v>
      </c>
      <c r="F514" s="200" t="s">
        <v>4836</v>
      </c>
      <c r="H514" s="199" t="s">
        <v>1</v>
      </c>
      <c r="I514" s="201"/>
      <c r="L514" s="198"/>
      <c r="M514" s="202"/>
      <c r="N514" s="203"/>
      <c r="O514" s="203"/>
      <c r="P514" s="203"/>
      <c r="Q514" s="203"/>
      <c r="R514" s="203"/>
      <c r="S514" s="203"/>
      <c r="T514" s="204"/>
      <c r="AT514" s="199" t="s">
        <v>532</v>
      </c>
      <c r="AU514" s="199" t="s">
        <v>89</v>
      </c>
      <c r="AV514" s="14" t="s">
        <v>83</v>
      </c>
      <c r="AW514" s="14" t="s">
        <v>30</v>
      </c>
      <c r="AX514" s="14" t="s">
        <v>76</v>
      </c>
      <c r="AY514" s="199" t="s">
        <v>524</v>
      </c>
    </row>
    <row r="515" spans="1:65" s="13" customFormat="1">
      <c r="B515" s="189"/>
      <c r="D515" s="190" t="s">
        <v>532</v>
      </c>
      <c r="E515" s="191" t="s">
        <v>1</v>
      </c>
      <c r="F515" s="192" t="s">
        <v>6953</v>
      </c>
      <c r="H515" s="193">
        <v>0.70299999999999996</v>
      </c>
      <c r="I515" s="194"/>
      <c r="L515" s="189"/>
      <c r="M515" s="195"/>
      <c r="N515" s="196"/>
      <c r="O515" s="196"/>
      <c r="P515" s="196"/>
      <c r="Q515" s="196"/>
      <c r="R515" s="196"/>
      <c r="S515" s="196"/>
      <c r="T515" s="197"/>
      <c r="AT515" s="191" t="s">
        <v>532</v>
      </c>
      <c r="AU515" s="191" t="s">
        <v>89</v>
      </c>
      <c r="AV515" s="13" t="s">
        <v>89</v>
      </c>
      <c r="AW515" s="13" t="s">
        <v>30</v>
      </c>
      <c r="AX515" s="13" t="s">
        <v>76</v>
      </c>
      <c r="AY515" s="191" t="s">
        <v>524</v>
      </c>
    </row>
    <row r="516" spans="1:65" s="16" customFormat="1">
      <c r="B516" s="213"/>
      <c r="D516" s="190" t="s">
        <v>532</v>
      </c>
      <c r="E516" s="214" t="s">
        <v>1</v>
      </c>
      <c r="F516" s="215" t="s">
        <v>590</v>
      </c>
      <c r="H516" s="216">
        <v>0.70299999999999996</v>
      </c>
      <c r="I516" s="217"/>
      <c r="L516" s="213"/>
      <c r="M516" s="218"/>
      <c r="N516" s="219"/>
      <c r="O516" s="219"/>
      <c r="P516" s="219"/>
      <c r="Q516" s="219"/>
      <c r="R516" s="219"/>
      <c r="S516" s="219"/>
      <c r="T516" s="220"/>
      <c r="AT516" s="214" t="s">
        <v>532</v>
      </c>
      <c r="AU516" s="214" t="s">
        <v>89</v>
      </c>
      <c r="AV516" s="16" t="s">
        <v>530</v>
      </c>
      <c r="AW516" s="16" t="s">
        <v>30</v>
      </c>
      <c r="AX516" s="16" t="s">
        <v>83</v>
      </c>
      <c r="AY516" s="214" t="s">
        <v>524</v>
      </c>
    </row>
    <row r="517" spans="1:65" s="2" customFormat="1" ht="33" customHeight="1">
      <c r="A517" s="35"/>
      <c r="B517" s="144"/>
      <c r="C517" s="176" t="s">
        <v>726</v>
      </c>
      <c r="D517" s="176" t="s">
        <v>526</v>
      </c>
      <c r="E517" s="177" t="s">
        <v>1995</v>
      </c>
      <c r="F517" s="178" t="s">
        <v>1996</v>
      </c>
      <c r="G517" s="179" t="s">
        <v>574</v>
      </c>
      <c r="H517" s="180">
        <v>1.0740000000000001</v>
      </c>
      <c r="I517" s="181"/>
      <c r="J517" s="180">
        <f>ROUND(I517*H517,3)</f>
        <v>0</v>
      </c>
      <c r="K517" s="182"/>
      <c r="L517" s="36"/>
      <c r="M517" s="183" t="s">
        <v>1</v>
      </c>
      <c r="N517" s="184" t="s">
        <v>42</v>
      </c>
      <c r="O517" s="61"/>
      <c r="P517" s="185">
        <f>O517*H517</f>
        <v>0</v>
      </c>
      <c r="Q517" s="185">
        <v>2.0952500000000001</v>
      </c>
      <c r="R517" s="185">
        <f>Q517*H517</f>
        <v>2.2502985</v>
      </c>
      <c r="S517" s="185">
        <v>0</v>
      </c>
      <c r="T517" s="186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87" t="s">
        <v>530</v>
      </c>
      <c r="AT517" s="187" t="s">
        <v>526</v>
      </c>
      <c r="AU517" s="187" t="s">
        <v>89</v>
      </c>
      <c r="AY517" s="18" t="s">
        <v>524</v>
      </c>
      <c r="BE517" s="105">
        <f>IF(N517="základná",J517,0)</f>
        <v>0</v>
      </c>
      <c r="BF517" s="105">
        <f>IF(N517="znížená",J517,0)</f>
        <v>0</v>
      </c>
      <c r="BG517" s="105">
        <f>IF(N517="zákl. prenesená",J517,0)</f>
        <v>0</v>
      </c>
      <c r="BH517" s="105">
        <f>IF(N517="zníž. prenesená",J517,0)</f>
        <v>0</v>
      </c>
      <c r="BI517" s="105">
        <f>IF(N517="nulová",J517,0)</f>
        <v>0</v>
      </c>
      <c r="BJ517" s="18" t="s">
        <v>89</v>
      </c>
      <c r="BK517" s="188">
        <f>ROUND(I517*H517,3)</f>
        <v>0</v>
      </c>
      <c r="BL517" s="18" t="s">
        <v>530</v>
      </c>
      <c r="BM517" s="187" t="s">
        <v>1997</v>
      </c>
    </row>
    <row r="518" spans="1:65" s="14" customFormat="1">
      <c r="B518" s="198"/>
      <c r="D518" s="190" t="s">
        <v>532</v>
      </c>
      <c r="E518" s="199" t="s">
        <v>1</v>
      </c>
      <c r="F518" s="200" t="s">
        <v>1998</v>
      </c>
      <c r="H518" s="199" t="s">
        <v>1</v>
      </c>
      <c r="I518" s="201"/>
      <c r="L518" s="198"/>
      <c r="M518" s="202"/>
      <c r="N518" s="203"/>
      <c r="O518" s="203"/>
      <c r="P518" s="203"/>
      <c r="Q518" s="203"/>
      <c r="R518" s="203"/>
      <c r="S518" s="203"/>
      <c r="T518" s="204"/>
      <c r="AT518" s="199" t="s">
        <v>532</v>
      </c>
      <c r="AU518" s="199" t="s">
        <v>89</v>
      </c>
      <c r="AV518" s="14" t="s">
        <v>83</v>
      </c>
      <c r="AW518" s="14" t="s">
        <v>30</v>
      </c>
      <c r="AX518" s="14" t="s">
        <v>76</v>
      </c>
      <c r="AY518" s="199" t="s">
        <v>524</v>
      </c>
    </row>
    <row r="519" spans="1:65" s="13" customFormat="1">
      <c r="B519" s="189"/>
      <c r="D519" s="190" t="s">
        <v>532</v>
      </c>
      <c r="E519" s="191" t="s">
        <v>1</v>
      </c>
      <c r="F519" s="192" t="s">
        <v>1999</v>
      </c>
      <c r="H519" s="193">
        <v>1.0209999999999999</v>
      </c>
      <c r="I519" s="194"/>
      <c r="L519" s="189"/>
      <c r="M519" s="195"/>
      <c r="N519" s="196"/>
      <c r="O519" s="196"/>
      <c r="P519" s="196"/>
      <c r="Q519" s="196"/>
      <c r="R519" s="196"/>
      <c r="S519" s="196"/>
      <c r="T519" s="197"/>
      <c r="AT519" s="191" t="s">
        <v>532</v>
      </c>
      <c r="AU519" s="191" t="s">
        <v>89</v>
      </c>
      <c r="AV519" s="13" t="s">
        <v>89</v>
      </c>
      <c r="AW519" s="13" t="s">
        <v>30</v>
      </c>
      <c r="AX519" s="13" t="s">
        <v>76</v>
      </c>
      <c r="AY519" s="191" t="s">
        <v>524</v>
      </c>
    </row>
    <row r="520" spans="1:65" s="13" customFormat="1">
      <c r="B520" s="189"/>
      <c r="D520" s="190" t="s">
        <v>532</v>
      </c>
      <c r="E520" s="191" t="s">
        <v>1</v>
      </c>
      <c r="F520" s="192" t="s">
        <v>2000</v>
      </c>
      <c r="H520" s="193">
        <v>0.47799999999999998</v>
      </c>
      <c r="I520" s="194"/>
      <c r="L520" s="189"/>
      <c r="M520" s="195"/>
      <c r="N520" s="196"/>
      <c r="O520" s="196"/>
      <c r="P520" s="196"/>
      <c r="Q520" s="196"/>
      <c r="R520" s="196"/>
      <c r="S520" s="196"/>
      <c r="T520" s="197"/>
      <c r="AT520" s="191" t="s">
        <v>532</v>
      </c>
      <c r="AU520" s="191" t="s">
        <v>89</v>
      </c>
      <c r="AV520" s="13" t="s">
        <v>89</v>
      </c>
      <c r="AW520" s="13" t="s">
        <v>30</v>
      </c>
      <c r="AX520" s="13" t="s">
        <v>76</v>
      </c>
      <c r="AY520" s="191" t="s">
        <v>524</v>
      </c>
    </row>
    <row r="521" spans="1:65" s="13" customFormat="1">
      <c r="B521" s="189"/>
      <c r="D521" s="190" t="s">
        <v>532</v>
      </c>
      <c r="E521" s="191" t="s">
        <v>1</v>
      </c>
      <c r="F521" s="192" t="s">
        <v>2001</v>
      </c>
      <c r="H521" s="193">
        <v>0.61499999999999999</v>
      </c>
      <c r="I521" s="194"/>
      <c r="L521" s="189"/>
      <c r="M521" s="195"/>
      <c r="N521" s="196"/>
      <c r="O521" s="196"/>
      <c r="P521" s="196"/>
      <c r="Q521" s="196"/>
      <c r="R521" s="196"/>
      <c r="S521" s="196"/>
      <c r="T521" s="197"/>
      <c r="AT521" s="191" t="s">
        <v>532</v>
      </c>
      <c r="AU521" s="191" t="s">
        <v>89</v>
      </c>
      <c r="AV521" s="13" t="s">
        <v>89</v>
      </c>
      <c r="AW521" s="13" t="s">
        <v>30</v>
      </c>
      <c r="AX521" s="13" t="s">
        <v>76</v>
      </c>
      <c r="AY521" s="191" t="s">
        <v>524</v>
      </c>
    </row>
    <row r="522" spans="1:65" s="13" customFormat="1">
      <c r="B522" s="189"/>
      <c r="D522" s="190" t="s">
        <v>532</v>
      </c>
      <c r="E522" s="191" t="s">
        <v>1</v>
      </c>
      <c r="F522" s="192" t="s">
        <v>2002</v>
      </c>
      <c r="H522" s="193">
        <v>1.1579999999999999</v>
      </c>
      <c r="I522" s="194"/>
      <c r="L522" s="189"/>
      <c r="M522" s="195"/>
      <c r="N522" s="196"/>
      <c r="O522" s="196"/>
      <c r="P522" s="196"/>
      <c r="Q522" s="196"/>
      <c r="R522" s="196"/>
      <c r="S522" s="196"/>
      <c r="T522" s="197"/>
      <c r="AT522" s="191" t="s">
        <v>532</v>
      </c>
      <c r="AU522" s="191" t="s">
        <v>89</v>
      </c>
      <c r="AV522" s="13" t="s">
        <v>89</v>
      </c>
      <c r="AW522" s="13" t="s">
        <v>30</v>
      </c>
      <c r="AX522" s="13" t="s">
        <v>76</v>
      </c>
      <c r="AY522" s="191" t="s">
        <v>524</v>
      </c>
    </row>
    <row r="523" spans="1:65" s="13" customFormat="1">
      <c r="B523" s="189"/>
      <c r="D523" s="190" t="s">
        <v>532</v>
      </c>
      <c r="E523" s="191" t="s">
        <v>1</v>
      </c>
      <c r="F523" s="192" t="s">
        <v>2003</v>
      </c>
      <c r="H523" s="193">
        <v>8.7999999999999995E-2</v>
      </c>
      <c r="I523" s="194"/>
      <c r="L523" s="189"/>
      <c r="M523" s="195"/>
      <c r="N523" s="196"/>
      <c r="O523" s="196"/>
      <c r="P523" s="196"/>
      <c r="Q523" s="196"/>
      <c r="R523" s="196"/>
      <c r="S523" s="196"/>
      <c r="T523" s="197"/>
      <c r="AT523" s="191" t="s">
        <v>532</v>
      </c>
      <c r="AU523" s="191" t="s">
        <v>89</v>
      </c>
      <c r="AV523" s="13" t="s">
        <v>89</v>
      </c>
      <c r="AW523" s="13" t="s">
        <v>30</v>
      </c>
      <c r="AX523" s="13" t="s">
        <v>76</v>
      </c>
      <c r="AY523" s="191" t="s">
        <v>524</v>
      </c>
    </row>
    <row r="524" spans="1:65" s="13" customFormat="1">
      <c r="B524" s="189"/>
      <c r="D524" s="190" t="s">
        <v>532</v>
      </c>
      <c r="E524" s="191" t="s">
        <v>1</v>
      </c>
      <c r="F524" s="192" t="s">
        <v>2004</v>
      </c>
      <c r="H524" s="193">
        <v>2.8000000000000001E-2</v>
      </c>
      <c r="I524" s="194"/>
      <c r="L524" s="189"/>
      <c r="M524" s="195"/>
      <c r="N524" s="196"/>
      <c r="O524" s="196"/>
      <c r="P524" s="196"/>
      <c r="Q524" s="196"/>
      <c r="R524" s="196"/>
      <c r="S524" s="196"/>
      <c r="T524" s="197"/>
      <c r="AT524" s="191" t="s">
        <v>532</v>
      </c>
      <c r="AU524" s="191" t="s">
        <v>89</v>
      </c>
      <c r="AV524" s="13" t="s">
        <v>89</v>
      </c>
      <c r="AW524" s="13" t="s">
        <v>30</v>
      </c>
      <c r="AX524" s="13" t="s">
        <v>76</v>
      </c>
      <c r="AY524" s="191" t="s">
        <v>524</v>
      </c>
    </row>
    <row r="525" spans="1:65" s="13" customFormat="1">
      <c r="B525" s="189"/>
      <c r="D525" s="190" t="s">
        <v>532</v>
      </c>
      <c r="E525" s="191" t="s">
        <v>1</v>
      </c>
      <c r="F525" s="192" t="s">
        <v>2005</v>
      </c>
      <c r="H525" s="193">
        <v>0.44900000000000001</v>
      </c>
      <c r="I525" s="194"/>
      <c r="L525" s="189"/>
      <c r="M525" s="195"/>
      <c r="N525" s="196"/>
      <c r="O525" s="196"/>
      <c r="P525" s="196"/>
      <c r="Q525" s="196"/>
      <c r="R525" s="196"/>
      <c r="S525" s="196"/>
      <c r="T525" s="197"/>
      <c r="AT525" s="191" t="s">
        <v>532</v>
      </c>
      <c r="AU525" s="191" t="s">
        <v>89</v>
      </c>
      <c r="AV525" s="13" t="s">
        <v>89</v>
      </c>
      <c r="AW525" s="13" t="s">
        <v>30</v>
      </c>
      <c r="AX525" s="13" t="s">
        <v>76</v>
      </c>
      <c r="AY525" s="191" t="s">
        <v>524</v>
      </c>
    </row>
    <row r="526" spans="1:65" s="13" customFormat="1">
      <c r="B526" s="189"/>
      <c r="D526" s="190" t="s">
        <v>532</v>
      </c>
      <c r="E526" s="191" t="s">
        <v>1</v>
      </c>
      <c r="F526" s="192" t="s">
        <v>2006</v>
      </c>
      <c r="H526" s="193">
        <v>0.34899999999999998</v>
      </c>
      <c r="I526" s="194"/>
      <c r="L526" s="189"/>
      <c r="M526" s="195"/>
      <c r="N526" s="196"/>
      <c r="O526" s="196"/>
      <c r="P526" s="196"/>
      <c r="Q526" s="196"/>
      <c r="R526" s="196"/>
      <c r="S526" s="196"/>
      <c r="T526" s="197"/>
      <c r="AT526" s="191" t="s">
        <v>532</v>
      </c>
      <c r="AU526" s="191" t="s">
        <v>89</v>
      </c>
      <c r="AV526" s="13" t="s">
        <v>89</v>
      </c>
      <c r="AW526" s="13" t="s">
        <v>30</v>
      </c>
      <c r="AX526" s="13" t="s">
        <v>76</v>
      </c>
      <c r="AY526" s="191" t="s">
        <v>524</v>
      </c>
    </row>
    <row r="527" spans="1:65" s="13" customFormat="1">
      <c r="B527" s="189"/>
      <c r="D527" s="190" t="s">
        <v>532</v>
      </c>
      <c r="E527" s="191" t="s">
        <v>1</v>
      </c>
      <c r="F527" s="192" t="s">
        <v>2007</v>
      </c>
      <c r="H527" s="193">
        <v>0.51400000000000001</v>
      </c>
      <c r="I527" s="194"/>
      <c r="L527" s="189"/>
      <c r="M527" s="195"/>
      <c r="N527" s="196"/>
      <c r="O527" s="196"/>
      <c r="P527" s="196"/>
      <c r="Q527" s="196"/>
      <c r="R527" s="196"/>
      <c r="S527" s="196"/>
      <c r="T527" s="197"/>
      <c r="AT527" s="191" t="s">
        <v>532</v>
      </c>
      <c r="AU527" s="191" t="s">
        <v>89</v>
      </c>
      <c r="AV527" s="13" t="s">
        <v>89</v>
      </c>
      <c r="AW527" s="13" t="s">
        <v>30</v>
      </c>
      <c r="AX527" s="13" t="s">
        <v>76</v>
      </c>
      <c r="AY527" s="191" t="s">
        <v>524</v>
      </c>
    </row>
    <row r="528" spans="1:65" s="13" customFormat="1">
      <c r="B528" s="189"/>
      <c r="D528" s="190" t="s">
        <v>532</v>
      </c>
      <c r="E528" s="191" t="s">
        <v>1</v>
      </c>
      <c r="F528" s="192" t="s">
        <v>2008</v>
      </c>
      <c r="H528" s="193">
        <v>7.9000000000000001E-2</v>
      </c>
      <c r="I528" s="194"/>
      <c r="L528" s="189"/>
      <c r="M528" s="195"/>
      <c r="N528" s="196"/>
      <c r="O528" s="196"/>
      <c r="P528" s="196"/>
      <c r="Q528" s="196"/>
      <c r="R528" s="196"/>
      <c r="S528" s="196"/>
      <c r="T528" s="197"/>
      <c r="AT528" s="191" t="s">
        <v>532</v>
      </c>
      <c r="AU528" s="191" t="s">
        <v>89</v>
      </c>
      <c r="AV528" s="13" t="s">
        <v>89</v>
      </c>
      <c r="AW528" s="13" t="s">
        <v>30</v>
      </c>
      <c r="AX528" s="13" t="s">
        <v>76</v>
      </c>
      <c r="AY528" s="191" t="s">
        <v>524</v>
      </c>
    </row>
    <row r="529" spans="1:65" s="13" customFormat="1">
      <c r="B529" s="189"/>
      <c r="D529" s="190" t="s">
        <v>532</v>
      </c>
      <c r="E529" s="191" t="s">
        <v>1</v>
      </c>
      <c r="F529" s="192" t="s">
        <v>2009</v>
      </c>
      <c r="H529" s="193">
        <v>0.45</v>
      </c>
      <c r="I529" s="194"/>
      <c r="L529" s="189"/>
      <c r="M529" s="195"/>
      <c r="N529" s="196"/>
      <c r="O529" s="196"/>
      <c r="P529" s="196"/>
      <c r="Q529" s="196"/>
      <c r="R529" s="196"/>
      <c r="S529" s="196"/>
      <c r="T529" s="197"/>
      <c r="AT529" s="191" t="s">
        <v>532</v>
      </c>
      <c r="AU529" s="191" t="s">
        <v>89</v>
      </c>
      <c r="AV529" s="13" t="s">
        <v>89</v>
      </c>
      <c r="AW529" s="13" t="s">
        <v>30</v>
      </c>
      <c r="AX529" s="13" t="s">
        <v>76</v>
      </c>
      <c r="AY529" s="191" t="s">
        <v>524</v>
      </c>
    </row>
    <row r="530" spans="1:65" s="13" customFormat="1">
      <c r="B530" s="189"/>
      <c r="D530" s="190" t="s">
        <v>532</v>
      </c>
      <c r="E530" s="191" t="s">
        <v>1</v>
      </c>
      <c r="F530" s="192" t="s">
        <v>2010</v>
      </c>
      <c r="H530" s="193">
        <v>0.11600000000000001</v>
      </c>
      <c r="I530" s="194"/>
      <c r="L530" s="189"/>
      <c r="M530" s="195"/>
      <c r="N530" s="196"/>
      <c r="O530" s="196"/>
      <c r="P530" s="196"/>
      <c r="Q530" s="196"/>
      <c r="R530" s="196"/>
      <c r="S530" s="196"/>
      <c r="T530" s="197"/>
      <c r="AT530" s="191" t="s">
        <v>532</v>
      </c>
      <c r="AU530" s="191" t="s">
        <v>89</v>
      </c>
      <c r="AV530" s="13" t="s">
        <v>89</v>
      </c>
      <c r="AW530" s="13" t="s">
        <v>30</v>
      </c>
      <c r="AX530" s="13" t="s">
        <v>76</v>
      </c>
      <c r="AY530" s="191" t="s">
        <v>524</v>
      </c>
    </row>
    <row r="531" spans="1:65" s="13" customFormat="1">
      <c r="B531" s="189"/>
      <c r="D531" s="190" t="s">
        <v>532</v>
      </c>
      <c r="E531" s="191" t="s">
        <v>1</v>
      </c>
      <c r="F531" s="192" t="s">
        <v>2011</v>
      </c>
      <c r="H531" s="193">
        <v>0.23400000000000001</v>
      </c>
      <c r="I531" s="194"/>
      <c r="L531" s="189"/>
      <c r="M531" s="195"/>
      <c r="N531" s="196"/>
      <c r="O531" s="196"/>
      <c r="P531" s="196"/>
      <c r="Q531" s="196"/>
      <c r="R531" s="196"/>
      <c r="S531" s="196"/>
      <c r="T531" s="197"/>
      <c r="AT531" s="191" t="s">
        <v>532</v>
      </c>
      <c r="AU531" s="191" t="s">
        <v>89</v>
      </c>
      <c r="AV531" s="13" t="s">
        <v>89</v>
      </c>
      <c r="AW531" s="13" t="s">
        <v>30</v>
      </c>
      <c r="AX531" s="13" t="s">
        <v>76</v>
      </c>
      <c r="AY531" s="191" t="s">
        <v>524</v>
      </c>
    </row>
    <row r="532" spans="1:65" s="16" customFormat="1">
      <c r="B532" s="213"/>
      <c r="D532" s="190" t="s">
        <v>532</v>
      </c>
      <c r="E532" s="214" t="s">
        <v>1</v>
      </c>
      <c r="F532" s="215" t="s">
        <v>590</v>
      </c>
      <c r="H532" s="216">
        <v>5.5789999999999997</v>
      </c>
      <c r="I532" s="217"/>
      <c r="L532" s="213"/>
      <c r="M532" s="218"/>
      <c r="N532" s="219"/>
      <c r="O532" s="219"/>
      <c r="P532" s="219"/>
      <c r="Q532" s="219"/>
      <c r="R532" s="219"/>
      <c r="S532" s="219"/>
      <c r="T532" s="220"/>
      <c r="AT532" s="214" t="s">
        <v>532</v>
      </c>
      <c r="AU532" s="214" t="s">
        <v>89</v>
      </c>
      <c r="AV532" s="16" t="s">
        <v>530</v>
      </c>
      <c r="AW532" s="16" t="s">
        <v>30</v>
      </c>
      <c r="AX532" s="16" t="s">
        <v>76</v>
      </c>
      <c r="AY532" s="214" t="s">
        <v>524</v>
      </c>
    </row>
    <row r="533" spans="1:65" s="13" customFormat="1">
      <c r="B533" s="189"/>
      <c r="D533" s="190" t="s">
        <v>532</v>
      </c>
      <c r="E533" s="191" t="s">
        <v>1</v>
      </c>
      <c r="F533" s="192" t="s">
        <v>6954</v>
      </c>
      <c r="H533" s="193">
        <v>1.0740000000000001</v>
      </c>
      <c r="I533" s="194"/>
      <c r="L533" s="189"/>
      <c r="M533" s="195"/>
      <c r="N533" s="196"/>
      <c r="O533" s="196"/>
      <c r="P533" s="196"/>
      <c r="Q533" s="196"/>
      <c r="R533" s="196"/>
      <c r="S533" s="196"/>
      <c r="T533" s="197"/>
      <c r="AT533" s="191" t="s">
        <v>532</v>
      </c>
      <c r="AU533" s="191" t="s">
        <v>89</v>
      </c>
      <c r="AV533" s="13" t="s">
        <v>89</v>
      </c>
      <c r="AW533" s="13" t="s">
        <v>30</v>
      </c>
      <c r="AX533" s="13" t="s">
        <v>83</v>
      </c>
      <c r="AY533" s="191" t="s">
        <v>524</v>
      </c>
    </row>
    <row r="534" spans="1:65" s="2" customFormat="1" ht="21.75" customHeight="1">
      <c r="A534" s="35"/>
      <c r="B534" s="144"/>
      <c r="C534" s="176" t="s">
        <v>732</v>
      </c>
      <c r="D534" s="176" t="s">
        <v>526</v>
      </c>
      <c r="E534" s="177" t="s">
        <v>2020</v>
      </c>
      <c r="F534" s="178" t="s">
        <v>2021</v>
      </c>
      <c r="G534" s="179" t="s">
        <v>574</v>
      </c>
      <c r="H534" s="180">
        <v>0.504</v>
      </c>
      <c r="I534" s="181"/>
      <c r="J534" s="180">
        <f>ROUND(I534*H534,3)</f>
        <v>0</v>
      </c>
      <c r="K534" s="182"/>
      <c r="L534" s="36"/>
      <c r="M534" s="183" t="s">
        <v>1</v>
      </c>
      <c r="N534" s="184" t="s">
        <v>42</v>
      </c>
      <c r="O534" s="61"/>
      <c r="P534" s="185">
        <f>O534*H534</f>
        <v>0</v>
      </c>
      <c r="Q534" s="185">
        <v>2.4157199999999999</v>
      </c>
      <c r="R534" s="185">
        <f>Q534*H534</f>
        <v>1.21752288</v>
      </c>
      <c r="S534" s="185">
        <v>0</v>
      </c>
      <c r="T534" s="186">
        <f>S534*H534</f>
        <v>0</v>
      </c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R534" s="187" t="s">
        <v>530</v>
      </c>
      <c r="AT534" s="187" t="s">
        <v>526</v>
      </c>
      <c r="AU534" s="187" t="s">
        <v>89</v>
      </c>
      <c r="AY534" s="18" t="s">
        <v>524</v>
      </c>
      <c r="BE534" s="105">
        <f>IF(N534="základná",J534,0)</f>
        <v>0</v>
      </c>
      <c r="BF534" s="105">
        <f>IF(N534="znížená",J534,0)</f>
        <v>0</v>
      </c>
      <c r="BG534" s="105">
        <f>IF(N534="zákl. prenesená",J534,0)</f>
        <v>0</v>
      </c>
      <c r="BH534" s="105">
        <f>IF(N534="zníž. prenesená",J534,0)</f>
        <v>0</v>
      </c>
      <c r="BI534" s="105">
        <f>IF(N534="nulová",J534,0)</f>
        <v>0</v>
      </c>
      <c r="BJ534" s="18" t="s">
        <v>89</v>
      </c>
      <c r="BK534" s="188">
        <f>ROUND(I534*H534,3)</f>
        <v>0</v>
      </c>
      <c r="BL534" s="18" t="s">
        <v>530</v>
      </c>
      <c r="BM534" s="187" t="s">
        <v>2022</v>
      </c>
    </row>
    <row r="535" spans="1:65" s="14" customFormat="1">
      <c r="B535" s="198"/>
      <c r="D535" s="190" t="s">
        <v>532</v>
      </c>
      <c r="E535" s="199" t="s">
        <v>1</v>
      </c>
      <c r="F535" s="200" t="s">
        <v>4836</v>
      </c>
      <c r="H535" s="199" t="s">
        <v>1</v>
      </c>
      <c r="I535" s="201"/>
      <c r="L535" s="198"/>
      <c r="M535" s="202"/>
      <c r="N535" s="203"/>
      <c r="O535" s="203"/>
      <c r="P535" s="203"/>
      <c r="Q535" s="203"/>
      <c r="R535" s="203"/>
      <c r="S535" s="203"/>
      <c r="T535" s="204"/>
      <c r="AT535" s="199" t="s">
        <v>532</v>
      </c>
      <c r="AU535" s="199" t="s">
        <v>89</v>
      </c>
      <c r="AV535" s="14" t="s">
        <v>83</v>
      </c>
      <c r="AW535" s="14" t="s">
        <v>30</v>
      </c>
      <c r="AX535" s="14" t="s">
        <v>76</v>
      </c>
      <c r="AY535" s="199" t="s">
        <v>524</v>
      </c>
    </row>
    <row r="536" spans="1:65" s="13" customFormat="1">
      <c r="B536" s="189"/>
      <c r="D536" s="190" t="s">
        <v>532</v>
      </c>
      <c r="E536" s="191" t="s">
        <v>1</v>
      </c>
      <c r="F536" s="192" t="s">
        <v>6955</v>
      </c>
      <c r="H536" s="193">
        <v>0.504</v>
      </c>
      <c r="I536" s="194"/>
      <c r="L536" s="189"/>
      <c r="M536" s="195"/>
      <c r="N536" s="196"/>
      <c r="O536" s="196"/>
      <c r="P536" s="196"/>
      <c r="Q536" s="196"/>
      <c r="R536" s="196"/>
      <c r="S536" s="196"/>
      <c r="T536" s="197"/>
      <c r="AT536" s="191" t="s">
        <v>532</v>
      </c>
      <c r="AU536" s="191" t="s">
        <v>89</v>
      </c>
      <c r="AV536" s="13" t="s">
        <v>89</v>
      </c>
      <c r="AW536" s="13" t="s">
        <v>30</v>
      </c>
      <c r="AX536" s="13" t="s">
        <v>76</v>
      </c>
      <c r="AY536" s="191" t="s">
        <v>524</v>
      </c>
    </row>
    <row r="537" spans="1:65" s="16" customFormat="1">
      <c r="B537" s="213"/>
      <c r="D537" s="190" t="s">
        <v>532</v>
      </c>
      <c r="E537" s="214" t="s">
        <v>1</v>
      </c>
      <c r="F537" s="215" t="s">
        <v>590</v>
      </c>
      <c r="H537" s="216">
        <v>0.504</v>
      </c>
      <c r="I537" s="217"/>
      <c r="L537" s="213"/>
      <c r="M537" s="218"/>
      <c r="N537" s="219"/>
      <c r="O537" s="219"/>
      <c r="P537" s="219"/>
      <c r="Q537" s="219"/>
      <c r="R537" s="219"/>
      <c r="S537" s="219"/>
      <c r="T537" s="220"/>
      <c r="AT537" s="214" t="s">
        <v>532</v>
      </c>
      <c r="AU537" s="214" t="s">
        <v>89</v>
      </c>
      <c r="AV537" s="16" t="s">
        <v>530</v>
      </c>
      <c r="AW537" s="16" t="s">
        <v>30</v>
      </c>
      <c r="AX537" s="16" t="s">
        <v>83</v>
      </c>
      <c r="AY537" s="214" t="s">
        <v>524</v>
      </c>
    </row>
    <row r="538" spans="1:65" s="2" customFormat="1" ht="33" customHeight="1">
      <c r="A538" s="35"/>
      <c r="B538" s="144"/>
      <c r="C538" s="176" t="s">
        <v>740</v>
      </c>
      <c r="D538" s="176" t="s">
        <v>526</v>
      </c>
      <c r="E538" s="177" t="s">
        <v>6956</v>
      </c>
      <c r="F538" s="178" t="s">
        <v>6957</v>
      </c>
      <c r="G538" s="179" t="s">
        <v>574</v>
      </c>
      <c r="H538" s="180">
        <v>24.312999999999999</v>
      </c>
      <c r="I538" s="181"/>
      <c r="J538" s="180">
        <f>ROUND(I538*H538,3)</f>
        <v>0</v>
      </c>
      <c r="K538" s="182"/>
      <c r="L538" s="36"/>
      <c r="M538" s="183" t="s">
        <v>1</v>
      </c>
      <c r="N538" s="184" t="s">
        <v>42</v>
      </c>
      <c r="O538" s="61"/>
      <c r="P538" s="185">
        <f>O538*H538</f>
        <v>0</v>
      </c>
      <c r="Q538" s="185">
        <v>0</v>
      </c>
      <c r="R538" s="185">
        <f>Q538*H538</f>
        <v>0</v>
      </c>
      <c r="S538" s="185">
        <v>0</v>
      </c>
      <c r="T538" s="186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7" t="s">
        <v>530</v>
      </c>
      <c r="AT538" s="187" t="s">
        <v>526</v>
      </c>
      <c r="AU538" s="187" t="s">
        <v>89</v>
      </c>
      <c r="AY538" s="18" t="s">
        <v>524</v>
      </c>
      <c r="BE538" s="105">
        <f>IF(N538="základná",J538,0)</f>
        <v>0</v>
      </c>
      <c r="BF538" s="105">
        <f>IF(N538="znížená",J538,0)</f>
        <v>0</v>
      </c>
      <c r="BG538" s="105">
        <f>IF(N538="zákl. prenesená",J538,0)</f>
        <v>0</v>
      </c>
      <c r="BH538" s="105">
        <f>IF(N538="zníž. prenesená",J538,0)</f>
        <v>0</v>
      </c>
      <c r="BI538" s="105">
        <f>IF(N538="nulová",J538,0)</f>
        <v>0</v>
      </c>
      <c r="BJ538" s="18" t="s">
        <v>89</v>
      </c>
      <c r="BK538" s="188">
        <f>ROUND(I538*H538,3)</f>
        <v>0</v>
      </c>
      <c r="BL538" s="18" t="s">
        <v>530</v>
      </c>
      <c r="BM538" s="187" t="s">
        <v>6958</v>
      </c>
    </row>
    <row r="539" spans="1:65" s="14" customFormat="1">
      <c r="B539" s="198"/>
      <c r="D539" s="190" t="s">
        <v>532</v>
      </c>
      <c r="E539" s="199" t="s">
        <v>1</v>
      </c>
      <c r="F539" s="200" t="s">
        <v>4836</v>
      </c>
      <c r="H539" s="199" t="s">
        <v>1</v>
      </c>
      <c r="I539" s="201"/>
      <c r="L539" s="198"/>
      <c r="M539" s="202"/>
      <c r="N539" s="203"/>
      <c r="O539" s="203"/>
      <c r="P539" s="203"/>
      <c r="Q539" s="203"/>
      <c r="R539" s="203"/>
      <c r="S539" s="203"/>
      <c r="T539" s="204"/>
      <c r="AT539" s="199" t="s">
        <v>532</v>
      </c>
      <c r="AU539" s="199" t="s">
        <v>89</v>
      </c>
      <c r="AV539" s="14" t="s">
        <v>83</v>
      </c>
      <c r="AW539" s="14" t="s">
        <v>30</v>
      </c>
      <c r="AX539" s="14" t="s">
        <v>76</v>
      </c>
      <c r="AY539" s="199" t="s">
        <v>524</v>
      </c>
    </row>
    <row r="540" spans="1:65" s="13" customFormat="1">
      <c r="B540" s="189"/>
      <c r="D540" s="190" t="s">
        <v>532</v>
      </c>
      <c r="E540" s="191" t="s">
        <v>1</v>
      </c>
      <c r="F540" s="192" t="s">
        <v>6959</v>
      </c>
      <c r="H540" s="193">
        <v>24.312999999999999</v>
      </c>
      <c r="I540" s="194"/>
      <c r="L540" s="189"/>
      <c r="M540" s="195"/>
      <c r="N540" s="196"/>
      <c r="O540" s="196"/>
      <c r="P540" s="196"/>
      <c r="Q540" s="196"/>
      <c r="R540" s="196"/>
      <c r="S540" s="196"/>
      <c r="T540" s="197"/>
      <c r="AT540" s="191" t="s">
        <v>532</v>
      </c>
      <c r="AU540" s="191" t="s">
        <v>89</v>
      </c>
      <c r="AV540" s="13" t="s">
        <v>89</v>
      </c>
      <c r="AW540" s="13" t="s">
        <v>30</v>
      </c>
      <c r="AX540" s="13" t="s">
        <v>76</v>
      </c>
      <c r="AY540" s="191" t="s">
        <v>524</v>
      </c>
    </row>
    <row r="541" spans="1:65" s="16" customFormat="1">
      <c r="B541" s="213"/>
      <c r="D541" s="190" t="s">
        <v>532</v>
      </c>
      <c r="E541" s="214" t="s">
        <v>1</v>
      </c>
      <c r="F541" s="215" t="s">
        <v>590</v>
      </c>
      <c r="H541" s="216">
        <v>24.312999999999999</v>
      </c>
      <c r="I541" s="217"/>
      <c r="L541" s="213"/>
      <c r="M541" s="218"/>
      <c r="N541" s="219"/>
      <c r="O541" s="219"/>
      <c r="P541" s="219"/>
      <c r="Q541" s="219"/>
      <c r="R541" s="219"/>
      <c r="S541" s="219"/>
      <c r="T541" s="220"/>
      <c r="AT541" s="214" t="s">
        <v>532</v>
      </c>
      <c r="AU541" s="214" t="s">
        <v>89</v>
      </c>
      <c r="AV541" s="16" t="s">
        <v>530</v>
      </c>
      <c r="AW541" s="16" t="s">
        <v>30</v>
      </c>
      <c r="AX541" s="16" t="s">
        <v>83</v>
      </c>
      <c r="AY541" s="214" t="s">
        <v>524</v>
      </c>
    </row>
    <row r="542" spans="1:65" s="2" customFormat="1" ht="33" customHeight="1">
      <c r="A542" s="35"/>
      <c r="B542" s="144"/>
      <c r="C542" s="176" t="s">
        <v>747</v>
      </c>
      <c r="D542" s="176" t="s">
        <v>526</v>
      </c>
      <c r="E542" s="177" t="s">
        <v>2030</v>
      </c>
      <c r="F542" s="178" t="s">
        <v>2031</v>
      </c>
      <c r="G542" s="179" t="s">
        <v>574</v>
      </c>
      <c r="H542" s="180">
        <v>0.504</v>
      </c>
      <c r="I542" s="181"/>
      <c r="J542" s="180">
        <f>ROUND(I542*H542,3)</f>
        <v>0</v>
      </c>
      <c r="K542" s="182"/>
      <c r="L542" s="36"/>
      <c r="M542" s="183" t="s">
        <v>1</v>
      </c>
      <c r="N542" s="184" t="s">
        <v>42</v>
      </c>
      <c r="O542" s="61"/>
      <c r="P542" s="185">
        <f>O542*H542</f>
        <v>0</v>
      </c>
      <c r="Q542" s="185">
        <v>0</v>
      </c>
      <c r="R542" s="185">
        <f>Q542*H542</f>
        <v>0</v>
      </c>
      <c r="S542" s="185">
        <v>0</v>
      </c>
      <c r="T542" s="186">
        <f>S542*H542</f>
        <v>0</v>
      </c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R542" s="187" t="s">
        <v>530</v>
      </c>
      <c r="AT542" s="187" t="s">
        <v>526</v>
      </c>
      <c r="AU542" s="187" t="s">
        <v>89</v>
      </c>
      <c r="AY542" s="18" t="s">
        <v>524</v>
      </c>
      <c r="BE542" s="105">
        <f>IF(N542="základná",J542,0)</f>
        <v>0</v>
      </c>
      <c r="BF542" s="105">
        <f>IF(N542="znížená",J542,0)</f>
        <v>0</v>
      </c>
      <c r="BG542" s="105">
        <f>IF(N542="zákl. prenesená",J542,0)</f>
        <v>0</v>
      </c>
      <c r="BH542" s="105">
        <f>IF(N542="zníž. prenesená",J542,0)</f>
        <v>0</v>
      </c>
      <c r="BI542" s="105">
        <f>IF(N542="nulová",J542,0)</f>
        <v>0</v>
      </c>
      <c r="BJ542" s="18" t="s">
        <v>89</v>
      </c>
      <c r="BK542" s="188">
        <f>ROUND(I542*H542,3)</f>
        <v>0</v>
      </c>
      <c r="BL542" s="18" t="s">
        <v>530</v>
      </c>
      <c r="BM542" s="187" t="s">
        <v>2032</v>
      </c>
    </row>
    <row r="543" spans="1:65" s="14" customFormat="1">
      <c r="B543" s="198"/>
      <c r="D543" s="190" t="s">
        <v>532</v>
      </c>
      <c r="E543" s="199" t="s">
        <v>1</v>
      </c>
      <c r="F543" s="200" t="s">
        <v>4836</v>
      </c>
      <c r="H543" s="199" t="s">
        <v>1</v>
      </c>
      <c r="I543" s="201"/>
      <c r="L543" s="198"/>
      <c r="M543" s="202"/>
      <c r="N543" s="203"/>
      <c r="O543" s="203"/>
      <c r="P543" s="203"/>
      <c r="Q543" s="203"/>
      <c r="R543" s="203"/>
      <c r="S543" s="203"/>
      <c r="T543" s="204"/>
      <c r="AT543" s="199" t="s">
        <v>532</v>
      </c>
      <c r="AU543" s="199" t="s">
        <v>89</v>
      </c>
      <c r="AV543" s="14" t="s">
        <v>83</v>
      </c>
      <c r="AW543" s="14" t="s">
        <v>30</v>
      </c>
      <c r="AX543" s="14" t="s">
        <v>76</v>
      </c>
      <c r="AY543" s="199" t="s">
        <v>524</v>
      </c>
    </row>
    <row r="544" spans="1:65" s="13" customFormat="1">
      <c r="B544" s="189"/>
      <c r="D544" s="190" t="s">
        <v>532</v>
      </c>
      <c r="E544" s="191" t="s">
        <v>1</v>
      </c>
      <c r="F544" s="192" t="s">
        <v>6955</v>
      </c>
      <c r="H544" s="193">
        <v>0.504</v>
      </c>
      <c r="I544" s="194"/>
      <c r="L544" s="189"/>
      <c r="M544" s="195"/>
      <c r="N544" s="196"/>
      <c r="O544" s="196"/>
      <c r="P544" s="196"/>
      <c r="Q544" s="196"/>
      <c r="R544" s="196"/>
      <c r="S544" s="196"/>
      <c r="T544" s="197"/>
      <c r="AT544" s="191" t="s">
        <v>532</v>
      </c>
      <c r="AU544" s="191" t="s">
        <v>89</v>
      </c>
      <c r="AV544" s="13" t="s">
        <v>89</v>
      </c>
      <c r="AW544" s="13" t="s">
        <v>30</v>
      </c>
      <c r="AX544" s="13" t="s">
        <v>76</v>
      </c>
      <c r="AY544" s="191" t="s">
        <v>524</v>
      </c>
    </row>
    <row r="545" spans="1:65" s="16" customFormat="1">
      <c r="B545" s="213"/>
      <c r="D545" s="190" t="s">
        <v>532</v>
      </c>
      <c r="E545" s="214" t="s">
        <v>1</v>
      </c>
      <c r="F545" s="215" t="s">
        <v>590</v>
      </c>
      <c r="H545" s="216">
        <v>0.504</v>
      </c>
      <c r="I545" s="217"/>
      <c r="L545" s="213"/>
      <c r="M545" s="218"/>
      <c r="N545" s="219"/>
      <c r="O545" s="219"/>
      <c r="P545" s="219"/>
      <c r="Q545" s="219"/>
      <c r="R545" s="219"/>
      <c r="S545" s="219"/>
      <c r="T545" s="220"/>
      <c r="AT545" s="214" t="s">
        <v>532</v>
      </c>
      <c r="AU545" s="214" t="s">
        <v>89</v>
      </c>
      <c r="AV545" s="16" t="s">
        <v>530</v>
      </c>
      <c r="AW545" s="16" t="s">
        <v>30</v>
      </c>
      <c r="AX545" s="16" t="s">
        <v>83</v>
      </c>
      <c r="AY545" s="214" t="s">
        <v>524</v>
      </c>
    </row>
    <row r="546" spans="1:65" s="2" customFormat="1" ht="21.75" customHeight="1">
      <c r="A546" s="35"/>
      <c r="B546" s="144"/>
      <c r="C546" s="176" t="s">
        <v>754</v>
      </c>
      <c r="D546" s="176" t="s">
        <v>526</v>
      </c>
      <c r="E546" s="177" t="s">
        <v>2034</v>
      </c>
      <c r="F546" s="178" t="s">
        <v>212</v>
      </c>
      <c r="G546" s="179" t="s">
        <v>529</v>
      </c>
      <c r="H546" s="180">
        <v>1.012</v>
      </c>
      <c r="I546" s="181"/>
      <c r="J546" s="180">
        <f>ROUND(I546*H546,3)</f>
        <v>0</v>
      </c>
      <c r="K546" s="182"/>
      <c r="L546" s="36"/>
      <c r="M546" s="183" t="s">
        <v>1</v>
      </c>
      <c r="N546" s="184" t="s">
        <v>42</v>
      </c>
      <c r="O546" s="61"/>
      <c r="P546" s="185">
        <f>O546*H546</f>
        <v>0</v>
      </c>
      <c r="Q546" s="185">
        <v>8.6099999999999996E-3</v>
      </c>
      <c r="R546" s="185">
        <f>Q546*H546</f>
        <v>8.7133200000000001E-3</v>
      </c>
      <c r="S546" s="185">
        <v>0</v>
      </c>
      <c r="T546" s="186">
        <f>S546*H546</f>
        <v>0</v>
      </c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R546" s="187" t="s">
        <v>530</v>
      </c>
      <c r="AT546" s="187" t="s">
        <v>526</v>
      </c>
      <c r="AU546" s="187" t="s">
        <v>89</v>
      </c>
      <c r="AY546" s="18" t="s">
        <v>524</v>
      </c>
      <c r="BE546" s="105">
        <f>IF(N546="základná",J546,0)</f>
        <v>0</v>
      </c>
      <c r="BF546" s="105">
        <f>IF(N546="znížená",J546,0)</f>
        <v>0</v>
      </c>
      <c r="BG546" s="105">
        <f>IF(N546="zákl. prenesená",J546,0)</f>
        <v>0</v>
      </c>
      <c r="BH546" s="105">
        <f>IF(N546="zníž. prenesená",J546,0)</f>
        <v>0</v>
      </c>
      <c r="BI546" s="105">
        <f>IF(N546="nulová",J546,0)</f>
        <v>0</v>
      </c>
      <c r="BJ546" s="18" t="s">
        <v>89</v>
      </c>
      <c r="BK546" s="188">
        <f>ROUND(I546*H546,3)</f>
        <v>0</v>
      </c>
      <c r="BL546" s="18" t="s">
        <v>530</v>
      </c>
      <c r="BM546" s="187" t="s">
        <v>2035</v>
      </c>
    </row>
    <row r="547" spans="1:65" s="14" customFormat="1">
      <c r="B547" s="198"/>
      <c r="D547" s="190" t="s">
        <v>532</v>
      </c>
      <c r="E547" s="199" t="s">
        <v>1</v>
      </c>
      <c r="F547" s="200" t="s">
        <v>4836</v>
      </c>
      <c r="H547" s="199" t="s">
        <v>1</v>
      </c>
      <c r="I547" s="201"/>
      <c r="L547" s="198"/>
      <c r="M547" s="202"/>
      <c r="N547" s="203"/>
      <c r="O547" s="203"/>
      <c r="P547" s="203"/>
      <c r="Q547" s="203"/>
      <c r="R547" s="203"/>
      <c r="S547" s="203"/>
      <c r="T547" s="204"/>
      <c r="AT547" s="199" t="s">
        <v>532</v>
      </c>
      <c r="AU547" s="199" t="s">
        <v>89</v>
      </c>
      <c r="AV547" s="14" t="s">
        <v>83</v>
      </c>
      <c r="AW547" s="14" t="s">
        <v>30</v>
      </c>
      <c r="AX547" s="14" t="s">
        <v>76</v>
      </c>
      <c r="AY547" s="199" t="s">
        <v>524</v>
      </c>
    </row>
    <row r="548" spans="1:65" s="13" customFormat="1" ht="20.399999999999999">
      <c r="B548" s="189"/>
      <c r="D548" s="190" t="s">
        <v>532</v>
      </c>
      <c r="E548" s="191" t="s">
        <v>1</v>
      </c>
      <c r="F548" s="192" t="s">
        <v>6960</v>
      </c>
      <c r="H548" s="193">
        <v>1.012</v>
      </c>
      <c r="I548" s="194"/>
      <c r="L548" s="189"/>
      <c r="M548" s="195"/>
      <c r="N548" s="196"/>
      <c r="O548" s="196"/>
      <c r="P548" s="196"/>
      <c r="Q548" s="196"/>
      <c r="R548" s="196"/>
      <c r="S548" s="196"/>
      <c r="T548" s="197"/>
      <c r="AT548" s="191" t="s">
        <v>532</v>
      </c>
      <c r="AU548" s="191" t="s">
        <v>89</v>
      </c>
      <c r="AV548" s="13" t="s">
        <v>89</v>
      </c>
      <c r="AW548" s="13" t="s">
        <v>30</v>
      </c>
      <c r="AX548" s="13" t="s">
        <v>76</v>
      </c>
      <c r="AY548" s="191" t="s">
        <v>524</v>
      </c>
    </row>
    <row r="549" spans="1:65" s="16" customFormat="1">
      <c r="B549" s="213"/>
      <c r="D549" s="190" t="s">
        <v>532</v>
      </c>
      <c r="E549" s="214" t="s">
        <v>211</v>
      </c>
      <c r="F549" s="215" t="s">
        <v>590</v>
      </c>
      <c r="H549" s="216">
        <v>1.012</v>
      </c>
      <c r="I549" s="217"/>
      <c r="L549" s="213"/>
      <c r="M549" s="218"/>
      <c r="N549" s="219"/>
      <c r="O549" s="219"/>
      <c r="P549" s="219"/>
      <c r="Q549" s="219"/>
      <c r="R549" s="219"/>
      <c r="S549" s="219"/>
      <c r="T549" s="220"/>
      <c r="AT549" s="214" t="s">
        <v>532</v>
      </c>
      <c r="AU549" s="214" t="s">
        <v>89</v>
      </c>
      <c r="AV549" s="16" t="s">
        <v>530</v>
      </c>
      <c r="AW549" s="16" t="s">
        <v>30</v>
      </c>
      <c r="AX549" s="16" t="s">
        <v>83</v>
      </c>
      <c r="AY549" s="214" t="s">
        <v>524</v>
      </c>
    </row>
    <row r="550" spans="1:65" s="2" customFormat="1" ht="21.75" customHeight="1">
      <c r="A550" s="35"/>
      <c r="B550" s="144"/>
      <c r="C550" s="176" t="s">
        <v>758</v>
      </c>
      <c r="D550" s="176" t="s">
        <v>526</v>
      </c>
      <c r="E550" s="177" t="s">
        <v>2040</v>
      </c>
      <c r="F550" s="178" t="s">
        <v>2041</v>
      </c>
      <c r="G550" s="179" t="s">
        <v>529</v>
      </c>
      <c r="H550" s="180">
        <v>1.012</v>
      </c>
      <c r="I550" s="181"/>
      <c r="J550" s="180">
        <f>ROUND(I550*H550,3)</f>
        <v>0</v>
      </c>
      <c r="K550" s="182"/>
      <c r="L550" s="36"/>
      <c r="M550" s="183" t="s">
        <v>1</v>
      </c>
      <c r="N550" s="184" t="s">
        <v>42</v>
      </c>
      <c r="O550" s="61"/>
      <c r="P550" s="185">
        <f>O550*H550</f>
        <v>0</v>
      </c>
      <c r="Q550" s="185">
        <v>0</v>
      </c>
      <c r="R550" s="185">
        <f>Q550*H550</f>
        <v>0</v>
      </c>
      <c r="S550" s="185">
        <v>0</v>
      </c>
      <c r="T550" s="186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187" t="s">
        <v>530</v>
      </c>
      <c r="AT550" s="187" t="s">
        <v>526</v>
      </c>
      <c r="AU550" s="187" t="s">
        <v>89</v>
      </c>
      <c r="AY550" s="18" t="s">
        <v>524</v>
      </c>
      <c r="BE550" s="105">
        <f>IF(N550="základná",J550,0)</f>
        <v>0</v>
      </c>
      <c r="BF550" s="105">
        <f>IF(N550="znížená",J550,0)</f>
        <v>0</v>
      </c>
      <c r="BG550" s="105">
        <f>IF(N550="zákl. prenesená",J550,0)</f>
        <v>0</v>
      </c>
      <c r="BH550" s="105">
        <f>IF(N550="zníž. prenesená",J550,0)</f>
        <v>0</v>
      </c>
      <c r="BI550" s="105">
        <f>IF(N550="nulová",J550,0)</f>
        <v>0</v>
      </c>
      <c r="BJ550" s="18" t="s">
        <v>89</v>
      </c>
      <c r="BK550" s="188">
        <f>ROUND(I550*H550,3)</f>
        <v>0</v>
      </c>
      <c r="BL550" s="18" t="s">
        <v>530</v>
      </c>
      <c r="BM550" s="187" t="s">
        <v>2042</v>
      </c>
    </row>
    <row r="551" spans="1:65" s="13" customFormat="1">
      <c r="B551" s="189"/>
      <c r="D551" s="190" t="s">
        <v>532</v>
      </c>
      <c r="E551" s="191" t="s">
        <v>1</v>
      </c>
      <c r="F551" s="192" t="s">
        <v>211</v>
      </c>
      <c r="H551" s="193">
        <v>1.012</v>
      </c>
      <c r="I551" s="194"/>
      <c r="L551" s="189"/>
      <c r="M551" s="195"/>
      <c r="N551" s="196"/>
      <c r="O551" s="196"/>
      <c r="P551" s="196"/>
      <c r="Q551" s="196"/>
      <c r="R551" s="196"/>
      <c r="S551" s="196"/>
      <c r="T551" s="197"/>
      <c r="AT551" s="191" t="s">
        <v>532</v>
      </c>
      <c r="AU551" s="191" t="s">
        <v>89</v>
      </c>
      <c r="AV551" s="13" t="s">
        <v>89</v>
      </c>
      <c r="AW551" s="13" t="s">
        <v>30</v>
      </c>
      <c r="AX551" s="13" t="s">
        <v>83</v>
      </c>
      <c r="AY551" s="191" t="s">
        <v>524</v>
      </c>
    </row>
    <row r="552" spans="1:65" s="2" customFormat="1" ht="33" customHeight="1">
      <c r="A552" s="35"/>
      <c r="B552" s="144"/>
      <c r="C552" s="176" t="s">
        <v>764</v>
      </c>
      <c r="D552" s="176" t="s">
        <v>526</v>
      </c>
      <c r="E552" s="177" t="s">
        <v>2044</v>
      </c>
      <c r="F552" s="178" t="s">
        <v>2045</v>
      </c>
      <c r="G552" s="179" t="s">
        <v>677</v>
      </c>
      <c r="H552" s="180">
        <v>7.5999999999999998E-2</v>
      </c>
      <c r="I552" s="181"/>
      <c r="J552" s="180">
        <f>ROUND(I552*H552,3)</f>
        <v>0</v>
      </c>
      <c r="K552" s="182"/>
      <c r="L552" s="36"/>
      <c r="M552" s="183" t="s">
        <v>1</v>
      </c>
      <c r="N552" s="184" t="s">
        <v>42</v>
      </c>
      <c r="O552" s="61"/>
      <c r="P552" s="185">
        <f>O552*H552</f>
        <v>0</v>
      </c>
      <c r="Q552" s="185">
        <v>1.20296</v>
      </c>
      <c r="R552" s="185">
        <f>Q552*H552</f>
        <v>9.142496E-2</v>
      </c>
      <c r="S552" s="185">
        <v>0</v>
      </c>
      <c r="T552" s="186">
        <f>S552*H552</f>
        <v>0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187" t="s">
        <v>530</v>
      </c>
      <c r="AT552" s="187" t="s">
        <v>526</v>
      </c>
      <c r="AU552" s="187" t="s">
        <v>89</v>
      </c>
      <c r="AY552" s="18" t="s">
        <v>524</v>
      </c>
      <c r="BE552" s="105">
        <f>IF(N552="základná",J552,0)</f>
        <v>0</v>
      </c>
      <c r="BF552" s="105">
        <f>IF(N552="znížená",J552,0)</f>
        <v>0</v>
      </c>
      <c r="BG552" s="105">
        <f>IF(N552="zákl. prenesená",J552,0)</f>
        <v>0</v>
      </c>
      <c r="BH552" s="105">
        <f>IF(N552="zníž. prenesená",J552,0)</f>
        <v>0</v>
      </c>
      <c r="BI552" s="105">
        <f>IF(N552="nulová",J552,0)</f>
        <v>0</v>
      </c>
      <c r="BJ552" s="18" t="s">
        <v>89</v>
      </c>
      <c r="BK552" s="188">
        <f>ROUND(I552*H552,3)</f>
        <v>0</v>
      </c>
      <c r="BL552" s="18" t="s">
        <v>530</v>
      </c>
      <c r="BM552" s="187" t="s">
        <v>2046</v>
      </c>
    </row>
    <row r="553" spans="1:65" s="14" customFormat="1">
      <c r="B553" s="198"/>
      <c r="D553" s="190" t="s">
        <v>532</v>
      </c>
      <c r="E553" s="199" t="s">
        <v>1</v>
      </c>
      <c r="F553" s="200" t="s">
        <v>4836</v>
      </c>
      <c r="H553" s="199" t="s">
        <v>1</v>
      </c>
      <c r="I553" s="201"/>
      <c r="L553" s="198"/>
      <c r="M553" s="202"/>
      <c r="N553" s="203"/>
      <c r="O553" s="203"/>
      <c r="P553" s="203"/>
      <c r="Q553" s="203"/>
      <c r="R553" s="203"/>
      <c r="S553" s="203"/>
      <c r="T553" s="204"/>
      <c r="AT553" s="199" t="s">
        <v>532</v>
      </c>
      <c r="AU553" s="199" t="s">
        <v>89</v>
      </c>
      <c r="AV553" s="14" t="s">
        <v>83</v>
      </c>
      <c r="AW553" s="14" t="s">
        <v>30</v>
      </c>
      <c r="AX553" s="14" t="s">
        <v>76</v>
      </c>
      <c r="AY553" s="199" t="s">
        <v>524</v>
      </c>
    </row>
    <row r="554" spans="1:65" s="13" customFormat="1">
      <c r="B554" s="189"/>
      <c r="D554" s="190" t="s">
        <v>532</v>
      </c>
      <c r="E554" s="191" t="s">
        <v>1</v>
      </c>
      <c r="F554" s="192" t="s">
        <v>6961</v>
      </c>
      <c r="H554" s="193">
        <v>7.5999999999999998E-2</v>
      </c>
      <c r="I554" s="194"/>
      <c r="L554" s="189"/>
      <c r="M554" s="195"/>
      <c r="N554" s="196"/>
      <c r="O554" s="196"/>
      <c r="P554" s="196"/>
      <c r="Q554" s="196"/>
      <c r="R554" s="196"/>
      <c r="S554" s="196"/>
      <c r="T554" s="197"/>
      <c r="AT554" s="191" t="s">
        <v>532</v>
      </c>
      <c r="AU554" s="191" t="s">
        <v>89</v>
      </c>
      <c r="AV554" s="13" t="s">
        <v>89</v>
      </c>
      <c r="AW554" s="13" t="s">
        <v>30</v>
      </c>
      <c r="AX554" s="13" t="s">
        <v>76</v>
      </c>
      <c r="AY554" s="191" t="s">
        <v>524</v>
      </c>
    </row>
    <row r="555" spans="1:65" s="16" customFormat="1">
      <c r="B555" s="213"/>
      <c r="D555" s="190" t="s">
        <v>532</v>
      </c>
      <c r="E555" s="214" t="s">
        <v>1</v>
      </c>
      <c r="F555" s="215" t="s">
        <v>590</v>
      </c>
      <c r="H555" s="216">
        <v>7.5999999999999998E-2</v>
      </c>
      <c r="I555" s="217"/>
      <c r="L555" s="213"/>
      <c r="M555" s="218"/>
      <c r="N555" s="219"/>
      <c r="O555" s="219"/>
      <c r="P555" s="219"/>
      <c r="Q555" s="219"/>
      <c r="R555" s="219"/>
      <c r="S555" s="219"/>
      <c r="T555" s="220"/>
      <c r="AT555" s="214" t="s">
        <v>532</v>
      </c>
      <c r="AU555" s="214" t="s">
        <v>89</v>
      </c>
      <c r="AV555" s="16" t="s">
        <v>530</v>
      </c>
      <c r="AW555" s="16" t="s">
        <v>30</v>
      </c>
      <c r="AX555" s="16" t="s">
        <v>83</v>
      </c>
      <c r="AY555" s="214" t="s">
        <v>524</v>
      </c>
    </row>
    <row r="556" spans="1:65" s="2" customFormat="1" ht="33" customHeight="1">
      <c r="A556" s="35"/>
      <c r="B556" s="144"/>
      <c r="C556" s="176" t="s">
        <v>778</v>
      </c>
      <c r="D556" s="176" t="s">
        <v>526</v>
      </c>
      <c r="E556" s="177" t="s">
        <v>2050</v>
      </c>
      <c r="F556" s="178" t="s">
        <v>2051</v>
      </c>
      <c r="G556" s="179" t="s">
        <v>529</v>
      </c>
      <c r="H556" s="180">
        <v>483.7</v>
      </c>
      <c r="I556" s="181"/>
      <c r="J556" s="180">
        <f>ROUND(I556*H556,3)</f>
        <v>0</v>
      </c>
      <c r="K556" s="182"/>
      <c r="L556" s="36"/>
      <c r="M556" s="183" t="s">
        <v>1</v>
      </c>
      <c r="N556" s="184" t="s">
        <v>42</v>
      </c>
      <c r="O556" s="61"/>
      <c r="P556" s="185">
        <f>O556*H556</f>
        <v>0</v>
      </c>
      <c r="Q556" s="185">
        <v>3.4299999999999999E-3</v>
      </c>
      <c r="R556" s="185">
        <f>Q556*H556</f>
        <v>1.6590909999999999</v>
      </c>
      <c r="S556" s="185">
        <v>0</v>
      </c>
      <c r="T556" s="186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7" t="s">
        <v>530</v>
      </c>
      <c r="AT556" s="187" t="s">
        <v>526</v>
      </c>
      <c r="AU556" s="187" t="s">
        <v>89</v>
      </c>
      <c r="AY556" s="18" t="s">
        <v>524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89</v>
      </c>
      <c r="BK556" s="188">
        <f>ROUND(I556*H556,3)</f>
        <v>0</v>
      </c>
      <c r="BL556" s="18" t="s">
        <v>530</v>
      </c>
      <c r="BM556" s="187" t="s">
        <v>2052</v>
      </c>
    </row>
    <row r="557" spans="1:65" s="14" customFormat="1">
      <c r="B557" s="198"/>
      <c r="D557" s="190" t="s">
        <v>532</v>
      </c>
      <c r="E557" s="199" t="s">
        <v>1</v>
      </c>
      <c r="F557" s="200" t="s">
        <v>6962</v>
      </c>
      <c r="H557" s="199" t="s">
        <v>1</v>
      </c>
      <c r="I557" s="201"/>
      <c r="L557" s="198"/>
      <c r="M557" s="202"/>
      <c r="N557" s="203"/>
      <c r="O557" s="203"/>
      <c r="P557" s="203"/>
      <c r="Q557" s="203"/>
      <c r="R557" s="203"/>
      <c r="S557" s="203"/>
      <c r="T557" s="204"/>
      <c r="AT557" s="199" t="s">
        <v>532</v>
      </c>
      <c r="AU557" s="199" t="s">
        <v>89</v>
      </c>
      <c r="AV557" s="14" t="s">
        <v>83</v>
      </c>
      <c r="AW557" s="14" t="s">
        <v>30</v>
      </c>
      <c r="AX557" s="14" t="s">
        <v>76</v>
      </c>
      <c r="AY557" s="199" t="s">
        <v>524</v>
      </c>
    </row>
    <row r="558" spans="1:65" s="13" customFormat="1">
      <c r="B558" s="189"/>
      <c r="D558" s="190" t="s">
        <v>532</v>
      </c>
      <c r="E558" s="191" t="s">
        <v>1</v>
      </c>
      <c r="F558" s="192" t="s">
        <v>6963</v>
      </c>
      <c r="H558" s="193">
        <v>483.7</v>
      </c>
      <c r="I558" s="194"/>
      <c r="L558" s="189"/>
      <c r="M558" s="195"/>
      <c r="N558" s="196"/>
      <c r="O558" s="196"/>
      <c r="P558" s="196"/>
      <c r="Q558" s="196"/>
      <c r="R558" s="196"/>
      <c r="S558" s="196"/>
      <c r="T558" s="197"/>
      <c r="AT558" s="191" t="s">
        <v>532</v>
      </c>
      <c r="AU558" s="191" t="s">
        <v>89</v>
      </c>
      <c r="AV558" s="13" t="s">
        <v>89</v>
      </c>
      <c r="AW558" s="13" t="s">
        <v>30</v>
      </c>
      <c r="AX558" s="13" t="s">
        <v>76</v>
      </c>
      <c r="AY558" s="191" t="s">
        <v>524</v>
      </c>
    </row>
    <row r="559" spans="1:65" s="15" customFormat="1">
      <c r="B559" s="205"/>
      <c r="D559" s="190" t="s">
        <v>532</v>
      </c>
      <c r="E559" s="206" t="s">
        <v>1</v>
      </c>
      <c r="F559" s="207" t="s">
        <v>589</v>
      </c>
      <c r="H559" s="208">
        <v>483.7</v>
      </c>
      <c r="I559" s="209"/>
      <c r="L559" s="205"/>
      <c r="M559" s="210"/>
      <c r="N559" s="211"/>
      <c r="O559" s="211"/>
      <c r="P559" s="211"/>
      <c r="Q559" s="211"/>
      <c r="R559" s="211"/>
      <c r="S559" s="211"/>
      <c r="T559" s="212"/>
      <c r="AT559" s="206" t="s">
        <v>532</v>
      </c>
      <c r="AU559" s="206" t="s">
        <v>89</v>
      </c>
      <c r="AV559" s="15" t="s">
        <v>537</v>
      </c>
      <c r="AW559" s="15" t="s">
        <v>30</v>
      </c>
      <c r="AX559" s="15" t="s">
        <v>76</v>
      </c>
      <c r="AY559" s="206" t="s">
        <v>524</v>
      </c>
    </row>
    <row r="560" spans="1:65" s="16" customFormat="1">
      <c r="B560" s="213"/>
      <c r="D560" s="190" t="s">
        <v>532</v>
      </c>
      <c r="E560" s="214" t="s">
        <v>1</v>
      </c>
      <c r="F560" s="215" t="s">
        <v>590</v>
      </c>
      <c r="H560" s="216">
        <v>483.7</v>
      </c>
      <c r="I560" s="217"/>
      <c r="L560" s="213"/>
      <c r="M560" s="218"/>
      <c r="N560" s="219"/>
      <c r="O560" s="219"/>
      <c r="P560" s="219"/>
      <c r="Q560" s="219"/>
      <c r="R560" s="219"/>
      <c r="S560" s="219"/>
      <c r="T560" s="220"/>
      <c r="AT560" s="214" t="s">
        <v>532</v>
      </c>
      <c r="AU560" s="214" t="s">
        <v>89</v>
      </c>
      <c r="AV560" s="16" t="s">
        <v>530</v>
      </c>
      <c r="AW560" s="16" t="s">
        <v>30</v>
      </c>
      <c r="AX560" s="16" t="s">
        <v>83</v>
      </c>
      <c r="AY560" s="214" t="s">
        <v>524</v>
      </c>
    </row>
    <row r="561" spans="1:65" s="2" customFormat="1" ht="21.75" customHeight="1">
      <c r="A561" s="35"/>
      <c r="B561" s="144"/>
      <c r="C561" s="176" t="s">
        <v>784</v>
      </c>
      <c r="D561" s="176" t="s">
        <v>526</v>
      </c>
      <c r="E561" s="177" t="s">
        <v>2055</v>
      </c>
      <c r="F561" s="178" t="s">
        <v>2056</v>
      </c>
      <c r="G561" s="179" t="s">
        <v>574</v>
      </c>
      <c r="H561" s="180">
        <v>0.70799999999999996</v>
      </c>
      <c r="I561" s="181"/>
      <c r="J561" s="180">
        <f>ROUND(I561*H561,3)</f>
        <v>0</v>
      </c>
      <c r="K561" s="182"/>
      <c r="L561" s="36"/>
      <c r="M561" s="183" t="s">
        <v>1</v>
      </c>
      <c r="N561" s="184" t="s">
        <v>42</v>
      </c>
      <c r="O561" s="61"/>
      <c r="P561" s="185">
        <f>O561*H561</f>
        <v>0</v>
      </c>
      <c r="Q561" s="185">
        <v>1.837</v>
      </c>
      <c r="R561" s="185">
        <f>Q561*H561</f>
        <v>1.3005959999999999</v>
      </c>
      <c r="S561" s="185">
        <v>0</v>
      </c>
      <c r="T561" s="186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7" t="s">
        <v>530</v>
      </c>
      <c r="AT561" s="187" t="s">
        <v>526</v>
      </c>
      <c r="AU561" s="187" t="s">
        <v>89</v>
      </c>
      <c r="AY561" s="18" t="s">
        <v>524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89</v>
      </c>
      <c r="BK561" s="188">
        <f>ROUND(I561*H561,3)</f>
        <v>0</v>
      </c>
      <c r="BL561" s="18" t="s">
        <v>530</v>
      </c>
      <c r="BM561" s="187" t="s">
        <v>2057</v>
      </c>
    </row>
    <row r="562" spans="1:65" s="14" customFormat="1">
      <c r="B562" s="198"/>
      <c r="D562" s="190" t="s">
        <v>532</v>
      </c>
      <c r="E562" s="199" t="s">
        <v>1</v>
      </c>
      <c r="F562" s="200" t="s">
        <v>4836</v>
      </c>
      <c r="H562" s="199" t="s">
        <v>1</v>
      </c>
      <c r="I562" s="201"/>
      <c r="L562" s="198"/>
      <c r="M562" s="202"/>
      <c r="N562" s="203"/>
      <c r="O562" s="203"/>
      <c r="P562" s="203"/>
      <c r="Q562" s="203"/>
      <c r="R562" s="203"/>
      <c r="S562" s="203"/>
      <c r="T562" s="204"/>
      <c r="AT562" s="199" t="s">
        <v>532</v>
      </c>
      <c r="AU562" s="199" t="s">
        <v>89</v>
      </c>
      <c r="AV562" s="14" t="s">
        <v>83</v>
      </c>
      <c r="AW562" s="14" t="s">
        <v>30</v>
      </c>
      <c r="AX562" s="14" t="s">
        <v>76</v>
      </c>
      <c r="AY562" s="199" t="s">
        <v>524</v>
      </c>
    </row>
    <row r="563" spans="1:65" s="13" customFormat="1">
      <c r="B563" s="189"/>
      <c r="D563" s="190" t="s">
        <v>532</v>
      </c>
      <c r="E563" s="191" t="s">
        <v>1</v>
      </c>
      <c r="F563" s="192" t="s">
        <v>6964</v>
      </c>
      <c r="H563" s="193">
        <v>0.70799999999999996</v>
      </c>
      <c r="I563" s="194"/>
      <c r="L563" s="189"/>
      <c r="M563" s="195"/>
      <c r="N563" s="196"/>
      <c r="O563" s="196"/>
      <c r="P563" s="196"/>
      <c r="Q563" s="196"/>
      <c r="R563" s="196"/>
      <c r="S563" s="196"/>
      <c r="T563" s="197"/>
      <c r="AT563" s="191" t="s">
        <v>532</v>
      </c>
      <c r="AU563" s="191" t="s">
        <v>89</v>
      </c>
      <c r="AV563" s="13" t="s">
        <v>89</v>
      </c>
      <c r="AW563" s="13" t="s">
        <v>30</v>
      </c>
      <c r="AX563" s="13" t="s">
        <v>76</v>
      </c>
      <c r="AY563" s="191" t="s">
        <v>524</v>
      </c>
    </row>
    <row r="564" spans="1:65" s="16" customFormat="1">
      <c r="B564" s="213"/>
      <c r="D564" s="190" t="s">
        <v>532</v>
      </c>
      <c r="E564" s="214" t="s">
        <v>1</v>
      </c>
      <c r="F564" s="215" t="s">
        <v>590</v>
      </c>
      <c r="H564" s="216">
        <v>0.70799999999999996</v>
      </c>
      <c r="I564" s="217"/>
      <c r="L564" s="213"/>
      <c r="M564" s="218"/>
      <c r="N564" s="219"/>
      <c r="O564" s="219"/>
      <c r="P564" s="219"/>
      <c r="Q564" s="219"/>
      <c r="R564" s="219"/>
      <c r="S564" s="219"/>
      <c r="T564" s="220"/>
      <c r="AT564" s="214" t="s">
        <v>532</v>
      </c>
      <c r="AU564" s="214" t="s">
        <v>89</v>
      </c>
      <c r="AV564" s="16" t="s">
        <v>530</v>
      </c>
      <c r="AW564" s="16" t="s">
        <v>30</v>
      </c>
      <c r="AX564" s="16" t="s">
        <v>83</v>
      </c>
      <c r="AY564" s="214" t="s">
        <v>524</v>
      </c>
    </row>
    <row r="565" spans="1:65" s="2" customFormat="1" ht="21.75" customHeight="1">
      <c r="A565" s="35"/>
      <c r="B565" s="144"/>
      <c r="C565" s="176" t="s">
        <v>797</v>
      </c>
      <c r="D565" s="176" t="s">
        <v>526</v>
      </c>
      <c r="E565" s="177" t="s">
        <v>6965</v>
      </c>
      <c r="F565" s="178" t="s">
        <v>6966</v>
      </c>
      <c r="G565" s="179" t="s">
        <v>574</v>
      </c>
      <c r="H565" s="180">
        <v>1.3759999999999999</v>
      </c>
      <c r="I565" s="181"/>
      <c r="J565" s="180">
        <f>ROUND(I565*H565,3)</f>
        <v>0</v>
      </c>
      <c r="K565" s="182"/>
      <c r="L565" s="36"/>
      <c r="M565" s="183" t="s">
        <v>1</v>
      </c>
      <c r="N565" s="184" t="s">
        <v>42</v>
      </c>
      <c r="O565" s="61"/>
      <c r="P565" s="185">
        <f>O565*H565</f>
        <v>0</v>
      </c>
      <c r="Q565" s="185">
        <v>2.004</v>
      </c>
      <c r="R565" s="185">
        <f>Q565*H565</f>
        <v>2.757504</v>
      </c>
      <c r="S565" s="185">
        <v>0</v>
      </c>
      <c r="T565" s="186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187" t="s">
        <v>530</v>
      </c>
      <c r="AT565" s="187" t="s">
        <v>526</v>
      </c>
      <c r="AU565" s="187" t="s">
        <v>89</v>
      </c>
      <c r="AY565" s="18" t="s">
        <v>524</v>
      </c>
      <c r="BE565" s="105">
        <f>IF(N565="základná",J565,0)</f>
        <v>0</v>
      </c>
      <c r="BF565" s="105">
        <f>IF(N565="znížená",J565,0)</f>
        <v>0</v>
      </c>
      <c r="BG565" s="105">
        <f>IF(N565="zákl. prenesená",J565,0)</f>
        <v>0</v>
      </c>
      <c r="BH565" s="105">
        <f>IF(N565="zníž. prenesená",J565,0)</f>
        <v>0</v>
      </c>
      <c r="BI565" s="105">
        <f>IF(N565="nulová",J565,0)</f>
        <v>0</v>
      </c>
      <c r="BJ565" s="18" t="s">
        <v>89</v>
      </c>
      <c r="BK565" s="188">
        <f>ROUND(I565*H565,3)</f>
        <v>0</v>
      </c>
      <c r="BL565" s="18" t="s">
        <v>530</v>
      </c>
      <c r="BM565" s="187" t="s">
        <v>6967</v>
      </c>
    </row>
    <row r="566" spans="1:65" s="14" customFormat="1">
      <c r="B566" s="198"/>
      <c r="D566" s="190" t="s">
        <v>532</v>
      </c>
      <c r="E566" s="199" t="s">
        <v>1</v>
      </c>
      <c r="F566" s="200" t="s">
        <v>576</v>
      </c>
      <c r="H566" s="199" t="s">
        <v>1</v>
      </c>
      <c r="I566" s="201"/>
      <c r="L566" s="198"/>
      <c r="M566" s="202"/>
      <c r="N566" s="203"/>
      <c r="O566" s="203"/>
      <c r="P566" s="203"/>
      <c r="Q566" s="203"/>
      <c r="R566" s="203"/>
      <c r="S566" s="203"/>
      <c r="T566" s="204"/>
      <c r="AT566" s="199" t="s">
        <v>532</v>
      </c>
      <c r="AU566" s="199" t="s">
        <v>89</v>
      </c>
      <c r="AV566" s="14" t="s">
        <v>83</v>
      </c>
      <c r="AW566" s="14" t="s">
        <v>30</v>
      </c>
      <c r="AX566" s="14" t="s">
        <v>76</v>
      </c>
      <c r="AY566" s="199" t="s">
        <v>524</v>
      </c>
    </row>
    <row r="567" spans="1:65" s="14" customFormat="1">
      <c r="B567" s="198"/>
      <c r="D567" s="190" t="s">
        <v>532</v>
      </c>
      <c r="E567" s="199" t="s">
        <v>1</v>
      </c>
      <c r="F567" s="200" t="s">
        <v>4836</v>
      </c>
      <c r="H567" s="199" t="s">
        <v>1</v>
      </c>
      <c r="I567" s="201"/>
      <c r="L567" s="198"/>
      <c r="M567" s="202"/>
      <c r="N567" s="203"/>
      <c r="O567" s="203"/>
      <c r="P567" s="203"/>
      <c r="Q567" s="203"/>
      <c r="R567" s="203"/>
      <c r="S567" s="203"/>
      <c r="T567" s="204"/>
      <c r="AT567" s="199" t="s">
        <v>532</v>
      </c>
      <c r="AU567" s="199" t="s">
        <v>89</v>
      </c>
      <c r="AV567" s="14" t="s">
        <v>83</v>
      </c>
      <c r="AW567" s="14" t="s">
        <v>30</v>
      </c>
      <c r="AX567" s="14" t="s">
        <v>76</v>
      </c>
      <c r="AY567" s="199" t="s">
        <v>524</v>
      </c>
    </row>
    <row r="568" spans="1:65" s="13" customFormat="1" ht="20.399999999999999">
      <c r="B568" s="189"/>
      <c r="D568" s="190" t="s">
        <v>532</v>
      </c>
      <c r="E568" s="191" t="s">
        <v>1</v>
      </c>
      <c r="F568" s="192" t="s">
        <v>6751</v>
      </c>
      <c r="H568" s="193">
        <v>1.3759999999999999</v>
      </c>
      <c r="I568" s="194"/>
      <c r="L568" s="189"/>
      <c r="M568" s="195"/>
      <c r="N568" s="196"/>
      <c r="O568" s="196"/>
      <c r="P568" s="196"/>
      <c r="Q568" s="196"/>
      <c r="R568" s="196"/>
      <c r="S568" s="196"/>
      <c r="T568" s="197"/>
      <c r="AT568" s="191" t="s">
        <v>532</v>
      </c>
      <c r="AU568" s="191" t="s">
        <v>89</v>
      </c>
      <c r="AV568" s="13" t="s">
        <v>89</v>
      </c>
      <c r="AW568" s="13" t="s">
        <v>30</v>
      </c>
      <c r="AX568" s="13" t="s">
        <v>76</v>
      </c>
      <c r="AY568" s="191" t="s">
        <v>524</v>
      </c>
    </row>
    <row r="569" spans="1:65" s="16" customFormat="1">
      <c r="B569" s="213"/>
      <c r="D569" s="190" t="s">
        <v>532</v>
      </c>
      <c r="E569" s="214" t="s">
        <v>1</v>
      </c>
      <c r="F569" s="215" t="s">
        <v>590</v>
      </c>
      <c r="H569" s="216">
        <v>1.3759999999999999</v>
      </c>
      <c r="I569" s="217"/>
      <c r="L569" s="213"/>
      <c r="M569" s="218"/>
      <c r="N569" s="219"/>
      <c r="O569" s="219"/>
      <c r="P569" s="219"/>
      <c r="Q569" s="219"/>
      <c r="R569" s="219"/>
      <c r="S569" s="219"/>
      <c r="T569" s="220"/>
      <c r="AT569" s="214" t="s">
        <v>532</v>
      </c>
      <c r="AU569" s="214" t="s">
        <v>89</v>
      </c>
      <c r="AV569" s="16" t="s">
        <v>530</v>
      </c>
      <c r="AW569" s="16" t="s">
        <v>30</v>
      </c>
      <c r="AX569" s="16" t="s">
        <v>83</v>
      </c>
      <c r="AY569" s="214" t="s">
        <v>524</v>
      </c>
    </row>
    <row r="570" spans="1:65" s="2" customFormat="1" ht="33" customHeight="1">
      <c r="A570" s="35"/>
      <c r="B570" s="144"/>
      <c r="C570" s="176" t="s">
        <v>801</v>
      </c>
      <c r="D570" s="176" t="s">
        <v>526</v>
      </c>
      <c r="E570" s="177" t="s">
        <v>2068</v>
      </c>
      <c r="F570" s="178" t="s">
        <v>2069</v>
      </c>
      <c r="G570" s="179" t="s">
        <v>529</v>
      </c>
      <c r="H570" s="180">
        <v>632.6</v>
      </c>
      <c r="I570" s="181"/>
      <c r="J570" s="180">
        <f>ROUND(I570*H570,3)</f>
        <v>0</v>
      </c>
      <c r="K570" s="182"/>
      <c r="L570" s="36"/>
      <c r="M570" s="183" t="s">
        <v>1</v>
      </c>
      <c r="N570" s="184" t="s">
        <v>42</v>
      </c>
      <c r="O570" s="61"/>
      <c r="P570" s="185">
        <f>O570*H570</f>
        <v>0</v>
      </c>
      <c r="Q570" s="185">
        <v>0</v>
      </c>
      <c r="R570" s="185">
        <f>Q570*H570</f>
        <v>0</v>
      </c>
      <c r="S570" s="185">
        <v>0</v>
      </c>
      <c r="T570" s="186">
        <f>S570*H570</f>
        <v>0</v>
      </c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R570" s="187" t="s">
        <v>530</v>
      </c>
      <c r="AT570" s="187" t="s">
        <v>526</v>
      </c>
      <c r="AU570" s="187" t="s">
        <v>89</v>
      </c>
      <c r="AY570" s="18" t="s">
        <v>524</v>
      </c>
      <c r="BE570" s="105">
        <f>IF(N570="základná",J570,0)</f>
        <v>0</v>
      </c>
      <c r="BF570" s="105">
        <f>IF(N570="znížená",J570,0)</f>
        <v>0</v>
      </c>
      <c r="BG570" s="105">
        <f>IF(N570="zákl. prenesená",J570,0)</f>
        <v>0</v>
      </c>
      <c r="BH570" s="105">
        <f>IF(N570="zníž. prenesená",J570,0)</f>
        <v>0</v>
      </c>
      <c r="BI570" s="105">
        <f>IF(N570="nulová",J570,0)</f>
        <v>0</v>
      </c>
      <c r="BJ570" s="18" t="s">
        <v>89</v>
      </c>
      <c r="BK570" s="188">
        <f>ROUND(I570*H570,3)</f>
        <v>0</v>
      </c>
      <c r="BL570" s="18" t="s">
        <v>530</v>
      </c>
      <c r="BM570" s="187" t="s">
        <v>2070</v>
      </c>
    </row>
    <row r="571" spans="1:65" s="14" customFormat="1">
      <c r="B571" s="198"/>
      <c r="D571" s="190" t="s">
        <v>532</v>
      </c>
      <c r="E571" s="199" t="s">
        <v>1</v>
      </c>
      <c r="F571" s="200" t="s">
        <v>4836</v>
      </c>
      <c r="H571" s="199" t="s">
        <v>1</v>
      </c>
      <c r="I571" s="201"/>
      <c r="L571" s="198"/>
      <c r="M571" s="202"/>
      <c r="N571" s="203"/>
      <c r="O571" s="203"/>
      <c r="P571" s="203"/>
      <c r="Q571" s="203"/>
      <c r="R571" s="203"/>
      <c r="S571" s="203"/>
      <c r="T571" s="204"/>
      <c r="AT571" s="199" t="s">
        <v>532</v>
      </c>
      <c r="AU571" s="199" t="s">
        <v>89</v>
      </c>
      <c r="AV571" s="14" t="s">
        <v>83</v>
      </c>
      <c r="AW571" s="14" t="s">
        <v>30</v>
      </c>
      <c r="AX571" s="14" t="s">
        <v>76</v>
      </c>
      <c r="AY571" s="199" t="s">
        <v>524</v>
      </c>
    </row>
    <row r="572" spans="1:65" s="13" customFormat="1">
      <c r="B572" s="189"/>
      <c r="D572" s="190" t="s">
        <v>532</v>
      </c>
      <c r="E572" s="191" t="s">
        <v>1</v>
      </c>
      <c r="F572" s="192" t="s">
        <v>6968</v>
      </c>
      <c r="H572" s="193">
        <v>632.6</v>
      </c>
      <c r="I572" s="194"/>
      <c r="L572" s="189"/>
      <c r="M572" s="195"/>
      <c r="N572" s="196"/>
      <c r="O572" s="196"/>
      <c r="P572" s="196"/>
      <c r="Q572" s="196"/>
      <c r="R572" s="196"/>
      <c r="S572" s="196"/>
      <c r="T572" s="197"/>
      <c r="AT572" s="191" t="s">
        <v>532</v>
      </c>
      <c r="AU572" s="191" t="s">
        <v>89</v>
      </c>
      <c r="AV572" s="13" t="s">
        <v>89</v>
      </c>
      <c r="AW572" s="13" t="s">
        <v>30</v>
      </c>
      <c r="AX572" s="13" t="s">
        <v>76</v>
      </c>
      <c r="AY572" s="191" t="s">
        <v>524</v>
      </c>
    </row>
    <row r="573" spans="1:65" s="16" customFormat="1">
      <c r="B573" s="213"/>
      <c r="D573" s="190" t="s">
        <v>532</v>
      </c>
      <c r="E573" s="214" t="s">
        <v>1</v>
      </c>
      <c r="F573" s="215" t="s">
        <v>590</v>
      </c>
      <c r="H573" s="216">
        <v>632.6</v>
      </c>
      <c r="I573" s="217"/>
      <c r="L573" s="213"/>
      <c r="M573" s="218"/>
      <c r="N573" s="219"/>
      <c r="O573" s="219"/>
      <c r="P573" s="219"/>
      <c r="Q573" s="219"/>
      <c r="R573" s="219"/>
      <c r="S573" s="219"/>
      <c r="T573" s="220"/>
      <c r="AT573" s="214" t="s">
        <v>532</v>
      </c>
      <c r="AU573" s="214" t="s">
        <v>89</v>
      </c>
      <c r="AV573" s="16" t="s">
        <v>530</v>
      </c>
      <c r="AW573" s="16" t="s">
        <v>30</v>
      </c>
      <c r="AX573" s="16" t="s">
        <v>83</v>
      </c>
      <c r="AY573" s="214" t="s">
        <v>524</v>
      </c>
    </row>
    <row r="574" spans="1:65" s="2" customFormat="1" ht="33" customHeight="1">
      <c r="A574" s="35"/>
      <c r="B574" s="144"/>
      <c r="C574" s="176" t="s">
        <v>807</v>
      </c>
      <c r="D574" s="176" t="s">
        <v>526</v>
      </c>
      <c r="E574" s="177" t="s">
        <v>6969</v>
      </c>
      <c r="F574" s="178" t="s">
        <v>6970</v>
      </c>
      <c r="G574" s="179" t="s">
        <v>529</v>
      </c>
      <c r="H574" s="180">
        <v>3.0579999999999998</v>
      </c>
      <c r="I574" s="181"/>
      <c r="J574" s="180">
        <f>ROUND(I574*H574,3)</f>
        <v>0</v>
      </c>
      <c r="K574" s="182"/>
      <c r="L574" s="36"/>
      <c r="M574" s="183" t="s">
        <v>1</v>
      </c>
      <c r="N574" s="184" t="s">
        <v>42</v>
      </c>
      <c r="O574" s="61"/>
      <c r="P574" s="185">
        <f>O574*H574</f>
        <v>0</v>
      </c>
      <c r="Q574" s="185">
        <v>3.9759999999999997E-2</v>
      </c>
      <c r="R574" s="185">
        <f>Q574*H574</f>
        <v>0.12158607999999999</v>
      </c>
      <c r="S574" s="185">
        <v>0</v>
      </c>
      <c r="T574" s="186">
        <f>S574*H574</f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187" t="s">
        <v>530</v>
      </c>
      <c r="AT574" s="187" t="s">
        <v>526</v>
      </c>
      <c r="AU574" s="187" t="s">
        <v>89</v>
      </c>
      <c r="AY574" s="18" t="s">
        <v>524</v>
      </c>
      <c r="BE574" s="105">
        <f>IF(N574="základná",J574,0)</f>
        <v>0</v>
      </c>
      <c r="BF574" s="105">
        <f>IF(N574="znížená",J574,0)</f>
        <v>0</v>
      </c>
      <c r="BG574" s="105">
        <f>IF(N574="zákl. prenesená",J574,0)</f>
        <v>0</v>
      </c>
      <c r="BH574" s="105">
        <f>IF(N574="zníž. prenesená",J574,0)</f>
        <v>0</v>
      </c>
      <c r="BI574" s="105">
        <f>IF(N574="nulová",J574,0)</f>
        <v>0</v>
      </c>
      <c r="BJ574" s="18" t="s">
        <v>89</v>
      </c>
      <c r="BK574" s="188">
        <f>ROUND(I574*H574,3)</f>
        <v>0</v>
      </c>
      <c r="BL574" s="18" t="s">
        <v>530</v>
      </c>
      <c r="BM574" s="187" t="s">
        <v>6971</v>
      </c>
    </row>
    <row r="575" spans="1:65" s="14" customFormat="1">
      <c r="B575" s="198"/>
      <c r="D575" s="190" t="s">
        <v>532</v>
      </c>
      <c r="E575" s="199" t="s">
        <v>1</v>
      </c>
      <c r="F575" s="200" t="s">
        <v>576</v>
      </c>
      <c r="H575" s="199" t="s">
        <v>1</v>
      </c>
      <c r="I575" s="201"/>
      <c r="L575" s="198"/>
      <c r="M575" s="202"/>
      <c r="N575" s="203"/>
      <c r="O575" s="203"/>
      <c r="P575" s="203"/>
      <c r="Q575" s="203"/>
      <c r="R575" s="203"/>
      <c r="S575" s="203"/>
      <c r="T575" s="204"/>
      <c r="AT575" s="199" t="s">
        <v>532</v>
      </c>
      <c r="AU575" s="199" t="s">
        <v>89</v>
      </c>
      <c r="AV575" s="14" t="s">
        <v>83</v>
      </c>
      <c r="AW575" s="14" t="s">
        <v>30</v>
      </c>
      <c r="AX575" s="14" t="s">
        <v>76</v>
      </c>
      <c r="AY575" s="199" t="s">
        <v>524</v>
      </c>
    </row>
    <row r="576" spans="1:65" s="14" customFormat="1">
      <c r="B576" s="198"/>
      <c r="D576" s="190" t="s">
        <v>532</v>
      </c>
      <c r="E576" s="199" t="s">
        <v>1</v>
      </c>
      <c r="F576" s="200" t="s">
        <v>4836</v>
      </c>
      <c r="H576" s="199" t="s">
        <v>1</v>
      </c>
      <c r="I576" s="201"/>
      <c r="L576" s="198"/>
      <c r="M576" s="202"/>
      <c r="N576" s="203"/>
      <c r="O576" s="203"/>
      <c r="P576" s="203"/>
      <c r="Q576" s="203"/>
      <c r="R576" s="203"/>
      <c r="S576" s="203"/>
      <c r="T576" s="204"/>
      <c r="AT576" s="199" t="s">
        <v>532</v>
      </c>
      <c r="AU576" s="199" t="s">
        <v>89</v>
      </c>
      <c r="AV576" s="14" t="s">
        <v>83</v>
      </c>
      <c r="AW576" s="14" t="s">
        <v>30</v>
      </c>
      <c r="AX576" s="14" t="s">
        <v>76</v>
      </c>
      <c r="AY576" s="199" t="s">
        <v>524</v>
      </c>
    </row>
    <row r="577" spans="1:65" s="13" customFormat="1">
      <c r="B577" s="189"/>
      <c r="D577" s="190" t="s">
        <v>532</v>
      </c>
      <c r="E577" s="191" t="s">
        <v>1</v>
      </c>
      <c r="F577" s="192" t="s">
        <v>6972</v>
      </c>
      <c r="H577" s="193">
        <v>3.0579999999999998</v>
      </c>
      <c r="I577" s="194"/>
      <c r="L577" s="189"/>
      <c r="M577" s="195"/>
      <c r="N577" s="196"/>
      <c r="O577" s="196"/>
      <c r="P577" s="196"/>
      <c r="Q577" s="196"/>
      <c r="R577" s="196"/>
      <c r="S577" s="196"/>
      <c r="T577" s="197"/>
      <c r="AT577" s="191" t="s">
        <v>532</v>
      </c>
      <c r="AU577" s="191" t="s">
        <v>89</v>
      </c>
      <c r="AV577" s="13" t="s">
        <v>89</v>
      </c>
      <c r="AW577" s="13" t="s">
        <v>30</v>
      </c>
      <c r="AX577" s="13" t="s">
        <v>76</v>
      </c>
      <c r="AY577" s="191" t="s">
        <v>524</v>
      </c>
    </row>
    <row r="578" spans="1:65" s="16" customFormat="1">
      <c r="B578" s="213"/>
      <c r="D578" s="190" t="s">
        <v>532</v>
      </c>
      <c r="E578" s="214" t="s">
        <v>1</v>
      </c>
      <c r="F578" s="215" t="s">
        <v>590</v>
      </c>
      <c r="H578" s="216">
        <v>3.0579999999999998</v>
      </c>
      <c r="I578" s="217"/>
      <c r="L578" s="213"/>
      <c r="M578" s="218"/>
      <c r="N578" s="219"/>
      <c r="O578" s="219"/>
      <c r="P578" s="219"/>
      <c r="Q578" s="219"/>
      <c r="R578" s="219"/>
      <c r="S578" s="219"/>
      <c r="T578" s="220"/>
      <c r="AT578" s="214" t="s">
        <v>532</v>
      </c>
      <c r="AU578" s="214" t="s">
        <v>89</v>
      </c>
      <c r="AV578" s="16" t="s">
        <v>530</v>
      </c>
      <c r="AW578" s="16" t="s">
        <v>30</v>
      </c>
      <c r="AX578" s="16" t="s">
        <v>83</v>
      </c>
      <c r="AY578" s="214" t="s">
        <v>524</v>
      </c>
    </row>
    <row r="579" spans="1:65" s="2" customFormat="1" ht="33" customHeight="1">
      <c r="A579" s="35"/>
      <c r="B579" s="144"/>
      <c r="C579" s="176" t="s">
        <v>811</v>
      </c>
      <c r="D579" s="176" t="s">
        <v>526</v>
      </c>
      <c r="E579" s="177" t="s">
        <v>6973</v>
      </c>
      <c r="F579" s="178" t="s">
        <v>6974</v>
      </c>
      <c r="G579" s="179" t="s">
        <v>529</v>
      </c>
      <c r="H579" s="180">
        <v>483.7</v>
      </c>
      <c r="I579" s="181"/>
      <c r="J579" s="180">
        <f>ROUND(I579*H579,3)</f>
        <v>0</v>
      </c>
      <c r="K579" s="182"/>
      <c r="L579" s="36"/>
      <c r="M579" s="183" t="s">
        <v>1</v>
      </c>
      <c r="N579" s="184" t="s">
        <v>42</v>
      </c>
      <c r="O579" s="61"/>
      <c r="P579" s="185">
        <f>O579*H579</f>
        <v>0</v>
      </c>
      <c r="Q579" s="185">
        <v>2.06E-2</v>
      </c>
      <c r="R579" s="185">
        <f>Q579*H579</f>
        <v>9.9642199999999992</v>
      </c>
      <c r="S579" s="185">
        <v>0</v>
      </c>
      <c r="T579" s="186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87" t="s">
        <v>530</v>
      </c>
      <c r="AT579" s="187" t="s">
        <v>526</v>
      </c>
      <c r="AU579" s="187" t="s">
        <v>89</v>
      </c>
      <c r="AY579" s="18" t="s">
        <v>524</v>
      </c>
      <c r="BE579" s="105">
        <f>IF(N579="základná",J579,0)</f>
        <v>0</v>
      </c>
      <c r="BF579" s="105">
        <f>IF(N579="znížená",J579,0)</f>
        <v>0</v>
      </c>
      <c r="BG579" s="105">
        <f>IF(N579="zákl. prenesená",J579,0)</f>
        <v>0</v>
      </c>
      <c r="BH579" s="105">
        <f>IF(N579="zníž. prenesená",J579,0)</f>
        <v>0</v>
      </c>
      <c r="BI579" s="105">
        <f>IF(N579="nulová",J579,0)</f>
        <v>0</v>
      </c>
      <c r="BJ579" s="18" t="s">
        <v>89</v>
      </c>
      <c r="BK579" s="188">
        <f>ROUND(I579*H579,3)</f>
        <v>0</v>
      </c>
      <c r="BL579" s="18" t="s">
        <v>530</v>
      </c>
      <c r="BM579" s="187" t="s">
        <v>6975</v>
      </c>
    </row>
    <row r="580" spans="1:65" s="14" customFormat="1">
      <c r="B580" s="198"/>
      <c r="D580" s="190" t="s">
        <v>532</v>
      </c>
      <c r="E580" s="199" t="s">
        <v>1</v>
      </c>
      <c r="F580" s="200" t="s">
        <v>4836</v>
      </c>
      <c r="H580" s="199" t="s">
        <v>1</v>
      </c>
      <c r="I580" s="201"/>
      <c r="L580" s="198"/>
      <c r="M580" s="202"/>
      <c r="N580" s="203"/>
      <c r="O580" s="203"/>
      <c r="P580" s="203"/>
      <c r="Q580" s="203"/>
      <c r="R580" s="203"/>
      <c r="S580" s="203"/>
      <c r="T580" s="204"/>
      <c r="AT580" s="199" t="s">
        <v>532</v>
      </c>
      <c r="AU580" s="199" t="s">
        <v>89</v>
      </c>
      <c r="AV580" s="14" t="s">
        <v>83</v>
      </c>
      <c r="AW580" s="14" t="s">
        <v>30</v>
      </c>
      <c r="AX580" s="14" t="s">
        <v>76</v>
      </c>
      <c r="AY580" s="199" t="s">
        <v>524</v>
      </c>
    </row>
    <row r="581" spans="1:65" s="13" customFormat="1">
      <c r="B581" s="189"/>
      <c r="D581" s="190" t="s">
        <v>532</v>
      </c>
      <c r="E581" s="191" t="s">
        <v>1</v>
      </c>
      <c r="F581" s="192" t="s">
        <v>6963</v>
      </c>
      <c r="H581" s="193">
        <v>483.7</v>
      </c>
      <c r="I581" s="194"/>
      <c r="L581" s="189"/>
      <c r="M581" s="195"/>
      <c r="N581" s="196"/>
      <c r="O581" s="196"/>
      <c r="P581" s="196"/>
      <c r="Q581" s="196"/>
      <c r="R581" s="196"/>
      <c r="S581" s="196"/>
      <c r="T581" s="197"/>
      <c r="AT581" s="191" t="s">
        <v>532</v>
      </c>
      <c r="AU581" s="191" t="s">
        <v>89</v>
      </c>
      <c r="AV581" s="13" t="s">
        <v>89</v>
      </c>
      <c r="AW581" s="13" t="s">
        <v>30</v>
      </c>
      <c r="AX581" s="13" t="s">
        <v>83</v>
      </c>
      <c r="AY581" s="191" t="s">
        <v>524</v>
      </c>
    </row>
    <row r="582" spans="1:65" s="2" customFormat="1" ht="21.75" customHeight="1">
      <c r="A582" s="35"/>
      <c r="B582" s="144"/>
      <c r="C582" s="176" t="s">
        <v>816</v>
      </c>
      <c r="D582" s="176" t="s">
        <v>526</v>
      </c>
      <c r="E582" s="177" t="s">
        <v>2082</v>
      </c>
      <c r="F582" s="178" t="s">
        <v>2083</v>
      </c>
      <c r="G582" s="179" t="s">
        <v>529</v>
      </c>
      <c r="H582" s="180">
        <v>52.8</v>
      </c>
      <c r="I582" s="181"/>
      <c r="J582" s="180">
        <f>ROUND(I582*H582,3)</f>
        <v>0</v>
      </c>
      <c r="K582" s="182"/>
      <c r="L582" s="36"/>
      <c r="M582" s="183" t="s">
        <v>1</v>
      </c>
      <c r="N582" s="184" t="s">
        <v>42</v>
      </c>
      <c r="O582" s="61"/>
      <c r="P582" s="185">
        <f>O582*H582</f>
        <v>0</v>
      </c>
      <c r="Q582" s="185">
        <v>4.1200000000000001E-2</v>
      </c>
      <c r="R582" s="185">
        <f>Q582*H582</f>
        <v>2.17536</v>
      </c>
      <c r="S582" s="185">
        <v>0</v>
      </c>
      <c r="T582" s="186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187" t="s">
        <v>530</v>
      </c>
      <c r="AT582" s="187" t="s">
        <v>526</v>
      </c>
      <c r="AU582" s="187" t="s">
        <v>89</v>
      </c>
      <c r="AY582" s="18" t="s">
        <v>524</v>
      </c>
      <c r="BE582" s="105">
        <f>IF(N582="základná",J582,0)</f>
        <v>0</v>
      </c>
      <c r="BF582" s="105">
        <f>IF(N582="znížená",J582,0)</f>
        <v>0</v>
      </c>
      <c r="BG582" s="105">
        <f>IF(N582="zákl. prenesená",J582,0)</f>
        <v>0</v>
      </c>
      <c r="BH582" s="105">
        <f>IF(N582="zníž. prenesená",J582,0)</f>
        <v>0</v>
      </c>
      <c r="BI582" s="105">
        <f>IF(N582="nulová",J582,0)</f>
        <v>0</v>
      </c>
      <c r="BJ582" s="18" t="s">
        <v>89</v>
      </c>
      <c r="BK582" s="188">
        <f>ROUND(I582*H582,3)</f>
        <v>0</v>
      </c>
      <c r="BL582" s="18" t="s">
        <v>530</v>
      </c>
      <c r="BM582" s="187" t="s">
        <v>2084</v>
      </c>
    </row>
    <row r="583" spans="1:65" s="14" customFormat="1">
      <c r="B583" s="198"/>
      <c r="D583" s="190" t="s">
        <v>532</v>
      </c>
      <c r="E583" s="199" t="s">
        <v>1</v>
      </c>
      <c r="F583" s="200" t="s">
        <v>4836</v>
      </c>
      <c r="H583" s="199" t="s">
        <v>1</v>
      </c>
      <c r="I583" s="201"/>
      <c r="L583" s="198"/>
      <c r="M583" s="202"/>
      <c r="N583" s="203"/>
      <c r="O583" s="203"/>
      <c r="P583" s="203"/>
      <c r="Q583" s="203"/>
      <c r="R583" s="203"/>
      <c r="S583" s="203"/>
      <c r="T583" s="204"/>
      <c r="AT583" s="199" t="s">
        <v>532</v>
      </c>
      <c r="AU583" s="199" t="s">
        <v>89</v>
      </c>
      <c r="AV583" s="14" t="s">
        <v>83</v>
      </c>
      <c r="AW583" s="14" t="s">
        <v>30</v>
      </c>
      <c r="AX583" s="14" t="s">
        <v>76</v>
      </c>
      <c r="AY583" s="199" t="s">
        <v>524</v>
      </c>
    </row>
    <row r="584" spans="1:65" s="13" customFormat="1">
      <c r="B584" s="189"/>
      <c r="D584" s="190" t="s">
        <v>532</v>
      </c>
      <c r="E584" s="191" t="s">
        <v>1</v>
      </c>
      <c r="F584" s="192" t="s">
        <v>6976</v>
      </c>
      <c r="H584" s="193">
        <v>52.8</v>
      </c>
      <c r="I584" s="194"/>
      <c r="L584" s="189"/>
      <c r="M584" s="195"/>
      <c r="N584" s="196"/>
      <c r="O584" s="196"/>
      <c r="P584" s="196"/>
      <c r="Q584" s="196"/>
      <c r="R584" s="196"/>
      <c r="S584" s="196"/>
      <c r="T584" s="197"/>
      <c r="AT584" s="191" t="s">
        <v>532</v>
      </c>
      <c r="AU584" s="191" t="s">
        <v>89</v>
      </c>
      <c r="AV584" s="13" t="s">
        <v>89</v>
      </c>
      <c r="AW584" s="13" t="s">
        <v>30</v>
      </c>
      <c r="AX584" s="13" t="s">
        <v>76</v>
      </c>
      <c r="AY584" s="191" t="s">
        <v>524</v>
      </c>
    </row>
    <row r="585" spans="1:65" s="16" customFormat="1">
      <c r="B585" s="213"/>
      <c r="D585" s="190" t="s">
        <v>532</v>
      </c>
      <c r="E585" s="214" t="s">
        <v>1</v>
      </c>
      <c r="F585" s="215" t="s">
        <v>590</v>
      </c>
      <c r="H585" s="216">
        <v>52.8</v>
      </c>
      <c r="I585" s="217"/>
      <c r="L585" s="213"/>
      <c r="M585" s="218"/>
      <c r="N585" s="219"/>
      <c r="O585" s="219"/>
      <c r="P585" s="219"/>
      <c r="Q585" s="219"/>
      <c r="R585" s="219"/>
      <c r="S585" s="219"/>
      <c r="T585" s="220"/>
      <c r="AT585" s="214" t="s">
        <v>532</v>
      </c>
      <c r="AU585" s="214" t="s">
        <v>89</v>
      </c>
      <c r="AV585" s="16" t="s">
        <v>530</v>
      </c>
      <c r="AW585" s="16" t="s">
        <v>30</v>
      </c>
      <c r="AX585" s="16" t="s">
        <v>83</v>
      </c>
      <c r="AY585" s="214" t="s">
        <v>524</v>
      </c>
    </row>
    <row r="586" spans="1:65" s="2" customFormat="1" ht="21.75" customHeight="1">
      <c r="A586" s="35"/>
      <c r="B586" s="144"/>
      <c r="C586" s="176" t="s">
        <v>822</v>
      </c>
      <c r="D586" s="176" t="s">
        <v>526</v>
      </c>
      <c r="E586" s="177" t="s">
        <v>6977</v>
      </c>
      <c r="F586" s="178" t="s">
        <v>6978</v>
      </c>
      <c r="G586" s="179" t="s">
        <v>529</v>
      </c>
      <c r="H586" s="180">
        <v>59.3</v>
      </c>
      <c r="I586" s="181"/>
      <c r="J586" s="180">
        <f>ROUND(I586*H586,3)</f>
        <v>0</v>
      </c>
      <c r="K586" s="182"/>
      <c r="L586" s="36"/>
      <c r="M586" s="183" t="s">
        <v>1</v>
      </c>
      <c r="N586" s="184" t="s">
        <v>42</v>
      </c>
      <c r="O586" s="61"/>
      <c r="P586" s="185">
        <f>O586*H586</f>
        <v>0</v>
      </c>
      <c r="Q586" s="185">
        <v>7.2099999999999997E-2</v>
      </c>
      <c r="R586" s="185">
        <f>Q586*H586</f>
        <v>4.2755299999999998</v>
      </c>
      <c r="S586" s="185">
        <v>0</v>
      </c>
      <c r="T586" s="186">
        <f>S586*H586</f>
        <v>0</v>
      </c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R586" s="187" t="s">
        <v>530</v>
      </c>
      <c r="AT586" s="187" t="s">
        <v>526</v>
      </c>
      <c r="AU586" s="187" t="s">
        <v>89</v>
      </c>
      <c r="AY586" s="18" t="s">
        <v>524</v>
      </c>
      <c r="BE586" s="105">
        <f>IF(N586="základná",J586,0)</f>
        <v>0</v>
      </c>
      <c r="BF586" s="105">
        <f>IF(N586="znížená",J586,0)</f>
        <v>0</v>
      </c>
      <c r="BG586" s="105">
        <f>IF(N586="zákl. prenesená",J586,0)</f>
        <v>0</v>
      </c>
      <c r="BH586" s="105">
        <f>IF(N586="zníž. prenesená",J586,0)</f>
        <v>0</v>
      </c>
      <c r="BI586" s="105">
        <f>IF(N586="nulová",J586,0)</f>
        <v>0</v>
      </c>
      <c r="BJ586" s="18" t="s">
        <v>89</v>
      </c>
      <c r="BK586" s="188">
        <f>ROUND(I586*H586,3)</f>
        <v>0</v>
      </c>
      <c r="BL586" s="18" t="s">
        <v>530</v>
      </c>
      <c r="BM586" s="187" t="s">
        <v>6979</v>
      </c>
    </row>
    <row r="587" spans="1:65" s="14" customFormat="1">
      <c r="B587" s="198"/>
      <c r="D587" s="190" t="s">
        <v>532</v>
      </c>
      <c r="E587" s="199" t="s">
        <v>1</v>
      </c>
      <c r="F587" s="200" t="s">
        <v>4836</v>
      </c>
      <c r="H587" s="199" t="s">
        <v>1</v>
      </c>
      <c r="I587" s="201"/>
      <c r="L587" s="198"/>
      <c r="M587" s="202"/>
      <c r="N587" s="203"/>
      <c r="O587" s="203"/>
      <c r="P587" s="203"/>
      <c r="Q587" s="203"/>
      <c r="R587" s="203"/>
      <c r="S587" s="203"/>
      <c r="T587" s="204"/>
      <c r="AT587" s="199" t="s">
        <v>532</v>
      </c>
      <c r="AU587" s="199" t="s">
        <v>89</v>
      </c>
      <c r="AV587" s="14" t="s">
        <v>83</v>
      </c>
      <c r="AW587" s="14" t="s">
        <v>30</v>
      </c>
      <c r="AX587" s="14" t="s">
        <v>76</v>
      </c>
      <c r="AY587" s="199" t="s">
        <v>524</v>
      </c>
    </row>
    <row r="588" spans="1:65" s="13" customFormat="1">
      <c r="B588" s="189"/>
      <c r="D588" s="190" t="s">
        <v>532</v>
      </c>
      <c r="E588" s="191" t="s">
        <v>1</v>
      </c>
      <c r="F588" s="192" t="s">
        <v>5010</v>
      </c>
      <c r="H588" s="193">
        <v>59.3</v>
      </c>
      <c r="I588" s="194"/>
      <c r="L588" s="189"/>
      <c r="M588" s="195"/>
      <c r="N588" s="196"/>
      <c r="O588" s="196"/>
      <c r="P588" s="196"/>
      <c r="Q588" s="196"/>
      <c r="R588" s="196"/>
      <c r="S588" s="196"/>
      <c r="T588" s="197"/>
      <c r="AT588" s="191" t="s">
        <v>532</v>
      </c>
      <c r="AU588" s="191" t="s">
        <v>89</v>
      </c>
      <c r="AV588" s="13" t="s">
        <v>89</v>
      </c>
      <c r="AW588" s="13" t="s">
        <v>30</v>
      </c>
      <c r="AX588" s="13" t="s">
        <v>83</v>
      </c>
      <c r="AY588" s="191" t="s">
        <v>524</v>
      </c>
    </row>
    <row r="589" spans="1:65" s="2" customFormat="1" ht="21.75" customHeight="1">
      <c r="A589" s="35"/>
      <c r="B589" s="144"/>
      <c r="C589" s="176" t="s">
        <v>827</v>
      </c>
      <c r="D589" s="176" t="s">
        <v>526</v>
      </c>
      <c r="E589" s="177" t="s">
        <v>6980</v>
      </c>
      <c r="F589" s="178" t="s">
        <v>6981</v>
      </c>
      <c r="G589" s="179" t="s">
        <v>529</v>
      </c>
      <c r="H589" s="180">
        <v>632.6</v>
      </c>
      <c r="I589" s="181"/>
      <c r="J589" s="180">
        <f>ROUND(I589*H589,3)</f>
        <v>0</v>
      </c>
      <c r="K589" s="182"/>
      <c r="L589" s="36"/>
      <c r="M589" s="183" t="s">
        <v>1</v>
      </c>
      <c r="N589" s="184" t="s">
        <v>42</v>
      </c>
      <c r="O589" s="61"/>
      <c r="P589" s="185">
        <f>O589*H589</f>
        <v>0</v>
      </c>
      <c r="Q589" s="185">
        <v>0.10299999999999999</v>
      </c>
      <c r="R589" s="185">
        <f>Q589*H589</f>
        <v>65.157799999999995</v>
      </c>
      <c r="S589" s="185">
        <v>0</v>
      </c>
      <c r="T589" s="186">
        <f>S589*H589</f>
        <v>0</v>
      </c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R589" s="187" t="s">
        <v>530</v>
      </c>
      <c r="AT589" s="187" t="s">
        <v>526</v>
      </c>
      <c r="AU589" s="187" t="s">
        <v>89</v>
      </c>
      <c r="AY589" s="18" t="s">
        <v>524</v>
      </c>
      <c r="BE589" s="105">
        <f>IF(N589="základná",J589,0)</f>
        <v>0</v>
      </c>
      <c r="BF589" s="105">
        <f>IF(N589="znížená",J589,0)</f>
        <v>0</v>
      </c>
      <c r="BG589" s="105">
        <f>IF(N589="zákl. prenesená",J589,0)</f>
        <v>0</v>
      </c>
      <c r="BH589" s="105">
        <f>IF(N589="zníž. prenesená",J589,0)</f>
        <v>0</v>
      </c>
      <c r="BI589" s="105">
        <f>IF(N589="nulová",J589,0)</f>
        <v>0</v>
      </c>
      <c r="BJ589" s="18" t="s">
        <v>89</v>
      </c>
      <c r="BK589" s="188">
        <f>ROUND(I589*H589,3)</f>
        <v>0</v>
      </c>
      <c r="BL589" s="18" t="s">
        <v>530</v>
      </c>
      <c r="BM589" s="187" t="s">
        <v>6982</v>
      </c>
    </row>
    <row r="590" spans="1:65" s="14" customFormat="1">
      <c r="B590" s="198"/>
      <c r="D590" s="190" t="s">
        <v>532</v>
      </c>
      <c r="E590" s="199" t="s">
        <v>1</v>
      </c>
      <c r="F590" s="200" t="s">
        <v>4836</v>
      </c>
      <c r="H590" s="199" t="s">
        <v>1</v>
      </c>
      <c r="I590" s="201"/>
      <c r="L590" s="198"/>
      <c r="M590" s="202"/>
      <c r="N590" s="203"/>
      <c r="O590" s="203"/>
      <c r="P590" s="203"/>
      <c r="Q590" s="203"/>
      <c r="R590" s="203"/>
      <c r="S590" s="203"/>
      <c r="T590" s="204"/>
      <c r="AT590" s="199" t="s">
        <v>532</v>
      </c>
      <c r="AU590" s="199" t="s">
        <v>89</v>
      </c>
      <c r="AV590" s="14" t="s">
        <v>83</v>
      </c>
      <c r="AW590" s="14" t="s">
        <v>30</v>
      </c>
      <c r="AX590" s="14" t="s">
        <v>76</v>
      </c>
      <c r="AY590" s="199" t="s">
        <v>524</v>
      </c>
    </row>
    <row r="591" spans="1:65" s="13" customFormat="1">
      <c r="B591" s="189"/>
      <c r="D591" s="190" t="s">
        <v>532</v>
      </c>
      <c r="E591" s="191" t="s">
        <v>1</v>
      </c>
      <c r="F591" s="192" t="s">
        <v>6968</v>
      </c>
      <c r="H591" s="193">
        <v>632.6</v>
      </c>
      <c r="I591" s="194"/>
      <c r="L591" s="189"/>
      <c r="M591" s="195"/>
      <c r="N591" s="196"/>
      <c r="O591" s="196"/>
      <c r="P591" s="196"/>
      <c r="Q591" s="196"/>
      <c r="R591" s="196"/>
      <c r="S591" s="196"/>
      <c r="T591" s="197"/>
      <c r="AT591" s="191" t="s">
        <v>532</v>
      </c>
      <c r="AU591" s="191" t="s">
        <v>89</v>
      </c>
      <c r="AV591" s="13" t="s">
        <v>89</v>
      </c>
      <c r="AW591" s="13" t="s">
        <v>30</v>
      </c>
      <c r="AX591" s="13" t="s">
        <v>76</v>
      </c>
      <c r="AY591" s="191" t="s">
        <v>524</v>
      </c>
    </row>
    <row r="592" spans="1:65" s="16" customFormat="1">
      <c r="B592" s="213"/>
      <c r="D592" s="190" t="s">
        <v>532</v>
      </c>
      <c r="E592" s="214" t="s">
        <v>1</v>
      </c>
      <c r="F592" s="215" t="s">
        <v>590</v>
      </c>
      <c r="H592" s="216">
        <v>632.6</v>
      </c>
      <c r="I592" s="217"/>
      <c r="L592" s="213"/>
      <c r="M592" s="218"/>
      <c r="N592" s="219"/>
      <c r="O592" s="219"/>
      <c r="P592" s="219"/>
      <c r="Q592" s="219"/>
      <c r="R592" s="219"/>
      <c r="S592" s="219"/>
      <c r="T592" s="220"/>
      <c r="AT592" s="214" t="s">
        <v>532</v>
      </c>
      <c r="AU592" s="214" t="s">
        <v>89</v>
      </c>
      <c r="AV592" s="16" t="s">
        <v>530</v>
      </c>
      <c r="AW592" s="16" t="s">
        <v>30</v>
      </c>
      <c r="AX592" s="16" t="s">
        <v>83</v>
      </c>
      <c r="AY592" s="214" t="s">
        <v>524</v>
      </c>
    </row>
    <row r="593" spans="1:65" s="12" customFormat="1" ht="22.95" customHeight="1">
      <c r="B593" s="163"/>
      <c r="D593" s="164" t="s">
        <v>75</v>
      </c>
      <c r="E593" s="174" t="s">
        <v>560</v>
      </c>
      <c r="F593" s="174" t="s">
        <v>2090</v>
      </c>
      <c r="I593" s="166"/>
      <c r="J593" s="175">
        <f>BK593</f>
        <v>0</v>
      </c>
      <c r="L593" s="163"/>
      <c r="M593" s="168"/>
      <c r="N593" s="169"/>
      <c r="O593" s="169"/>
      <c r="P593" s="170">
        <f>SUM(P594:P839)</f>
        <v>0</v>
      </c>
      <c r="Q593" s="169"/>
      <c r="R593" s="170">
        <f>SUM(R594:R839)</f>
        <v>19.614334900000003</v>
      </c>
      <c r="S593" s="169"/>
      <c r="T593" s="171">
        <f>SUM(T594:T839)</f>
        <v>286.977914</v>
      </c>
      <c r="AR593" s="164" t="s">
        <v>83</v>
      </c>
      <c r="AT593" s="172" t="s">
        <v>75</v>
      </c>
      <c r="AU593" s="172" t="s">
        <v>83</v>
      </c>
      <c r="AY593" s="164" t="s">
        <v>524</v>
      </c>
      <c r="BK593" s="173">
        <f>SUM(BK594:BK839)</f>
        <v>0</v>
      </c>
    </row>
    <row r="594" spans="1:65" s="2" customFormat="1" ht="16.5" customHeight="1">
      <c r="A594" s="35"/>
      <c r="B594" s="144"/>
      <c r="C594" s="176" t="s">
        <v>833</v>
      </c>
      <c r="D594" s="176" t="s">
        <v>526</v>
      </c>
      <c r="E594" s="177" t="s">
        <v>2092</v>
      </c>
      <c r="F594" s="178" t="s">
        <v>2093</v>
      </c>
      <c r="G594" s="179" t="s">
        <v>529</v>
      </c>
      <c r="H594" s="180">
        <v>435</v>
      </c>
      <c r="I594" s="181"/>
      <c r="J594" s="180">
        <f>ROUND(I594*H594,3)</f>
        <v>0</v>
      </c>
      <c r="K594" s="182"/>
      <c r="L594" s="36"/>
      <c r="M594" s="183" t="s">
        <v>1</v>
      </c>
      <c r="N594" s="184" t="s">
        <v>42</v>
      </c>
      <c r="O594" s="61"/>
      <c r="P594" s="185">
        <f>O594*H594</f>
        <v>0</v>
      </c>
      <c r="Q594" s="185">
        <v>0</v>
      </c>
      <c r="R594" s="185">
        <f>Q594*H594</f>
        <v>0</v>
      </c>
      <c r="S594" s="185">
        <v>0</v>
      </c>
      <c r="T594" s="186">
        <f>S594*H594</f>
        <v>0</v>
      </c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R594" s="187" t="s">
        <v>530</v>
      </c>
      <c r="AT594" s="187" t="s">
        <v>526</v>
      </c>
      <c r="AU594" s="187" t="s">
        <v>89</v>
      </c>
      <c r="AY594" s="18" t="s">
        <v>524</v>
      </c>
      <c r="BE594" s="105">
        <f>IF(N594="základná",J594,0)</f>
        <v>0</v>
      </c>
      <c r="BF594" s="105">
        <f>IF(N594="znížená",J594,0)</f>
        <v>0</v>
      </c>
      <c r="BG594" s="105">
        <f>IF(N594="zákl. prenesená",J594,0)</f>
        <v>0</v>
      </c>
      <c r="BH594" s="105">
        <f>IF(N594="zníž. prenesená",J594,0)</f>
        <v>0</v>
      </c>
      <c r="BI594" s="105">
        <f>IF(N594="nulová",J594,0)</f>
        <v>0</v>
      </c>
      <c r="BJ594" s="18" t="s">
        <v>89</v>
      </c>
      <c r="BK594" s="188">
        <f>ROUND(I594*H594,3)</f>
        <v>0</v>
      </c>
      <c r="BL594" s="18" t="s">
        <v>530</v>
      </c>
      <c r="BM594" s="187" t="s">
        <v>2094</v>
      </c>
    </row>
    <row r="595" spans="1:65" s="14" customFormat="1">
      <c r="B595" s="198"/>
      <c r="D595" s="190" t="s">
        <v>532</v>
      </c>
      <c r="E595" s="199" t="s">
        <v>1</v>
      </c>
      <c r="F595" s="200" t="s">
        <v>2095</v>
      </c>
      <c r="H595" s="199" t="s">
        <v>1</v>
      </c>
      <c r="I595" s="201"/>
      <c r="L595" s="198"/>
      <c r="M595" s="202"/>
      <c r="N595" s="203"/>
      <c r="O595" s="203"/>
      <c r="P595" s="203"/>
      <c r="Q595" s="203"/>
      <c r="R595" s="203"/>
      <c r="S595" s="203"/>
      <c r="T595" s="204"/>
      <c r="AT595" s="199" t="s">
        <v>532</v>
      </c>
      <c r="AU595" s="199" t="s">
        <v>89</v>
      </c>
      <c r="AV595" s="14" t="s">
        <v>83</v>
      </c>
      <c r="AW595" s="14" t="s">
        <v>30</v>
      </c>
      <c r="AX595" s="14" t="s">
        <v>76</v>
      </c>
      <c r="AY595" s="199" t="s">
        <v>524</v>
      </c>
    </row>
    <row r="596" spans="1:65" s="14" customFormat="1">
      <c r="B596" s="198"/>
      <c r="D596" s="190" t="s">
        <v>532</v>
      </c>
      <c r="E596" s="199" t="s">
        <v>1</v>
      </c>
      <c r="F596" s="200" t="s">
        <v>4836</v>
      </c>
      <c r="H596" s="199" t="s">
        <v>1</v>
      </c>
      <c r="I596" s="201"/>
      <c r="L596" s="198"/>
      <c r="M596" s="202"/>
      <c r="N596" s="203"/>
      <c r="O596" s="203"/>
      <c r="P596" s="203"/>
      <c r="Q596" s="203"/>
      <c r="R596" s="203"/>
      <c r="S596" s="203"/>
      <c r="T596" s="204"/>
      <c r="AT596" s="199" t="s">
        <v>532</v>
      </c>
      <c r="AU596" s="199" t="s">
        <v>89</v>
      </c>
      <c r="AV596" s="14" t="s">
        <v>83</v>
      </c>
      <c r="AW596" s="14" t="s">
        <v>30</v>
      </c>
      <c r="AX596" s="14" t="s">
        <v>76</v>
      </c>
      <c r="AY596" s="199" t="s">
        <v>524</v>
      </c>
    </row>
    <row r="597" spans="1:65" s="13" customFormat="1">
      <c r="B597" s="189"/>
      <c r="D597" s="190" t="s">
        <v>532</v>
      </c>
      <c r="E597" s="191" t="s">
        <v>1</v>
      </c>
      <c r="F597" s="192" t="s">
        <v>6983</v>
      </c>
      <c r="H597" s="193">
        <v>435</v>
      </c>
      <c r="I597" s="194"/>
      <c r="L597" s="189"/>
      <c r="M597" s="195"/>
      <c r="N597" s="196"/>
      <c r="O597" s="196"/>
      <c r="P597" s="196"/>
      <c r="Q597" s="196"/>
      <c r="R597" s="196"/>
      <c r="S597" s="196"/>
      <c r="T597" s="197"/>
      <c r="AT597" s="191" t="s">
        <v>532</v>
      </c>
      <c r="AU597" s="191" t="s">
        <v>89</v>
      </c>
      <c r="AV597" s="13" t="s">
        <v>89</v>
      </c>
      <c r="AW597" s="13" t="s">
        <v>30</v>
      </c>
      <c r="AX597" s="13" t="s">
        <v>76</v>
      </c>
      <c r="AY597" s="191" t="s">
        <v>524</v>
      </c>
    </row>
    <row r="598" spans="1:65" s="16" customFormat="1">
      <c r="B598" s="213"/>
      <c r="D598" s="190" t="s">
        <v>532</v>
      </c>
      <c r="E598" s="214" t="s">
        <v>1</v>
      </c>
      <c r="F598" s="215" t="s">
        <v>590</v>
      </c>
      <c r="H598" s="216">
        <v>435</v>
      </c>
      <c r="I598" s="217"/>
      <c r="L598" s="213"/>
      <c r="M598" s="218"/>
      <c r="N598" s="219"/>
      <c r="O598" s="219"/>
      <c r="P598" s="219"/>
      <c r="Q598" s="219"/>
      <c r="R598" s="219"/>
      <c r="S598" s="219"/>
      <c r="T598" s="220"/>
      <c r="AT598" s="214" t="s">
        <v>532</v>
      </c>
      <c r="AU598" s="214" t="s">
        <v>89</v>
      </c>
      <c r="AV598" s="16" t="s">
        <v>530</v>
      </c>
      <c r="AW598" s="16" t="s">
        <v>30</v>
      </c>
      <c r="AX598" s="16" t="s">
        <v>83</v>
      </c>
      <c r="AY598" s="214" t="s">
        <v>524</v>
      </c>
    </row>
    <row r="599" spans="1:65" s="2" customFormat="1" ht="33" customHeight="1">
      <c r="A599" s="35"/>
      <c r="B599" s="144"/>
      <c r="C599" s="176" t="s">
        <v>862</v>
      </c>
      <c r="D599" s="176" t="s">
        <v>526</v>
      </c>
      <c r="E599" s="177" t="s">
        <v>2098</v>
      </c>
      <c r="F599" s="178" t="s">
        <v>2099</v>
      </c>
      <c r="G599" s="179" t="s">
        <v>529</v>
      </c>
      <c r="H599" s="180">
        <v>321.83300000000003</v>
      </c>
      <c r="I599" s="181"/>
      <c r="J599" s="180">
        <f>ROUND(I599*H599,3)</f>
        <v>0</v>
      </c>
      <c r="K599" s="182"/>
      <c r="L599" s="36"/>
      <c r="M599" s="183" t="s">
        <v>1</v>
      </c>
      <c r="N599" s="184" t="s">
        <v>42</v>
      </c>
      <c r="O599" s="61"/>
      <c r="P599" s="185">
        <f>O599*H599</f>
        <v>0</v>
      </c>
      <c r="Q599" s="185">
        <v>2.3990000000000001E-2</v>
      </c>
      <c r="R599" s="185">
        <f>Q599*H599</f>
        <v>7.7207736700000007</v>
      </c>
      <c r="S599" s="185">
        <v>0</v>
      </c>
      <c r="T599" s="186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187" t="s">
        <v>530</v>
      </c>
      <c r="AT599" s="187" t="s">
        <v>526</v>
      </c>
      <c r="AU599" s="187" t="s">
        <v>89</v>
      </c>
      <c r="AY599" s="18" t="s">
        <v>524</v>
      </c>
      <c r="BE599" s="105">
        <f>IF(N599="základná",J599,0)</f>
        <v>0</v>
      </c>
      <c r="BF599" s="105">
        <f>IF(N599="znížená",J599,0)</f>
        <v>0</v>
      </c>
      <c r="BG599" s="105">
        <f>IF(N599="zákl. prenesená",J599,0)</f>
        <v>0</v>
      </c>
      <c r="BH599" s="105">
        <f>IF(N599="zníž. prenesená",J599,0)</f>
        <v>0</v>
      </c>
      <c r="BI599" s="105">
        <f>IF(N599="nulová",J599,0)</f>
        <v>0</v>
      </c>
      <c r="BJ599" s="18" t="s">
        <v>89</v>
      </c>
      <c r="BK599" s="188">
        <f>ROUND(I599*H599,3)</f>
        <v>0</v>
      </c>
      <c r="BL599" s="18" t="s">
        <v>530</v>
      </c>
      <c r="BM599" s="187" t="s">
        <v>2100</v>
      </c>
    </row>
    <row r="600" spans="1:65" s="14" customFormat="1">
      <c r="B600" s="198"/>
      <c r="D600" s="190" t="s">
        <v>532</v>
      </c>
      <c r="E600" s="199" t="s">
        <v>1</v>
      </c>
      <c r="F600" s="200" t="s">
        <v>4836</v>
      </c>
      <c r="H600" s="199" t="s">
        <v>1</v>
      </c>
      <c r="I600" s="201"/>
      <c r="L600" s="198"/>
      <c r="M600" s="202"/>
      <c r="N600" s="203"/>
      <c r="O600" s="203"/>
      <c r="P600" s="203"/>
      <c r="Q600" s="203"/>
      <c r="R600" s="203"/>
      <c r="S600" s="203"/>
      <c r="T600" s="204"/>
      <c r="AT600" s="199" t="s">
        <v>532</v>
      </c>
      <c r="AU600" s="199" t="s">
        <v>89</v>
      </c>
      <c r="AV600" s="14" t="s">
        <v>83</v>
      </c>
      <c r="AW600" s="14" t="s">
        <v>30</v>
      </c>
      <c r="AX600" s="14" t="s">
        <v>76</v>
      </c>
      <c r="AY600" s="199" t="s">
        <v>524</v>
      </c>
    </row>
    <row r="601" spans="1:65" s="13" customFormat="1">
      <c r="B601" s="189"/>
      <c r="D601" s="190" t="s">
        <v>532</v>
      </c>
      <c r="E601" s="191" t="s">
        <v>1</v>
      </c>
      <c r="F601" s="192" t="s">
        <v>6984</v>
      </c>
      <c r="H601" s="193">
        <v>281.98099999999999</v>
      </c>
      <c r="I601" s="194"/>
      <c r="L601" s="189"/>
      <c r="M601" s="195"/>
      <c r="N601" s="196"/>
      <c r="O601" s="196"/>
      <c r="P601" s="196"/>
      <c r="Q601" s="196"/>
      <c r="R601" s="196"/>
      <c r="S601" s="196"/>
      <c r="T601" s="197"/>
      <c r="AT601" s="191" t="s">
        <v>532</v>
      </c>
      <c r="AU601" s="191" t="s">
        <v>89</v>
      </c>
      <c r="AV601" s="13" t="s">
        <v>89</v>
      </c>
      <c r="AW601" s="13" t="s">
        <v>30</v>
      </c>
      <c r="AX601" s="13" t="s">
        <v>76</v>
      </c>
      <c r="AY601" s="191" t="s">
        <v>524</v>
      </c>
    </row>
    <row r="602" spans="1:65" s="13" customFormat="1">
      <c r="B602" s="189"/>
      <c r="D602" s="190" t="s">
        <v>532</v>
      </c>
      <c r="E602" s="191" t="s">
        <v>1</v>
      </c>
      <c r="F602" s="192" t="s">
        <v>6985</v>
      </c>
      <c r="H602" s="193">
        <v>39.851999999999997</v>
      </c>
      <c r="I602" s="194"/>
      <c r="L602" s="189"/>
      <c r="M602" s="195"/>
      <c r="N602" s="196"/>
      <c r="O602" s="196"/>
      <c r="P602" s="196"/>
      <c r="Q602" s="196"/>
      <c r="R602" s="196"/>
      <c r="S602" s="196"/>
      <c r="T602" s="197"/>
      <c r="AT602" s="191" t="s">
        <v>532</v>
      </c>
      <c r="AU602" s="191" t="s">
        <v>89</v>
      </c>
      <c r="AV602" s="13" t="s">
        <v>89</v>
      </c>
      <c r="AW602" s="13" t="s">
        <v>30</v>
      </c>
      <c r="AX602" s="13" t="s">
        <v>76</v>
      </c>
      <c r="AY602" s="191" t="s">
        <v>524</v>
      </c>
    </row>
    <row r="603" spans="1:65" s="16" customFormat="1">
      <c r="B603" s="213"/>
      <c r="D603" s="190" t="s">
        <v>532</v>
      </c>
      <c r="E603" s="214" t="s">
        <v>319</v>
      </c>
      <c r="F603" s="215" t="s">
        <v>590</v>
      </c>
      <c r="H603" s="216">
        <v>321.83300000000003</v>
      </c>
      <c r="I603" s="217"/>
      <c r="L603" s="213"/>
      <c r="M603" s="218"/>
      <c r="N603" s="219"/>
      <c r="O603" s="219"/>
      <c r="P603" s="219"/>
      <c r="Q603" s="219"/>
      <c r="R603" s="219"/>
      <c r="S603" s="219"/>
      <c r="T603" s="220"/>
      <c r="AT603" s="214" t="s">
        <v>532</v>
      </c>
      <c r="AU603" s="214" t="s">
        <v>89</v>
      </c>
      <c r="AV603" s="16" t="s">
        <v>530</v>
      </c>
      <c r="AW603" s="16" t="s">
        <v>30</v>
      </c>
      <c r="AX603" s="16" t="s">
        <v>83</v>
      </c>
      <c r="AY603" s="214" t="s">
        <v>524</v>
      </c>
    </row>
    <row r="604" spans="1:65" s="2" customFormat="1" ht="44.25" customHeight="1">
      <c r="A604" s="35"/>
      <c r="B604" s="144"/>
      <c r="C604" s="176" t="s">
        <v>876</v>
      </c>
      <c r="D604" s="176" t="s">
        <v>526</v>
      </c>
      <c r="E604" s="177" t="s">
        <v>2113</v>
      </c>
      <c r="F604" s="178" t="s">
        <v>2114</v>
      </c>
      <c r="G604" s="179" t="s">
        <v>529</v>
      </c>
      <c r="H604" s="180">
        <v>1287.3320000000001</v>
      </c>
      <c r="I604" s="181"/>
      <c r="J604" s="180">
        <f>ROUND(I604*H604,3)</f>
        <v>0</v>
      </c>
      <c r="K604" s="182"/>
      <c r="L604" s="36"/>
      <c r="M604" s="183" t="s">
        <v>1</v>
      </c>
      <c r="N604" s="184" t="s">
        <v>42</v>
      </c>
      <c r="O604" s="61"/>
      <c r="P604" s="185">
        <f>O604*H604</f>
        <v>0</v>
      </c>
      <c r="Q604" s="185">
        <v>0</v>
      </c>
      <c r="R604" s="185">
        <f>Q604*H604</f>
        <v>0</v>
      </c>
      <c r="S604" s="185">
        <v>0</v>
      </c>
      <c r="T604" s="186">
        <f>S604*H604</f>
        <v>0</v>
      </c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R604" s="187" t="s">
        <v>530</v>
      </c>
      <c r="AT604" s="187" t="s">
        <v>526</v>
      </c>
      <c r="AU604" s="187" t="s">
        <v>89</v>
      </c>
      <c r="AY604" s="18" t="s">
        <v>524</v>
      </c>
      <c r="BE604" s="105">
        <f>IF(N604="základná",J604,0)</f>
        <v>0</v>
      </c>
      <c r="BF604" s="105">
        <f>IF(N604="znížená",J604,0)</f>
        <v>0</v>
      </c>
      <c r="BG604" s="105">
        <f>IF(N604="zákl. prenesená",J604,0)</f>
        <v>0</v>
      </c>
      <c r="BH604" s="105">
        <f>IF(N604="zníž. prenesená",J604,0)</f>
        <v>0</v>
      </c>
      <c r="BI604" s="105">
        <f>IF(N604="nulová",J604,0)</f>
        <v>0</v>
      </c>
      <c r="BJ604" s="18" t="s">
        <v>89</v>
      </c>
      <c r="BK604" s="188">
        <f>ROUND(I604*H604,3)</f>
        <v>0</v>
      </c>
      <c r="BL604" s="18" t="s">
        <v>530</v>
      </c>
      <c r="BM604" s="187" t="s">
        <v>2115</v>
      </c>
    </row>
    <row r="605" spans="1:65" s="13" customFormat="1">
      <c r="B605" s="189"/>
      <c r="D605" s="190" t="s">
        <v>532</v>
      </c>
      <c r="E605" s="191" t="s">
        <v>1</v>
      </c>
      <c r="F605" s="192" t="s">
        <v>2116</v>
      </c>
      <c r="H605" s="193">
        <v>1287.3320000000001</v>
      </c>
      <c r="I605" s="194"/>
      <c r="L605" s="189"/>
      <c r="M605" s="195"/>
      <c r="N605" s="196"/>
      <c r="O605" s="196"/>
      <c r="P605" s="196"/>
      <c r="Q605" s="196"/>
      <c r="R605" s="196"/>
      <c r="S605" s="196"/>
      <c r="T605" s="197"/>
      <c r="AT605" s="191" t="s">
        <v>532</v>
      </c>
      <c r="AU605" s="191" t="s">
        <v>89</v>
      </c>
      <c r="AV605" s="13" t="s">
        <v>89</v>
      </c>
      <c r="AW605" s="13" t="s">
        <v>30</v>
      </c>
      <c r="AX605" s="13" t="s">
        <v>83</v>
      </c>
      <c r="AY605" s="191" t="s">
        <v>524</v>
      </c>
    </row>
    <row r="606" spans="1:65" s="2" customFormat="1" ht="33" customHeight="1">
      <c r="A606" s="35"/>
      <c r="B606" s="144"/>
      <c r="C606" s="176" t="s">
        <v>881</v>
      </c>
      <c r="D606" s="176" t="s">
        <v>526</v>
      </c>
      <c r="E606" s="177" t="s">
        <v>2118</v>
      </c>
      <c r="F606" s="178" t="s">
        <v>2119</v>
      </c>
      <c r="G606" s="179" t="s">
        <v>529</v>
      </c>
      <c r="H606" s="180">
        <v>321.83300000000003</v>
      </c>
      <c r="I606" s="181"/>
      <c r="J606" s="180">
        <f>ROUND(I606*H606,3)</f>
        <v>0</v>
      </c>
      <c r="K606" s="182"/>
      <c r="L606" s="36"/>
      <c r="M606" s="183" t="s">
        <v>1</v>
      </c>
      <c r="N606" s="184" t="s">
        <v>42</v>
      </c>
      <c r="O606" s="61"/>
      <c r="P606" s="185">
        <f>O606*H606</f>
        <v>0</v>
      </c>
      <c r="Q606" s="185">
        <v>2.3990000000000001E-2</v>
      </c>
      <c r="R606" s="185">
        <f>Q606*H606</f>
        <v>7.7207736700000007</v>
      </c>
      <c r="S606" s="185">
        <v>0</v>
      </c>
      <c r="T606" s="186">
        <f>S606*H606</f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187" t="s">
        <v>530</v>
      </c>
      <c r="AT606" s="187" t="s">
        <v>526</v>
      </c>
      <c r="AU606" s="187" t="s">
        <v>89</v>
      </c>
      <c r="AY606" s="18" t="s">
        <v>524</v>
      </c>
      <c r="BE606" s="105">
        <f>IF(N606="základná",J606,0)</f>
        <v>0</v>
      </c>
      <c r="BF606" s="105">
        <f>IF(N606="znížená",J606,0)</f>
        <v>0</v>
      </c>
      <c r="BG606" s="105">
        <f>IF(N606="zákl. prenesená",J606,0)</f>
        <v>0</v>
      </c>
      <c r="BH606" s="105">
        <f>IF(N606="zníž. prenesená",J606,0)</f>
        <v>0</v>
      </c>
      <c r="BI606" s="105">
        <f>IF(N606="nulová",J606,0)</f>
        <v>0</v>
      </c>
      <c r="BJ606" s="18" t="s">
        <v>89</v>
      </c>
      <c r="BK606" s="188">
        <f>ROUND(I606*H606,3)</f>
        <v>0</v>
      </c>
      <c r="BL606" s="18" t="s">
        <v>530</v>
      </c>
      <c r="BM606" s="187" t="s">
        <v>2120</v>
      </c>
    </row>
    <row r="607" spans="1:65" s="13" customFormat="1">
      <c r="B607" s="189"/>
      <c r="D607" s="190" t="s">
        <v>532</v>
      </c>
      <c r="E607" s="191" t="s">
        <v>1</v>
      </c>
      <c r="F607" s="192" t="s">
        <v>319</v>
      </c>
      <c r="H607" s="193">
        <v>321.83300000000003</v>
      </c>
      <c r="I607" s="194"/>
      <c r="L607" s="189"/>
      <c r="M607" s="195"/>
      <c r="N607" s="196"/>
      <c r="O607" s="196"/>
      <c r="P607" s="196"/>
      <c r="Q607" s="196"/>
      <c r="R607" s="196"/>
      <c r="S607" s="196"/>
      <c r="T607" s="197"/>
      <c r="AT607" s="191" t="s">
        <v>532</v>
      </c>
      <c r="AU607" s="191" t="s">
        <v>89</v>
      </c>
      <c r="AV607" s="13" t="s">
        <v>89</v>
      </c>
      <c r="AW607" s="13" t="s">
        <v>30</v>
      </c>
      <c r="AX607" s="13" t="s">
        <v>83</v>
      </c>
      <c r="AY607" s="191" t="s">
        <v>524</v>
      </c>
    </row>
    <row r="608" spans="1:65" s="2" customFormat="1" ht="21.75" customHeight="1">
      <c r="A608" s="35"/>
      <c r="B608" s="144"/>
      <c r="C608" s="176" t="s">
        <v>885</v>
      </c>
      <c r="D608" s="176" t="s">
        <v>526</v>
      </c>
      <c r="E608" s="177" t="s">
        <v>2122</v>
      </c>
      <c r="F608" s="178" t="s">
        <v>2123</v>
      </c>
      <c r="G608" s="179" t="s">
        <v>529</v>
      </c>
      <c r="H608" s="180">
        <v>210.8</v>
      </c>
      <c r="I608" s="181"/>
      <c r="J608" s="180">
        <f>ROUND(I608*H608,3)</f>
        <v>0</v>
      </c>
      <c r="K608" s="182"/>
      <c r="L608" s="36"/>
      <c r="M608" s="183" t="s">
        <v>1</v>
      </c>
      <c r="N608" s="184" t="s">
        <v>42</v>
      </c>
      <c r="O608" s="61"/>
      <c r="P608" s="185">
        <f>O608*H608</f>
        <v>0</v>
      </c>
      <c r="Q608" s="185">
        <v>1.5299999999999999E-3</v>
      </c>
      <c r="R608" s="185">
        <f>Q608*H608</f>
        <v>0.32252399999999998</v>
      </c>
      <c r="S608" s="185">
        <v>0</v>
      </c>
      <c r="T608" s="186">
        <f>S608*H608</f>
        <v>0</v>
      </c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R608" s="187" t="s">
        <v>530</v>
      </c>
      <c r="AT608" s="187" t="s">
        <v>526</v>
      </c>
      <c r="AU608" s="187" t="s">
        <v>89</v>
      </c>
      <c r="AY608" s="18" t="s">
        <v>524</v>
      </c>
      <c r="BE608" s="105">
        <f>IF(N608="základná",J608,0)</f>
        <v>0</v>
      </c>
      <c r="BF608" s="105">
        <f>IF(N608="znížená",J608,0)</f>
        <v>0</v>
      </c>
      <c r="BG608" s="105">
        <f>IF(N608="zákl. prenesená",J608,0)</f>
        <v>0</v>
      </c>
      <c r="BH608" s="105">
        <f>IF(N608="zníž. prenesená",J608,0)</f>
        <v>0</v>
      </c>
      <c r="BI608" s="105">
        <f>IF(N608="nulová",J608,0)</f>
        <v>0</v>
      </c>
      <c r="BJ608" s="18" t="s">
        <v>89</v>
      </c>
      <c r="BK608" s="188">
        <f>ROUND(I608*H608,3)</f>
        <v>0</v>
      </c>
      <c r="BL608" s="18" t="s">
        <v>530</v>
      </c>
      <c r="BM608" s="187" t="s">
        <v>2124</v>
      </c>
    </row>
    <row r="609" spans="1:65" s="14" customFormat="1">
      <c r="B609" s="198"/>
      <c r="D609" s="190" t="s">
        <v>532</v>
      </c>
      <c r="E609" s="199" t="s">
        <v>1</v>
      </c>
      <c r="F609" s="200" t="s">
        <v>4836</v>
      </c>
      <c r="H609" s="199" t="s">
        <v>1</v>
      </c>
      <c r="I609" s="201"/>
      <c r="L609" s="198"/>
      <c r="M609" s="202"/>
      <c r="N609" s="203"/>
      <c r="O609" s="203"/>
      <c r="P609" s="203"/>
      <c r="Q609" s="203"/>
      <c r="R609" s="203"/>
      <c r="S609" s="203"/>
      <c r="T609" s="204"/>
      <c r="AT609" s="199" t="s">
        <v>532</v>
      </c>
      <c r="AU609" s="199" t="s">
        <v>89</v>
      </c>
      <c r="AV609" s="14" t="s">
        <v>83</v>
      </c>
      <c r="AW609" s="14" t="s">
        <v>30</v>
      </c>
      <c r="AX609" s="14" t="s">
        <v>76</v>
      </c>
      <c r="AY609" s="199" t="s">
        <v>524</v>
      </c>
    </row>
    <row r="610" spans="1:65" s="14" customFormat="1">
      <c r="B610" s="198"/>
      <c r="D610" s="190" t="s">
        <v>532</v>
      </c>
      <c r="E610" s="199" t="s">
        <v>1</v>
      </c>
      <c r="F610" s="200" t="s">
        <v>1024</v>
      </c>
      <c r="H610" s="199" t="s">
        <v>1</v>
      </c>
      <c r="I610" s="201"/>
      <c r="L610" s="198"/>
      <c r="M610" s="202"/>
      <c r="N610" s="203"/>
      <c r="O610" s="203"/>
      <c r="P610" s="203"/>
      <c r="Q610" s="203"/>
      <c r="R610" s="203"/>
      <c r="S610" s="203"/>
      <c r="T610" s="204"/>
      <c r="AT610" s="199" t="s">
        <v>532</v>
      </c>
      <c r="AU610" s="199" t="s">
        <v>89</v>
      </c>
      <c r="AV610" s="14" t="s">
        <v>83</v>
      </c>
      <c r="AW610" s="14" t="s">
        <v>30</v>
      </c>
      <c r="AX610" s="14" t="s">
        <v>76</v>
      </c>
      <c r="AY610" s="199" t="s">
        <v>524</v>
      </c>
    </row>
    <row r="611" spans="1:65" s="13" customFormat="1">
      <c r="B611" s="189"/>
      <c r="D611" s="190" t="s">
        <v>532</v>
      </c>
      <c r="E611" s="191" t="s">
        <v>1</v>
      </c>
      <c r="F611" s="192" t="s">
        <v>4979</v>
      </c>
      <c r="H611" s="193">
        <v>56.6</v>
      </c>
      <c r="I611" s="194"/>
      <c r="L611" s="189"/>
      <c r="M611" s="195"/>
      <c r="N611" s="196"/>
      <c r="O611" s="196"/>
      <c r="P611" s="196"/>
      <c r="Q611" s="196"/>
      <c r="R611" s="196"/>
      <c r="S611" s="196"/>
      <c r="T611" s="197"/>
      <c r="AT611" s="191" t="s">
        <v>532</v>
      </c>
      <c r="AU611" s="191" t="s">
        <v>89</v>
      </c>
      <c r="AV611" s="13" t="s">
        <v>89</v>
      </c>
      <c r="AW611" s="13" t="s">
        <v>30</v>
      </c>
      <c r="AX611" s="13" t="s">
        <v>76</v>
      </c>
      <c r="AY611" s="191" t="s">
        <v>524</v>
      </c>
    </row>
    <row r="612" spans="1:65" s="15" customFormat="1">
      <c r="B612" s="205"/>
      <c r="D612" s="190" t="s">
        <v>532</v>
      </c>
      <c r="E612" s="206" t="s">
        <v>1</v>
      </c>
      <c r="F612" s="207" t="s">
        <v>589</v>
      </c>
      <c r="H612" s="208">
        <v>56.6</v>
      </c>
      <c r="I612" s="209"/>
      <c r="L612" s="205"/>
      <c r="M612" s="210"/>
      <c r="N612" s="211"/>
      <c r="O612" s="211"/>
      <c r="P612" s="211"/>
      <c r="Q612" s="211"/>
      <c r="R612" s="211"/>
      <c r="S612" s="211"/>
      <c r="T612" s="212"/>
      <c r="AT612" s="206" t="s">
        <v>532</v>
      </c>
      <c r="AU612" s="206" t="s">
        <v>89</v>
      </c>
      <c r="AV612" s="15" t="s">
        <v>537</v>
      </c>
      <c r="AW612" s="15" t="s">
        <v>30</v>
      </c>
      <c r="AX612" s="15" t="s">
        <v>76</v>
      </c>
      <c r="AY612" s="206" t="s">
        <v>524</v>
      </c>
    </row>
    <row r="613" spans="1:65" s="14" customFormat="1">
      <c r="B613" s="198"/>
      <c r="D613" s="190" t="s">
        <v>532</v>
      </c>
      <c r="E613" s="199" t="s">
        <v>1</v>
      </c>
      <c r="F613" s="200" t="s">
        <v>1034</v>
      </c>
      <c r="H613" s="199" t="s">
        <v>1</v>
      </c>
      <c r="I613" s="201"/>
      <c r="L613" s="198"/>
      <c r="M613" s="202"/>
      <c r="N613" s="203"/>
      <c r="O613" s="203"/>
      <c r="P613" s="203"/>
      <c r="Q613" s="203"/>
      <c r="R613" s="203"/>
      <c r="S613" s="203"/>
      <c r="T613" s="204"/>
      <c r="AT613" s="199" t="s">
        <v>532</v>
      </c>
      <c r="AU613" s="199" t="s">
        <v>89</v>
      </c>
      <c r="AV613" s="14" t="s">
        <v>83</v>
      </c>
      <c r="AW613" s="14" t="s">
        <v>30</v>
      </c>
      <c r="AX613" s="14" t="s">
        <v>76</v>
      </c>
      <c r="AY613" s="199" t="s">
        <v>524</v>
      </c>
    </row>
    <row r="614" spans="1:65" s="13" customFormat="1" ht="20.399999999999999">
      <c r="B614" s="189"/>
      <c r="D614" s="190" t="s">
        <v>532</v>
      </c>
      <c r="E614" s="191" t="s">
        <v>1</v>
      </c>
      <c r="F614" s="192" t="s">
        <v>6986</v>
      </c>
      <c r="H614" s="193">
        <v>94.2</v>
      </c>
      <c r="I614" s="194"/>
      <c r="L614" s="189"/>
      <c r="M614" s="195"/>
      <c r="N614" s="196"/>
      <c r="O614" s="196"/>
      <c r="P614" s="196"/>
      <c r="Q614" s="196"/>
      <c r="R614" s="196"/>
      <c r="S614" s="196"/>
      <c r="T614" s="197"/>
      <c r="AT614" s="191" t="s">
        <v>532</v>
      </c>
      <c r="AU614" s="191" t="s">
        <v>89</v>
      </c>
      <c r="AV614" s="13" t="s">
        <v>89</v>
      </c>
      <c r="AW614" s="13" t="s">
        <v>30</v>
      </c>
      <c r="AX614" s="13" t="s">
        <v>76</v>
      </c>
      <c r="AY614" s="191" t="s">
        <v>524</v>
      </c>
    </row>
    <row r="615" spans="1:65" s="13" customFormat="1">
      <c r="B615" s="189"/>
      <c r="D615" s="190" t="s">
        <v>532</v>
      </c>
      <c r="E615" s="191" t="s">
        <v>1</v>
      </c>
      <c r="F615" s="192" t="s">
        <v>6987</v>
      </c>
      <c r="H615" s="193">
        <v>60</v>
      </c>
      <c r="I615" s="194"/>
      <c r="L615" s="189"/>
      <c r="M615" s="195"/>
      <c r="N615" s="196"/>
      <c r="O615" s="196"/>
      <c r="P615" s="196"/>
      <c r="Q615" s="196"/>
      <c r="R615" s="196"/>
      <c r="S615" s="196"/>
      <c r="T615" s="197"/>
      <c r="AT615" s="191" t="s">
        <v>532</v>
      </c>
      <c r="AU615" s="191" t="s">
        <v>89</v>
      </c>
      <c r="AV615" s="13" t="s">
        <v>89</v>
      </c>
      <c r="AW615" s="13" t="s">
        <v>30</v>
      </c>
      <c r="AX615" s="13" t="s">
        <v>76</v>
      </c>
      <c r="AY615" s="191" t="s">
        <v>524</v>
      </c>
    </row>
    <row r="616" spans="1:65" s="15" customFormat="1">
      <c r="B616" s="205"/>
      <c r="D616" s="190" t="s">
        <v>532</v>
      </c>
      <c r="E616" s="206" t="s">
        <v>1</v>
      </c>
      <c r="F616" s="207" t="s">
        <v>589</v>
      </c>
      <c r="H616" s="208">
        <v>154.19999999999999</v>
      </c>
      <c r="I616" s="209"/>
      <c r="L616" s="205"/>
      <c r="M616" s="210"/>
      <c r="N616" s="211"/>
      <c r="O616" s="211"/>
      <c r="P616" s="211"/>
      <c r="Q616" s="211"/>
      <c r="R616" s="211"/>
      <c r="S616" s="211"/>
      <c r="T616" s="212"/>
      <c r="AT616" s="206" t="s">
        <v>532</v>
      </c>
      <c r="AU616" s="206" t="s">
        <v>89</v>
      </c>
      <c r="AV616" s="15" t="s">
        <v>537</v>
      </c>
      <c r="AW616" s="15" t="s">
        <v>30</v>
      </c>
      <c r="AX616" s="15" t="s">
        <v>76</v>
      </c>
      <c r="AY616" s="206" t="s">
        <v>524</v>
      </c>
    </row>
    <row r="617" spans="1:65" s="16" customFormat="1">
      <c r="B617" s="213"/>
      <c r="D617" s="190" t="s">
        <v>532</v>
      </c>
      <c r="E617" s="214" t="s">
        <v>1</v>
      </c>
      <c r="F617" s="215" t="s">
        <v>590</v>
      </c>
      <c r="H617" s="216">
        <v>210.8</v>
      </c>
      <c r="I617" s="217"/>
      <c r="L617" s="213"/>
      <c r="M617" s="218"/>
      <c r="N617" s="219"/>
      <c r="O617" s="219"/>
      <c r="P617" s="219"/>
      <c r="Q617" s="219"/>
      <c r="R617" s="219"/>
      <c r="S617" s="219"/>
      <c r="T617" s="220"/>
      <c r="AT617" s="214" t="s">
        <v>532</v>
      </c>
      <c r="AU617" s="214" t="s">
        <v>89</v>
      </c>
      <c r="AV617" s="16" t="s">
        <v>530</v>
      </c>
      <c r="AW617" s="16" t="s">
        <v>30</v>
      </c>
      <c r="AX617" s="16" t="s">
        <v>83</v>
      </c>
      <c r="AY617" s="214" t="s">
        <v>524</v>
      </c>
    </row>
    <row r="618" spans="1:65" s="2" customFormat="1" ht="21.75" customHeight="1">
      <c r="A618" s="35"/>
      <c r="B618" s="144"/>
      <c r="C618" s="176" t="s">
        <v>889</v>
      </c>
      <c r="D618" s="176" t="s">
        <v>526</v>
      </c>
      <c r="E618" s="177" t="s">
        <v>2150</v>
      </c>
      <c r="F618" s="178" t="s">
        <v>2151</v>
      </c>
      <c r="G618" s="179" t="s">
        <v>529</v>
      </c>
      <c r="H618" s="180">
        <v>371.87599999999998</v>
      </c>
      <c r="I618" s="181"/>
      <c r="J618" s="180">
        <f>ROUND(I618*H618,3)</f>
        <v>0</v>
      </c>
      <c r="K618" s="182"/>
      <c r="L618" s="36"/>
      <c r="M618" s="183" t="s">
        <v>1</v>
      </c>
      <c r="N618" s="184" t="s">
        <v>42</v>
      </c>
      <c r="O618" s="61"/>
      <c r="P618" s="185">
        <f>O618*H618</f>
        <v>0</v>
      </c>
      <c r="Q618" s="185">
        <v>1.92E-3</v>
      </c>
      <c r="R618" s="185">
        <f>Q618*H618</f>
        <v>0.71400191999999996</v>
      </c>
      <c r="S618" s="185">
        <v>0</v>
      </c>
      <c r="T618" s="186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87" t="s">
        <v>530</v>
      </c>
      <c r="AT618" s="187" t="s">
        <v>526</v>
      </c>
      <c r="AU618" s="187" t="s">
        <v>89</v>
      </c>
      <c r="AY618" s="18" t="s">
        <v>524</v>
      </c>
      <c r="BE618" s="105">
        <f>IF(N618="základná",J618,0)</f>
        <v>0</v>
      </c>
      <c r="BF618" s="105">
        <f>IF(N618="znížená",J618,0)</f>
        <v>0</v>
      </c>
      <c r="BG618" s="105">
        <f>IF(N618="zákl. prenesená",J618,0)</f>
        <v>0</v>
      </c>
      <c r="BH618" s="105">
        <f>IF(N618="zníž. prenesená",J618,0)</f>
        <v>0</v>
      </c>
      <c r="BI618" s="105">
        <f>IF(N618="nulová",J618,0)</f>
        <v>0</v>
      </c>
      <c r="BJ618" s="18" t="s">
        <v>89</v>
      </c>
      <c r="BK618" s="188">
        <f>ROUND(I618*H618,3)</f>
        <v>0</v>
      </c>
      <c r="BL618" s="18" t="s">
        <v>530</v>
      </c>
      <c r="BM618" s="187" t="s">
        <v>2152</v>
      </c>
    </row>
    <row r="619" spans="1:65" s="14" customFormat="1">
      <c r="B619" s="198"/>
      <c r="D619" s="190" t="s">
        <v>532</v>
      </c>
      <c r="E619" s="199" t="s">
        <v>1</v>
      </c>
      <c r="F619" s="200" t="s">
        <v>4836</v>
      </c>
      <c r="H619" s="199" t="s">
        <v>1</v>
      </c>
      <c r="I619" s="201"/>
      <c r="L619" s="198"/>
      <c r="M619" s="202"/>
      <c r="N619" s="203"/>
      <c r="O619" s="203"/>
      <c r="P619" s="203"/>
      <c r="Q619" s="203"/>
      <c r="R619" s="203"/>
      <c r="S619" s="203"/>
      <c r="T619" s="204"/>
      <c r="AT619" s="199" t="s">
        <v>532</v>
      </c>
      <c r="AU619" s="199" t="s">
        <v>89</v>
      </c>
      <c r="AV619" s="14" t="s">
        <v>83</v>
      </c>
      <c r="AW619" s="14" t="s">
        <v>30</v>
      </c>
      <c r="AX619" s="14" t="s">
        <v>76</v>
      </c>
      <c r="AY619" s="199" t="s">
        <v>524</v>
      </c>
    </row>
    <row r="620" spans="1:65" s="14" customFormat="1">
      <c r="B620" s="198"/>
      <c r="D620" s="190" t="s">
        <v>532</v>
      </c>
      <c r="E620" s="199" t="s">
        <v>1</v>
      </c>
      <c r="F620" s="200" t="s">
        <v>1034</v>
      </c>
      <c r="H620" s="199" t="s">
        <v>1</v>
      </c>
      <c r="I620" s="201"/>
      <c r="L620" s="198"/>
      <c r="M620" s="202"/>
      <c r="N620" s="203"/>
      <c r="O620" s="203"/>
      <c r="P620" s="203"/>
      <c r="Q620" s="203"/>
      <c r="R620" s="203"/>
      <c r="S620" s="203"/>
      <c r="T620" s="204"/>
      <c r="AT620" s="199" t="s">
        <v>532</v>
      </c>
      <c r="AU620" s="199" t="s">
        <v>89</v>
      </c>
      <c r="AV620" s="14" t="s">
        <v>83</v>
      </c>
      <c r="AW620" s="14" t="s">
        <v>30</v>
      </c>
      <c r="AX620" s="14" t="s">
        <v>76</v>
      </c>
      <c r="AY620" s="199" t="s">
        <v>524</v>
      </c>
    </row>
    <row r="621" spans="1:65" s="13" customFormat="1">
      <c r="B621" s="189"/>
      <c r="D621" s="190" t="s">
        <v>532</v>
      </c>
      <c r="E621" s="191" t="s">
        <v>1</v>
      </c>
      <c r="F621" s="192" t="s">
        <v>6988</v>
      </c>
      <c r="H621" s="193">
        <v>147.9</v>
      </c>
      <c r="I621" s="194"/>
      <c r="L621" s="189"/>
      <c r="M621" s="195"/>
      <c r="N621" s="196"/>
      <c r="O621" s="196"/>
      <c r="P621" s="196"/>
      <c r="Q621" s="196"/>
      <c r="R621" s="196"/>
      <c r="S621" s="196"/>
      <c r="T621" s="197"/>
      <c r="AT621" s="191" t="s">
        <v>532</v>
      </c>
      <c r="AU621" s="191" t="s">
        <v>89</v>
      </c>
      <c r="AV621" s="13" t="s">
        <v>89</v>
      </c>
      <c r="AW621" s="13" t="s">
        <v>30</v>
      </c>
      <c r="AX621" s="13" t="s">
        <v>76</v>
      </c>
      <c r="AY621" s="191" t="s">
        <v>524</v>
      </c>
    </row>
    <row r="622" spans="1:65" s="13" customFormat="1">
      <c r="B622" s="189"/>
      <c r="D622" s="190" t="s">
        <v>532</v>
      </c>
      <c r="E622" s="191" t="s">
        <v>1</v>
      </c>
      <c r="F622" s="192" t="s">
        <v>6989</v>
      </c>
      <c r="H622" s="193">
        <v>131.6</v>
      </c>
      <c r="I622" s="194"/>
      <c r="L622" s="189"/>
      <c r="M622" s="195"/>
      <c r="N622" s="196"/>
      <c r="O622" s="196"/>
      <c r="P622" s="196"/>
      <c r="Q622" s="196"/>
      <c r="R622" s="196"/>
      <c r="S622" s="196"/>
      <c r="T622" s="197"/>
      <c r="AT622" s="191" t="s">
        <v>532</v>
      </c>
      <c r="AU622" s="191" t="s">
        <v>89</v>
      </c>
      <c r="AV622" s="13" t="s">
        <v>89</v>
      </c>
      <c r="AW622" s="13" t="s">
        <v>30</v>
      </c>
      <c r="AX622" s="13" t="s">
        <v>76</v>
      </c>
      <c r="AY622" s="191" t="s">
        <v>524</v>
      </c>
    </row>
    <row r="623" spans="1:65" s="15" customFormat="1">
      <c r="B623" s="205"/>
      <c r="D623" s="190" t="s">
        <v>532</v>
      </c>
      <c r="E623" s="206" t="s">
        <v>1</v>
      </c>
      <c r="F623" s="207" t="s">
        <v>589</v>
      </c>
      <c r="H623" s="208">
        <v>279.5</v>
      </c>
      <c r="I623" s="209"/>
      <c r="L623" s="205"/>
      <c r="M623" s="210"/>
      <c r="N623" s="211"/>
      <c r="O623" s="211"/>
      <c r="P623" s="211"/>
      <c r="Q623" s="211"/>
      <c r="R623" s="211"/>
      <c r="S623" s="211"/>
      <c r="T623" s="212"/>
      <c r="AT623" s="206" t="s">
        <v>532</v>
      </c>
      <c r="AU623" s="206" t="s">
        <v>89</v>
      </c>
      <c r="AV623" s="15" t="s">
        <v>537</v>
      </c>
      <c r="AW623" s="15" t="s">
        <v>30</v>
      </c>
      <c r="AX623" s="15" t="s">
        <v>76</v>
      </c>
      <c r="AY623" s="206" t="s">
        <v>524</v>
      </c>
    </row>
    <row r="624" spans="1:65" s="14" customFormat="1">
      <c r="B624" s="198"/>
      <c r="D624" s="190" t="s">
        <v>532</v>
      </c>
      <c r="E624" s="199" t="s">
        <v>1</v>
      </c>
      <c r="F624" s="200" t="s">
        <v>2199</v>
      </c>
      <c r="H624" s="199" t="s">
        <v>1</v>
      </c>
      <c r="I624" s="201"/>
      <c r="L624" s="198"/>
      <c r="M624" s="202"/>
      <c r="N624" s="203"/>
      <c r="O624" s="203"/>
      <c r="P624" s="203"/>
      <c r="Q624" s="203"/>
      <c r="R624" s="203"/>
      <c r="S624" s="203"/>
      <c r="T624" s="204"/>
      <c r="AT624" s="199" t="s">
        <v>532</v>
      </c>
      <c r="AU624" s="199" t="s">
        <v>89</v>
      </c>
      <c r="AV624" s="14" t="s">
        <v>83</v>
      </c>
      <c r="AW624" s="14" t="s">
        <v>30</v>
      </c>
      <c r="AX624" s="14" t="s">
        <v>76</v>
      </c>
      <c r="AY624" s="199" t="s">
        <v>524</v>
      </c>
    </row>
    <row r="625" spans="1:65" s="14" customFormat="1">
      <c r="B625" s="198"/>
      <c r="D625" s="190" t="s">
        <v>532</v>
      </c>
      <c r="E625" s="199" t="s">
        <v>1</v>
      </c>
      <c r="F625" s="200" t="s">
        <v>4836</v>
      </c>
      <c r="H625" s="199" t="s">
        <v>1</v>
      </c>
      <c r="I625" s="201"/>
      <c r="L625" s="198"/>
      <c r="M625" s="202"/>
      <c r="N625" s="203"/>
      <c r="O625" s="203"/>
      <c r="P625" s="203"/>
      <c r="Q625" s="203"/>
      <c r="R625" s="203"/>
      <c r="S625" s="203"/>
      <c r="T625" s="204"/>
      <c r="AT625" s="199" t="s">
        <v>532</v>
      </c>
      <c r="AU625" s="199" t="s">
        <v>89</v>
      </c>
      <c r="AV625" s="14" t="s">
        <v>83</v>
      </c>
      <c r="AW625" s="14" t="s">
        <v>30</v>
      </c>
      <c r="AX625" s="14" t="s">
        <v>76</v>
      </c>
      <c r="AY625" s="199" t="s">
        <v>524</v>
      </c>
    </row>
    <row r="626" spans="1:65" s="13" customFormat="1">
      <c r="B626" s="189"/>
      <c r="D626" s="190" t="s">
        <v>532</v>
      </c>
      <c r="E626" s="191" t="s">
        <v>1</v>
      </c>
      <c r="F626" s="192" t="s">
        <v>6990</v>
      </c>
      <c r="H626" s="193">
        <v>92.376000000000005</v>
      </c>
      <c r="I626" s="194"/>
      <c r="L626" s="189"/>
      <c r="M626" s="195"/>
      <c r="N626" s="196"/>
      <c r="O626" s="196"/>
      <c r="P626" s="196"/>
      <c r="Q626" s="196"/>
      <c r="R626" s="196"/>
      <c r="S626" s="196"/>
      <c r="T626" s="197"/>
      <c r="AT626" s="191" t="s">
        <v>532</v>
      </c>
      <c r="AU626" s="191" t="s">
        <v>89</v>
      </c>
      <c r="AV626" s="13" t="s">
        <v>89</v>
      </c>
      <c r="AW626" s="13" t="s">
        <v>30</v>
      </c>
      <c r="AX626" s="13" t="s">
        <v>76</v>
      </c>
      <c r="AY626" s="191" t="s">
        <v>524</v>
      </c>
    </row>
    <row r="627" spans="1:65" s="15" customFormat="1">
      <c r="B627" s="205"/>
      <c r="D627" s="190" t="s">
        <v>532</v>
      </c>
      <c r="E627" s="206" t="s">
        <v>1</v>
      </c>
      <c r="F627" s="207" t="s">
        <v>589</v>
      </c>
      <c r="H627" s="208">
        <v>92.376000000000005</v>
      </c>
      <c r="I627" s="209"/>
      <c r="L627" s="205"/>
      <c r="M627" s="210"/>
      <c r="N627" s="211"/>
      <c r="O627" s="211"/>
      <c r="P627" s="211"/>
      <c r="Q627" s="211"/>
      <c r="R627" s="211"/>
      <c r="S627" s="211"/>
      <c r="T627" s="212"/>
      <c r="AT627" s="206" t="s">
        <v>532</v>
      </c>
      <c r="AU627" s="206" t="s">
        <v>89</v>
      </c>
      <c r="AV627" s="15" t="s">
        <v>537</v>
      </c>
      <c r="AW627" s="15" t="s">
        <v>30</v>
      </c>
      <c r="AX627" s="15" t="s">
        <v>76</v>
      </c>
      <c r="AY627" s="206" t="s">
        <v>524</v>
      </c>
    </row>
    <row r="628" spans="1:65" s="16" customFormat="1">
      <c r="B628" s="213"/>
      <c r="D628" s="190" t="s">
        <v>532</v>
      </c>
      <c r="E628" s="214" t="s">
        <v>1</v>
      </c>
      <c r="F628" s="215" t="s">
        <v>590</v>
      </c>
      <c r="H628" s="216">
        <v>371.87599999999998</v>
      </c>
      <c r="I628" s="217"/>
      <c r="L628" s="213"/>
      <c r="M628" s="218"/>
      <c r="N628" s="219"/>
      <c r="O628" s="219"/>
      <c r="P628" s="219"/>
      <c r="Q628" s="219"/>
      <c r="R628" s="219"/>
      <c r="S628" s="219"/>
      <c r="T628" s="220"/>
      <c r="AT628" s="214" t="s">
        <v>532</v>
      </c>
      <c r="AU628" s="214" t="s">
        <v>89</v>
      </c>
      <c r="AV628" s="16" t="s">
        <v>530</v>
      </c>
      <c r="AW628" s="16" t="s">
        <v>30</v>
      </c>
      <c r="AX628" s="16" t="s">
        <v>83</v>
      </c>
      <c r="AY628" s="214" t="s">
        <v>524</v>
      </c>
    </row>
    <row r="629" spans="1:65" s="2" customFormat="1" ht="21.75" customHeight="1">
      <c r="A629" s="35"/>
      <c r="B629" s="144"/>
      <c r="C629" s="176" t="s">
        <v>898</v>
      </c>
      <c r="D629" s="176" t="s">
        <v>526</v>
      </c>
      <c r="E629" s="177" t="s">
        <v>2202</v>
      </c>
      <c r="F629" s="178" t="s">
        <v>2203</v>
      </c>
      <c r="G629" s="179" t="s">
        <v>529</v>
      </c>
      <c r="H629" s="180">
        <v>419.7</v>
      </c>
      <c r="I629" s="181"/>
      <c r="J629" s="180">
        <f>ROUND(I629*H629,3)</f>
        <v>0</v>
      </c>
      <c r="K629" s="182"/>
      <c r="L629" s="36"/>
      <c r="M629" s="183" t="s">
        <v>1</v>
      </c>
      <c r="N629" s="184" t="s">
        <v>42</v>
      </c>
      <c r="O629" s="61"/>
      <c r="P629" s="185">
        <f>O629*H629</f>
        <v>0</v>
      </c>
      <c r="Q629" s="185">
        <v>6.1799999999999997E-3</v>
      </c>
      <c r="R629" s="185">
        <f>Q629*H629</f>
        <v>2.5937459999999999</v>
      </c>
      <c r="S629" s="185">
        <v>0</v>
      </c>
      <c r="T629" s="186">
        <f>S629*H629</f>
        <v>0</v>
      </c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R629" s="187" t="s">
        <v>530</v>
      </c>
      <c r="AT629" s="187" t="s">
        <v>526</v>
      </c>
      <c r="AU629" s="187" t="s">
        <v>89</v>
      </c>
      <c r="AY629" s="18" t="s">
        <v>524</v>
      </c>
      <c r="BE629" s="105">
        <f>IF(N629="základná",J629,0)</f>
        <v>0</v>
      </c>
      <c r="BF629" s="105">
        <f>IF(N629="znížená",J629,0)</f>
        <v>0</v>
      </c>
      <c r="BG629" s="105">
        <f>IF(N629="zákl. prenesená",J629,0)</f>
        <v>0</v>
      </c>
      <c r="BH629" s="105">
        <f>IF(N629="zníž. prenesená",J629,0)</f>
        <v>0</v>
      </c>
      <c r="BI629" s="105">
        <f>IF(N629="nulová",J629,0)</f>
        <v>0</v>
      </c>
      <c r="BJ629" s="18" t="s">
        <v>89</v>
      </c>
      <c r="BK629" s="188">
        <f>ROUND(I629*H629,3)</f>
        <v>0</v>
      </c>
      <c r="BL629" s="18" t="s">
        <v>530</v>
      </c>
      <c r="BM629" s="187" t="s">
        <v>2204</v>
      </c>
    </row>
    <row r="630" spans="1:65" s="14" customFormat="1">
      <c r="B630" s="198"/>
      <c r="D630" s="190" t="s">
        <v>532</v>
      </c>
      <c r="E630" s="199" t="s">
        <v>1</v>
      </c>
      <c r="F630" s="200" t="s">
        <v>4836</v>
      </c>
      <c r="H630" s="199" t="s">
        <v>1</v>
      </c>
      <c r="I630" s="201"/>
      <c r="L630" s="198"/>
      <c r="M630" s="202"/>
      <c r="N630" s="203"/>
      <c r="O630" s="203"/>
      <c r="P630" s="203"/>
      <c r="Q630" s="203"/>
      <c r="R630" s="203"/>
      <c r="S630" s="203"/>
      <c r="T630" s="204"/>
      <c r="AT630" s="199" t="s">
        <v>532</v>
      </c>
      <c r="AU630" s="199" t="s">
        <v>89</v>
      </c>
      <c r="AV630" s="14" t="s">
        <v>83</v>
      </c>
      <c r="AW630" s="14" t="s">
        <v>30</v>
      </c>
      <c r="AX630" s="14" t="s">
        <v>76</v>
      </c>
      <c r="AY630" s="199" t="s">
        <v>524</v>
      </c>
    </row>
    <row r="631" spans="1:65" s="13" customFormat="1">
      <c r="B631" s="189"/>
      <c r="D631" s="190" t="s">
        <v>532</v>
      </c>
      <c r="E631" s="191" t="s">
        <v>1</v>
      </c>
      <c r="F631" s="192" t="s">
        <v>6991</v>
      </c>
      <c r="H631" s="193">
        <v>139.4</v>
      </c>
      <c r="I631" s="194"/>
      <c r="L631" s="189"/>
      <c r="M631" s="195"/>
      <c r="N631" s="196"/>
      <c r="O631" s="196"/>
      <c r="P631" s="196"/>
      <c r="Q631" s="196"/>
      <c r="R631" s="196"/>
      <c r="S631" s="196"/>
      <c r="T631" s="197"/>
      <c r="AT631" s="191" t="s">
        <v>532</v>
      </c>
      <c r="AU631" s="191" t="s">
        <v>89</v>
      </c>
      <c r="AV631" s="13" t="s">
        <v>89</v>
      </c>
      <c r="AW631" s="13" t="s">
        <v>30</v>
      </c>
      <c r="AX631" s="13" t="s">
        <v>76</v>
      </c>
      <c r="AY631" s="191" t="s">
        <v>524</v>
      </c>
    </row>
    <row r="632" spans="1:65" s="13" customFormat="1">
      <c r="B632" s="189"/>
      <c r="D632" s="190" t="s">
        <v>532</v>
      </c>
      <c r="E632" s="191" t="s">
        <v>1</v>
      </c>
      <c r="F632" s="192" t="s">
        <v>6992</v>
      </c>
      <c r="H632" s="193">
        <v>280.3</v>
      </c>
      <c r="I632" s="194"/>
      <c r="L632" s="189"/>
      <c r="M632" s="195"/>
      <c r="N632" s="196"/>
      <c r="O632" s="196"/>
      <c r="P632" s="196"/>
      <c r="Q632" s="196"/>
      <c r="R632" s="196"/>
      <c r="S632" s="196"/>
      <c r="T632" s="197"/>
      <c r="AT632" s="191" t="s">
        <v>532</v>
      </c>
      <c r="AU632" s="191" t="s">
        <v>89</v>
      </c>
      <c r="AV632" s="13" t="s">
        <v>89</v>
      </c>
      <c r="AW632" s="13" t="s">
        <v>30</v>
      </c>
      <c r="AX632" s="13" t="s">
        <v>76</v>
      </c>
      <c r="AY632" s="191" t="s">
        <v>524</v>
      </c>
    </row>
    <row r="633" spans="1:65" s="15" customFormat="1">
      <c r="B633" s="205"/>
      <c r="D633" s="190" t="s">
        <v>532</v>
      </c>
      <c r="E633" s="206" t="s">
        <v>1</v>
      </c>
      <c r="F633" s="207" t="s">
        <v>589</v>
      </c>
      <c r="H633" s="208">
        <v>419.7</v>
      </c>
      <c r="I633" s="209"/>
      <c r="L633" s="205"/>
      <c r="M633" s="210"/>
      <c r="N633" s="211"/>
      <c r="O633" s="211"/>
      <c r="P633" s="211"/>
      <c r="Q633" s="211"/>
      <c r="R633" s="211"/>
      <c r="S633" s="211"/>
      <c r="T633" s="212"/>
      <c r="AT633" s="206" t="s">
        <v>532</v>
      </c>
      <c r="AU633" s="206" t="s">
        <v>89</v>
      </c>
      <c r="AV633" s="15" t="s">
        <v>537</v>
      </c>
      <c r="AW633" s="15" t="s">
        <v>30</v>
      </c>
      <c r="AX633" s="15" t="s">
        <v>76</v>
      </c>
      <c r="AY633" s="206" t="s">
        <v>524</v>
      </c>
    </row>
    <row r="634" spans="1:65" s="16" customFormat="1">
      <c r="B634" s="213"/>
      <c r="D634" s="190" t="s">
        <v>532</v>
      </c>
      <c r="E634" s="214" t="s">
        <v>1</v>
      </c>
      <c r="F634" s="215" t="s">
        <v>590</v>
      </c>
      <c r="H634" s="216">
        <v>419.7</v>
      </c>
      <c r="I634" s="217"/>
      <c r="L634" s="213"/>
      <c r="M634" s="218"/>
      <c r="N634" s="219"/>
      <c r="O634" s="219"/>
      <c r="P634" s="219"/>
      <c r="Q634" s="219"/>
      <c r="R634" s="219"/>
      <c r="S634" s="219"/>
      <c r="T634" s="220"/>
      <c r="AT634" s="214" t="s">
        <v>532</v>
      </c>
      <c r="AU634" s="214" t="s">
        <v>89</v>
      </c>
      <c r="AV634" s="16" t="s">
        <v>530</v>
      </c>
      <c r="AW634" s="16" t="s">
        <v>30</v>
      </c>
      <c r="AX634" s="16" t="s">
        <v>83</v>
      </c>
      <c r="AY634" s="214" t="s">
        <v>524</v>
      </c>
    </row>
    <row r="635" spans="1:65" s="2" customFormat="1" ht="21.75" customHeight="1">
      <c r="A635" s="35"/>
      <c r="B635" s="144"/>
      <c r="C635" s="176" t="s">
        <v>904</v>
      </c>
      <c r="D635" s="176" t="s">
        <v>526</v>
      </c>
      <c r="E635" s="177" t="s">
        <v>2213</v>
      </c>
      <c r="F635" s="178" t="s">
        <v>2214</v>
      </c>
      <c r="G635" s="179" t="s">
        <v>529</v>
      </c>
      <c r="H635" s="180">
        <v>87.647999999999996</v>
      </c>
      <c r="I635" s="181"/>
      <c r="J635" s="180">
        <f>ROUND(I635*H635,3)</f>
        <v>0</v>
      </c>
      <c r="K635" s="182"/>
      <c r="L635" s="36"/>
      <c r="M635" s="183" t="s">
        <v>1</v>
      </c>
      <c r="N635" s="184" t="s">
        <v>42</v>
      </c>
      <c r="O635" s="61"/>
      <c r="P635" s="185">
        <f>O635*H635</f>
        <v>0</v>
      </c>
      <c r="Q635" s="185">
        <v>6.1799999999999997E-3</v>
      </c>
      <c r="R635" s="185">
        <f>Q635*H635</f>
        <v>0.54166463999999992</v>
      </c>
      <c r="S635" s="185">
        <v>0</v>
      </c>
      <c r="T635" s="186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87" t="s">
        <v>530</v>
      </c>
      <c r="AT635" s="187" t="s">
        <v>526</v>
      </c>
      <c r="AU635" s="187" t="s">
        <v>89</v>
      </c>
      <c r="AY635" s="18" t="s">
        <v>524</v>
      </c>
      <c r="BE635" s="105">
        <f>IF(N635="základná",J635,0)</f>
        <v>0</v>
      </c>
      <c r="BF635" s="105">
        <f>IF(N635="znížená",J635,0)</f>
        <v>0</v>
      </c>
      <c r="BG635" s="105">
        <f>IF(N635="zákl. prenesená",J635,0)</f>
        <v>0</v>
      </c>
      <c r="BH635" s="105">
        <f>IF(N635="zníž. prenesená",J635,0)</f>
        <v>0</v>
      </c>
      <c r="BI635" s="105">
        <f>IF(N635="nulová",J635,0)</f>
        <v>0</v>
      </c>
      <c r="BJ635" s="18" t="s">
        <v>89</v>
      </c>
      <c r="BK635" s="188">
        <f>ROUND(I635*H635,3)</f>
        <v>0</v>
      </c>
      <c r="BL635" s="18" t="s">
        <v>530</v>
      </c>
      <c r="BM635" s="187" t="s">
        <v>2215</v>
      </c>
    </row>
    <row r="636" spans="1:65" s="14" customFormat="1">
      <c r="B636" s="198"/>
      <c r="D636" s="190" t="s">
        <v>532</v>
      </c>
      <c r="E636" s="199" t="s">
        <v>1</v>
      </c>
      <c r="F636" s="200" t="s">
        <v>4836</v>
      </c>
      <c r="H636" s="199" t="s">
        <v>1</v>
      </c>
      <c r="I636" s="201"/>
      <c r="L636" s="198"/>
      <c r="M636" s="202"/>
      <c r="N636" s="203"/>
      <c r="O636" s="203"/>
      <c r="P636" s="203"/>
      <c r="Q636" s="203"/>
      <c r="R636" s="203"/>
      <c r="S636" s="203"/>
      <c r="T636" s="204"/>
      <c r="AT636" s="199" t="s">
        <v>532</v>
      </c>
      <c r="AU636" s="199" t="s">
        <v>89</v>
      </c>
      <c r="AV636" s="14" t="s">
        <v>83</v>
      </c>
      <c r="AW636" s="14" t="s">
        <v>30</v>
      </c>
      <c r="AX636" s="14" t="s">
        <v>76</v>
      </c>
      <c r="AY636" s="199" t="s">
        <v>524</v>
      </c>
    </row>
    <row r="637" spans="1:65" s="13" customFormat="1">
      <c r="B637" s="189"/>
      <c r="D637" s="190" t="s">
        <v>532</v>
      </c>
      <c r="E637" s="191" t="s">
        <v>1</v>
      </c>
      <c r="F637" s="192" t="s">
        <v>6993</v>
      </c>
      <c r="H637" s="193">
        <v>87.647999999999996</v>
      </c>
      <c r="I637" s="194"/>
      <c r="L637" s="189"/>
      <c r="M637" s="195"/>
      <c r="N637" s="196"/>
      <c r="O637" s="196"/>
      <c r="P637" s="196"/>
      <c r="Q637" s="196"/>
      <c r="R637" s="196"/>
      <c r="S637" s="196"/>
      <c r="T637" s="197"/>
      <c r="AT637" s="191" t="s">
        <v>532</v>
      </c>
      <c r="AU637" s="191" t="s">
        <v>89</v>
      </c>
      <c r="AV637" s="13" t="s">
        <v>89</v>
      </c>
      <c r="AW637" s="13" t="s">
        <v>30</v>
      </c>
      <c r="AX637" s="13" t="s">
        <v>76</v>
      </c>
      <c r="AY637" s="191" t="s">
        <v>524</v>
      </c>
    </row>
    <row r="638" spans="1:65" s="15" customFormat="1">
      <c r="B638" s="205"/>
      <c r="D638" s="190" t="s">
        <v>532</v>
      </c>
      <c r="E638" s="206" t="s">
        <v>1</v>
      </c>
      <c r="F638" s="207" t="s">
        <v>589</v>
      </c>
      <c r="H638" s="208">
        <v>87.647999999999996</v>
      </c>
      <c r="I638" s="209"/>
      <c r="L638" s="205"/>
      <c r="M638" s="210"/>
      <c r="N638" s="211"/>
      <c r="O638" s="211"/>
      <c r="P638" s="211"/>
      <c r="Q638" s="211"/>
      <c r="R638" s="211"/>
      <c r="S638" s="211"/>
      <c r="T638" s="212"/>
      <c r="AT638" s="206" t="s">
        <v>532</v>
      </c>
      <c r="AU638" s="206" t="s">
        <v>89</v>
      </c>
      <c r="AV638" s="15" t="s">
        <v>537</v>
      </c>
      <c r="AW638" s="15" t="s">
        <v>30</v>
      </c>
      <c r="AX638" s="15" t="s">
        <v>76</v>
      </c>
      <c r="AY638" s="206" t="s">
        <v>524</v>
      </c>
    </row>
    <row r="639" spans="1:65" s="16" customFormat="1">
      <c r="B639" s="213"/>
      <c r="D639" s="190" t="s">
        <v>532</v>
      </c>
      <c r="E639" s="214" t="s">
        <v>1</v>
      </c>
      <c r="F639" s="215" t="s">
        <v>590</v>
      </c>
      <c r="H639" s="216">
        <v>87.647999999999996</v>
      </c>
      <c r="I639" s="217"/>
      <c r="L639" s="213"/>
      <c r="M639" s="218"/>
      <c r="N639" s="219"/>
      <c r="O639" s="219"/>
      <c r="P639" s="219"/>
      <c r="Q639" s="219"/>
      <c r="R639" s="219"/>
      <c r="S639" s="219"/>
      <c r="T639" s="220"/>
      <c r="AT639" s="214" t="s">
        <v>532</v>
      </c>
      <c r="AU639" s="214" t="s">
        <v>89</v>
      </c>
      <c r="AV639" s="16" t="s">
        <v>530</v>
      </c>
      <c r="AW639" s="16" t="s">
        <v>30</v>
      </c>
      <c r="AX639" s="16" t="s">
        <v>83</v>
      </c>
      <c r="AY639" s="214" t="s">
        <v>524</v>
      </c>
    </row>
    <row r="640" spans="1:65" s="2" customFormat="1" ht="33" customHeight="1">
      <c r="A640" s="35"/>
      <c r="B640" s="144"/>
      <c r="C640" s="176" t="s">
        <v>908</v>
      </c>
      <c r="D640" s="176" t="s">
        <v>526</v>
      </c>
      <c r="E640" s="177" t="s">
        <v>2260</v>
      </c>
      <c r="F640" s="178" t="s">
        <v>2261</v>
      </c>
      <c r="G640" s="179" t="s">
        <v>574</v>
      </c>
      <c r="H640" s="180">
        <v>5.2080000000000002</v>
      </c>
      <c r="I640" s="181"/>
      <c r="J640" s="180">
        <f>ROUND(I640*H640,3)</f>
        <v>0</v>
      </c>
      <c r="K640" s="182"/>
      <c r="L640" s="36"/>
      <c r="M640" s="183" t="s">
        <v>1</v>
      </c>
      <c r="N640" s="184" t="s">
        <v>42</v>
      </c>
      <c r="O640" s="61"/>
      <c r="P640" s="185">
        <f>O640*H640</f>
        <v>0</v>
      </c>
      <c r="Q640" s="185">
        <v>0</v>
      </c>
      <c r="R640" s="185">
        <f>Q640*H640</f>
        <v>0</v>
      </c>
      <c r="S640" s="185">
        <v>2.2000000000000002</v>
      </c>
      <c r="T640" s="186">
        <f>S640*H640</f>
        <v>11.457600000000001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87" t="s">
        <v>530</v>
      </c>
      <c r="AT640" s="187" t="s">
        <v>526</v>
      </c>
      <c r="AU640" s="187" t="s">
        <v>89</v>
      </c>
      <c r="AY640" s="18" t="s">
        <v>524</v>
      </c>
      <c r="BE640" s="105">
        <f>IF(N640="základná",J640,0)</f>
        <v>0</v>
      </c>
      <c r="BF640" s="105">
        <f>IF(N640="znížená",J640,0)</f>
        <v>0</v>
      </c>
      <c r="BG640" s="105">
        <f>IF(N640="zákl. prenesená",J640,0)</f>
        <v>0</v>
      </c>
      <c r="BH640" s="105">
        <f>IF(N640="zníž. prenesená",J640,0)</f>
        <v>0</v>
      </c>
      <c r="BI640" s="105">
        <f>IF(N640="nulová",J640,0)</f>
        <v>0</v>
      </c>
      <c r="BJ640" s="18" t="s">
        <v>89</v>
      </c>
      <c r="BK640" s="188">
        <f>ROUND(I640*H640,3)</f>
        <v>0</v>
      </c>
      <c r="BL640" s="18" t="s">
        <v>530</v>
      </c>
      <c r="BM640" s="187" t="s">
        <v>2262</v>
      </c>
    </row>
    <row r="641" spans="1:65" s="14" customFormat="1">
      <c r="B641" s="198"/>
      <c r="D641" s="190" t="s">
        <v>532</v>
      </c>
      <c r="E641" s="199" t="s">
        <v>1</v>
      </c>
      <c r="F641" s="200" t="s">
        <v>2263</v>
      </c>
      <c r="H641" s="199" t="s">
        <v>1</v>
      </c>
      <c r="I641" s="201"/>
      <c r="L641" s="198"/>
      <c r="M641" s="202"/>
      <c r="N641" s="203"/>
      <c r="O641" s="203"/>
      <c r="P641" s="203"/>
      <c r="Q641" s="203"/>
      <c r="R641" s="203"/>
      <c r="S641" s="203"/>
      <c r="T641" s="204"/>
      <c r="AT641" s="199" t="s">
        <v>532</v>
      </c>
      <c r="AU641" s="199" t="s">
        <v>89</v>
      </c>
      <c r="AV641" s="14" t="s">
        <v>83</v>
      </c>
      <c r="AW641" s="14" t="s">
        <v>30</v>
      </c>
      <c r="AX641" s="14" t="s">
        <v>76</v>
      </c>
      <c r="AY641" s="199" t="s">
        <v>524</v>
      </c>
    </row>
    <row r="642" spans="1:65" s="14" customFormat="1">
      <c r="B642" s="198"/>
      <c r="D642" s="190" t="s">
        <v>532</v>
      </c>
      <c r="E642" s="199" t="s">
        <v>1</v>
      </c>
      <c r="F642" s="200" t="s">
        <v>4836</v>
      </c>
      <c r="H642" s="199" t="s">
        <v>1</v>
      </c>
      <c r="I642" s="201"/>
      <c r="L642" s="198"/>
      <c r="M642" s="202"/>
      <c r="N642" s="203"/>
      <c r="O642" s="203"/>
      <c r="P642" s="203"/>
      <c r="Q642" s="203"/>
      <c r="R642" s="203"/>
      <c r="S642" s="203"/>
      <c r="T642" s="204"/>
      <c r="AT642" s="199" t="s">
        <v>532</v>
      </c>
      <c r="AU642" s="199" t="s">
        <v>89</v>
      </c>
      <c r="AV642" s="14" t="s">
        <v>83</v>
      </c>
      <c r="AW642" s="14" t="s">
        <v>30</v>
      </c>
      <c r="AX642" s="14" t="s">
        <v>76</v>
      </c>
      <c r="AY642" s="199" t="s">
        <v>524</v>
      </c>
    </row>
    <row r="643" spans="1:65" s="13" customFormat="1">
      <c r="B643" s="189"/>
      <c r="D643" s="190" t="s">
        <v>532</v>
      </c>
      <c r="E643" s="191" t="s">
        <v>1</v>
      </c>
      <c r="F643" s="192" t="s">
        <v>6994</v>
      </c>
      <c r="H643" s="193">
        <v>0.83699999999999997</v>
      </c>
      <c r="I643" s="194"/>
      <c r="L643" s="189"/>
      <c r="M643" s="195"/>
      <c r="N643" s="196"/>
      <c r="O643" s="196"/>
      <c r="P643" s="196"/>
      <c r="Q643" s="196"/>
      <c r="R643" s="196"/>
      <c r="S643" s="196"/>
      <c r="T643" s="197"/>
      <c r="AT643" s="191" t="s">
        <v>532</v>
      </c>
      <c r="AU643" s="191" t="s">
        <v>89</v>
      </c>
      <c r="AV643" s="13" t="s">
        <v>89</v>
      </c>
      <c r="AW643" s="13" t="s">
        <v>30</v>
      </c>
      <c r="AX643" s="13" t="s">
        <v>76</v>
      </c>
      <c r="AY643" s="191" t="s">
        <v>524</v>
      </c>
    </row>
    <row r="644" spans="1:65" s="13" customFormat="1">
      <c r="B644" s="189"/>
      <c r="D644" s="190" t="s">
        <v>532</v>
      </c>
      <c r="E644" s="191" t="s">
        <v>1</v>
      </c>
      <c r="F644" s="192" t="s">
        <v>6995</v>
      </c>
      <c r="H644" s="193">
        <v>0.51900000000000002</v>
      </c>
      <c r="I644" s="194"/>
      <c r="L644" s="189"/>
      <c r="M644" s="195"/>
      <c r="N644" s="196"/>
      <c r="O644" s="196"/>
      <c r="P644" s="196"/>
      <c r="Q644" s="196"/>
      <c r="R644" s="196"/>
      <c r="S644" s="196"/>
      <c r="T644" s="197"/>
      <c r="AT644" s="191" t="s">
        <v>532</v>
      </c>
      <c r="AU644" s="191" t="s">
        <v>89</v>
      </c>
      <c r="AV644" s="13" t="s">
        <v>89</v>
      </c>
      <c r="AW644" s="13" t="s">
        <v>30</v>
      </c>
      <c r="AX644" s="13" t="s">
        <v>76</v>
      </c>
      <c r="AY644" s="191" t="s">
        <v>524</v>
      </c>
    </row>
    <row r="645" spans="1:65" s="13" customFormat="1">
      <c r="B645" s="189"/>
      <c r="D645" s="190" t="s">
        <v>532</v>
      </c>
      <c r="E645" s="191" t="s">
        <v>1</v>
      </c>
      <c r="F645" s="192" t="s">
        <v>6996</v>
      </c>
      <c r="H645" s="193">
        <v>2.387</v>
      </c>
      <c r="I645" s="194"/>
      <c r="L645" s="189"/>
      <c r="M645" s="195"/>
      <c r="N645" s="196"/>
      <c r="O645" s="196"/>
      <c r="P645" s="196"/>
      <c r="Q645" s="196"/>
      <c r="R645" s="196"/>
      <c r="S645" s="196"/>
      <c r="T645" s="197"/>
      <c r="AT645" s="191" t="s">
        <v>532</v>
      </c>
      <c r="AU645" s="191" t="s">
        <v>89</v>
      </c>
      <c r="AV645" s="13" t="s">
        <v>89</v>
      </c>
      <c r="AW645" s="13" t="s">
        <v>30</v>
      </c>
      <c r="AX645" s="13" t="s">
        <v>76</v>
      </c>
      <c r="AY645" s="191" t="s">
        <v>524</v>
      </c>
    </row>
    <row r="646" spans="1:65" s="13" customFormat="1">
      <c r="B646" s="189"/>
      <c r="D646" s="190" t="s">
        <v>532</v>
      </c>
      <c r="E646" s="191" t="s">
        <v>1</v>
      </c>
      <c r="F646" s="192" t="s">
        <v>6997</v>
      </c>
      <c r="H646" s="193">
        <v>0.96</v>
      </c>
      <c r="I646" s="194"/>
      <c r="L646" s="189"/>
      <c r="M646" s="195"/>
      <c r="N646" s="196"/>
      <c r="O646" s="196"/>
      <c r="P646" s="196"/>
      <c r="Q646" s="196"/>
      <c r="R646" s="196"/>
      <c r="S646" s="196"/>
      <c r="T646" s="197"/>
      <c r="AT646" s="191" t="s">
        <v>532</v>
      </c>
      <c r="AU646" s="191" t="s">
        <v>89</v>
      </c>
      <c r="AV646" s="13" t="s">
        <v>89</v>
      </c>
      <c r="AW646" s="13" t="s">
        <v>30</v>
      </c>
      <c r="AX646" s="13" t="s">
        <v>76</v>
      </c>
      <c r="AY646" s="191" t="s">
        <v>524</v>
      </c>
    </row>
    <row r="647" spans="1:65" s="13" customFormat="1">
      <c r="B647" s="189"/>
      <c r="D647" s="190" t="s">
        <v>532</v>
      </c>
      <c r="E647" s="191" t="s">
        <v>1</v>
      </c>
      <c r="F647" s="192" t="s">
        <v>6998</v>
      </c>
      <c r="H647" s="193">
        <v>0.505</v>
      </c>
      <c r="I647" s="194"/>
      <c r="L647" s="189"/>
      <c r="M647" s="195"/>
      <c r="N647" s="196"/>
      <c r="O647" s="196"/>
      <c r="P647" s="196"/>
      <c r="Q647" s="196"/>
      <c r="R647" s="196"/>
      <c r="S647" s="196"/>
      <c r="T647" s="197"/>
      <c r="AT647" s="191" t="s">
        <v>532</v>
      </c>
      <c r="AU647" s="191" t="s">
        <v>89</v>
      </c>
      <c r="AV647" s="13" t="s">
        <v>89</v>
      </c>
      <c r="AW647" s="13" t="s">
        <v>30</v>
      </c>
      <c r="AX647" s="13" t="s">
        <v>76</v>
      </c>
      <c r="AY647" s="191" t="s">
        <v>524</v>
      </c>
    </row>
    <row r="648" spans="1:65" s="15" customFormat="1">
      <c r="B648" s="205"/>
      <c r="D648" s="190" t="s">
        <v>532</v>
      </c>
      <c r="E648" s="206" t="s">
        <v>1</v>
      </c>
      <c r="F648" s="207" t="s">
        <v>589</v>
      </c>
      <c r="H648" s="208">
        <v>5.2080000000000002</v>
      </c>
      <c r="I648" s="209"/>
      <c r="L648" s="205"/>
      <c r="M648" s="210"/>
      <c r="N648" s="211"/>
      <c r="O648" s="211"/>
      <c r="P648" s="211"/>
      <c r="Q648" s="211"/>
      <c r="R648" s="211"/>
      <c r="S648" s="211"/>
      <c r="T648" s="212"/>
      <c r="AT648" s="206" t="s">
        <v>532</v>
      </c>
      <c r="AU648" s="206" t="s">
        <v>89</v>
      </c>
      <c r="AV648" s="15" t="s">
        <v>537</v>
      </c>
      <c r="AW648" s="15" t="s">
        <v>30</v>
      </c>
      <c r="AX648" s="15" t="s">
        <v>76</v>
      </c>
      <c r="AY648" s="206" t="s">
        <v>524</v>
      </c>
    </row>
    <row r="649" spans="1:65" s="16" customFormat="1">
      <c r="B649" s="213"/>
      <c r="D649" s="190" t="s">
        <v>532</v>
      </c>
      <c r="E649" s="214" t="s">
        <v>1</v>
      </c>
      <c r="F649" s="215" t="s">
        <v>590</v>
      </c>
      <c r="H649" s="216">
        <v>5.2080000000000002</v>
      </c>
      <c r="I649" s="217"/>
      <c r="L649" s="213"/>
      <c r="M649" s="218"/>
      <c r="N649" s="219"/>
      <c r="O649" s="219"/>
      <c r="P649" s="219"/>
      <c r="Q649" s="219"/>
      <c r="R649" s="219"/>
      <c r="S649" s="219"/>
      <c r="T649" s="220"/>
      <c r="AT649" s="214" t="s">
        <v>532</v>
      </c>
      <c r="AU649" s="214" t="s">
        <v>89</v>
      </c>
      <c r="AV649" s="16" t="s">
        <v>530</v>
      </c>
      <c r="AW649" s="16" t="s">
        <v>30</v>
      </c>
      <c r="AX649" s="16" t="s">
        <v>83</v>
      </c>
      <c r="AY649" s="214" t="s">
        <v>524</v>
      </c>
    </row>
    <row r="650" spans="1:65" s="2" customFormat="1" ht="66.75" customHeight="1">
      <c r="A650" s="35"/>
      <c r="B650" s="144"/>
      <c r="C650" s="176" t="s">
        <v>913</v>
      </c>
      <c r="D650" s="176" t="s">
        <v>526</v>
      </c>
      <c r="E650" s="177" t="s">
        <v>2286</v>
      </c>
      <c r="F650" s="178" t="s">
        <v>2287</v>
      </c>
      <c r="G650" s="179" t="s">
        <v>529</v>
      </c>
      <c r="H650" s="180">
        <v>44.576999999999998</v>
      </c>
      <c r="I650" s="181"/>
      <c r="J650" s="180">
        <f>ROUND(I650*H650,3)</f>
        <v>0</v>
      </c>
      <c r="K650" s="182"/>
      <c r="L650" s="36"/>
      <c r="M650" s="183" t="s">
        <v>1</v>
      </c>
      <c r="N650" s="184" t="s">
        <v>42</v>
      </c>
      <c r="O650" s="61"/>
      <c r="P650" s="185">
        <f>O650*H650</f>
        <v>0</v>
      </c>
      <c r="Q650" s="185">
        <v>0</v>
      </c>
      <c r="R650" s="185">
        <f>Q650*H650</f>
        <v>0</v>
      </c>
      <c r="S650" s="185">
        <v>0.115</v>
      </c>
      <c r="T650" s="186">
        <f>S650*H650</f>
        <v>5.1263550000000002</v>
      </c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R650" s="187" t="s">
        <v>530</v>
      </c>
      <c r="AT650" s="187" t="s">
        <v>526</v>
      </c>
      <c r="AU650" s="187" t="s">
        <v>89</v>
      </c>
      <c r="AY650" s="18" t="s">
        <v>524</v>
      </c>
      <c r="BE650" s="105">
        <f>IF(N650="základná",J650,0)</f>
        <v>0</v>
      </c>
      <c r="BF650" s="105">
        <f>IF(N650="znížená",J650,0)</f>
        <v>0</v>
      </c>
      <c r="BG650" s="105">
        <f>IF(N650="zákl. prenesená",J650,0)</f>
        <v>0</v>
      </c>
      <c r="BH650" s="105">
        <f>IF(N650="zníž. prenesená",J650,0)</f>
        <v>0</v>
      </c>
      <c r="BI650" s="105">
        <f>IF(N650="nulová",J650,0)</f>
        <v>0</v>
      </c>
      <c r="BJ650" s="18" t="s">
        <v>89</v>
      </c>
      <c r="BK650" s="188">
        <f>ROUND(I650*H650,3)</f>
        <v>0</v>
      </c>
      <c r="BL650" s="18" t="s">
        <v>530</v>
      </c>
      <c r="BM650" s="187" t="s">
        <v>2288</v>
      </c>
    </row>
    <row r="651" spans="1:65" s="14" customFormat="1">
      <c r="B651" s="198"/>
      <c r="D651" s="190" t="s">
        <v>532</v>
      </c>
      <c r="E651" s="199" t="s">
        <v>1</v>
      </c>
      <c r="F651" s="200" t="s">
        <v>2289</v>
      </c>
      <c r="H651" s="199" t="s">
        <v>1</v>
      </c>
      <c r="I651" s="201"/>
      <c r="L651" s="198"/>
      <c r="M651" s="202"/>
      <c r="N651" s="203"/>
      <c r="O651" s="203"/>
      <c r="P651" s="203"/>
      <c r="Q651" s="203"/>
      <c r="R651" s="203"/>
      <c r="S651" s="203"/>
      <c r="T651" s="204"/>
      <c r="AT651" s="199" t="s">
        <v>532</v>
      </c>
      <c r="AU651" s="199" t="s">
        <v>89</v>
      </c>
      <c r="AV651" s="14" t="s">
        <v>83</v>
      </c>
      <c r="AW651" s="14" t="s">
        <v>30</v>
      </c>
      <c r="AX651" s="14" t="s">
        <v>76</v>
      </c>
      <c r="AY651" s="199" t="s">
        <v>524</v>
      </c>
    </row>
    <row r="652" spans="1:65" s="14" customFormat="1">
      <c r="B652" s="198"/>
      <c r="D652" s="190" t="s">
        <v>532</v>
      </c>
      <c r="E652" s="199" t="s">
        <v>1</v>
      </c>
      <c r="F652" s="200" t="s">
        <v>2571</v>
      </c>
      <c r="H652" s="199" t="s">
        <v>1</v>
      </c>
      <c r="I652" s="201"/>
      <c r="L652" s="198"/>
      <c r="M652" s="202"/>
      <c r="N652" s="203"/>
      <c r="O652" s="203"/>
      <c r="P652" s="203"/>
      <c r="Q652" s="203"/>
      <c r="R652" s="203"/>
      <c r="S652" s="203"/>
      <c r="T652" s="204"/>
      <c r="AT652" s="199" t="s">
        <v>532</v>
      </c>
      <c r="AU652" s="199" t="s">
        <v>89</v>
      </c>
      <c r="AV652" s="14" t="s">
        <v>83</v>
      </c>
      <c r="AW652" s="14" t="s">
        <v>30</v>
      </c>
      <c r="AX652" s="14" t="s">
        <v>76</v>
      </c>
      <c r="AY652" s="199" t="s">
        <v>524</v>
      </c>
    </row>
    <row r="653" spans="1:65" s="14" customFormat="1">
      <c r="B653" s="198"/>
      <c r="D653" s="190" t="s">
        <v>532</v>
      </c>
      <c r="E653" s="199" t="s">
        <v>1</v>
      </c>
      <c r="F653" s="200" t="s">
        <v>6999</v>
      </c>
      <c r="H653" s="199" t="s">
        <v>1</v>
      </c>
      <c r="I653" s="201"/>
      <c r="L653" s="198"/>
      <c r="M653" s="202"/>
      <c r="N653" s="203"/>
      <c r="O653" s="203"/>
      <c r="P653" s="203"/>
      <c r="Q653" s="203"/>
      <c r="R653" s="203"/>
      <c r="S653" s="203"/>
      <c r="T653" s="204"/>
      <c r="AT653" s="199" t="s">
        <v>532</v>
      </c>
      <c r="AU653" s="199" t="s">
        <v>89</v>
      </c>
      <c r="AV653" s="14" t="s">
        <v>83</v>
      </c>
      <c r="AW653" s="14" t="s">
        <v>30</v>
      </c>
      <c r="AX653" s="14" t="s">
        <v>76</v>
      </c>
      <c r="AY653" s="199" t="s">
        <v>524</v>
      </c>
    </row>
    <row r="654" spans="1:65" s="13" customFormat="1" ht="20.399999999999999">
      <c r="B654" s="189"/>
      <c r="D654" s="190" t="s">
        <v>532</v>
      </c>
      <c r="E654" s="191" t="s">
        <v>1</v>
      </c>
      <c r="F654" s="192" t="s">
        <v>7000</v>
      </c>
      <c r="H654" s="193">
        <v>23.963999999999999</v>
      </c>
      <c r="I654" s="194"/>
      <c r="L654" s="189"/>
      <c r="M654" s="195"/>
      <c r="N654" s="196"/>
      <c r="O654" s="196"/>
      <c r="P654" s="196"/>
      <c r="Q654" s="196"/>
      <c r="R654" s="196"/>
      <c r="S654" s="196"/>
      <c r="T654" s="197"/>
      <c r="AT654" s="191" t="s">
        <v>532</v>
      </c>
      <c r="AU654" s="191" t="s">
        <v>89</v>
      </c>
      <c r="AV654" s="13" t="s">
        <v>89</v>
      </c>
      <c r="AW654" s="13" t="s">
        <v>30</v>
      </c>
      <c r="AX654" s="13" t="s">
        <v>76</v>
      </c>
      <c r="AY654" s="191" t="s">
        <v>524</v>
      </c>
    </row>
    <row r="655" spans="1:65" s="13" customFormat="1">
      <c r="B655" s="189"/>
      <c r="D655" s="190" t="s">
        <v>532</v>
      </c>
      <c r="E655" s="191" t="s">
        <v>1</v>
      </c>
      <c r="F655" s="192" t="s">
        <v>7001</v>
      </c>
      <c r="H655" s="193">
        <v>-2.758</v>
      </c>
      <c r="I655" s="194"/>
      <c r="L655" s="189"/>
      <c r="M655" s="195"/>
      <c r="N655" s="196"/>
      <c r="O655" s="196"/>
      <c r="P655" s="196"/>
      <c r="Q655" s="196"/>
      <c r="R655" s="196"/>
      <c r="S655" s="196"/>
      <c r="T655" s="197"/>
      <c r="AT655" s="191" t="s">
        <v>532</v>
      </c>
      <c r="AU655" s="191" t="s">
        <v>89</v>
      </c>
      <c r="AV655" s="13" t="s">
        <v>89</v>
      </c>
      <c r="AW655" s="13" t="s">
        <v>30</v>
      </c>
      <c r="AX655" s="13" t="s">
        <v>76</v>
      </c>
      <c r="AY655" s="191" t="s">
        <v>524</v>
      </c>
    </row>
    <row r="656" spans="1:65" s="13" customFormat="1">
      <c r="B656" s="189"/>
      <c r="D656" s="190" t="s">
        <v>532</v>
      </c>
      <c r="E656" s="191" t="s">
        <v>1</v>
      </c>
      <c r="F656" s="192" t="s">
        <v>7002</v>
      </c>
      <c r="H656" s="193">
        <v>8.8049999999999997</v>
      </c>
      <c r="I656" s="194"/>
      <c r="L656" s="189"/>
      <c r="M656" s="195"/>
      <c r="N656" s="196"/>
      <c r="O656" s="196"/>
      <c r="P656" s="196"/>
      <c r="Q656" s="196"/>
      <c r="R656" s="196"/>
      <c r="S656" s="196"/>
      <c r="T656" s="197"/>
      <c r="AT656" s="191" t="s">
        <v>532</v>
      </c>
      <c r="AU656" s="191" t="s">
        <v>89</v>
      </c>
      <c r="AV656" s="13" t="s">
        <v>89</v>
      </c>
      <c r="AW656" s="13" t="s">
        <v>30</v>
      </c>
      <c r="AX656" s="13" t="s">
        <v>76</v>
      </c>
      <c r="AY656" s="191" t="s">
        <v>524</v>
      </c>
    </row>
    <row r="657" spans="1:65" s="13" customFormat="1">
      <c r="B657" s="189"/>
      <c r="D657" s="190" t="s">
        <v>532</v>
      </c>
      <c r="E657" s="191" t="s">
        <v>1</v>
      </c>
      <c r="F657" s="192" t="s">
        <v>7003</v>
      </c>
      <c r="H657" s="193">
        <v>1.21</v>
      </c>
      <c r="I657" s="194"/>
      <c r="L657" s="189"/>
      <c r="M657" s="195"/>
      <c r="N657" s="196"/>
      <c r="O657" s="196"/>
      <c r="P657" s="196"/>
      <c r="Q657" s="196"/>
      <c r="R657" s="196"/>
      <c r="S657" s="196"/>
      <c r="T657" s="197"/>
      <c r="AT657" s="191" t="s">
        <v>532</v>
      </c>
      <c r="AU657" s="191" t="s">
        <v>89</v>
      </c>
      <c r="AV657" s="13" t="s">
        <v>89</v>
      </c>
      <c r="AW657" s="13" t="s">
        <v>30</v>
      </c>
      <c r="AX657" s="13" t="s">
        <v>76</v>
      </c>
      <c r="AY657" s="191" t="s">
        <v>524</v>
      </c>
    </row>
    <row r="658" spans="1:65" s="15" customFormat="1">
      <c r="B658" s="205"/>
      <c r="D658" s="190" t="s">
        <v>532</v>
      </c>
      <c r="E658" s="206" t="s">
        <v>1</v>
      </c>
      <c r="F658" s="207" t="s">
        <v>589</v>
      </c>
      <c r="H658" s="208">
        <v>31.221</v>
      </c>
      <c r="I658" s="209"/>
      <c r="L658" s="205"/>
      <c r="M658" s="210"/>
      <c r="N658" s="211"/>
      <c r="O658" s="211"/>
      <c r="P658" s="211"/>
      <c r="Q658" s="211"/>
      <c r="R658" s="211"/>
      <c r="S658" s="211"/>
      <c r="T658" s="212"/>
      <c r="AT658" s="206" t="s">
        <v>532</v>
      </c>
      <c r="AU658" s="206" t="s">
        <v>89</v>
      </c>
      <c r="AV658" s="15" t="s">
        <v>537</v>
      </c>
      <c r="AW658" s="15" t="s">
        <v>30</v>
      </c>
      <c r="AX658" s="15" t="s">
        <v>76</v>
      </c>
      <c r="AY658" s="206" t="s">
        <v>524</v>
      </c>
    </row>
    <row r="659" spans="1:65" s="14" customFormat="1">
      <c r="B659" s="198"/>
      <c r="D659" s="190" t="s">
        <v>532</v>
      </c>
      <c r="E659" s="199" t="s">
        <v>1</v>
      </c>
      <c r="F659" s="200" t="s">
        <v>7004</v>
      </c>
      <c r="H659" s="199" t="s">
        <v>1</v>
      </c>
      <c r="I659" s="201"/>
      <c r="L659" s="198"/>
      <c r="M659" s="202"/>
      <c r="N659" s="203"/>
      <c r="O659" s="203"/>
      <c r="P659" s="203"/>
      <c r="Q659" s="203"/>
      <c r="R659" s="203"/>
      <c r="S659" s="203"/>
      <c r="T659" s="204"/>
      <c r="AT659" s="199" t="s">
        <v>532</v>
      </c>
      <c r="AU659" s="199" t="s">
        <v>89</v>
      </c>
      <c r="AV659" s="14" t="s">
        <v>83</v>
      </c>
      <c r="AW659" s="14" t="s">
        <v>30</v>
      </c>
      <c r="AX659" s="14" t="s">
        <v>76</v>
      </c>
      <c r="AY659" s="199" t="s">
        <v>524</v>
      </c>
    </row>
    <row r="660" spans="1:65" s="14" customFormat="1">
      <c r="B660" s="198"/>
      <c r="D660" s="190" t="s">
        <v>532</v>
      </c>
      <c r="E660" s="199" t="s">
        <v>1</v>
      </c>
      <c r="F660" s="200" t="s">
        <v>7005</v>
      </c>
      <c r="H660" s="199" t="s">
        <v>1</v>
      </c>
      <c r="I660" s="201"/>
      <c r="L660" s="198"/>
      <c r="M660" s="202"/>
      <c r="N660" s="203"/>
      <c r="O660" s="203"/>
      <c r="P660" s="203"/>
      <c r="Q660" s="203"/>
      <c r="R660" s="203"/>
      <c r="S660" s="203"/>
      <c r="T660" s="204"/>
      <c r="AT660" s="199" t="s">
        <v>532</v>
      </c>
      <c r="AU660" s="199" t="s">
        <v>89</v>
      </c>
      <c r="AV660" s="14" t="s">
        <v>83</v>
      </c>
      <c r="AW660" s="14" t="s">
        <v>30</v>
      </c>
      <c r="AX660" s="14" t="s">
        <v>76</v>
      </c>
      <c r="AY660" s="199" t="s">
        <v>524</v>
      </c>
    </row>
    <row r="661" spans="1:65" s="13" customFormat="1">
      <c r="B661" s="189"/>
      <c r="D661" s="190" t="s">
        <v>532</v>
      </c>
      <c r="E661" s="191" t="s">
        <v>1</v>
      </c>
      <c r="F661" s="192" t="s">
        <v>7006</v>
      </c>
      <c r="H661" s="193">
        <v>1.9990000000000001</v>
      </c>
      <c r="I661" s="194"/>
      <c r="L661" s="189"/>
      <c r="M661" s="195"/>
      <c r="N661" s="196"/>
      <c r="O661" s="196"/>
      <c r="P661" s="196"/>
      <c r="Q661" s="196"/>
      <c r="R661" s="196"/>
      <c r="S661" s="196"/>
      <c r="T661" s="197"/>
      <c r="AT661" s="191" t="s">
        <v>532</v>
      </c>
      <c r="AU661" s="191" t="s">
        <v>89</v>
      </c>
      <c r="AV661" s="13" t="s">
        <v>89</v>
      </c>
      <c r="AW661" s="13" t="s">
        <v>30</v>
      </c>
      <c r="AX661" s="13" t="s">
        <v>76</v>
      </c>
      <c r="AY661" s="191" t="s">
        <v>524</v>
      </c>
    </row>
    <row r="662" spans="1:65" s="13" customFormat="1">
      <c r="B662" s="189"/>
      <c r="D662" s="190" t="s">
        <v>532</v>
      </c>
      <c r="E662" s="191" t="s">
        <v>1</v>
      </c>
      <c r="F662" s="192" t="s">
        <v>7007</v>
      </c>
      <c r="H662" s="193">
        <v>2.3519999999999999</v>
      </c>
      <c r="I662" s="194"/>
      <c r="L662" s="189"/>
      <c r="M662" s="195"/>
      <c r="N662" s="196"/>
      <c r="O662" s="196"/>
      <c r="P662" s="196"/>
      <c r="Q662" s="196"/>
      <c r="R662" s="196"/>
      <c r="S662" s="196"/>
      <c r="T662" s="197"/>
      <c r="AT662" s="191" t="s">
        <v>532</v>
      </c>
      <c r="AU662" s="191" t="s">
        <v>89</v>
      </c>
      <c r="AV662" s="13" t="s">
        <v>89</v>
      </c>
      <c r="AW662" s="13" t="s">
        <v>30</v>
      </c>
      <c r="AX662" s="13" t="s">
        <v>76</v>
      </c>
      <c r="AY662" s="191" t="s">
        <v>524</v>
      </c>
    </row>
    <row r="663" spans="1:65" s="13" customFormat="1">
      <c r="B663" s="189"/>
      <c r="D663" s="190" t="s">
        <v>532</v>
      </c>
      <c r="E663" s="191" t="s">
        <v>1</v>
      </c>
      <c r="F663" s="192" t="s">
        <v>7008</v>
      </c>
      <c r="H663" s="193">
        <v>7.4589999999999996</v>
      </c>
      <c r="I663" s="194"/>
      <c r="L663" s="189"/>
      <c r="M663" s="195"/>
      <c r="N663" s="196"/>
      <c r="O663" s="196"/>
      <c r="P663" s="196"/>
      <c r="Q663" s="196"/>
      <c r="R663" s="196"/>
      <c r="S663" s="196"/>
      <c r="T663" s="197"/>
      <c r="AT663" s="191" t="s">
        <v>532</v>
      </c>
      <c r="AU663" s="191" t="s">
        <v>89</v>
      </c>
      <c r="AV663" s="13" t="s">
        <v>89</v>
      </c>
      <c r="AW663" s="13" t="s">
        <v>30</v>
      </c>
      <c r="AX663" s="13" t="s">
        <v>76</v>
      </c>
      <c r="AY663" s="191" t="s">
        <v>524</v>
      </c>
    </row>
    <row r="664" spans="1:65" s="13" customFormat="1">
      <c r="B664" s="189"/>
      <c r="D664" s="190" t="s">
        <v>532</v>
      </c>
      <c r="E664" s="191" t="s">
        <v>1</v>
      </c>
      <c r="F664" s="192" t="s">
        <v>7009</v>
      </c>
      <c r="H664" s="193">
        <v>1.546</v>
      </c>
      <c r="I664" s="194"/>
      <c r="L664" s="189"/>
      <c r="M664" s="195"/>
      <c r="N664" s="196"/>
      <c r="O664" s="196"/>
      <c r="P664" s="196"/>
      <c r="Q664" s="196"/>
      <c r="R664" s="196"/>
      <c r="S664" s="196"/>
      <c r="T664" s="197"/>
      <c r="AT664" s="191" t="s">
        <v>532</v>
      </c>
      <c r="AU664" s="191" t="s">
        <v>89</v>
      </c>
      <c r="AV664" s="13" t="s">
        <v>89</v>
      </c>
      <c r="AW664" s="13" t="s">
        <v>30</v>
      </c>
      <c r="AX664" s="13" t="s">
        <v>76</v>
      </c>
      <c r="AY664" s="191" t="s">
        <v>524</v>
      </c>
    </row>
    <row r="665" spans="1:65" s="15" customFormat="1">
      <c r="B665" s="205"/>
      <c r="D665" s="190" t="s">
        <v>532</v>
      </c>
      <c r="E665" s="206" t="s">
        <v>1</v>
      </c>
      <c r="F665" s="207" t="s">
        <v>589</v>
      </c>
      <c r="H665" s="208">
        <v>13.356</v>
      </c>
      <c r="I665" s="209"/>
      <c r="L665" s="205"/>
      <c r="M665" s="210"/>
      <c r="N665" s="211"/>
      <c r="O665" s="211"/>
      <c r="P665" s="211"/>
      <c r="Q665" s="211"/>
      <c r="R665" s="211"/>
      <c r="S665" s="211"/>
      <c r="T665" s="212"/>
      <c r="AT665" s="206" t="s">
        <v>532</v>
      </c>
      <c r="AU665" s="206" t="s">
        <v>89</v>
      </c>
      <c r="AV665" s="15" t="s">
        <v>537</v>
      </c>
      <c r="AW665" s="15" t="s">
        <v>30</v>
      </c>
      <c r="AX665" s="15" t="s">
        <v>76</v>
      </c>
      <c r="AY665" s="206" t="s">
        <v>524</v>
      </c>
    </row>
    <row r="666" spans="1:65" s="16" customFormat="1">
      <c r="B666" s="213"/>
      <c r="D666" s="190" t="s">
        <v>532</v>
      </c>
      <c r="E666" s="214" t="s">
        <v>1</v>
      </c>
      <c r="F666" s="215" t="s">
        <v>590</v>
      </c>
      <c r="H666" s="216">
        <v>44.576999999999998</v>
      </c>
      <c r="I666" s="217"/>
      <c r="L666" s="213"/>
      <c r="M666" s="218"/>
      <c r="N666" s="219"/>
      <c r="O666" s="219"/>
      <c r="P666" s="219"/>
      <c r="Q666" s="219"/>
      <c r="R666" s="219"/>
      <c r="S666" s="219"/>
      <c r="T666" s="220"/>
      <c r="AT666" s="214" t="s">
        <v>532</v>
      </c>
      <c r="AU666" s="214" t="s">
        <v>89</v>
      </c>
      <c r="AV666" s="16" t="s">
        <v>530</v>
      </c>
      <c r="AW666" s="16" t="s">
        <v>30</v>
      </c>
      <c r="AX666" s="16" t="s">
        <v>83</v>
      </c>
      <c r="AY666" s="214" t="s">
        <v>524</v>
      </c>
    </row>
    <row r="667" spans="1:65" s="2" customFormat="1" ht="21.75" customHeight="1">
      <c r="A667" s="35"/>
      <c r="B667" s="144"/>
      <c r="C667" s="176" t="s">
        <v>919</v>
      </c>
      <c r="D667" s="176" t="s">
        <v>526</v>
      </c>
      <c r="E667" s="177" t="s">
        <v>2424</v>
      </c>
      <c r="F667" s="178" t="s">
        <v>2425</v>
      </c>
      <c r="G667" s="179" t="s">
        <v>574</v>
      </c>
      <c r="H667" s="180">
        <v>1.2789999999999999</v>
      </c>
      <c r="I667" s="181"/>
      <c r="J667" s="180">
        <f>ROUND(I667*H667,3)</f>
        <v>0</v>
      </c>
      <c r="K667" s="182"/>
      <c r="L667" s="36"/>
      <c r="M667" s="183" t="s">
        <v>1</v>
      </c>
      <c r="N667" s="184" t="s">
        <v>42</v>
      </c>
      <c r="O667" s="61"/>
      <c r="P667" s="185">
        <f>O667*H667</f>
        <v>0</v>
      </c>
      <c r="Q667" s="185">
        <v>0</v>
      </c>
      <c r="R667" s="185">
        <f>Q667*H667</f>
        <v>0</v>
      </c>
      <c r="S667" s="185">
        <v>1.2</v>
      </c>
      <c r="T667" s="186">
        <f>S667*H667</f>
        <v>1.5347999999999999</v>
      </c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R667" s="187" t="s">
        <v>530</v>
      </c>
      <c r="AT667" s="187" t="s">
        <v>526</v>
      </c>
      <c r="AU667" s="187" t="s">
        <v>89</v>
      </c>
      <c r="AY667" s="18" t="s">
        <v>524</v>
      </c>
      <c r="BE667" s="105">
        <f>IF(N667="základná",J667,0)</f>
        <v>0</v>
      </c>
      <c r="BF667" s="105">
        <f>IF(N667="znížená",J667,0)</f>
        <v>0</v>
      </c>
      <c r="BG667" s="105">
        <f>IF(N667="zákl. prenesená",J667,0)</f>
        <v>0</v>
      </c>
      <c r="BH667" s="105">
        <f>IF(N667="zníž. prenesená",J667,0)</f>
        <v>0</v>
      </c>
      <c r="BI667" s="105">
        <f>IF(N667="nulová",J667,0)</f>
        <v>0</v>
      </c>
      <c r="BJ667" s="18" t="s">
        <v>89</v>
      </c>
      <c r="BK667" s="188">
        <f>ROUND(I667*H667,3)</f>
        <v>0</v>
      </c>
      <c r="BL667" s="18" t="s">
        <v>530</v>
      </c>
      <c r="BM667" s="187" t="s">
        <v>2426</v>
      </c>
    </row>
    <row r="668" spans="1:65" s="14" customFormat="1">
      <c r="B668" s="198"/>
      <c r="D668" s="190" t="s">
        <v>532</v>
      </c>
      <c r="E668" s="199" t="s">
        <v>1</v>
      </c>
      <c r="F668" s="200" t="s">
        <v>2289</v>
      </c>
      <c r="H668" s="199" t="s">
        <v>1</v>
      </c>
      <c r="I668" s="201"/>
      <c r="L668" s="198"/>
      <c r="M668" s="202"/>
      <c r="N668" s="203"/>
      <c r="O668" s="203"/>
      <c r="P668" s="203"/>
      <c r="Q668" s="203"/>
      <c r="R668" s="203"/>
      <c r="S668" s="203"/>
      <c r="T668" s="204"/>
      <c r="AT668" s="199" t="s">
        <v>532</v>
      </c>
      <c r="AU668" s="199" t="s">
        <v>89</v>
      </c>
      <c r="AV668" s="14" t="s">
        <v>83</v>
      </c>
      <c r="AW668" s="14" t="s">
        <v>30</v>
      </c>
      <c r="AX668" s="14" t="s">
        <v>76</v>
      </c>
      <c r="AY668" s="199" t="s">
        <v>524</v>
      </c>
    </row>
    <row r="669" spans="1:65" s="14" customFormat="1">
      <c r="B669" s="198"/>
      <c r="D669" s="190" t="s">
        <v>532</v>
      </c>
      <c r="E669" s="199" t="s">
        <v>1</v>
      </c>
      <c r="F669" s="200" t="s">
        <v>7010</v>
      </c>
      <c r="H669" s="199" t="s">
        <v>1</v>
      </c>
      <c r="I669" s="201"/>
      <c r="L669" s="198"/>
      <c r="M669" s="202"/>
      <c r="N669" s="203"/>
      <c r="O669" s="203"/>
      <c r="P669" s="203"/>
      <c r="Q669" s="203"/>
      <c r="R669" s="203"/>
      <c r="S669" s="203"/>
      <c r="T669" s="204"/>
      <c r="AT669" s="199" t="s">
        <v>532</v>
      </c>
      <c r="AU669" s="199" t="s">
        <v>89</v>
      </c>
      <c r="AV669" s="14" t="s">
        <v>83</v>
      </c>
      <c r="AW669" s="14" t="s">
        <v>30</v>
      </c>
      <c r="AX669" s="14" t="s">
        <v>76</v>
      </c>
      <c r="AY669" s="199" t="s">
        <v>524</v>
      </c>
    </row>
    <row r="670" spans="1:65" s="13" customFormat="1">
      <c r="B670" s="189"/>
      <c r="D670" s="190" t="s">
        <v>532</v>
      </c>
      <c r="E670" s="191" t="s">
        <v>1</v>
      </c>
      <c r="F670" s="192" t="s">
        <v>7011</v>
      </c>
      <c r="H670" s="193">
        <v>1.2789999999999999</v>
      </c>
      <c r="I670" s="194"/>
      <c r="L670" s="189"/>
      <c r="M670" s="195"/>
      <c r="N670" s="196"/>
      <c r="O670" s="196"/>
      <c r="P670" s="196"/>
      <c r="Q670" s="196"/>
      <c r="R670" s="196"/>
      <c r="S670" s="196"/>
      <c r="T670" s="197"/>
      <c r="AT670" s="191" t="s">
        <v>532</v>
      </c>
      <c r="AU670" s="191" t="s">
        <v>89</v>
      </c>
      <c r="AV670" s="13" t="s">
        <v>89</v>
      </c>
      <c r="AW670" s="13" t="s">
        <v>30</v>
      </c>
      <c r="AX670" s="13" t="s">
        <v>76</v>
      </c>
      <c r="AY670" s="191" t="s">
        <v>524</v>
      </c>
    </row>
    <row r="671" spans="1:65" s="15" customFormat="1">
      <c r="B671" s="205"/>
      <c r="D671" s="190" t="s">
        <v>532</v>
      </c>
      <c r="E671" s="206" t="s">
        <v>1</v>
      </c>
      <c r="F671" s="207" t="s">
        <v>589</v>
      </c>
      <c r="H671" s="208">
        <v>1.2789999999999999</v>
      </c>
      <c r="I671" s="209"/>
      <c r="L671" s="205"/>
      <c r="M671" s="210"/>
      <c r="N671" s="211"/>
      <c r="O671" s="211"/>
      <c r="P671" s="211"/>
      <c r="Q671" s="211"/>
      <c r="R671" s="211"/>
      <c r="S671" s="211"/>
      <c r="T671" s="212"/>
      <c r="AT671" s="206" t="s">
        <v>532</v>
      </c>
      <c r="AU671" s="206" t="s">
        <v>89</v>
      </c>
      <c r="AV671" s="15" t="s">
        <v>537</v>
      </c>
      <c r="AW671" s="15" t="s">
        <v>30</v>
      </c>
      <c r="AX671" s="15" t="s">
        <v>76</v>
      </c>
      <c r="AY671" s="206" t="s">
        <v>524</v>
      </c>
    </row>
    <row r="672" spans="1:65" s="16" customFormat="1">
      <c r="B672" s="213"/>
      <c r="D672" s="190" t="s">
        <v>532</v>
      </c>
      <c r="E672" s="214" t="s">
        <v>1</v>
      </c>
      <c r="F672" s="215" t="s">
        <v>590</v>
      </c>
      <c r="H672" s="216">
        <v>1.2789999999999999</v>
      </c>
      <c r="I672" s="217"/>
      <c r="L672" s="213"/>
      <c r="M672" s="218"/>
      <c r="N672" s="219"/>
      <c r="O672" s="219"/>
      <c r="P672" s="219"/>
      <c r="Q672" s="219"/>
      <c r="R672" s="219"/>
      <c r="S672" s="219"/>
      <c r="T672" s="220"/>
      <c r="AT672" s="214" t="s">
        <v>532</v>
      </c>
      <c r="AU672" s="214" t="s">
        <v>89</v>
      </c>
      <c r="AV672" s="16" t="s">
        <v>530</v>
      </c>
      <c r="AW672" s="16" t="s">
        <v>30</v>
      </c>
      <c r="AX672" s="16" t="s">
        <v>83</v>
      </c>
      <c r="AY672" s="214" t="s">
        <v>524</v>
      </c>
    </row>
    <row r="673" spans="1:65" s="2" customFormat="1" ht="21.75" customHeight="1">
      <c r="A673" s="35"/>
      <c r="B673" s="144"/>
      <c r="C673" s="176" t="s">
        <v>926</v>
      </c>
      <c r="D673" s="176" t="s">
        <v>526</v>
      </c>
      <c r="E673" s="177" t="s">
        <v>7012</v>
      </c>
      <c r="F673" s="178" t="s">
        <v>7013</v>
      </c>
      <c r="G673" s="179" t="s">
        <v>529</v>
      </c>
      <c r="H673" s="180">
        <v>19.367000000000001</v>
      </c>
      <c r="I673" s="181"/>
      <c r="J673" s="180">
        <f>ROUND(I673*H673,3)</f>
        <v>0</v>
      </c>
      <c r="K673" s="182"/>
      <c r="L673" s="36"/>
      <c r="M673" s="183" t="s">
        <v>1</v>
      </c>
      <c r="N673" s="184" t="s">
        <v>42</v>
      </c>
      <c r="O673" s="61"/>
      <c r="P673" s="185">
        <f>O673*H673</f>
        <v>0</v>
      </c>
      <c r="Q673" s="185">
        <v>0</v>
      </c>
      <c r="R673" s="185">
        <f>Q673*H673</f>
        <v>0</v>
      </c>
      <c r="S673" s="185">
        <v>5.5E-2</v>
      </c>
      <c r="T673" s="186">
        <f>S673*H673</f>
        <v>1.065185</v>
      </c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R673" s="187" t="s">
        <v>530</v>
      </c>
      <c r="AT673" s="187" t="s">
        <v>526</v>
      </c>
      <c r="AU673" s="187" t="s">
        <v>89</v>
      </c>
      <c r="AY673" s="18" t="s">
        <v>524</v>
      </c>
      <c r="BE673" s="105">
        <f>IF(N673="základná",J673,0)</f>
        <v>0</v>
      </c>
      <c r="BF673" s="105">
        <f>IF(N673="znížená",J673,0)</f>
        <v>0</v>
      </c>
      <c r="BG673" s="105">
        <f>IF(N673="zákl. prenesená",J673,0)</f>
        <v>0</v>
      </c>
      <c r="BH673" s="105">
        <f>IF(N673="zníž. prenesená",J673,0)</f>
        <v>0</v>
      </c>
      <c r="BI673" s="105">
        <f>IF(N673="nulová",J673,0)</f>
        <v>0</v>
      </c>
      <c r="BJ673" s="18" t="s">
        <v>89</v>
      </c>
      <c r="BK673" s="188">
        <f>ROUND(I673*H673,3)</f>
        <v>0</v>
      </c>
      <c r="BL673" s="18" t="s">
        <v>530</v>
      </c>
      <c r="BM673" s="187" t="s">
        <v>7014</v>
      </c>
    </row>
    <row r="674" spans="1:65" s="14" customFormat="1">
      <c r="B674" s="198"/>
      <c r="D674" s="190" t="s">
        <v>532</v>
      </c>
      <c r="E674" s="199" t="s">
        <v>1</v>
      </c>
      <c r="F674" s="200" t="s">
        <v>2571</v>
      </c>
      <c r="H674" s="199" t="s">
        <v>1</v>
      </c>
      <c r="I674" s="201"/>
      <c r="L674" s="198"/>
      <c r="M674" s="202"/>
      <c r="N674" s="203"/>
      <c r="O674" s="203"/>
      <c r="P674" s="203"/>
      <c r="Q674" s="203"/>
      <c r="R674" s="203"/>
      <c r="S674" s="203"/>
      <c r="T674" s="204"/>
      <c r="AT674" s="199" t="s">
        <v>532</v>
      </c>
      <c r="AU674" s="199" t="s">
        <v>89</v>
      </c>
      <c r="AV674" s="14" t="s">
        <v>83</v>
      </c>
      <c r="AW674" s="14" t="s">
        <v>30</v>
      </c>
      <c r="AX674" s="14" t="s">
        <v>76</v>
      </c>
      <c r="AY674" s="199" t="s">
        <v>524</v>
      </c>
    </row>
    <row r="675" spans="1:65" s="14" customFormat="1">
      <c r="B675" s="198"/>
      <c r="D675" s="190" t="s">
        <v>532</v>
      </c>
      <c r="E675" s="199" t="s">
        <v>1</v>
      </c>
      <c r="F675" s="200" t="s">
        <v>1673</v>
      </c>
      <c r="H675" s="199" t="s">
        <v>1</v>
      </c>
      <c r="I675" s="201"/>
      <c r="L675" s="198"/>
      <c r="M675" s="202"/>
      <c r="N675" s="203"/>
      <c r="O675" s="203"/>
      <c r="P675" s="203"/>
      <c r="Q675" s="203"/>
      <c r="R675" s="203"/>
      <c r="S675" s="203"/>
      <c r="T675" s="204"/>
      <c r="AT675" s="199" t="s">
        <v>532</v>
      </c>
      <c r="AU675" s="199" t="s">
        <v>89</v>
      </c>
      <c r="AV675" s="14" t="s">
        <v>83</v>
      </c>
      <c r="AW675" s="14" t="s">
        <v>30</v>
      </c>
      <c r="AX675" s="14" t="s">
        <v>76</v>
      </c>
      <c r="AY675" s="199" t="s">
        <v>524</v>
      </c>
    </row>
    <row r="676" spans="1:65" s="13" customFormat="1">
      <c r="B676" s="189"/>
      <c r="D676" s="190" t="s">
        <v>532</v>
      </c>
      <c r="E676" s="191" t="s">
        <v>1</v>
      </c>
      <c r="F676" s="192" t="s">
        <v>7015</v>
      </c>
      <c r="H676" s="193">
        <v>21.177</v>
      </c>
      <c r="I676" s="194"/>
      <c r="L676" s="189"/>
      <c r="M676" s="195"/>
      <c r="N676" s="196"/>
      <c r="O676" s="196"/>
      <c r="P676" s="196"/>
      <c r="Q676" s="196"/>
      <c r="R676" s="196"/>
      <c r="S676" s="196"/>
      <c r="T676" s="197"/>
      <c r="AT676" s="191" t="s">
        <v>532</v>
      </c>
      <c r="AU676" s="191" t="s">
        <v>89</v>
      </c>
      <c r="AV676" s="13" t="s">
        <v>89</v>
      </c>
      <c r="AW676" s="13" t="s">
        <v>30</v>
      </c>
      <c r="AX676" s="13" t="s">
        <v>76</v>
      </c>
      <c r="AY676" s="191" t="s">
        <v>524</v>
      </c>
    </row>
    <row r="677" spans="1:65" s="13" customFormat="1">
      <c r="B677" s="189"/>
      <c r="D677" s="190" t="s">
        <v>532</v>
      </c>
      <c r="E677" s="191" t="s">
        <v>1</v>
      </c>
      <c r="F677" s="192" t="s">
        <v>7016</v>
      </c>
      <c r="H677" s="193">
        <v>-1.81</v>
      </c>
      <c r="I677" s="194"/>
      <c r="L677" s="189"/>
      <c r="M677" s="195"/>
      <c r="N677" s="196"/>
      <c r="O677" s="196"/>
      <c r="P677" s="196"/>
      <c r="Q677" s="196"/>
      <c r="R677" s="196"/>
      <c r="S677" s="196"/>
      <c r="T677" s="197"/>
      <c r="AT677" s="191" t="s">
        <v>532</v>
      </c>
      <c r="AU677" s="191" t="s">
        <v>89</v>
      </c>
      <c r="AV677" s="13" t="s">
        <v>89</v>
      </c>
      <c r="AW677" s="13" t="s">
        <v>30</v>
      </c>
      <c r="AX677" s="13" t="s">
        <v>76</v>
      </c>
      <c r="AY677" s="191" t="s">
        <v>524</v>
      </c>
    </row>
    <row r="678" spans="1:65" s="16" customFormat="1">
      <c r="B678" s="213"/>
      <c r="D678" s="190" t="s">
        <v>532</v>
      </c>
      <c r="E678" s="214" t="s">
        <v>1</v>
      </c>
      <c r="F678" s="215" t="s">
        <v>590</v>
      </c>
      <c r="H678" s="216">
        <v>19.367000000000001</v>
      </c>
      <c r="I678" s="217"/>
      <c r="L678" s="213"/>
      <c r="M678" s="218"/>
      <c r="N678" s="219"/>
      <c r="O678" s="219"/>
      <c r="P678" s="219"/>
      <c r="Q678" s="219"/>
      <c r="R678" s="219"/>
      <c r="S678" s="219"/>
      <c r="T678" s="220"/>
      <c r="AT678" s="214" t="s">
        <v>532</v>
      </c>
      <c r="AU678" s="214" t="s">
        <v>89</v>
      </c>
      <c r="AV678" s="16" t="s">
        <v>530</v>
      </c>
      <c r="AW678" s="16" t="s">
        <v>30</v>
      </c>
      <c r="AX678" s="16" t="s">
        <v>83</v>
      </c>
      <c r="AY678" s="214" t="s">
        <v>524</v>
      </c>
    </row>
    <row r="679" spans="1:65" s="2" customFormat="1" ht="21.75" customHeight="1">
      <c r="A679" s="35"/>
      <c r="B679" s="144"/>
      <c r="C679" s="176" t="s">
        <v>934</v>
      </c>
      <c r="D679" s="176" t="s">
        <v>526</v>
      </c>
      <c r="E679" s="177" t="s">
        <v>2437</v>
      </c>
      <c r="F679" s="178" t="s">
        <v>2438</v>
      </c>
      <c r="G679" s="179" t="s">
        <v>529</v>
      </c>
      <c r="H679" s="180">
        <v>24.37</v>
      </c>
      <c r="I679" s="181"/>
      <c r="J679" s="180">
        <f>ROUND(I679*H679,3)</f>
        <v>0</v>
      </c>
      <c r="K679" s="182"/>
      <c r="L679" s="36"/>
      <c r="M679" s="183" t="s">
        <v>1</v>
      </c>
      <c r="N679" s="184" t="s">
        <v>42</v>
      </c>
      <c r="O679" s="61"/>
      <c r="P679" s="185">
        <f>O679*H679</f>
        <v>0</v>
      </c>
      <c r="Q679" s="185">
        <v>0</v>
      </c>
      <c r="R679" s="185">
        <f>Q679*H679</f>
        <v>0</v>
      </c>
      <c r="S679" s="185">
        <v>0.15</v>
      </c>
      <c r="T679" s="186">
        <f>S679*H679</f>
        <v>3.6555</v>
      </c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R679" s="187" t="s">
        <v>530</v>
      </c>
      <c r="AT679" s="187" t="s">
        <v>526</v>
      </c>
      <c r="AU679" s="187" t="s">
        <v>89</v>
      </c>
      <c r="AY679" s="18" t="s">
        <v>524</v>
      </c>
      <c r="BE679" s="105">
        <f>IF(N679="základná",J679,0)</f>
        <v>0</v>
      </c>
      <c r="BF679" s="105">
        <f>IF(N679="znížená",J679,0)</f>
        <v>0</v>
      </c>
      <c r="BG679" s="105">
        <f>IF(N679="zákl. prenesená",J679,0)</f>
        <v>0</v>
      </c>
      <c r="BH679" s="105">
        <f>IF(N679="zníž. prenesená",J679,0)</f>
        <v>0</v>
      </c>
      <c r="BI679" s="105">
        <f>IF(N679="nulová",J679,0)</f>
        <v>0</v>
      </c>
      <c r="BJ679" s="18" t="s">
        <v>89</v>
      </c>
      <c r="BK679" s="188">
        <f>ROUND(I679*H679,3)</f>
        <v>0</v>
      </c>
      <c r="BL679" s="18" t="s">
        <v>530</v>
      </c>
      <c r="BM679" s="187" t="s">
        <v>2439</v>
      </c>
    </row>
    <row r="680" spans="1:65" s="14" customFormat="1">
      <c r="B680" s="198"/>
      <c r="D680" s="190" t="s">
        <v>532</v>
      </c>
      <c r="E680" s="199" t="s">
        <v>1</v>
      </c>
      <c r="F680" s="200" t="s">
        <v>2289</v>
      </c>
      <c r="H680" s="199" t="s">
        <v>1</v>
      </c>
      <c r="I680" s="201"/>
      <c r="L680" s="198"/>
      <c r="M680" s="202"/>
      <c r="N680" s="203"/>
      <c r="O680" s="203"/>
      <c r="P680" s="203"/>
      <c r="Q680" s="203"/>
      <c r="R680" s="203"/>
      <c r="S680" s="203"/>
      <c r="T680" s="204"/>
      <c r="AT680" s="199" t="s">
        <v>532</v>
      </c>
      <c r="AU680" s="199" t="s">
        <v>89</v>
      </c>
      <c r="AV680" s="14" t="s">
        <v>83</v>
      </c>
      <c r="AW680" s="14" t="s">
        <v>30</v>
      </c>
      <c r="AX680" s="14" t="s">
        <v>76</v>
      </c>
      <c r="AY680" s="199" t="s">
        <v>524</v>
      </c>
    </row>
    <row r="681" spans="1:65" s="14" customFormat="1">
      <c r="B681" s="198"/>
      <c r="D681" s="190" t="s">
        <v>532</v>
      </c>
      <c r="E681" s="199" t="s">
        <v>1</v>
      </c>
      <c r="F681" s="200" t="s">
        <v>2571</v>
      </c>
      <c r="H681" s="199" t="s">
        <v>1</v>
      </c>
      <c r="I681" s="201"/>
      <c r="L681" s="198"/>
      <c r="M681" s="202"/>
      <c r="N681" s="203"/>
      <c r="O681" s="203"/>
      <c r="P681" s="203"/>
      <c r="Q681" s="203"/>
      <c r="R681" s="203"/>
      <c r="S681" s="203"/>
      <c r="T681" s="204"/>
      <c r="AT681" s="199" t="s">
        <v>532</v>
      </c>
      <c r="AU681" s="199" t="s">
        <v>89</v>
      </c>
      <c r="AV681" s="14" t="s">
        <v>83</v>
      </c>
      <c r="AW681" s="14" t="s">
        <v>30</v>
      </c>
      <c r="AX681" s="14" t="s">
        <v>76</v>
      </c>
      <c r="AY681" s="199" t="s">
        <v>524</v>
      </c>
    </row>
    <row r="682" spans="1:65" s="14" customFormat="1">
      <c r="B682" s="198"/>
      <c r="D682" s="190" t="s">
        <v>532</v>
      </c>
      <c r="E682" s="199" t="s">
        <v>1</v>
      </c>
      <c r="F682" s="200" t="s">
        <v>6999</v>
      </c>
      <c r="H682" s="199" t="s">
        <v>1</v>
      </c>
      <c r="I682" s="201"/>
      <c r="L682" s="198"/>
      <c r="M682" s="202"/>
      <c r="N682" s="203"/>
      <c r="O682" s="203"/>
      <c r="P682" s="203"/>
      <c r="Q682" s="203"/>
      <c r="R682" s="203"/>
      <c r="S682" s="203"/>
      <c r="T682" s="204"/>
      <c r="AT682" s="199" t="s">
        <v>532</v>
      </c>
      <c r="AU682" s="199" t="s">
        <v>89</v>
      </c>
      <c r="AV682" s="14" t="s">
        <v>83</v>
      </c>
      <c r="AW682" s="14" t="s">
        <v>30</v>
      </c>
      <c r="AX682" s="14" t="s">
        <v>76</v>
      </c>
      <c r="AY682" s="199" t="s">
        <v>524</v>
      </c>
    </row>
    <row r="683" spans="1:65" s="13" customFormat="1">
      <c r="B683" s="189"/>
      <c r="D683" s="190" t="s">
        <v>532</v>
      </c>
      <c r="E683" s="191" t="s">
        <v>1</v>
      </c>
      <c r="F683" s="192" t="s">
        <v>7017</v>
      </c>
      <c r="H683" s="193">
        <v>15.97</v>
      </c>
      <c r="I683" s="194"/>
      <c r="L683" s="189"/>
      <c r="M683" s="195"/>
      <c r="N683" s="196"/>
      <c r="O683" s="196"/>
      <c r="P683" s="196"/>
      <c r="Q683" s="196"/>
      <c r="R683" s="196"/>
      <c r="S683" s="196"/>
      <c r="T683" s="197"/>
      <c r="AT683" s="191" t="s">
        <v>532</v>
      </c>
      <c r="AU683" s="191" t="s">
        <v>89</v>
      </c>
      <c r="AV683" s="13" t="s">
        <v>89</v>
      </c>
      <c r="AW683" s="13" t="s">
        <v>30</v>
      </c>
      <c r="AX683" s="13" t="s">
        <v>76</v>
      </c>
      <c r="AY683" s="191" t="s">
        <v>524</v>
      </c>
    </row>
    <row r="684" spans="1:65" s="13" customFormat="1">
      <c r="B684" s="189"/>
      <c r="D684" s="190" t="s">
        <v>532</v>
      </c>
      <c r="E684" s="191" t="s">
        <v>1</v>
      </c>
      <c r="F684" s="192" t="s">
        <v>7018</v>
      </c>
      <c r="H684" s="193">
        <v>8.4</v>
      </c>
      <c r="I684" s="194"/>
      <c r="L684" s="189"/>
      <c r="M684" s="195"/>
      <c r="N684" s="196"/>
      <c r="O684" s="196"/>
      <c r="P684" s="196"/>
      <c r="Q684" s="196"/>
      <c r="R684" s="196"/>
      <c r="S684" s="196"/>
      <c r="T684" s="197"/>
      <c r="AT684" s="191" t="s">
        <v>532</v>
      </c>
      <c r="AU684" s="191" t="s">
        <v>89</v>
      </c>
      <c r="AV684" s="13" t="s">
        <v>89</v>
      </c>
      <c r="AW684" s="13" t="s">
        <v>30</v>
      </c>
      <c r="AX684" s="13" t="s">
        <v>76</v>
      </c>
      <c r="AY684" s="191" t="s">
        <v>524</v>
      </c>
    </row>
    <row r="685" spans="1:65" s="15" customFormat="1">
      <c r="B685" s="205"/>
      <c r="D685" s="190" t="s">
        <v>532</v>
      </c>
      <c r="E685" s="206" t="s">
        <v>1</v>
      </c>
      <c r="F685" s="207" t="s">
        <v>589</v>
      </c>
      <c r="H685" s="208">
        <v>24.37</v>
      </c>
      <c r="I685" s="209"/>
      <c r="L685" s="205"/>
      <c r="M685" s="210"/>
      <c r="N685" s="211"/>
      <c r="O685" s="211"/>
      <c r="P685" s="211"/>
      <c r="Q685" s="211"/>
      <c r="R685" s="211"/>
      <c r="S685" s="211"/>
      <c r="T685" s="212"/>
      <c r="AT685" s="206" t="s">
        <v>532</v>
      </c>
      <c r="AU685" s="206" t="s">
        <v>89</v>
      </c>
      <c r="AV685" s="15" t="s">
        <v>537</v>
      </c>
      <c r="AW685" s="15" t="s">
        <v>30</v>
      </c>
      <c r="AX685" s="15" t="s">
        <v>76</v>
      </c>
      <c r="AY685" s="206" t="s">
        <v>524</v>
      </c>
    </row>
    <row r="686" spans="1:65" s="16" customFormat="1">
      <c r="B686" s="213"/>
      <c r="D686" s="190" t="s">
        <v>532</v>
      </c>
      <c r="E686" s="214" t="s">
        <v>1</v>
      </c>
      <c r="F686" s="215" t="s">
        <v>590</v>
      </c>
      <c r="H686" s="216">
        <v>24.37</v>
      </c>
      <c r="I686" s="217"/>
      <c r="L686" s="213"/>
      <c r="M686" s="218"/>
      <c r="N686" s="219"/>
      <c r="O686" s="219"/>
      <c r="P686" s="219"/>
      <c r="Q686" s="219"/>
      <c r="R686" s="219"/>
      <c r="S686" s="219"/>
      <c r="T686" s="220"/>
      <c r="AT686" s="214" t="s">
        <v>532</v>
      </c>
      <c r="AU686" s="214" t="s">
        <v>89</v>
      </c>
      <c r="AV686" s="16" t="s">
        <v>530</v>
      </c>
      <c r="AW686" s="16" t="s">
        <v>30</v>
      </c>
      <c r="AX686" s="16" t="s">
        <v>83</v>
      </c>
      <c r="AY686" s="214" t="s">
        <v>524</v>
      </c>
    </row>
    <row r="687" spans="1:65" s="2" customFormat="1" ht="33" customHeight="1">
      <c r="A687" s="35"/>
      <c r="B687" s="144"/>
      <c r="C687" s="176" t="s">
        <v>940</v>
      </c>
      <c r="D687" s="176" t="s">
        <v>526</v>
      </c>
      <c r="E687" s="177" t="s">
        <v>2483</v>
      </c>
      <c r="F687" s="178" t="s">
        <v>2484</v>
      </c>
      <c r="G687" s="179" t="s">
        <v>574</v>
      </c>
      <c r="H687" s="180">
        <v>58.732999999999997</v>
      </c>
      <c r="I687" s="181"/>
      <c r="J687" s="180">
        <f>ROUND(I687*H687,3)</f>
        <v>0</v>
      </c>
      <c r="K687" s="182"/>
      <c r="L687" s="36"/>
      <c r="M687" s="183" t="s">
        <v>1</v>
      </c>
      <c r="N687" s="184" t="s">
        <v>42</v>
      </c>
      <c r="O687" s="61"/>
      <c r="P687" s="185">
        <f>O687*H687</f>
        <v>0</v>
      </c>
      <c r="Q687" s="185">
        <v>0</v>
      </c>
      <c r="R687" s="185">
        <f>Q687*H687</f>
        <v>0</v>
      </c>
      <c r="S687" s="185">
        <v>2.2000000000000002</v>
      </c>
      <c r="T687" s="186">
        <f>S687*H687</f>
        <v>129.21260000000001</v>
      </c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R687" s="187" t="s">
        <v>530</v>
      </c>
      <c r="AT687" s="187" t="s">
        <v>526</v>
      </c>
      <c r="AU687" s="187" t="s">
        <v>89</v>
      </c>
      <c r="AY687" s="18" t="s">
        <v>524</v>
      </c>
      <c r="BE687" s="105">
        <f>IF(N687="základná",J687,0)</f>
        <v>0</v>
      </c>
      <c r="BF687" s="105">
        <f>IF(N687="znížená",J687,0)</f>
        <v>0</v>
      </c>
      <c r="BG687" s="105">
        <f>IF(N687="zákl. prenesená",J687,0)</f>
        <v>0</v>
      </c>
      <c r="BH687" s="105">
        <f>IF(N687="zníž. prenesená",J687,0)</f>
        <v>0</v>
      </c>
      <c r="BI687" s="105">
        <f>IF(N687="nulová",J687,0)</f>
        <v>0</v>
      </c>
      <c r="BJ687" s="18" t="s">
        <v>89</v>
      </c>
      <c r="BK687" s="188">
        <f>ROUND(I687*H687,3)</f>
        <v>0</v>
      </c>
      <c r="BL687" s="18" t="s">
        <v>530</v>
      </c>
      <c r="BM687" s="187" t="s">
        <v>2485</v>
      </c>
    </row>
    <row r="688" spans="1:65" s="14" customFormat="1">
      <c r="B688" s="198"/>
      <c r="D688" s="190" t="s">
        <v>532</v>
      </c>
      <c r="E688" s="199" t="s">
        <v>1</v>
      </c>
      <c r="F688" s="200" t="s">
        <v>2486</v>
      </c>
      <c r="H688" s="199" t="s">
        <v>1</v>
      </c>
      <c r="I688" s="201"/>
      <c r="L688" s="198"/>
      <c r="M688" s="202"/>
      <c r="N688" s="203"/>
      <c r="O688" s="203"/>
      <c r="P688" s="203"/>
      <c r="Q688" s="203"/>
      <c r="R688" s="203"/>
      <c r="S688" s="203"/>
      <c r="T688" s="204"/>
      <c r="AT688" s="199" t="s">
        <v>532</v>
      </c>
      <c r="AU688" s="199" t="s">
        <v>89</v>
      </c>
      <c r="AV688" s="14" t="s">
        <v>83</v>
      </c>
      <c r="AW688" s="14" t="s">
        <v>30</v>
      </c>
      <c r="AX688" s="14" t="s">
        <v>76</v>
      </c>
      <c r="AY688" s="199" t="s">
        <v>524</v>
      </c>
    </row>
    <row r="689" spans="1:65" s="13" customFormat="1">
      <c r="B689" s="189"/>
      <c r="D689" s="190" t="s">
        <v>532</v>
      </c>
      <c r="E689" s="191" t="s">
        <v>1</v>
      </c>
      <c r="F689" s="192" t="s">
        <v>7019</v>
      </c>
      <c r="H689" s="193">
        <v>21.213000000000001</v>
      </c>
      <c r="I689" s="194"/>
      <c r="L689" s="189"/>
      <c r="M689" s="195"/>
      <c r="N689" s="196"/>
      <c r="O689" s="196"/>
      <c r="P689" s="196"/>
      <c r="Q689" s="196"/>
      <c r="R689" s="196"/>
      <c r="S689" s="196"/>
      <c r="T689" s="197"/>
      <c r="AT689" s="191" t="s">
        <v>532</v>
      </c>
      <c r="AU689" s="191" t="s">
        <v>89</v>
      </c>
      <c r="AV689" s="13" t="s">
        <v>89</v>
      </c>
      <c r="AW689" s="13" t="s">
        <v>30</v>
      </c>
      <c r="AX689" s="13" t="s">
        <v>76</v>
      </c>
      <c r="AY689" s="191" t="s">
        <v>524</v>
      </c>
    </row>
    <row r="690" spans="1:65" s="15" customFormat="1">
      <c r="B690" s="205"/>
      <c r="D690" s="190" t="s">
        <v>532</v>
      </c>
      <c r="E690" s="206" t="s">
        <v>1</v>
      </c>
      <c r="F690" s="207" t="s">
        <v>589</v>
      </c>
      <c r="H690" s="208">
        <v>21.213000000000001</v>
      </c>
      <c r="I690" s="209"/>
      <c r="L690" s="205"/>
      <c r="M690" s="210"/>
      <c r="N690" s="211"/>
      <c r="O690" s="211"/>
      <c r="P690" s="211"/>
      <c r="Q690" s="211"/>
      <c r="R690" s="211"/>
      <c r="S690" s="211"/>
      <c r="T690" s="212"/>
      <c r="AT690" s="206" t="s">
        <v>532</v>
      </c>
      <c r="AU690" s="206" t="s">
        <v>89</v>
      </c>
      <c r="AV690" s="15" t="s">
        <v>537</v>
      </c>
      <c r="AW690" s="15" t="s">
        <v>30</v>
      </c>
      <c r="AX690" s="15" t="s">
        <v>76</v>
      </c>
      <c r="AY690" s="206" t="s">
        <v>524</v>
      </c>
    </row>
    <row r="691" spans="1:65" s="14" customFormat="1">
      <c r="B691" s="198"/>
      <c r="D691" s="190" t="s">
        <v>532</v>
      </c>
      <c r="E691" s="199" t="s">
        <v>1</v>
      </c>
      <c r="F691" s="200" t="s">
        <v>7020</v>
      </c>
      <c r="H691" s="199" t="s">
        <v>1</v>
      </c>
      <c r="I691" s="201"/>
      <c r="L691" s="198"/>
      <c r="M691" s="202"/>
      <c r="N691" s="203"/>
      <c r="O691" s="203"/>
      <c r="P691" s="203"/>
      <c r="Q691" s="203"/>
      <c r="R691" s="203"/>
      <c r="S691" s="203"/>
      <c r="T691" s="204"/>
      <c r="AT691" s="199" t="s">
        <v>532</v>
      </c>
      <c r="AU691" s="199" t="s">
        <v>89</v>
      </c>
      <c r="AV691" s="14" t="s">
        <v>83</v>
      </c>
      <c r="AW691" s="14" t="s">
        <v>30</v>
      </c>
      <c r="AX691" s="14" t="s">
        <v>76</v>
      </c>
      <c r="AY691" s="199" t="s">
        <v>524</v>
      </c>
    </row>
    <row r="692" spans="1:65" s="13" customFormat="1">
      <c r="B692" s="189"/>
      <c r="D692" s="190" t="s">
        <v>532</v>
      </c>
      <c r="E692" s="191" t="s">
        <v>1</v>
      </c>
      <c r="F692" s="192" t="s">
        <v>7021</v>
      </c>
      <c r="H692" s="193">
        <v>37.520000000000003</v>
      </c>
      <c r="I692" s="194"/>
      <c r="L692" s="189"/>
      <c r="M692" s="195"/>
      <c r="N692" s="196"/>
      <c r="O692" s="196"/>
      <c r="P692" s="196"/>
      <c r="Q692" s="196"/>
      <c r="R692" s="196"/>
      <c r="S692" s="196"/>
      <c r="T692" s="197"/>
      <c r="AT692" s="191" t="s">
        <v>532</v>
      </c>
      <c r="AU692" s="191" t="s">
        <v>89</v>
      </c>
      <c r="AV692" s="13" t="s">
        <v>89</v>
      </c>
      <c r="AW692" s="13" t="s">
        <v>30</v>
      </c>
      <c r="AX692" s="13" t="s">
        <v>76</v>
      </c>
      <c r="AY692" s="191" t="s">
        <v>524</v>
      </c>
    </row>
    <row r="693" spans="1:65" s="15" customFormat="1">
      <c r="B693" s="205"/>
      <c r="D693" s="190" t="s">
        <v>532</v>
      </c>
      <c r="E693" s="206" t="s">
        <v>1</v>
      </c>
      <c r="F693" s="207" t="s">
        <v>589</v>
      </c>
      <c r="H693" s="208">
        <v>37.520000000000003</v>
      </c>
      <c r="I693" s="209"/>
      <c r="L693" s="205"/>
      <c r="M693" s="210"/>
      <c r="N693" s="211"/>
      <c r="O693" s="211"/>
      <c r="P693" s="211"/>
      <c r="Q693" s="211"/>
      <c r="R693" s="211"/>
      <c r="S693" s="211"/>
      <c r="T693" s="212"/>
      <c r="AT693" s="206" t="s">
        <v>532</v>
      </c>
      <c r="AU693" s="206" t="s">
        <v>89</v>
      </c>
      <c r="AV693" s="15" t="s">
        <v>537</v>
      </c>
      <c r="AW693" s="15" t="s">
        <v>30</v>
      </c>
      <c r="AX693" s="15" t="s">
        <v>76</v>
      </c>
      <c r="AY693" s="206" t="s">
        <v>524</v>
      </c>
    </row>
    <row r="694" spans="1:65" s="16" customFormat="1">
      <c r="B694" s="213"/>
      <c r="D694" s="190" t="s">
        <v>532</v>
      </c>
      <c r="E694" s="214" t="s">
        <v>1</v>
      </c>
      <c r="F694" s="215" t="s">
        <v>590</v>
      </c>
      <c r="H694" s="216">
        <v>58.732999999999997</v>
      </c>
      <c r="I694" s="217"/>
      <c r="L694" s="213"/>
      <c r="M694" s="218"/>
      <c r="N694" s="219"/>
      <c r="O694" s="219"/>
      <c r="P694" s="219"/>
      <c r="Q694" s="219"/>
      <c r="R694" s="219"/>
      <c r="S694" s="219"/>
      <c r="T694" s="220"/>
      <c r="AT694" s="214" t="s">
        <v>532</v>
      </c>
      <c r="AU694" s="214" t="s">
        <v>89</v>
      </c>
      <c r="AV694" s="16" t="s">
        <v>530</v>
      </c>
      <c r="AW694" s="16" t="s">
        <v>30</v>
      </c>
      <c r="AX694" s="16" t="s">
        <v>83</v>
      </c>
      <c r="AY694" s="214" t="s">
        <v>524</v>
      </c>
    </row>
    <row r="695" spans="1:65" s="2" customFormat="1" ht="21.75" customHeight="1">
      <c r="A695" s="35"/>
      <c r="B695" s="144"/>
      <c r="C695" s="176" t="s">
        <v>944</v>
      </c>
      <c r="D695" s="176" t="s">
        <v>526</v>
      </c>
      <c r="E695" s="177" t="s">
        <v>7022</v>
      </c>
      <c r="F695" s="178" t="s">
        <v>7023</v>
      </c>
      <c r="G695" s="179" t="s">
        <v>529</v>
      </c>
      <c r="H695" s="180">
        <v>52.8</v>
      </c>
      <c r="I695" s="181"/>
      <c r="J695" s="180">
        <f>ROUND(I695*H695,3)</f>
        <v>0</v>
      </c>
      <c r="K695" s="182"/>
      <c r="L695" s="36"/>
      <c r="M695" s="183" t="s">
        <v>1</v>
      </c>
      <c r="N695" s="184" t="s">
        <v>42</v>
      </c>
      <c r="O695" s="61"/>
      <c r="P695" s="185">
        <f>O695*H695</f>
        <v>0</v>
      </c>
      <c r="Q695" s="185">
        <v>1.0000000000000001E-5</v>
      </c>
      <c r="R695" s="185">
        <f>Q695*H695</f>
        <v>5.2800000000000004E-4</v>
      </c>
      <c r="S695" s="185">
        <v>0</v>
      </c>
      <c r="T695" s="186">
        <f>S695*H695</f>
        <v>0</v>
      </c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R695" s="187" t="s">
        <v>530</v>
      </c>
      <c r="AT695" s="187" t="s">
        <v>526</v>
      </c>
      <c r="AU695" s="187" t="s">
        <v>89</v>
      </c>
      <c r="AY695" s="18" t="s">
        <v>524</v>
      </c>
      <c r="BE695" s="105">
        <f>IF(N695="základná",J695,0)</f>
        <v>0</v>
      </c>
      <c r="BF695" s="105">
        <f>IF(N695="znížená",J695,0)</f>
        <v>0</v>
      </c>
      <c r="BG695" s="105">
        <f>IF(N695="zákl. prenesená",J695,0)</f>
        <v>0</v>
      </c>
      <c r="BH695" s="105">
        <f>IF(N695="zníž. prenesená",J695,0)</f>
        <v>0</v>
      </c>
      <c r="BI695" s="105">
        <f>IF(N695="nulová",J695,0)</f>
        <v>0</v>
      </c>
      <c r="BJ695" s="18" t="s">
        <v>89</v>
      </c>
      <c r="BK695" s="188">
        <f>ROUND(I695*H695,3)</f>
        <v>0</v>
      </c>
      <c r="BL695" s="18" t="s">
        <v>530</v>
      </c>
      <c r="BM695" s="187" t="s">
        <v>7024</v>
      </c>
    </row>
    <row r="696" spans="1:65" s="14" customFormat="1">
      <c r="B696" s="198"/>
      <c r="D696" s="190" t="s">
        <v>532</v>
      </c>
      <c r="E696" s="199" t="s">
        <v>1</v>
      </c>
      <c r="F696" s="200" t="s">
        <v>4836</v>
      </c>
      <c r="H696" s="199" t="s">
        <v>1</v>
      </c>
      <c r="I696" s="201"/>
      <c r="L696" s="198"/>
      <c r="M696" s="202"/>
      <c r="N696" s="203"/>
      <c r="O696" s="203"/>
      <c r="P696" s="203"/>
      <c r="Q696" s="203"/>
      <c r="R696" s="203"/>
      <c r="S696" s="203"/>
      <c r="T696" s="204"/>
      <c r="AT696" s="199" t="s">
        <v>532</v>
      </c>
      <c r="AU696" s="199" t="s">
        <v>89</v>
      </c>
      <c r="AV696" s="14" t="s">
        <v>83</v>
      </c>
      <c r="AW696" s="14" t="s">
        <v>30</v>
      </c>
      <c r="AX696" s="14" t="s">
        <v>76</v>
      </c>
      <c r="AY696" s="199" t="s">
        <v>524</v>
      </c>
    </row>
    <row r="697" spans="1:65" s="13" customFormat="1">
      <c r="B697" s="189"/>
      <c r="D697" s="190" t="s">
        <v>532</v>
      </c>
      <c r="E697" s="191" t="s">
        <v>1</v>
      </c>
      <c r="F697" s="192" t="s">
        <v>6976</v>
      </c>
      <c r="H697" s="193">
        <v>52.8</v>
      </c>
      <c r="I697" s="194"/>
      <c r="L697" s="189"/>
      <c r="M697" s="195"/>
      <c r="N697" s="196"/>
      <c r="O697" s="196"/>
      <c r="P697" s="196"/>
      <c r="Q697" s="196"/>
      <c r="R697" s="196"/>
      <c r="S697" s="196"/>
      <c r="T697" s="197"/>
      <c r="AT697" s="191" t="s">
        <v>532</v>
      </c>
      <c r="AU697" s="191" t="s">
        <v>89</v>
      </c>
      <c r="AV697" s="13" t="s">
        <v>89</v>
      </c>
      <c r="AW697" s="13" t="s">
        <v>30</v>
      </c>
      <c r="AX697" s="13" t="s">
        <v>83</v>
      </c>
      <c r="AY697" s="191" t="s">
        <v>524</v>
      </c>
    </row>
    <row r="698" spans="1:65" s="2" customFormat="1" ht="21.75" customHeight="1">
      <c r="A698" s="35"/>
      <c r="B698" s="144"/>
      <c r="C698" s="176" t="s">
        <v>948</v>
      </c>
      <c r="D698" s="176" t="s">
        <v>526</v>
      </c>
      <c r="E698" s="177" t="s">
        <v>2516</v>
      </c>
      <c r="F698" s="178" t="s">
        <v>2517</v>
      </c>
      <c r="G698" s="179" t="s">
        <v>879</v>
      </c>
      <c r="H698" s="180">
        <v>4</v>
      </c>
      <c r="I698" s="181"/>
      <c r="J698" s="180">
        <f>ROUND(I698*H698,3)</f>
        <v>0</v>
      </c>
      <c r="K698" s="182"/>
      <c r="L698" s="36"/>
      <c r="M698" s="183" t="s">
        <v>1</v>
      </c>
      <c r="N698" s="184" t="s">
        <v>42</v>
      </c>
      <c r="O698" s="61"/>
      <c r="P698" s="185">
        <f>O698*H698</f>
        <v>0</v>
      </c>
      <c r="Q698" s="185">
        <v>0</v>
      </c>
      <c r="R698" s="185">
        <f>Q698*H698</f>
        <v>0</v>
      </c>
      <c r="S698" s="185">
        <v>2.4E-2</v>
      </c>
      <c r="T698" s="186">
        <f>S698*H698</f>
        <v>9.6000000000000002E-2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7" t="s">
        <v>530</v>
      </c>
      <c r="AT698" s="187" t="s">
        <v>526</v>
      </c>
      <c r="AU698" s="187" t="s">
        <v>89</v>
      </c>
      <c r="AY698" s="18" t="s">
        <v>524</v>
      </c>
      <c r="BE698" s="105">
        <f>IF(N698="základná",J698,0)</f>
        <v>0</v>
      </c>
      <c r="BF698" s="105">
        <f>IF(N698="znížená",J698,0)</f>
        <v>0</v>
      </c>
      <c r="BG698" s="105">
        <f>IF(N698="zákl. prenesená",J698,0)</f>
        <v>0</v>
      </c>
      <c r="BH698" s="105">
        <f>IF(N698="zníž. prenesená",J698,0)</f>
        <v>0</v>
      </c>
      <c r="BI698" s="105">
        <f>IF(N698="nulová",J698,0)</f>
        <v>0</v>
      </c>
      <c r="BJ698" s="18" t="s">
        <v>89</v>
      </c>
      <c r="BK698" s="188">
        <f>ROUND(I698*H698,3)</f>
        <v>0</v>
      </c>
      <c r="BL698" s="18" t="s">
        <v>530</v>
      </c>
      <c r="BM698" s="187" t="s">
        <v>2518</v>
      </c>
    </row>
    <row r="699" spans="1:65" s="14" customFormat="1">
      <c r="B699" s="198"/>
      <c r="D699" s="190" t="s">
        <v>532</v>
      </c>
      <c r="E699" s="199" t="s">
        <v>1</v>
      </c>
      <c r="F699" s="200" t="s">
        <v>2519</v>
      </c>
      <c r="H699" s="199" t="s">
        <v>1</v>
      </c>
      <c r="I699" s="201"/>
      <c r="L699" s="198"/>
      <c r="M699" s="202"/>
      <c r="N699" s="203"/>
      <c r="O699" s="203"/>
      <c r="P699" s="203"/>
      <c r="Q699" s="203"/>
      <c r="R699" s="203"/>
      <c r="S699" s="203"/>
      <c r="T699" s="204"/>
      <c r="AT699" s="199" t="s">
        <v>532</v>
      </c>
      <c r="AU699" s="199" t="s">
        <v>89</v>
      </c>
      <c r="AV699" s="14" t="s">
        <v>83</v>
      </c>
      <c r="AW699" s="14" t="s">
        <v>30</v>
      </c>
      <c r="AX699" s="14" t="s">
        <v>76</v>
      </c>
      <c r="AY699" s="199" t="s">
        <v>524</v>
      </c>
    </row>
    <row r="700" spans="1:65" s="14" customFormat="1">
      <c r="B700" s="198"/>
      <c r="D700" s="190" t="s">
        <v>532</v>
      </c>
      <c r="E700" s="199" t="s">
        <v>1</v>
      </c>
      <c r="F700" s="200" t="s">
        <v>2571</v>
      </c>
      <c r="H700" s="199" t="s">
        <v>1</v>
      </c>
      <c r="I700" s="201"/>
      <c r="L700" s="198"/>
      <c r="M700" s="202"/>
      <c r="N700" s="203"/>
      <c r="O700" s="203"/>
      <c r="P700" s="203"/>
      <c r="Q700" s="203"/>
      <c r="R700" s="203"/>
      <c r="S700" s="203"/>
      <c r="T700" s="204"/>
      <c r="AT700" s="199" t="s">
        <v>532</v>
      </c>
      <c r="AU700" s="199" t="s">
        <v>89</v>
      </c>
      <c r="AV700" s="14" t="s">
        <v>83</v>
      </c>
      <c r="AW700" s="14" t="s">
        <v>30</v>
      </c>
      <c r="AX700" s="14" t="s">
        <v>76</v>
      </c>
      <c r="AY700" s="199" t="s">
        <v>524</v>
      </c>
    </row>
    <row r="701" spans="1:65" s="13" customFormat="1">
      <c r="B701" s="189"/>
      <c r="D701" s="190" t="s">
        <v>532</v>
      </c>
      <c r="E701" s="191" t="s">
        <v>1</v>
      </c>
      <c r="F701" s="192" t="s">
        <v>7025</v>
      </c>
      <c r="H701" s="193">
        <v>4</v>
      </c>
      <c r="I701" s="194"/>
      <c r="L701" s="189"/>
      <c r="M701" s="195"/>
      <c r="N701" s="196"/>
      <c r="O701" s="196"/>
      <c r="P701" s="196"/>
      <c r="Q701" s="196"/>
      <c r="R701" s="196"/>
      <c r="S701" s="196"/>
      <c r="T701" s="197"/>
      <c r="AT701" s="191" t="s">
        <v>532</v>
      </c>
      <c r="AU701" s="191" t="s">
        <v>89</v>
      </c>
      <c r="AV701" s="13" t="s">
        <v>89</v>
      </c>
      <c r="AW701" s="13" t="s">
        <v>30</v>
      </c>
      <c r="AX701" s="13" t="s">
        <v>76</v>
      </c>
      <c r="AY701" s="191" t="s">
        <v>524</v>
      </c>
    </row>
    <row r="702" spans="1:65" s="15" customFormat="1">
      <c r="B702" s="205"/>
      <c r="D702" s="190" t="s">
        <v>532</v>
      </c>
      <c r="E702" s="206" t="s">
        <v>1</v>
      </c>
      <c r="F702" s="207" t="s">
        <v>589</v>
      </c>
      <c r="H702" s="208">
        <v>4</v>
      </c>
      <c r="I702" s="209"/>
      <c r="L702" s="205"/>
      <c r="M702" s="210"/>
      <c r="N702" s="211"/>
      <c r="O702" s="211"/>
      <c r="P702" s="211"/>
      <c r="Q702" s="211"/>
      <c r="R702" s="211"/>
      <c r="S702" s="211"/>
      <c r="T702" s="212"/>
      <c r="AT702" s="206" t="s">
        <v>532</v>
      </c>
      <c r="AU702" s="206" t="s">
        <v>89</v>
      </c>
      <c r="AV702" s="15" t="s">
        <v>537</v>
      </c>
      <c r="AW702" s="15" t="s">
        <v>30</v>
      </c>
      <c r="AX702" s="15" t="s">
        <v>76</v>
      </c>
      <c r="AY702" s="206" t="s">
        <v>524</v>
      </c>
    </row>
    <row r="703" spans="1:65" s="16" customFormat="1">
      <c r="B703" s="213"/>
      <c r="D703" s="190" t="s">
        <v>532</v>
      </c>
      <c r="E703" s="214" t="s">
        <v>1</v>
      </c>
      <c r="F703" s="215" t="s">
        <v>590</v>
      </c>
      <c r="H703" s="216">
        <v>4</v>
      </c>
      <c r="I703" s="217"/>
      <c r="L703" s="213"/>
      <c r="M703" s="218"/>
      <c r="N703" s="219"/>
      <c r="O703" s="219"/>
      <c r="P703" s="219"/>
      <c r="Q703" s="219"/>
      <c r="R703" s="219"/>
      <c r="S703" s="219"/>
      <c r="T703" s="220"/>
      <c r="AT703" s="214" t="s">
        <v>532</v>
      </c>
      <c r="AU703" s="214" t="s">
        <v>89</v>
      </c>
      <c r="AV703" s="16" t="s">
        <v>530</v>
      </c>
      <c r="AW703" s="16" t="s">
        <v>30</v>
      </c>
      <c r="AX703" s="16" t="s">
        <v>83</v>
      </c>
      <c r="AY703" s="214" t="s">
        <v>524</v>
      </c>
    </row>
    <row r="704" spans="1:65" s="2" customFormat="1" ht="21.75" customHeight="1">
      <c r="A704" s="35"/>
      <c r="B704" s="144"/>
      <c r="C704" s="176" t="s">
        <v>953</v>
      </c>
      <c r="D704" s="176" t="s">
        <v>526</v>
      </c>
      <c r="E704" s="177" t="s">
        <v>7026</v>
      </c>
      <c r="F704" s="178" t="s">
        <v>7027</v>
      </c>
      <c r="G704" s="179" t="s">
        <v>879</v>
      </c>
      <c r="H704" s="180">
        <v>5</v>
      </c>
      <c r="I704" s="181"/>
      <c r="J704" s="180">
        <f>ROUND(I704*H704,3)</f>
        <v>0</v>
      </c>
      <c r="K704" s="182"/>
      <c r="L704" s="36"/>
      <c r="M704" s="183" t="s">
        <v>1</v>
      </c>
      <c r="N704" s="184" t="s">
        <v>42</v>
      </c>
      <c r="O704" s="61"/>
      <c r="P704" s="185">
        <f>O704*H704</f>
        <v>0</v>
      </c>
      <c r="Q704" s="185">
        <v>0</v>
      </c>
      <c r="R704" s="185">
        <f>Q704*H704</f>
        <v>0</v>
      </c>
      <c r="S704" s="185">
        <v>2.7E-2</v>
      </c>
      <c r="T704" s="186">
        <f>S704*H704</f>
        <v>0.13500000000000001</v>
      </c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R704" s="187" t="s">
        <v>530</v>
      </c>
      <c r="AT704" s="187" t="s">
        <v>526</v>
      </c>
      <c r="AU704" s="187" t="s">
        <v>89</v>
      </c>
      <c r="AY704" s="18" t="s">
        <v>524</v>
      </c>
      <c r="BE704" s="105">
        <f>IF(N704="základná",J704,0)</f>
        <v>0</v>
      </c>
      <c r="BF704" s="105">
        <f>IF(N704="znížená",J704,0)</f>
        <v>0</v>
      </c>
      <c r="BG704" s="105">
        <f>IF(N704="zákl. prenesená",J704,0)</f>
        <v>0</v>
      </c>
      <c r="BH704" s="105">
        <f>IF(N704="zníž. prenesená",J704,0)</f>
        <v>0</v>
      </c>
      <c r="BI704" s="105">
        <f>IF(N704="nulová",J704,0)</f>
        <v>0</v>
      </c>
      <c r="BJ704" s="18" t="s">
        <v>89</v>
      </c>
      <c r="BK704" s="188">
        <f>ROUND(I704*H704,3)</f>
        <v>0</v>
      </c>
      <c r="BL704" s="18" t="s">
        <v>530</v>
      </c>
      <c r="BM704" s="187" t="s">
        <v>7028</v>
      </c>
    </row>
    <row r="705" spans="1:65" s="14" customFormat="1">
      <c r="B705" s="198"/>
      <c r="D705" s="190" t="s">
        <v>532</v>
      </c>
      <c r="E705" s="199" t="s">
        <v>1</v>
      </c>
      <c r="F705" s="200" t="s">
        <v>2571</v>
      </c>
      <c r="H705" s="199" t="s">
        <v>1</v>
      </c>
      <c r="I705" s="201"/>
      <c r="L705" s="198"/>
      <c r="M705" s="202"/>
      <c r="N705" s="203"/>
      <c r="O705" s="203"/>
      <c r="P705" s="203"/>
      <c r="Q705" s="203"/>
      <c r="R705" s="203"/>
      <c r="S705" s="203"/>
      <c r="T705" s="204"/>
      <c r="AT705" s="199" t="s">
        <v>532</v>
      </c>
      <c r="AU705" s="199" t="s">
        <v>89</v>
      </c>
      <c r="AV705" s="14" t="s">
        <v>83</v>
      </c>
      <c r="AW705" s="14" t="s">
        <v>30</v>
      </c>
      <c r="AX705" s="14" t="s">
        <v>76</v>
      </c>
      <c r="AY705" s="199" t="s">
        <v>524</v>
      </c>
    </row>
    <row r="706" spans="1:65" s="14" customFormat="1">
      <c r="B706" s="198"/>
      <c r="D706" s="190" t="s">
        <v>532</v>
      </c>
      <c r="E706" s="199" t="s">
        <v>1</v>
      </c>
      <c r="F706" s="200" t="s">
        <v>1667</v>
      </c>
      <c r="H706" s="199" t="s">
        <v>1</v>
      </c>
      <c r="I706" s="201"/>
      <c r="L706" s="198"/>
      <c r="M706" s="202"/>
      <c r="N706" s="203"/>
      <c r="O706" s="203"/>
      <c r="P706" s="203"/>
      <c r="Q706" s="203"/>
      <c r="R706" s="203"/>
      <c r="S706" s="203"/>
      <c r="T706" s="204"/>
      <c r="AT706" s="199" t="s">
        <v>532</v>
      </c>
      <c r="AU706" s="199" t="s">
        <v>89</v>
      </c>
      <c r="AV706" s="14" t="s">
        <v>83</v>
      </c>
      <c r="AW706" s="14" t="s">
        <v>30</v>
      </c>
      <c r="AX706" s="14" t="s">
        <v>76</v>
      </c>
      <c r="AY706" s="199" t="s">
        <v>524</v>
      </c>
    </row>
    <row r="707" spans="1:65" s="13" customFormat="1">
      <c r="B707" s="189"/>
      <c r="D707" s="190" t="s">
        <v>532</v>
      </c>
      <c r="E707" s="191" t="s">
        <v>1</v>
      </c>
      <c r="F707" s="192" t="s">
        <v>7029</v>
      </c>
      <c r="H707" s="193">
        <v>4</v>
      </c>
      <c r="I707" s="194"/>
      <c r="L707" s="189"/>
      <c r="M707" s="195"/>
      <c r="N707" s="196"/>
      <c r="O707" s="196"/>
      <c r="P707" s="196"/>
      <c r="Q707" s="196"/>
      <c r="R707" s="196"/>
      <c r="S707" s="196"/>
      <c r="T707" s="197"/>
      <c r="AT707" s="191" t="s">
        <v>532</v>
      </c>
      <c r="AU707" s="191" t="s">
        <v>89</v>
      </c>
      <c r="AV707" s="13" t="s">
        <v>89</v>
      </c>
      <c r="AW707" s="13" t="s">
        <v>30</v>
      </c>
      <c r="AX707" s="13" t="s">
        <v>76</v>
      </c>
      <c r="AY707" s="191" t="s">
        <v>524</v>
      </c>
    </row>
    <row r="708" spans="1:65" s="14" customFormat="1">
      <c r="B708" s="198"/>
      <c r="D708" s="190" t="s">
        <v>532</v>
      </c>
      <c r="E708" s="199" t="s">
        <v>1</v>
      </c>
      <c r="F708" s="200" t="s">
        <v>1673</v>
      </c>
      <c r="H708" s="199" t="s">
        <v>1</v>
      </c>
      <c r="I708" s="201"/>
      <c r="L708" s="198"/>
      <c r="M708" s="202"/>
      <c r="N708" s="203"/>
      <c r="O708" s="203"/>
      <c r="P708" s="203"/>
      <c r="Q708" s="203"/>
      <c r="R708" s="203"/>
      <c r="S708" s="203"/>
      <c r="T708" s="204"/>
      <c r="AT708" s="199" t="s">
        <v>532</v>
      </c>
      <c r="AU708" s="199" t="s">
        <v>89</v>
      </c>
      <c r="AV708" s="14" t="s">
        <v>83</v>
      </c>
      <c r="AW708" s="14" t="s">
        <v>30</v>
      </c>
      <c r="AX708" s="14" t="s">
        <v>76</v>
      </c>
      <c r="AY708" s="199" t="s">
        <v>524</v>
      </c>
    </row>
    <row r="709" spans="1:65" s="13" customFormat="1">
      <c r="B709" s="189"/>
      <c r="D709" s="190" t="s">
        <v>532</v>
      </c>
      <c r="E709" s="191" t="s">
        <v>1</v>
      </c>
      <c r="F709" s="192" t="s">
        <v>83</v>
      </c>
      <c r="H709" s="193">
        <v>1</v>
      </c>
      <c r="I709" s="194"/>
      <c r="L709" s="189"/>
      <c r="M709" s="195"/>
      <c r="N709" s="196"/>
      <c r="O709" s="196"/>
      <c r="P709" s="196"/>
      <c r="Q709" s="196"/>
      <c r="R709" s="196"/>
      <c r="S709" s="196"/>
      <c r="T709" s="197"/>
      <c r="AT709" s="191" t="s">
        <v>532</v>
      </c>
      <c r="AU709" s="191" t="s">
        <v>89</v>
      </c>
      <c r="AV709" s="13" t="s">
        <v>89</v>
      </c>
      <c r="AW709" s="13" t="s">
        <v>30</v>
      </c>
      <c r="AX709" s="13" t="s">
        <v>76</v>
      </c>
      <c r="AY709" s="191" t="s">
        <v>524</v>
      </c>
    </row>
    <row r="710" spans="1:65" s="16" customFormat="1">
      <c r="B710" s="213"/>
      <c r="D710" s="190" t="s">
        <v>532</v>
      </c>
      <c r="E710" s="214" t="s">
        <v>1</v>
      </c>
      <c r="F710" s="215" t="s">
        <v>590</v>
      </c>
      <c r="H710" s="216">
        <v>5</v>
      </c>
      <c r="I710" s="217"/>
      <c r="L710" s="213"/>
      <c r="M710" s="218"/>
      <c r="N710" s="219"/>
      <c r="O710" s="219"/>
      <c r="P710" s="219"/>
      <c r="Q710" s="219"/>
      <c r="R710" s="219"/>
      <c r="S710" s="219"/>
      <c r="T710" s="220"/>
      <c r="AT710" s="214" t="s">
        <v>532</v>
      </c>
      <c r="AU710" s="214" t="s">
        <v>89</v>
      </c>
      <c r="AV710" s="16" t="s">
        <v>530</v>
      </c>
      <c r="AW710" s="16" t="s">
        <v>30</v>
      </c>
      <c r="AX710" s="16" t="s">
        <v>83</v>
      </c>
      <c r="AY710" s="214" t="s">
        <v>524</v>
      </c>
    </row>
    <row r="711" spans="1:65" s="2" customFormat="1" ht="21.75" customHeight="1">
      <c r="A711" s="35"/>
      <c r="B711" s="144"/>
      <c r="C711" s="176" t="s">
        <v>958</v>
      </c>
      <c r="D711" s="176" t="s">
        <v>526</v>
      </c>
      <c r="E711" s="177" t="s">
        <v>2531</v>
      </c>
      <c r="F711" s="178" t="s">
        <v>2532</v>
      </c>
      <c r="G711" s="179" t="s">
        <v>879</v>
      </c>
      <c r="H711" s="180">
        <v>5</v>
      </c>
      <c r="I711" s="181"/>
      <c r="J711" s="180">
        <f>ROUND(I711*H711,3)</f>
        <v>0</v>
      </c>
      <c r="K711" s="182"/>
      <c r="L711" s="36"/>
      <c r="M711" s="183" t="s">
        <v>1</v>
      </c>
      <c r="N711" s="184" t="s">
        <v>42</v>
      </c>
      <c r="O711" s="61"/>
      <c r="P711" s="185">
        <f>O711*H711</f>
        <v>0</v>
      </c>
      <c r="Q711" s="185">
        <v>0</v>
      </c>
      <c r="R711" s="185">
        <f>Q711*H711</f>
        <v>0</v>
      </c>
      <c r="S711" s="185">
        <v>0.03</v>
      </c>
      <c r="T711" s="186">
        <f>S711*H711</f>
        <v>0.15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87" t="s">
        <v>530</v>
      </c>
      <c r="AT711" s="187" t="s">
        <v>526</v>
      </c>
      <c r="AU711" s="187" t="s">
        <v>89</v>
      </c>
      <c r="AY711" s="18" t="s">
        <v>524</v>
      </c>
      <c r="BE711" s="105">
        <f>IF(N711="základná",J711,0)</f>
        <v>0</v>
      </c>
      <c r="BF711" s="105">
        <f>IF(N711="znížená",J711,0)</f>
        <v>0</v>
      </c>
      <c r="BG711" s="105">
        <f>IF(N711="zákl. prenesená",J711,0)</f>
        <v>0</v>
      </c>
      <c r="BH711" s="105">
        <f>IF(N711="zníž. prenesená",J711,0)</f>
        <v>0</v>
      </c>
      <c r="BI711" s="105">
        <f>IF(N711="nulová",J711,0)</f>
        <v>0</v>
      </c>
      <c r="BJ711" s="18" t="s">
        <v>89</v>
      </c>
      <c r="BK711" s="188">
        <f>ROUND(I711*H711,3)</f>
        <v>0</v>
      </c>
      <c r="BL711" s="18" t="s">
        <v>530</v>
      </c>
      <c r="BM711" s="187" t="s">
        <v>2533</v>
      </c>
    </row>
    <row r="712" spans="1:65" s="14" customFormat="1">
      <c r="B712" s="198"/>
      <c r="D712" s="190" t="s">
        <v>532</v>
      </c>
      <c r="E712" s="199" t="s">
        <v>1</v>
      </c>
      <c r="F712" s="200" t="s">
        <v>2534</v>
      </c>
      <c r="H712" s="199" t="s">
        <v>1</v>
      </c>
      <c r="I712" s="201"/>
      <c r="L712" s="198"/>
      <c r="M712" s="202"/>
      <c r="N712" s="203"/>
      <c r="O712" s="203"/>
      <c r="P712" s="203"/>
      <c r="Q712" s="203"/>
      <c r="R712" s="203"/>
      <c r="S712" s="203"/>
      <c r="T712" s="204"/>
      <c r="AT712" s="199" t="s">
        <v>532</v>
      </c>
      <c r="AU712" s="199" t="s">
        <v>89</v>
      </c>
      <c r="AV712" s="14" t="s">
        <v>83</v>
      </c>
      <c r="AW712" s="14" t="s">
        <v>30</v>
      </c>
      <c r="AX712" s="14" t="s">
        <v>76</v>
      </c>
      <c r="AY712" s="199" t="s">
        <v>524</v>
      </c>
    </row>
    <row r="713" spans="1:65" s="14" customFormat="1">
      <c r="B713" s="198"/>
      <c r="D713" s="190" t="s">
        <v>532</v>
      </c>
      <c r="E713" s="199" t="s">
        <v>1</v>
      </c>
      <c r="F713" s="200" t="s">
        <v>2571</v>
      </c>
      <c r="H713" s="199" t="s">
        <v>1</v>
      </c>
      <c r="I713" s="201"/>
      <c r="L713" s="198"/>
      <c r="M713" s="202"/>
      <c r="N713" s="203"/>
      <c r="O713" s="203"/>
      <c r="P713" s="203"/>
      <c r="Q713" s="203"/>
      <c r="R713" s="203"/>
      <c r="S713" s="203"/>
      <c r="T713" s="204"/>
      <c r="AT713" s="199" t="s">
        <v>532</v>
      </c>
      <c r="AU713" s="199" t="s">
        <v>89</v>
      </c>
      <c r="AV713" s="14" t="s">
        <v>83</v>
      </c>
      <c r="AW713" s="14" t="s">
        <v>30</v>
      </c>
      <c r="AX713" s="14" t="s">
        <v>76</v>
      </c>
      <c r="AY713" s="199" t="s">
        <v>524</v>
      </c>
    </row>
    <row r="714" spans="1:65" s="13" customFormat="1">
      <c r="B714" s="189"/>
      <c r="D714" s="190" t="s">
        <v>532</v>
      </c>
      <c r="E714" s="191" t="s">
        <v>1</v>
      </c>
      <c r="F714" s="192" t="s">
        <v>7030</v>
      </c>
      <c r="H714" s="193">
        <v>4</v>
      </c>
      <c r="I714" s="194"/>
      <c r="L714" s="189"/>
      <c r="M714" s="195"/>
      <c r="N714" s="196"/>
      <c r="O714" s="196"/>
      <c r="P714" s="196"/>
      <c r="Q714" s="196"/>
      <c r="R714" s="196"/>
      <c r="S714" s="196"/>
      <c r="T714" s="197"/>
      <c r="AT714" s="191" t="s">
        <v>532</v>
      </c>
      <c r="AU714" s="191" t="s">
        <v>89</v>
      </c>
      <c r="AV714" s="13" t="s">
        <v>89</v>
      </c>
      <c r="AW714" s="13" t="s">
        <v>30</v>
      </c>
      <c r="AX714" s="13" t="s">
        <v>76</v>
      </c>
      <c r="AY714" s="191" t="s">
        <v>524</v>
      </c>
    </row>
    <row r="715" spans="1:65" s="13" customFormat="1">
      <c r="B715" s="189"/>
      <c r="D715" s="190" t="s">
        <v>532</v>
      </c>
      <c r="E715" s="191" t="s">
        <v>1</v>
      </c>
      <c r="F715" s="192" t="s">
        <v>7031</v>
      </c>
      <c r="H715" s="193">
        <v>1</v>
      </c>
      <c r="I715" s="194"/>
      <c r="L715" s="189"/>
      <c r="M715" s="195"/>
      <c r="N715" s="196"/>
      <c r="O715" s="196"/>
      <c r="P715" s="196"/>
      <c r="Q715" s="196"/>
      <c r="R715" s="196"/>
      <c r="S715" s="196"/>
      <c r="T715" s="197"/>
      <c r="AT715" s="191" t="s">
        <v>532</v>
      </c>
      <c r="AU715" s="191" t="s">
        <v>89</v>
      </c>
      <c r="AV715" s="13" t="s">
        <v>89</v>
      </c>
      <c r="AW715" s="13" t="s">
        <v>30</v>
      </c>
      <c r="AX715" s="13" t="s">
        <v>76</v>
      </c>
      <c r="AY715" s="191" t="s">
        <v>524</v>
      </c>
    </row>
    <row r="716" spans="1:65" s="15" customFormat="1">
      <c r="B716" s="205"/>
      <c r="D716" s="190" t="s">
        <v>532</v>
      </c>
      <c r="E716" s="206" t="s">
        <v>1</v>
      </c>
      <c r="F716" s="207" t="s">
        <v>589</v>
      </c>
      <c r="H716" s="208">
        <v>5</v>
      </c>
      <c r="I716" s="209"/>
      <c r="L716" s="205"/>
      <c r="M716" s="210"/>
      <c r="N716" s="211"/>
      <c r="O716" s="211"/>
      <c r="P716" s="211"/>
      <c r="Q716" s="211"/>
      <c r="R716" s="211"/>
      <c r="S716" s="211"/>
      <c r="T716" s="212"/>
      <c r="AT716" s="206" t="s">
        <v>532</v>
      </c>
      <c r="AU716" s="206" t="s">
        <v>89</v>
      </c>
      <c r="AV716" s="15" t="s">
        <v>537</v>
      </c>
      <c r="AW716" s="15" t="s">
        <v>30</v>
      </c>
      <c r="AX716" s="15" t="s">
        <v>76</v>
      </c>
      <c r="AY716" s="206" t="s">
        <v>524</v>
      </c>
    </row>
    <row r="717" spans="1:65" s="16" customFormat="1">
      <c r="B717" s="213"/>
      <c r="D717" s="190" t="s">
        <v>532</v>
      </c>
      <c r="E717" s="214" t="s">
        <v>1</v>
      </c>
      <c r="F717" s="215" t="s">
        <v>590</v>
      </c>
      <c r="H717" s="216">
        <v>5</v>
      </c>
      <c r="I717" s="217"/>
      <c r="L717" s="213"/>
      <c r="M717" s="218"/>
      <c r="N717" s="219"/>
      <c r="O717" s="219"/>
      <c r="P717" s="219"/>
      <c r="Q717" s="219"/>
      <c r="R717" s="219"/>
      <c r="S717" s="219"/>
      <c r="T717" s="220"/>
      <c r="AT717" s="214" t="s">
        <v>532</v>
      </c>
      <c r="AU717" s="214" t="s">
        <v>89</v>
      </c>
      <c r="AV717" s="16" t="s">
        <v>530</v>
      </c>
      <c r="AW717" s="16" t="s">
        <v>30</v>
      </c>
      <c r="AX717" s="16" t="s">
        <v>83</v>
      </c>
      <c r="AY717" s="214" t="s">
        <v>524</v>
      </c>
    </row>
    <row r="718" spans="1:65" s="2" customFormat="1" ht="21.75" customHeight="1">
      <c r="A718" s="35"/>
      <c r="B718" s="144"/>
      <c r="C718" s="176" t="s">
        <v>963</v>
      </c>
      <c r="D718" s="176" t="s">
        <v>526</v>
      </c>
      <c r="E718" s="177" t="s">
        <v>7032</v>
      </c>
      <c r="F718" s="178" t="s">
        <v>7033</v>
      </c>
      <c r="G718" s="179" t="s">
        <v>879</v>
      </c>
      <c r="H718" s="180">
        <v>1</v>
      </c>
      <c r="I718" s="181"/>
      <c r="J718" s="180">
        <f>ROUND(I718*H718,3)</f>
        <v>0</v>
      </c>
      <c r="K718" s="182"/>
      <c r="L718" s="36"/>
      <c r="M718" s="183" t="s">
        <v>1</v>
      </c>
      <c r="N718" s="184" t="s">
        <v>42</v>
      </c>
      <c r="O718" s="61"/>
      <c r="P718" s="185">
        <f>O718*H718</f>
        <v>0</v>
      </c>
      <c r="Q718" s="185">
        <v>0</v>
      </c>
      <c r="R718" s="185">
        <f>Q718*H718</f>
        <v>0</v>
      </c>
      <c r="S718" s="185">
        <v>0.06</v>
      </c>
      <c r="T718" s="186">
        <f>S718*H718</f>
        <v>0.06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187" t="s">
        <v>530</v>
      </c>
      <c r="AT718" s="187" t="s">
        <v>526</v>
      </c>
      <c r="AU718" s="187" t="s">
        <v>89</v>
      </c>
      <c r="AY718" s="18" t="s">
        <v>524</v>
      </c>
      <c r="BE718" s="105">
        <f>IF(N718="základná",J718,0)</f>
        <v>0</v>
      </c>
      <c r="BF718" s="105">
        <f>IF(N718="znížená",J718,0)</f>
        <v>0</v>
      </c>
      <c r="BG718" s="105">
        <f>IF(N718="zákl. prenesená",J718,0)</f>
        <v>0</v>
      </c>
      <c r="BH718" s="105">
        <f>IF(N718="zníž. prenesená",J718,0)</f>
        <v>0</v>
      </c>
      <c r="BI718" s="105">
        <f>IF(N718="nulová",J718,0)</f>
        <v>0</v>
      </c>
      <c r="BJ718" s="18" t="s">
        <v>89</v>
      </c>
      <c r="BK718" s="188">
        <f>ROUND(I718*H718,3)</f>
        <v>0</v>
      </c>
      <c r="BL718" s="18" t="s">
        <v>530</v>
      </c>
      <c r="BM718" s="187" t="s">
        <v>7034</v>
      </c>
    </row>
    <row r="719" spans="1:65" s="14" customFormat="1">
      <c r="B719" s="198"/>
      <c r="D719" s="190" t="s">
        <v>532</v>
      </c>
      <c r="E719" s="199" t="s">
        <v>1</v>
      </c>
      <c r="F719" s="200" t="s">
        <v>2571</v>
      </c>
      <c r="H719" s="199" t="s">
        <v>1</v>
      </c>
      <c r="I719" s="201"/>
      <c r="L719" s="198"/>
      <c r="M719" s="202"/>
      <c r="N719" s="203"/>
      <c r="O719" s="203"/>
      <c r="P719" s="203"/>
      <c r="Q719" s="203"/>
      <c r="R719" s="203"/>
      <c r="S719" s="203"/>
      <c r="T719" s="204"/>
      <c r="AT719" s="199" t="s">
        <v>532</v>
      </c>
      <c r="AU719" s="199" t="s">
        <v>89</v>
      </c>
      <c r="AV719" s="14" t="s">
        <v>83</v>
      </c>
      <c r="AW719" s="14" t="s">
        <v>30</v>
      </c>
      <c r="AX719" s="14" t="s">
        <v>76</v>
      </c>
      <c r="AY719" s="199" t="s">
        <v>524</v>
      </c>
    </row>
    <row r="720" spans="1:65" s="14" customFormat="1">
      <c r="B720" s="198"/>
      <c r="D720" s="190" t="s">
        <v>532</v>
      </c>
      <c r="E720" s="199" t="s">
        <v>1</v>
      </c>
      <c r="F720" s="200" t="s">
        <v>1683</v>
      </c>
      <c r="H720" s="199" t="s">
        <v>1</v>
      </c>
      <c r="I720" s="201"/>
      <c r="L720" s="198"/>
      <c r="M720" s="202"/>
      <c r="N720" s="203"/>
      <c r="O720" s="203"/>
      <c r="P720" s="203"/>
      <c r="Q720" s="203"/>
      <c r="R720" s="203"/>
      <c r="S720" s="203"/>
      <c r="T720" s="204"/>
      <c r="AT720" s="199" t="s">
        <v>532</v>
      </c>
      <c r="AU720" s="199" t="s">
        <v>89</v>
      </c>
      <c r="AV720" s="14" t="s">
        <v>83</v>
      </c>
      <c r="AW720" s="14" t="s">
        <v>30</v>
      </c>
      <c r="AX720" s="14" t="s">
        <v>76</v>
      </c>
      <c r="AY720" s="199" t="s">
        <v>524</v>
      </c>
    </row>
    <row r="721" spans="1:65" s="13" customFormat="1">
      <c r="B721" s="189"/>
      <c r="D721" s="190" t="s">
        <v>532</v>
      </c>
      <c r="E721" s="191" t="s">
        <v>1</v>
      </c>
      <c r="F721" s="192" t="s">
        <v>83</v>
      </c>
      <c r="H721" s="193">
        <v>1</v>
      </c>
      <c r="I721" s="194"/>
      <c r="L721" s="189"/>
      <c r="M721" s="195"/>
      <c r="N721" s="196"/>
      <c r="O721" s="196"/>
      <c r="P721" s="196"/>
      <c r="Q721" s="196"/>
      <c r="R721" s="196"/>
      <c r="S721" s="196"/>
      <c r="T721" s="197"/>
      <c r="AT721" s="191" t="s">
        <v>532</v>
      </c>
      <c r="AU721" s="191" t="s">
        <v>89</v>
      </c>
      <c r="AV721" s="13" t="s">
        <v>89</v>
      </c>
      <c r="AW721" s="13" t="s">
        <v>30</v>
      </c>
      <c r="AX721" s="13" t="s">
        <v>76</v>
      </c>
      <c r="AY721" s="191" t="s">
        <v>524</v>
      </c>
    </row>
    <row r="722" spans="1:65" s="16" customFormat="1">
      <c r="B722" s="213"/>
      <c r="D722" s="190" t="s">
        <v>532</v>
      </c>
      <c r="E722" s="214" t="s">
        <v>1</v>
      </c>
      <c r="F722" s="215" t="s">
        <v>590</v>
      </c>
      <c r="H722" s="216">
        <v>1</v>
      </c>
      <c r="I722" s="217"/>
      <c r="L722" s="213"/>
      <c r="M722" s="218"/>
      <c r="N722" s="219"/>
      <c r="O722" s="219"/>
      <c r="P722" s="219"/>
      <c r="Q722" s="219"/>
      <c r="R722" s="219"/>
      <c r="S722" s="219"/>
      <c r="T722" s="220"/>
      <c r="AT722" s="214" t="s">
        <v>532</v>
      </c>
      <c r="AU722" s="214" t="s">
        <v>89</v>
      </c>
      <c r="AV722" s="16" t="s">
        <v>530</v>
      </c>
      <c r="AW722" s="16" t="s">
        <v>30</v>
      </c>
      <c r="AX722" s="16" t="s">
        <v>83</v>
      </c>
      <c r="AY722" s="214" t="s">
        <v>524</v>
      </c>
    </row>
    <row r="723" spans="1:65" s="2" customFormat="1" ht="21.75" customHeight="1">
      <c r="A723" s="35"/>
      <c r="B723" s="144"/>
      <c r="C723" s="176" t="s">
        <v>969</v>
      </c>
      <c r="D723" s="176" t="s">
        <v>526</v>
      </c>
      <c r="E723" s="177" t="s">
        <v>7035</v>
      </c>
      <c r="F723" s="178" t="s">
        <v>7036</v>
      </c>
      <c r="G723" s="179" t="s">
        <v>879</v>
      </c>
      <c r="H723" s="180">
        <v>2</v>
      </c>
      <c r="I723" s="181"/>
      <c r="J723" s="180">
        <f>ROUND(I723*H723,3)</f>
        <v>0</v>
      </c>
      <c r="K723" s="182"/>
      <c r="L723" s="36"/>
      <c r="M723" s="183" t="s">
        <v>1</v>
      </c>
      <c r="N723" s="184" t="s">
        <v>42</v>
      </c>
      <c r="O723" s="61"/>
      <c r="P723" s="185">
        <f>O723*H723</f>
        <v>0</v>
      </c>
      <c r="Q723" s="185">
        <v>0</v>
      </c>
      <c r="R723" s="185">
        <f>Q723*H723</f>
        <v>0</v>
      </c>
      <c r="S723" s="185">
        <v>4.0000000000000001E-3</v>
      </c>
      <c r="T723" s="186">
        <f>S723*H723</f>
        <v>8.0000000000000002E-3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87" t="s">
        <v>530</v>
      </c>
      <c r="AT723" s="187" t="s">
        <v>526</v>
      </c>
      <c r="AU723" s="187" t="s">
        <v>89</v>
      </c>
      <c r="AY723" s="18" t="s">
        <v>524</v>
      </c>
      <c r="BE723" s="105">
        <f>IF(N723="základná",J723,0)</f>
        <v>0</v>
      </c>
      <c r="BF723" s="105">
        <f>IF(N723="znížená",J723,0)</f>
        <v>0</v>
      </c>
      <c r="BG723" s="105">
        <f>IF(N723="zákl. prenesená",J723,0)</f>
        <v>0</v>
      </c>
      <c r="BH723" s="105">
        <f>IF(N723="zníž. prenesená",J723,0)</f>
        <v>0</v>
      </c>
      <c r="BI723" s="105">
        <f>IF(N723="nulová",J723,0)</f>
        <v>0</v>
      </c>
      <c r="BJ723" s="18" t="s">
        <v>89</v>
      </c>
      <c r="BK723" s="188">
        <f>ROUND(I723*H723,3)</f>
        <v>0</v>
      </c>
      <c r="BL723" s="18" t="s">
        <v>530</v>
      </c>
      <c r="BM723" s="187" t="s">
        <v>7037</v>
      </c>
    </row>
    <row r="724" spans="1:65" s="14" customFormat="1">
      <c r="B724" s="198"/>
      <c r="D724" s="190" t="s">
        <v>532</v>
      </c>
      <c r="E724" s="199" t="s">
        <v>1</v>
      </c>
      <c r="F724" s="200" t="s">
        <v>2571</v>
      </c>
      <c r="H724" s="199" t="s">
        <v>1</v>
      </c>
      <c r="I724" s="201"/>
      <c r="L724" s="198"/>
      <c r="M724" s="202"/>
      <c r="N724" s="203"/>
      <c r="O724" s="203"/>
      <c r="P724" s="203"/>
      <c r="Q724" s="203"/>
      <c r="R724" s="203"/>
      <c r="S724" s="203"/>
      <c r="T724" s="204"/>
      <c r="AT724" s="199" t="s">
        <v>532</v>
      </c>
      <c r="AU724" s="199" t="s">
        <v>89</v>
      </c>
      <c r="AV724" s="14" t="s">
        <v>83</v>
      </c>
      <c r="AW724" s="14" t="s">
        <v>30</v>
      </c>
      <c r="AX724" s="14" t="s">
        <v>76</v>
      </c>
      <c r="AY724" s="199" t="s">
        <v>524</v>
      </c>
    </row>
    <row r="725" spans="1:65" s="14" customFormat="1">
      <c r="B725" s="198"/>
      <c r="D725" s="190" t="s">
        <v>532</v>
      </c>
      <c r="E725" s="199" t="s">
        <v>1</v>
      </c>
      <c r="F725" s="200" t="s">
        <v>1683</v>
      </c>
      <c r="H725" s="199" t="s">
        <v>1</v>
      </c>
      <c r="I725" s="201"/>
      <c r="L725" s="198"/>
      <c r="M725" s="202"/>
      <c r="N725" s="203"/>
      <c r="O725" s="203"/>
      <c r="P725" s="203"/>
      <c r="Q725" s="203"/>
      <c r="R725" s="203"/>
      <c r="S725" s="203"/>
      <c r="T725" s="204"/>
      <c r="AT725" s="199" t="s">
        <v>532</v>
      </c>
      <c r="AU725" s="199" t="s">
        <v>89</v>
      </c>
      <c r="AV725" s="14" t="s">
        <v>83</v>
      </c>
      <c r="AW725" s="14" t="s">
        <v>30</v>
      </c>
      <c r="AX725" s="14" t="s">
        <v>76</v>
      </c>
      <c r="AY725" s="199" t="s">
        <v>524</v>
      </c>
    </row>
    <row r="726" spans="1:65" s="13" customFormat="1">
      <c r="B726" s="189"/>
      <c r="D726" s="190" t="s">
        <v>532</v>
      </c>
      <c r="E726" s="191" t="s">
        <v>1</v>
      </c>
      <c r="F726" s="192" t="s">
        <v>89</v>
      </c>
      <c r="H726" s="193">
        <v>2</v>
      </c>
      <c r="I726" s="194"/>
      <c r="L726" s="189"/>
      <c r="M726" s="195"/>
      <c r="N726" s="196"/>
      <c r="O726" s="196"/>
      <c r="P726" s="196"/>
      <c r="Q726" s="196"/>
      <c r="R726" s="196"/>
      <c r="S726" s="196"/>
      <c r="T726" s="197"/>
      <c r="AT726" s="191" t="s">
        <v>532</v>
      </c>
      <c r="AU726" s="191" t="s">
        <v>89</v>
      </c>
      <c r="AV726" s="13" t="s">
        <v>89</v>
      </c>
      <c r="AW726" s="13" t="s">
        <v>30</v>
      </c>
      <c r="AX726" s="13" t="s">
        <v>76</v>
      </c>
      <c r="AY726" s="191" t="s">
        <v>524</v>
      </c>
    </row>
    <row r="727" spans="1:65" s="16" customFormat="1">
      <c r="B727" s="213"/>
      <c r="D727" s="190" t="s">
        <v>532</v>
      </c>
      <c r="E727" s="214" t="s">
        <v>1</v>
      </c>
      <c r="F727" s="215" t="s">
        <v>590</v>
      </c>
      <c r="H727" s="216">
        <v>2</v>
      </c>
      <c r="I727" s="217"/>
      <c r="L727" s="213"/>
      <c r="M727" s="218"/>
      <c r="N727" s="219"/>
      <c r="O727" s="219"/>
      <c r="P727" s="219"/>
      <c r="Q727" s="219"/>
      <c r="R727" s="219"/>
      <c r="S727" s="219"/>
      <c r="T727" s="220"/>
      <c r="AT727" s="214" t="s">
        <v>532</v>
      </c>
      <c r="AU727" s="214" t="s">
        <v>89</v>
      </c>
      <c r="AV727" s="16" t="s">
        <v>530</v>
      </c>
      <c r="AW727" s="16" t="s">
        <v>30</v>
      </c>
      <c r="AX727" s="16" t="s">
        <v>83</v>
      </c>
      <c r="AY727" s="214" t="s">
        <v>524</v>
      </c>
    </row>
    <row r="728" spans="1:65" s="2" customFormat="1" ht="21.75" customHeight="1">
      <c r="A728" s="35"/>
      <c r="B728" s="144"/>
      <c r="C728" s="176" t="s">
        <v>973</v>
      </c>
      <c r="D728" s="176" t="s">
        <v>526</v>
      </c>
      <c r="E728" s="177" t="s">
        <v>2558</v>
      </c>
      <c r="F728" s="178" t="s">
        <v>2559</v>
      </c>
      <c r="G728" s="179" t="s">
        <v>529</v>
      </c>
      <c r="H728" s="180">
        <v>3.15</v>
      </c>
      <c r="I728" s="181"/>
      <c r="J728" s="180">
        <f>ROUND(I728*H728,3)</f>
        <v>0</v>
      </c>
      <c r="K728" s="182"/>
      <c r="L728" s="36"/>
      <c r="M728" s="183" t="s">
        <v>1</v>
      </c>
      <c r="N728" s="184" t="s">
        <v>42</v>
      </c>
      <c r="O728" s="61"/>
      <c r="P728" s="185">
        <f>O728*H728</f>
        <v>0</v>
      </c>
      <c r="Q728" s="185">
        <v>0</v>
      </c>
      <c r="R728" s="185">
        <f>Q728*H728</f>
        <v>0</v>
      </c>
      <c r="S728" s="185">
        <v>6.3E-2</v>
      </c>
      <c r="T728" s="186">
        <f>S728*H728</f>
        <v>0.19844999999999999</v>
      </c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R728" s="187" t="s">
        <v>530</v>
      </c>
      <c r="AT728" s="187" t="s">
        <v>526</v>
      </c>
      <c r="AU728" s="187" t="s">
        <v>89</v>
      </c>
      <c r="AY728" s="18" t="s">
        <v>524</v>
      </c>
      <c r="BE728" s="105">
        <f>IF(N728="základná",J728,0)</f>
        <v>0</v>
      </c>
      <c r="BF728" s="105">
        <f>IF(N728="znížená",J728,0)</f>
        <v>0</v>
      </c>
      <c r="BG728" s="105">
        <f>IF(N728="zákl. prenesená",J728,0)</f>
        <v>0</v>
      </c>
      <c r="BH728" s="105">
        <f>IF(N728="zníž. prenesená",J728,0)</f>
        <v>0</v>
      </c>
      <c r="BI728" s="105">
        <f>IF(N728="nulová",J728,0)</f>
        <v>0</v>
      </c>
      <c r="BJ728" s="18" t="s">
        <v>89</v>
      </c>
      <c r="BK728" s="188">
        <f>ROUND(I728*H728,3)</f>
        <v>0</v>
      </c>
      <c r="BL728" s="18" t="s">
        <v>530</v>
      </c>
      <c r="BM728" s="187" t="s">
        <v>2560</v>
      </c>
    </row>
    <row r="729" spans="1:65" s="14" customFormat="1">
      <c r="B729" s="198"/>
      <c r="D729" s="190" t="s">
        <v>532</v>
      </c>
      <c r="E729" s="199" t="s">
        <v>1</v>
      </c>
      <c r="F729" s="200" t="s">
        <v>2571</v>
      </c>
      <c r="H729" s="199" t="s">
        <v>1</v>
      </c>
      <c r="I729" s="201"/>
      <c r="L729" s="198"/>
      <c r="M729" s="202"/>
      <c r="N729" s="203"/>
      <c r="O729" s="203"/>
      <c r="P729" s="203"/>
      <c r="Q729" s="203"/>
      <c r="R729" s="203"/>
      <c r="S729" s="203"/>
      <c r="T729" s="204"/>
      <c r="AT729" s="199" t="s">
        <v>532</v>
      </c>
      <c r="AU729" s="199" t="s">
        <v>89</v>
      </c>
      <c r="AV729" s="14" t="s">
        <v>83</v>
      </c>
      <c r="AW729" s="14" t="s">
        <v>30</v>
      </c>
      <c r="AX729" s="14" t="s">
        <v>76</v>
      </c>
      <c r="AY729" s="199" t="s">
        <v>524</v>
      </c>
    </row>
    <row r="730" spans="1:65" s="14" customFormat="1">
      <c r="B730" s="198"/>
      <c r="D730" s="190" t="s">
        <v>532</v>
      </c>
      <c r="E730" s="199" t="s">
        <v>1</v>
      </c>
      <c r="F730" s="200" t="s">
        <v>1683</v>
      </c>
      <c r="H730" s="199" t="s">
        <v>1</v>
      </c>
      <c r="I730" s="201"/>
      <c r="L730" s="198"/>
      <c r="M730" s="202"/>
      <c r="N730" s="203"/>
      <c r="O730" s="203"/>
      <c r="P730" s="203"/>
      <c r="Q730" s="203"/>
      <c r="R730" s="203"/>
      <c r="S730" s="203"/>
      <c r="T730" s="204"/>
      <c r="AT730" s="199" t="s">
        <v>532</v>
      </c>
      <c r="AU730" s="199" t="s">
        <v>89</v>
      </c>
      <c r="AV730" s="14" t="s">
        <v>83</v>
      </c>
      <c r="AW730" s="14" t="s">
        <v>30</v>
      </c>
      <c r="AX730" s="14" t="s">
        <v>76</v>
      </c>
      <c r="AY730" s="199" t="s">
        <v>524</v>
      </c>
    </row>
    <row r="731" spans="1:65" s="13" customFormat="1">
      <c r="B731" s="189"/>
      <c r="D731" s="190" t="s">
        <v>532</v>
      </c>
      <c r="E731" s="191" t="s">
        <v>1</v>
      </c>
      <c r="F731" s="192" t="s">
        <v>7038</v>
      </c>
      <c r="H731" s="193">
        <v>3.15</v>
      </c>
      <c r="I731" s="194"/>
      <c r="L731" s="189"/>
      <c r="M731" s="195"/>
      <c r="N731" s="196"/>
      <c r="O731" s="196"/>
      <c r="P731" s="196"/>
      <c r="Q731" s="196"/>
      <c r="R731" s="196"/>
      <c r="S731" s="196"/>
      <c r="T731" s="197"/>
      <c r="AT731" s="191" t="s">
        <v>532</v>
      </c>
      <c r="AU731" s="191" t="s">
        <v>89</v>
      </c>
      <c r="AV731" s="13" t="s">
        <v>89</v>
      </c>
      <c r="AW731" s="13" t="s">
        <v>30</v>
      </c>
      <c r="AX731" s="13" t="s">
        <v>76</v>
      </c>
      <c r="AY731" s="191" t="s">
        <v>524</v>
      </c>
    </row>
    <row r="732" spans="1:65" s="15" customFormat="1">
      <c r="B732" s="205"/>
      <c r="D732" s="190" t="s">
        <v>532</v>
      </c>
      <c r="E732" s="206" t="s">
        <v>1</v>
      </c>
      <c r="F732" s="207" t="s">
        <v>589</v>
      </c>
      <c r="H732" s="208">
        <v>3.15</v>
      </c>
      <c r="I732" s="209"/>
      <c r="L732" s="205"/>
      <c r="M732" s="210"/>
      <c r="N732" s="211"/>
      <c r="O732" s="211"/>
      <c r="P732" s="211"/>
      <c r="Q732" s="211"/>
      <c r="R732" s="211"/>
      <c r="S732" s="211"/>
      <c r="T732" s="212"/>
      <c r="AT732" s="206" t="s">
        <v>532</v>
      </c>
      <c r="AU732" s="206" t="s">
        <v>89</v>
      </c>
      <c r="AV732" s="15" t="s">
        <v>537</v>
      </c>
      <c r="AW732" s="15" t="s">
        <v>30</v>
      </c>
      <c r="AX732" s="15" t="s">
        <v>76</v>
      </c>
      <c r="AY732" s="206" t="s">
        <v>524</v>
      </c>
    </row>
    <row r="733" spans="1:65" s="16" customFormat="1">
      <c r="B733" s="213"/>
      <c r="D733" s="190" t="s">
        <v>532</v>
      </c>
      <c r="E733" s="214" t="s">
        <v>1</v>
      </c>
      <c r="F733" s="215" t="s">
        <v>590</v>
      </c>
      <c r="H733" s="216">
        <v>3.15</v>
      </c>
      <c r="I733" s="217"/>
      <c r="L733" s="213"/>
      <c r="M733" s="218"/>
      <c r="N733" s="219"/>
      <c r="O733" s="219"/>
      <c r="P733" s="219"/>
      <c r="Q733" s="219"/>
      <c r="R733" s="219"/>
      <c r="S733" s="219"/>
      <c r="T733" s="220"/>
      <c r="AT733" s="214" t="s">
        <v>532</v>
      </c>
      <c r="AU733" s="214" t="s">
        <v>89</v>
      </c>
      <c r="AV733" s="16" t="s">
        <v>530</v>
      </c>
      <c r="AW733" s="16" t="s">
        <v>30</v>
      </c>
      <c r="AX733" s="16" t="s">
        <v>83</v>
      </c>
      <c r="AY733" s="214" t="s">
        <v>524</v>
      </c>
    </row>
    <row r="734" spans="1:65" s="2" customFormat="1" ht="21.75" customHeight="1">
      <c r="A734" s="35"/>
      <c r="B734" s="144"/>
      <c r="C734" s="176" t="s">
        <v>977</v>
      </c>
      <c r="D734" s="176" t="s">
        <v>526</v>
      </c>
      <c r="E734" s="177" t="s">
        <v>7039</v>
      </c>
      <c r="F734" s="178" t="s">
        <v>7040</v>
      </c>
      <c r="G734" s="179" t="s">
        <v>529</v>
      </c>
      <c r="H734" s="180">
        <v>7.3979999999999997</v>
      </c>
      <c r="I734" s="181"/>
      <c r="J734" s="180">
        <f>ROUND(I734*H734,3)</f>
        <v>0</v>
      </c>
      <c r="K734" s="182"/>
      <c r="L734" s="36"/>
      <c r="M734" s="183" t="s">
        <v>1</v>
      </c>
      <c r="N734" s="184" t="s">
        <v>42</v>
      </c>
      <c r="O734" s="61"/>
      <c r="P734" s="185">
        <f>O734*H734</f>
        <v>0</v>
      </c>
      <c r="Q734" s="185">
        <v>0</v>
      </c>
      <c r="R734" s="185">
        <f>Q734*H734</f>
        <v>0</v>
      </c>
      <c r="S734" s="185">
        <v>6.6000000000000003E-2</v>
      </c>
      <c r="T734" s="186">
        <f>S734*H734</f>
        <v>0.48826799999999998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87" t="s">
        <v>530</v>
      </c>
      <c r="AT734" s="187" t="s">
        <v>526</v>
      </c>
      <c r="AU734" s="187" t="s">
        <v>89</v>
      </c>
      <c r="AY734" s="18" t="s">
        <v>524</v>
      </c>
      <c r="BE734" s="105">
        <f>IF(N734="základná",J734,0)</f>
        <v>0</v>
      </c>
      <c r="BF734" s="105">
        <f>IF(N734="znížená",J734,0)</f>
        <v>0</v>
      </c>
      <c r="BG734" s="105">
        <f>IF(N734="zákl. prenesená",J734,0)</f>
        <v>0</v>
      </c>
      <c r="BH734" s="105">
        <f>IF(N734="zníž. prenesená",J734,0)</f>
        <v>0</v>
      </c>
      <c r="BI734" s="105">
        <f>IF(N734="nulová",J734,0)</f>
        <v>0</v>
      </c>
      <c r="BJ734" s="18" t="s">
        <v>89</v>
      </c>
      <c r="BK734" s="188">
        <f>ROUND(I734*H734,3)</f>
        <v>0</v>
      </c>
      <c r="BL734" s="18" t="s">
        <v>530</v>
      </c>
      <c r="BM734" s="187" t="s">
        <v>7041</v>
      </c>
    </row>
    <row r="735" spans="1:65" s="14" customFormat="1">
      <c r="B735" s="198"/>
      <c r="D735" s="190" t="s">
        <v>532</v>
      </c>
      <c r="E735" s="199" t="s">
        <v>1</v>
      </c>
      <c r="F735" s="200" t="s">
        <v>2571</v>
      </c>
      <c r="H735" s="199" t="s">
        <v>1</v>
      </c>
      <c r="I735" s="201"/>
      <c r="L735" s="198"/>
      <c r="M735" s="202"/>
      <c r="N735" s="203"/>
      <c r="O735" s="203"/>
      <c r="P735" s="203"/>
      <c r="Q735" s="203"/>
      <c r="R735" s="203"/>
      <c r="S735" s="203"/>
      <c r="T735" s="204"/>
      <c r="AT735" s="199" t="s">
        <v>532</v>
      </c>
      <c r="AU735" s="199" t="s">
        <v>89</v>
      </c>
      <c r="AV735" s="14" t="s">
        <v>83</v>
      </c>
      <c r="AW735" s="14" t="s">
        <v>30</v>
      </c>
      <c r="AX735" s="14" t="s">
        <v>76</v>
      </c>
      <c r="AY735" s="199" t="s">
        <v>524</v>
      </c>
    </row>
    <row r="736" spans="1:65" s="14" customFormat="1">
      <c r="B736" s="198"/>
      <c r="D736" s="190" t="s">
        <v>532</v>
      </c>
      <c r="E736" s="199" t="s">
        <v>1</v>
      </c>
      <c r="F736" s="200" t="s">
        <v>1683</v>
      </c>
      <c r="H736" s="199" t="s">
        <v>1</v>
      </c>
      <c r="I736" s="201"/>
      <c r="L736" s="198"/>
      <c r="M736" s="202"/>
      <c r="N736" s="203"/>
      <c r="O736" s="203"/>
      <c r="P736" s="203"/>
      <c r="Q736" s="203"/>
      <c r="R736" s="203"/>
      <c r="S736" s="203"/>
      <c r="T736" s="204"/>
      <c r="AT736" s="199" t="s">
        <v>532</v>
      </c>
      <c r="AU736" s="199" t="s">
        <v>89</v>
      </c>
      <c r="AV736" s="14" t="s">
        <v>83</v>
      </c>
      <c r="AW736" s="14" t="s">
        <v>30</v>
      </c>
      <c r="AX736" s="14" t="s">
        <v>76</v>
      </c>
      <c r="AY736" s="199" t="s">
        <v>524</v>
      </c>
    </row>
    <row r="737" spans="1:65" s="13" customFormat="1">
      <c r="B737" s="189"/>
      <c r="D737" s="190" t="s">
        <v>532</v>
      </c>
      <c r="E737" s="191" t="s">
        <v>1</v>
      </c>
      <c r="F737" s="192" t="s">
        <v>7042</v>
      </c>
      <c r="H737" s="193">
        <v>7.3979999999999997</v>
      </c>
      <c r="I737" s="194"/>
      <c r="L737" s="189"/>
      <c r="M737" s="195"/>
      <c r="N737" s="196"/>
      <c r="O737" s="196"/>
      <c r="P737" s="196"/>
      <c r="Q737" s="196"/>
      <c r="R737" s="196"/>
      <c r="S737" s="196"/>
      <c r="T737" s="197"/>
      <c r="AT737" s="191" t="s">
        <v>532</v>
      </c>
      <c r="AU737" s="191" t="s">
        <v>89</v>
      </c>
      <c r="AV737" s="13" t="s">
        <v>89</v>
      </c>
      <c r="AW737" s="13" t="s">
        <v>30</v>
      </c>
      <c r="AX737" s="13" t="s">
        <v>76</v>
      </c>
      <c r="AY737" s="191" t="s">
        <v>524</v>
      </c>
    </row>
    <row r="738" spans="1:65" s="16" customFormat="1">
      <c r="B738" s="213"/>
      <c r="D738" s="190" t="s">
        <v>532</v>
      </c>
      <c r="E738" s="214" t="s">
        <v>1</v>
      </c>
      <c r="F738" s="215" t="s">
        <v>590</v>
      </c>
      <c r="H738" s="216">
        <v>7.3979999999999997</v>
      </c>
      <c r="I738" s="217"/>
      <c r="L738" s="213"/>
      <c r="M738" s="218"/>
      <c r="N738" s="219"/>
      <c r="O738" s="219"/>
      <c r="P738" s="219"/>
      <c r="Q738" s="219"/>
      <c r="R738" s="219"/>
      <c r="S738" s="219"/>
      <c r="T738" s="220"/>
      <c r="AT738" s="214" t="s">
        <v>532</v>
      </c>
      <c r="AU738" s="214" t="s">
        <v>89</v>
      </c>
      <c r="AV738" s="16" t="s">
        <v>530</v>
      </c>
      <c r="AW738" s="16" t="s">
        <v>30</v>
      </c>
      <c r="AX738" s="16" t="s">
        <v>83</v>
      </c>
      <c r="AY738" s="214" t="s">
        <v>524</v>
      </c>
    </row>
    <row r="739" spans="1:65" s="2" customFormat="1" ht="21.75" customHeight="1">
      <c r="A739" s="35"/>
      <c r="B739" s="144"/>
      <c r="C739" s="176" t="s">
        <v>984</v>
      </c>
      <c r="D739" s="176" t="s">
        <v>526</v>
      </c>
      <c r="E739" s="177" t="s">
        <v>2568</v>
      </c>
      <c r="F739" s="178" t="s">
        <v>2569</v>
      </c>
      <c r="G739" s="179" t="s">
        <v>529</v>
      </c>
      <c r="H739" s="180">
        <v>10.672000000000001</v>
      </c>
      <c r="I739" s="181"/>
      <c r="J739" s="180">
        <f>ROUND(I739*H739,3)</f>
        <v>0</v>
      </c>
      <c r="K739" s="182"/>
      <c r="L739" s="36"/>
      <c r="M739" s="183" t="s">
        <v>1</v>
      </c>
      <c r="N739" s="184" t="s">
        <v>42</v>
      </c>
      <c r="O739" s="61"/>
      <c r="P739" s="185">
        <f>O739*H739</f>
        <v>0</v>
      </c>
      <c r="Q739" s="185">
        <v>0</v>
      </c>
      <c r="R739" s="185">
        <f>Q739*H739</f>
        <v>0</v>
      </c>
      <c r="S739" s="185">
        <v>2.5000000000000001E-2</v>
      </c>
      <c r="T739" s="186">
        <f>S739*H739</f>
        <v>0.26680000000000004</v>
      </c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R739" s="187" t="s">
        <v>530</v>
      </c>
      <c r="AT739" s="187" t="s">
        <v>526</v>
      </c>
      <c r="AU739" s="187" t="s">
        <v>89</v>
      </c>
      <c r="AY739" s="18" t="s">
        <v>524</v>
      </c>
      <c r="BE739" s="105">
        <f>IF(N739="základná",J739,0)</f>
        <v>0</v>
      </c>
      <c r="BF739" s="105">
        <f>IF(N739="znížená",J739,0)</f>
        <v>0</v>
      </c>
      <c r="BG739" s="105">
        <f>IF(N739="zákl. prenesená",J739,0)</f>
        <v>0</v>
      </c>
      <c r="BH739" s="105">
        <f>IF(N739="zníž. prenesená",J739,0)</f>
        <v>0</v>
      </c>
      <c r="BI739" s="105">
        <f>IF(N739="nulová",J739,0)</f>
        <v>0</v>
      </c>
      <c r="BJ739" s="18" t="s">
        <v>89</v>
      </c>
      <c r="BK739" s="188">
        <f>ROUND(I739*H739,3)</f>
        <v>0</v>
      </c>
      <c r="BL739" s="18" t="s">
        <v>530</v>
      </c>
      <c r="BM739" s="187" t="s">
        <v>2570</v>
      </c>
    </row>
    <row r="740" spans="1:65" s="14" customFormat="1">
      <c r="B740" s="198"/>
      <c r="D740" s="190" t="s">
        <v>532</v>
      </c>
      <c r="E740" s="199" t="s">
        <v>1</v>
      </c>
      <c r="F740" s="200" t="s">
        <v>2534</v>
      </c>
      <c r="H740" s="199" t="s">
        <v>1</v>
      </c>
      <c r="I740" s="201"/>
      <c r="L740" s="198"/>
      <c r="M740" s="202"/>
      <c r="N740" s="203"/>
      <c r="O740" s="203"/>
      <c r="P740" s="203"/>
      <c r="Q740" s="203"/>
      <c r="R740" s="203"/>
      <c r="S740" s="203"/>
      <c r="T740" s="204"/>
      <c r="AT740" s="199" t="s">
        <v>532</v>
      </c>
      <c r="AU740" s="199" t="s">
        <v>89</v>
      </c>
      <c r="AV740" s="14" t="s">
        <v>83</v>
      </c>
      <c r="AW740" s="14" t="s">
        <v>30</v>
      </c>
      <c r="AX740" s="14" t="s">
        <v>76</v>
      </c>
      <c r="AY740" s="199" t="s">
        <v>524</v>
      </c>
    </row>
    <row r="741" spans="1:65" s="14" customFormat="1">
      <c r="B741" s="198"/>
      <c r="D741" s="190" t="s">
        <v>532</v>
      </c>
      <c r="E741" s="199" t="s">
        <v>1</v>
      </c>
      <c r="F741" s="200" t="s">
        <v>2571</v>
      </c>
      <c r="H741" s="199" t="s">
        <v>1</v>
      </c>
      <c r="I741" s="201"/>
      <c r="L741" s="198"/>
      <c r="M741" s="202"/>
      <c r="N741" s="203"/>
      <c r="O741" s="203"/>
      <c r="P741" s="203"/>
      <c r="Q741" s="203"/>
      <c r="R741" s="203"/>
      <c r="S741" s="203"/>
      <c r="T741" s="204"/>
      <c r="AT741" s="199" t="s">
        <v>532</v>
      </c>
      <c r="AU741" s="199" t="s">
        <v>89</v>
      </c>
      <c r="AV741" s="14" t="s">
        <v>83</v>
      </c>
      <c r="AW741" s="14" t="s">
        <v>30</v>
      </c>
      <c r="AX741" s="14" t="s">
        <v>76</v>
      </c>
      <c r="AY741" s="199" t="s">
        <v>524</v>
      </c>
    </row>
    <row r="742" spans="1:65" s="13" customFormat="1">
      <c r="B742" s="189"/>
      <c r="D742" s="190" t="s">
        <v>532</v>
      </c>
      <c r="E742" s="191" t="s">
        <v>1</v>
      </c>
      <c r="F742" s="192" t="s">
        <v>7043</v>
      </c>
      <c r="H742" s="193">
        <v>10.672000000000001</v>
      </c>
      <c r="I742" s="194"/>
      <c r="L742" s="189"/>
      <c r="M742" s="195"/>
      <c r="N742" s="196"/>
      <c r="O742" s="196"/>
      <c r="P742" s="196"/>
      <c r="Q742" s="196"/>
      <c r="R742" s="196"/>
      <c r="S742" s="196"/>
      <c r="T742" s="197"/>
      <c r="AT742" s="191" t="s">
        <v>532</v>
      </c>
      <c r="AU742" s="191" t="s">
        <v>89</v>
      </c>
      <c r="AV742" s="13" t="s">
        <v>89</v>
      </c>
      <c r="AW742" s="13" t="s">
        <v>30</v>
      </c>
      <c r="AX742" s="13" t="s">
        <v>76</v>
      </c>
      <c r="AY742" s="191" t="s">
        <v>524</v>
      </c>
    </row>
    <row r="743" spans="1:65" s="15" customFormat="1">
      <c r="B743" s="205"/>
      <c r="D743" s="190" t="s">
        <v>532</v>
      </c>
      <c r="E743" s="206" t="s">
        <v>1</v>
      </c>
      <c r="F743" s="207" t="s">
        <v>589</v>
      </c>
      <c r="H743" s="208">
        <v>10.672000000000001</v>
      </c>
      <c r="I743" s="209"/>
      <c r="L743" s="205"/>
      <c r="M743" s="210"/>
      <c r="N743" s="211"/>
      <c r="O743" s="211"/>
      <c r="P743" s="211"/>
      <c r="Q743" s="211"/>
      <c r="R743" s="211"/>
      <c r="S743" s="211"/>
      <c r="T743" s="212"/>
      <c r="AT743" s="206" t="s">
        <v>532</v>
      </c>
      <c r="AU743" s="206" t="s">
        <v>89</v>
      </c>
      <c r="AV743" s="15" t="s">
        <v>537</v>
      </c>
      <c r="AW743" s="15" t="s">
        <v>30</v>
      </c>
      <c r="AX743" s="15" t="s">
        <v>76</v>
      </c>
      <c r="AY743" s="206" t="s">
        <v>524</v>
      </c>
    </row>
    <row r="744" spans="1:65" s="16" customFormat="1">
      <c r="B744" s="213"/>
      <c r="D744" s="190" t="s">
        <v>532</v>
      </c>
      <c r="E744" s="214" t="s">
        <v>1</v>
      </c>
      <c r="F744" s="215" t="s">
        <v>590</v>
      </c>
      <c r="H744" s="216">
        <v>10.672000000000001</v>
      </c>
      <c r="I744" s="217"/>
      <c r="L744" s="213"/>
      <c r="M744" s="218"/>
      <c r="N744" s="219"/>
      <c r="O744" s="219"/>
      <c r="P744" s="219"/>
      <c r="Q744" s="219"/>
      <c r="R744" s="219"/>
      <c r="S744" s="219"/>
      <c r="T744" s="220"/>
      <c r="AT744" s="214" t="s">
        <v>532</v>
      </c>
      <c r="AU744" s="214" t="s">
        <v>89</v>
      </c>
      <c r="AV744" s="16" t="s">
        <v>530</v>
      </c>
      <c r="AW744" s="16" t="s">
        <v>30</v>
      </c>
      <c r="AX744" s="16" t="s">
        <v>83</v>
      </c>
      <c r="AY744" s="214" t="s">
        <v>524</v>
      </c>
    </row>
    <row r="745" spans="1:65" s="2" customFormat="1" ht="21.75" customHeight="1">
      <c r="A745" s="35"/>
      <c r="B745" s="144"/>
      <c r="C745" s="176" t="s">
        <v>988</v>
      </c>
      <c r="D745" s="176" t="s">
        <v>526</v>
      </c>
      <c r="E745" s="177" t="s">
        <v>2607</v>
      </c>
      <c r="F745" s="178" t="s">
        <v>2608</v>
      </c>
      <c r="G745" s="179" t="s">
        <v>574</v>
      </c>
      <c r="H745" s="180">
        <v>0.69</v>
      </c>
      <c r="I745" s="181"/>
      <c r="J745" s="180">
        <f>ROUND(I745*H745,3)</f>
        <v>0</v>
      </c>
      <c r="K745" s="182"/>
      <c r="L745" s="36"/>
      <c r="M745" s="183" t="s">
        <v>1</v>
      </c>
      <c r="N745" s="184" t="s">
        <v>42</v>
      </c>
      <c r="O745" s="61"/>
      <c r="P745" s="185">
        <f>O745*H745</f>
        <v>0</v>
      </c>
      <c r="Q745" s="185">
        <v>0</v>
      </c>
      <c r="R745" s="185">
        <f>Q745*H745</f>
        <v>0</v>
      </c>
      <c r="S745" s="185">
        <v>1.5</v>
      </c>
      <c r="T745" s="186">
        <f>S745*H745</f>
        <v>1.0349999999999999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87" t="s">
        <v>530</v>
      </c>
      <c r="AT745" s="187" t="s">
        <v>526</v>
      </c>
      <c r="AU745" s="187" t="s">
        <v>89</v>
      </c>
      <c r="AY745" s="18" t="s">
        <v>524</v>
      </c>
      <c r="BE745" s="105">
        <f>IF(N745="základná",J745,0)</f>
        <v>0</v>
      </c>
      <c r="BF745" s="105">
        <f>IF(N745="znížená",J745,0)</f>
        <v>0</v>
      </c>
      <c r="BG745" s="105">
        <f>IF(N745="zákl. prenesená",J745,0)</f>
        <v>0</v>
      </c>
      <c r="BH745" s="105">
        <f>IF(N745="zníž. prenesená",J745,0)</f>
        <v>0</v>
      </c>
      <c r="BI745" s="105">
        <f>IF(N745="nulová",J745,0)</f>
        <v>0</v>
      </c>
      <c r="BJ745" s="18" t="s">
        <v>89</v>
      </c>
      <c r="BK745" s="188">
        <f>ROUND(I745*H745,3)</f>
        <v>0</v>
      </c>
      <c r="BL745" s="18" t="s">
        <v>530</v>
      </c>
      <c r="BM745" s="187" t="s">
        <v>2609</v>
      </c>
    </row>
    <row r="746" spans="1:65" s="14" customFormat="1">
      <c r="B746" s="198"/>
      <c r="D746" s="190" t="s">
        <v>532</v>
      </c>
      <c r="E746" s="199" t="s">
        <v>1</v>
      </c>
      <c r="F746" s="200" t="s">
        <v>2599</v>
      </c>
      <c r="H746" s="199" t="s">
        <v>1</v>
      </c>
      <c r="I746" s="201"/>
      <c r="L746" s="198"/>
      <c r="M746" s="202"/>
      <c r="N746" s="203"/>
      <c r="O746" s="203"/>
      <c r="P746" s="203"/>
      <c r="Q746" s="203"/>
      <c r="R746" s="203"/>
      <c r="S746" s="203"/>
      <c r="T746" s="204"/>
      <c r="AT746" s="199" t="s">
        <v>532</v>
      </c>
      <c r="AU746" s="199" t="s">
        <v>89</v>
      </c>
      <c r="AV746" s="14" t="s">
        <v>83</v>
      </c>
      <c r="AW746" s="14" t="s">
        <v>30</v>
      </c>
      <c r="AX746" s="14" t="s">
        <v>76</v>
      </c>
      <c r="AY746" s="199" t="s">
        <v>524</v>
      </c>
    </row>
    <row r="747" spans="1:65" s="14" customFormat="1">
      <c r="B747" s="198"/>
      <c r="D747" s="190" t="s">
        <v>532</v>
      </c>
      <c r="E747" s="199" t="s">
        <v>1</v>
      </c>
      <c r="F747" s="200" t="s">
        <v>4836</v>
      </c>
      <c r="H747" s="199" t="s">
        <v>1</v>
      </c>
      <c r="I747" s="201"/>
      <c r="L747" s="198"/>
      <c r="M747" s="202"/>
      <c r="N747" s="203"/>
      <c r="O747" s="203"/>
      <c r="P747" s="203"/>
      <c r="Q747" s="203"/>
      <c r="R747" s="203"/>
      <c r="S747" s="203"/>
      <c r="T747" s="204"/>
      <c r="AT747" s="199" t="s">
        <v>532</v>
      </c>
      <c r="AU747" s="199" t="s">
        <v>89</v>
      </c>
      <c r="AV747" s="14" t="s">
        <v>83</v>
      </c>
      <c r="AW747" s="14" t="s">
        <v>30</v>
      </c>
      <c r="AX747" s="14" t="s">
        <v>76</v>
      </c>
      <c r="AY747" s="199" t="s">
        <v>524</v>
      </c>
    </row>
    <row r="748" spans="1:65" s="13" customFormat="1">
      <c r="B748" s="189"/>
      <c r="D748" s="190" t="s">
        <v>532</v>
      </c>
      <c r="E748" s="191" t="s">
        <v>1</v>
      </c>
      <c r="F748" s="192" t="s">
        <v>7044</v>
      </c>
      <c r="H748" s="193">
        <v>0.69</v>
      </c>
      <c r="I748" s="194"/>
      <c r="L748" s="189"/>
      <c r="M748" s="195"/>
      <c r="N748" s="196"/>
      <c r="O748" s="196"/>
      <c r="P748" s="196"/>
      <c r="Q748" s="196"/>
      <c r="R748" s="196"/>
      <c r="S748" s="196"/>
      <c r="T748" s="197"/>
      <c r="AT748" s="191" t="s">
        <v>532</v>
      </c>
      <c r="AU748" s="191" t="s">
        <v>89</v>
      </c>
      <c r="AV748" s="13" t="s">
        <v>89</v>
      </c>
      <c r="AW748" s="13" t="s">
        <v>30</v>
      </c>
      <c r="AX748" s="13" t="s">
        <v>76</v>
      </c>
      <c r="AY748" s="191" t="s">
        <v>524</v>
      </c>
    </row>
    <row r="749" spans="1:65" s="15" customFormat="1">
      <c r="B749" s="205"/>
      <c r="D749" s="190" t="s">
        <v>532</v>
      </c>
      <c r="E749" s="206" t="s">
        <v>1</v>
      </c>
      <c r="F749" s="207" t="s">
        <v>589</v>
      </c>
      <c r="H749" s="208">
        <v>0.69</v>
      </c>
      <c r="I749" s="209"/>
      <c r="L749" s="205"/>
      <c r="M749" s="210"/>
      <c r="N749" s="211"/>
      <c r="O749" s="211"/>
      <c r="P749" s="211"/>
      <c r="Q749" s="211"/>
      <c r="R749" s="211"/>
      <c r="S749" s="211"/>
      <c r="T749" s="212"/>
      <c r="AT749" s="206" t="s">
        <v>532</v>
      </c>
      <c r="AU749" s="206" t="s">
        <v>89</v>
      </c>
      <c r="AV749" s="15" t="s">
        <v>537</v>
      </c>
      <c r="AW749" s="15" t="s">
        <v>30</v>
      </c>
      <c r="AX749" s="15" t="s">
        <v>76</v>
      </c>
      <c r="AY749" s="206" t="s">
        <v>524</v>
      </c>
    </row>
    <row r="750" spans="1:65" s="16" customFormat="1">
      <c r="B750" s="213"/>
      <c r="D750" s="190" t="s">
        <v>532</v>
      </c>
      <c r="E750" s="214" t="s">
        <v>1</v>
      </c>
      <c r="F750" s="215" t="s">
        <v>590</v>
      </c>
      <c r="H750" s="216">
        <v>0.69</v>
      </c>
      <c r="I750" s="217"/>
      <c r="L750" s="213"/>
      <c r="M750" s="218"/>
      <c r="N750" s="219"/>
      <c r="O750" s="219"/>
      <c r="P750" s="219"/>
      <c r="Q750" s="219"/>
      <c r="R750" s="219"/>
      <c r="S750" s="219"/>
      <c r="T750" s="220"/>
      <c r="AT750" s="214" t="s">
        <v>532</v>
      </c>
      <c r="AU750" s="214" t="s">
        <v>89</v>
      </c>
      <c r="AV750" s="16" t="s">
        <v>530</v>
      </c>
      <c r="AW750" s="16" t="s">
        <v>30</v>
      </c>
      <c r="AX750" s="16" t="s">
        <v>83</v>
      </c>
      <c r="AY750" s="214" t="s">
        <v>524</v>
      </c>
    </row>
    <row r="751" spans="1:65" s="2" customFormat="1" ht="21.75" customHeight="1">
      <c r="A751" s="35"/>
      <c r="B751" s="144"/>
      <c r="C751" s="176" t="s">
        <v>993</v>
      </c>
      <c r="D751" s="176" t="s">
        <v>526</v>
      </c>
      <c r="E751" s="177" t="s">
        <v>7045</v>
      </c>
      <c r="F751" s="178" t="s">
        <v>7046</v>
      </c>
      <c r="G751" s="179" t="s">
        <v>574</v>
      </c>
      <c r="H751" s="180">
        <v>8.6999999999999994E-2</v>
      </c>
      <c r="I751" s="181"/>
      <c r="J751" s="180">
        <f>ROUND(I751*H751,3)</f>
        <v>0</v>
      </c>
      <c r="K751" s="182"/>
      <c r="L751" s="36"/>
      <c r="M751" s="183" t="s">
        <v>1</v>
      </c>
      <c r="N751" s="184" t="s">
        <v>42</v>
      </c>
      <c r="O751" s="61"/>
      <c r="P751" s="185">
        <f>O751*H751</f>
        <v>0</v>
      </c>
      <c r="Q751" s="185">
        <v>0</v>
      </c>
      <c r="R751" s="185">
        <f>Q751*H751</f>
        <v>0</v>
      </c>
      <c r="S751" s="185">
        <v>1.2</v>
      </c>
      <c r="T751" s="186">
        <f>S751*H751</f>
        <v>0.10439999999999999</v>
      </c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R751" s="187" t="s">
        <v>530</v>
      </c>
      <c r="AT751" s="187" t="s">
        <v>526</v>
      </c>
      <c r="AU751" s="187" t="s">
        <v>89</v>
      </c>
      <c r="AY751" s="18" t="s">
        <v>524</v>
      </c>
      <c r="BE751" s="105">
        <f>IF(N751="základná",J751,0)</f>
        <v>0</v>
      </c>
      <c r="BF751" s="105">
        <f>IF(N751="znížená",J751,0)</f>
        <v>0</v>
      </c>
      <c r="BG751" s="105">
        <f>IF(N751="zákl. prenesená",J751,0)</f>
        <v>0</v>
      </c>
      <c r="BH751" s="105">
        <f>IF(N751="zníž. prenesená",J751,0)</f>
        <v>0</v>
      </c>
      <c r="BI751" s="105">
        <f>IF(N751="nulová",J751,0)</f>
        <v>0</v>
      </c>
      <c r="BJ751" s="18" t="s">
        <v>89</v>
      </c>
      <c r="BK751" s="188">
        <f>ROUND(I751*H751,3)</f>
        <v>0</v>
      </c>
      <c r="BL751" s="18" t="s">
        <v>530</v>
      </c>
      <c r="BM751" s="187" t="s">
        <v>7047</v>
      </c>
    </row>
    <row r="752" spans="1:65" s="14" customFormat="1">
      <c r="B752" s="198"/>
      <c r="D752" s="190" t="s">
        <v>532</v>
      </c>
      <c r="E752" s="199" t="s">
        <v>1</v>
      </c>
      <c r="F752" s="200" t="s">
        <v>2571</v>
      </c>
      <c r="H752" s="199" t="s">
        <v>1</v>
      </c>
      <c r="I752" s="201"/>
      <c r="L752" s="198"/>
      <c r="M752" s="202"/>
      <c r="N752" s="203"/>
      <c r="O752" s="203"/>
      <c r="P752" s="203"/>
      <c r="Q752" s="203"/>
      <c r="R752" s="203"/>
      <c r="S752" s="203"/>
      <c r="T752" s="204"/>
      <c r="AT752" s="199" t="s">
        <v>532</v>
      </c>
      <c r="AU752" s="199" t="s">
        <v>89</v>
      </c>
      <c r="AV752" s="14" t="s">
        <v>83</v>
      </c>
      <c r="AW752" s="14" t="s">
        <v>30</v>
      </c>
      <c r="AX752" s="14" t="s">
        <v>76</v>
      </c>
      <c r="AY752" s="199" t="s">
        <v>524</v>
      </c>
    </row>
    <row r="753" spans="1:65" s="14" customFormat="1">
      <c r="B753" s="198"/>
      <c r="D753" s="190" t="s">
        <v>532</v>
      </c>
      <c r="E753" s="199" t="s">
        <v>1</v>
      </c>
      <c r="F753" s="200" t="s">
        <v>1673</v>
      </c>
      <c r="H753" s="199" t="s">
        <v>1</v>
      </c>
      <c r="I753" s="201"/>
      <c r="L753" s="198"/>
      <c r="M753" s="202"/>
      <c r="N753" s="203"/>
      <c r="O753" s="203"/>
      <c r="P753" s="203"/>
      <c r="Q753" s="203"/>
      <c r="R753" s="203"/>
      <c r="S753" s="203"/>
      <c r="T753" s="204"/>
      <c r="AT753" s="199" t="s">
        <v>532</v>
      </c>
      <c r="AU753" s="199" t="s">
        <v>89</v>
      </c>
      <c r="AV753" s="14" t="s">
        <v>83</v>
      </c>
      <c r="AW753" s="14" t="s">
        <v>30</v>
      </c>
      <c r="AX753" s="14" t="s">
        <v>76</v>
      </c>
      <c r="AY753" s="199" t="s">
        <v>524</v>
      </c>
    </row>
    <row r="754" spans="1:65" s="13" customFormat="1">
      <c r="B754" s="189"/>
      <c r="D754" s="190" t="s">
        <v>532</v>
      </c>
      <c r="E754" s="191" t="s">
        <v>1</v>
      </c>
      <c r="F754" s="192" t="s">
        <v>7048</v>
      </c>
      <c r="H754" s="193">
        <v>8.6999999999999994E-2</v>
      </c>
      <c r="I754" s="194"/>
      <c r="L754" s="189"/>
      <c r="M754" s="195"/>
      <c r="N754" s="196"/>
      <c r="O754" s="196"/>
      <c r="P754" s="196"/>
      <c r="Q754" s="196"/>
      <c r="R754" s="196"/>
      <c r="S754" s="196"/>
      <c r="T754" s="197"/>
      <c r="AT754" s="191" t="s">
        <v>532</v>
      </c>
      <c r="AU754" s="191" t="s">
        <v>89</v>
      </c>
      <c r="AV754" s="13" t="s">
        <v>89</v>
      </c>
      <c r="AW754" s="13" t="s">
        <v>30</v>
      </c>
      <c r="AX754" s="13" t="s">
        <v>76</v>
      </c>
      <c r="AY754" s="191" t="s">
        <v>524</v>
      </c>
    </row>
    <row r="755" spans="1:65" s="16" customFormat="1">
      <c r="B755" s="213"/>
      <c r="D755" s="190" t="s">
        <v>532</v>
      </c>
      <c r="E755" s="214" t="s">
        <v>1</v>
      </c>
      <c r="F755" s="215" t="s">
        <v>590</v>
      </c>
      <c r="H755" s="216">
        <v>8.6999999999999994E-2</v>
      </c>
      <c r="I755" s="217"/>
      <c r="L755" s="213"/>
      <c r="M755" s="218"/>
      <c r="N755" s="219"/>
      <c r="O755" s="219"/>
      <c r="P755" s="219"/>
      <c r="Q755" s="219"/>
      <c r="R755" s="219"/>
      <c r="S755" s="219"/>
      <c r="T755" s="220"/>
      <c r="AT755" s="214" t="s">
        <v>532</v>
      </c>
      <c r="AU755" s="214" t="s">
        <v>89</v>
      </c>
      <c r="AV755" s="16" t="s">
        <v>530</v>
      </c>
      <c r="AW755" s="16" t="s">
        <v>30</v>
      </c>
      <c r="AX755" s="16" t="s">
        <v>83</v>
      </c>
      <c r="AY755" s="214" t="s">
        <v>524</v>
      </c>
    </row>
    <row r="756" spans="1:65" s="2" customFormat="1" ht="21.75" customHeight="1">
      <c r="A756" s="35"/>
      <c r="B756" s="144"/>
      <c r="C756" s="176" t="s">
        <v>998</v>
      </c>
      <c r="D756" s="176" t="s">
        <v>526</v>
      </c>
      <c r="E756" s="177" t="s">
        <v>2612</v>
      </c>
      <c r="F756" s="178" t="s">
        <v>2613</v>
      </c>
      <c r="G756" s="179" t="s">
        <v>574</v>
      </c>
      <c r="H756" s="180">
        <v>0.51200000000000001</v>
      </c>
      <c r="I756" s="181"/>
      <c r="J756" s="180">
        <f>ROUND(I756*H756,3)</f>
        <v>0</v>
      </c>
      <c r="K756" s="182"/>
      <c r="L756" s="36"/>
      <c r="M756" s="183" t="s">
        <v>1</v>
      </c>
      <c r="N756" s="184" t="s">
        <v>42</v>
      </c>
      <c r="O756" s="61"/>
      <c r="P756" s="185">
        <f>O756*H756</f>
        <v>0</v>
      </c>
      <c r="Q756" s="185">
        <v>0</v>
      </c>
      <c r="R756" s="185">
        <f>Q756*H756</f>
        <v>0</v>
      </c>
      <c r="S756" s="185">
        <v>1.2</v>
      </c>
      <c r="T756" s="186">
        <f>S756*H756</f>
        <v>0.61439999999999995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87" t="s">
        <v>530</v>
      </c>
      <c r="AT756" s="187" t="s">
        <v>526</v>
      </c>
      <c r="AU756" s="187" t="s">
        <v>89</v>
      </c>
      <c r="AY756" s="18" t="s">
        <v>524</v>
      </c>
      <c r="BE756" s="105">
        <f>IF(N756="základná",J756,0)</f>
        <v>0</v>
      </c>
      <c r="BF756" s="105">
        <f>IF(N756="znížená",J756,0)</f>
        <v>0</v>
      </c>
      <c r="BG756" s="105">
        <f>IF(N756="zákl. prenesená",J756,0)</f>
        <v>0</v>
      </c>
      <c r="BH756" s="105">
        <f>IF(N756="zníž. prenesená",J756,0)</f>
        <v>0</v>
      </c>
      <c r="BI756" s="105">
        <f>IF(N756="nulová",J756,0)</f>
        <v>0</v>
      </c>
      <c r="BJ756" s="18" t="s">
        <v>89</v>
      </c>
      <c r="BK756" s="188">
        <f>ROUND(I756*H756,3)</f>
        <v>0</v>
      </c>
      <c r="BL756" s="18" t="s">
        <v>530</v>
      </c>
      <c r="BM756" s="187" t="s">
        <v>2614</v>
      </c>
    </row>
    <row r="757" spans="1:65" s="14" customFormat="1">
      <c r="B757" s="198"/>
      <c r="D757" s="190" t="s">
        <v>532</v>
      </c>
      <c r="E757" s="199" t="s">
        <v>1</v>
      </c>
      <c r="F757" s="200" t="s">
        <v>2617</v>
      </c>
      <c r="H757" s="199" t="s">
        <v>1</v>
      </c>
      <c r="I757" s="201"/>
      <c r="L757" s="198"/>
      <c r="M757" s="202"/>
      <c r="N757" s="203"/>
      <c r="O757" s="203"/>
      <c r="P757" s="203"/>
      <c r="Q757" s="203"/>
      <c r="R757" s="203"/>
      <c r="S757" s="203"/>
      <c r="T757" s="204"/>
      <c r="AT757" s="199" t="s">
        <v>532</v>
      </c>
      <c r="AU757" s="199" t="s">
        <v>89</v>
      </c>
      <c r="AV757" s="14" t="s">
        <v>83</v>
      </c>
      <c r="AW757" s="14" t="s">
        <v>30</v>
      </c>
      <c r="AX757" s="14" t="s">
        <v>76</v>
      </c>
      <c r="AY757" s="199" t="s">
        <v>524</v>
      </c>
    </row>
    <row r="758" spans="1:65" s="14" customFormat="1">
      <c r="B758" s="198"/>
      <c r="D758" s="190" t="s">
        <v>532</v>
      </c>
      <c r="E758" s="199" t="s">
        <v>1</v>
      </c>
      <c r="F758" s="200" t="s">
        <v>2571</v>
      </c>
      <c r="H758" s="199" t="s">
        <v>1</v>
      </c>
      <c r="I758" s="201"/>
      <c r="L758" s="198"/>
      <c r="M758" s="202"/>
      <c r="N758" s="203"/>
      <c r="O758" s="203"/>
      <c r="P758" s="203"/>
      <c r="Q758" s="203"/>
      <c r="R758" s="203"/>
      <c r="S758" s="203"/>
      <c r="T758" s="204"/>
      <c r="AT758" s="199" t="s">
        <v>532</v>
      </c>
      <c r="AU758" s="199" t="s">
        <v>89</v>
      </c>
      <c r="AV758" s="14" t="s">
        <v>83</v>
      </c>
      <c r="AW758" s="14" t="s">
        <v>30</v>
      </c>
      <c r="AX758" s="14" t="s">
        <v>76</v>
      </c>
      <c r="AY758" s="199" t="s">
        <v>524</v>
      </c>
    </row>
    <row r="759" spans="1:65" s="13" customFormat="1">
      <c r="B759" s="189"/>
      <c r="D759" s="190" t="s">
        <v>532</v>
      </c>
      <c r="E759" s="191" t="s">
        <v>1</v>
      </c>
      <c r="F759" s="192" t="s">
        <v>7049</v>
      </c>
      <c r="H759" s="193">
        <v>1.012</v>
      </c>
      <c r="I759" s="194"/>
      <c r="L759" s="189"/>
      <c r="M759" s="195"/>
      <c r="N759" s="196"/>
      <c r="O759" s="196"/>
      <c r="P759" s="196"/>
      <c r="Q759" s="196"/>
      <c r="R759" s="196"/>
      <c r="S759" s="196"/>
      <c r="T759" s="197"/>
      <c r="AT759" s="191" t="s">
        <v>532</v>
      </c>
      <c r="AU759" s="191" t="s">
        <v>89</v>
      </c>
      <c r="AV759" s="13" t="s">
        <v>89</v>
      </c>
      <c r="AW759" s="13" t="s">
        <v>30</v>
      </c>
      <c r="AX759" s="13" t="s">
        <v>76</v>
      </c>
      <c r="AY759" s="191" t="s">
        <v>524</v>
      </c>
    </row>
    <row r="760" spans="1:65" s="13" customFormat="1">
      <c r="B760" s="189"/>
      <c r="D760" s="190" t="s">
        <v>532</v>
      </c>
      <c r="E760" s="191" t="s">
        <v>1</v>
      </c>
      <c r="F760" s="192" t="s">
        <v>7050</v>
      </c>
      <c r="H760" s="193">
        <v>-0.5</v>
      </c>
      <c r="I760" s="194"/>
      <c r="L760" s="189"/>
      <c r="M760" s="195"/>
      <c r="N760" s="196"/>
      <c r="O760" s="196"/>
      <c r="P760" s="196"/>
      <c r="Q760" s="196"/>
      <c r="R760" s="196"/>
      <c r="S760" s="196"/>
      <c r="T760" s="197"/>
      <c r="AT760" s="191" t="s">
        <v>532</v>
      </c>
      <c r="AU760" s="191" t="s">
        <v>89</v>
      </c>
      <c r="AV760" s="13" t="s">
        <v>89</v>
      </c>
      <c r="AW760" s="13" t="s">
        <v>30</v>
      </c>
      <c r="AX760" s="13" t="s">
        <v>76</v>
      </c>
      <c r="AY760" s="191" t="s">
        <v>524</v>
      </c>
    </row>
    <row r="761" spans="1:65" s="15" customFormat="1">
      <c r="B761" s="205"/>
      <c r="D761" s="190" t="s">
        <v>532</v>
      </c>
      <c r="E761" s="206" t="s">
        <v>1</v>
      </c>
      <c r="F761" s="207" t="s">
        <v>589</v>
      </c>
      <c r="H761" s="208">
        <v>0.51200000000000001</v>
      </c>
      <c r="I761" s="209"/>
      <c r="L761" s="205"/>
      <c r="M761" s="210"/>
      <c r="N761" s="211"/>
      <c r="O761" s="211"/>
      <c r="P761" s="211"/>
      <c r="Q761" s="211"/>
      <c r="R761" s="211"/>
      <c r="S761" s="211"/>
      <c r="T761" s="212"/>
      <c r="AT761" s="206" t="s">
        <v>532</v>
      </c>
      <c r="AU761" s="206" t="s">
        <v>89</v>
      </c>
      <c r="AV761" s="15" t="s">
        <v>537</v>
      </c>
      <c r="AW761" s="15" t="s">
        <v>30</v>
      </c>
      <c r="AX761" s="15" t="s">
        <v>76</v>
      </c>
      <c r="AY761" s="206" t="s">
        <v>524</v>
      </c>
    </row>
    <row r="762" spans="1:65" s="16" customFormat="1">
      <c r="B762" s="213"/>
      <c r="D762" s="190" t="s">
        <v>532</v>
      </c>
      <c r="E762" s="214" t="s">
        <v>1</v>
      </c>
      <c r="F762" s="215" t="s">
        <v>590</v>
      </c>
      <c r="H762" s="216">
        <v>0.51200000000000001</v>
      </c>
      <c r="I762" s="217"/>
      <c r="L762" s="213"/>
      <c r="M762" s="218"/>
      <c r="N762" s="219"/>
      <c r="O762" s="219"/>
      <c r="P762" s="219"/>
      <c r="Q762" s="219"/>
      <c r="R762" s="219"/>
      <c r="S762" s="219"/>
      <c r="T762" s="220"/>
      <c r="AT762" s="214" t="s">
        <v>532</v>
      </c>
      <c r="AU762" s="214" t="s">
        <v>89</v>
      </c>
      <c r="AV762" s="16" t="s">
        <v>530</v>
      </c>
      <c r="AW762" s="16" t="s">
        <v>30</v>
      </c>
      <c r="AX762" s="16" t="s">
        <v>83</v>
      </c>
      <c r="AY762" s="214" t="s">
        <v>524</v>
      </c>
    </row>
    <row r="763" spans="1:65" s="2" customFormat="1" ht="21.75" customHeight="1">
      <c r="A763" s="35"/>
      <c r="B763" s="144"/>
      <c r="C763" s="176" t="s">
        <v>1002</v>
      </c>
      <c r="D763" s="176" t="s">
        <v>526</v>
      </c>
      <c r="E763" s="177" t="s">
        <v>2635</v>
      </c>
      <c r="F763" s="178" t="s">
        <v>2636</v>
      </c>
      <c r="G763" s="179" t="s">
        <v>980</v>
      </c>
      <c r="H763" s="180">
        <v>6.46</v>
      </c>
      <c r="I763" s="181"/>
      <c r="J763" s="180">
        <f>ROUND(I763*H763,3)</f>
        <v>0</v>
      </c>
      <c r="K763" s="182"/>
      <c r="L763" s="36"/>
      <c r="M763" s="183" t="s">
        <v>1</v>
      </c>
      <c r="N763" s="184" t="s">
        <v>42</v>
      </c>
      <c r="O763" s="61"/>
      <c r="P763" s="185">
        <f>O763*H763</f>
        <v>0</v>
      </c>
      <c r="Q763" s="185">
        <v>5.0000000000000002E-5</v>
      </c>
      <c r="R763" s="185">
        <f>Q763*H763</f>
        <v>3.2299999999999999E-4</v>
      </c>
      <c r="S763" s="185">
        <v>0</v>
      </c>
      <c r="T763" s="186">
        <f>S763*H763</f>
        <v>0</v>
      </c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R763" s="187" t="s">
        <v>530</v>
      </c>
      <c r="AT763" s="187" t="s">
        <v>526</v>
      </c>
      <c r="AU763" s="187" t="s">
        <v>89</v>
      </c>
      <c r="AY763" s="18" t="s">
        <v>524</v>
      </c>
      <c r="BE763" s="105">
        <f>IF(N763="základná",J763,0)</f>
        <v>0</v>
      </c>
      <c r="BF763" s="105">
        <f>IF(N763="znížená",J763,0)</f>
        <v>0</v>
      </c>
      <c r="BG763" s="105">
        <f>IF(N763="zákl. prenesená",J763,0)</f>
        <v>0</v>
      </c>
      <c r="BH763" s="105">
        <f>IF(N763="zníž. prenesená",J763,0)</f>
        <v>0</v>
      </c>
      <c r="BI763" s="105">
        <f>IF(N763="nulová",J763,0)</f>
        <v>0</v>
      </c>
      <c r="BJ763" s="18" t="s">
        <v>89</v>
      </c>
      <c r="BK763" s="188">
        <f>ROUND(I763*H763,3)</f>
        <v>0</v>
      </c>
      <c r="BL763" s="18" t="s">
        <v>530</v>
      </c>
      <c r="BM763" s="187" t="s">
        <v>2637</v>
      </c>
    </row>
    <row r="764" spans="1:65" s="14" customFormat="1">
      <c r="B764" s="198"/>
      <c r="D764" s="190" t="s">
        <v>532</v>
      </c>
      <c r="E764" s="199" t="s">
        <v>1</v>
      </c>
      <c r="F764" s="200" t="s">
        <v>2571</v>
      </c>
      <c r="H764" s="199" t="s">
        <v>1</v>
      </c>
      <c r="I764" s="201"/>
      <c r="L764" s="198"/>
      <c r="M764" s="202"/>
      <c r="N764" s="203"/>
      <c r="O764" s="203"/>
      <c r="P764" s="203"/>
      <c r="Q764" s="203"/>
      <c r="R764" s="203"/>
      <c r="S764" s="203"/>
      <c r="T764" s="204"/>
      <c r="AT764" s="199" t="s">
        <v>532</v>
      </c>
      <c r="AU764" s="199" t="s">
        <v>89</v>
      </c>
      <c r="AV764" s="14" t="s">
        <v>83</v>
      </c>
      <c r="AW764" s="14" t="s">
        <v>30</v>
      </c>
      <c r="AX764" s="14" t="s">
        <v>76</v>
      </c>
      <c r="AY764" s="199" t="s">
        <v>524</v>
      </c>
    </row>
    <row r="765" spans="1:65" s="13" customFormat="1">
      <c r="B765" s="189"/>
      <c r="D765" s="190" t="s">
        <v>532</v>
      </c>
      <c r="E765" s="191" t="s">
        <v>1</v>
      </c>
      <c r="F765" s="192" t="s">
        <v>7051</v>
      </c>
      <c r="H765" s="193">
        <v>2.2200000000000002</v>
      </c>
      <c r="I765" s="194"/>
      <c r="L765" s="189"/>
      <c r="M765" s="195"/>
      <c r="N765" s="196"/>
      <c r="O765" s="196"/>
      <c r="P765" s="196"/>
      <c r="Q765" s="196"/>
      <c r="R765" s="196"/>
      <c r="S765" s="196"/>
      <c r="T765" s="197"/>
      <c r="AT765" s="191" t="s">
        <v>532</v>
      </c>
      <c r="AU765" s="191" t="s">
        <v>89</v>
      </c>
      <c r="AV765" s="13" t="s">
        <v>89</v>
      </c>
      <c r="AW765" s="13" t="s">
        <v>30</v>
      </c>
      <c r="AX765" s="13" t="s">
        <v>76</v>
      </c>
      <c r="AY765" s="191" t="s">
        <v>524</v>
      </c>
    </row>
    <row r="766" spans="1:65" s="13" customFormat="1">
      <c r="B766" s="189"/>
      <c r="D766" s="190" t="s">
        <v>532</v>
      </c>
      <c r="E766" s="191" t="s">
        <v>1</v>
      </c>
      <c r="F766" s="192" t="s">
        <v>7052</v>
      </c>
      <c r="H766" s="193">
        <v>4.24</v>
      </c>
      <c r="I766" s="194"/>
      <c r="L766" s="189"/>
      <c r="M766" s="195"/>
      <c r="N766" s="196"/>
      <c r="O766" s="196"/>
      <c r="P766" s="196"/>
      <c r="Q766" s="196"/>
      <c r="R766" s="196"/>
      <c r="S766" s="196"/>
      <c r="T766" s="197"/>
      <c r="AT766" s="191" t="s">
        <v>532</v>
      </c>
      <c r="AU766" s="191" t="s">
        <v>89</v>
      </c>
      <c r="AV766" s="13" t="s">
        <v>89</v>
      </c>
      <c r="AW766" s="13" t="s">
        <v>30</v>
      </c>
      <c r="AX766" s="13" t="s">
        <v>76</v>
      </c>
      <c r="AY766" s="191" t="s">
        <v>524</v>
      </c>
    </row>
    <row r="767" spans="1:65" s="16" customFormat="1">
      <c r="B767" s="213"/>
      <c r="D767" s="190" t="s">
        <v>532</v>
      </c>
      <c r="E767" s="214" t="s">
        <v>1</v>
      </c>
      <c r="F767" s="215" t="s">
        <v>590</v>
      </c>
      <c r="H767" s="216">
        <v>6.46</v>
      </c>
      <c r="I767" s="217"/>
      <c r="L767" s="213"/>
      <c r="M767" s="218"/>
      <c r="N767" s="219"/>
      <c r="O767" s="219"/>
      <c r="P767" s="219"/>
      <c r="Q767" s="219"/>
      <c r="R767" s="219"/>
      <c r="S767" s="219"/>
      <c r="T767" s="220"/>
      <c r="AT767" s="214" t="s">
        <v>532</v>
      </c>
      <c r="AU767" s="214" t="s">
        <v>89</v>
      </c>
      <c r="AV767" s="16" t="s">
        <v>530</v>
      </c>
      <c r="AW767" s="16" t="s">
        <v>30</v>
      </c>
      <c r="AX767" s="16" t="s">
        <v>83</v>
      </c>
      <c r="AY767" s="214" t="s">
        <v>524</v>
      </c>
    </row>
    <row r="768" spans="1:65" s="2" customFormat="1" ht="44.25" customHeight="1">
      <c r="A768" s="35"/>
      <c r="B768" s="144"/>
      <c r="C768" s="176" t="s">
        <v>1006</v>
      </c>
      <c r="D768" s="176" t="s">
        <v>526</v>
      </c>
      <c r="E768" s="177" t="s">
        <v>2685</v>
      </c>
      <c r="F768" s="178" t="s">
        <v>2686</v>
      </c>
      <c r="G768" s="179" t="s">
        <v>980</v>
      </c>
      <c r="H768" s="180">
        <v>6.6</v>
      </c>
      <c r="I768" s="181"/>
      <c r="J768" s="180">
        <f>ROUND(I768*H768,3)</f>
        <v>0</v>
      </c>
      <c r="K768" s="182"/>
      <c r="L768" s="36"/>
      <c r="M768" s="183" t="s">
        <v>1</v>
      </c>
      <c r="N768" s="184" t="s">
        <v>42</v>
      </c>
      <c r="O768" s="61"/>
      <c r="P768" s="185">
        <f>O768*H768</f>
        <v>0</v>
      </c>
      <c r="Q768" s="185">
        <v>0</v>
      </c>
      <c r="R768" s="185">
        <f>Q768*H768</f>
        <v>0</v>
      </c>
      <c r="S768" s="185">
        <v>6.5000000000000002E-2</v>
      </c>
      <c r="T768" s="186">
        <f>S768*H768</f>
        <v>0.42899999999999999</v>
      </c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R768" s="187" t="s">
        <v>530</v>
      </c>
      <c r="AT768" s="187" t="s">
        <v>526</v>
      </c>
      <c r="AU768" s="187" t="s">
        <v>89</v>
      </c>
      <c r="AY768" s="18" t="s">
        <v>524</v>
      </c>
      <c r="BE768" s="105">
        <f>IF(N768="základná",J768,0)</f>
        <v>0</v>
      </c>
      <c r="BF768" s="105">
        <f>IF(N768="znížená",J768,0)</f>
        <v>0</v>
      </c>
      <c r="BG768" s="105">
        <f>IF(N768="zákl. prenesená",J768,0)</f>
        <v>0</v>
      </c>
      <c r="BH768" s="105">
        <f>IF(N768="zníž. prenesená",J768,0)</f>
        <v>0</v>
      </c>
      <c r="BI768" s="105">
        <f>IF(N768="nulová",J768,0)</f>
        <v>0</v>
      </c>
      <c r="BJ768" s="18" t="s">
        <v>89</v>
      </c>
      <c r="BK768" s="188">
        <f>ROUND(I768*H768,3)</f>
        <v>0</v>
      </c>
      <c r="BL768" s="18" t="s">
        <v>530</v>
      </c>
      <c r="BM768" s="187" t="s">
        <v>2687</v>
      </c>
    </row>
    <row r="769" spans="1:65" s="14" customFormat="1">
      <c r="B769" s="198"/>
      <c r="D769" s="190" t="s">
        <v>532</v>
      </c>
      <c r="E769" s="199" t="s">
        <v>1</v>
      </c>
      <c r="F769" s="200" t="s">
        <v>4836</v>
      </c>
      <c r="H769" s="199" t="s">
        <v>1</v>
      </c>
      <c r="I769" s="201"/>
      <c r="L769" s="198"/>
      <c r="M769" s="202"/>
      <c r="N769" s="203"/>
      <c r="O769" s="203"/>
      <c r="P769" s="203"/>
      <c r="Q769" s="203"/>
      <c r="R769" s="203"/>
      <c r="S769" s="203"/>
      <c r="T769" s="204"/>
      <c r="AT769" s="199" t="s">
        <v>532</v>
      </c>
      <c r="AU769" s="199" t="s">
        <v>89</v>
      </c>
      <c r="AV769" s="14" t="s">
        <v>83</v>
      </c>
      <c r="AW769" s="14" t="s">
        <v>30</v>
      </c>
      <c r="AX769" s="14" t="s">
        <v>76</v>
      </c>
      <c r="AY769" s="199" t="s">
        <v>524</v>
      </c>
    </row>
    <row r="770" spans="1:65" s="13" customFormat="1">
      <c r="B770" s="189"/>
      <c r="D770" s="190" t="s">
        <v>532</v>
      </c>
      <c r="E770" s="191" t="s">
        <v>1</v>
      </c>
      <c r="F770" s="192" t="s">
        <v>7053</v>
      </c>
      <c r="H770" s="193">
        <v>4</v>
      </c>
      <c r="I770" s="194"/>
      <c r="L770" s="189"/>
      <c r="M770" s="195"/>
      <c r="N770" s="196"/>
      <c r="O770" s="196"/>
      <c r="P770" s="196"/>
      <c r="Q770" s="196"/>
      <c r="R770" s="196"/>
      <c r="S770" s="196"/>
      <c r="T770" s="197"/>
      <c r="AT770" s="191" t="s">
        <v>532</v>
      </c>
      <c r="AU770" s="191" t="s">
        <v>89</v>
      </c>
      <c r="AV770" s="13" t="s">
        <v>89</v>
      </c>
      <c r="AW770" s="13" t="s">
        <v>30</v>
      </c>
      <c r="AX770" s="13" t="s">
        <v>76</v>
      </c>
      <c r="AY770" s="191" t="s">
        <v>524</v>
      </c>
    </row>
    <row r="771" spans="1:65" s="13" customFormat="1">
      <c r="B771" s="189"/>
      <c r="D771" s="190" t="s">
        <v>532</v>
      </c>
      <c r="E771" s="191" t="s">
        <v>1</v>
      </c>
      <c r="F771" s="192" t="s">
        <v>7054</v>
      </c>
      <c r="H771" s="193">
        <v>2.6</v>
      </c>
      <c r="I771" s="194"/>
      <c r="L771" s="189"/>
      <c r="M771" s="195"/>
      <c r="N771" s="196"/>
      <c r="O771" s="196"/>
      <c r="P771" s="196"/>
      <c r="Q771" s="196"/>
      <c r="R771" s="196"/>
      <c r="S771" s="196"/>
      <c r="T771" s="197"/>
      <c r="AT771" s="191" t="s">
        <v>532</v>
      </c>
      <c r="AU771" s="191" t="s">
        <v>89</v>
      </c>
      <c r="AV771" s="13" t="s">
        <v>89</v>
      </c>
      <c r="AW771" s="13" t="s">
        <v>30</v>
      </c>
      <c r="AX771" s="13" t="s">
        <v>76</v>
      </c>
      <c r="AY771" s="191" t="s">
        <v>524</v>
      </c>
    </row>
    <row r="772" spans="1:65" s="16" customFormat="1">
      <c r="B772" s="213"/>
      <c r="D772" s="190" t="s">
        <v>532</v>
      </c>
      <c r="E772" s="214" t="s">
        <v>1</v>
      </c>
      <c r="F772" s="215" t="s">
        <v>590</v>
      </c>
      <c r="H772" s="216">
        <v>6.6</v>
      </c>
      <c r="I772" s="217"/>
      <c r="L772" s="213"/>
      <c r="M772" s="218"/>
      <c r="N772" s="219"/>
      <c r="O772" s="219"/>
      <c r="P772" s="219"/>
      <c r="Q772" s="219"/>
      <c r="R772" s="219"/>
      <c r="S772" s="219"/>
      <c r="T772" s="220"/>
      <c r="AT772" s="214" t="s">
        <v>532</v>
      </c>
      <c r="AU772" s="214" t="s">
        <v>89</v>
      </c>
      <c r="AV772" s="16" t="s">
        <v>530</v>
      </c>
      <c r="AW772" s="16" t="s">
        <v>30</v>
      </c>
      <c r="AX772" s="16" t="s">
        <v>83</v>
      </c>
      <c r="AY772" s="214" t="s">
        <v>524</v>
      </c>
    </row>
    <row r="773" spans="1:65" s="2" customFormat="1" ht="21.75" customHeight="1">
      <c r="A773" s="35"/>
      <c r="B773" s="144"/>
      <c r="C773" s="176" t="s">
        <v>1010</v>
      </c>
      <c r="D773" s="176" t="s">
        <v>526</v>
      </c>
      <c r="E773" s="177" t="s">
        <v>2709</v>
      </c>
      <c r="F773" s="178" t="s">
        <v>181</v>
      </c>
      <c r="G773" s="179" t="s">
        <v>980</v>
      </c>
      <c r="H773" s="180">
        <v>31.864999999999998</v>
      </c>
      <c r="I773" s="181"/>
      <c r="J773" s="180">
        <f>ROUND(I773*H773,3)</f>
        <v>0</v>
      </c>
      <c r="K773" s="182"/>
      <c r="L773" s="36"/>
      <c r="M773" s="183" t="s">
        <v>1</v>
      </c>
      <c r="N773" s="184" t="s">
        <v>42</v>
      </c>
      <c r="O773" s="61"/>
      <c r="P773" s="185">
        <f>O773*H773</f>
        <v>0</v>
      </c>
      <c r="Q773" s="185">
        <v>0</v>
      </c>
      <c r="R773" s="185">
        <f>Q773*H773</f>
        <v>0</v>
      </c>
      <c r="S773" s="185">
        <v>3.3000000000000002E-2</v>
      </c>
      <c r="T773" s="186">
        <f>S773*H773</f>
        <v>1.051545</v>
      </c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R773" s="187" t="s">
        <v>530</v>
      </c>
      <c r="AT773" s="187" t="s">
        <v>526</v>
      </c>
      <c r="AU773" s="187" t="s">
        <v>89</v>
      </c>
      <c r="AY773" s="18" t="s">
        <v>524</v>
      </c>
      <c r="BE773" s="105">
        <f>IF(N773="základná",J773,0)</f>
        <v>0</v>
      </c>
      <c r="BF773" s="105">
        <f>IF(N773="znížená",J773,0)</f>
        <v>0</v>
      </c>
      <c r="BG773" s="105">
        <f>IF(N773="zákl. prenesená",J773,0)</f>
        <v>0</v>
      </c>
      <c r="BH773" s="105">
        <f>IF(N773="zníž. prenesená",J773,0)</f>
        <v>0</v>
      </c>
      <c r="BI773" s="105">
        <f>IF(N773="nulová",J773,0)</f>
        <v>0</v>
      </c>
      <c r="BJ773" s="18" t="s">
        <v>89</v>
      </c>
      <c r="BK773" s="188">
        <f>ROUND(I773*H773,3)</f>
        <v>0</v>
      </c>
      <c r="BL773" s="18" t="s">
        <v>530</v>
      </c>
      <c r="BM773" s="187" t="s">
        <v>2710</v>
      </c>
    </row>
    <row r="774" spans="1:65" s="14" customFormat="1">
      <c r="B774" s="198"/>
      <c r="D774" s="190" t="s">
        <v>532</v>
      </c>
      <c r="E774" s="199" t="s">
        <v>1</v>
      </c>
      <c r="F774" s="200" t="s">
        <v>576</v>
      </c>
      <c r="H774" s="199" t="s">
        <v>1</v>
      </c>
      <c r="I774" s="201"/>
      <c r="L774" s="198"/>
      <c r="M774" s="202"/>
      <c r="N774" s="203"/>
      <c r="O774" s="203"/>
      <c r="P774" s="203"/>
      <c r="Q774" s="203"/>
      <c r="R774" s="203"/>
      <c r="S774" s="203"/>
      <c r="T774" s="204"/>
      <c r="AT774" s="199" t="s">
        <v>532</v>
      </c>
      <c r="AU774" s="199" t="s">
        <v>89</v>
      </c>
      <c r="AV774" s="14" t="s">
        <v>83</v>
      </c>
      <c r="AW774" s="14" t="s">
        <v>30</v>
      </c>
      <c r="AX774" s="14" t="s">
        <v>76</v>
      </c>
      <c r="AY774" s="199" t="s">
        <v>524</v>
      </c>
    </row>
    <row r="775" spans="1:65" s="14" customFormat="1">
      <c r="B775" s="198"/>
      <c r="D775" s="190" t="s">
        <v>532</v>
      </c>
      <c r="E775" s="199" t="s">
        <v>1</v>
      </c>
      <c r="F775" s="200" t="s">
        <v>4836</v>
      </c>
      <c r="H775" s="199" t="s">
        <v>1</v>
      </c>
      <c r="I775" s="201"/>
      <c r="L775" s="198"/>
      <c r="M775" s="202"/>
      <c r="N775" s="203"/>
      <c r="O775" s="203"/>
      <c r="P775" s="203"/>
      <c r="Q775" s="203"/>
      <c r="R775" s="203"/>
      <c r="S775" s="203"/>
      <c r="T775" s="204"/>
      <c r="AT775" s="199" t="s">
        <v>532</v>
      </c>
      <c r="AU775" s="199" t="s">
        <v>89</v>
      </c>
      <c r="AV775" s="14" t="s">
        <v>83</v>
      </c>
      <c r="AW775" s="14" t="s">
        <v>30</v>
      </c>
      <c r="AX775" s="14" t="s">
        <v>76</v>
      </c>
      <c r="AY775" s="199" t="s">
        <v>524</v>
      </c>
    </row>
    <row r="776" spans="1:65" s="13" customFormat="1">
      <c r="B776" s="189"/>
      <c r="D776" s="190" t="s">
        <v>532</v>
      </c>
      <c r="E776" s="191" t="s">
        <v>1</v>
      </c>
      <c r="F776" s="192" t="s">
        <v>7055</v>
      </c>
      <c r="H776" s="193">
        <v>4.6550000000000002</v>
      </c>
      <c r="I776" s="194"/>
      <c r="L776" s="189"/>
      <c r="M776" s="195"/>
      <c r="N776" s="196"/>
      <c r="O776" s="196"/>
      <c r="P776" s="196"/>
      <c r="Q776" s="196"/>
      <c r="R776" s="196"/>
      <c r="S776" s="196"/>
      <c r="T776" s="197"/>
      <c r="AT776" s="191" t="s">
        <v>532</v>
      </c>
      <c r="AU776" s="191" t="s">
        <v>89</v>
      </c>
      <c r="AV776" s="13" t="s">
        <v>89</v>
      </c>
      <c r="AW776" s="13" t="s">
        <v>30</v>
      </c>
      <c r="AX776" s="13" t="s">
        <v>76</v>
      </c>
      <c r="AY776" s="191" t="s">
        <v>524</v>
      </c>
    </row>
    <row r="777" spans="1:65" s="13" customFormat="1">
      <c r="B777" s="189"/>
      <c r="D777" s="190" t="s">
        <v>532</v>
      </c>
      <c r="E777" s="191" t="s">
        <v>1</v>
      </c>
      <c r="F777" s="192" t="s">
        <v>7056</v>
      </c>
      <c r="H777" s="193">
        <v>3.34</v>
      </c>
      <c r="I777" s="194"/>
      <c r="L777" s="189"/>
      <c r="M777" s="195"/>
      <c r="N777" s="196"/>
      <c r="O777" s="196"/>
      <c r="P777" s="196"/>
      <c r="Q777" s="196"/>
      <c r="R777" s="196"/>
      <c r="S777" s="196"/>
      <c r="T777" s="197"/>
      <c r="AT777" s="191" t="s">
        <v>532</v>
      </c>
      <c r="AU777" s="191" t="s">
        <v>89</v>
      </c>
      <c r="AV777" s="13" t="s">
        <v>89</v>
      </c>
      <c r="AW777" s="13" t="s">
        <v>30</v>
      </c>
      <c r="AX777" s="13" t="s">
        <v>76</v>
      </c>
      <c r="AY777" s="191" t="s">
        <v>524</v>
      </c>
    </row>
    <row r="778" spans="1:65" s="13" customFormat="1">
      <c r="B778" s="189"/>
      <c r="D778" s="190" t="s">
        <v>532</v>
      </c>
      <c r="E778" s="191" t="s">
        <v>1</v>
      </c>
      <c r="F778" s="192" t="s">
        <v>7057</v>
      </c>
      <c r="H778" s="193">
        <v>10.055</v>
      </c>
      <c r="I778" s="194"/>
      <c r="L778" s="189"/>
      <c r="M778" s="195"/>
      <c r="N778" s="196"/>
      <c r="O778" s="196"/>
      <c r="P778" s="196"/>
      <c r="Q778" s="196"/>
      <c r="R778" s="196"/>
      <c r="S778" s="196"/>
      <c r="T778" s="197"/>
      <c r="AT778" s="191" t="s">
        <v>532</v>
      </c>
      <c r="AU778" s="191" t="s">
        <v>89</v>
      </c>
      <c r="AV778" s="13" t="s">
        <v>89</v>
      </c>
      <c r="AW778" s="13" t="s">
        <v>30</v>
      </c>
      <c r="AX778" s="13" t="s">
        <v>76</v>
      </c>
      <c r="AY778" s="191" t="s">
        <v>524</v>
      </c>
    </row>
    <row r="779" spans="1:65" s="13" customFormat="1" ht="20.399999999999999">
      <c r="B779" s="189"/>
      <c r="D779" s="190" t="s">
        <v>532</v>
      </c>
      <c r="E779" s="191" t="s">
        <v>1</v>
      </c>
      <c r="F779" s="192" t="s">
        <v>7058</v>
      </c>
      <c r="H779" s="193">
        <v>13.815</v>
      </c>
      <c r="I779" s="194"/>
      <c r="L779" s="189"/>
      <c r="M779" s="195"/>
      <c r="N779" s="196"/>
      <c r="O779" s="196"/>
      <c r="P779" s="196"/>
      <c r="Q779" s="196"/>
      <c r="R779" s="196"/>
      <c r="S779" s="196"/>
      <c r="T779" s="197"/>
      <c r="AT779" s="191" t="s">
        <v>532</v>
      </c>
      <c r="AU779" s="191" t="s">
        <v>89</v>
      </c>
      <c r="AV779" s="13" t="s">
        <v>89</v>
      </c>
      <c r="AW779" s="13" t="s">
        <v>30</v>
      </c>
      <c r="AX779" s="13" t="s">
        <v>76</v>
      </c>
      <c r="AY779" s="191" t="s">
        <v>524</v>
      </c>
    </row>
    <row r="780" spans="1:65" s="15" customFormat="1">
      <c r="B780" s="205"/>
      <c r="D780" s="190" t="s">
        <v>532</v>
      </c>
      <c r="E780" s="206" t="s">
        <v>1</v>
      </c>
      <c r="F780" s="207" t="s">
        <v>589</v>
      </c>
      <c r="H780" s="208">
        <v>31.864999999999998</v>
      </c>
      <c r="I780" s="209"/>
      <c r="L780" s="205"/>
      <c r="M780" s="210"/>
      <c r="N780" s="211"/>
      <c r="O780" s="211"/>
      <c r="P780" s="211"/>
      <c r="Q780" s="211"/>
      <c r="R780" s="211"/>
      <c r="S780" s="211"/>
      <c r="T780" s="212"/>
      <c r="AT780" s="206" t="s">
        <v>532</v>
      </c>
      <c r="AU780" s="206" t="s">
        <v>89</v>
      </c>
      <c r="AV780" s="15" t="s">
        <v>537</v>
      </c>
      <c r="AW780" s="15" t="s">
        <v>30</v>
      </c>
      <c r="AX780" s="15" t="s">
        <v>76</v>
      </c>
      <c r="AY780" s="206" t="s">
        <v>524</v>
      </c>
    </row>
    <row r="781" spans="1:65" s="16" customFormat="1">
      <c r="B781" s="213"/>
      <c r="D781" s="190" t="s">
        <v>532</v>
      </c>
      <c r="E781" s="214" t="s">
        <v>180</v>
      </c>
      <c r="F781" s="215" t="s">
        <v>590</v>
      </c>
      <c r="H781" s="216">
        <v>31.864999999999998</v>
      </c>
      <c r="I781" s="217"/>
      <c r="L781" s="213"/>
      <c r="M781" s="218"/>
      <c r="N781" s="219"/>
      <c r="O781" s="219"/>
      <c r="P781" s="219"/>
      <c r="Q781" s="219"/>
      <c r="R781" s="219"/>
      <c r="S781" s="219"/>
      <c r="T781" s="220"/>
      <c r="AT781" s="214" t="s">
        <v>532</v>
      </c>
      <c r="AU781" s="214" t="s">
        <v>89</v>
      </c>
      <c r="AV781" s="16" t="s">
        <v>530</v>
      </c>
      <c r="AW781" s="16" t="s">
        <v>30</v>
      </c>
      <c r="AX781" s="16" t="s">
        <v>83</v>
      </c>
      <c r="AY781" s="214" t="s">
        <v>524</v>
      </c>
    </row>
    <row r="782" spans="1:65" s="2" customFormat="1" ht="21.75" customHeight="1">
      <c r="A782" s="35"/>
      <c r="B782" s="144"/>
      <c r="C782" s="176" t="s">
        <v>1014</v>
      </c>
      <c r="D782" s="176" t="s">
        <v>526</v>
      </c>
      <c r="E782" s="177" t="s">
        <v>2729</v>
      </c>
      <c r="F782" s="178" t="s">
        <v>185</v>
      </c>
      <c r="G782" s="179" t="s">
        <v>980</v>
      </c>
      <c r="H782" s="180">
        <v>30.734999999999999</v>
      </c>
      <c r="I782" s="181"/>
      <c r="J782" s="180">
        <f>ROUND(I782*H782,3)</f>
        <v>0</v>
      </c>
      <c r="K782" s="182"/>
      <c r="L782" s="36"/>
      <c r="M782" s="183" t="s">
        <v>1</v>
      </c>
      <c r="N782" s="184" t="s">
        <v>42</v>
      </c>
      <c r="O782" s="61"/>
      <c r="P782" s="185">
        <f>O782*H782</f>
        <v>0</v>
      </c>
      <c r="Q782" s="185">
        <v>0</v>
      </c>
      <c r="R782" s="185">
        <f>Q782*H782</f>
        <v>0</v>
      </c>
      <c r="S782" s="185">
        <v>4.5999999999999999E-2</v>
      </c>
      <c r="T782" s="186">
        <f>S782*H782</f>
        <v>1.41381</v>
      </c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R782" s="187" t="s">
        <v>530</v>
      </c>
      <c r="AT782" s="187" t="s">
        <v>526</v>
      </c>
      <c r="AU782" s="187" t="s">
        <v>89</v>
      </c>
      <c r="AY782" s="18" t="s">
        <v>524</v>
      </c>
      <c r="BE782" s="105">
        <f>IF(N782="základná",J782,0)</f>
        <v>0</v>
      </c>
      <c r="BF782" s="105">
        <f>IF(N782="znížená",J782,0)</f>
        <v>0</v>
      </c>
      <c r="BG782" s="105">
        <f>IF(N782="zákl. prenesená",J782,0)</f>
        <v>0</v>
      </c>
      <c r="BH782" s="105">
        <f>IF(N782="zníž. prenesená",J782,0)</f>
        <v>0</v>
      </c>
      <c r="BI782" s="105">
        <f>IF(N782="nulová",J782,0)</f>
        <v>0</v>
      </c>
      <c r="BJ782" s="18" t="s">
        <v>89</v>
      </c>
      <c r="BK782" s="188">
        <f>ROUND(I782*H782,3)</f>
        <v>0</v>
      </c>
      <c r="BL782" s="18" t="s">
        <v>530</v>
      </c>
      <c r="BM782" s="187" t="s">
        <v>2730</v>
      </c>
    </row>
    <row r="783" spans="1:65" s="14" customFormat="1">
      <c r="B783" s="198"/>
      <c r="D783" s="190" t="s">
        <v>532</v>
      </c>
      <c r="E783" s="199" t="s">
        <v>1</v>
      </c>
      <c r="F783" s="200" t="s">
        <v>576</v>
      </c>
      <c r="H783" s="199" t="s">
        <v>1</v>
      </c>
      <c r="I783" s="201"/>
      <c r="L783" s="198"/>
      <c r="M783" s="202"/>
      <c r="N783" s="203"/>
      <c r="O783" s="203"/>
      <c r="P783" s="203"/>
      <c r="Q783" s="203"/>
      <c r="R783" s="203"/>
      <c r="S783" s="203"/>
      <c r="T783" s="204"/>
      <c r="AT783" s="199" t="s">
        <v>532</v>
      </c>
      <c r="AU783" s="199" t="s">
        <v>89</v>
      </c>
      <c r="AV783" s="14" t="s">
        <v>83</v>
      </c>
      <c r="AW783" s="14" t="s">
        <v>30</v>
      </c>
      <c r="AX783" s="14" t="s">
        <v>76</v>
      </c>
      <c r="AY783" s="199" t="s">
        <v>524</v>
      </c>
    </row>
    <row r="784" spans="1:65" s="14" customFormat="1">
      <c r="B784" s="198"/>
      <c r="D784" s="190" t="s">
        <v>532</v>
      </c>
      <c r="E784" s="199" t="s">
        <v>1</v>
      </c>
      <c r="F784" s="200" t="s">
        <v>4836</v>
      </c>
      <c r="H784" s="199" t="s">
        <v>1</v>
      </c>
      <c r="I784" s="201"/>
      <c r="L784" s="198"/>
      <c r="M784" s="202"/>
      <c r="N784" s="203"/>
      <c r="O784" s="203"/>
      <c r="P784" s="203"/>
      <c r="Q784" s="203"/>
      <c r="R784" s="203"/>
      <c r="S784" s="203"/>
      <c r="T784" s="204"/>
      <c r="AT784" s="199" t="s">
        <v>532</v>
      </c>
      <c r="AU784" s="199" t="s">
        <v>89</v>
      </c>
      <c r="AV784" s="14" t="s">
        <v>83</v>
      </c>
      <c r="AW784" s="14" t="s">
        <v>30</v>
      </c>
      <c r="AX784" s="14" t="s">
        <v>76</v>
      </c>
      <c r="AY784" s="199" t="s">
        <v>524</v>
      </c>
    </row>
    <row r="785" spans="1:65" s="13" customFormat="1">
      <c r="B785" s="189"/>
      <c r="D785" s="190" t="s">
        <v>532</v>
      </c>
      <c r="E785" s="191" t="s">
        <v>1</v>
      </c>
      <c r="F785" s="192" t="s">
        <v>7059</v>
      </c>
      <c r="H785" s="193">
        <v>30.734999999999999</v>
      </c>
      <c r="I785" s="194"/>
      <c r="L785" s="189"/>
      <c r="M785" s="195"/>
      <c r="N785" s="196"/>
      <c r="O785" s="196"/>
      <c r="P785" s="196"/>
      <c r="Q785" s="196"/>
      <c r="R785" s="196"/>
      <c r="S785" s="196"/>
      <c r="T785" s="197"/>
      <c r="AT785" s="191" t="s">
        <v>532</v>
      </c>
      <c r="AU785" s="191" t="s">
        <v>89</v>
      </c>
      <c r="AV785" s="13" t="s">
        <v>89</v>
      </c>
      <c r="AW785" s="13" t="s">
        <v>30</v>
      </c>
      <c r="AX785" s="13" t="s">
        <v>76</v>
      </c>
      <c r="AY785" s="191" t="s">
        <v>524</v>
      </c>
    </row>
    <row r="786" spans="1:65" s="15" customFormat="1">
      <c r="B786" s="205"/>
      <c r="D786" s="190" t="s">
        <v>532</v>
      </c>
      <c r="E786" s="206" t="s">
        <v>1</v>
      </c>
      <c r="F786" s="207" t="s">
        <v>589</v>
      </c>
      <c r="H786" s="208">
        <v>30.734999999999999</v>
      </c>
      <c r="I786" s="209"/>
      <c r="L786" s="205"/>
      <c r="M786" s="210"/>
      <c r="N786" s="211"/>
      <c r="O786" s="211"/>
      <c r="P786" s="211"/>
      <c r="Q786" s="211"/>
      <c r="R786" s="211"/>
      <c r="S786" s="211"/>
      <c r="T786" s="212"/>
      <c r="AT786" s="206" t="s">
        <v>532</v>
      </c>
      <c r="AU786" s="206" t="s">
        <v>89</v>
      </c>
      <c r="AV786" s="15" t="s">
        <v>537</v>
      </c>
      <c r="AW786" s="15" t="s">
        <v>30</v>
      </c>
      <c r="AX786" s="15" t="s">
        <v>76</v>
      </c>
      <c r="AY786" s="206" t="s">
        <v>524</v>
      </c>
    </row>
    <row r="787" spans="1:65" s="16" customFormat="1">
      <c r="B787" s="213"/>
      <c r="D787" s="190" t="s">
        <v>532</v>
      </c>
      <c r="E787" s="214" t="s">
        <v>184</v>
      </c>
      <c r="F787" s="215" t="s">
        <v>590</v>
      </c>
      <c r="H787" s="216">
        <v>30.734999999999999</v>
      </c>
      <c r="I787" s="217"/>
      <c r="L787" s="213"/>
      <c r="M787" s="218"/>
      <c r="N787" s="219"/>
      <c r="O787" s="219"/>
      <c r="P787" s="219"/>
      <c r="Q787" s="219"/>
      <c r="R787" s="219"/>
      <c r="S787" s="219"/>
      <c r="T787" s="220"/>
      <c r="AT787" s="214" t="s">
        <v>532</v>
      </c>
      <c r="AU787" s="214" t="s">
        <v>89</v>
      </c>
      <c r="AV787" s="16" t="s">
        <v>530</v>
      </c>
      <c r="AW787" s="16" t="s">
        <v>30</v>
      </c>
      <c r="AX787" s="16" t="s">
        <v>83</v>
      </c>
      <c r="AY787" s="214" t="s">
        <v>524</v>
      </c>
    </row>
    <row r="788" spans="1:65" s="2" customFormat="1" ht="21.75" customHeight="1">
      <c r="A788" s="35"/>
      <c r="B788" s="144"/>
      <c r="C788" s="176" t="s">
        <v>1020</v>
      </c>
      <c r="D788" s="176" t="s">
        <v>526</v>
      </c>
      <c r="E788" s="177" t="s">
        <v>2778</v>
      </c>
      <c r="F788" s="178" t="s">
        <v>173</v>
      </c>
      <c r="G788" s="179" t="s">
        <v>980</v>
      </c>
      <c r="H788" s="180">
        <v>12.005000000000001</v>
      </c>
      <c r="I788" s="181"/>
      <c r="J788" s="180">
        <f>ROUND(I788*H788,3)</f>
        <v>0</v>
      </c>
      <c r="K788" s="182"/>
      <c r="L788" s="36"/>
      <c r="M788" s="183" t="s">
        <v>1</v>
      </c>
      <c r="N788" s="184" t="s">
        <v>42</v>
      </c>
      <c r="O788" s="61"/>
      <c r="P788" s="185">
        <f>O788*H788</f>
        <v>0</v>
      </c>
      <c r="Q788" s="185">
        <v>0</v>
      </c>
      <c r="R788" s="185">
        <f>Q788*H788</f>
        <v>0</v>
      </c>
      <c r="S788" s="185">
        <v>8.2000000000000003E-2</v>
      </c>
      <c r="T788" s="186">
        <f>S788*H788</f>
        <v>0.98441000000000012</v>
      </c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R788" s="187" t="s">
        <v>530</v>
      </c>
      <c r="AT788" s="187" t="s">
        <v>526</v>
      </c>
      <c r="AU788" s="187" t="s">
        <v>89</v>
      </c>
      <c r="AY788" s="18" t="s">
        <v>524</v>
      </c>
      <c r="BE788" s="105">
        <f>IF(N788="základná",J788,0)</f>
        <v>0</v>
      </c>
      <c r="BF788" s="105">
        <f>IF(N788="znížená",J788,0)</f>
        <v>0</v>
      </c>
      <c r="BG788" s="105">
        <f>IF(N788="zákl. prenesená",J788,0)</f>
        <v>0</v>
      </c>
      <c r="BH788" s="105">
        <f>IF(N788="zníž. prenesená",J788,0)</f>
        <v>0</v>
      </c>
      <c r="BI788" s="105">
        <f>IF(N788="nulová",J788,0)</f>
        <v>0</v>
      </c>
      <c r="BJ788" s="18" t="s">
        <v>89</v>
      </c>
      <c r="BK788" s="188">
        <f>ROUND(I788*H788,3)</f>
        <v>0</v>
      </c>
      <c r="BL788" s="18" t="s">
        <v>530</v>
      </c>
      <c r="BM788" s="187" t="s">
        <v>2779</v>
      </c>
    </row>
    <row r="789" spans="1:65" s="14" customFormat="1">
      <c r="B789" s="198"/>
      <c r="D789" s="190" t="s">
        <v>532</v>
      </c>
      <c r="E789" s="199" t="s">
        <v>1</v>
      </c>
      <c r="F789" s="200" t="s">
        <v>576</v>
      </c>
      <c r="H789" s="199" t="s">
        <v>1</v>
      </c>
      <c r="I789" s="201"/>
      <c r="L789" s="198"/>
      <c r="M789" s="202"/>
      <c r="N789" s="203"/>
      <c r="O789" s="203"/>
      <c r="P789" s="203"/>
      <c r="Q789" s="203"/>
      <c r="R789" s="203"/>
      <c r="S789" s="203"/>
      <c r="T789" s="204"/>
      <c r="AT789" s="199" t="s">
        <v>532</v>
      </c>
      <c r="AU789" s="199" t="s">
        <v>89</v>
      </c>
      <c r="AV789" s="14" t="s">
        <v>83</v>
      </c>
      <c r="AW789" s="14" t="s">
        <v>30</v>
      </c>
      <c r="AX789" s="14" t="s">
        <v>76</v>
      </c>
      <c r="AY789" s="199" t="s">
        <v>524</v>
      </c>
    </row>
    <row r="790" spans="1:65" s="14" customFormat="1">
      <c r="B790" s="198"/>
      <c r="D790" s="190" t="s">
        <v>532</v>
      </c>
      <c r="E790" s="199" t="s">
        <v>1</v>
      </c>
      <c r="F790" s="200" t="s">
        <v>4836</v>
      </c>
      <c r="H790" s="199" t="s">
        <v>1</v>
      </c>
      <c r="I790" s="201"/>
      <c r="L790" s="198"/>
      <c r="M790" s="202"/>
      <c r="N790" s="203"/>
      <c r="O790" s="203"/>
      <c r="P790" s="203"/>
      <c r="Q790" s="203"/>
      <c r="R790" s="203"/>
      <c r="S790" s="203"/>
      <c r="T790" s="204"/>
      <c r="AT790" s="199" t="s">
        <v>532</v>
      </c>
      <c r="AU790" s="199" t="s">
        <v>89</v>
      </c>
      <c r="AV790" s="14" t="s">
        <v>83</v>
      </c>
      <c r="AW790" s="14" t="s">
        <v>30</v>
      </c>
      <c r="AX790" s="14" t="s">
        <v>76</v>
      </c>
      <c r="AY790" s="199" t="s">
        <v>524</v>
      </c>
    </row>
    <row r="791" spans="1:65" s="13" customFormat="1">
      <c r="B791" s="189"/>
      <c r="D791" s="190" t="s">
        <v>532</v>
      </c>
      <c r="E791" s="191" t="s">
        <v>1</v>
      </c>
      <c r="F791" s="192" t="s">
        <v>7060</v>
      </c>
      <c r="H791" s="193">
        <v>4.2</v>
      </c>
      <c r="I791" s="194"/>
      <c r="L791" s="189"/>
      <c r="M791" s="195"/>
      <c r="N791" s="196"/>
      <c r="O791" s="196"/>
      <c r="P791" s="196"/>
      <c r="Q791" s="196"/>
      <c r="R791" s="196"/>
      <c r="S791" s="196"/>
      <c r="T791" s="197"/>
      <c r="AT791" s="191" t="s">
        <v>532</v>
      </c>
      <c r="AU791" s="191" t="s">
        <v>89</v>
      </c>
      <c r="AV791" s="13" t="s">
        <v>89</v>
      </c>
      <c r="AW791" s="13" t="s">
        <v>30</v>
      </c>
      <c r="AX791" s="13" t="s">
        <v>76</v>
      </c>
      <c r="AY791" s="191" t="s">
        <v>524</v>
      </c>
    </row>
    <row r="792" spans="1:65" s="13" customFormat="1">
      <c r="B792" s="189"/>
      <c r="D792" s="190" t="s">
        <v>532</v>
      </c>
      <c r="E792" s="191" t="s">
        <v>1</v>
      </c>
      <c r="F792" s="192" t="s">
        <v>7061</v>
      </c>
      <c r="H792" s="193">
        <v>1.72</v>
      </c>
      <c r="I792" s="194"/>
      <c r="L792" s="189"/>
      <c r="M792" s="195"/>
      <c r="N792" s="196"/>
      <c r="O792" s="196"/>
      <c r="P792" s="196"/>
      <c r="Q792" s="196"/>
      <c r="R792" s="196"/>
      <c r="S792" s="196"/>
      <c r="T792" s="197"/>
      <c r="AT792" s="191" t="s">
        <v>532</v>
      </c>
      <c r="AU792" s="191" t="s">
        <v>89</v>
      </c>
      <c r="AV792" s="13" t="s">
        <v>89</v>
      </c>
      <c r="AW792" s="13" t="s">
        <v>30</v>
      </c>
      <c r="AX792" s="13" t="s">
        <v>76</v>
      </c>
      <c r="AY792" s="191" t="s">
        <v>524</v>
      </c>
    </row>
    <row r="793" spans="1:65" s="13" customFormat="1">
      <c r="B793" s="189"/>
      <c r="D793" s="190" t="s">
        <v>532</v>
      </c>
      <c r="E793" s="191" t="s">
        <v>1</v>
      </c>
      <c r="F793" s="192" t="s">
        <v>7062</v>
      </c>
      <c r="H793" s="193">
        <v>6.085</v>
      </c>
      <c r="I793" s="194"/>
      <c r="L793" s="189"/>
      <c r="M793" s="195"/>
      <c r="N793" s="196"/>
      <c r="O793" s="196"/>
      <c r="P793" s="196"/>
      <c r="Q793" s="196"/>
      <c r="R793" s="196"/>
      <c r="S793" s="196"/>
      <c r="T793" s="197"/>
      <c r="AT793" s="191" t="s">
        <v>532</v>
      </c>
      <c r="AU793" s="191" t="s">
        <v>89</v>
      </c>
      <c r="AV793" s="13" t="s">
        <v>89</v>
      </c>
      <c r="AW793" s="13" t="s">
        <v>30</v>
      </c>
      <c r="AX793" s="13" t="s">
        <v>76</v>
      </c>
      <c r="AY793" s="191" t="s">
        <v>524</v>
      </c>
    </row>
    <row r="794" spans="1:65" s="15" customFormat="1">
      <c r="B794" s="205"/>
      <c r="D794" s="190" t="s">
        <v>532</v>
      </c>
      <c r="E794" s="206" t="s">
        <v>1</v>
      </c>
      <c r="F794" s="207" t="s">
        <v>589</v>
      </c>
      <c r="H794" s="208">
        <v>12.005000000000001</v>
      </c>
      <c r="I794" s="209"/>
      <c r="L794" s="205"/>
      <c r="M794" s="210"/>
      <c r="N794" s="211"/>
      <c r="O794" s="211"/>
      <c r="P794" s="211"/>
      <c r="Q794" s="211"/>
      <c r="R794" s="211"/>
      <c r="S794" s="211"/>
      <c r="T794" s="212"/>
      <c r="AT794" s="206" t="s">
        <v>532</v>
      </c>
      <c r="AU794" s="206" t="s">
        <v>89</v>
      </c>
      <c r="AV794" s="15" t="s">
        <v>537</v>
      </c>
      <c r="AW794" s="15" t="s">
        <v>30</v>
      </c>
      <c r="AX794" s="15" t="s">
        <v>76</v>
      </c>
      <c r="AY794" s="206" t="s">
        <v>524</v>
      </c>
    </row>
    <row r="795" spans="1:65" s="16" customFormat="1">
      <c r="B795" s="213"/>
      <c r="D795" s="190" t="s">
        <v>532</v>
      </c>
      <c r="E795" s="214" t="s">
        <v>172</v>
      </c>
      <c r="F795" s="215" t="s">
        <v>590</v>
      </c>
      <c r="H795" s="216">
        <v>12.005000000000001</v>
      </c>
      <c r="I795" s="217"/>
      <c r="L795" s="213"/>
      <c r="M795" s="218"/>
      <c r="N795" s="219"/>
      <c r="O795" s="219"/>
      <c r="P795" s="219"/>
      <c r="Q795" s="219"/>
      <c r="R795" s="219"/>
      <c r="S795" s="219"/>
      <c r="T795" s="220"/>
      <c r="AT795" s="214" t="s">
        <v>532</v>
      </c>
      <c r="AU795" s="214" t="s">
        <v>89</v>
      </c>
      <c r="AV795" s="16" t="s">
        <v>530</v>
      </c>
      <c r="AW795" s="16" t="s">
        <v>30</v>
      </c>
      <c r="AX795" s="16" t="s">
        <v>83</v>
      </c>
      <c r="AY795" s="214" t="s">
        <v>524</v>
      </c>
    </row>
    <row r="796" spans="1:65" s="2" customFormat="1" ht="21.75" customHeight="1">
      <c r="A796" s="35"/>
      <c r="B796" s="144"/>
      <c r="C796" s="176" t="s">
        <v>1166</v>
      </c>
      <c r="D796" s="176" t="s">
        <v>526</v>
      </c>
      <c r="E796" s="177" t="s">
        <v>2783</v>
      </c>
      <c r="F796" s="178" t="s">
        <v>176</v>
      </c>
      <c r="G796" s="179" t="s">
        <v>980</v>
      </c>
      <c r="H796" s="180">
        <v>1.54</v>
      </c>
      <c r="I796" s="181"/>
      <c r="J796" s="180">
        <f>ROUND(I796*H796,3)</f>
        <v>0</v>
      </c>
      <c r="K796" s="182"/>
      <c r="L796" s="36"/>
      <c r="M796" s="183" t="s">
        <v>1</v>
      </c>
      <c r="N796" s="184" t="s">
        <v>42</v>
      </c>
      <c r="O796" s="61"/>
      <c r="P796" s="185">
        <f>O796*H796</f>
        <v>0</v>
      </c>
      <c r="Q796" s="185">
        <v>0</v>
      </c>
      <c r="R796" s="185">
        <f>Q796*H796</f>
        <v>0</v>
      </c>
      <c r="S796" s="185">
        <v>0.16500000000000001</v>
      </c>
      <c r="T796" s="186">
        <f>S796*H796</f>
        <v>0.25409999999999999</v>
      </c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R796" s="187" t="s">
        <v>530</v>
      </c>
      <c r="AT796" s="187" t="s">
        <v>526</v>
      </c>
      <c r="AU796" s="187" t="s">
        <v>89</v>
      </c>
      <c r="AY796" s="18" t="s">
        <v>524</v>
      </c>
      <c r="BE796" s="105">
        <f>IF(N796="základná",J796,0)</f>
        <v>0</v>
      </c>
      <c r="BF796" s="105">
        <f>IF(N796="znížená",J796,0)</f>
        <v>0</v>
      </c>
      <c r="BG796" s="105">
        <f>IF(N796="zákl. prenesená",J796,0)</f>
        <v>0</v>
      </c>
      <c r="BH796" s="105">
        <f>IF(N796="zníž. prenesená",J796,0)</f>
        <v>0</v>
      </c>
      <c r="BI796" s="105">
        <f>IF(N796="nulová",J796,0)</f>
        <v>0</v>
      </c>
      <c r="BJ796" s="18" t="s">
        <v>89</v>
      </c>
      <c r="BK796" s="188">
        <f>ROUND(I796*H796,3)</f>
        <v>0</v>
      </c>
      <c r="BL796" s="18" t="s">
        <v>530</v>
      </c>
      <c r="BM796" s="187" t="s">
        <v>2784</v>
      </c>
    </row>
    <row r="797" spans="1:65" s="14" customFormat="1">
      <c r="B797" s="198"/>
      <c r="D797" s="190" t="s">
        <v>532</v>
      </c>
      <c r="E797" s="199" t="s">
        <v>1</v>
      </c>
      <c r="F797" s="200" t="s">
        <v>576</v>
      </c>
      <c r="H797" s="199" t="s">
        <v>1</v>
      </c>
      <c r="I797" s="201"/>
      <c r="L797" s="198"/>
      <c r="M797" s="202"/>
      <c r="N797" s="203"/>
      <c r="O797" s="203"/>
      <c r="P797" s="203"/>
      <c r="Q797" s="203"/>
      <c r="R797" s="203"/>
      <c r="S797" s="203"/>
      <c r="T797" s="204"/>
      <c r="AT797" s="199" t="s">
        <v>532</v>
      </c>
      <c r="AU797" s="199" t="s">
        <v>89</v>
      </c>
      <c r="AV797" s="14" t="s">
        <v>83</v>
      </c>
      <c r="AW797" s="14" t="s">
        <v>30</v>
      </c>
      <c r="AX797" s="14" t="s">
        <v>76</v>
      </c>
      <c r="AY797" s="199" t="s">
        <v>524</v>
      </c>
    </row>
    <row r="798" spans="1:65" s="14" customFormat="1">
      <c r="B798" s="198"/>
      <c r="D798" s="190" t="s">
        <v>532</v>
      </c>
      <c r="E798" s="199" t="s">
        <v>1</v>
      </c>
      <c r="F798" s="200" t="s">
        <v>4836</v>
      </c>
      <c r="H798" s="199" t="s">
        <v>1</v>
      </c>
      <c r="I798" s="201"/>
      <c r="L798" s="198"/>
      <c r="M798" s="202"/>
      <c r="N798" s="203"/>
      <c r="O798" s="203"/>
      <c r="P798" s="203"/>
      <c r="Q798" s="203"/>
      <c r="R798" s="203"/>
      <c r="S798" s="203"/>
      <c r="T798" s="204"/>
      <c r="AT798" s="199" t="s">
        <v>532</v>
      </c>
      <c r="AU798" s="199" t="s">
        <v>89</v>
      </c>
      <c r="AV798" s="14" t="s">
        <v>83</v>
      </c>
      <c r="AW798" s="14" t="s">
        <v>30</v>
      </c>
      <c r="AX798" s="14" t="s">
        <v>76</v>
      </c>
      <c r="AY798" s="199" t="s">
        <v>524</v>
      </c>
    </row>
    <row r="799" spans="1:65" s="13" customFormat="1">
      <c r="B799" s="189"/>
      <c r="D799" s="190" t="s">
        <v>532</v>
      </c>
      <c r="E799" s="191" t="s">
        <v>1</v>
      </c>
      <c r="F799" s="192" t="s">
        <v>7063</v>
      </c>
      <c r="H799" s="193">
        <v>1.54</v>
      </c>
      <c r="I799" s="194"/>
      <c r="L799" s="189"/>
      <c r="M799" s="195"/>
      <c r="N799" s="196"/>
      <c r="O799" s="196"/>
      <c r="P799" s="196"/>
      <c r="Q799" s="196"/>
      <c r="R799" s="196"/>
      <c r="S799" s="196"/>
      <c r="T799" s="197"/>
      <c r="AT799" s="191" t="s">
        <v>532</v>
      </c>
      <c r="AU799" s="191" t="s">
        <v>89</v>
      </c>
      <c r="AV799" s="13" t="s">
        <v>89</v>
      </c>
      <c r="AW799" s="13" t="s">
        <v>30</v>
      </c>
      <c r="AX799" s="13" t="s">
        <v>76</v>
      </c>
      <c r="AY799" s="191" t="s">
        <v>524</v>
      </c>
    </row>
    <row r="800" spans="1:65" s="15" customFormat="1">
      <c r="B800" s="205"/>
      <c r="D800" s="190" t="s">
        <v>532</v>
      </c>
      <c r="E800" s="206" t="s">
        <v>1</v>
      </c>
      <c r="F800" s="207" t="s">
        <v>589</v>
      </c>
      <c r="H800" s="208">
        <v>1.54</v>
      </c>
      <c r="I800" s="209"/>
      <c r="L800" s="205"/>
      <c r="M800" s="210"/>
      <c r="N800" s="211"/>
      <c r="O800" s="211"/>
      <c r="P800" s="211"/>
      <c r="Q800" s="211"/>
      <c r="R800" s="211"/>
      <c r="S800" s="211"/>
      <c r="T800" s="212"/>
      <c r="AT800" s="206" t="s">
        <v>532</v>
      </c>
      <c r="AU800" s="206" t="s">
        <v>89</v>
      </c>
      <c r="AV800" s="15" t="s">
        <v>537</v>
      </c>
      <c r="AW800" s="15" t="s">
        <v>30</v>
      </c>
      <c r="AX800" s="15" t="s">
        <v>76</v>
      </c>
      <c r="AY800" s="206" t="s">
        <v>524</v>
      </c>
    </row>
    <row r="801" spans="1:65" s="16" customFormat="1">
      <c r="B801" s="213"/>
      <c r="D801" s="190" t="s">
        <v>532</v>
      </c>
      <c r="E801" s="214" t="s">
        <v>175</v>
      </c>
      <c r="F801" s="215" t="s">
        <v>590</v>
      </c>
      <c r="H801" s="216">
        <v>1.54</v>
      </c>
      <c r="I801" s="217"/>
      <c r="L801" s="213"/>
      <c r="M801" s="218"/>
      <c r="N801" s="219"/>
      <c r="O801" s="219"/>
      <c r="P801" s="219"/>
      <c r="Q801" s="219"/>
      <c r="R801" s="219"/>
      <c r="S801" s="219"/>
      <c r="T801" s="220"/>
      <c r="AT801" s="214" t="s">
        <v>532</v>
      </c>
      <c r="AU801" s="214" t="s">
        <v>89</v>
      </c>
      <c r="AV801" s="16" t="s">
        <v>530</v>
      </c>
      <c r="AW801" s="16" t="s">
        <v>30</v>
      </c>
      <c r="AX801" s="16" t="s">
        <v>83</v>
      </c>
      <c r="AY801" s="214" t="s">
        <v>524</v>
      </c>
    </row>
    <row r="802" spans="1:65" s="2" customFormat="1" ht="33" customHeight="1">
      <c r="A802" s="35"/>
      <c r="B802" s="144"/>
      <c r="C802" s="176" t="s">
        <v>1171</v>
      </c>
      <c r="D802" s="176" t="s">
        <v>526</v>
      </c>
      <c r="E802" s="177" t="s">
        <v>7064</v>
      </c>
      <c r="F802" s="178" t="s">
        <v>7065</v>
      </c>
      <c r="G802" s="179" t="s">
        <v>980</v>
      </c>
      <c r="H802" s="180">
        <v>3.12</v>
      </c>
      <c r="I802" s="181"/>
      <c r="J802" s="180">
        <f>ROUND(I802*H802,3)</f>
        <v>0</v>
      </c>
      <c r="K802" s="182"/>
      <c r="L802" s="36"/>
      <c r="M802" s="183" t="s">
        <v>1</v>
      </c>
      <c r="N802" s="184" t="s">
        <v>42</v>
      </c>
      <c r="O802" s="61"/>
      <c r="P802" s="185">
        <f>O802*H802</f>
        <v>0</v>
      </c>
      <c r="Q802" s="185">
        <v>0</v>
      </c>
      <c r="R802" s="185">
        <f>Q802*H802</f>
        <v>0</v>
      </c>
      <c r="S802" s="185">
        <v>0.22</v>
      </c>
      <c r="T802" s="186">
        <f>S802*H802</f>
        <v>0.68640000000000001</v>
      </c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R802" s="187" t="s">
        <v>530</v>
      </c>
      <c r="AT802" s="187" t="s">
        <v>526</v>
      </c>
      <c r="AU802" s="187" t="s">
        <v>89</v>
      </c>
      <c r="AY802" s="18" t="s">
        <v>524</v>
      </c>
      <c r="BE802" s="105">
        <f>IF(N802="základná",J802,0)</f>
        <v>0</v>
      </c>
      <c r="BF802" s="105">
        <f>IF(N802="znížená",J802,0)</f>
        <v>0</v>
      </c>
      <c r="BG802" s="105">
        <f>IF(N802="zákl. prenesená",J802,0)</f>
        <v>0</v>
      </c>
      <c r="BH802" s="105">
        <f>IF(N802="zníž. prenesená",J802,0)</f>
        <v>0</v>
      </c>
      <c r="BI802" s="105">
        <f>IF(N802="nulová",J802,0)</f>
        <v>0</v>
      </c>
      <c r="BJ802" s="18" t="s">
        <v>89</v>
      </c>
      <c r="BK802" s="188">
        <f>ROUND(I802*H802,3)</f>
        <v>0</v>
      </c>
      <c r="BL802" s="18" t="s">
        <v>530</v>
      </c>
      <c r="BM802" s="187" t="s">
        <v>7066</v>
      </c>
    </row>
    <row r="803" spans="1:65" s="14" customFormat="1">
      <c r="B803" s="198"/>
      <c r="D803" s="190" t="s">
        <v>532</v>
      </c>
      <c r="E803" s="199" t="s">
        <v>1</v>
      </c>
      <c r="F803" s="200" t="s">
        <v>576</v>
      </c>
      <c r="H803" s="199" t="s">
        <v>1</v>
      </c>
      <c r="I803" s="201"/>
      <c r="L803" s="198"/>
      <c r="M803" s="202"/>
      <c r="N803" s="203"/>
      <c r="O803" s="203"/>
      <c r="P803" s="203"/>
      <c r="Q803" s="203"/>
      <c r="R803" s="203"/>
      <c r="S803" s="203"/>
      <c r="T803" s="204"/>
      <c r="AT803" s="199" t="s">
        <v>532</v>
      </c>
      <c r="AU803" s="199" t="s">
        <v>89</v>
      </c>
      <c r="AV803" s="14" t="s">
        <v>83</v>
      </c>
      <c r="AW803" s="14" t="s">
        <v>30</v>
      </c>
      <c r="AX803" s="14" t="s">
        <v>76</v>
      </c>
      <c r="AY803" s="199" t="s">
        <v>524</v>
      </c>
    </row>
    <row r="804" spans="1:65" s="14" customFormat="1">
      <c r="B804" s="198"/>
      <c r="D804" s="190" t="s">
        <v>532</v>
      </c>
      <c r="E804" s="199" t="s">
        <v>1</v>
      </c>
      <c r="F804" s="200" t="s">
        <v>4836</v>
      </c>
      <c r="H804" s="199" t="s">
        <v>1</v>
      </c>
      <c r="I804" s="201"/>
      <c r="L804" s="198"/>
      <c r="M804" s="202"/>
      <c r="N804" s="203"/>
      <c r="O804" s="203"/>
      <c r="P804" s="203"/>
      <c r="Q804" s="203"/>
      <c r="R804" s="203"/>
      <c r="S804" s="203"/>
      <c r="T804" s="204"/>
      <c r="AT804" s="199" t="s">
        <v>532</v>
      </c>
      <c r="AU804" s="199" t="s">
        <v>89</v>
      </c>
      <c r="AV804" s="14" t="s">
        <v>83</v>
      </c>
      <c r="AW804" s="14" t="s">
        <v>30</v>
      </c>
      <c r="AX804" s="14" t="s">
        <v>76</v>
      </c>
      <c r="AY804" s="199" t="s">
        <v>524</v>
      </c>
    </row>
    <row r="805" spans="1:65" s="13" customFormat="1">
      <c r="B805" s="189"/>
      <c r="D805" s="190" t="s">
        <v>532</v>
      </c>
      <c r="E805" s="191" t="s">
        <v>1</v>
      </c>
      <c r="F805" s="192" t="s">
        <v>7067</v>
      </c>
      <c r="H805" s="193">
        <v>3.12</v>
      </c>
      <c r="I805" s="194"/>
      <c r="L805" s="189"/>
      <c r="M805" s="195"/>
      <c r="N805" s="196"/>
      <c r="O805" s="196"/>
      <c r="P805" s="196"/>
      <c r="Q805" s="196"/>
      <c r="R805" s="196"/>
      <c r="S805" s="196"/>
      <c r="T805" s="197"/>
      <c r="AT805" s="191" t="s">
        <v>532</v>
      </c>
      <c r="AU805" s="191" t="s">
        <v>89</v>
      </c>
      <c r="AV805" s="13" t="s">
        <v>89</v>
      </c>
      <c r="AW805" s="13" t="s">
        <v>30</v>
      </c>
      <c r="AX805" s="13" t="s">
        <v>76</v>
      </c>
      <c r="AY805" s="191" t="s">
        <v>524</v>
      </c>
    </row>
    <row r="806" spans="1:65" s="16" customFormat="1">
      <c r="B806" s="213"/>
      <c r="D806" s="190" t="s">
        <v>532</v>
      </c>
      <c r="E806" s="214" t="s">
        <v>178</v>
      </c>
      <c r="F806" s="215" t="s">
        <v>590</v>
      </c>
      <c r="H806" s="216">
        <v>3.12</v>
      </c>
      <c r="I806" s="217"/>
      <c r="L806" s="213"/>
      <c r="M806" s="218"/>
      <c r="N806" s="219"/>
      <c r="O806" s="219"/>
      <c r="P806" s="219"/>
      <c r="Q806" s="219"/>
      <c r="R806" s="219"/>
      <c r="S806" s="219"/>
      <c r="T806" s="220"/>
      <c r="AT806" s="214" t="s">
        <v>532</v>
      </c>
      <c r="AU806" s="214" t="s">
        <v>89</v>
      </c>
      <c r="AV806" s="16" t="s">
        <v>530</v>
      </c>
      <c r="AW806" s="16" t="s">
        <v>30</v>
      </c>
      <c r="AX806" s="16" t="s">
        <v>83</v>
      </c>
      <c r="AY806" s="214" t="s">
        <v>524</v>
      </c>
    </row>
    <row r="807" spans="1:65" s="2" customFormat="1" ht="16.5" customHeight="1">
      <c r="A807" s="35"/>
      <c r="B807" s="144"/>
      <c r="C807" s="176" t="s">
        <v>1643</v>
      </c>
      <c r="D807" s="176" t="s">
        <v>526</v>
      </c>
      <c r="E807" s="177" t="s">
        <v>2788</v>
      </c>
      <c r="F807" s="178" t="s">
        <v>2789</v>
      </c>
      <c r="G807" s="179" t="s">
        <v>980</v>
      </c>
      <c r="H807" s="180">
        <v>4.2489999999999997</v>
      </c>
      <c r="I807" s="181"/>
      <c r="J807" s="180">
        <f>ROUND(I807*H807,3)</f>
        <v>0</v>
      </c>
      <c r="K807" s="182"/>
      <c r="L807" s="36"/>
      <c r="M807" s="183" t="s">
        <v>1</v>
      </c>
      <c r="N807" s="184" t="s">
        <v>42</v>
      </c>
      <c r="O807" s="61"/>
      <c r="P807" s="185">
        <f>O807*H807</f>
        <v>0</v>
      </c>
      <c r="Q807" s="185">
        <v>0</v>
      </c>
      <c r="R807" s="185">
        <f>Q807*H807</f>
        <v>0</v>
      </c>
      <c r="S807" s="185">
        <v>3.6999999999999998E-2</v>
      </c>
      <c r="T807" s="186">
        <f>S807*H807</f>
        <v>0.15721299999999999</v>
      </c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R807" s="187" t="s">
        <v>530</v>
      </c>
      <c r="AT807" s="187" t="s">
        <v>526</v>
      </c>
      <c r="AU807" s="187" t="s">
        <v>89</v>
      </c>
      <c r="AY807" s="18" t="s">
        <v>524</v>
      </c>
      <c r="BE807" s="105">
        <f>IF(N807="základná",J807,0)</f>
        <v>0</v>
      </c>
      <c r="BF807" s="105">
        <f>IF(N807="znížená",J807,0)</f>
        <v>0</v>
      </c>
      <c r="BG807" s="105">
        <f>IF(N807="zákl. prenesená",J807,0)</f>
        <v>0</v>
      </c>
      <c r="BH807" s="105">
        <f>IF(N807="zníž. prenesená",J807,0)</f>
        <v>0</v>
      </c>
      <c r="BI807" s="105">
        <f>IF(N807="nulová",J807,0)</f>
        <v>0</v>
      </c>
      <c r="BJ807" s="18" t="s">
        <v>89</v>
      </c>
      <c r="BK807" s="188">
        <f>ROUND(I807*H807,3)</f>
        <v>0</v>
      </c>
      <c r="BL807" s="18" t="s">
        <v>530</v>
      </c>
      <c r="BM807" s="187" t="s">
        <v>2790</v>
      </c>
    </row>
    <row r="808" spans="1:65" s="14" customFormat="1">
      <c r="B808" s="198"/>
      <c r="D808" s="190" t="s">
        <v>532</v>
      </c>
      <c r="E808" s="199" t="s">
        <v>1</v>
      </c>
      <c r="F808" s="200" t="s">
        <v>7068</v>
      </c>
      <c r="H808" s="199" t="s">
        <v>1</v>
      </c>
      <c r="I808" s="201"/>
      <c r="L808" s="198"/>
      <c r="M808" s="202"/>
      <c r="N808" s="203"/>
      <c r="O808" s="203"/>
      <c r="P808" s="203"/>
      <c r="Q808" s="203"/>
      <c r="R808" s="203"/>
      <c r="S808" s="203"/>
      <c r="T808" s="204"/>
      <c r="AT808" s="199" t="s">
        <v>532</v>
      </c>
      <c r="AU808" s="199" t="s">
        <v>89</v>
      </c>
      <c r="AV808" s="14" t="s">
        <v>83</v>
      </c>
      <c r="AW808" s="14" t="s">
        <v>30</v>
      </c>
      <c r="AX808" s="14" t="s">
        <v>76</v>
      </c>
      <c r="AY808" s="199" t="s">
        <v>524</v>
      </c>
    </row>
    <row r="809" spans="1:65" s="14" customFormat="1">
      <c r="B809" s="198"/>
      <c r="D809" s="190" t="s">
        <v>532</v>
      </c>
      <c r="E809" s="199" t="s">
        <v>1</v>
      </c>
      <c r="F809" s="200" t="s">
        <v>4836</v>
      </c>
      <c r="H809" s="199" t="s">
        <v>1</v>
      </c>
      <c r="I809" s="201"/>
      <c r="L809" s="198"/>
      <c r="M809" s="202"/>
      <c r="N809" s="203"/>
      <c r="O809" s="203"/>
      <c r="P809" s="203"/>
      <c r="Q809" s="203"/>
      <c r="R809" s="203"/>
      <c r="S809" s="203"/>
      <c r="T809" s="204"/>
      <c r="AT809" s="199" t="s">
        <v>532</v>
      </c>
      <c r="AU809" s="199" t="s">
        <v>89</v>
      </c>
      <c r="AV809" s="14" t="s">
        <v>83</v>
      </c>
      <c r="AW809" s="14" t="s">
        <v>30</v>
      </c>
      <c r="AX809" s="14" t="s">
        <v>76</v>
      </c>
      <c r="AY809" s="199" t="s">
        <v>524</v>
      </c>
    </row>
    <row r="810" spans="1:65" s="13" customFormat="1">
      <c r="B810" s="189"/>
      <c r="D810" s="190" t="s">
        <v>532</v>
      </c>
      <c r="E810" s="191" t="s">
        <v>1</v>
      </c>
      <c r="F810" s="192" t="s">
        <v>7069</v>
      </c>
      <c r="H810" s="193">
        <v>4.2489999999999997</v>
      </c>
      <c r="I810" s="194"/>
      <c r="L810" s="189"/>
      <c r="M810" s="195"/>
      <c r="N810" s="196"/>
      <c r="O810" s="196"/>
      <c r="P810" s="196"/>
      <c r="Q810" s="196"/>
      <c r="R810" s="196"/>
      <c r="S810" s="196"/>
      <c r="T810" s="197"/>
      <c r="AT810" s="191" t="s">
        <v>532</v>
      </c>
      <c r="AU810" s="191" t="s">
        <v>89</v>
      </c>
      <c r="AV810" s="13" t="s">
        <v>89</v>
      </c>
      <c r="AW810" s="13" t="s">
        <v>30</v>
      </c>
      <c r="AX810" s="13" t="s">
        <v>76</v>
      </c>
      <c r="AY810" s="191" t="s">
        <v>524</v>
      </c>
    </row>
    <row r="811" spans="1:65" s="15" customFormat="1">
      <c r="B811" s="205"/>
      <c r="D811" s="190" t="s">
        <v>532</v>
      </c>
      <c r="E811" s="206" t="s">
        <v>1</v>
      </c>
      <c r="F811" s="207" t="s">
        <v>589</v>
      </c>
      <c r="H811" s="208">
        <v>4.2489999999999997</v>
      </c>
      <c r="I811" s="209"/>
      <c r="L811" s="205"/>
      <c r="M811" s="210"/>
      <c r="N811" s="211"/>
      <c r="O811" s="211"/>
      <c r="P811" s="211"/>
      <c r="Q811" s="211"/>
      <c r="R811" s="211"/>
      <c r="S811" s="211"/>
      <c r="T811" s="212"/>
      <c r="AT811" s="206" t="s">
        <v>532</v>
      </c>
      <c r="AU811" s="206" t="s">
        <v>89</v>
      </c>
      <c r="AV811" s="15" t="s">
        <v>537</v>
      </c>
      <c r="AW811" s="15" t="s">
        <v>30</v>
      </c>
      <c r="AX811" s="15" t="s">
        <v>76</v>
      </c>
      <c r="AY811" s="206" t="s">
        <v>524</v>
      </c>
    </row>
    <row r="812" spans="1:65" s="16" customFormat="1">
      <c r="B812" s="213"/>
      <c r="D812" s="190" t="s">
        <v>532</v>
      </c>
      <c r="E812" s="214" t="s">
        <v>1</v>
      </c>
      <c r="F812" s="215" t="s">
        <v>590</v>
      </c>
      <c r="H812" s="216">
        <v>4.2489999999999997</v>
      </c>
      <c r="I812" s="217"/>
      <c r="L812" s="213"/>
      <c r="M812" s="218"/>
      <c r="N812" s="219"/>
      <c r="O812" s="219"/>
      <c r="P812" s="219"/>
      <c r="Q812" s="219"/>
      <c r="R812" s="219"/>
      <c r="S812" s="219"/>
      <c r="T812" s="220"/>
      <c r="AT812" s="214" t="s">
        <v>532</v>
      </c>
      <c r="AU812" s="214" t="s">
        <v>89</v>
      </c>
      <c r="AV812" s="16" t="s">
        <v>530</v>
      </c>
      <c r="AW812" s="16" t="s">
        <v>30</v>
      </c>
      <c r="AX812" s="16" t="s">
        <v>83</v>
      </c>
      <c r="AY812" s="214" t="s">
        <v>524</v>
      </c>
    </row>
    <row r="813" spans="1:65" s="2" customFormat="1" ht="21.75" customHeight="1">
      <c r="A813" s="35"/>
      <c r="B813" s="144"/>
      <c r="C813" s="176" t="s">
        <v>1648</v>
      </c>
      <c r="D813" s="176" t="s">
        <v>526</v>
      </c>
      <c r="E813" s="177" t="s">
        <v>7070</v>
      </c>
      <c r="F813" s="178" t="s">
        <v>7071</v>
      </c>
      <c r="G813" s="179" t="s">
        <v>879</v>
      </c>
      <c r="H813" s="180">
        <v>3</v>
      </c>
      <c r="I813" s="181"/>
      <c r="J813" s="180">
        <f>ROUND(I813*H813,3)</f>
        <v>0</v>
      </c>
      <c r="K813" s="182"/>
      <c r="L813" s="36"/>
      <c r="M813" s="183" t="s">
        <v>1</v>
      </c>
      <c r="N813" s="184" t="s">
        <v>42</v>
      </c>
      <c r="O813" s="61"/>
      <c r="P813" s="185">
        <f>O813*H813</f>
        <v>0</v>
      </c>
      <c r="Q813" s="185">
        <v>0</v>
      </c>
      <c r="R813" s="185">
        <f>Q813*H813</f>
        <v>0</v>
      </c>
      <c r="S813" s="185">
        <v>1.4E-2</v>
      </c>
      <c r="T813" s="186">
        <f>S813*H813</f>
        <v>4.2000000000000003E-2</v>
      </c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R813" s="187" t="s">
        <v>530</v>
      </c>
      <c r="AT813" s="187" t="s">
        <v>526</v>
      </c>
      <c r="AU813" s="187" t="s">
        <v>89</v>
      </c>
      <c r="AY813" s="18" t="s">
        <v>524</v>
      </c>
      <c r="BE813" s="105">
        <f>IF(N813="základná",J813,0)</f>
        <v>0</v>
      </c>
      <c r="BF813" s="105">
        <f>IF(N813="znížená",J813,0)</f>
        <v>0</v>
      </c>
      <c r="BG813" s="105">
        <f>IF(N813="zákl. prenesená",J813,0)</f>
        <v>0</v>
      </c>
      <c r="BH813" s="105">
        <f>IF(N813="zníž. prenesená",J813,0)</f>
        <v>0</v>
      </c>
      <c r="BI813" s="105">
        <f>IF(N813="nulová",J813,0)</f>
        <v>0</v>
      </c>
      <c r="BJ813" s="18" t="s">
        <v>89</v>
      </c>
      <c r="BK813" s="188">
        <f>ROUND(I813*H813,3)</f>
        <v>0</v>
      </c>
      <c r="BL813" s="18" t="s">
        <v>530</v>
      </c>
      <c r="BM813" s="187" t="s">
        <v>7072</v>
      </c>
    </row>
    <row r="814" spans="1:65" s="13" customFormat="1">
      <c r="B814" s="189"/>
      <c r="D814" s="190" t="s">
        <v>532</v>
      </c>
      <c r="E814" s="191" t="s">
        <v>1</v>
      </c>
      <c r="F814" s="192" t="s">
        <v>7073</v>
      </c>
      <c r="H814" s="193">
        <v>3</v>
      </c>
      <c r="I814" s="194"/>
      <c r="L814" s="189"/>
      <c r="M814" s="195"/>
      <c r="N814" s="196"/>
      <c r="O814" s="196"/>
      <c r="P814" s="196"/>
      <c r="Q814" s="196"/>
      <c r="R814" s="196"/>
      <c r="S814" s="196"/>
      <c r="T814" s="197"/>
      <c r="AT814" s="191" t="s">
        <v>532</v>
      </c>
      <c r="AU814" s="191" t="s">
        <v>89</v>
      </c>
      <c r="AV814" s="13" t="s">
        <v>89</v>
      </c>
      <c r="AW814" s="13" t="s">
        <v>30</v>
      </c>
      <c r="AX814" s="13" t="s">
        <v>83</v>
      </c>
      <c r="AY814" s="191" t="s">
        <v>524</v>
      </c>
    </row>
    <row r="815" spans="1:65" s="2" customFormat="1" ht="33" customHeight="1">
      <c r="A815" s="35"/>
      <c r="B815" s="144"/>
      <c r="C815" s="176" t="s">
        <v>1699</v>
      </c>
      <c r="D815" s="176" t="s">
        <v>526</v>
      </c>
      <c r="E815" s="177" t="s">
        <v>2805</v>
      </c>
      <c r="F815" s="178" t="s">
        <v>2806</v>
      </c>
      <c r="G815" s="179" t="s">
        <v>529</v>
      </c>
      <c r="H815" s="180">
        <v>1378.473</v>
      </c>
      <c r="I815" s="181"/>
      <c r="J815" s="180">
        <f>ROUND(I815*H815,3)</f>
        <v>0</v>
      </c>
      <c r="K815" s="182"/>
      <c r="L815" s="36"/>
      <c r="M815" s="183" t="s">
        <v>1</v>
      </c>
      <c r="N815" s="184" t="s">
        <v>42</v>
      </c>
      <c r="O815" s="61"/>
      <c r="P815" s="185">
        <f>O815*H815</f>
        <v>0</v>
      </c>
      <c r="Q815" s="185">
        <v>0</v>
      </c>
      <c r="R815" s="185">
        <f>Q815*H815</f>
        <v>0</v>
      </c>
      <c r="S815" s="185">
        <v>4.5999999999999999E-2</v>
      </c>
      <c r="T815" s="186">
        <f>S815*H815</f>
        <v>63.409757999999997</v>
      </c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R815" s="187" t="s">
        <v>530</v>
      </c>
      <c r="AT815" s="187" t="s">
        <v>526</v>
      </c>
      <c r="AU815" s="187" t="s">
        <v>89</v>
      </c>
      <c r="AY815" s="18" t="s">
        <v>524</v>
      </c>
      <c r="BE815" s="105">
        <f>IF(N815="základná",J815,0)</f>
        <v>0</v>
      </c>
      <c r="BF815" s="105">
        <f>IF(N815="znížená",J815,0)</f>
        <v>0</v>
      </c>
      <c r="BG815" s="105">
        <f>IF(N815="zákl. prenesená",J815,0)</f>
        <v>0</v>
      </c>
      <c r="BH815" s="105">
        <f>IF(N815="zníž. prenesená",J815,0)</f>
        <v>0</v>
      </c>
      <c r="BI815" s="105">
        <f>IF(N815="nulová",J815,0)</f>
        <v>0</v>
      </c>
      <c r="BJ815" s="18" t="s">
        <v>89</v>
      </c>
      <c r="BK815" s="188">
        <f>ROUND(I815*H815,3)</f>
        <v>0</v>
      </c>
      <c r="BL815" s="18" t="s">
        <v>530</v>
      </c>
      <c r="BM815" s="187" t="s">
        <v>2807</v>
      </c>
    </row>
    <row r="816" spans="1:65" s="14" customFormat="1">
      <c r="B816" s="198"/>
      <c r="D816" s="190" t="s">
        <v>532</v>
      </c>
      <c r="E816" s="199" t="s">
        <v>1</v>
      </c>
      <c r="F816" s="200" t="s">
        <v>4836</v>
      </c>
      <c r="H816" s="199" t="s">
        <v>1</v>
      </c>
      <c r="I816" s="201"/>
      <c r="L816" s="198"/>
      <c r="M816" s="202"/>
      <c r="N816" s="203"/>
      <c r="O816" s="203"/>
      <c r="P816" s="203"/>
      <c r="Q816" s="203"/>
      <c r="R816" s="203"/>
      <c r="S816" s="203"/>
      <c r="T816" s="204"/>
      <c r="AT816" s="199" t="s">
        <v>532</v>
      </c>
      <c r="AU816" s="199" t="s">
        <v>89</v>
      </c>
      <c r="AV816" s="14" t="s">
        <v>83</v>
      </c>
      <c r="AW816" s="14" t="s">
        <v>30</v>
      </c>
      <c r="AX816" s="14" t="s">
        <v>76</v>
      </c>
      <c r="AY816" s="199" t="s">
        <v>524</v>
      </c>
    </row>
    <row r="817" spans="1:65" s="13" customFormat="1">
      <c r="B817" s="189"/>
      <c r="D817" s="190" t="s">
        <v>532</v>
      </c>
      <c r="E817" s="191" t="s">
        <v>1</v>
      </c>
      <c r="F817" s="192" t="s">
        <v>7074</v>
      </c>
      <c r="H817" s="193">
        <v>1378.473</v>
      </c>
      <c r="I817" s="194"/>
      <c r="L817" s="189"/>
      <c r="M817" s="195"/>
      <c r="N817" s="196"/>
      <c r="O817" s="196"/>
      <c r="P817" s="196"/>
      <c r="Q817" s="196"/>
      <c r="R817" s="196"/>
      <c r="S817" s="196"/>
      <c r="T817" s="197"/>
      <c r="AT817" s="191" t="s">
        <v>532</v>
      </c>
      <c r="AU817" s="191" t="s">
        <v>89</v>
      </c>
      <c r="AV817" s="13" t="s">
        <v>89</v>
      </c>
      <c r="AW817" s="13" t="s">
        <v>30</v>
      </c>
      <c r="AX817" s="13" t="s">
        <v>76</v>
      </c>
      <c r="AY817" s="191" t="s">
        <v>524</v>
      </c>
    </row>
    <row r="818" spans="1:65" s="16" customFormat="1">
      <c r="B818" s="213"/>
      <c r="D818" s="190" t="s">
        <v>532</v>
      </c>
      <c r="E818" s="214" t="s">
        <v>1</v>
      </c>
      <c r="F818" s="215" t="s">
        <v>590</v>
      </c>
      <c r="H818" s="216">
        <v>1378.473</v>
      </c>
      <c r="I818" s="217"/>
      <c r="L818" s="213"/>
      <c r="M818" s="218"/>
      <c r="N818" s="219"/>
      <c r="O818" s="219"/>
      <c r="P818" s="219"/>
      <c r="Q818" s="219"/>
      <c r="R818" s="219"/>
      <c r="S818" s="219"/>
      <c r="T818" s="220"/>
      <c r="AT818" s="214" t="s">
        <v>532</v>
      </c>
      <c r="AU818" s="214" t="s">
        <v>89</v>
      </c>
      <c r="AV818" s="16" t="s">
        <v>530</v>
      </c>
      <c r="AW818" s="16" t="s">
        <v>30</v>
      </c>
      <c r="AX818" s="16" t="s">
        <v>83</v>
      </c>
      <c r="AY818" s="214" t="s">
        <v>524</v>
      </c>
    </row>
    <row r="819" spans="1:65" s="2" customFormat="1" ht="33" customHeight="1">
      <c r="A819" s="35"/>
      <c r="B819" s="144"/>
      <c r="C819" s="176" t="s">
        <v>1704</v>
      </c>
      <c r="D819" s="176" t="s">
        <v>526</v>
      </c>
      <c r="E819" s="177" t="s">
        <v>2810</v>
      </c>
      <c r="F819" s="178" t="s">
        <v>2811</v>
      </c>
      <c r="G819" s="179" t="s">
        <v>529</v>
      </c>
      <c r="H819" s="180">
        <v>191.32</v>
      </c>
      <c r="I819" s="181"/>
      <c r="J819" s="180">
        <f>ROUND(I819*H819,3)</f>
        <v>0</v>
      </c>
      <c r="K819" s="182"/>
      <c r="L819" s="36"/>
      <c r="M819" s="183" t="s">
        <v>1</v>
      </c>
      <c r="N819" s="184" t="s">
        <v>42</v>
      </c>
      <c r="O819" s="61"/>
      <c r="P819" s="185">
        <f>O819*H819</f>
        <v>0</v>
      </c>
      <c r="Q819" s="185">
        <v>0</v>
      </c>
      <c r="R819" s="185">
        <f>Q819*H819</f>
        <v>0</v>
      </c>
      <c r="S819" s="185">
        <v>6.8000000000000005E-2</v>
      </c>
      <c r="T819" s="186">
        <f>S819*H819</f>
        <v>13.00976</v>
      </c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R819" s="187" t="s">
        <v>530</v>
      </c>
      <c r="AT819" s="187" t="s">
        <v>526</v>
      </c>
      <c r="AU819" s="187" t="s">
        <v>89</v>
      </c>
      <c r="AY819" s="18" t="s">
        <v>524</v>
      </c>
      <c r="BE819" s="105">
        <f>IF(N819="základná",J819,0)</f>
        <v>0</v>
      </c>
      <c r="BF819" s="105">
        <f>IF(N819="znížená",J819,0)</f>
        <v>0</v>
      </c>
      <c r="BG819" s="105">
        <f>IF(N819="zákl. prenesená",J819,0)</f>
        <v>0</v>
      </c>
      <c r="BH819" s="105">
        <f>IF(N819="zníž. prenesená",J819,0)</f>
        <v>0</v>
      </c>
      <c r="BI819" s="105">
        <f>IF(N819="nulová",J819,0)</f>
        <v>0</v>
      </c>
      <c r="BJ819" s="18" t="s">
        <v>89</v>
      </c>
      <c r="BK819" s="188">
        <f>ROUND(I819*H819,3)</f>
        <v>0</v>
      </c>
      <c r="BL819" s="18" t="s">
        <v>530</v>
      </c>
      <c r="BM819" s="187" t="s">
        <v>2812</v>
      </c>
    </row>
    <row r="820" spans="1:65" s="14" customFormat="1">
      <c r="B820" s="198"/>
      <c r="D820" s="190" t="s">
        <v>532</v>
      </c>
      <c r="E820" s="199" t="s">
        <v>1</v>
      </c>
      <c r="F820" s="200" t="s">
        <v>4836</v>
      </c>
      <c r="H820" s="199" t="s">
        <v>1</v>
      </c>
      <c r="I820" s="201"/>
      <c r="L820" s="198"/>
      <c r="M820" s="202"/>
      <c r="N820" s="203"/>
      <c r="O820" s="203"/>
      <c r="P820" s="203"/>
      <c r="Q820" s="203"/>
      <c r="R820" s="203"/>
      <c r="S820" s="203"/>
      <c r="T820" s="204"/>
      <c r="AT820" s="199" t="s">
        <v>532</v>
      </c>
      <c r="AU820" s="199" t="s">
        <v>89</v>
      </c>
      <c r="AV820" s="14" t="s">
        <v>83</v>
      </c>
      <c r="AW820" s="14" t="s">
        <v>30</v>
      </c>
      <c r="AX820" s="14" t="s">
        <v>76</v>
      </c>
      <c r="AY820" s="199" t="s">
        <v>524</v>
      </c>
    </row>
    <row r="821" spans="1:65" s="13" customFormat="1">
      <c r="B821" s="189"/>
      <c r="D821" s="190" t="s">
        <v>532</v>
      </c>
      <c r="E821" s="191" t="s">
        <v>1</v>
      </c>
      <c r="F821" s="192" t="s">
        <v>7075</v>
      </c>
      <c r="H821" s="193">
        <v>36.61</v>
      </c>
      <c r="I821" s="194"/>
      <c r="L821" s="189"/>
      <c r="M821" s="195"/>
      <c r="N821" s="196"/>
      <c r="O821" s="196"/>
      <c r="P821" s="196"/>
      <c r="Q821" s="196"/>
      <c r="R821" s="196"/>
      <c r="S821" s="196"/>
      <c r="T821" s="197"/>
      <c r="AT821" s="191" t="s">
        <v>532</v>
      </c>
      <c r="AU821" s="191" t="s">
        <v>89</v>
      </c>
      <c r="AV821" s="13" t="s">
        <v>89</v>
      </c>
      <c r="AW821" s="13" t="s">
        <v>30</v>
      </c>
      <c r="AX821" s="13" t="s">
        <v>76</v>
      </c>
      <c r="AY821" s="191" t="s">
        <v>524</v>
      </c>
    </row>
    <row r="822" spans="1:65" s="13" customFormat="1">
      <c r="B822" s="189"/>
      <c r="D822" s="190" t="s">
        <v>532</v>
      </c>
      <c r="E822" s="191" t="s">
        <v>1</v>
      </c>
      <c r="F822" s="192" t="s">
        <v>7076</v>
      </c>
      <c r="H822" s="193">
        <v>154.71</v>
      </c>
      <c r="I822" s="194"/>
      <c r="L822" s="189"/>
      <c r="M822" s="195"/>
      <c r="N822" s="196"/>
      <c r="O822" s="196"/>
      <c r="P822" s="196"/>
      <c r="Q822" s="196"/>
      <c r="R822" s="196"/>
      <c r="S822" s="196"/>
      <c r="T822" s="197"/>
      <c r="AT822" s="191" t="s">
        <v>532</v>
      </c>
      <c r="AU822" s="191" t="s">
        <v>89</v>
      </c>
      <c r="AV822" s="13" t="s">
        <v>89</v>
      </c>
      <c r="AW822" s="13" t="s">
        <v>30</v>
      </c>
      <c r="AX822" s="13" t="s">
        <v>76</v>
      </c>
      <c r="AY822" s="191" t="s">
        <v>524</v>
      </c>
    </row>
    <row r="823" spans="1:65" s="16" customFormat="1">
      <c r="B823" s="213"/>
      <c r="D823" s="190" t="s">
        <v>532</v>
      </c>
      <c r="E823" s="214" t="s">
        <v>1</v>
      </c>
      <c r="F823" s="215" t="s">
        <v>590</v>
      </c>
      <c r="H823" s="216">
        <v>191.32</v>
      </c>
      <c r="I823" s="217"/>
      <c r="L823" s="213"/>
      <c r="M823" s="218"/>
      <c r="N823" s="219"/>
      <c r="O823" s="219"/>
      <c r="P823" s="219"/>
      <c r="Q823" s="219"/>
      <c r="R823" s="219"/>
      <c r="S823" s="219"/>
      <c r="T823" s="220"/>
      <c r="AT823" s="214" t="s">
        <v>532</v>
      </c>
      <c r="AU823" s="214" t="s">
        <v>89</v>
      </c>
      <c r="AV823" s="16" t="s">
        <v>530</v>
      </c>
      <c r="AW823" s="16" t="s">
        <v>30</v>
      </c>
      <c r="AX823" s="16" t="s">
        <v>83</v>
      </c>
      <c r="AY823" s="214" t="s">
        <v>524</v>
      </c>
    </row>
    <row r="824" spans="1:65" s="2" customFormat="1" ht="21.75" customHeight="1">
      <c r="A824" s="35"/>
      <c r="B824" s="144"/>
      <c r="C824" s="176" t="s">
        <v>1709</v>
      </c>
      <c r="D824" s="176" t="s">
        <v>526</v>
      </c>
      <c r="E824" s="177" t="s">
        <v>2826</v>
      </c>
      <c r="F824" s="178" t="s">
        <v>2827</v>
      </c>
      <c r="G824" s="179" t="s">
        <v>529</v>
      </c>
      <c r="H824" s="180">
        <v>575.29999999999995</v>
      </c>
      <c r="I824" s="181"/>
      <c r="J824" s="180">
        <f>ROUND(I824*H824,3)</f>
        <v>0</v>
      </c>
      <c r="K824" s="182"/>
      <c r="L824" s="36"/>
      <c r="M824" s="183" t="s">
        <v>1</v>
      </c>
      <c r="N824" s="184" t="s">
        <v>42</v>
      </c>
      <c r="O824" s="61"/>
      <c r="P824" s="185">
        <f>O824*H824</f>
        <v>0</v>
      </c>
      <c r="Q824" s="185">
        <v>0</v>
      </c>
      <c r="R824" s="185">
        <f>Q824*H824</f>
        <v>0</v>
      </c>
      <c r="S824" s="185">
        <v>7.2999999999999995E-2</v>
      </c>
      <c r="T824" s="186">
        <f>S824*H824</f>
        <v>41.996899999999997</v>
      </c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R824" s="187" t="s">
        <v>530</v>
      </c>
      <c r="AT824" s="187" t="s">
        <v>526</v>
      </c>
      <c r="AU824" s="187" t="s">
        <v>89</v>
      </c>
      <c r="AY824" s="18" t="s">
        <v>524</v>
      </c>
      <c r="BE824" s="105">
        <f>IF(N824="základná",J824,0)</f>
        <v>0</v>
      </c>
      <c r="BF824" s="105">
        <f>IF(N824="znížená",J824,0)</f>
        <v>0</v>
      </c>
      <c r="BG824" s="105">
        <f>IF(N824="zákl. prenesená",J824,0)</f>
        <v>0</v>
      </c>
      <c r="BH824" s="105">
        <f>IF(N824="zníž. prenesená",J824,0)</f>
        <v>0</v>
      </c>
      <c r="BI824" s="105">
        <f>IF(N824="nulová",J824,0)</f>
        <v>0</v>
      </c>
      <c r="BJ824" s="18" t="s">
        <v>89</v>
      </c>
      <c r="BK824" s="188">
        <f>ROUND(I824*H824,3)</f>
        <v>0</v>
      </c>
      <c r="BL824" s="18" t="s">
        <v>530</v>
      </c>
      <c r="BM824" s="187" t="s">
        <v>2828</v>
      </c>
    </row>
    <row r="825" spans="1:65" s="14" customFormat="1">
      <c r="B825" s="198"/>
      <c r="D825" s="190" t="s">
        <v>532</v>
      </c>
      <c r="E825" s="199" t="s">
        <v>1</v>
      </c>
      <c r="F825" s="200" t="s">
        <v>4836</v>
      </c>
      <c r="H825" s="199" t="s">
        <v>1</v>
      </c>
      <c r="I825" s="201"/>
      <c r="L825" s="198"/>
      <c r="M825" s="202"/>
      <c r="N825" s="203"/>
      <c r="O825" s="203"/>
      <c r="P825" s="203"/>
      <c r="Q825" s="203"/>
      <c r="R825" s="203"/>
      <c r="S825" s="203"/>
      <c r="T825" s="204"/>
      <c r="AT825" s="199" t="s">
        <v>532</v>
      </c>
      <c r="AU825" s="199" t="s">
        <v>89</v>
      </c>
      <c r="AV825" s="14" t="s">
        <v>83</v>
      </c>
      <c r="AW825" s="14" t="s">
        <v>30</v>
      </c>
      <c r="AX825" s="14" t="s">
        <v>76</v>
      </c>
      <c r="AY825" s="199" t="s">
        <v>524</v>
      </c>
    </row>
    <row r="826" spans="1:65" s="13" customFormat="1">
      <c r="B826" s="189"/>
      <c r="D826" s="190" t="s">
        <v>532</v>
      </c>
      <c r="E826" s="191" t="s">
        <v>1</v>
      </c>
      <c r="F826" s="192" t="s">
        <v>7077</v>
      </c>
      <c r="H826" s="193">
        <v>575.29999999999995</v>
      </c>
      <c r="I826" s="194"/>
      <c r="L826" s="189"/>
      <c r="M826" s="195"/>
      <c r="N826" s="196"/>
      <c r="O826" s="196"/>
      <c r="P826" s="196"/>
      <c r="Q826" s="196"/>
      <c r="R826" s="196"/>
      <c r="S826" s="196"/>
      <c r="T826" s="197"/>
      <c r="AT826" s="191" t="s">
        <v>532</v>
      </c>
      <c r="AU826" s="191" t="s">
        <v>89</v>
      </c>
      <c r="AV826" s="13" t="s">
        <v>89</v>
      </c>
      <c r="AW826" s="13" t="s">
        <v>30</v>
      </c>
      <c r="AX826" s="13" t="s">
        <v>76</v>
      </c>
      <c r="AY826" s="191" t="s">
        <v>524</v>
      </c>
    </row>
    <row r="827" spans="1:65" s="16" customFormat="1">
      <c r="B827" s="213"/>
      <c r="D827" s="190" t="s">
        <v>532</v>
      </c>
      <c r="E827" s="214" t="s">
        <v>1</v>
      </c>
      <c r="F827" s="215" t="s">
        <v>590</v>
      </c>
      <c r="H827" s="216">
        <v>575.29999999999995</v>
      </c>
      <c r="I827" s="217"/>
      <c r="L827" s="213"/>
      <c r="M827" s="218"/>
      <c r="N827" s="219"/>
      <c r="O827" s="219"/>
      <c r="P827" s="219"/>
      <c r="Q827" s="219"/>
      <c r="R827" s="219"/>
      <c r="S827" s="219"/>
      <c r="T827" s="220"/>
      <c r="AT827" s="214" t="s">
        <v>532</v>
      </c>
      <c r="AU827" s="214" t="s">
        <v>89</v>
      </c>
      <c r="AV827" s="16" t="s">
        <v>530</v>
      </c>
      <c r="AW827" s="16" t="s">
        <v>30</v>
      </c>
      <c r="AX827" s="16" t="s">
        <v>83</v>
      </c>
      <c r="AY827" s="214" t="s">
        <v>524</v>
      </c>
    </row>
    <row r="828" spans="1:65" s="2" customFormat="1" ht="21.75" customHeight="1">
      <c r="A828" s="35"/>
      <c r="B828" s="144"/>
      <c r="C828" s="176" t="s">
        <v>1759</v>
      </c>
      <c r="D828" s="176" t="s">
        <v>526</v>
      </c>
      <c r="E828" s="177" t="s">
        <v>7078</v>
      </c>
      <c r="F828" s="178" t="s">
        <v>7079</v>
      </c>
      <c r="G828" s="179" t="s">
        <v>529</v>
      </c>
      <c r="H828" s="180">
        <v>89.62</v>
      </c>
      <c r="I828" s="181"/>
      <c r="J828" s="180">
        <f>ROUND(I828*H828,3)</f>
        <v>0</v>
      </c>
      <c r="K828" s="182"/>
      <c r="L828" s="36"/>
      <c r="M828" s="183" t="s">
        <v>1</v>
      </c>
      <c r="N828" s="184" t="s">
        <v>42</v>
      </c>
      <c r="O828" s="61"/>
      <c r="P828" s="185">
        <f>O828*H828</f>
        <v>0</v>
      </c>
      <c r="Q828" s="185">
        <v>0</v>
      </c>
      <c r="R828" s="185">
        <f>Q828*H828</f>
        <v>0</v>
      </c>
      <c r="S828" s="185">
        <v>9.2999999999999999E-2</v>
      </c>
      <c r="T828" s="186">
        <f>S828*H828</f>
        <v>8.3346599999999995</v>
      </c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R828" s="187" t="s">
        <v>530</v>
      </c>
      <c r="AT828" s="187" t="s">
        <v>526</v>
      </c>
      <c r="AU828" s="187" t="s">
        <v>89</v>
      </c>
      <c r="AY828" s="18" t="s">
        <v>524</v>
      </c>
      <c r="BE828" s="105">
        <f>IF(N828="základná",J828,0)</f>
        <v>0</v>
      </c>
      <c r="BF828" s="105">
        <f>IF(N828="znížená",J828,0)</f>
        <v>0</v>
      </c>
      <c r="BG828" s="105">
        <f>IF(N828="zákl. prenesená",J828,0)</f>
        <v>0</v>
      </c>
      <c r="BH828" s="105">
        <f>IF(N828="zníž. prenesená",J828,0)</f>
        <v>0</v>
      </c>
      <c r="BI828" s="105">
        <f>IF(N828="nulová",J828,0)</f>
        <v>0</v>
      </c>
      <c r="BJ828" s="18" t="s">
        <v>89</v>
      </c>
      <c r="BK828" s="188">
        <f>ROUND(I828*H828,3)</f>
        <v>0</v>
      </c>
      <c r="BL828" s="18" t="s">
        <v>530</v>
      </c>
      <c r="BM828" s="187" t="s">
        <v>7080</v>
      </c>
    </row>
    <row r="829" spans="1:65" s="14" customFormat="1">
      <c r="B829" s="198"/>
      <c r="D829" s="190" t="s">
        <v>532</v>
      </c>
      <c r="E829" s="199" t="s">
        <v>1</v>
      </c>
      <c r="F829" s="200" t="s">
        <v>4836</v>
      </c>
      <c r="H829" s="199" t="s">
        <v>1</v>
      </c>
      <c r="I829" s="201"/>
      <c r="L829" s="198"/>
      <c r="M829" s="202"/>
      <c r="N829" s="203"/>
      <c r="O829" s="203"/>
      <c r="P829" s="203"/>
      <c r="Q829" s="203"/>
      <c r="R829" s="203"/>
      <c r="S829" s="203"/>
      <c r="T829" s="204"/>
      <c r="AT829" s="199" t="s">
        <v>532</v>
      </c>
      <c r="AU829" s="199" t="s">
        <v>89</v>
      </c>
      <c r="AV829" s="14" t="s">
        <v>83</v>
      </c>
      <c r="AW829" s="14" t="s">
        <v>30</v>
      </c>
      <c r="AX829" s="14" t="s">
        <v>76</v>
      </c>
      <c r="AY829" s="199" t="s">
        <v>524</v>
      </c>
    </row>
    <row r="830" spans="1:65" s="13" customFormat="1">
      <c r="B830" s="189"/>
      <c r="D830" s="190" t="s">
        <v>532</v>
      </c>
      <c r="E830" s="191" t="s">
        <v>1</v>
      </c>
      <c r="F830" s="192" t="s">
        <v>7081</v>
      </c>
      <c r="H830" s="193">
        <v>89.62</v>
      </c>
      <c r="I830" s="194"/>
      <c r="L830" s="189"/>
      <c r="M830" s="195"/>
      <c r="N830" s="196"/>
      <c r="O830" s="196"/>
      <c r="P830" s="196"/>
      <c r="Q830" s="196"/>
      <c r="R830" s="196"/>
      <c r="S830" s="196"/>
      <c r="T830" s="197"/>
      <c r="AT830" s="191" t="s">
        <v>532</v>
      </c>
      <c r="AU830" s="191" t="s">
        <v>89</v>
      </c>
      <c r="AV830" s="13" t="s">
        <v>89</v>
      </c>
      <c r="AW830" s="13" t="s">
        <v>30</v>
      </c>
      <c r="AX830" s="13" t="s">
        <v>83</v>
      </c>
      <c r="AY830" s="191" t="s">
        <v>524</v>
      </c>
    </row>
    <row r="831" spans="1:65" s="2" customFormat="1" ht="21.75" customHeight="1">
      <c r="A831" s="35"/>
      <c r="B831" s="144"/>
      <c r="C831" s="176" t="s">
        <v>1776</v>
      </c>
      <c r="D831" s="176" t="s">
        <v>526</v>
      </c>
      <c r="E831" s="177" t="s">
        <v>2838</v>
      </c>
      <c r="F831" s="178" t="s">
        <v>2839</v>
      </c>
      <c r="G831" s="179" t="s">
        <v>677</v>
      </c>
      <c r="H831" s="180">
        <v>335.505</v>
      </c>
      <c r="I831" s="181"/>
      <c r="J831" s="180">
        <f>ROUND(I831*H831,3)</f>
        <v>0</v>
      </c>
      <c r="K831" s="182"/>
      <c r="L831" s="36"/>
      <c r="M831" s="183" t="s">
        <v>1</v>
      </c>
      <c r="N831" s="184" t="s">
        <v>42</v>
      </c>
      <c r="O831" s="61"/>
      <c r="P831" s="185">
        <f>O831*H831</f>
        <v>0</v>
      </c>
      <c r="Q831" s="185">
        <v>0</v>
      </c>
      <c r="R831" s="185">
        <f>Q831*H831</f>
        <v>0</v>
      </c>
      <c r="S831" s="185">
        <v>0</v>
      </c>
      <c r="T831" s="186">
        <f>S831*H831</f>
        <v>0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187" t="s">
        <v>530</v>
      </c>
      <c r="AT831" s="187" t="s">
        <v>526</v>
      </c>
      <c r="AU831" s="187" t="s">
        <v>89</v>
      </c>
      <c r="AY831" s="18" t="s">
        <v>524</v>
      </c>
      <c r="BE831" s="105">
        <f>IF(N831="základná",J831,0)</f>
        <v>0</v>
      </c>
      <c r="BF831" s="105">
        <f>IF(N831="znížená",J831,0)</f>
        <v>0</v>
      </c>
      <c r="BG831" s="105">
        <f>IF(N831="zákl. prenesená",J831,0)</f>
        <v>0</v>
      </c>
      <c r="BH831" s="105">
        <f>IF(N831="zníž. prenesená",J831,0)</f>
        <v>0</v>
      </c>
      <c r="BI831" s="105">
        <f>IF(N831="nulová",J831,0)</f>
        <v>0</v>
      </c>
      <c r="BJ831" s="18" t="s">
        <v>89</v>
      </c>
      <c r="BK831" s="188">
        <f>ROUND(I831*H831,3)</f>
        <v>0</v>
      </c>
      <c r="BL831" s="18" t="s">
        <v>530</v>
      </c>
      <c r="BM831" s="187" t="s">
        <v>2840</v>
      </c>
    </row>
    <row r="832" spans="1:65" s="2" customFormat="1" ht="21.75" customHeight="1">
      <c r="A832" s="35"/>
      <c r="B832" s="144"/>
      <c r="C832" s="176" t="s">
        <v>1782</v>
      </c>
      <c r="D832" s="176" t="s">
        <v>526</v>
      </c>
      <c r="E832" s="177" t="s">
        <v>2842</v>
      </c>
      <c r="F832" s="178" t="s">
        <v>2843</v>
      </c>
      <c r="G832" s="179" t="s">
        <v>677</v>
      </c>
      <c r="H832" s="180">
        <v>335.505</v>
      </c>
      <c r="I832" s="181"/>
      <c r="J832" s="180">
        <f>ROUND(I832*H832,3)</f>
        <v>0</v>
      </c>
      <c r="K832" s="182"/>
      <c r="L832" s="36"/>
      <c r="M832" s="183" t="s">
        <v>1</v>
      </c>
      <c r="N832" s="184" t="s">
        <v>42</v>
      </c>
      <c r="O832" s="61"/>
      <c r="P832" s="185">
        <f>O832*H832</f>
        <v>0</v>
      </c>
      <c r="Q832" s="185">
        <v>0</v>
      </c>
      <c r="R832" s="185">
        <f>Q832*H832</f>
        <v>0</v>
      </c>
      <c r="S832" s="185">
        <v>0</v>
      </c>
      <c r="T832" s="186">
        <f>S832*H832</f>
        <v>0</v>
      </c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R832" s="187" t="s">
        <v>530</v>
      </c>
      <c r="AT832" s="187" t="s">
        <v>526</v>
      </c>
      <c r="AU832" s="187" t="s">
        <v>89</v>
      </c>
      <c r="AY832" s="18" t="s">
        <v>524</v>
      </c>
      <c r="BE832" s="105">
        <f>IF(N832="základná",J832,0)</f>
        <v>0</v>
      </c>
      <c r="BF832" s="105">
        <f>IF(N832="znížená",J832,0)</f>
        <v>0</v>
      </c>
      <c r="BG832" s="105">
        <f>IF(N832="zákl. prenesená",J832,0)</f>
        <v>0</v>
      </c>
      <c r="BH832" s="105">
        <f>IF(N832="zníž. prenesená",J832,0)</f>
        <v>0</v>
      </c>
      <c r="BI832" s="105">
        <f>IF(N832="nulová",J832,0)</f>
        <v>0</v>
      </c>
      <c r="BJ832" s="18" t="s">
        <v>89</v>
      </c>
      <c r="BK832" s="188">
        <f>ROUND(I832*H832,3)</f>
        <v>0</v>
      </c>
      <c r="BL832" s="18" t="s">
        <v>530</v>
      </c>
      <c r="BM832" s="187" t="s">
        <v>2844</v>
      </c>
    </row>
    <row r="833" spans="1:65" s="2" customFormat="1" ht="21.75" customHeight="1">
      <c r="A833" s="35"/>
      <c r="B833" s="144"/>
      <c r="C833" s="176" t="s">
        <v>1787</v>
      </c>
      <c r="D833" s="176" t="s">
        <v>526</v>
      </c>
      <c r="E833" s="177" t="s">
        <v>2846</v>
      </c>
      <c r="F833" s="178" t="s">
        <v>2847</v>
      </c>
      <c r="G833" s="179" t="s">
        <v>677</v>
      </c>
      <c r="H833" s="180">
        <v>6374.5950000000003</v>
      </c>
      <c r="I833" s="181"/>
      <c r="J833" s="180">
        <f>ROUND(I833*H833,3)</f>
        <v>0</v>
      </c>
      <c r="K833" s="182"/>
      <c r="L833" s="36"/>
      <c r="M833" s="183" t="s">
        <v>1</v>
      </c>
      <c r="N833" s="184" t="s">
        <v>42</v>
      </c>
      <c r="O833" s="61"/>
      <c r="P833" s="185">
        <f>O833*H833</f>
        <v>0</v>
      </c>
      <c r="Q833" s="185">
        <v>0</v>
      </c>
      <c r="R833" s="185">
        <f>Q833*H833</f>
        <v>0</v>
      </c>
      <c r="S833" s="185">
        <v>0</v>
      </c>
      <c r="T833" s="186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87" t="s">
        <v>530</v>
      </c>
      <c r="AT833" s="187" t="s">
        <v>526</v>
      </c>
      <c r="AU833" s="187" t="s">
        <v>89</v>
      </c>
      <c r="AY833" s="18" t="s">
        <v>524</v>
      </c>
      <c r="BE833" s="105">
        <f>IF(N833="základná",J833,0)</f>
        <v>0</v>
      </c>
      <c r="BF833" s="105">
        <f>IF(N833="znížená",J833,0)</f>
        <v>0</v>
      </c>
      <c r="BG833" s="105">
        <f>IF(N833="zákl. prenesená",J833,0)</f>
        <v>0</v>
      </c>
      <c r="BH833" s="105">
        <f>IF(N833="zníž. prenesená",J833,0)</f>
        <v>0</v>
      </c>
      <c r="BI833" s="105">
        <f>IF(N833="nulová",J833,0)</f>
        <v>0</v>
      </c>
      <c r="BJ833" s="18" t="s">
        <v>89</v>
      </c>
      <c r="BK833" s="188">
        <f>ROUND(I833*H833,3)</f>
        <v>0</v>
      </c>
      <c r="BL833" s="18" t="s">
        <v>530</v>
      </c>
      <c r="BM833" s="187" t="s">
        <v>2848</v>
      </c>
    </row>
    <row r="834" spans="1:65" s="13" customFormat="1">
      <c r="B834" s="189"/>
      <c r="D834" s="190" t="s">
        <v>532</v>
      </c>
      <c r="F834" s="192" t="s">
        <v>7082</v>
      </c>
      <c r="H834" s="193">
        <v>6374.5950000000003</v>
      </c>
      <c r="I834" s="194"/>
      <c r="L834" s="189"/>
      <c r="M834" s="195"/>
      <c r="N834" s="196"/>
      <c r="O834" s="196"/>
      <c r="P834" s="196"/>
      <c r="Q834" s="196"/>
      <c r="R834" s="196"/>
      <c r="S834" s="196"/>
      <c r="T834" s="197"/>
      <c r="AT834" s="191" t="s">
        <v>532</v>
      </c>
      <c r="AU834" s="191" t="s">
        <v>89</v>
      </c>
      <c r="AV834" s="13" t="s">
        <v>89</v>
      </c>
      <c r="AW834" s="13" t="s">
        <v>3</v>
      </c>
      <c r="AX834" s="13" t="s">
        <v>83</v>
      </c>
      <c r="AY834" s="191" t="s">
        <v>524</v>
      </c>
    </row>
    <row r="835" spans="1:65" s="2" customFormat="1" ht="21.75" customHeight="1">
      <c r="A835" s="35"/>
      <c r="B835" s="144"/>
      <c r="C835" s="176" t="s">
        <v>1865</v>
      </c>
      <c r="D835" s="176" t="s">
        <v>526</v>
      </c>
      <c r="E835" s="177" t="s">
        <v>2851</v>
      </c>
      <c r="F835" s="178" t="s">
        <v>2852</v>
      </c>
      <c r="G835" s="179" t="s">
        <v>677</v>
      </c>
      <c r="H835" s="180">
        <v>335.505</v>
      </c>
      <c r="I835" s="181"/>
      <c r="J835" s="180">
        <f>ROUND(I835*H835,3)</f>
        <v>0</v>
      </c>
      <c r="K835" s="182"/>
      <c r="L835" s="36"/>
      <c r="M835" s="183" t="s">
        <v>1</v>
      </c>
      <c r="N835" s="184" t="s">
        <v>42</v>
      </c>
      <c r="O835" s="61"/>
      <c r="P835" s="185">
        <f>O835*H835</f>
        <v>0</v>
      </c>
      <c r="Q835" s="185">
        <v>0</v>
      </c>
      <c r="R835" s="185">
        <f>Q835*H835</f>
        <v>0</v>
      </c>
      <c r="S835" s="185">
        <v>0</v>
      </c>
      <c r="T835" s="186">
        <f>S835*H835</f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187" t="s">
        <v>530</v>
      </c>
      <c r="AT835" s="187" t="s">
        <v>526</v>
      </c>
      <c r="AU835" s="187" t="s">
        <v>89</v>
      </c>
      <c r="AY835" s="18" t="s">
        <v>524</v>
      </c>
      <c r="BE835" s="105">
        <f>IF(N835="základná",J835,0)</f>
        <v>0</v>
      </c>
      <c r="BF835" s="105">
        <f>IF(N835="znížená",J835,0)</f>
        <v>0</v>
      </c>
      <c r="BG835" s="105">
        <f>IF(N835="zákl. prenesená",J835,0)</f>
        <v>0</v>
      </c>
      <c r="BH835" s="105">
        <f>IF(N835="zníž. prenesená",J835,0)</f>
        <v>0</v>
      </c>
      <c r="BI835" s="105">
        <f>IF(N835="nulová",J835,0)</f>
        <v>0</v>
      </c>
      <c r="BJ835" s="18" t="s">
        <v>89</v>
      </c>
      <c r="BK835" s="188">
        <f>ROUND(I835*H835,3)</f>
        <v>0</v>
      </c>
      <c r="BL835" s="18" t="s">
        <v>530</v>
      </c>
      <c r="BM835" s="187" t="s">
        <v>2853</v>
      </c>
    </row>
    <row r="836" spans="1:65" s="2" customFormat="1" ht="21.75" customHeight="1">
      <c r="A836" s="35"/>
      <c r="B836" s="144"/>
      <c r="C836" s="176" t="s">
        <v>1870</v>
      </c>
      <c r="D836" s="176" t="s">
        <v>526</v>
      </c>
      <c r="E836" s="177" t="s">
        <v>2855</v>
      </c>
      <c r="F836" s="178" t="s">
        <v>2856</v>
      </c>
      <c r="G836" s="179" t="s">
        <v>677</v>
      </c>
      <c r="H836" s="180">
        <v>3355.05</v>
      </c>
      <c r="I836" s="181"/>
      <c r="J836" s="180">
        <f>ROUND(I836*H836,3)</f>
        <v>0</v>
      </c>
      <c r="K836" s="182"/>
      <c r="L836" s="36"/>
      <c r="M836" s="183" t="s">
        <v>1</v>
      </c>
      <c r="N836" s="184" t="s">
        <v>42</v>
      </c>
      <c r="O836" s="61"/>
      <c r="P836" s="185">
        <f>O836*H836</f>
        <v>0</v>
      </c>
      <c r="Q836" s="185">
        <v>0</v>
      </c>
      <c r="R836" s="185">
        <f>Q836*H836</f>
        <v>0</v>
      </c>
      <c r="S836" s="185">
        <v>0</v>
      </c>
      <c r="T836" s="186">
        <f>S836*H836</f>
        <v>0</v>
      </c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R836" s="187" t="s">
        <v>530</v>
      </c>
      <c r="AT836" s="187" t="s">
        <v>526</v>
      </c>
      <c r="AU836" s="187" t="s">
        <v>89</v>
      </c>
      <c r="AY836" s="18" t="s">
        <v>524</v>
      </c>
      <c r="BE836" s="105">
        <f>IF(N836="základná",J836,0)</f>
        <v>0</v>
      </c>
      <c r="BF836" s="105">
        <f>IF(N836="znížená",J836,0)</f>
        <v>0</v>
      </c>
      <c r="BG836" s="105">
        <f>IF(N836="zákl. prenesená",J836,0)</f>
        <v>0</v>
      </c>
      <c r="BH836" s="105">
        <f>IF(N836="zníž. prenesená",J836,0)</f>
        <v>0</v>
      </c>
      <c r="BI836" s="105">
        <f>IF(N836="nulová",J836,0)</f>
        <v>0</v>
      </c>
      <c r="BJ836" s="18" t="s">
        <v>89</v>
      </c>
      <c r="BK836" s="188">
        <f>ROUND(I836*H836,3)</f>
        <v>0</v>
      </c>
      <c r="BL836" s="18" t="s">
        <v>530</v>
      </c>
      <c r="BM836" s="187" t="s">
        <v>2857</v>
      </c>
    </row>
    <row r="837" spans="1:65" s="13" customFormat="1">
      <c r="B837" s="189"/>
      <c r="D837" s="190" t="s">
        <v>532</v>
      </c>
      <c r="F837" s="192" t="s">
        <v>7083</v>
      </c>
      <c r="H837" s="193">
        <v>3355.05</v>
      </c>
      <c r="I837" s="194"/>
      <c r="L837" s="189"/>
      <c r="M837" s="195"/>
      <c r="N837" s="196"/>
      <c r="O837" s="196"/>
      <c r="P837" s="196"/>
      <c r="Q837" s="196"/>
      <c r="R837" s="196"/>
      <c r="S837" s="196"/>
      <c r="T837" s="197"/>
      <c r="AT837" s="191" t="s">
        <v>532</v>
      </c>
      <c r="AU837" s="191" t="s">
        <v>89</v>
      </c>
      <c r="AV837" s="13" t="s">
        <v>89</v>
      </c>
      <c r="AW837" s="13" t="s">
        <v>3</v>
      </c>
      <c r="AX837" s="13" t="s">
        <v>83</v>
      </c>
      <c r="AY837" s="191" t="s">
        <v>524</v>
      </c>
    </row>
    <row r="838" spans="1:65" s="2" customFormat="1" ht="21.75" customHeight="1">
      <c r="A838" s="35"/>
      <c r="B838" s="144"/>
      <c r="C838" s="176" t="s">
        <v>1877</v>
      </c>
      <c r="D838" s="176" t="s">
        <v>526</v>
      </c>
      <c r="E838" s="177" t="s">
        <v>2860</v>
      </c>
      <c r="F838" s="178" t="s">
        <v>2861</v>
      </c>
      <c r="G838" s="179" t="s">
        <v>677</v>
      </c>
      <c r="H838" s="180">
        <v>280.37599999999998</v>
      </c>
      <c r="I838" s="181"/>
      <c r="J838" s="180">
        <f>ROUND(I838*H838,3)</f>
        <v>0</v>
      </c>
      <c r="K838" s="182"/>
      <c r="L838" s="36"/>
      <c r="M838" s="183" t="s">
        <v>1</v>
      </c>
      <c r="N838" s="184" t="s">
        <v>42</v>
      </c>
      <c r="O838" s="61"/>
      <c r="P838" s="185">
        <f>O838*H838</f>
        <v>0</v>
      </c>
      <c r="Q838" s="185">
        <v>0</v>
      </c>
      <c r="R838" s="185">
        <f>Q838*H838</f>
        <v>0</v>
      </c>
      <c r="S838" s="185">
        <v>0</v>
      </c>
      <c r="T838" s="186">
        <f>S838*H838</f>
        <v>0</v>
      </c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R838" s="187" t="s">
        <v>530</v>
      </c>
      <c r="AT838" s="187" t="s">
        <v>526</v>
      </c>
      <c r="AU838" s="187" t="s">
        <v>89</v>
      </c>
      <c r="AY838" s="18" t="s">
        <v>524</v>
      </c>
      <c r="BE838" s="105">
        <f>IF(N838="základná",J838,0)</f>
        <v>0</v>
      </c>
      <c r="BF838" s="105">
        <f>IF(N838="znížená",J838,0)</f>
        <v>0</v>
      </c>
      <c r="BG838" s="105">
        <f>IF(N838="zákl. prenesená",J838,0)</f>
        <v>0</v>
      </c>
      <c r="BH838" s="105">
        <f>IF(N838="zníž. prenesená",J838,0)</f>
        <v>0</v>
      </c>
      <c r="BI838" s="105">
        <f>IF(N838="nulová",J838,0)</f>
        <v>0</v>
      </c>
      <c r="BJ838" s="18" t="s">
        <v>89</v>
      </c>
      <c r="BK838" s="188">
        <f>ROUND(I838*H838,3)</f>
        <v>0</v>
      </c>
      <c r="BL838" s="18" t="s">
        <v>530</v>
      </c>
      <c r="BM838" s="187" t="s">
        <v>2862</v>
      </c>
    </row>
    <row r="839" spans="1:65" s="2" customFormat="1" ht="21.75" customHeight="1">
      <c r="A839" s="35"/>
      <c r="B839" s="144"/>
      <c r="C839" s="176" t="s">
        <v>1883</v>
      </c>
      <c r="D839" s="176" t="s">
        <v>526</v>
      </c>
      <c r="E839" s="177" t="s">
        <v>2864</v>
      </c>
      <c r="F839" s="178" t="s">
        <v>2865</v>
      </c>
      <c r="G839" s="179" t="s">
        <v>677</v>
      </c>
      <c r="H839" s="180">
        <v>55.128999999999998</v>
      </c>
      <c r="I839" s="181"/>
      <c r="J839" s="180">
        <f>ROUND(I839*H839,3)</f>
        <v>0</v>
      </c>
      <c r="K839" s="182"/>
      <c r="L839" s="36"/>
      <c r="M839" s="183" t="s">
        <v>1</v>
      </c>
      <c r="N839" s="184" t="s">
        <v>42</v>
      </c>
      <c r="O839" s="61"/>
      <c r="P839" s="185">
        <f>O839*H839</f>
        <v>0</v>
      </c>
      <c r="Q839" s="185">
        <v>0</v>
      </c>
      <c r="R839" s="185">
        <f>Q839*H839</f>
        <v>0</v>
      </c>
      <c r="S839" s="185">
        <v>0</v>
      </c>
      <c r="T839" s="186">
        <f>S839*H839</f>
        <v>0</v>
      </c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R839" s="187" t="s">
        <v>530</v>
      </c>
      <c r="AT839" s="187" t="s">
        <v>526</v>
      </c>
      <c r="AU839" s="187" t="s">
        <v>89</v>
      </c>
      <c r="AY839" s="18" t="s">
        <v>524</v>
      </c>
      <c r="BE839" s="105">
        <f>IF(N839="základná",J839,0)</f>
        <v>0</v>
      </c>
      <c r="BF839" s="105">
        <f>IF(N839="znížená",J839,0)</f>
        <v>0</v>
      </c>
      <c r="BG839" s="105">
        <f>IF(N839="zákl. prenesená",J839,0)</f>
        <v>0</v>
      </c>
      <c r="BH839" s="105">
        <f>IF(N839="zníž. prenesená",J839,0)</f>
        <v>0</v>
      </c>
      <c r="BI839" s="105">
        <f>IF(N839="nulová",J839,0)</f>
        <v>0</v>
      </c>
      <c r="BJ839" s="18" t="s">
        <v>89</v>
      </c>
      <c r="BK839" s="188">
        <f>ROUND(I839*H839,3)</f>
        <v>0</v>
      </c>
      <c r="BL839" s="18" t="s">
        <v>530</v>
      </c>
      <c r="BM839" s="187" t="s">
        <v>2866</v>
      </c>
    </row>
    <row r="840" spans="1:65" s="12" customFormat="1" ht="22.95" customHeight="1">
      <c r="B840" s="163"/>
      <c r="D840" s="164" t="s">
        <v>75</v>
      </c>
      <c r="E840" s="174" t="s">
        <v>1959</v>
      </c>
      <c r="F840" s="174" t="s">
        <v>2873</v>
      </c>
      <c r="I840" s="166"/>
      <c r="J840" s="175">
        <f>BK840</f>
        <v>0</v>
      </c>
      <c r="L840" s="163"/>
      <c r="M840" s="168"/>
      <c r="N840" s="169"/>
      <c r="O840" s="169"/>
      <c r="P840" s="170">
        <f>P841</f>
        <v>0</v>
      </c>
      <c r="Q840" s="169"/>
      <c r="R840" s="170">
        <f>R841</f>
        <v>0</v>
      </c>
      <c r="S840" s="169"/>
      <c r="T840" s="171">
        <f>T841</f>
        <v>0</v>
      </c>
      <c r="AR840" s="164" t="s">
        <v>83</v>
      </c>
      <c r="AT840" s="172" t="s">
        <v>75</v>
      </c>
      <c r="AU840" s="172" t="s">
        <v>83</v>
      </c>
      <c r="AY840" s="164" t="s">
        <v>524</v>
      </c>
      <c r="BK840" s="173">
        <f>BK841</f>
        <v>0</v>
      </c>
    </row>
    <row r="841" spans="1:65" s="2" customFormat="1" ht="21.75" customHeight="1">
      <c r="A841" s="35"/>
      <c r="B841" s="144"/>
      <c r="C841" s="176" t="s">
        <v>1891</v>
      </c>
      <c r="D841" s="176" t="s">
        <v>526</v>
      </c>
      <c r="E841" s="177" t="s">
        <v>2875</v>
      </c>
      <c r="F841" s="178" t="s">
        <v>2876</v>
      </c>
      <c r="G841" s="179" t="s">
        <v>677</v>
      </c>
      <c r="H841" s="180">
        <v>209.77799999999999</v>
      </c>
      <c r="I841" s="181"/>
      <c r="J841" s="180">
        <f>ROUND(I841*H841,3)</f>
        <v>0</v>
      </c>
      <c r="K841" s="182"/>
      <c r="L841" s="36"/>
      <c r="M841" s="183" t="s">
        <v>1</v>
      </c>
      <c r="N841" s="184" t="s">
        <v>42</v>
      </c>
      <c r="O841" s="61"/>
      <c r="P841" s="185">
        <f>O841*H841</f>
        <v>0</v>
      </c>
      <c r="Q841" s="185">
        <v>0</v>
      </c>
      <c r="R841" s="185">
        <f>Q841*H841</f>
        <v>0</v>
      </c>
      <c r="S841" s="185">
        <v>0</v>
      </c>
      <c r="T841" s="186">
        <f>S841*H841</f>
        <v>0</v>
      </c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R841" s="187" t="s">
        <v>530</v>
      </c>
      <c r="AT841" s="187" t="s">
        <v>526</v>
      </c>
      <c r="AU841" s="187" t="s">
        <v>89</v>
      </c>
      <c r="AY841" s="18" t="s">
        <v>524</v>
      </c>
      <c r="BE841" s="105">
        <f>IF(N841="základná",J841,0)</f>
        <v>0</v>
      </c>
      <c r="BF841" s="105">
        <f>IF(N841="znížená",J841,0)</f>
        <v>0</v>
      </c>
      <c r="BG841" s="105">
        <f>IF(N841="zákl. prenesená",J841,0)</f>
        <v>0</v>
      </c>
      <c r="BH841" s="105">
        <f>IF(N841="zníž. prenesená",J841,0)</f>
        <v>0</v>
      </c>
      <c r="BI841" s="105">
        <f>IF(N841="nulová",J841,0)</f>
        <v>0</v>
      </c>
      <c r="BJ841" s="18" t="s">
        <v>89</v>
      </c>
      <c r="BK841" s="188">
        <f>ROUND(I841*H841,3)</f>
        <v>0</v>
      </c>
      <c r="BL841" s="18" t="s">
        <v>530</v>
      </c>
      <c r="BM841" s="187" t="s">
        <v>2877</v>
      </c>
    </row>
    <row r="842" spans="1:65" s="12" customFormat="1" ht="25.95" customHeight="1">
      <c r="B842" s="163"/>
      <c r="D842" s="164" t="s">
        <v>75</v>
      </c>
      <c r="E842" s="165" t="s">
        <v>2878</v>
      </c>
      <c r="F842" s="165" t="s">
        <v>2879</v>
      </c>
      <c r="I842" s="166"/>
      <c r="J842" s="167">
        <f>BK842</f>
        <v>0</v>
      </c>
      <c r="L842" s="163"/>
      <c r="M842" s="168"/>
      <c r="N842" s="169"/>
      <c r="O842" s="169"/>
      <c r="P842" s="170">
        <f>P843+P906+P1001+P1078+P1087+P1105+P1142+P1167+P1264+P1281+P1290+P1344+P1380+P1420</f>
        <v>0</v>
      </c>
      <c r="Q842" s="169"/>
      <c r="R842" s="170">
        <f>R843+R906+R1001+R1078+R1087+R1105+R1142+R1167+R1264+R1281+R1290+R1344+R1380+R1420</f>
        <v>70.108603599999995</v>
      </c>
      <c r="S842" s="169"/>
      <c r="T842" s="171">
        <f>T843+T906+T1001+T1078+T1087+T1105+T1142+T1167+T1264+T1281+T1290+T1344+T1380+T1420</f>
        <v>48.527037499999992</v>
      </c>
      <c r="AR842" s="164" t="s">
        <v>89</v>
      </c>
      <c r="AT842" s="172" t="s">
        <v>75</v>
      </c>
      <c r="AU842" s="172" t="s">
        <v>76</v>
      </c>
      <c r="AY842" s="164" t="s">
        <v>524</v>
      </c>
      <c r="BK842" s="173">
        <f>BK843+BK906+BK1001+BK1078+BK1087+BK1105+BK1142+BK1167+BK1264+BK1281+BK1290+BK1344+BK1380+BK1420</f>
        <v>0</v>
      </c>
    </row>
    <row r="843" spans="1:65" s="12" customFormat="1" ht="22.95" customHeight="1">
      <c r="B843" s="163"/>
      <c r="D843" s="164" t="s">
        <v>75</v>
      </c>
      <c r="E843" s="174" t="s">
        <v>2880</v>
      </c>
      <c r="F843" s="174" t="s">
        <v>2881</v>
      </c>
      <c r="I843" s="166"/>
      <c r="J843" s="175">
        <f>BK843</f>
        <v>0</v>
      </c>
      <c r="L843" s="163"/>
      <c r="M843" s="168"/>
      <c r="N843" s="169"/>
      <c r="O843" s="169"/>
      <c r="P843" s="170">
        <f>SUM(P844:P905)</f>
        <v>0</v>
      </c>
      <c r="Q843" s="169"/>
      <c r="R843" s="170">
        <f>SUM(R844:R905)</f>
        <v>1.4258832800000001</v>
      </c>
      <c r="S843" s="169"/>
      <c r="T843" s="171">
        <f>SUM(T844:T905)</f>
        <v>0</v>
      </c>
      <c r="AR843" s="164" t="s">
        <v>89</v>
      </c>
      <c r="AT843" s="172" t="s">
        <v>75</v>
      </c>
      <c r="AU843" s="172" t="s">
        <v>83</v>
      </c>
      <c r="AY843" s="164" t="s">
        <v>524</v>
      </c>
      <c r="BK843" s="173">
        <f>SUM(BK844:BK905)</f>
        <v>0</v>
      </c>
    </row>
    <row r="844" spans="1:65" s="2" customFormat="1" ht="21.75" customHeight="1">
      <c r="A844" s="35"/>
      <c r="B844" s="144"/>
      <c r="C844" s="176" t="s">
        <v>1898</v>
      </c>
      <c r="D844" s="176" t="s">
        <v>526</v>
      </c>
      <c r="E844" s="177" t="s">
        <v>2883</v>
      </c>
      <c r="F844" s="178" t="s">
        <v>2884</v>
      </c>
      <c r="G844" s="179" t="s">
        <v>529</v>
      </c>
      <c r="H844" s="180">
        <v>88.9</v>
      </c>
      <c r="I844" s="181"/>
      <c r="J844" s="180">
        <f>ROUND(I844*H844,3)</f>
        <v>0</v>
      </c>
      <c r="K844" s="182"/>
      <c r="L844" s="36"/>
      <c r="M844" s="183" t="s">
        <v>1</v>
      </c>
      <c r="N844" s="184" t="s">
        <v>42</v>
      </c>
      <c r="O844" s="61"/>
      <c r="P844" s="185">
        <f>O844*H844</f>
        <v>0</v>
      </c>
      <c r="Q844" s="185">
        <v>0</v>
      </c>
      <c r="R844" s="185">
        <f>Q844*H844</f>
        <v>0</v>
      </c>
      <c r="S844" s="185">
        <v>0</v>
      </c>
      <c r="T844" s="186">
        <f>S844*H844</f>
        <v>0</v>
      </c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R844" s="187" t="s">
        <v>644</v>
      </c>
      <c r="AT844" s="187" t="s">
        <v>526</v>
      </c>
      <c r="AU844" s="187" t="s">
        <v>89</v>
      </c>
      <c r="AY844" s="18" t="s">
        <v>524</v>
      </c>
      <c r="BE844" s="105">
        <f>IF(N844="základná",J844,0)</f>
        <v>0</v>
      </c>
      <c r="BF844" s="105">
        <f>IF(N844="znížená",J844,0)</f>
        <v>0</v>
      </c>
      <c r="BG844" s="105">
        <f>IF(N844="zákl. prenesená",J844,0)</f>
        <v>0</v>
      </c>
      <c r="BH844" s="105">
        <f>IF(N844="zníž. prenesená",J844,0)</f>
        <v>0</v>
      </c>
      <c r="BI844" s="105">
        <f>IF(N844="nulová",J844,0)</f>
        <v>0</v>
      </c>
      <c r="BJ844" s="18" t="s">
        <v>89</v>
      </c>
      <c r="BK844" s="188">
        <f>ROUND(I844*H844,3)</f>
        <v>0</v>
      </c>
      <c r="BL844" s="18" t="s">
        <v>644</v>
      </c>
      <c r="BM844" s="187" t="s">
        <v>2885</v>
      </c>
    </row>
    <row r="845" spans="1:65" s="14" customFormat="1">
      <c r="B845" s="198"/>
      <c r="D845" s="190" t="s">
        <v>532</v>
      </c>
      <c r="E845" s="199" t="s">
        <v>1</v>
      </c>
      <c r="F845" s="200" t="s">
        <v>4836</v>
      </c>
      <c r="H845" s="199" t="s">
        <v>1</v>
      </c>
      <c r="I845" s="201"/>
      <c r="L845" s="198"/>
      <c r="M845" s="202"/>
      <c r="N845" s="203"/>
      <c r="O845" s="203"/>
      <c r="P845" s="203"/>
      <c r="Q845" s="203"/>
      <c r="R845" s="203"/>
      <c r="S845" s="203"/>
      <c r="T845" s="204"/>
      <c r="AT845" s="199" t="s">
        <v>532</v>
      </c>
      <c r="AU845" s="199" t="s">
        <v>89</v>
      </c>
      <c r="AV845" s="14" t="s">
        <v>83</v>
      </c>
      <c r="AW845" s="14" t="s">
        <v>30</v>
      </c>
      <c r="AX845" s="14" t="s">
        <v>76</v>
      </c>
      <c r="AY845" s="199" t="s">
        <v>524</v>
      </c>
    </row>
    <row r="846" spans="1:65" s="13" customFormat="1">
      <c r="B846" s="189"/>
      <c r="D846" s="190" t="s">
        <v>532</v>
      </c>
      <c r="E846" s="191" t="s">
        <v>1</v>
      </c>
      <c r="F846" s="192" t="s">
        <v>4992</v>
      </c>
      <c r="H846" s="193">
        <v>88.9</v>
      </c>
      <c r="I846" s="194"/>
      <c r="L846" s="189"/>
      <c r="M846" s="195"/>
      <c r="N846" s="196"/>
      <c r="O846" s="196"/>
      <c r="P846" s="196"/>
      <c r="Q846" s="196"/>
      <c r="R846" s="196"/>
      <c r="S846" s="196"/>
      <c r="T846" s="197"/>
      <c r="AT846" s="191" t="s">
        <v>532</v>
      </c>
      <c r="AU846" s="191" t="s">
        <v>89</v>
      </c>
      <c r="AV846" s="13" t="s">
        <v>89</v>
      </c>
      <c r="AW846" s="13" t="s">
        <v>30</v>
      </c>
      <c r="AX846" s="13" t="s">
        <v>76</v>
      </c>
      <c r="AY846" s="191" t="s">
        <v>524</v>
      </c>
    </row>
    <row r="847" spans="1:65" s="16" customFormat="1">
      <c r="B847" s="213"/>
      <c r="D847" s="190" t="s">
        <v>532</v>
      </c>
      <c r="E847" s="214" t="s">
        <v>1</v>
      </c>
      <c r="F847" s="215" t="s">
        <v>590</v>
      </c>
      <c r="H847" s="216">
        <v>88.9</v>
      </c>
      <c r="I847" s="217"/>
      <c r="L847" s="213"/>
      <c r="M847" s="218"/>
      <c r="N847" s="219"/>
      <c r="O847" s="219"/>
      <c r="P847" s="219"/>
      <c r="Q847" s="219"/>
      <c r="R847" s="219"/>
      <c r="S847" s="219"/>
      <c r="T847" s="220"/>
      <c r="AT847" s="214" t="s">
        <v>532</v>
      </c>
      <c r="AU847" s="214" t="s">
        <v>89</v>
      </c>
      <c r="AV847" s="16" t="s">
        <v>530</v>
      </c>
      <c r="AW847" s="16" t="s">
        <v>30</v>
      </c>
      <c r="AX847" s="16" t="s">
        <v>83</v>
      </c>
      <c r="AY847" s="214" t="s">
        <v>524</v>
      </c>
    </row>
    <row r="848" spans="1:65" s="2" customFormat="1" ht="16.5" customHeight="1">
      <c r="A848" s="35"/>
      <c r="B848" s="144"/>
      <c r="C848" s="176" t="s">
        <v>1903</v>
      </c>
      <c r="D848" s="176" t="s">
        <v>526</v>
      </c>
      <c r="E848" s="177" t="s">
        <v>2889</v>
      </c>
      <c r="F848" s="178" t="s">
        <v>2890</v>
      </c>
      <c r="G848" s="179" t="s">
        <v>529</v>
      </c>
      <c r="H848" s="180">
        <v>489</v>
      </c>
      <c r="I848" s="181"/>
      <c r="J848" s="180">
        <f>ROUND(I848*H848,3)</f>
        <v>0</v>
      </c>
      <c r="K848" s="182"/>
      <c r="L848" s="36"/>
      <c r="M848" s="183" t="s">
        <v>1</v>
      </c>
      <c r="N848" s="184" t="s">
        <v>42</v>
      </c>
      <c r="O848" s="61"/>
      <c r="P848" s="185">
        <f>O848*H848</f>
        <v>0</v>
      </c>
      <c r="Q848" s="185">
        <v>0</v>
      </c>
      <c r="R848" s="185">
        <f>Q848*H848</f>
        <v>0</v>
      </c>
      <c r="S848" s="185">
        <v>0</v>
      </c>
      <c r="T848" s="186">
        <f>S848*H848</f>
        <v>0</v>
      </c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R848" s="187" t="s">
        <v>644</v>
      </c>
      <c r="AT848" s="187" t="s">
        <v>526</v>
      </c>
      <c r="AU848" s="187" t="s">
        <v>89</v>
      </c>
      <c r="AY848" s="18" t="s">
        <v>524</v>
      </c>
      <c r="BE848" s="105">
        <f>IF(N848="základná",J848,0)</f>
        <v>0</v>
      </c>
      <c r="BF848" s="105">
        <f>IF(N848="znížená",J848,0)</f>
        <v>0</v>
      </c>
      <c r="BG848" s="105">
        <f>IF(N848="zákl. prenesená",J848,0)</f>
        <v>0</v>
      </c>
      <c r="BH848" s="105">
        <f>IF(N848="zníž. prenesená",J848,0)</f>
        <v>0</v>
      </c>
      <c r="BI848" s="105">
        <f>IF(N848="nulová",J848,0)</f>
        <v>0</v>
      </c>
      <c r="BJ848" s="18" t="s">
        <v>89</v>
      </c>
      <c r="BK848" s="188">
        <f>ROUND(I848*H848,3)</f>
        <v>0</v>
      </c>
      <c r="BL848" s="18" t="s">
        <v>644</v>
      </c>
      <c r="BM848" s="187" t="s">
        <v>2891</v>
      </c>
    </row>
    <row r="849" spans="1:65" s="14" customFormat="1">
      <c r="B849" s="198"/>
      <c r="D849" s="190" t="s">
        <v>532</v>
      </c>
      <c r="E849" s="199" t="s">
        <v>1</v>
      </c>
      <c r="F849" s="200" t="s">
        <v>4836</v>
      </c>
      <c r="H849" s="199" t="s">
        <v>1</v>
      </c>
      <c r="I849" s="201"/>
      <c r="L849" s="198"/>
      <c r="M849" s="202"/>
      <c r="N849" s="203"/>
      <c r="O849" s="203"/>
      <c r="P849" s="203"/>
      <c r="Q849" s="203"/>
      <c r="R849" s="203"/>
      <c r="S849" s="203"/>
      <c r="T849" s="204"/>
      <c r="AT849" s="199" t="s">
        <v>532</v>
      </c>
      <c r="AU849" s="199" t="s">
        <v>89</v>
      </c>
      <c r="AV849" s="14" t="s">
        <v>83</v>
      </c>
      <c r="AW849" s="14" t="s">
        <v>30</v>
      </c>
      <c r="AX849" s="14" t="s">
        <v>76</v>
      </c>
      <c r="AY849" s="199" t="s">
        <v>524</v>
      </c>
    </row>
    <row r="850" spans="1:65" s="13" customFormat="1">
      <c r="B850" s="189"/>
      <c r="D850" s="190" t="s">
        <v>532</v>
      </c>
      <c r="E850" s="191" t="s">
        <v>1</v>
      </c>
      <c r="F850" s="192" t="s">
        <v>7084</v>
      </c>
      <c r="H850" s="193">
        <v>489</v>
      </c>
      <c r="I850" s="194"/>
      <c r="L850" s="189"/>
      <c r="M850" s="195"/>
      <c r="N850" s="196"/>
      <c r="O850" s="196"/>
      <c r="P850" s="196"/>
      <c r="Q850" s="196"/>
      <c r="R850" s="196"/>
      <c r="S850" s="196"/>
      <c r="T850" s="197"/>
      <c r="AT850" s="191" t="s">
        <v>532</v>
      </c>
      <c r="AU850" s="191" t="s">
        <v>89</v>
      </c>
      <c r="AV850" s="13" t="s">
        <v>89</v>
      </c>
      <c r="AW850" s="13" t="s">
        <v>30</v>
      </c>
      <c r="AX850" s="13" t="s">
        <v>76</v>
      </c>
      <c r="AY850" s="191" t="s">
        <v>524</v>
      </c>
    </row>
    <row r="851" spans="1:65" s="16" customFormat="1">
      <c r="B851" s="213"/>
      <c r="D851" s="190" t="s">
        <v>532</v>
      </c>
      <c r="E851" s="214" t="s">
        <v>1</v>
      </c>
      <c r="F851" s="215" t="s">
        <v>590</v>
      </c>
      <c r="H851" s="216">
        <v>489</v>
      </c>
      <c r="I851" s="217"/>
      <c r="L851" s="213"/>
      <c r="M851" s="218"/>
      <c r="N851" s="219"/>
      <c r="O851" s="219"/>
      <c r="P851" s="219"/>
      <c r="Q851" s="219"/>
      <c r="R851" s="219"/>
      <c r="S851" s="219"/>
      <c r="T851" s="220"/>
      <c r="AT851" s="214" t="s">
        <v>532</v>
      </c>
      <c r="AU851" s="214" t="s">
        <v>89</v>
      </c>
      <c r="AV851" s="16" t="s">
        <v>530</v>
      </c>
      <c r="AW851" s="16" t="s">
        <v>30</v>
      </c>
      <c r="AX851" s="16" t="s">
        <v>83</v>
      </c>
      <c r="AY851" s="214" t="s">
        <v>524</v>
      </c>
    </row>
    <row r="852" spans="1:65" s="2" customFormat="1" ht="44.25" customHeight="1">
      <c r="A852" s="35"/>
      <c r="B852" s="144"/>
      <c r="C852" s="259" t="s">
        <v>1913</v>
      </c>
      <c r="D852" s="259" t="s">
        <v>526</v>
      </c>
      <c r="E852" s="260" t="s">
        <v>2893</v>
      </c>
      <c r="F852" s="261" t="s">
        <v>2894</v>
      </c>
      <c r="G852" s="262" t="s">
        <v>529</v>
      </c>
      <c r="H852" s="263">
        <v>3.0579999999999998</v>
      </c>
      <c r="I852" s="263"/>
      <c r="J852" s="263">
        <f>ROUND(I852*H852,3)</f>
        <v>0</v>
      </c>
      <c r="K852" s="182"/>
      <c r="L852" s="36"/>
      <c r="M852" s="183" t="s">
        <v>1</v>
      </c>
      <c r="N852" s="184" t="s">
        <v>42</v>
      </c>
      <c r="O852" s="61"/>
      <c r="P852" s="185">
        <f>O852*H852</f>
        <v>0</v>
      </c>
      <c r="Q852" s="185">
        <v>0</v>
      </c>
      <c r="R852" s="185">
        <f>Q852*H852</f>
        <v>0</v>
      </c>
      <c r="S852" s="185">
        <v>0</v>
      </c>
      <c r="T852" s="186">
        <f>S852*H852</f>
        <v>0</v>
      </c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R852" s="187" t="s">
        <v>644</v>
      </c>
      <c r="AT852" s="187" t="s">
        <v>526</v>
      </c>
      <c r="AU852" s="187" t="s">
        <v>89</v>
      </c>
      <c r="AY852" s="18" t="s">
        <v>524</v>
      </c>
      <c r="BE852" s="105">
        <f>IF(N852="základná",J852,0)</f>
        <v>0</v>
      </c>
      <c r="BF852" s="105">
        <f>IF(N852="znížená",J852,0)</f>
        <v>0</v>
      </c>
      <c r="BG852" s="105">
        <f>IF(N852="zákl. prenesená",J852,0)</f>
        <v>0</v>
      </c>
      <c r="BH852" s="105">
        <f>IF(N852="zníž. prenesená",J852,0)</f>
        <v>0</v>
      </c>
      <c r="BI852" s="105">
        <f>IF(N852="nulová",J852,0)</f>
        <v>0</v>
      </c>
      <c r="BJ852" s="18" t="s">
        <v>89</v>
      </c>
      <c r="BK852" s="188">
        <f>ROUND(I852*H852,3)</f>
        <v>0</v>
      </c>
      <c r="BL852" s="18" t="s">
        <v>644</v>
      </c>
      <c r="BM852" s="187" t="s">
        <v>2895</v>
      </c>
    </row>
    <row r="853" spans="1:65" s="14" customFormat="1">
      <c r="B853" s="198"/>
      <c r="D853" s="190" t="s">
        <v>532</v>
      </c>
      <c r="E853" s="199" t="s">
        <v>1</v>
      </c>
      <c r="F853" s="200" t="s">
        <v>576</v>
      </c>
      <c r="H853" s="199" t="s">
        <v>1</v>
      </c>
      <c r="I853" s="201"/>
      <c r="L853" s="198"/>
      <c r="M853" s="202"/>
      <c r="N853" s="203"/>
      <c r="O853" s="203"/>
      <c r="P853" s="203"/>
      <c r="Q853" s="203"/>
      <c r="R853" s="203"/>
      <c r="S853" s="203"/>
      <c r="T853" s="204"/>
      <c r="AT853" s="199" t="s">
        <v>532</v>
      </c>
      <c r="AU853" s="199" t="s">
        <v>89</v>
      </c>
      <c r="AV853" s="14" t="s">
        <v>83</v>
      </c>
      <c r="AW853" s="14" t="s">
        <v>30</v>
      </c>
      <c r="AX853" s="14" t="s">
        <v>76</v>
      </c>
      <c r="AY853" s="199" t="s">
        <v>524</v>
      </c>
    </row>
    <row r="854" spans="1:65" s="14" customFormat="1">
      <c r="B854" s="198"/>
      <c r="D854" s="190" t="s">
        <v>532</v>
      </c>
      <c r="E854" s="199" t="s">
        <v>1</v>
      </c>
      <c r="F854" s="200" t="s">
        <v>4836</v>
      </c>
      <c r="H854" s="199" t="s">
        <v>1</v>
      </c>
      <c r="I854" s="201"/>
      <c r="L854" s="198"/>
      <c r="M854" s="202"/>
      <c r="N854" s="203"/>
      <c r="O854" s="203"/>
      <c r="P854" s="203"/>
      <c r="Q854" s="203"/>
      <c r="R854" s="203"/>
      <c r="S854" s="203"/>
      <c r="T854" s="204"/>
      <c r="AT854" s="199" t="s">
        <v>532</v>
      </c>
      <c r="AU854" s="199" t="s">
        <v>89</v>
      </c>
      <c r="AV854" s="14" t="s">
        <v>83</v>
      </c>
      <c r="AW854" s="14" t="s">
        <v>30</v>
      </c>
      <c r="AX854" s="14" t="s">
        <v>76</v>
      </c>
      <c r="AY854" s="199" t="s">
        <v>524</v>
      </c>
    </row>
    <row r="855" spans="1:65" s="13" customFormat="1">
      <c r="B855" s="189"/>
      <c r="D855" s="190" t="s">
        <v>532</v>
      </c>
      <c r="E855" s="191" t="s">
        <v>1</v>
      </c>
      <c r="F855" s="192" t="s">
        <v>6972</v>
      </c>
      <c r="H855" s="193">
        <v>3.0579999999999998</v>
      </c>
      <c r="I855" s="194"/>
      <c r="L855" s="189"/>
      <c r="M855" s="195"/>
      <c r="N855" s="196"/>
      <c r="O855" s="196"/>
      <c r="P855" s="196"/>
      <c r="Q855" s="196"/>
      <c r="R855" s="196"/>
      <c r="S855" s="196"/>
      <c r="T855" s="197"/>
      <c r="AT855" s="191" t="s">
        <v>532</v>
      </c>
      <c r="AU855" s="191" t="s">
        <v>89</v>
      </c>
      <c r="AV855" s="13" t="s">
        <v>89</v>
      </c>
      <c r="AW855" s="13" t="s">
        <v>30</v>
      </c>
      <c r="AX855" s="13" t="s">
        <v>76</v>
      </c>
      <c r="AY855" s="191" t="s">
        <v>524</v>
      </c>
    </row>
    <row r="856" spans="1:65" s="16" customFormat="1">
      <c r="B856" s="213"/>
      <c r="D856" s="190" t="s">
        <v>532</v>
      </c>
      <c r="E856" s="214" t="s">
        <v>1</v>
      </c>
      <c r="F856" s="215" t="s">
        <v>590</v>
      </c>
      <c r="H856" s="216">
        <v>3.0579999999999998</v>
      </c>
      <c r="I856" s="217"/>
      <c r="L856" s="213"/>
      <c r="M856" s="218"/>
      <c r="N856" s="219"/>
      <c r="O856" s="219"/>
      <c r="P856" s="219"/>
      <c r="Q856" s="219"/>
      <c r="R856" s="219"/>
      <c r="S856" s="219"/>
      <c r="T856" s="220"/>
      <c r="AT856" s="214" t="s">
        <v>532</v>
      </c>
      <c r="AU856" s="214" t="s">
        <v>89</v>
      </c>
      <c r="AV856" s="16" t="s">
        <v>530</v>
      </c>
      <c r="AW856" s="16" t="s">
        <v>30</v>
      </c>
      <c r="AX856" s="16" t="s">
        <v>83</v>
      </c>
      <c r="AY856" s="214" t="s">
        <v>524</v>
      </c>
    </row>
    <row r="857" spans="1:65" s="2" customFormat="1" ht="33" customHeight="1">
      <c r="A857" s="35"/>
      <c r="B857" s="144"/>
      <c r="C857" s="259" t="s">
        <v>1944</v>
      </c>
      <c r="D857" s="259" t="s">
        <v>526</v>
      </c>
      <c r="E857" s="260" t="s">
        <v>2898</v>
      </c>
      <c r="F857" s="261" t="s">
        <v>2899</v>
      </c>
      <c r="G857" s="262" t="s">
        <v>529</v>
      </c>
      <c r="H857" s="263">
        <v>149.56</v>
      </c>
      <c r="I857" s="263"/>
      <c r="J857" s="263">
        <f>ROUND(I857*H857,3)</f>
        <v>0</v>
      </c>
      <c r="K857" s="182"/>
      <c r="L857" s="36"/>
      <c r="M857" s="183" t="s">
        <v>1</v>
      </c>
      <c r="N857" s="184" t="s">
        <v>42</v>
      </c>
      <c r="O857" s="61"/>
      <c r="P857" s="185">
        <f>O857*H857</f>
        <v>0</v>
      </c>
      <c r="Q857" s="185">
        <v>3.5000000000000001E-3</v>
      </c>
      <c r="R857" s="185">
        <f>Q857*H857</f>
        <v>0.52346000000000004</v>
      </c>
      <c r="S857" s="185">
        <v>0</v>
      </c>
      <c r="T857" s="186">
        <f>S857*H857</f>
        <v>0</v>
      </c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R857" s="187" t="s">
        <v>644</v>
      </c>
      <c r="AT857" s="187" t="s">
        <v>526</v>
      </c>
      <c r="AU857" s="187" t="s">
        <v>89</v>
      </c>
      <c r="AY857" s="18" t="s">
        <v>524</v>
      </c>
      <c r="BE857" s="105">
        <f>IF(N857="základná",J857,0)</f>
        <v>0</v>
      </c>
      <c r="BF857" s="105">
        <f>IF(N857="znížená",J857,0)</f>
        <v>0</v>
      </c>
      <c r="BG857" s="105">
        <f>IF(N857="zákl. prenesená",J857,0)</f>
        <v>0</v>
      </c>
      <c r="BH857" s="105">
        <f>IF(N857="zníž. prenesená",J857,0)</f>
        <v>0</v>
      </c>
      <c r="BI857" s="105">
        <f>IF(N857="nulová",J857,0)</f>
        <v>0</v>
      </c>
      <c r="BJ857" s="18" t="s">
        <v>89</v>
      </c>
      <c r="BK857" s="188">
        <f>ROUND(I857*H857,3)</f>
        <v>0</v>
      </c>
      <c r="BL857" s="18" t="s">
        <v>644</v>
      </c>
      <c r="BM857" s="187" t="s">
        <v>2900</v>
      </c>
    </row>
    <row r="858" spans="1:65" s="14" customFormat="1">
      <c r="B858" s="198"/>
      <c r="D858" s="190" t="s">
        <v>532</v>
      </c>
      <c r="E858" s="199" t="s">
        <v>1</v>
      </c>
      <c r="F858" s="200" t="s">
        <v>4836</v>
      </c>
      <c r="H858" s="199" t="s">
        <v>1</v>
      </c>
      <c r="I858" s="201"/>
      <c r="L858" s="198"/>
      <c r="M858" s="202"/>
      <c r="N858" s="203"/>
      <c r="O858" s="203"/>
      <c r="P858" s="203"/>
      <c r="Q858" s="203"/>
      <c r="R858" s="203"/>
      <c r="S858" s="203"/>
      <c r="T858" s="204"/>
      <c r="AT858" s="199" t="s">
        <v>532</v>
      </c>
      <c r="AU858" s="199" t="s">
        <v>89</v>
      </c>
      <c r="AV858" s="14" t="s">
        <v>83</v>
      </c>
      <c r="AW858" s="14" t="s">
        <v>30</v>
      </c>
      <c r="AX858" s="14" t="s">
        <v>76</v>
      </c>
      <c r="AY858" s="199" t="s">
        <v>524</v>
      </c>
    </row>
    <row r="859" spans="1:65" s="14" customFormat="1">
      <c r="B859" s="198"/>
      <c r="D859" s="190" t="s">
        <v>532</v>
      </c>
      <c r="E859" s="199" t="s">
        <v>1</v>
      </c>
      <c r="F859" s="200" t="s">
        <v>7085</v>
      </c>
      <c r="H859" s="199" t="s">
        <v>1</v>
      </c>
      <c r="I859" s="201"/>
      <c r="L859" s="198"/>
      <c r="M859" s="202"/>
      <c r="N859" s="203"/>
      <c r="O859" s="203"/>
      <c r="P859" s="203"/>
      <c r="Q859" s="203"/>
      <c r="R859" s="203"/>
      <c r="S859" s="203"/>
      <c r="T859" s="204"/>
      <c r="AT859" s="199" t="s">
        <v>532</v>
      </c>
      <c r="AU859" s="199" t="s">
        <v>89</v>
      </c>
      <c r="AV859" s="14" t="s">
        <v>83</v>
      </c>
      <c r="AW859" s="14" t="s">
        <v>30</v>
      </c>
      <c r="AX859" s="14" t="s">
        <v>76</v>
      </c>
      <c r="AY859" s="199" t="s">
        <v>524</v>
      </c>
    </row>
    <row r="860" spans="1:65" s="14" customFormat="1">
      <c r="B860" s="198"/>
      <c r="D860" s="190" t="s">
        <v>532</v>
      </c>
      <c r="E860" s="199" t="s">
        <v>1</v>
      </c>
      <c r="F860" s="200" t="s">
        <v>7086</v>
      </c>
      <c r="H860" s="199" t="s">
        <v>1</v>
      </c>
      <c r="I860" s="201"/>
      <c r="L860" s="198"/>
      <c r="M860" s="202"/>
      <c r="N860" s="203"/>
      <c r="O860" s="203"/>
      <c r="P860" s="203"/>
      <c r="Q860" s="203"/>
      <c r="R860" s="203"/>
      <c r="S860" s="203"/>
      <c r="T860" s="204"/>
      <c r="AT860" s="199" t="s">
        <v>532</v>
      </c>
      <c r="AU860" s="199" t="s">
        <v>89</v>
      </c>
      <c r="AV860" s="14" t="s">
        <v>83</v>
      </c>
      <c r="AW860" s="14" t="s">
        <v>30</v>
      </c>
      <c r="AX860" s="14" t="s">
        <v>76</v>
      </c>
      <c r="AY860" s="199" t="s">
        <v>524</v>
      </c>
    </row>
    <row r="861" spans="1:65" s="13" customFormat="1">
      <c r="B861" s="189"/>
      <c r="D861" s="190" t="s">
        <v>532</v>
      </c>
      <c r="E861" s="191" t="s">
        <v>1</v>
      </c>
      <c r="F861" s="192" t="s">
        <v>6936</v>
      </c>
      <c r="H861" s="193">
        <v>11.818</v>
      </c>
      <c r="I861" s="194"/>
      <c r="L861" s="189"/>
      <c r="M861" s="195"/>
      <c r="N861" s="196"/>
      <c r="O861" s="196"/>
      <c r="P861" s="196"/>
      <c r="Q861" s="196"/>
      <c r="R861" s="196"/>
      <c r="S861" s="196"/>
      <c r="T861" s="197"/>
      <c r="AT861" s="191" t="s">
        <v>532</v>
      </c>
      <c r="AU861" s="191" t="s">
        <v>89</v>
      </c>
      <c r="AV861" s="13" t="s">
        <v>89</v>
      </c>
      <c r="AW861" s="13" t="s">
        <v>30</v>
      </c>
      <c r="AX861" s="13" t="s">
        <v>76</v>
      </c>
      <c r="AY861" s="191" t="s">
        <v>524</v>
      </c>
    </row>
    <row r="862" spans="1:65" s="13" customFormat="1">
      <c r="B862" s="189"/>
      <c r="D862" s="190" t="s">
        <v>532</v>
      </c>
      <c r="E862" s="191" t="s">
        <v>1</v>
      </c>
      <c r="F862" s="192" t="s">
        <v>6937</v>
      </c>
      <c r="H862" s="193">
        <v>12.693</v>
      </c>
      <c r="I862" s="194"/>
      <c r="L862" s="189"/>
      <c r="M862" s="195"/>
      <c r="N862" s="196"/>
      <c r="O862" s="196"/>
      <c r="P862" s="196"/>
      <c r="Q862" s="196"/>
      <c r="R862" s="196"/>
      <c r="S862" s="196"/>
      <c r="T862" s="197"/>
      <c r="AT862" s="191" t="s">
        <v>532</v>
      </c>
      <c r="AU862" s="191" t="s">
        <v>89</v>
      </c>
      <c r="AV862" s="13" t="s">
        <v>89</v>
      </c>
      <c r="AW862" s="13" t="s">
        <v>30</v>
      </c>
      <c r="AX862" s="13" t="s">
        <v>76</v>
      </c>
      <c r="AY862" s="191" t="s">
        <v>524</v>
      </c>
    </row>
    <row r="863" spans="1:65" s="13" customFormat="1">
      <c r="B863" s="189"/>
      <c r="D863" s="190" t="s">
        <v>532</v>
      </c>
      <c r="E863" s="191" t="s">
        <v>1</v>
      </c>
      <c r="F863" s="192" t="s">
        <v>6938</v>
      </c>
      <c r="H863" s="193">
        <v>8.984</v>
      </c>
      <c r="I863" s="194"/>
      <c r="L863" s="189"/>
      <c r="M863" s="195"/>
      <c r="N863" s="196"/>
      <c r="O863" s="196"/>
      <c r="P863" s="196"/>
      <c r="Q863" s="196"/>
      <c r="R863" s="196"/>
      <c r="S863" s="196"/>
      <c r="T863" s="197"/>
      <c r="AT863" s="191" t="s">
        <v>532</v>
      </c>
      <c r="AU863" s="191" t="s">
        <v>89</v>
      </c>
      <c r="AV863" s="13" t="s">
        <v>89</v>
      </c>
      <c r="AW863" s="13" t="s">
        <v>30</v>
      </c>
      <c r="AX863" s="13" t="s">
        <v>76</v>
      </c>
      <c r="AY863" s="191" t="s">
        <v>524</v>
      </c>
    </row>
    <row r="864" spans="1:65" s="13" customFormat="1">
      <c r="B864" s="189"/>
      <c r="D864" s="190" t="s">
        <v>532</v>
      </c>
      <c r="E864" s="191" t="s">
        <v>1</v>
      </c>
      <c r="F864" s="192" t="s">
        <v>6939</v>
      </c>
      <c r="H864" s="193">
        <v>10.847</v>
      </c>
      <c r="I864" s="194"/>
      <c r="L864" s="189"/>
      <c r="M864" s="195"/>
      <c r="N864" s="196"/>
      <c r="O864" s="196"/>
      <c r="P864" s="196"/>
      <c r="Q864" s="196"/>
      <c r="R864" s="196"/>
      <c r="S864" s="196"/>
      <c r="T864" s="197"/>
      <c r="AT864" s="191" t="s">
        <v>532</v>
      </c>
      <c r="AU864" s="191" t="s">
        <v>89</v>
      </c>
      <c r="AV864" s="13" t="s">
        <v>89</v>
      </c>
      <c r="AW864" s="13" t="s">
        <v>30</v>
      </c>
      <c r="AX864" s="13" t="s">
        <v>76</v>
      </c>
      <c r="AY864" s="191" t="s">
        <v>524</v>
      </c>
    </row>
    <row r="865" spans="2:51" s="14" customFormat="1">
      <c r="B865" s="198"/>
      <c r="D865" s="190" t="s">
        <v>532</v>
      </c>
      <c r="E865" s="199" t="s">
        <v>1</v>
      </c>
      <c r="F865" s="200" t="s">
        <v>7087</v>
      </c>
      <c r="H865" s="199" t="s">
        <v>1</v>
      </c>
      <c r="I865" s="201"/>
      <c r="L865" s="198"/>
      <c r="M865" s="202"/>
      <c r="N865" s="203"/>
      <c r="O865" s="203"/>
      <c r="P865" s="203"/>
      <c r="Q865" s="203"/>
      <c r="R865" s="203"/>
      <c r="S865" s="203"/>
      <c r="T865" s="204"/>
      <c r="AT865" s="199" t="s">
        <v>532</v>
      </c>
      <c r="AU865" s="199" t="s">
        <v>89</v>
      </c>
      <c r="AV865" s="14" t="s">
        <v>83</v>
      </c>
      <c r="AW865" s="14" t="s">
        <v>30</v>
      </c>
      <c r="AX865" s="14" t="s">
        <v>76</v>
      </c>
      <c r="AY865" s="199" t="s">
        <v>524</v>
      </c>
    </row>
    <row r="866" spans="2:51" s="13" customFormat="1">
      <c r="B866" s="189"/>
      <c r="D866" s="190" t="s">
        <v>532</v>
      </c>
      <c r="E866" s="191" t="s">
        <v>1</v>
      </c>
      <c r="F866" s="192" t="s">
        <v>6941</v>
      </c>
      <c r="H866" s="193">
        <v>8.3469999999999995</v>
      </c>
      <c r="I866" s="194"/>
      <c r="L866" s="189"/>
      <c r="M866" s="195"/>
      <c r="N866" s="196"/>
      <c r="O866" s="196"/>
      <c r="P866" s="196"/>
      <c r="Q866" s="196"/>
      <c r="R866" s="196"/>
      <c r="S866" s="196"/>
      <c r="T866" s="197"/>
      <c r="AT866" s="191" t="s">
        <v>532</v>
      </c>
      <c r="AU866" s="191" t="s">
        <v>89</v>
      </c>
      <c r="AV866" s="13" t="s">
        <v>89</v>
      </c>
      <c r="AW866" s="13" t="s">
        <v>30</v>
      </c>
      <c r="AX866" s="13" t="s">
        <v>76</v>
      </c>
      <c r="AY866" s="191" t="s">
        <v>524</v>
      </c>
    </row>
    <row r="867" spans="2:51" s="13" customFormat="1">
      <c r="B867" s="189"/>
      <c r="D867" s="190" t="s">
        <v>532</v>
      </c>
      <c r="E867" s="191" t="s">
        <v>1</v>
      </c>
      <c r="F867" s="192" t="s">
        <v>6942</v>
      </c>
      <c r="H867" s="193">
        <v>8.9890000000000008</v>
      </c>
      <c r="I867" s="194"/>
      <c r="L867" s="189"/>
      <c r="M867" s="195"/>
      <c r="N867" s="196"/>
      <c r="O867" s="196"/>
      <c r="P867" s="196"/>
      <c r="Q867" s="196"/>
      <c r="R867" s="196"/>
      <c r="S867" s="196"/>
      <c r="T867" s="197"/>
      <c r="AT867" s="191" t="s">
        <v>532</v>
      </c>
      <c r="AU867" s="191" t="s">
        <v>89</v>
      </c>
      <c r="AV867" s="13" t="s">
        <v>89</v>
      </c>
      <c r="AW867" s="13" t="s">
        <v>30</v>
      </c>
      <c r="AX867" s="13" t="s">
        <v>76</v>
      </c>
      <c r="AY867" s="191" t="s">
        <v>524</v>
      </c>
    </row>
    <row r="868" spans="2:51" s="13" customFormat="1">
      <c r="B868" s="189"/>
      <c r="D868" s="190" t="s">
        <v>532</v>
      </c>
      <c r="E868" s="191" t="s">
        <v>1</v>
      </c>
      <c r="F868" s="192" t="s">
        <v>6943</v>
      </c>
      <c r="H868" s="193">
        <v>6.2839999999999998</v>
      </c>
      <c r="I868" s="194"/>
      <c r="L868" s="189"/>
      <c r="M868" s="195"/>
      <c r="N868" s="196"/>
      <c r="O868" s="196"/>
      <c r="P868" s="196"/>
      <c r="Q868" s="196"/>
      <c r="R868" s="196"/>
      <c r="S868" s="196"/>
      <c r="T868" s="197"/>
      <c r="AT868" s="191" t="s">
        <v>532</v>
      </c>
      <c r="AU868" s="191" t="s">
        <v>89</v>
      </c>
      <c r="AV868" s="13" t="s">
        <v>89</v>
      </c>
      <c r="AW868" s="13" t="s">
        <v>30</v>
      </c>
      <c r="AX868" s="13" t="s">
        <v>76</v>
      </c>
      <c r="AY868" s="191" t="s">
        <v>524</v>
      </c>
    </row>
    <row r="869" spans="2:51" s="13" customFormat="1">
      <c r="B869" s="189"/>
      <c r="D869" s="190" t="s">
        <v>532</v>
      </c>
      <c r="E869" s="191" t="s">
        <v>1</v>
      </c>
      <c r="F869" s="192" t="s">
        <v>6944</v>
      </c>
      <c r="H869" s="193">
        <v>6.8179999999999996</v>
      </c>
      <c r="I869" s="194"/>
      <c r="L869" s="189"/>
      <c r="M869" s="195"/>
      <c r="N869" s="196"/>
      <c r="O869" s="196"/>
      <c r="P869" s="196"/>
      <c r="Q869" s="196"/>
      <c r="R869" s="196"/>
      <c r="S869" s="196"/>
      <c r="T869" s="197"/>
      <c r="AT869" s="191" t="s">
        <v>532</v>
      </c>
      <c r="AU869" s="191" t="s">
        <v>89</v>
      </c>
      <c r="AV869" s="13" t="s">
        <v>89</v>
      </c>
      <c r="AW869" s="13" t="s">
        <v>30</v>
      </c>
      <c r="AX869" s="13" t="s">
        <v>76</v>
      </c>
      <c r="AY869" s="191" t="s">
        <v>524</v>
      </c>
    </row>
    <row r="870" spans="2:51" s="15" customFormat="1">
      <c r="B870" s="205"/>
      <c r="D870" s="190" t="s">
        <v>532</v>
      </c>
      <c r="E870" s="206" t="s">
        <v>1</v>
      </c>
      <c r="F870" s="207" t="s">
        <v>589</v>
      </c>
      <c r="H870" s="208">
        <v>74.78</v>
      </c>
      <c r="I870" s="209"/>
      <c r="L870" s="205"/>
      <c r="M870" s="210"/>
      <c r="N870" s="211"/>
      <c r="O870" s="211"/>
      <c r="P870" s="211"/>
      <c r="Q870" s="211"/>
      <c r="R870" s="211"/>
      <c r="S870" s="211"/>
      <c r="T870" s="212"/>
      <c r="AT870" s="206" t="s">
        <v>532</v>
      </c>
      <c r="AU870" s="206" t="s">
        <v>89</v>
      </c>
      <c r="AV870" s="15" t="s">
        <v>537</v>
      </c>
      <c r="AW870" s="15" t="s">
        <v>30</v>
      </c>
      <c r="AX870" s="15" t="s">
        <v>76</v>
      </c>
      <c r="AY870" s="206" t="s">
        <v>524</v>
      </c>
    </row>
    <row r="871" spans="2:51" s="14" customFormat="1">
      <c r="B871" s="198"/>
      <c r="D871" s="190" t="s">
        <v>532</v>
      </c>
      <c r="E871" s="199" t="s">
        <v>1</v>
      </c>
      <c r="F871" s="200" t="s">
        <v>4836</v>
      </c>
      <c r="H871" s="199" t="s">
        <v>1</v>
      </c>
      <c r="I871" s="201"/>
      <c r="L871" s="198"/>
      <c r="M871" s="202"/>
      <c r="N871" s="203"/>
      <c r="O871" s="203"/>
      <c r="P871" s="203"/>
      <c r="Q871" s="203"/>
      <c r="R871" s="203"/>
      <c r="S871" s="203"/>
      <c r="T871" s="204"/>
      <c r="AT871" s="199" t="s">
        <v>532</v>
      </c>
      <c r="AU871" s="199" t="s">
        <v>89</v>
      </c>
      <c r="AV871" s="14" t="s">
        <v>83</v>
      </c>
      <c r="AW871" s="14" t="s">
        <v>30</v>
      </c>
      <c r="AX871" s="14" t="s">
        <v>76</v>
      </c>
      <c r="AY871" s="199" t="s">
        <v>524</v>
      </c>
    </row>
    <row r="872" spans="2:51" s="14" customFormat="1">
      <c r="B872" s="198"/>
      <c r="D872" s="190" t="s">
        <v>532</v>
      </c>
      <c r="E872" s="199" t="s">
        <v>1</v>
      </c>
      <c r="F872" s="200" t="s">
        <v>1887</v>
      </c>
      <c r="H872" s="199" t="s">
        <v>1</v>
      </c>
      <c r="I872" s="201"/>
      <c r="L872" s="198"/>
      <c r="M872" s="202"/>
      <c r="N872" s="203"/>
      <c r="O872" s="203"/>
      <c r="P872" s="203"/>
      <c r="Q872" s="203"/>
      <c r="R872" s="203"/>
      <c r="S872" s="203"/>
      <c r="T872" s="204"/>
      <c r="AT872" s="199" t="s">
        <v>532</v>
      </c>
      <c r="AU872" s="199" t="s">
        <v>89</v>
      </c>
      <c r="AV872" s="14" t="s">
        <v>83</v>
      </c>
      <c r="AW872" s="14" t="s">
        <v>30</v>
      </c>
      <c r="AX872" s="14" t="s">
        <v>76</v>
      </c>
      <c r="AY872" s="199" t="s">
        <v>524</v>
      </c>
    </row>
    <row r="873" spans="2:51" s="13" customFormat="1">
      <c r="B873" s="189"/>
      <c r="D873" s="190" t="s">
        <v>532</v>
      </c>
      <c r="E873" s="191" t="s">
        <v>1</v>
      </c>
      <c r="F873" s="192" t="s">
        <v>6936</v>
      </c>
      <c r="H873" s="193">
        <v>11.818</v>
      </c>
      <c r="I873" s="194"/>
      <c r="L873" s="189"/>
      <c r="M873" s="195"/>
      <c r="N873" s="196"/>
      <c r="O873" s="196"/>
      <c r="P873" s="196"/>
      <c r="Q873" s="196"/>
      <c r="R873" s="196"/>
      <c r="S873" s="196"/>
      <c r="T873" s="197"/>
      <c r="AT873" s="191" t="s">
        <v>532</v>
      </c>
      <c r="AU873" s="191" t="s">
        <v>89</v>
      </c>
      <c r="AV873" s="13" t="s">
        <v>89</v>
      </c>
      <c r="AW873" s="13" t="s">
        <v>30</v>
      </c>
      <c r="AX873" s="13" t="s">
        <v>76</v>
      </c>
      <c r="AY873" s="191" t="s">
        <v>524</v>
      </c>
    </row>
    <row r="874" spans="2:51" s="13" customFormat="1">
      <c r="B874" s="189"/>
      <c r="D874" s="190" t="s">
        <v>532</v>
      </c>
      <c r="E874" s="191" t="s">
        <v>1</v>
      </c>
      <c r="F874" s="192" t="s">
        <v>6937</v>
      </c>
      <c r="H874" s="193">
        <v>12.693</v>
      </c>
      <c r="I874" s="194"/>
      <c r="L874" s="189"/>
      <c r="M874" s="195"/>
      <c r="N874" s="196"/>
      <c r="O874" s="196"/>
      <c r="P874" s="196"/>
      <c r="Q874" s="196"/>
      <c r="R874" s="196"/>
      <c r="S874" s="196"/>
      <c r="T874" s="197"/>
      <c r="AT874" s="191" t="s">
        <v>532</v>
      </c>
      <c r="AU874" s="191" t="s">
        <v>89</v>
      </c>
      <c r="AV874" s="13" t="s">
        <v>89</v>
      </c>
      <c r="AW874" s="13" t="s">
        <v>30</v>
      </c>
      <c r="AX874" s="13" t="s">
        <v>76</v>
      </c>
      <c r="AY874" s="191" t="s">
        <v>524</v>
      </c>
    </row>
    <row r="875" spans="2:51" s="13" customFormat="1">
      <c r="B875" s="189"/>
      <c r="D875" s="190" t="s">
        <v>532</v>
      </c>
      <c r="E875" s="191" t="s">
        <v>1</v>
      </c>
      <c r="F875" s="192" t="s">
        <v>6938</v>
      </c>
      <c r="H875" s="193">
        <v>8.984</v>
      </c>
      <c r="I875" s="194"/>
      <c r="L875" s="189"/>
      <c r="M875" s="195"/>
      <c r="N875" s="196"/>
      <c r="O875" s="196"/>
      <c r="P875" s="196"/>
      <c r="Q875" s="196"/>
      <c r="R875" s="196"/>
      <c r="S875" s="196"/>
      <c r="T875" s="197"/>
      <c r="AT875" s="191" t="s">
        <v>532</v>
      </c>
      <c r="AU875" s="191" t="s">
        <v>89</v>
      </c>
      <c r="AV875" s="13" t="s">
        <v>89</v>
      </c>
      <c r="AW875" s="13" t="s">
        <v>30</v>
      </c>
      <c r="AX875" s="13" t="s">
        <v>76</v>
      </c>
      <c r="AY875" s="191" t="s">
        <v>524</v>
      </c>
    </row>
    <row r="876" spans="2:51" s="13" customFormat="1">
      <c r="B876" s="189"/>
      <c r="D876" s="190" t="s">
        <v>532</v>
      </c>
      <c r="E876" s="191" t="s">
        <v>1</v>
      </c>
      <c r="F876" s="192" t="s">
        <v>6939</v>
      </c>
      <c r="H876" s="193">
        <v>10.847</v>
      </c>
      <c r="I876" s="194"/>
      <c r="L876" s="189"/>
      <c r="M876" s="195"/>
      <c r="N876" s="196"/>
      <c r="O876" s="196"/>
      <c r="P876" s="196"/>
      <c r="Q876" s="196"/>
      <c r="R876" s="196"/>
      <c r="S876" s="196"/>
      <c r="T876" s="197"/>
      <c r="AT876" s="191" t="s">
        <v>532</v>
      </c>
      <c r="AU876" s="191" t="s">
        <v>89</v>
      </c>
      <c r="AV876" s="13" t="s">
        <v>89</v>
      </c>
      <c r="AW876" s="13" t="s">
        <v>30</v>
      </c>
      <c r="AX876" s="13" t="s">
        <v>76</v>
      </c>
      <c r="AY876" s="191" t="s">
        <v>524</v>
      </c>
    </row>
    <row r="877" spans="2:51" s="14" customFormat="1">
      <c r="B877" s="198"/>
      <c r="D877" s="190" t="s">
        <v>532</v>
      </c>
      <c r="E877" s="199" t="s">
        <v>1</v>
      </c>
      <c r="F877" s="200" t="s">
        <v>6940</v>
      </c>
      <c r="H877" s="199" t="s">
        <v>1</v>
      </c>
      <c r="I877" s="201"/>
      <c r="L877" s="198"/>
      <c r="M877" s="202"/>
      <c r="N877" s="203"/>
      <c r="O877" s="203"/>
      <c r="P877" s="203"/>
      <c r="Q877" s="203"/>
      <c r="R877" s="203"/>
      <c r="S877" s="203"/>
      <c r="T877" s="204"/>
      <c r="AT877" s="199" t="s">
        <v>532</v>
      </c>
      <c r="AU877" s="199" t="s">
        <v>89</v>
      </c>
      <c r="AV877" s="14" t="s">
        <v>83</v>
      </c>
      <c r="AW877" s="14" t="s">
        <v>30</v>
      </c>
      <c r="AX877" s="14" t="s">
        <v>76</v>
      </c>
      <c r="AY877" s="199" t="s">
        <v>524</v>
      </c>
    </row>
    <row r="878" spans="2:51" s="13" customFormat="1">
      <c r="B878" s="189"/>
      <c r="D878" s="190" t="s">
        <v>532</v>
      </c>
      <c r="E878" s="191" t="s">
        <v>1</v>
      </c>
      <c r="F878" s="192" t="s">
        <v>6941</v>
      </c>
      <c r="H878" s="193">
        <v>8.3469999999999995</v>
      </c>
      <c r="I878" s="194"/>
      <c r="L878" s="189"/>
      <c r="M878" s="195"/>
      <c r="N878" s="196"/>
      <c r="O878" s="196"/>
      <c r="P878" s="196"/>
      <c r="Q878" s="196"/>
      <c r="R878" s="196"/>
      <c r="S878" s="196"/>
      <c r="T878" s="197"/>
      <c r="AT878" s="191" t="s">
        <v>532</v>
      </c>
      <c r="AU878" s="191" t="s">
        <v>89</v>
      </c>
      <c r="AV878" s="13" t="s">
        <v>89</v>
      </c>
      <c r="AW878" s="13" t="s">
        <v>30</v>
      </c>
      <c r="AX878" s="13" t="s">
        <v>76</v>
      </c>
      <c r="AY878" s="191" t="s">
        <v>524</v>
      </c>
    </row>
    <row r="879" spans="2:51" s="13" customFormat="1">
      <c r="B879" s="189"/>
      <c r="D879" s="190" t="s">
        <v>532</v>
      </c>
      <c r="E879" s="191" t="s">
        <v>1</v>
      </c>
      <c r="F879" s="192" t="s">
        <v>6942</v>
      </c>
      <c r="H879" s="193">
        <v>8.9890000000000008</v>
      </c>
      <c r="I879" s="194"/>
      <c r="L879" s="189"/>
      <c r="M879" s="195"/>
      <c r="N879" s="196"/>
      <c r="O879" s="196"/>
      <c r="P879" s="196"/>
      <c r="Q879" s="196"/>
      <c r="R879" s="196"/>
      <c r="S879" s="196"/>
      <c r="T879" s="197"/>
      <c r="AT879" s="191" t="s">
        <v>532</v>
      </c>
      <c r="AU879" s="191" t="s">
        <v>89</v>
      </c>
      <c r="AV879" s="13" t="s">
        <v>89</v>
      </c>
      <c r="AW879" s="13" t="s">
        <v>30</v>
      </c>
      <c r="AX879" s="13" t="s">
        <v>76</v>
      </c>
      <c r="AY879" s="191" t="s">
        <v>524</v>
      </c>
    </row>
    <row r="880" spans="2:51" s="13" customFormat="1">
      <c r="B880" s="189"/>
      <c r="D880" s="190" t="s">
        <v>532</v>
      </c>
      <c r="E880" s="191" t="s">
        <v>1</v>
      </c>
      <c r="F880" s="192" t="s">
        <v>6943</v>
      </c>
      <c r="H880" s="193">
        <v>6.2839999999999998</v>
      </c>
      <c r="I880" s="194"/>
      <c r="L880" s="189"/>
      <c r="M880" s="195"/>
      <c r="N880" s="196"/>
      <c r="O880" s="196"/>
      <c r="P880" s="196"/>
      <c r="Q880" s="196"/>
      <c r="R880" s="196"/>
      <c r="S880" s="196"/>
      <c r="T880" s="197"/>
      <c r="AT880" s="191" t="s">
        <v>532</v>
      </c>
      <c r="AU880" s="191" t="s">
        <v>89</v>
      </c>
      <c r="AV880" s="13" t="s">
        <v>89</v>
      </c>
      <c r="AW880" s="13" t="s">
        <v>30</v>
      </c>
      <c r="AX880" s="13" t="s">
        <v>76</v>
      </c>
      <c r="AY880" s="191" t="s">
        <v>524</v>
      </c>
    </row>
    <row r="881" spans="1:65" s="13" customFormat="1">
      <c r="B881" s="189"/>
      <c r="D881" s="190" t="s">
        <v>532</v>
      </c>
      <c r="E881" s="191" t="s">
        <v>1</v>
      </c>
      <c r="F881" s="192" t="s">
        <v>6944</v>
      </c>
      <c r="H881" s="193">
        <v>6.8179999999999996</v>
      </c>
      <c r="I881" s="194"/>
      <c r="L881" s="189"/>
      <c r="M881" s="195"/>
      <c r="N881" s="196"/>
      <c r="O881" s="196"/>
      <c r="P881" s="196"/>
      <c r="Q881" s="196"/>
      <c r="R881" s="196"/>
      <c r="S881" s="196"/>
      <c r="T881" s="197"/>
      <c r="AT881" s="191" t="s">
        <v>532</v>
      </c>
      <c r="AU881" s="191" t="s">
        <v>89</v>
      </c>
      <c r="AV881" s="13" t="s">
        <v>89</v>
      </c>
      <c r="AW881" s="13" t="s">
        <v>30</v>
      </c>
      <c r="AX881" s="13" t="s">
        <v>76</v>
      </c>
      <c r="AY881" s="191" t="s">
        <v>524</v>
      </c>
    </row>
    <row r="882" spans="1:65" s="15" customFormat="1">
      <c r="B882" s="205"/>
      <c r="D882" s="190" t="s">
        <v>532</v>
      </c>
      <c r="E882" s="206" t="s">
        <v>1</v>
      </c>
      <c r="F882" s="207" t="s">
        <v>589</v>
      </c>
      <c r="H882" s="208">
        <v>74.78</v>
      </c>
      <c r="I882" s="209"/>
      <c r="L882" s="205"/>
      <c r="M882" s="210"/>
      <c r="N882" s="211"/>
      <c r="O882" s="211"/>
      <c r="P882" s="211"/>
      <c r="Q882" s="211"/>
      <c r="R882" s="211"/>
      <c r="S882" s="211"/>
      <c r="T882" s="212"/>
      <c r="AT882" s="206" t="s">
        <v>532</v>
      </c>
      <c r="AU882" s="206" t="s">
        <v>89</v>
      </c>
      <c r="AV882" s="15" t="s">
        <v>537</v>
      </c>
      <c r="AW882" s="15" t="s">
        <v>30</v>
      </c>
      <c r="AX882" s="15" t="s">
        <v>76</v>
      </c>
      <c r="AY882" s="206" t="s">
        <v>524</v>
      </c>
    </row>
    <row r="883" spans="1:65" s="16" customFormat="1">
      <c r="B883" s="213"/>
      <c r="D883" s="190" t="s">
        <v>532</v>
      </c>
      <c r="E883" s="214" t="s">
        <v>1</v>
      </c>
      <c r="F883" s="215" t="s">
        <v>590</v>
      </c>
      <c r="H883" s="216">
        <v>149.56</v>
      </c>
      <c r="I883" s="217"/>
      <c r="L883" s="213"/>
      <c r="M883" s="218"/>
      <c r="N883" s="219"/>
      <c r="O883" s="219"/>
      <c r="P883" s="219"/>
      <c r="Q883" s="219"/>
      <c r="R883" s="219"/>
      <c r="S883" s="219"/>
      <c r="T883" s="220"/>
      <c r="AT883" s="214" t="s">
        <v>532</v>
      </c>
      <c r="AU883" s="214" t="s">
        <v>89</v>
      </c>
      <c r="AV883" s="16" t="s">
        <v>530</v>
      </c>
      <c r="AW883" s="16" t="s">
        <v>30</v>
      </c>
      <c r="AX883" s="16" t="s">
        <v>83</v>
      </c>
      <c r="AY883" s="214" t="s">
        <v>524</v>
      </c>
    </row>
    <row r="884" spans="1:65" s="2" customFormat="1" ht="55.5" customHeight="1">
      <c r="A884" s="35"/>
      <c r="B884" s="144"/>
      <c r="C884" s="259" t="s">
        <v>1950</v>
      </c>
      <c r="D884" s="259" t="s">
        <v>526</v>
      </c>
      <c r="E884" s="260" t="s">
        <v>7088</v>
      </c>
      <c r="F884" s="261" t="s">
        <v>7089</v>
      </c>
      <c r="G884" s="262" t="s">
        <v>529</v>
      </c>
      <c r="H884" s="263">
        <v>483.7</v>
      </c>
      <c r="I884" s="263"/>
      <c r="J884" s="263">
        <f>ROUND(I884*H884,3)</f>
        <v>0</v>
      </c>
      <c r="K884" s="182"/>
      <c r="L884" s="36"/>
      <c r="M884" s="183" t="s">
        <v>1</v>
      </c>
      <c r="N884" s="184" t="s">
        <v>42</v>
      </c>
      <c r="O884" s="61"/>
      <c r="P884" s="185">
        <f>O884*H884</f>
        <v>0</v>
      </c>
      <c r="Q884" s="185">
        <v>5.4000000000000001E-4</v>
      </c>
      <c r="R884" s="185">
        <f>Q884*H884</f>
        <v>0.26119799999999999</v>
      </c>
      <c r="S884" s="185">
        <v>0</v>
      </c>
      <c r="T884" s="186">
        <f>S884*H884</f>
        <v>0</v>
      </c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R884" s="187" t="s">
        <v>644</v>
      </c>
      <c r="AT884" s="187" t="s">
        <v>526</v>
      </c>
      <c r="AU884" s="187" t="s">
        <v>89</v>
      </c>
      <c r="AY884" s="18" t="s">
        <v>524</v>
      </c>
      <c r="BE884" s="105">
        <f>IF(N884="základná",J884,0)</f>
        <v>0</v>
      </c>
      <c r="BF884" s="105">
        <f>IF(N884="znížená",J884,0)</f>
        <v>0</v>
      </c>
      <c r="BG884" s="105">
        <f>IF(N884="zákl. prenesená",J884,0)</f>
        <v>0</v>
      </c>
      <c r="BH884" s="105">
        <f>IF(N884="zníž. prenesená",J884,0)</f>
        <v>0</v>
      </c>
      <c r="BI884" s="105">
        <f>IF(N884="nulová",J884,0)</f>
        <v>0</v>
      </c>
      <c r="BJ884" s="18" t="s">
        <v>89</v>
      </c>
      <c r="BK884" s="188">
        <f>ROUND(I884*H884,3)</f>
        <v>0</v>
      </c>
      <c r="BL884" s="18" t="s">
        <v>644</v>
      </c>
      <c r="BM884" s="187" t="s">
        <v>7090</v>
      </c>
    </row>
    <row r="885" spans="1:65" s="14" customFormat="1">
      <c r="B885" s="198"/>
      <c r="D885" s="190" t="s">
        <v>532</v>
      </c>
      <c r="E885" s="199" t="s">
        <v>1</v>
      </c>
      <c r="F885" s="200" t="s">
        <v>4836</v>
      </c>
      <c r="H885" s="199" t="s">
        <v>1</v>
      </c>
      <c r="I885" s="201"/>
      <c r="L885" s="198"/>
      <c r="M885" s="202"/>
      <c r="N885" s="203"/>
      <c r="O885" s="203"/>
      <c r="P885" s="203"/>
      <c r="Q885" s="203"/>
      <c r="R885" s="203"/>
      <c r="S885" s="203"/>
      <c r="T885" s="204"/>
      <c r="AT885" s="199" t="s">
        <v>532</v>
      </c>
      <c r="AU885" s="199" t="s">
        <v>89</v>
      </c>
      <c r="AV885" s="14" t="s">
        <v>83</v>
      </c>
      <c r="AW885" s="14" t="s">
        <v>30</v>
      </c>
      <c r="AX885" s="14" t="s">
        <v>76</v>
      </c>
      <c r="AY885" s="199" t="s">
        <v>524</v>
      </c>
    </row>
    <row r="886" spans="1:65" s="13" customFormat="1">
      <c r="B886" s="189"/>
      <c r="D886" s="190" t="s">
        <v>532</v>
      </c>
      <c r="E886" s="191" t="s">
        <v>1</v>
      </c>
      <c r="F886" s="192" t="s">
        <v>6963</v>
      </c>
      <c r="H886" s="193">
        <v>483.7</v>
      </c>
      <c r="I886" s="194"/>
      <c r="L886" s="189"/>
      <c r="M886" s="195"/>
      <c r="N886" s="196"/>
      <c r="O886" s="196"/>
      <c r="P886" s="196"/>
      <c r="Q886" s="196"/>
      <c r="R886" s="196"/>
      <c r="S886" s="196"/>
      <c r="T886" s="197"/>
      <c r="AT886" s="191" t="s">
        <v>532</v>
      </c>
      <c r="AU886" s="191" t="s">
        <v>89</v>
      </c>
      <c r="AV886" s="13" t="s">
        <v>89</v>
      </c>
      <c r="AW886" s="13" t="s">
        <v>30</v>
      </c>
      <c r="AX886" s="13" t="s">
        <v>76</v>
      </c>
      <c r="AY886" s="191" t="s">
        <v>524</v>
      </c>
    </row>
    <row r="887" spans="1:65" s="16" customFormat="1">
      <c r="B887" s="213"/>
      <c r="D887" s="190" t="s">
        <v>532</v>
      </c>
      <c r="E887" s="214" t="s">
        <v>1</v>
      </c>
      <c r="F887" s="215" t="s">
        <v>590</v>
      </c>
      <c r="H887" s="216">
        <v>483.7</v>
      </c>
      <c r="I887" s="217"/>
      <c r="L887" s="213"/>
      <c r="M887" s="218"/>
      <c r="N887" s="219"/>
      <c r="O887" s="219"/>
      <c r="P887" s="219"/>
      <c r="Q887" s="219"/>
      <c r="R887" s="219"/>
      <c r="S887" s="219"/>
      <c r="T887" s="220"/>
      <c r="AT887" s="214" t="s">
        <v>532</v>
      </c>
      <c r="AU887" s="214" t="s">
        <v>89</v>
      </c>
      <c r="AV887" s="16" t="s">
        <v>530</v>
      </c>
      <c r="AW887" s="16" t="s">
        <v>30</v>
      </c>
      <c r="AX887" s="16" t="s">
        <v>83</v>
      </c>
      <c r="AY887" s="214" t="s">
        <v>524</v>
      </c>
    </row>
    <row r="888" spans="1:65" s="14" customFormat="1" ht="20.399999999999999">
      <c r="B888" s="198"/>
      <c r="D888" s="190" t="s">
        <v>532</v>
      </c>
      <c r="E888" s="199" t="s">
        <v>1</v>
      </c>
      <c r="F888" s="200" t="s">
        <v>2896</v>
      </c>
      <c r="H888" s="199" t="s">
        <v>1</v>
      </c>
      <c r="I888" s="201"/>
      <c r="L888" s="198"/>
      <c r="M888" s="202"/>
      <c r="N888" s="203"/>
      <c r="O888" s="203"/>
      <c r="P888" s="203"/>
      <c r="Q888" s="203"/>
      <c r="R888" s="203"/>
      <c r="S888" s="203"/>
      <c r="T888" s="204"/>
      <c r="AT888" s="199" t="s">
        <v>532</v>
      </c>
      <c r="AU888" s="199" t="s">
        <v>89</v>
      </c>
      <c r="AV888" s="14" t="s">
        <v>83</v>
      </c>
      <c r="AW888" s="14" t="s">
        <v>30</v>
      </c>
      <c r="AX888" s="14" t="s">
        <v>76</v>
      </c>
      <c r="AY888" s="199" t="s">
        <v>524</v>
      </c>
    </row>
    <row r="889" spans="1:65" s="2" customFormat="1" ht="44.25" customHeight="1">
      <c r="A889" s="35"/>
      <c r="B889" s="144"/>
      <c r="C889" s="259" t="s">
        <v>1959</v>
      </c>
      <c r="D889" s="259" t="s">
        <v>526</v>
      </c>
      <c r="E889" s="260" t="s">
        <v>2918</v>
      </c>
      <c r="F889" s="261" t="s">
        <v>2919</v>
      </c>
      <c r="G889" s="262" t="s">
        <v>529</v>
      </c>
      <c r="H889" s="263">
        <v>141.864</v>
      </c>
      <c r="I889" s="263"/>
      <c r="J889" s="263">
        <f>ROUND(I889*H889,3)</f>
        <v>0</v>
      </c>
      <c r="K889" s="182"/>
      <c r="L889" s="36"/>
      <c r="M889" s="183" t="s">
        <v>1</v>
      </c>
      <c r="N889" s="184" t="s">
        <v>42</v>
      </c>
      <c r="O889" s="61"/>
      <c r="P889" s="185">
        <f>O889*H889</f>
        <v>0</v>
      </c>
      <c r="Q889" s="185">
        <v>4.5199999999999997E-3</v>
      </c>
      <c r="R889" s="185">
        <f>Q889*H889</f>
        <v>0.64122528000000001</v>
      </c>
      <c r="S889" s="185">
        <v>0</v>
      </c>
      <c r="T889" s="186">
        <f>S889*H889</f>
        <v>0</v>
      </c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R889" s="187" t="s">
        <v>644</v>
      </c>
      <c r="AT889" s="187" t="s">
        <v>526</v>
      </c>
      <c r="AU889" s="187" t="s">
        <v>89</v>
      </c>
      <c r="AY889" s="18" t="s">
        <v>524</v>
      </c>
      <c r="BE889" s="105">
        <f>IF(N889="základná",J889,0)</f>
        <v>0</v>
      </c>
      <c r="BF889" s="105">
        <f>IF(N889="znížená",J889,0)</f>
        <v>0</v>
      </c>
      <c r="BG889" s="105">
        <f>IF(N889="zákl. prenesená",J889,0)</f>
        <v>0</v>
      </c>
      <c r="BH889" s="105">
        <f>IF(N889="zníž. prenesená",J889,0)</f>
        <v>0</v>
      </c>
      <c r="BI889" s="105">
        <f>IF(N889="nulová",J889,0)</f>
        <v>0</v>
      </c>
      <c r="BJ889" s="18" t="s">
        <v>89</v>
      </c>
      <c r="BK889" s="188">
        <f>ROUND(I889*H889,3)</f>
        <v>0</v>
      </c>
      <c r="BL889" s="18" t="s">
        <v>644</v>
      </c>
      <c r="BM889" s="187" t="s">
        <v>2920</v>
      </c>
    </row>
    <row r="890" spans="1:65" s="14" customFormat="1">
      <c r="B890" s="198"/>
      <c r="D890" s="190" t="s">
        <v>532</v>
      </c>
      <c r="E890" s="199" t="s">
        <v>1</v>
      </c>
      <c r="F890" s="200" t="s">
        <v>4836</v>
      </c>
      <c r="H890" s="199" t="s">
        <v>1</v>
      </c>
      <c r="I890" s="201"/>
      <c r="L890" s="198"/>
      <c r="M890" s="202"/>
      <c r="N890" s="203"/>
      <c r="O890" s="203"/>
      <c r="P890" s="203"/>
      <c r="Q890" s="203"/>
      <c r="R890" s="203"/>
      <c r="S890" s="203"/>
      <c r="T890" s="204"/>
      <c r="AT890" s="199" t="s">
        <v>532</v>
      </c>
      <c r="AU890" s="199" t="s">
        <v>89</v>
      </c>
      <c r="AV890" s="14" t="s">
        <v>83</v>
      </c>
      <c r="AW890" s="14" t="s">
        <v>30</v>
      </c>
      <c r="AX890" s="14" t="s">
        <v>76</v>
      </c>
      <c r="AY890" s="199" t="s">
        <v>524</v>
      </c>
    </row>
    <row r="891" spans="1:65" s="13" customFormat="1">
      <c r="B891" s="189"/>
      <c r="D891" s="190" t="s">
        <v>532</v>
      </c>
      <c r="E891" s="191" t="s">
        <v>1</v>
      </c>
      <c r="F891" s="192" t="s">
        <v>7091</v>
      </c>
      <c r="H891" s="193">
        <v>94.2</v>
      </c>
      <c r="I891" s="194"/>
      <c r="L891" s="189"/>
      <c r="M891" s="195"/>
      <c r="N891" s="196"/>
      <c r="O891" s="196"/>
      <c r="P891" s="196"/>
      <c r="Q891" s="196"/>
      <c r="R891" s="196"/>
      <c r="S891" s="196"/>
      <c r="T891" s="197"/>
      <c r="AT891" s="191" t="s">
        <v>532</v>
      </c>
      <c r="AU891" s="191" t="s">
        <v>89</v>
      </c>
      <c r="AV891" s="13" t="s">
        <v>89</v>
      </c>
      <c r="AW891" s="13" t="s">
        <v>30</v>
      </c>
      <c r="AX891" s="13" t="s">
        <v>76</v>
      </c>
      <c r="AY891" s="191" t="s">
        <v>524</v>
      </c>
    </row>
    <row r="892" spans="1:65" s="14" customFormat="1">
      <c r="B892" s="198"/>
      <c r="D892" s="190" t="s">
        <v>532</v>
      </c>
      <c r="E892" s="199" t="s">
        <v>1</v>
      </c>
      <c r="F892" s="200" t="s">
        <v>2922</v>
      </c>
      <c r="H892" s="199" t="s">
        <v>1</v>
      </c>
      <c r="I892" s="201"/>
      <c r="L892" s="198"/>
      <c r="M892" s="202"/>
      <c r="N892" s="203"/>
      <c r="O892" s="203"/>
      <c r="P892" s="203"/>
      <c r="Q892" s="203"/>
      <c r="R892" s="203"/>
      <c r="S892" s="203"/>
      <c r="T892" s="204"/>
      <c r="AT892" s="199" t="s">
        <v>532</v>
      </c>
      <c r="AU892" s="199" t="s">
        <v>89</v>
      </c>
      <c r="AV892" s="14" t="s">
        <v>83</v>
      </c>
      <c r="AW892" s="14" t="s">
        <v>30</v>
      </c>
      <c r="AX892" s="14" t="s">
        <v>76</v>
      </c>
      <c r="AY892" s="199" t="s">
        <v>524</v>
      </c>
    </row>
    <row r="893" spans="1:65" s="14" customFormat="1">
      <c r="B893" s="198"/>
      <c r="D893" s="190" t="s">
        <v>532</v>
      </c>
      <c r="E893" s="199" t="s">
        <v>1</v>
      </c>
      <c r="F893" s="200" t="s">
        <v>7092</v>
      </c>
      <c r="H893" s="199" t="s">
        <v>1</v>
      </c>
      <c r="I893" s="201"/>
      <c r="L893" s="198"/>
      <c r="M893" s="202"/>
      <c r="N893" s="203"/>
      <c r="O893" s="203"/>
      <c r="P893" s="203"/>
      <c r="Q893" s="203"/>
      <c r="R893" s="203"/>
      <c r="S893" s="203"/>
      <c r="T893" s="204"/>
      <c r="AT893" s="199" t="s">
        <v>532</v>
      </c>
      <c r="AU893" s="199" t="s">
        <v>89</v>
      </c>
      <c r="AV893" s="14" t="s">
        <v>83</v>
      </c>
      <c r="AW893" s="14" t="s">
        <v>30</v>
      </c>
      <c r="AX893" s="14" t="s">
        <v>76</v>
      </c>
      <c r="AY893" s="199" t="s">
        <v>524</v>
      </c>
    </row>
    <row r="894" spans="1:65" s="13" customFormat="1">
      <c r="B894" s="189"/>
      <c r="D894" s="190" t="s">
        <v>532</v>
      </c>
      <c r="E894" s="191" t="s">
        <v>1</v>
      </c>
      <c r="F894" s="192" t="s">
        <v>7093</v>
      </c>
      <c r="H894" s="193">
        <v>10.625999999999999</v>
      </c>
      <c r="I894" s="194"/>
      <c r="L894" s="189"/>
      <c r="M894" s="195"/>
      <c r="N894" s="196"/>
      <c r="O894" s="196"/>
      <c r="P894" s="196"/>
      <c r="Q894" s="196"/>
      <c r="R894" s="196"/>
      <c r="S894" s="196"/>
      <c r="T894" s="197"/>
      <c r="AT894" s="191" t="s">
        <v>532</v>
      </c>
      <c r="AU894" s="191" t="s">
        <v>89</v>
      </c>
      <c r="AV894" s="13" t="s">
        <v>89</v>
      </c>
      <c r="AW894" s="13" t="s">
        <v>30</v>
      </c>
      <c r="AX894" s="13" t="s">
        <v>76</v>
      </c>
      <c r="AY894" s="191" t="s">
        <v>524</v>
      </c>
    </row>
    <row r="895" spans="1:65" s="13" customFormat="1">
      <c r="B895" s="189"/>
      <c r="D895" s="190" t="s">
        <v>532</v>
      </c>
      <c r="E895" s="191" t="s">
        <v>1</v>
      </c>
      <c r="F895" s="192" t="s">
        <v>7094</v>
      </c>
      <c r="H895" s="193">
        <v>7.0979999999999999</v>
      </c>
      <c r="I895" s="194"/>
      <c r="L895" s="189"/>
      <c r="M895" s="195"/>
      <c r="N895" s="196"/>
      <c r="O895" s="196"/>
      <c r="P895" s="196"/>
      <c r="Q895" s="196"/>
      <c r="R895" s="196"/>
      <c r="S895" s="196"/>
      <c r="T895" s="197"/>
      <c r="AT895" s="191" t="s">
        <v>532</v>
      </c>
      <c r="AU895" s="191" t="s">
        <v>89</v>
      </c>
      <c r="AV895" s="13" t="s">
        <v>89</v>
      </c>
      <c r="AW895" s="13" t="s">
        <v>30</v>
      </c>
      <c r="AX895" s="13" t="s">
        <v>76</v>
      </c>
      <c r="AY895" s="191" t="s">
        <v>524</v>
      </c>
    </row>
    <row r="896" spans="1:65" s="13" customFormat="1">
      <c r="B896" s="189"/>
      <c r="D896" s="190" t="s">
        <v>532</v>
      </c>
      <c r="E896" s="191" t="s">
        <v>1</v>
      </c>
      <c r="F896" s="192" t="s">
        <v>7095</v>
      </c>
      <c r="H896" s="193">
        <v>5.0279999999999996</v>
      </c>
      <c r="I896" s="194"/>
      <c r="L896" s="189"/>
      <c r="M896" s="195"/>
      <c r="N896" s="196"/>
      <c r="O896" s="196"/>
      <c r="P896" s="196"/>
      <c r="Q896" s="196"/>
      <c r="R896" s="196"/>
      <c r="S896" s="196"/>
      <c r="T896" s="197"/>
      <c r="AT896" s="191" t="s">
        <v>532</v>
      </c>
      <c r="AU896" s="191" t="s">
        <v>89</v>
      </c>
      <c r="AV896" s="13" t="s">
        <v>89</v>
      </c>
      <c r="AW896" s="13" t="s">
        <v>30</v>
      </c>
      <c r="AX896" s="13" t="s">
        <v>76</v>
      </c>
      <c r="AY896" s="191" t="s">
        <v>524</v>
      </c>
    </row>
    <row r="897" spans="1:65" s="14" customFormat="1">
      <c r="B897" s="198"/>
      <c r="D897" s="190" t="s">
        <v>532</v>
      </c>
      <c r="E897" s="199" t="s">
        <v>1</v>
      </c>
      <c r="F897" s="200" t="s">
        <v>7096</v>
      </c>
      <c r="H897" s="199" t="s">
        <v>1</v>
      </c>
      <c r="I897" s="201"/>
      <c r="L897" s="198"/>
      <c r="M897" s="202"/>
      <c r="N897" s="203"/>
      <c r="O897" s="203"/>
      <c r="P897" s="203"/>
      <c r="Q897" s="203"/>
      <c r="R897" s="203"/>
      <c r="S897" s="203"/>
      <c r="T897" s="204"/>
      <c r="AT897" s="199" t="s">
        <v>532</v>
      </c>
      <c r="AU897" s="199" t="s">
        <v>89</v>
      </c>
      <c r="AV897" s="14" t="s">
        <v>83</v>
      </c>
      <c r="AW897" s="14" t="s">
        <v>30</v>
      </c>
      <c r="AX897" s="14" t="s">
        <v>76</v>
      </c>
      <c r="AY897" s="199" t="s">
        <v>524</v>
      </c>
    </row>
    <row r="898" spans="1:65" s="13" customFormat="1">
      <c r="B898" s="189"/>
      <c r="D898" s="190" t="s">
        <v>532</v>
      </c>
      <c r="E898" s="191" t="s">
        <v>1</v>
      </c>
      <c r="F898" s="192" t="s">
        <v>7093</v>
      </c>
      <c r="H898" s="193">
        <v>10.625999999999999</v>
      </c>
      <c r="I898" s="194"/>
      <c r="L898" s="189"/>
      <c r="M898" s="195"/>
      <c r="N898" s="196"/>
      <c r="O898" s="196"/>
      <c r="P898" s="196"/>
      <c r="Q898" s="196"/>
      <c r="R898" s="196"/>
      <c r="S898" s="196"/>
      <c r="T898" s="197"/>
      <c r="AT898" s="191" t="s">
        <v>532</v>
      </c>
      <c r="AU898" s="191" t="s">
        <v>89</v>
      </c>
      <c r="AV898" s="13" t="s">
        <v>89</v>
      </c>
      <c r="AW898" s="13" t="s">
        <v>30</v>
      </c>
      <c r="AX898" s="13" t="s">
        <v>76</v>
      </c>
      <c r="AY898" s="191" t="s">
        <v>524</v>
      </c>
    </row>
    <row r="899" spans="1:65" s="13" customFormat="1">
      <c r="B899" s="189"/>
      <c r="D899" s="190" t="s">
        <v>532</v>
      </c>
      <c r="E899" s="191" t="s">
        <v>1</v>
      </c>
      <c r="F899" s="192" t="s">
        <v>7094</v>
      </c>
      <c r="H899" s="193">
        <v>7.0979999999999999</v>
      </c>
      <c r="I899" s="194"/>
      <c r="L899" s="189"/>
      <c r="M899" s="195"/>
      <c r="N899" s="196"/>
      <c r="O899" s="196"/>
      <c r="P899" s="196"/>
      <c r="Q899" s="196"/>
      <c r="R899" s="196"/>
      <c r="S899" s="196"/>
      <c r="T899" s="197"/>
      <c r="AT899" s="191" t="s">
        <v>532</v>
      </c>
      <c r="AU899" s="191" t="s">
        <v>89</v>
      </c>
      <c r="AV899" s="13" t="s">
        <v>89</v>
      </c>
      <c r="AW899" s="13" t="s">
        <v>30</v>
      </c>
      <c r="AX899" s="13" t="s">
        <v>76</v>
      </c>
      <c r="AY899" s="191" t="s">
        <v>524</v>
      </c>
    </row>
    <row r="900" spans="1:65" s="13" customFormat="1">
      <c r="B900" s="189"/>
      <c r="D900" s="190" t="s">
        <v>532</v>
      </c>
      <c r="E900" s="191" t="s">
        <v>1</v>
      </c>
      <c r="F900" s="192" t="s">
        <v>7095</v>
      </c>
      <c r="H900" s="193">
        <v>5.0279999999999996</v>
      </c>
      <c r="I900" s="194"/>
      <c r="L900" s="189"/>
      <c r="M900" s="195"/>
      <c r="N900" s="196"/>
      <c r="O900" s="196"/>
      <c r="P900" s="196"/>
      <c r="Q900" s="196"/>
      <c r="R900" s="196"/>
      <c r="S900" s="196"/>
      <c r="T900" s="197"/>
      <c r="AT900" s="191" t="s">
        <v>532</v>
      </c>
      <c r="AU900" s="191" t="s">
        <v>89</v>
      </c>
      <c r="AV900" s="13" t="s">
        <v>89</v>
      </c>
      <c r="AW900" s="13" t="s">
        <v>30</v>
      </c>
      <c r="AX900" s="13" t="s">
        <v>76</v>
      </c>
      <c r="AY900" s="191" t="s">
        <v>524</v>
      </c>
    </row>
    <row r="901" spans="1:65" s="13" customFormat="1">
      <c r="B901" s="189"/>
      <c r="D901" s="190" t="s">
        <v>532</v>
      </c>
      <c r="E901" s="191" t="s">
        <v>1</v>
      </c>
      <c r="F901" s="192" t="s">
        <v>7097</v>
      </c>
      <c r="H901" s="193">
        <v>1.44</v>
      </c>
      <c r="I901" s="194"/>
      <c r="L901" s="189"/>
      <c r="M901" s="195"/>
      <c r="N901" s="196"/>
      <c r="O901" s="196"/>
      <c r="P901" s="196"/>
      <c r="Q901" s="196"/>
      <c r="R901" s="196"/>
      <c r="S901" s="196"/>
      <c r="T901" s="197"/>
      <c r="AT901" s="191" t="s">
        <v>532</v>
      </c>
      <c r="AU901" s="191" t="s">
        <v>89</v>
      </c>
      <c r="AV901" s="13" t="s">
        <v>89</v>
      </c>
      <c r="AW901" s="13" t="s">
        <v>30</v>
      </c>
      <c r="AX901" s="13" t="s">
        <v>76</v>
      </c>
      <c r="AY901" s="191" t="s">
        <v>524</v>
      </c>
    </row>
    <row r="902" spans="1:65" s="13" customFormat="1">
      <c r="B902" s="189"/>
      <c r="D902" s="190" t="s">
        <v>532</v>
      </c>
      <c r="E902" s="191" t="s">
        <v>1</v>
      </c>
      <c r="F902" s="192" t="s">
        <v>7098</v>
      </c>
      <c r="H902" s="193">
        <v>0.72</v>
      </c>
      <c r="I902" s="194"/>
      <c r="L902" s="189"/>
      <c r="M902" s="195"/>
      <c r="N902" s="196"/>
      <c r="O902" s="196"/>
      <c r="P902" s="196"/>
      <c r="Q902" s="196"/>
      <c r="R902" s="196"/>
      <c r="S902" s="196"/>
      <c r="T902" s="197"/>
      <c r="AT902" s="191" t="s">
        <v>532</v>
      </c>
      <c r="AU902" s="191" t="s">
        <v>89</v>
      </c>
      <c r="AV902" s="13" t="s">
        <v>89</v>
      </c>
      <c r="AW902" s="13" t="s">
        <v>30</v>
      </c>
      <c r="AX902" s="13" t="s">
        <v>76</v>
      </c>
      <c r="AY902" s="191" t="s">
        <v>524</v>
      </c>
    </row>
    <row r="903" spans="1:65" s="15" customFormat="1">
      <c r="B903" s="205"/>
      <c r="D903" s="190" t="s">
        <v>532</v>
      </c>
      <c r="E903" s="206" t="s">
        <v>1</v>
      </c>
      <c r="F903" s="207" t="s">
        <v>589</v>
      </c>
      <c r="H903" s="208">
        <v>141.864</v>
      </c>
      <c r="I903" s="209"/>
      <c r="L903" s="205"/>
      <c r="M903" s="210"/>
      <c r="N903" s="211"/>
      <c r="O903" s="211"/>
      <c r="P903" s="211"/>
      <c r="Q903" s="211"/>
      <c r="R903" s="211"/>
      <c r="S903" s="211"/>
      <c r="T903" s="212"/>
      <c r="AT903" s="206" t="s">
        <v>532</v>
      </c>
      <c r="AU903" s="206" t="s">
        <v>89</v>
      </c>
      <c r="AV903" s="15" t="s">
        <v>537</v>
      </c>
      <c r="AW903" s="15" t="s">
        <v>30</v>
      </c>
      <c r="AX903" s="15" t="s">
        <v>76</v>
      </c>
      <c r="AY903" s="206" t="s">
        <v>524</v>
      </c>
    </row>
    <row r="904" spans="1:65" s="16" customFormat="1">
      <c r="B904" s="213"/>
      <c r="D904" s="190" t="s">
        <v>532</v>
      </c>
      <c r="E904" s="214" t="s">
        <v>1</v>
      </c>
      <c r="F904" s="215" t="s">
        <v>590</v>
      </c>
      <c r="H904" s="216">
        <v>141.864</v>
      </c>
      <c r="I904" s="217"/>
      <c r="L904" s="213"/>
      <c r="M904" s="218"/>
      <c r="N904" s="219"/>
      <c r="O904" s="219"/>
      <c r="P904" s="219"/>
      <c r="Q904" s="219"/>
      <c r="R904" s="219"/>
      <c r="S904" s="219"/>
      <c r="T904" s="220"/>
      <c r="AT904" s="214" t="s">
        <v>532</v>
      </c>
      <c r="AU904" s="214" t="s">
        <v>89</v>
      </c>
      <c r="AV904" s="16" t="s">
        <v>530</v>
      </c>
      <c r="AW904" s="16" t="s">
        <v>30</v>
      </c>
      <c r="AX904" s="16" t="s">
        <v>83</v>
      </c>
      <c r="AY904" s="214" t="s">
        <v>524</v>
      </c>
    </row>
    <row r="905" spans="1:65" s="2" customFormat="1" ht="21.75" customHeight="1">
      <c r="A905" s="35"/>
      <c r="B905" s="144"/>
      <c r="C905" s="176" t="s">
        <v>1973</v>
      </c>
      <c r="D905" s="176" t="s">
        <v>526</v>
      </c>
      <c r="E905" s="177" t="s">
        <v>2952</v>
      </c>
      <c r="F905" s="178" t="s">
        <v>2953</v>
      </c>
      <c r="G905" s="179" t="s">
        <v>2954</v>
      </c>
      <c r="H905" s="181"/>
      <c r="I905" s="181"/>
      <c r="J905" s="180">
        <f>ROUND(I905*H905,3)</f>
        <v>0</v>
      </c>
      <c r="K905" s="182"/>
      <c r="L905" s="36"/>
      <c r="M905" s="183" t="s">
        <v>1</v>
      </c>
      <c r="N905" s="184" t="s">
        <v>42</v>
      </c>
      <c r="O905" s="61"/>
      <c r="P905" s="185">
        <f>O905*H905</f>
        <v>0</v>
      </c>
      <c r="Q905" s="185">
        <v>0</v>
      </c>
      <c r="R905" s="185">
        <f>Q905*H905</f>
        <v>0</v>
      </c>
      <c r="S905" s="185">
        <v>0</v>
      </c>
      <c r="T905" s="186">
        <f>S905*H905</f>
        <v>0</v>
      </c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R905" s="187" t="s">
        <v>644</v>
      </c>
      <c r="AT905" s="187" t="s">
        <v>526</v>
      </c>
      <c r="AU905" s="187" t="s">
        <v>89</v>
      </c>
      <c r="AY905" s="18" t="s">
        <v>524</v>
      </c>
      <c r="BE905" s="105">
        <f>IF(N905="základná",J905,0)</f>
        <v>0</v>
      </c>
      <c r="BF905" s="105">
        <f>IF(N905="znížená",J905,0)</f>
        <v>0</v>
      </c>
      <c r="BG905" s="105">
        <f>IF(N905="zákl. prenesená",J905,0)</f>
        <v>0</v>
      </c>
      <c r="BH905" s="105">
        <f>IF(N905="zníž. prenesená",J905,0)</f>
        <v>0</v>
      </c>
      <c r="BI905" s="105">
        <f>IF(N905="nulová",J905,0)</f>
        <v>0</v>
      </c>
      <c r="BJ905" s="18" t="s">
        <v>89</v>
      </c>
      <c r="BK905" s="188">
        <f>ROUND(I905*H905,3)</f>
        <v>0</v>
      </c>
      <c r="BL905" s="18" t="s">
        <v>644</v>
      </c>
      <c r="BM905" s="187" t="s">
        <v>2955</v>
      </c>
    </row>
    <row r="906" spans="1:65" s="12" customFormat="1" ht="22.95" customHeight="1">
      <c r="B906" s="163"/>
      <c r="D906" s="164" t="s">
        <v>75</v>
      </c>
      <c r="E906" s="174" t="s">
        <v>2956</v>
      </c>
      <c r="F906" s="174" t="s">
        <v>2957</v>
      </c>
      <c r="I906" s="166"/>
      <c r="J906" s="175">
        <f>BK906</f>
        <v>0</v>
      </c>
      <c r="L906" s="163"/>
      <c r="M906" s="168"/>
      <c r="N906" s="169"/>
      <c r="O906" s="169"/>
      <c r="P906" s="170">
        <f>SUM(P907:P1000)</f>
        <v>0</v>
      </c>
      <c r="Q906" s="169"/>
      <c r="R906" s="170">
        <f>SUM(R907:R1000)</f>
        <v>10.706724329999997</v>
      </c>
      <c r="S906" s="169"/>
      <c r="T906" s="171">
        <f>SUM(T907:T1000)</f>
        <v>13.132</v>
      </c>
      <c r="AR906" s="164" t="s">
        <v>89</v>
      </c>
      <c r="AT906" s="172" t="s">
        <v>75</v>
      </c>
      <c r="AU906" s="172" t="s">
        <v>83</v>
      </c>
      <c r="AY906" s="164" t="s">
        <v>524</v>
      </c>
      <c r="BK906" s="173">
        <f>SUM(BK907:BK1000)</f>
        <v>0</v>
      </c>
    </row>
    <row r="907" spans="1:65" s="2" customFormat="1" ht="44.25" customHeight="1">
      <c r="A907" s="35"/>
      <c r="B907" s="144"/>
      <c r="C907" s="176" t="s">
        <v>1979</v>
      </c>
      <c r="D907" s="176" t="s">
        <v>526</v>
      </c>
      <c r="E907" s="177" t="s">
        <v>2968</v>
      </c>
      <c r="F907" s="178" t="s">
        <v>2969</v>
      </c>
      <c r="G907" s="179" t="s">
        <v>529</v>
      </c>
      <c r="H907" s="180">
        <v>938</v>
      </c>
      <c r="I907" s="181"/>
      <c r="J907" s="180">
        <f>ROUND(I907*H907,3)</f>
        <v>0</v>
      </c>
      <c r="K907" s="182"/>
      <c r="L907" s="36"/>
      <c r="M907" s="183" t="s">
        <v>1</v>
      </c>
      <c r="N907" s="184" t="s">
        <v>42</v>
      </c>
      <c r="O907" s="61"/>
      <c r="P907" s="185">
        <f>O907*H907</f>
        <v>0</v>
      </c>
      <c r="Q907" s="185">
        <v>0</v>
      </c>
      <c r="R907" s="185">
        <f>Q907*H907</f>
        <v>0</v>
      </c>
      <c r="S907" s="185">
        <v>1.4E-2</v>
      </c>
      <c r="T907" s="186">
        <f>S907*H907</f>
        <v>13.132</v>
      </c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R907" s="187" t="s">
        <v>644</v>
      </c>
      <c r="AT907" s="187" t="s">
        <v>526</v>
      </c>
      <c r="AU907" s="187" t="s">
        <v>89</v>
      </c>
      <c r="AY907" s="18" t="s">
        <v>524</v>
      </c>
      <c r="BE907" s="105">
        <f>IF(N907="základná",J907,0)</f>
        <v>0</v>
      </c>
      <c r="BF907" s="105">
        <f>IF(N907="znížená",J907,0)</f>
        <v>0</v>
      </c>
      <c r="BG907" s="105">
        <f>IF(N907="zákl. prenesená",J907,0)</f>
        <v>0</v>
      </c>
      <c r="BH907" s="105">
        <f>IF(N907="zníž. prenesená",J907,0)</f>
        <v>0</v>
      </c>
      <c r="BI907" s="105">
        <f>IF(N907="nulová",J907,0)</f>
        <v>0</v>
      </c>
      <c r="BJ907" s="18" t="s">
        <v>89</v>
      </c>
      <c r="BK907" s="188">
        <f>ROUND(I907*H907,3)</f>
        <v>0</v>
      </c>
      <c r="BL907" s="18" t="s">
        <v>644</v>
      </c>
      <c r="BM907" s="187" t="s">
        <v>2970</v>
      </c>
    </row>
    <row r="908" spans="1:65" s="13" customFormat="1">
      <c r="B908" s="189"/>
      <c r="D908" s="190" t="s">
        <v>532</v>
      </c>
      <c r="E908" s="191" t="s">
        <v>1</v>
      </c>
      <c r="F908" s="192" t="s">
        <v>7099</v>
      </c>
      <c r="H908" s="193">
        <v>938</v>
      </c>
      <c r="I908" s="194"/>
      <c r="L908" s="189"/>
      <c r="M908" s="195"/>
      <c r="N908" s="196"/>
      <c r="O908" s="196"/>
      <c r="P908" s="196"/>
      <c r="Q908" s="196"/>
      <c r="R908" s="196"/>
      <c r="S908" s="196"/>
      <c r="T908" s="197"/>
      <c r="AT908" s="191" t="s">
        <v>532</v>
      </c>
      <c r="AU908" s="191" t="s">
        <v>89</v>
      </c>
      <c r="AV908" s="13" t="s">
        <v>89</v>
      </c>
      <c r="AW908" s="13" t="s">
        <v>30</v>
      </c>
      <c r="AX908" s="13" t="s">
        <v>76</v>
      </c>
      <c r="AY908" s="191" t="s">
        <v>524</v>
      </c>
    </row>
    <row r="909" spans="1:65" s="15" customFormat="1">
      <c r="B909" s="205"/>
      <c r="D909" s="190" t="s">
        <v>532</v>
      </c>
      <c r="E909" s="206" t="s">
        <v>1</v>
      </c>
      <c r="F909" s="207" t="s">
        <v>589</v>
      </c>
      <c r="H909" s="208">
        <v>938</v>
      </c>
      <c r="I909" s="209"/>
      <c r="L909" s="205"/>
      <c r="M909" s="210"/>
      <c r="N909" s="211"/>
      <c r="O909" s="211"/>
      <c r="P909" s="211"/>
      <c r="Q909" s="211"/>
      <c r="R909" s="211"/>
      <c r="S909" s="211"/>
      <c r="T909" s="212"/>
      <c r="AT909" s="206" t="s">
        <v>532</v>
      </c>
      <c r="AU909" s="206" t="s">
        <v>89</v>
      </c>
      <c r="AV909" s="15" t="s">
        <v>537</v>
      </c>
      <c r="AW909" s="15" t="s">
        <v>30</v>
      </c>
      <c r="AX909" s="15" t="s">
        <v>76</v>
      </c>
      <c r="AY909" s="206" t="s">
        <v>524</v>
      </c>
    </row>
    <row r="910" spans="1:65" s="16" customFormat="1">
      <c r="B910" s="213"/>
      <c r="D910" s="190" t="s">
        <v>532</v>
      </c>
      <c r="E910" s="214" t="s">
        <v>2973</v>
      </c>
      <c r="F910" s="215" t="s">
        <v>590</v>
      </c>
      <c r="H910" s="216">
        <v>938</v>
      </c>
      <c r="I910" s="217"/>
      <c r="L910" s="213"/>
      <c r="M910" s="218"/>
      <c r="N910" s="219"/>
      <c r="O910" s="219"/>
      <c r="P910" s="219"/>
      <c r="Q910" s="219"/>
      <c r="R910" s="219"/>
      <c r="S910" s="219"/>
      <c r="T910" s="220"/>
      <c r="AT910" s="214" t="s">
        <v>532</v>
      </c>
      <c r="AU910" s="214" t="s">
        <v>89</v>
      </c>
      <c r="AV910" s="16" t="s">
        <v>530</v>
      </c>
      <c r="AW910" s="16" t="s">
        <v>30</v>
      </c>
      <c r="AX910" s="16" t="s">
        <v>83</v>
      </c>
      <c r="AY910" s="214" t="s">
        <v>524</v>
      </c>
    </row>
    <row r="911" spans="1:65" s="2" customFormat="1" ht="21.75" customHeight="1">
      <c r="A911" s="35"/>
      <c r="B911" s="144"/>
      <c r="C911" s="176" t="s">
        <v>1984</v>
      </c>
      <c r="D911" s="176" t="s">
        <v>526</v>
      </c>
      <c r="E911" s="177" t="s">
        <v>2975</v>
      </c>
      <c r="F911" s="178" t="s">
        <v>2976</v>
      </c>
      <c r="G911" s="179" t="s">
        <v>529</v>
      </c>
      <c r="H911" s="180">
        <v>1054.57</v>
      </c>
      <c r="I911" s="181"/>
      <c r="J911" s="180">
        <f>ROUND(I911*H911,3)</f>
        <v>0</v>
      </c>
      <c r="K911" s="182"/>
      <c r="L911" s="36"/>
      <c r="M911" s="183" t="s">
        <v>1</v>
      </c>
      <c r="N911" s="184" t="s">
        <v>42</v>
      </c>
      <c r="O911" s="61"/>
      <c r="P911" s="185">
        <f>O911*H911</f>
        <v>0</v>
      </c>
      <c r="Q911" s="185">
        <v>0</v>
      </c>
      <c r="R911" s="185">
        <f>Q911*H911</f>
        <v>0</v>
      </c>
      <c r="S911" s="185">
        <v>0</v>
      </c>
      <c r="T911" s="186">
        <f>S911*H911</f>
        <v>0</v>
      </c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R911" s="187" t="s">
        <v>644</v>
      </c>
      <c r="AT911" s="187" t="s">
        <v>526</v>
      </c>
      <c r="AU911" s="187" t="s">
        <v>89</v>
      </c>
      <c r="AY911" s="18" t="s">
        <v>524</v>
      </c>
      <c r="BE911" s="105">
        <f>IF(N911="základná",J911,0)</f>
        <v>0</v>
      </c>
      <c r="BF911" s="105">
        <f>IF(N911="znížená",J911,0)</f>
        <v>0</v>
      </c>
      <c r="BG911" s="105">
        <f>IF(N911="zákl. prenesená",J911,0)</f>
        <v>0</v>
      </c>
      <c r="BH911" s="105">
        <f>IF(N911="zníž. prenesená",J911,0)</f>
        <v>0</v>
      </c>
      <c r="BI911" s="105">
        <f>IF(N911="nulová",J911,0)</f>
        <v>0</v>
      </c>
      <c r="BJ911" s="18" t="s">
        <v>89</v>
      </c>
      <c r="BK911" s="188">
        <f>ROUND(I911*H911,3)</f>
        <v>0</v>
      </c>
      <c r="BL911" s="18" t="s">
        <v>644</v>
      </c>
      <c r="BM911" s="187" t="s">
        <v>2977</v>
      </c>
    </row>
    <row r="912" spans="1:65" s="14" customFormat="1">
      <c r="B912" s="198"/>
      <c r="D912" s="190" t="s">
        <v>532</v>
      </c>
      <c r="E912" s="199" t="s">
        <v>1</v>
      </c>
      <c r="F912" s="200" t="s">
        <v>7100</v>
      </c>
      <c r="H912" s="199" t="s">
        <v>1</v>
      </c>
      <c r="I912" s="201"/>
      <c r="L912" s="198"/>
      <c r="M912" s="202"/>
      <c r="N912" s="203"/>
      <c r="O912" s="203"/>
      <c r="P912" s="203"/>
      <c r="Q912" s="203"/>
      <c r="R912" s="203"/>
      <c r="S912" s="203"/>
      <c r="T912" s="204"/>
      <c r="AT912" s="199" t="s">
        <v>532</v>
      </c>
      <c r="AU912" s="199" t="s">
        <v>89</v>
      </c>
      <c r="AV912" s="14" t="s">
        <v>83</v>
      </c>
      <c r="AW912" s="14" t="s">
        <v>30</v>
      </c>
      <c r="AX912" s="14" t="s">
        <v>76</v>
      </c>
      <c r="AY912" s="199" t="s">
        <v>524</v>
      </c>
    </row>
    <row r="913" spans="1:65" s="14" customFormat="1">
      <c r="B913" s="198"/>
      <c r="D913" s="190" t="s">
        <v>532</v>
      </c>
      <c r="E913" s="199" t="s">
        <v>1</v>
      </c>
      <c r="F913" s="200" t="s">
        <v>7101</v>
      </c>
      <c r="H913" s="199" t="s">
        <v>1</v>
      </c>
      <c r="I913" s="201"/>
      <c r="L913" s="198"/>
      <c r="M913" s="202"/>
      <c r="N913" s="203"/>
      <c r="O913" s="203"/>
      <c r="P913" s="203"/>
      <c r="Q913" s="203"/>
      <c r="R913" s="203"/>
      <c r="S913" s="203"/>
      <c r="T913" s="204"/>
      <c r="AT913" s="199" t="s">
        <v>532</v>
      </c>
      <c r="AU913" s="199" t="s">
        <v>89</v>
      </c>
      <c r="AV913" s="14" t="s">
        <v>83</v>
      </c>
      <c r="AW913" s="14" t="s">
        <v>30</v>
      </c>
      <c r="AX913" s="14" t="s">
        <v>76</v>
      </c>
      <c r="AY913" s="199" t="s">
        <v>524</v>
      </c>
    </row>
    <row r="914" spans="1:65" s="13" customFormat="1">
      <c r="B914" s="189"/>
      <c r="D914" s="190" t="s">
        <v>532</v>
      </c>
      <c r="E914" s="191" t="s">
        <v>1</v>
      </c>
      <c r="F914" s="192" t="s">
        <v>7102</v>
      </c>
      <c r="H914" s="193">
        <v>647.67100000000005</v>
      </c>
      <c r="I914" s="194"/>
      <c r="L914" s="189"/>
      <c r="M914" s="195"/>
      <c r="N914" s="196"/>
      <c r="O914" s="196"/>
      <c r="P914" s="196"/>
      <c r="Q914" s="196"/>
      <c r="R914" s="196"/>
      <c r="S914" s="196"/>
      <c r="T914" s="197"/>
      <c r="AT914" s="191" t="s">
        <v>532</v>
      </c>
      <c r="AU914" s="191" t="s">
        <v>89</v>
      </c>
      <c r="AV914" s="13" t="s">
        <v>89</v>
      </c>
      <c r="AW914" s="13" t="s">
        <v>30</v>
      </c>
      <c r="AX914" s="13" t="s">
        <v>76</v>
      </c>
      <c r="AY914" s="191" t="s">
        <v>524</v>
      </c>
    </row>
    <row r="915" spans="1:65" s="14" customFormat="1">
      <c r="B915" s="198"/>
      <c r="D915" s="190" t="s">
        <v>532</v>
      </c>
      <c r="E915" s="199" t="s">
        <v>1</v>
      </c>
      <c r="F915" s="200" t="s">
        <v>2922</v>
      </c>
      <c r="H915" s="199" t="s">
        <v>1</v>
      </c>
      <c r="I915" s="201"/>
      <c r="L915" s="198"/>
      <c r="M915" s="202"/>
      <c r="N915" s="203"/>
      <c r="O915" s="203"/>
      <c r="P915" s="203"/>
      <c r="Q915" s="203"/>
      <c r="R915" s="203"/>
      <c r="S915" s="203"/>
      <c r="T915" s="204"/>
      <c r="AT915" s="199" t="s">
        <v>532</v>
      </c>
      <c r="AU915" s="199" t="s">
        <v>89</v>
      </c>
      <c r="AV915" s="14" t="s">
        <v>83</v>
      </c>
      <c r="AW915" s="14" t="s">
        <v>30</v>
      </c>
      <c r="AX915" s="14" t="s">
        <v>76</v>
      </c>
      <c r="AY915" s="199" t="s">
        <v>524</v>
      </c>
    </row>
    <row r="916" spans="1:65" s="13" customFormat="1">
      <c r="B916" s="189"/>
      <c r="D916" s="190" t="s">
        <v>532</v>
      </c>
      <c r="E916" s="191" t="s">
        <v>1</v>
      </c>
      <c r="F916" s="192" t="s">
        <v>7103</v>
      </c>
      <c r="H916" s="193">
        <v>38.744</v>
      </c>
      <c r="I916" s="194"/>
      <c r="L916" s="189"/>
      <c r="M916" s="195"/>
      <c r="N916" s="196"/>
      <c r="O916" s="196"/>
      <c r="P916" s="196"/>
      <c r="Q916" s="196"/>
      <c r="R916" s="196"/>
      <c r="S916" s="196"/>
      <c r="T916" s="197"/>
      <c r="AT916" s="191" t="s">
        <v>532</v>
      </c>
      <c r="AU916" s="191" t="s">
        <v>89</v>
      </c>
      <c r="AV916" s="13" t="s">
        <v>89</v>
      </c>
      <c r="AW916" s="13" t="s">
        <v>30</v>
      </c>
      <c r="AX916" s="13" t="s">
        <v>76</v>
      </c>
      <c r="AY916" s="191" t="s">
        <v>524</v>
      </c>
    </row>
    <row r="917" spans="1:65" s="13" customFormat="1">
      <c r="B917" s="189"/>
      <c r="D917" s="190" t="s">
        <v>532</v>
      </c>
      <c r="E917" s="191" t="s">
        <v>1</v>
      </c>
      <c r="F917" s="192" t="s">
        <v>3160</v>
      </c>
      <c r="H917" s="193">
        <v>48.238999999999997</v>
      </c>
      <c r="I917" s="194"/>
      <c r="L917" s="189"/>
      <c r="M917" s="195"/>
      <c r="N917" s="196"/>
      <c r="O917" s="196"/>
      <c r="P917" s="196"/>
      <c r="Q917" s="196"/>
      <c r="R917" s="196"/>
      <c r="S917" s="196"/>
      <c r="T917" s="197"/>
      <c r="AT917" s="191" t="s">
        <v>532</v>
      </c>
      <c r="AU917" s="191" t="s">
        <v>89</v>
      </c>
      <c r="AV917" s="13" t="s">
        <v>89</v>
      </c>
      <c r="AW917" s="13" t="s">
        <v>30</v>
      </c>
      <c r="AX917" s="13" t="s">
        <v>76</v>
      </c>
      <c r="AY917" s="191" t="s">
        <v>524</v>
      </c>
    </row>
    <row r="918" spans="1:65" s="13" customFormat="1">
      <c r="B918" s="189"/>
      <c r="D918" s="190" t="s">
        <v>532</v>
      </c>
      <c r="E918" s="191" t="s">
        <v>1</v>
      </c>
      <c r="F918" s="192" t="s">
        <v>7104</v>
      </c>
      <c r="H918" s="193">
        <v>25.241</v>
      </c>
      <c r="I918" s="194"/>
      <c r="L918" s="189"/>
      <c r="M918" s="195"/>
      <c r="N918" s="196"/>
      <c r="O918" s="196"/>
      <c r="P918" s="196"/>
      <c r="Q918" s="196"/>
      <c r="R918" s="196"/>
      <c r="S918" s="196"/>
      <c r="T918" s="197"/>
      <c r="AT918" s="191" t="s">
        <v>532</v>
      </c>
      <c r="AU918" s="191" t="s">
        <v>89</v>
      </c>
      <c r="AV918" s="13" t="s">
        <v>89</v>
      </c>
      <c r="AW918" s="13" t="s">
        <v>30</v>
      </c>
      <c r="AX918" s="13" t="s">
        <v>76</v>
      </c>
      <c r="AY918" s="191" t="s">
        <v>524</v>
      </c>
    </row>
    <row r="919" spans="1:65" s="14" customFormat="1">
      <c r="B919" s="198"/>
      <c r="D919" s="190" t="s">
        <v>532</v>
      </c>
      <c r="E919" s="199" t="s">
        <v>1</v>
      </c>
      <c r="F919" s="200" t="s">
        <v>7105</v>
      </c>
      <c r="H919" s="199" t="s">
        <v>1</v>
      </c>
      <c r="I919" s="201"/>
      <c r="L919" s="198"/>
      <c r="M919" s="202"/>
      <c r="N919" s="203"/>
      <c r="O919" s="203"/>
      <c r="P919" s="203"/>
      <c r="Q919" s="203"/>
      <c r="R919" s="203"/>
      <c r="S919" s="203"/>
      <c r="T919" s="204"/>
      <c r="AT919" s="199" t="s">
        <v>532</v>
      </c>
      <c r="AU919" s="199" t="s">
        <v>89</v>
      </c>
      <c r="AV919" s="14" t="s">
        <v>83</v>
      </c>
      <c r="AW919" s="14" t="s">
        <v>30</v>
      </c>
      <c r="AX919" s="14" t="s">
        <v>76</v>
      </c>
      <c r="AY919" s="199" t="s">
        <v>524</v>
      </c>
    </row>
    <row r="920" spans="1:65" s="13" customFormat="1">
      <c r="B920" s="189"/>
      <c r="D920" s="190" t="s">
        <v>532</v>
      </c>
      <c r="E920" s="191" t="s">
        <v>1</v>
      </c>
      <c r="F920" s="192" t="s">
        <v>7106</v>
      </c>
      <c r="H920" s="193">
        <v>242.095</v>
      </c>
      <c r="I920" s="194"/>
      <c r="L920" s="189"/>
      <c r="M920" s="195"/>
      <c r="N920" s="196"/>
      <c r="O920" s="196"/>
      <c r="P920" s="196"/>
      <c r="Q920" s="196"/>
      <c r="R920" s="196"/>
      <c r="S920" s="196"/>
      <c r="T920" s="197"/>
      <c r="AT920" s="191" t="s">
        <v>532</v>
      </c>
      <c r="AU920" s="191" t="s">
        <v>89</v>
      </c>
      <c r="AV920" s="13" t="s">
        <v>89</v>
      </c>
      <c r="AW920" s="13" t="s">
        <v>30</v>
      </c>
      <c r="AX920" s="13" t="s">
        <v>76</v>
      </c>
      <c r="AY920" s="191" t="s">
        <v>524</v>
      </c>
    </row>
    <row r="921" spans="1:65" s="14" customFormat="1">
      <c r="B921" s="198"/>
      <c r="D921" s="190" t="s">
        <v>532</v>
      </c>
      <c r="E921" s="199" t="s">
        <v>1</v>
      </c>
      <c r="F921" s="200" t="s">
        <v>2922</v>
      </c>
      <c r="H921" s="199" t="s">
        <v>1</v>
      </c>
      <c r="I921" s="201"/>
      <c r="L921" s="198"/>
      <c r="M921" s="202"/>
      <c r="N921" s="203"/>
      <c r="O921" s="203"/>
      <c r="P921" s="203"/>
      <c r="Q921" s="203"/>
      <c r="R921" s="203"/>
      <c r="S921" s="203"/>
      <c r="T921" s="204"/>
      <c r="AT921" s="199" t="s">
        <v>532</v>
      </c>
      <c r="AU921" s="199" t="s">
        <v>89</v>
      </c>
      <c r="AV921" s="14" t="s">
        <v>83</v>
      </c>
      <c r="AW921" s="14" t="s">
        <v>30</v>
      </c>
      <c r="AX921" s="14" t="s">
        <v>76</v>
      </c>
      <c r="AY921" s="199" t="s">
        <v>524</v>
      </c>
    </row>
    <row r="922" spans="1:65" s="13" customFormat="1">
      <c r="B922" s="189"/>
      <c r="D922" s="190" t="s">
        <v>532</v>
      </c>
      <c r="E922" s="191" t="s">
        <v>1</v>
      </c>
      <c r="F922" s="192" t="s">
        <v>7107</v>
      </c>
      <c r="H922" s="193">
        <v>52.58</v>
      </c>
      <c r="I922" s="194"/>
      <c r="L922" s="189"/>
      <c r="M922" s="195"/>
      <c r="N922" s="196"/>
      <c r="O922" s="196"/>
      <c r="P922" s="196"/>
      <c r="Q922" s="196"/>
      <c r="R922" s="196"/>
      <c r="S922" s="196"/>
      <c r="T922" s="197"/>
      <c r="AT922" s="191" t="s">
        <v>532</v>
      </c>
      <c r="AU922" s="191" t="s">
        <v>89</v>
      </c>
      <c r="AV922" s="13" t="s">
        <v>89</v>
      </c>
      <c r="AW922" s="13" t="s">
        <v>30</v>
      </c>
      <c r="AX922" s="13" t="s">
        <v>76</v>
      </c>
      <c r="AY922" s="191" t="s">
        <v>524</v>
      </c>
    </row>
    <row r="923" spans="1:65" s="15" customFormat="1">
      <c r="B923" s="205"/>
      <c r="D923" s="190" t="s">
        <v>532</v>
      </c>
      <c r="E923" s="206" t="s">
        <v>1</v>
      </c>
      <c r="F923" s="207" t="s">
        <v>589</v>
      </c>
      <c r="H923" s="208">
        <v>1054.57</v>
      </c>
      <c r="I923" s="209"/>
      <c r="L923" s="205"/>
      <c r="M923" s="210"/>
      <c r="N923" s="211"/>
      <c r="O923" s="211"/>
      <c r="P923" s="211"/>
      <c r="Q923" s="211"/>
      <c r="R923" s="211"/>
      <c r="S923" s="211"/>
      <c r="T923" s="212"/>
      <c r="AT923" s="206" t="s">
        <v>532</v>
      </c>
      <c r="AU923" s="206" t="s">
        <v>89</v>
      </c>
      <c r="AV923" s="15" t="s">
        <v>537</v>
      </c>
      <c r="AW923" s="15" t="s">
        <v>30</v>
      </c>
      <c r="AX923" s="15" t="s">
        <v>76</v>
      </c>
      <c r="AY923" s="206" t="s">
        <v>524</v>
      </c>
    </row>
    <row r="924" spans="1:65" s="15" customFormat="1">
      <c r="B924" s="205"/>
      <c r="D924" s="190" t="s">
        <v>532</v>
      </c>
      <c r="E924" s="206" t="s">
        <v>1</v>
      </c>
      <c r="F924" s="207" t="s">
        <v>589</v>
      </c>
      <c r="H924" s="208">
        <v>0</v>
      </c>
      <c r="I924" s="209"/>
      <c r="L924" s="205"/>
      <c r="M924" s="210"/>
      <c r="N924" s="211"/>
      <c r="O924" s="211"/>
      <c r="P924" s="211"/>
      <c r="Q924" s="211"/>
      <c r="R924" s="211"/>
      <c r="S924" s="211"/>
      <c r="T924" s="212"/>
      <c r="AT924" s="206" t="s">
        <v>532</v>
      </c>
      <c r="AU924" s="206" t="s">
        <v>89</v>
      </c>
      <c r="AV924" s="15" t="s">
        <v>537</v>
      </c>
      <c r="AW924" s="15" t="s">
        <v>30</v>
      </c>
      <c r="AX924" s="15" t="s">
        <v>76</v>
      </c>
      <c r="AY924" s="206" t="s">
        <v>524</v>
      </c>
    </row>
    <row r="925" spans="1:65" s="16" customFormat="1">
      <c r="B925" s="213"/>
      <c r="D925" s="190" t="s">
        <v>532</v>
      </c>
      <c r="E925" s="214" t="s">
        <v>1</v>
      </c>
      <c r="F925" s="215" t="s">
        <v>590</v>
      </c>
      <c r="H925" s="216">
        <v>1054.57</v>
      </c>
      <c r="I925" s="217"/>
      <c r="L925" s="213"/>
      <c r="M925" s="218"/>
      <c r="N925" s="219"/>
      <c r="O925" s="219"/>
      <c r="P925" s="219"/>
      <c r="Q925" s="219"/>
      <c r="R925" s="219"/>
      <c r="S925" s="219"/>
      <c r="T925" s="220"/>
      <c r="AT925" s="214" t="s">
        <v>532</v>
      </c>
      <c r="AU925" s="214" t="s">
        <v>89</v>
      </c>
      <c r="AV925" s="16" t="s">
        <v>530</v>
      </c>
      <c r="AW925" s="16" t="s">
        <v>30</v>
      </c>
      <c r="AX925" s="16" t="s">
        <v>83</v>
      </c>
      <c r="AY925" s="214" t="s">
        <v>524</v>
      </c>
    </row>
    <row r="926" spans="1:65" s="2" customFormat="1" ht="33" customHeight="1">
      <c r="A926" s="35"/>
      <c r="B926" s="144"/>
      <c r="C926" s="176" t="s">
        <v>1989</v>
      </c>
      <c r="D926" s="176" t="s">
        <v>526</v>
      </c>
      <c r="E926" s="177" t="s">
        <v>3004</v>
      </c>
      <c r="F926" s="178" t="s">
        <v>3005</v>
      </c>
      <c r="G926" s="179" t="s">
        <v>529</v>
      </c>
      <c r="H926" s="180">
        <v>889.76599999999996</v>
      </c>
      <c r="I926" s="181"/>
      <c r="J926" s="180">
        <f>ROUND(I926*H926,3)</f>
        <v>0</v>
      </c>
      <c r="K926" s="182"/>
      <c r="L926" s="36"/>
      <c r="M926" s="183" t="s">
        <v>1</v>
      </c>
      <c r="N926" s="184" t="s">
        <v>42</v>
      </c>
      <c r="O926" s="61"/>
      <c r="P926" s="185">
        <f>O926*H926</f>
        <v>0</v>
      </c>
      <c r="Q926" s="185">
        <v>5.4000000000000001E-4</v>
      </c>
      <c r="R926" s="185">
        <f>Q926*H926</f>
        <v>0.48047363999999998</v>
      </c>
      <c r="S926" s="185">
        <v>0</v>
      </c>
      <c r="T926" s="186">
        <f>S926*H926</f>
        <v>0</v>
      </c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R926" s="187" t="s">
        <v>644</v>
      </c>
      <c r="AT926" s="187" t="s">
        <v>526</v>
      </c>
      <c r="AU926" s="187" t="s">
        <v>89</v>
      </c>
      <c r="AY926" s="18" t="s">
        <v>524</v>
      </c>
      <c r="BE926" s="105">
        <f>IF(N926="základná",J926,0)</f>
        <v>0</v>
      </c>
      <c r="BF926" s="105">
        <f>IF(N926="znížená",J926,0)</f>
        <v>0</v>
      </c>
      <c r="BG926" s="105">
        <f>IF(N926="zákl. prenesená",J926,0)</f>
        <v>0</v>
      </c>
      <c r="BH926" s="105">
        <f>IF(N926="zníž. prenesená",J926,0)</f>
        <v>0</v>
      </c>
      <c r="BI926" s="105">
        <f>IF(N926="nulová",J926,0)</f>
        <v>0</v>
      </c>
      <c r="BJ926" s="18" t="s">
        <v>89</v>
      </c>
      <c r="BK926" s="188">
        <f>ROUND(I926*H926,3)</f>
        <v>0</v>
      </c>
      <c r="BL926" s="18" t="s">
        <v>644</v>
      </c>
      <c r="BM926" s="187" t="s">
        <v>3006</v>
      </c>
    </row>
    <row r="927" spans="1:65" s="14" customFormat="1">
      <c r="B927" s="198"/>
      <c r="D927" s="190" t="s">
        <v>532</v>
      </c>
      <c r="E927" s="199" t="s">
        <v>1</v>
      </c>
      <c r="F927" s="200" t="s">
        <v>7100</v>
      </c>
      <c r="H927" s="199" t="s">
        <v>1</v>
      </c>
      <c r="I927" s="201"/>
      <c r="L927" s="198"/>
      <c r="M927" s="202"/>
      <c r="N927" s="203"/>
      <c r="O927" s="203"/>
      <c r="P927" s="203"/>
      <c r="Q927" s="203"/>
      <c r="R927" s="203"/>
      <c r="S927" s="203"/>
      <c r="T927" s="204"/>
      <c r="AT927" s="199" t="s">
        <v>532</v>
      </c>
      <c r="AU927" s="199" t="s">
        <v>89</v>
      </c>
      <c r="AV927" s="14" t="s">
        <v>83</v>
      </c>
      <c r="AW927" s="14" t="s">
        <v>30</v>
      </c>
      <c r="AX927" s="14" t="s">
        <v>76</v>
      </c>
      <c r="AY927" s="199" t="s">
        <v>524</v>
      </c>
    </row>
    <row r="928" spans="1:65" s="14" customFormat="1">
      <c r="B928" s="198"/>
      <c r="D928" s="190" t="s">
        <v>532</v>
      </c>
      <c r="E928" s="199" t="s">
        <v>1</v>
      </c>
      <c r="F928" s="200" t="s">
        <v>7101</v>
      </c>
      <c r="H928" s="199" t="s">
        <v>1</v>
      </c>
      <c r="I928" s="201"/>
      <c r="L928" s="198"/>
      <c r="M928" s="202"/>
      <c r="N928" s="203"/>
      <c r="O928" s="203"/>
      <c r="P928" s="203"/>
      <c r="Q928" s="203"/>
      <c r="R928" s="203"/>
      <c r="S928" s="203"/>
      <c r="T928" s="204"/>
      <c r="AT928" s="199" t="s">
        <v>532</v>
      </c>
      <c r="AU928" s="199" t="s">
        <v>89</v>
      </c>
      <c r="AV928" s="14" t="s">
        <v>83</v>
      </c>
      <c r="AW928" s="14" t="s">
        <v>30</v>
      </c>
      <c r="AX928" s="14" t="s">
        <v>76</v>
      </c>
      <c r="AY928" s="199" t="s">
        <v>524</v>
      </c>
    </row>
    <row r="929" spans="1:65" s="13" customFormat="1">
      <c r="B929" s="189"/>
      <c r="D929" s="190" t="s">
        <v>532</v>
      </c>
      <c r="E929" s="191" t="s">
        <v>1</v>
      </c>
      <c r="F929" s="192" t="s">
        <v>7102</v>
      </c>
      <c r="H929" s="193">
        <v>647.67100000000005</v>
      </c>
      <c r="I929" s="194"/>
      <c r="L929" s="189"/>
      <c r="M929" s="195"/>
      <c r="N929" s="196"/>
      <c r="O929" s="196"/>
      <c r="P929" s="196"/>
      <c r="Q929" s="196"/>
      <c r="R929" s="196"/>
      <c r="S929" s="196"/>
      <c r="T929" s="197"/>
      <c r="AT929" s="191" t="s">
        <v>532</v>
      </c>
      <c r="AU929" s="191" t="s">
        <v>89</v>
      </c>
      <c r="AV929" s="13" t="s">
        <v>89</v>
      </c>
      <c r="AW929" s="13" t="s">
        <v>30</v>
      </c>
      <c r="AX929" s="13" t="s">
        <v>76</v>
      </c>
      <c r="AY929" s="191" t="s">
        <v>524</v>
      </c>
    </row>
    <row r="930" spans="1:65" s="15" customFormat="1">
      <c r="B930" s="205"/>
      <c r="D930" s="190" t="s">
        <v>532</v>
      </c>
      <c r="E930" s="206" t="s">
        <v>6684</v>
      </c>
      <c r="F930" s="207" t="s">
        <v>589</v>
      </c>
      <c r="H930" s="208">
        <v>647.67100000000005</v>
      </c>
      <c r="I930" s="209"/>
      <c r="L930" s="205"/>
      <c r="M930" s="210"/>
      <c r="N930" s="211"/>
      <c r="O930" s="211"/>
      <c r="P930" s="211"/>
      <c r="Q930" s="211"/>
      <c r="R930" s="211"/>
      <c r="S930" s="211"/>
      <c r="T930" s="212"/>
      <c r="AT930" s="206" t="s">
        <v>532</v>
      </c>
      <c r="AU930" s="206" t="s">
        <v>89</v>
      </c>
      <c r="AV930" s="15" t="s">
        <v>537</v>
      </c>
      <c r="AW930" s="15" t="s">
        <v>30</v>
      </c>
      <c r="AX930" s="15" t="s">
        <v>76</v>
      </c>
      <c r="AY930" s="206" t="s">
        <v>524</v>
      </c>
    </row>
    <row r="931" spans="1:65" s="14" customFormat="1">
      <c r="B931" s="198"/>
      <c r="D931" s="190" t="s">
        <v>532</v>
      </c>
      <c r="E931" s="199" t="s">
        <v>1</v>
      </c>
      <c r="F931" s="200" t="s">
        <v>7105</v>
      </c>
      <c r="H931" s="199" t="s">
        <v>1</v>
      </c>
      <c r="I931" s="201"/>
      <c r="L931" s="198"/>
      <c r="M931" s="202"/>
      <c r="N931" s="203"/>
      <c r="O931" s="203"/>
      <c r="P931" s="203"/>
      <c r="Q931" s="203"/>
      <c r="R931" s="203"/>
      <c r="S931" s="203"/>
      <c r="T931" s="204"/>
      <c r="AT931" s="199" t="s">
        <v>532</v>
      </c>
      <c r="AU931" s="199" t="s">
        <v>89</v>
      </c>
      <c r="AV931" s="14" t="s">
        <v>83</v>
      </c>
      <c r="AW931" s="14" t="s">
        <v>30</v>
      </c>
      <c r="AX931" s="14" t="s">
        <v>76</v>
      </c>
      <c r="AY931" s="199" t="s">
        <v>524</v>
      </c>
    </row>
    <row r="932" spans="1:65" s="13" customFormat="1">
      <c r="B932" s="189"/>
      <c r="D932" s="190" t="s">
        <v>532</v>
      </c>
      <c r="E932" s="191" t="s">
        <v>1</v>
      </c>
      <c r="F932" s="192" t="s">
        <v>7106</v>
      </c>
      <c r="H932" s="193">
        <v>242.095</v>
      </c>
      <c r="I932" s="194"/>
      <c r="L932" s="189"/>
      <c r="M932" s="195"/>
      <c r="N932" s="196"/>
      <c r="O932" s="196"/>
      <c r="P932" s="196"/>
      <c r="Q932" s="196"/>
      <c r="R932" s="196"/>
      <c r="S932" s="196"/>
      <c r="T932" s="197"/>
      <c r="AT932" s="191" t="s">
        <v>532</v>
      </c>
      <c r="AU932" s="191" t="s">
        <v>89</v>
      </c>
      <c r="AV932" s="13" t="s">
        <v>89</v>
      </c>
      <c r="AW932" s="13" t="s">
        <v>30</v>
      </c>
      <c r="AX932" s="13" t="s">
        <v>76</v>
      </c>
      <c r="AY932" s="191" t="s">
        <v>524</v>
      </c>
    </row>
    <row r="933" spans="1:65" s="15" customFormat="1">
      <c r="B933" s="205"/>
      <c r="D933" s="190" t="s">
        <v>532</v>
      </c>
      <c r="E933" s="206" t="s">
        <v>6687</v>
      </c>
      <c r="F933" s="207" t="s">
        <v>589</v>
      </c>
      <c r="H933" s="208">
        <v>242.095</v>
      </c>
      <c r="I933" s="209"/>
      <c r="L933" s="205"/>
      <c r="M933" s="210"/>
      <c r="N933" s="211"/>
      <c r="O933" s="211"/>
      <c r="P933" s="211"/>
      <c r="Q933" s="211"/>
      <c r="R933" s="211"/>
      <c r="S933" s="211"/>
      <c r="T933" s="212"/>
      <c r="AT933" s="206" t="s">
        <v>532</v>
      </c>
      <c r="AU933" s="206" t="s">
        <v>89</v>
      </c>
      <c r="AV933" s="15" t="s">
        <v>537</v>
      </c>
      <c r="AW933" s="15" t="s">
        <v>30</v>
      </c>
      <c r="AX933" s="15" t="s">
        <v>76</v>
      </c>
      <c r="AY933" s="206" t="s">
        <v>524</v>
      </c>
    </row>
    <row r="934" spans="1:65" s="16" customFormat="1">
      <c r="B934" s="213"/>
      <c r="D934" s="190" t="s">
        <v>532</v>
      </c>
      <c r="E934" s="214" t="s">
        <v>1</v>
      </c>
      <c r="F934" s="215" t="s">
        <v>590</v>
      </c>
      <c r="H934" s="216">
        <v>889.76599999999996</v>
      </c>
      <c r="I934" s="217"/>
      <c r="L934" s="213"/>
      <c r="M934" s="218"/>
      <c r="N934" s="219"/>
      <c r="O934" s="219"/>
      <c r="P934" s="219"/>
      <c r="Q934" s="219"/>
      <c r="R934" s="219"/>
      <c r="S934" s="219"/>
      <c r="T934" s="220"/>
      <c r="AT934" s="214" t="s">
        <v>532</v>
      </c>
      <c r="AU934" s="214" t="s">
        <v>89</v>
      </c>
      <c r="AV934" s="16" t="s">
        <v>530</v>
      </c>
      <c r="AW934" s="16" t="s">
        <v>30</v>
      </c>
      <c r="AX934" s="16" t="s">
        <v>83</v>
      </c>
      <c r="AY934" s="214" t="s">
        <v>524</v>
      </c>
    </row>
    <row r="935" spans="1:65" s="2" customFormat="1" ht="55.5" customHeight="1">
      <c r="A935" s="35"/>
      <c r="B935" s="144"/>
      <c r="C935" s="264" t="s">
        <v>1994</v>
      </c>
      <c r="D935" s="264" t="s">
        <v>697</v>
      </c>
      <c r="E935" s="265" t="s">
        <v>3009</v>
      </c>
      <c r="F935" s="266" t="s">
        <v>3010</v>
      </c>
      <c r="G935" s="267" t="s">
        <v>529</v>
      </c>
      <c r="H935" s="268">
        <v>1212.7550000000001</v>
      </c>
      <c r="I935" s="268"/>
      <c r="J935" s="268">
        <f>ROUND(I935*H935,3)</f>
        <v>0</v>
      </c>
      <c r="K935" s="227"/>
      <c r="L935" s="228"/>
      <c r="M935" s="229" t="s">
        <v>1</v>
      </c>
      <c r="N935" s="230" t="s">
        <v>42</v>
      </c>
      <c r="O935" s="61"/>
      <c r="P935" s="185">
        <f>O935*H935</f>
        <v>0</v>
      </c>
      <c r="Q935" s="185">
        <v>5.13E-3</v>
      </c>
      <c r="R935" s="185">
        <f>Q935*H935</f>
        <v>6.2214331500000002</v>
      </c>
      <c r="S935" s="185">
        <v>0</v>
      </c>
      <c r="T935" s="186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187" t="s">
        <v>732</v>
      </c>
      <c r="AT935" s="187" t="s">
        <v>697</v>
      </c>
      <c r="AU935" s="187" t="s">
        <v>89</v>
      </c>
      <c r="AY935" s="18" t="s">
        <v>524</v>
      </c>
      <c r="BE935" s="105">
        <f>IF(N935="základná",J935,0)</f>
        <v>0</v>
      </c>
      <c r="BF935" s="105">
        <f>IF(N935="znížená",J935,0)</f>
        <v>0</v>
      </c>
      <c r="BG935" s="105">
        <f>IF(N935="zákl. prenesená",J935,0)</f>
        <v>0</v>
      </c>
      <c r="BH935" s="105">
        <f>IF(N935="zníž. prenesená",J935,0)</f>
        <v>0</v>
      </c>
      <c r="BI935" s="105">
        <f>IF(N935="nulová",J935,0)</f>
        <v>0</v>
      </c>
      <c r="BJ935" s="18" t="s">
        <v>89</v>
      </c>
      <c r="BK935" s="188">
        <f>ROUND(I935*H935,3)</f>
        <v>0</v>
      </c>
      <c r="BL935" s="18" t="s">
        <v>644</v>
      </c>
      <c r="BM935" s="187" t="s">
        <v>3011</v>
      </c>
    </row>
    <row r="936" spans="1:65" s="14" customFormat="1">
      <c r="B936" s="198"/>
      <c r="D936" s="190" t="s">
        <v>532</v>
      </c>
      <c r="E936" s="199" t="s">
        <v>1</v>
      </c>
      <c r="F936" s="200" t="s">
        <v>2571</v>
      </c>
      <c r="H936" s="199" t="s">
        <v>1</v>
      </c>
      <c r="I936" s="201"/>
      <c r="L936" s="198"/>
      <c r="M936" s="202"/>
      <c r="N936" s="203"/>
      <c r="O936" s="203"/>
      <c r="P936" s="203"/>
      <c r="Q936" s="203"/>
      <c r="R936" s="203"/>
      <c r="S936" s="203"/>
      <c r="T936" s="204"/>
      <c r="AT936" s="199" t="s">
        <v>532</v>
      </c>
      <c r="AU936" s="199" t="s">
        <v>89</v>
      </c>
      <c r="AV936" s="14" t="s">
        <v>83</v>
      </c>
      <c r="AW936" s="14" t="s">
        <v>30</v>
      </c>
      <c r="AX936" s="14" t="s">
        <v>76</v>
      </c>
      <c r="AY936" s="199" t="s">
        <v>524</v>
      </c>
    </row>
    <row r="937" spans="1:65" s="13" customFormat="1">
      <c r="B937" s="189"/>
      <c r="D937" s="190" t="s">
        <v>532</v>
      </c>
      <c r="E937" s="191" t="s">
        <v>1</v>
      </c>
      <c r="F937" s="192" t="s">
        <v>7108</v>
      </c>
      <c r="H937" s="193">
        <v>873.87900000000002</v>
      </c>
      <c r="I937" s="194"/>
      <c r="L937" s="189"/>
      <c r="M937" s="195"/>
      <c r="N937" s="196"/>
      <c r="O937" s="196"/>
      <c r="P937" s="196"/>
      <c r="Q937" s="196"/>
      <c r="R937" s="196"/>
      <c r="S937" s="196"/>
      <c r="T937" s="197"/>
      <c r="AT937" s="191" t="s">
        <v>532</v>
      </c>
      <c r="AU937" s="191" t="s">
        <v>89</v>
      </c>
      <c r="AV937" s="13" t="s">
        <v>89</v>
      </c>
      <c r="AW937" s="13" t="s">
        <v>30</v>
      </c>
      <c r="AX937" s="13" t="s">
        <v>76</v>
      </c>
      <c r="AY937" s="191" t="s">
        <v>524</v>
      </c>
    </row>
    <row r="938" spans="1:65" s="13" customFormat="1">
      <c r="B938" s="189"/>
      <c r="D938" s="190" t="s">
        <v>532</v>
      </c>
      <c r="E938" s="191" t="s">
        <v>1</v>
      </c>
      <c r="F938" s="192" t="s">
        <v>7109</v>
      </c>
      <c r="H938" s="193">
        <v>338.87599999999998</v>
      </c>
      <c r="I938" s="194"/>
      <c r="L938" s="189"/>
      <c r="M938" s="195"/>
      <c r="N938" s="196"/>
      <c r="O938" s="196"/>
      <c r="P938" s="196"/>
      <c r="Q938" s="196"/>
      <c r="R938" s="196"/>
      <c r="S938" s="196"/>
      <c r="T938" s="197"/>
      <c r="AT938" s="191" t="s">
        <v>532</v>
      </c>
      <c r="AU938" s="191" t="s">
        <v>89</v>
      </c>
      <c r="AV938" s="13" t="s">
        <v>89</v>
      </c>
      <c r="AW938" s="13" t="s">
        <v>30</v>
      </c>
      <c r="AX938" s="13" t="s">
        <v>76</v>
      </c>
      <c r="AY938" s="191" t="s">
        <v>524</v>
      </c>
    </row>
    <row r="939" spans="1:65" s="16" customFormat="1">
      <c r="B939" s="213"/>
      <c r="D939" s="190" t="s">
        <v>532</v>
      </c>
      <c r="E939" s="214" t="s">
        <v>1</v>
      </c>
      <c r="F939" s="215" t="s">
        <v>590</v>
      </c>
      <c r="H939" s="216">
        <v>1212.7550000000001</v>
      </c>
      <c r="I939" s="217"/>
      <c r="L939" s="213"/>
      <c r="M939" s="218"/>
      <c r="N939" s="219"/>
      <c r="O939" s="219"/>
      <c r="P939" s="219"/>
      <c r="Q939" s="219"/>
      <c r="R939" s="219"/>
      <c r="S939" s="219"/>
      <c r="T939" s="220"/>
      <c r="AT939" s="214" t="s">
        <v>532</v>
      </c>
      <c r="AU939" s="214" t="s">
        <v>89</v>
      </c>
      <c r="AV939" s="16" t="s">
        <v>530</v>
      </c>
      <c r="AW939" s="16" t="s">
        <v>30</v>
      </c>
      <c r="AX939" s="16" t="s">
        <v>83</v>
      </c>
      <c r="AY939" s="214" t="s">
        <v>524</v>
      </c>
    </row>
    <row r="940" spans="1:65" s="2" customFormat="1" ht="55.5" customHeight="1">
      <c r="A940" s="35"/>
      <c r="B940" s="144"/>
      <c r="C940" s="176" t="s">
        <v>2013</v>
      </c>
      <c r="D940" s="176" t="s">
        <v>526</v>
      </c>
      <c r="E940" s="177" t="s">
        <v>3029</v>
      </c>
      <c r="F940" s="178" t="s">
        <v>3030</v>
      </c>
      <c r="G940" s="179" t="s">
        <v>529</v>
      </c>
      <c r="H940" s="180">
        <v>1033.1669999999999</v>
      </c>
      <c r="I940" s="181"/>
      <c r="J940" s="180">
        <f>ROUND(I940*H940,3)</f>
        <v>0</v>
      </c>
      <c r="K940" s="182"/>
      <c r="L940" s="36"/>
      <c r="M940" s="183" t="s">
        <v>1</v>
      </c>
      <c r="N940" s="184" t="s">
        <v>42</v>
      </c>
      <c r="O940" s="61"/>
      <c r="P940" s="185">
        <f>O940*H940</f>
        <v>0</v>
      </c>
      <c r="Q940" s="185">
        <v>0</v>
      </c>
      <c r="R940" s="185">
        <f>Q940*H940</f>
        <v>0</v>
      </c>
      <c r="S940" s="185">
        <v>0</v>
      </c>
      <c r="T940" s="186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187" t="s">
        <v>644</v>
      </c>
      <c r="AT940" s="187" t="s">
        <v>526</v>
      </c>
      <c r="AU940" s="187" t="s">
        <v>89</v>
      </c>
      <c r="AY940" s="18" t="s">
        <v>524</v>
      </c>
      <c r="BE940" s="105">
        <f>IF(N940="základná",J940,0)</f>
        <v>0</v>
      </c>
      <c r="BF940" s="105">
        <f>IF(N940="znížená",J940,0)</f>
        <v>0</v>
      </c>
      <c r="BG940" s="105">
        <f>IF(N940="zákl. prenesená",J940,0)</f>
        <v>0</v>
      </c>
      <c r="BH940" s="105">
        <f>IF(N940="zníž. prenesená",J940,0)</f>
        <v>0</v>
      </c>
      <c r="BI940" s="105">
        <f>IF(N940="nulová",J940,0)</f>
        <v>0</v>
      </c>
      <c r="BJ940" s="18" t="s">
        <v>89</v>
      </c>
      <c r="BK940" s="188">
        <f>ROUND(I940*H940,3)</f>
        <v>0</v>
      </c>
      <c r="BL940" s="18" t="s">
        <v>644</v>
      </c>
      <c r="BM940" s="187" t="s">
        <v>3031</v>
      </c>
    </row>
    <row r="941" spans="1:65" s="14" customFormat="1">
      <c r="B941" s="198"/>
      <c r="D941" s="190" t="s">
        <v>532</v>
      </c>
      <c r="E941" s="199" t="s">
        <v>1</v>
      </c>
      <c r="F941" s="200" t="s">
        <v>2571</v>
      </c>
      <c r="H941" s="199" t="s">
        <v>1</v>
      </c>
      <c r="I941" s="201"/>
      <c r="L941" s="198"/>
      <c r="M941" s="202"/>
      <c r="N941" s="203"/>
      <c r="O941" s="203"/>
      <c r="P941" s="203"/>
      <c r="Q941" s="203"/>
      <c r="R941" s="203"/>
      <c r="S941" s="203"/>
      <c r="T941" s="204"/>
      <c r="AT941" s="199" t="s">
        <v>532</v>
      </c>
      <c r="AU941" s="199" t="s">
        <v>89</v>
      </c>
      <c r="AV941" s="14" t="s">
        <v>83</v>
      </c>
      <c r="AW941" s="14" t="s">
        <v>30</v>
      </c>
      <c r="AX941" s="14" t="s">
        <v>76</v>
      </c>
      <c r="AY941" s="199" t="s">
        <v>524</v>
      </c>
    </row>
    <row r="942" spans="1:65" s="14" customFormat="1">
      <c r="B942" s="198"/>
      <c r="D942" s="190" t="s">
        <v>532</v>
      </c>
      <c r="E942" s="199" t="s">
        <v>1</v>
      </c>
      <c r="F942" s="200" t="s">
        <v>7101</v>
      </c>
      <c r="H942" s="199" t="s">
        <v>1</v>
      </c>
      <c r="I942" s="201"/>
      <c r="L942" s="198"/>
      <c r="M942" s="202"/>
      <c r="N942" s="203"/>
      <c r="O942" s="203"/>
      <c r="P942" s="203"/>
      <c r="Q942" s="203"/>
      <c r="R942" s="203"/>
      <c r="S942" s="203"/>
      <c r="T942" s="204"/>
      <c r="AT942" s="199" t="s">
        <v>532</v>
      </c>
      <c r="AU942" s="199" t="s">
        <v>89</v>
      </c>
      <c r="AV942" s="14" t="s">
        <v>83</v>
      </c>
      <c r="AW942" s="14" t="s">
        <v>30</v>
      </c>
      <c r="AX942" s="14" t="s">
        <v>76</v>
      </c>
      <c r="AY942" s="199" t="s">
        <v>524</v>
      </c>
    </row>
    <row r="943" spans="1:65" s="13" customFormat="1">
      <c r="B943" s="189"/>
      <c r="D943" s="190" t="s">
        <v>532</v>
      </c>
      <c r="E943" s="191" t="s">
        <v>1</v>
      </c>
      <c r="F943" s="192" t="s">
        <v>7110</v>
      </c>
      <c r="H943" s="193">
        <v>709.58299999999997</v>
      </c>
      <c r="I943" s="194"/>
      <c r="L943" s="189"/>
      <c r="M943" s="195"/>
      <c r="N943" s="196"/>
      <c r="O943" s="196"/>
      <c r="P943" s="196"/>
      <c r="Q943" s="196"/>
      <c r="R943" s="196"/>
      <c r="S943" s="196"/>
      <c r="T943" s="197"/>
      <c r="AT943" s="191" t="s">
        <v>532</v>
      </c>
      <c r="AU943" s="191" t="s">
        <v>89</v>
      </c>
      <c r="AV943" s="13" t="s">
        <v>89</v>
      </c>
      <c r="AW943" s="13" t="s">
        <v>30</v>
      </c>
      <c r="AX943" s="13" t="s">
        <v>76</v>
      </c>
      <c r="AY943" s="191" t="s">
        <v>524</v>
      </c>
    </row>
    <row r="944" spans="1:65" s="14" customFormat="1">
      <c r="B944" s="198"/>
      <c r="D944" s="190" t="s">
        <v>532</v>
      </c>
      <c r="E944" s="199" t="s">
        <v>1</v>
      </c>
      <c r="F944" s="200" t="s">
        <v>2922</v>
      </c>
      <c r="H944" s="199" t="s">
        <v>1</v>
      </c>
      <c r="I944" s="201"/>
      <c r="L944" s="198"/>
      <c r="M944" s="202"/>
      <c r="N944" s="203"/>
      <c r="O944" s="203"/>
      <c r="P944" s="203"/>
      <c r="Q944" s="203"/>
      <c r="R944" s="203"/>
      <c r="S944" s="203"/>
      <c r="T944" s="204"/>
      <c r="AT944" s="199" t="s">
        <v>532</v>
      </c>
      <c r="AU944" s="199" t="s">
        <v>89</v>
      </c>
      <c r="AV944" s="14" t="s">
        <v>83</v>
      </c>
      <c r="AW944" s="14" t="s">
        <v>30</v>
      </c>
      <c r="AX944" s="14" t="s">
        <v>76</v>
      </c>
      <c r="AY944" s="199" t="s">
        <v>524</v>
      </c>
    </row>
    <row r="945" spans="1:65" s="13" customFormat="1">
      <c r="B945" s="189"/>
      <c r="D945" s="190" t="s">
        <v>532</v>
      </c>
      <c r="E945" s="191" t="s">
        <v>1</v>
      </c>
      <c r="F945" s="192" t="s">
        <v>7111</v>
      </c>
      <c r="H945" s="193">
        <v>27.311</v>
      </c>
      <c r="I945" s="194"/>
      <c r="L945" s="189"/>
      <c r="M945" s="195"/>
      <c r="N945" s="196"/>
      <c r="O945" s="196"/>
      <c r="P945" s="196"/>
      <c r="Q945" s="196"/>
      <c r="R945" s="196"/>
      <c r="S945" s="196"/>
      <c r="T945" s="197"/>
      <c r="AT945" s="191" t="s">
        <v>532</v>
      </c>
      <c r="AU945" s="191" t="s">
        <v>89</v>
      </c>
      <c r="AV945" s="13" t="s">
        <v>89</v>
      </c>
      <c r="AW945" s="13" t="s">
        <v>30</v>
      </c>
      <c r="AX945" s="13" t="s">
        <v>76</v>
      </c>
      <c r="AY945" s="191" t="s">
        <v>524</v>
      </c>
    </row>
    <row r="946" spans="1:65" s="13" customFormat="1">
      <c r="B946" s="189"/>
      <c r="D946" s="190" t="s">
        <v>532</v>
      </c>
      <c r="E946" s="191" t="s">
        <v>1</v>
      </c>
      <c r="F946" s="192" t="s">
        <v>7112</v>
      </c>
      <c r="H946" s="193">
        <v>15.62</v>
      </c>
      <c r="I946" s="194"/>
      <c r="L946" s="189"/>
      <c r="M946" s="195"/>
      <c r="N946" s="196"/>
      <c r="O946" s="196"/>
      <c r="P946" s="196"/>
      <c r="Q946" s="196"/>
      <c r="R946" s="196"/>
      <c r="S946" s="196"/>
      <c r="T946" s="197"/>
      <c r="AT946" s="191" t="s">
        <v>532</v>
      </c>
      <c r="AU946" s="191" t="s">
        <v>89</v>
      </c>
      <c r="AV946" s="13" t="s">
        <v>89</v>
      </c>
      <c r="AW946" s="13" t="s">
        <v>30</v>
      </c>
      <c r="AX946" s="13" t="s">
        <v>76</v>
      </c>
      <c r="AY946" s="191" t="s">
        <v>524</v>
      </c>
    </row>
    <row r="947" spans="1:65" s="13" customFormat="1" ht="20.399999999999999">
      <c r="B947" s="189"/>
      <c r="D947" s="190" t="s">
        <v>532</v>
      </c>
      <c r="E947" s="191" t="s">
        <v>1</v>
      </c>
      <c r="F947" s="192" t="s">
        <v>7113</v>
      </c>
      <c r="H947" s="193">
        <v>10.044</v>
      </c>
      <c r="I947" s="194"/>
      <c r="L947" s="189"/>
      <c r="M947" s="195"/>
      <c r="N947" s="196"/>
      <c r="O947" s="196"/>
      <c r="P947" s="196"/>
      <c r="Q947" s="196"/>
      <c r="R947" s="196"/>
      <c r="S947" s="196"/>
      <c r="T947" s="197"/>
      <c r="AT947" s="191" t="s">
        <v>532</v>
      </c>
      <c r="AU947" s="191" t="s">
        <v>89</v>
      </c>
      <c r="AV947" s="13" t="s">
        <v>89</v>
      </c>
      <c r="AW947" s="13" t="s">
        <v>30</v>
      </c>
      <c r="AX947" s="13" t="s">
        <v>76</v>
      </c>
      <c r="AY947" s="191" t="s">
        <v>524</v>
      </c>
    </row>
    <row r="948" spans="1:65" s="15" customFormat="1">
      <c r="B948" s="205"/>
      <c r="D948" s="190" t="s">
        <v>532</v>
      </c>
      <c r="E948" s="206" t="s">
        <v>7114</v>
      </c>
      <c r="F948" s="207" t="s">
        <v>589</v>
      </c>
      <c r="H948" s="208">
        <v>762.55799999999999</v>
      </c>
      <c r="I948" s="209"/>
      <c r="L948" s="205"/>
      <c r="M948" s="210"/>
      <c r="N948" s="211"/>
      <c r="O948" s="211"/>
      <c r="P948" s="211"/>
      <c r="Q948" s="211"/>
      <c r="R948" s="211"/>
      <c r="S948" s="211"/>
      <c r="T948" s="212"/>
      <c r="AT948" s="206" t="s">
        <v>532</v>
      </c>
      <c r="AU948" s="206" t="s">
        <v>89</v>
      </c>
      <c r="AV948" s="15" t="s">
        <v>537</v>
      </c>
      <c r="AW948" s="15" t="s">
        <v>30</v>
      </c>
      <c r="AX948" s="15" t="s">
        <v>76</v>
      </c>
      <c r="AY948" s="206" t="s">
        <v>524</v>
      </c>
    </row>
    <row r="949" spans="1:65" s="14" customFormat="1">
      <c r="B949" s="198"/>
      <c r="D949" s="190" t="s">
        <v>532</v>
      </c>
      <c r="E949" s="199" t="s">
        <v>1</v>
      </c>
      <c r="F949" s="200" t="s">
        <v>7105</v>
      </c>
      <c r="H949" s="199" t="s">
        <v>1</v>
      </c>
      <c r="I949" s="201"/>
      <c r="L949" s="198"/>
      <c r="M949" s="202"/>
      <c r="N949" s="203"/>
      <c r="O949" s="203"/>
      <c r="P949" s="203"/>
      <c r="Q949" s="203"/>
      <c r="R949" s="203"/>
      <c r="S949" s="203"/>
      <c r="T949" s="204"/>
      <c r="AT949" s="199" t="s">
        <v>532</v>
      </c>
      <c r="AU949" s="199" t="s">
        <v>89</v>
      </c>
      <c r="AV949" s="14" t="s">
        <v>83</v>
      </c>
      <c r="AW949" s="14" t="s">
        <v>30</v>
      </c>
      <c r="AX949" s="14" t="s">
        <v>76</v>
      </c>
      <c r="AY949" s="199" t="s">
        <v>524</v>
      </c>
    </row>
    <row r="950" spans="1:65" s="13" customFormat="1">
      <c r="B950" s="189"/>
      <c r="D950" s="190" t="s">
        <v>532</v>
      </c>
      <c r="E950" s="191" t="s">
        <v>1</v>
      </c>
      <c r="F950" s="192" t="s">
        <v>7115</v>
      </c>
      <c r="H950" s="193">
        <v>242.095</v>
      </c>
      <c r="I950" s="194"/>
      <c r="L950" s="189"/>
      <c r="M950" s="195"/>
      <c r="N950" s="196"/>
      <c r="O950" s="196"/>
      <c r="P950" s="196"/>
      <c r="Q950" s="196"/>
      <c r="R950" s="196"/>
      <c r="S950" s="196"/>
      <c r="T950" s="197"/>
      <c r="AT950" s="191" t="s">
        <v>532</v>
      </c>
      <c r="AU950" s="191" t="s">
        <v>89</v>
      </c>
      <c r="AV950" s="13" t="s">
        <v>89</v>
      </c>
      <c r="AW950" s="13" t="s">
        <v>30</v>
      </c>
      <c r="AX950" s="13" t="s">
        <v>76</v>
      </c>
      <c r="AY950" s="191" t="s">
        <v>524</v>
      </c>
    </row>
    <row r="951" spans="1:65" s="13" customFormat="1">
      <c r="B951" s="189"/>
      <c r="D951" s="190" t="s">
        <v>532</v>
      </c>
      <c r="E951" s="191" t="s">
        <v>1</v>
      </c>
      <c r="F951" s="192" t="s">
        <v>7116</v>
      </c>
      <c r="H951" s="193">
        <v>28.513999999999999</v>
      </c>
      <c r="I951" s="194"/>
      <c r="L951" s="189"/>
      <c r="M951" s="195"/>
      <c r="N951" s="196"/>
      <c r="O951" s="196"/>
      <c r="P951" s="196"/>
      <c r="Q951" s="196"/>
      <c r="R951" s="196"/>
      <c r="S951" s="196"/>
      <c r="T951" s="197"/>
      <c r="AT951" s="191" t="s">
        <v>532</v>
      </c>
      <c r="AU951" s="191" t="s">
        <v>89</v>
      </c>
      <c r="AV951" s="13" t="s">
        <v>89</v>
      </c>
      <c r="AW951" s="13" t="s">
        <v>30</v>
      </c>
      <c r="AX951" s="13" t="s">
        <v>76</v>
      </c>
      <c r="AY951" s="191" t="s">
        <v>524</v>
      </c>
    </row>
    <row r="952" spans="1:65" s="15" customFormat="1">
      <c r="B952" s="205"/>
      <c r="D952" s="190" t="s">
        <v>532</v>
      </c>
      <c r="E952" s="206" t="s">
        <v>7117</v>
      </c>
      <c r="F952" s="207" t="s">
        <v>589</v>
      </c>
      <c r="H952" s="208">
        <v>270.60899999999998</v>
      </c>
      <c r="I952" s="209"/>
      <c r="L952" s="205"/>
      <c r="M952" s="210"/>
      <c r="N952" s="211"/>
      <c r="O952" s="211"/>
      <c r="P952" s="211"/>
      <c r="Q952" s="211"/>
      <c r="R952" s="211"/>
      <c r="S952" s="211"/>
      <c r="T952" s="212"/>
      <c r="AT952" s="206" t="s">
        <v>532</v>
      </c>
      <c r="AU952" s="206" t="s">
        <v>89</v>
      </c>
      <c r="AV952" s="15" t="s">
        <v>537</v>
      </c>
      <c r="AW952" s="15" t="s">
        <v>30</v>
      </c>
      <c r="AX952" s="15" t="s">
        <v>76</v>
      </c>
      <c r="AY952" s="206" t="s">
        <v>524</v>
      </c>
    </row>
    <row r="953" spans="1:65" s="16" customFormat="1">
      <c r="B953" s="213"/>
      <c r="D953" s="190" t="s">
        <v>532</v>
      </c>
      <c r="E953" s="214" t="s">
        <v>6694</v>
      </c>
      <c r="F953" s="215" t="s">
        <v>590</v>
      </c>
      <c r="H953" s="216">
        <v>1033.1669999999999</v>
      </c>
      <c r="I953" s="217"/>
      <c r="L953" s="213"/>
      <c r="M953" s="218"/>
      <c r="N953" s="219"/>
      <c r="O953" s="219"/>
      <c r="P953" s="219"/>
      <c r="Q953" s="219"/>
      <c r="R953" s="219"/>
      <c r="S953" s="219"/>
      <c r="T953" s="220"/>
      <c r="AT953" s="214" t="s">
        <v>532</v>
      </c>
      <c r="AU953" s="214" t="s">
        <v>89</v>
      </c>
      <c r="AV953" s="16" t="s">
        <v>530</v>
      </c>
      <c r="AW953" s="16" t="s">
        <v>30</v>
      </c>
      <c r="AX953" s="16" t="s">
        <v>83</v>
      </c>
      <c r="AY953" s="214" t="s">
        <v>524</v>
      </c>
    </row>
    <row r="954" spans="1:65" s="2" customFormat="1" ht="44.25" customHeight="1">
      <c r="A954" s="35"/>
      <c r="B954" s="144"/>
      <c r="C954" s="264" t="s">
        <v>2019</v>
      </c>
      <c r="D954" s="264" t="s">
        <v>697</v>
      </c>
      <c r="E954" s="265" t="s">
        <v>3055</v>
      </c>
      <c r="F954" s="266" t="s">
        <v>3056</v>
      </c>
      <c r="G954" s="267" t="s">
        <v>529</v>
      </c>
      <c r="H954" s="268">
        <v>1188.1420000000001</v>
      </c>
      <c r="I954" s="268"/>
      <c r="J954" s="268">
        <f>ROUND(I954*H954,3)</f>
        <v>0</v>
      </c>
      <c r="K954" s="227"/>
      <c r="L954" s="228"/>
      <c r="M954" s="229" t="s">
        <v>1</v>
      </c>
      <c r="N954" s="230" t="s">
        <v>42</v>
      </c>
      <c r="O954" s="61"/>
      <c r="P954" s="185">
        <f>O954*H954</f>
        <v>0</v>
      </c>
      <c r="Q954" s="185">
        <v>1.9E-3</v>
      </c>
      <c r="R954" s="185">
        <f>Q954*H954</f>
        <v>2.2574698</v>
      </c>
      <c r="S954" s="185">
        <v>0</v>
      </c>
      <c r="T954" s="186">
        <f>S954*H954</f>
        <v>0</v>
      </c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R954" s="187" t="s">
        <v>732</v>
      </c>
      <c r="AT954" s="187" t="s">
        <v>697</v>
      </c>
      <c r="AU954" s="187" t="s">
        <v>89</v>
      </c>
      <c r="AY954" s="18" t="s">
        <v>524</v>
      </c>
      <c r="BE954" s="105">
        <f>IF(N954="základná",J954,0)</f>
        <v>0</v>
      </c>
      <c r="BF954" s="105">
        <f>IF(N954="znížená",J954,0)</f>
        <v>0</v>
      </c>
      <c r="BG954" s="105">
        <f>IF(N954="zákl. prenesená",J954,0)</f>
        <v>0</v>
      </c>
      <c r="BH954" s="105">
        <f>IF(N954="zníž. prenesená",J954,0)</f>
        <v>0</v>
      </c>
      <c r="BI954" s="105">
        <f>IF(N954="nulová",J954,0)</f>
        <v>0</v>
      </c>
      <c r="BJ954" s="18" t="s">
        <v>89</v>
      </c>
      <c r="BK954" s="188">
        <f>ROUND(I954*H954,3)</f>
        <v>0</v>
      </c>
      <c r="BL954" s="18" t="s">
        <v>644</v>
      </c>
      <c r="BM954" s="187" t="s">
        <v>3057</v>
      </c>
    </row>
    <row r="955" spans="1:65" s="13" customFormat="1">
      <c r="B955" s="189"/>
      <c r="D955" s="190" t="s">
        <v>532</v>
      </c>
      <c r="E955" s="191" t="s">
        <v>1</v>
      </c>
      <c r="F955" s="192" t="s">
        <v>7118</v>
      </c>
      <c r="H955" s="193">
        <v>1188.1420000000001</v>
      </c>
      <c r="I955" s="194"/>
      <c r="L955" s="189"/>
      <c r="M955" s="195"/>
      <c r="N955" s="196"/>
      <c r="O955" s="196"/>
      <c r="P955" s="196"/>
      <c r="Q955" s="196"/>
      <c r="R955" s="196"/>
      <c r="S955" s="196"/>
      <c r="T955" s="197"/>
      <c r="AT955" s="191" t="s">
        <v>532</v>
      </c>
      <c r="AU955" s="191" t="s">
        <v>89</v>
      </c>
      <c r="AV955" s="13" t="s">
        <v>89</v>
      </c>
      <c r="AW955" s="13" t="s">
        <v>30</v>
      </c>
      <c r="AX955" s="13" t="s">
        <v>83</v>
      </c>
      <c r="AY955" s="191" t="s">
        <v>524</v>
      </c>
    </row>
    <row r="956" spans="1:65" s="2" customFormat="1" ht="21.75" customHeight="1">
      <c r="A956" s="35"/>
      <c r="B956" s="144"/>
      <c r="C956" s="176" t="s">
        <v>2024</v>
      </c>
      <c r="D956" s="176" t="s">
        <v>526</v>
      </c>
      <c r="E956" s="177" t="s">
        <v>3060</v>
      </c>
      <c r="F956" s="178" t="s">
        <v>258</v>
      </c>
      <c r="G956" s="179" t="s">
        <v>529</v>
      </c>
      <c r="H956" s="180">
        <v>164.804</v>
      </c>
      <c r="I956" s="181"/>
      <c r="J956" s="180">
        <f>ROUND(I956*H956,3)</f>
        <v>0</v>
      </c>
      <c r="K956" s="182"/>
      <c r="L956" s="36"/>
      <c r="M956" s="183" t="s">
        <v>1</v>
      </c>
      <c r="N956" s="184" t="s">
        <v>42</v>
      </c>
      <c r="O956" s="61"/>
      <c r="P956" s="185">
        <f>O956*H956</f>
        <v>0</v>
      </c>
      <c r="Q956" s="185">
        <v>4.8999999999999998E-4</v>
      </c>
      <c r="R956" s="185">
        <f>Q956*H956</f>
        <v>8.075396E-2</v>
      </c>
      <c r="S956" s="185">
        <v>0</v>
      </c>
      <c r="T956" s="186">
        <f>S956*H956</f>
        <v>0</v>
      </c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R956" s="187" t="s">
        <v>644</v>
      </c>
      <c r="AT956" s="187" t="s">
        <v>526</v>
      </c>
      <c r="AU956" s="187" t="s">
        <v>89</v>
      </c>
      <c r="AY956" s="18" t="s">
        <v>524</v>
      </c>
      <c r="BE956" s="105">
        <f>IF(N956="základná",J956,0)</f>
        <v>0</v>
      </c>
      <c r="BF956" s="105">
        <f>IF(N956="znížená",J956,0)</f>
        <v>0</v>
      </c>
      <c r="BG956" s="105">
        <f>IF(N956="zákl. prenesená",J956,0)</f>
        <v>0</v>
      </c>
      <c r="BH956" s="105">
        <f>IF(N956="zníž. prenesená",J956,0)</f>
        <v>0</v>
      </c>
      <c r="BI956" s="105">
        <f>IF(N956="nulová",J956,0)</f>
        <v>0</v>
      </c>
      <c r="BJ956" s="18" t="s">
        <v>89</v>
      </c>
      <c r="BK956" s="188">
        <f>ROUND(I956*H956,3)</f>
        <v>0</v>
      </c>
      <c r="BL956" s="18" t="s">
        <v>644</v>
      </c>
      <c r="BM956" s="187" t="s">
        <v>3061</v>
      </c>
    </row>
    <row r="957" spans="1:65" s="14" customFormat="1">
      <c r="B957" s="198"/>
      <c r="D957" s="190" t="s">
        <v>532</v>
      </c>
      <c r="E957" s="199" t="s">
        <v>1</v>
      </c>
      <c r="F957" s="200" t="s">
        <v>7100</v>
      </c>
      <c r="H957" s="199" t="s">
        <v>1</v>
      </c>
      <c r="I957" s="201"/>
      <c r="L957" s="198"/>
      <c r="M957" s="202"/>
      <c r="N957" s="203"/>
      <c r="O957" s="203"/>
      <c r="P957" s="203"/>
      <c r="Q957" s="203"/>
      <c r="R957" s="203"/>
      <c r="S957" s="203"/>
      <c r="T957" s="204"/>
      <c r="AT957" s="199" t="s">
        <v>532</v>
      </c>
      <c r="AU957" s="199" t="s">
        <v>89</v>
      </c>
      <c r="AV957" s="14" t="s">
        <v>83</v>
      </c>
      <c r="AW957" s="14" t="s">
        <v>30</v>
      </c>
      <c r="AX957" s="14" t="s">
        <v>76</v>
      </c>
      <c r="AY957" s="199" t="s">
        <v>524</v>
      </c>
    </row>
    <row r="958" spans="1:65" s="14" customFormat="1">
      <c r="B958" s="198"/>
      <c r="D958" s="190" t="s">
        <v>532</v>
      </c>
      <c r="E958" s="199" t="s">
        <v>1</v>
      </c>
      <c r="F958" s="200" t="s">
        <v>7101</v>
      </c>
      <c r="H958" s="199" t="s">
        <v>1</v>
      </c>
      <c r="I958" s="201"/>
      <c r="L958" s="198"/>
      <c r="M958" s="202"/>
      <c r="N958" s="203"/>
      <c r="O958" s="203"/>
      <c r="P958" s="203"/>
      <c r="Q958" s="203"/>
      <c r="R958" s="203"/>
      <c r="S958" s="203"/>
      <c r="T958" s="204"/>
      <c r="AT958" s="199" t="s">
        <v>532</v>
      </c>
      <c r="AU958" s="199" t="s">
        <v>89</v>
      </c>
      <c r="AV958" s="14" t="s">
        <v>83</v>
      </c>
      <c r="AW958" s="14" t="s">
        <v>30</v>
      </c>
      <c r="AX958" s="14" t="s">
        <v>76</v>
      </c>
      <c r="AY958" s="199" t="s">
        <v>524</v>
      </c>
    </row>
    <row r="959" spans="1:65" s="14" customFormat="1">
      <c r="B959" s="198"/>
      <c r="D959" s="190" t="s">
        <v>532</v>
      </c>
      <c r="E959" s="199" t="s">
        <v>1</v>
      </c>
      <c r="F959" s="200" t="s">
        <v>2922</v>
      </c>
      <c r="H959" s="199" t="s">
        <v>1</v>
      </c>
      <c r="I959" s="201"/>
      <c r="L959" s="198"/>
      <c r="M959" s="202"/>
      <c r="N959" s="203"/>
      <c r="O959" s="203"/>
      <c r="P959" s="203"/>
      <c r="Q959" s="203"/>
      <c r="R959" s="203"/>
      <c r="S959" s="203"/>
      <c r="T959" s="204"/>
      <c r="AT959" s="199" t="s">
        <v>532</v>
      </c>
      <c r="AU959" s="199" t="s">
        <v>89</v>
      </c>
      <c r="AV959" s="14" t="s">
        <v>83</v>
      </c>
      <c r="AW959" s="14" t="s">
        <v>30</v>
      </c>
      <c r="AX959" s="14" t="s">
        <v>76</v>
      </c>
      <c r="AY959" s="199" t="s">
        <v>524</v>
      </c>
    </row>
    <row r="960" spans="1:65" s="13" customFormat="1">
      <c r="B960" s="189"/>
      <c r="D960" s="190" t="s">
        <v>532</v>
      </c>
      <c r="E960" s="191" t="s">
        <v>1</v>
      </c>
      <c r="F960" s="192" t="s">
        <v>7103</v>
      </c>
      <c r="H960" s="193">
        <v>38.744</v>
      </c>
      <c r="I960" s="194"/>
      <c r="L960" s="189"/>
      <c r="M960" s="195"/>
      <c r="N960" s="196"/>
      <c r="O960" s="196"/>
      <c r="P960" s="196"/>
      <c r="Q960" s="196"/>
      <c r="R960" s="196"/>
      <c r="S960" s="196"/>
      <c r="T960" s="197"/>
      <c r="AT960" s="191" t="s">
        <v>532</v>
      </c>
      <c r="AU960" s="191" t="s">
        <v>89</v>
      </c>
      <c r="AV960" s="13" t="s">
        <v>89</v>
      </c>
      <c r="AW960" s="13" t="s">
        <v>30</v>
      </c>
      <c r="AX960" s="13" t="s">
        <v>76</v>
      </c>
      <c r="AY960" s="191" t="s">
        <v>524</v>
      </c>
    </row>
    <row r="961" spans="1:65" s="13" customFormat="1">
      <c r="B961" s="189"/>
      <c r="D961" s="190" t="s">
        <v>532</v>
      </c>
      <c r="E961" s="191" t="s">
        <v>1</v>
      </c>
      <c r="F961" s="192" t="s">
        <v>3160</v>
      </c>
      <c r="H961" s="193">
        <v>48.238999999999997</v>
      </c>
      <c r="I961" s="194"/>
      <c r="L961" s="189"/>
      <c r="M961" s="195"/>
      <c r="N961" s="196"/>
      <c r="O961" s="196"/>
      <c r="P961" s="196"/>
      <c r="Q961" s="196"/>
      <c r="R961" s="196"/>
      <c r="S961" s="196"/>
      <c r="T961" s="197"/>
      <c r="AT961" s="191" t="s">
        <v>532</v>
      </c>
      <c r="AU961" s="191" t="s">
        <v>89</v>
      </c>
      <c r="AV961" s="13" t="s">
        <v>89</v>
      </c>
      <c r="AW961" s="13" t="s">
        <v>30</v>
      </c>
      <c r="AX961" s="13" t="s">
        <v>76</v>
      </c>
      <c r="AY961" s="191" t="s">
        <v>524</v>
      </c>
    </row>
    <row r="962" spans="1:65" s="13" customFormat="1">
      <c r="B962" s="189"/>
      <c r="D962" s="190" t="s">
        <v>532</v>
      </c>
      <c r="E962" s="191" t="s">
        <v>1</v>
      </c>
      <c r="F962" s="192" t="s">
        <v>7104</v>
      </c>
      <c r="H962" s="193">
        <v>25.241</v>
      </c>
      <c r="I962" s="194"/>
      <c r="L962" s="189"/>
      <c r="M962" s="195"/>
      <c r="N962" s="196"/>
      <c r="O962" s="196"/>
      <c r="P962" s="196"/>
      <c r="Q962" s="196"/>
      <c r="R962" s="196"/>
      <c r="S962" s="196"/>
      <c r="T962" s="197"/>
      <c r="AT962" s="191" t="s">
        <v>532</v>
      </c>
      <c r="AU962" s="191" t="s">
        <v>89</v>
      </c>
      <c r="AV962" s="13" t="s">
        <v>89</v>
      </c>
      <c r="AW962" s="13" t="s">
        <v>30</v>
      </c>
      <c r="AX962" s="13" t="s">
        <v>76</v>
      </c>
      <c r="AY962" s="191" t="s">
        <v>524</v>
      </c>
    </row>
    <row r="963" spans="1:65" s="15" customFormat="1">
      <c r="B963" s="205"/>
      <c r="D963" s="190" t="s">
        <v>532</v>
      </c>
      <c r="E963" s="206" t="s">
        <v>6689</v>
      </c>
      <c r="F963" s="207" t="s">
        <v>589</v>
      </c>
      <c r="H963" s="208">
        <v>112.224</v>
      </c>
      <c r="I963" s="209"/>
      <c r="L963" s="205"/>
      <c r="M963" s="210"/>
      <c r="N963" s="211"/>
      <c r="O963" s="211"/>
      <c r="P963" s="211"/>
      <c r="Q963" s="211"/>
      <c r="R963" s="211"/>
      <c r="S963" s="211"/>
      <c r="T963" s="212"/>
      <c r="AT963" s="206" t="s">
        <v>532</v>
      </c>
      <c r="AU963" s="206" t="s">
        <v>89</v>
      </c>
      <c r="AV963" s="15" t="s">
        <v>537</v>
      </c>
      <c r="AW963" s="15" t="s">
        <v>30</v>
      </c>
      <c r="AX963" s="15" t="s">
        <v>76</v>
      </c>
      <c r="AY963" s="206" t="s">
        <v>524</v>
      </c>
    </row>
    <row r="964" spans="1:65" s="14" customFormat="1">
      <c r="B964" s="198"/>
      <c r="D964" s="190" t="s">
        <v>532</v>
      </c>
      <c r="E964" s="199" t="s">
        <v>1</v>
      </c>
      <c r="F964" s="200" t="s">
        <v>7105</v>
      </c>
      <c r="H964" s="199" t="s">
        <v>1</v>
      </c>
      <c r="I964" s="201"/>
      <c r="L964" s="198"/>
      <c r="M964" s="202"/>
      <c r="N964" s="203"/>
      <c r="O964" s="203"/>
      <c r="P964" s="203"/>
      <c r="Q964" s="203"/>
      <c r="R964" s="203"/>
      <c r="S964" s="203"/>
      <c r="T964" s="204"/>
      <c r="AT964" s="199" t="s">
        <v>532</v>
      </c>
      <c r="AU964" s="199" t="s">
        <v>89</v>
      </c>
      <c r="AV964" s="14" t="s">
        <v>83</v>
      </c>
      <c r="AW964" s="14" t="s">
        <v>30</v>
      </c>
      <c r="AX964" s="14" t="s">
        <v>76</v>
      </c>
      <c r="AY964" s="199" t="s">
        <v>524</v>
      </c>
    </row>
    <row r="965" spans="1:65" s="14" customFormat="1">
      <c r="B965" s="198"/>
      <c r="D965" s="190" t="s">
        <v>532</v>
      </c>
      <c r="E965" s="199" t="s">
        <v>1</v>
      </c>
      <c r="F965" s="200" t="s">
        <v>2922</v>
      </c>
      <c r="H965" s="199" t="s">
        <v>1</v>
      </c>
      <c r="I965" s="201"/>
      <c r="L965" s="198"/>
      <c r="M965" s="202"/>
      <c r="N965" s="203"/>
      <c r="O965" s="203"/>
      <c r="P965" s="203"/>
      <c r="Q965" s="203"/>
      <c r="R965" s="203"/>
      <c r="S965" s="203"/>
      <c r="T965" s="204"/>
      <c r="AT965" s="199" t="s">
        <v>532</v>
      </c>
      <c r="AU965" s="199" t="s">
        <v>89</v>
      </c>
      <c r="AV965" s="14" t="s">
        <v>83</v>
      </c>
      <c r="AW965" s="14" t="s">
        <v>30</v>
      </c>
      <c r="AX965" s="14" t="s">
        <v>76</v>
      </c>
      <c r="AY965" s="199" t="s">
        <v>524</v>
      </c>
    </row>
    <row r="966" spans="1:65" s="13" customFormat="1">
      <c r="B966" s="189"/>
      <c r="D966" s="190" t="s">
        <v>532</v>
      </c>
      <c r="E966" s="191" t="s">
        <v>1</v>
      </c>
      <c r="F966" s="192" t="s">
        <v>7107</v>
      </c>
      <c r="H966" s="193">
        <v>52.58</v>
      </c>
      <c r="I966" s="194"/>
      <c r="L966" s="189"/>
      <c r="M966" s="195"/>
      <c r="N966" s="196"/>
      <c r="O966" s="196"/>
      <c r="P966" s="196"/>
      <c r="Q966" s="196"/>
      <c r="R966" s="196"/>
      <c r="S966" s="196"/>
      <c r="T966" s="197"/>
      <c r="AT966" s="191" t="s">
        <v>532</v>
      </c>
      <c r="AU966" s="191" t="s">
        <v>89</v>
      </c>
      <c r="AV966" s="13" t="s">
        <v>89</v>
      </c>
      <c r="AW966" s="13" t="s">
        <v>30</v>
      </c>
      <c r="AX966" s="13" t="s">
        <v>76</v>
      </c>
      <c r="AY966" s="191" t="s">
        <v>524</v>
      </c>
    </row>
    <row r="967" spans="1:65" s="15" customFormat="1">
      <c r="B967" s="205"/>
      <c r="D967" s="190" t="s">
        <v>532</v>
      </c>
      <c r="E967" s="206" t="s">
        <v>6691</v>
      </c>
      <c r="F967" s="207" t="s">
        <v>589</v>
      </c>
      <c r="H967" s="208">
        <v>52.58</v>
      </c>
      <c r="I967" s="209"/>
      <c r="L967" s="205"/>
      <c r="M967" s="210"/>
      <c r="N967" s="211"/>
      <c r="O967" s="211"/>
      <c r="P967" s="211"/>
      <c r="Q967" s="211"/>
      <c r="R967" s="211"/>
      <c r="S967" s="211"/>
      <c r="T967" s="212"/>
      <c r="AT967" s="206" t="s">
        <v>532</v>
      </c>
      <c r="AU967" s="206" t="s">
        <v>89</v>
      </c>
      <c r="AV967" s="15" t="s">
        <v>537</v>
      </c>
      <c r="AW967" s="15" t="s">
        <v>30</v>
      </c>
      <c r="AX967" s="15" t="s">
        <v>76</v>
      </c>
      <c r="AY967" s="206" t="s">
        <v>524</v>
      </c>
    </row>
    <row r="968" spans="1:65" s="16" customFormat="1">
      <c r="B968" s="213"/>
      <c r="D968" s="190" t="s">
        <v>532</v>
      </c>
      <c r="E968" s="214" t="s">
        <v>1</v>
      </c>
      <c r="F968" s="215" t="s">
        <v>590</v>
      </c>
      <c r="H968" s="216">
        <v>164.804</v>
      </c>
      <c r="I968" s="217"/>
      <c r="L968" s="213"/>
      <c r="M968" s="218"/>
      <c r="N968" s="219"/>
      <c r="O968" s="219"/>
      <c r="P968" s="219"/>
      <c r="Q968" s="219"/>
      <c r="R968" s="219"/>
      <c r="S968" s="219"/>
      <c r="T968" s="220"/>
      <c r="AT968" s="214" t="s">
        <v>532</v>
      </c>
      <c r="AU968" s="214" t="s">
        <v>89</v>
      </c>
      <c r="AV968" s="16" t="s">
        <v>530</v>
      </c>
      <c r="AW968" s="16" t="s">
        <v>30</v>
      </c>
      <c r="AX968" s="16" t="s">
        <v>83</v>
      </c>
      <c r="AY968" s="214" t="s">
        <v>524</v>
      </c>
    </row>
    <row r="969" spans="1:65" s="2" customFormat="1" ht="21.75" customHeight="1">
      <c r="A969" s="35"/>
      <c r="B969" s="144"/>
      <c r="C969" s="176" t="s">
        <v>2029</v>
      </c>
      <c r="D969" s="176" t="s">
        <v>526</v>
      </c>
      <c r="E969" s="177" t="s">
        <v>3063</v>
      </c>
      <c r="F969" s="178" t="s">
        <v>233</v>
      </c>
      <c r="G969" s="179" t="s">
        <v>529</v>
      </c>
      <c r="H969" s="180">
        <v>1033.249</v>
      </c>
      <c r="I969" s="181"/>
      <c r="J969" s="180">
        <f>ROUND(I969*H969,3)</f>
        <v>0</v>
      </c>
      <c r="K969" s="182"/>
      <c r="L969" s="36"/>
      <c r="M969" s="183" t="s">
        <v>1</v>
      </c>
      <c r="N969" s="184" t="s">
        <v>42</v>
      </c>
      <c r="O969" s="61"/>
      <c r="P969" s="185">
        <f>O969*H969</f>
        <v>0</v>
      </c>
      <c r="Q969" s="185">
        <v>0</v>
      </c>
      <c r="R969" s="185">
        <f>Q969*H969</f>
        <v>0</v>
      </c>
      <c r="S969" s="185">
        <v>0</v>
      </c>
      <c r="T969" s="186">
        <f>S969*H969</f>
        <v>0</v>
      </c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R969" s="187" t="s">
        <v>644</v>
      </c>
      <c r="AT969" s="187" t="s">
        <v>526</v>
      </c>
      <c r="AU969" s="187" t="s">
        <v>89</v>
      </c>
      <c r="AY969" s="18" t="s">
        <v>524</v>
      </c>
      <c r="BE969" s="105">
        <f>IF(N969="základná",J969,0)</f>
        <v>0</v>
      </c>
      <c r="BF969" s="105">
        <f>IF(N969="znížená",J969,0)</f>
        <v>0</v>
      </c>
      <c r="BG969" s="105">
        <f>IF(N969="zákl. prenesená",J969,0)</f>
        <v>0</v>
      </c>
      <c r="BH969" s="105">
        <f>IF(N969="zníž. prenesená",J969,0)</f>
        <v>0</v>
      </c>
      <c r="BI969" s="105">
        <f>IF(N969="nulová",J969,0)</f>
        <v>0</v>
      </c>
      <c r="BJ969" s="18" t="s">
        <v>89</v>
      </c>
      <c r="BK969" s="188">
        <f>ROUND(I969*H969,3)</f>
        <v>0</v>
      </c>
      <c r="BL969" s="18" t="s">
        <v>644</v>
      </c>
      <c r="BM969" s="187" t="s">
        <v>3064</v>
      </c>
    </row>
    <row r="970" spans="1:65" s="14" customFormat="1">
      <c r="B970" s="198"/>
      <c r="D970" s="190" t="s">
        <v>532</v>
      </c>
      <c r="E970" s="199" t="s">
        <v>1</v>
      </c>
      <c r="F970" s="200" t="s">
        <v>2571</v>
      </c>
      <c r="H970" s="199" t="s">
        <v>1</v>
      </c>
      <c r="I970" s="201"/>
      <c r="L970" s="198"/>
      <c r="M970" s="202"/>
      <c r="N970" s="203"/>
      <c r="O970" s="203"/>
      <c r="P970" s="203"/>
      <c r="Q970" s="203"/>
      <c r="R970" s="203"/>
      <c r="S970" s="203"/>
      <c r="T970" s="204"/>
      <c r="AT970" s="199" t="s">
        <v>532</v>
      </c>
      <c r="AU970" s="199" t="s">
        <v>89</v>
      </c>
      <c r="AV970" s="14" t="s">
        <v>83</v>
      </c>
      <c r="AW970" s="14" t="s">
        <v>30</v>
      </c>
      <c r="AX970" s="14" t="s">
        <v>76</v>
      </c>
      <c r="AY970" s="199" t="s">
        <v>524</v>
      </c>
    </row>
    <row r="971" spans="1:65" s="14" customFormat="1">
      <c r="B971" s="198"/>
      <c r="D971" s="190" t="s">
        <v>532</v>
      </c>
      <c r="E971" s="199" t="s">
        <v>1</v>
      </c>
      <c r="F971" s="200" t="s">
        <v>7101</v>
      </c>
      <c r="H971" s="199" t="s">
        <v>1</v>
      </c>
      <c r="I971" s="201"/>
      <c r="L971" s="198"/>
      <c r="M971" s="202"/>
      <c r="N971" s="203"/>
      <c r="O971" s="203"/>
      <c r="P971" s="203"/>
      <c r="Q971" s="203"/>
      <c r="R971" s="203"/>
      <c r="S971" s="203"/>
      <c r="T971" s="204"/>
      <c r="AT971" s="199" t="s">
        <v>532</v>
      </c>
      <c r="AU971" s="199" t="s">
        <v>89</v>
      </c>
      <c r="AV971" s="14" t="s">
        <v>83</v>
      </c>
      <c r="AW971" s="14" t="s">
        <v>30</v>
      </c>
      <c r="AX971" s="14" t="s">
        <v>76</v>
      </c>
      <c r="AY971" s="199" t="s">
        <v>524</v>
      </c>
    </row>
    <row r="972" spans="1:65" s="13" customFormat="1">
      <c r="B972" s="189"/>
      <c r="D972" s="190" t="s">
        <v>532</v>
      </c>
      <c r="E972" s="191" t="s">
        <v>1</v>
      </c>
      <c r="F972" s="192" t="s">
        <v>7110</v>
      </c>
      <c r="H972" s="193">
        <v>709.58299999999997</v>
      </c>
      <c r="I972" s="194"/>
      <c r="L972" s="189"/>
      <c r="M972" s="195"/>
      <c r="N972" s="196"/>
      <c r="O972" s="196"/>
      <c r="P972" s="196"/>
      <c r="Q972" s="196"/>
      <c r="R972" s="196"/>
      <c r="S972" s="196"/>
      <c r="T972" s="197"/>
      <c r="AT972" s="191" t="s">
        <v>532</v>
      </c>
      <c r="AU972" s="191" t="s">
        <v>89</v>
      </c>
      <c r="AV972" s="13" t="s">
        <v>89</v>
      </c>
      <c r="AW972" s="13" t="s">
        <v>30</v>
      </c>
      <c r="AX972" s="13" t="s">
        <v>76</v>
      </c>
      <c r="AY972" s="191" t="s">
        <v>524</v>
      </c>
    </row>
    <row r="973" spans="1:65" s="14" customFormat="1">
      <c r="B973" s="198"/>
      <c r="D973" s="190" t="s">
        <v>532</v>
      </c>
      <c r="E973" s="199" t="s">
        <v>1</v>
      </c>
      <c r="F973" s="200" t="s">
        <v>2922</v>
      </c>
      <c r="H973" s="199" t="s">
        <v>1</v>
      </c>
      <c r="I973" s="201"/>
      <c r="L973" s="198"/>
      <c r="M973" s="202"/>
      <c r="N973" s="203"/>
      <c r="O973" s="203"/>
      <c r="P973" s="203"/>
      <c r="Q973" s="203"/>
      <c r="R973" s="203"/>
      <c r="S973" s="203"/>
      <c r="T973" s="204"/>
      <c r="AT973" s="199" t="s">
        <v>532</v>
      </c>
      <c r="AU973" s="199" t="s">
        <v>89</v>
      </c>
      <c r="AV973" s="14" t="s">
        <v>83</v>
      </c>
      <c r="AW973" s="14" t="s">
        <v>30</v>
      </c>
      <c r="AX973" s="14" t="s">
        <v>76</v>
      </c>
      <c r="AY973" s="199" t="s">
        <v>524</v>
      </c>
    </row>
    <row r="974" spans="1:65" s="13" customFormat="1">
      <c r="B974" s="189"/>
      <c r="D974" s="190" t="s">
        <v>532</v>
      </c>
      <c r="E974" s="191" t="s">
        <v>1</v>
      </c>
      <c r="F974" s="192" t="s">
        <v>7111</v>
      </c>
      <c r="H974" s="193">
        <v>27.311</v>
      </c>
      <c r="I974" s="194"/>
      <c r="L974" s="189"/>
      <c r="M974" s="195"/>
      <c r="N974" s="196"/>
      <c r="O974" s="196"/>
      <c r="P974" s="196"/>
      <c r="Q974" s="196"/>
      <c r="R974" s="196"/>
      <c r="S974" s="196"/>
      <c r="T974" s="197"/>
      <c r="AT974" s="191" t="s">
        <v>532</v>
      </c>
      <c r="AU974" s="191" t="s">
        <v>89</v>
      </c>
      <c r="AV974" s="13" t="s">
        <v>89</v>
      </c>
      <c r="AW974" s="13" t="s">
        <v>30</v>
      </c>
      <c r="AX974" s="13" t="s">
        <v>76</v>
      </c>
      <c r="AY974" s="191" t="s">
        <v>524</v>
      </c>
    </row>
    <row r="975" spans="1:65" s="13" customFormat="1">
      <c r="B975" s="189"/>
      <c r="D975" s="190" t="s">
        <v>532</v>
      </c>
      <c r="E975" s="191" t="s">
        <v>1</v>
      </c>
      <c r="F975" s="192" t="s">
        <v>7112</v>
      </c>
      <c r="H975" s="193">
        <v>15.62</v>
      </c>
      <c r="I975" s="194"/>
      <c r="L975" s="189"/>
      <c r="M975" s="195"/>
      <c r="N975" s="196"/>
      <c r="O975" s="196"/>
      <c r="P975" s="196"/>
      <c r="Q975" s="196"/>
      <c r="R975" s="196"/>
      <c r="S975" s="196"/>
      <c r="T975" s="197"/>
      <c r="AT975" s="191" t="s">
        <v>532</v>
      </c>
      <c r="AU975" s="191" t="s">
        <v>89</v>
      </c>
      <c r="AV975" s="13" t="s">
        <v>89</v>
      </c>
      <c r="AW975" s="13" t="s">
        <v>30</v>
      </c>
      <c r="AX975" s="13" t="s">
        <v>76</v>
      </c>
      <c r="AY975" s="191" t="s">
        <v>524</v>
      </c>
    </row>
    <row r="976" spans="1:65" s="13" customFormat="1" ht="20.399999999999999">
      <c r="B976" s="189"/>
      <c r="D976" s="190" t="s">
        <v>532</v>
      </c>
      <c r="E976" s="191" t="s">
        <v>1</v>
      </c>
      <c r="F976" s="192" t="s">
        <v>7113</v>
      </c>
      <c r="H976" s="193">
        <v>10.044</v>
      </c>
      <c r="I976" s="194"/>
      <c r="L976" s="189"/>
      <c r="M976" s="195"/>
      <c r="N976" s="196"/>
      <c r="O976" s="196"/>
      <c r="P976" s="196"/>
      <c r="Q976" s="196"/>
      <c r="R976" s="196"/>
      <c r="S976" s="196"/>
      <c r="T976" s="197"/>
      <c r="AT976" s="191" t="s">
        <v>532</v>
      </c>
      <c r="AU976" s="191" t="s">
        <v>89</v>
      </c>
      <c r="AV976" s="13" t="s">
        <v>89</v>
      </c>
      <c r="AW976" s="13" t="s">
        <v>30</v>
      </c>
      <c r="AX976" s="13" t="s">
        <v>76</v>
      </c>
      <c r="AY976" s="191" t="s">
        <v>524</v>
      </c>
    </row>
    <row r="977" spans="1:65" s="15" customFormat="1">
      <c r="B977" s="205"/>
      <c r="D977" s="190" t="s">
        <v>532</v>
      </c>
      <c r="E977" s="206" t="s">
        <v>6680</v>
      </c>
      <c r="F977" s="207" t="s">
        <v>589</v>
      </c>
      <c r="H977" s="208">
        <v>762.55799999999999</v>
      </c>
      <c r="I977" s="209"/>
      <c r="L977" s="205"/>
      <c r="M977" s="210"/>
      <c r="N977" s="211"/>
      <c r="O977" s="211"/>
      <c r="P977" s="211"/>
      <c r="Q977" s="211"/>
      <c r="R977" s="211"/>
      <c r="S977" s="211"/>
      <c r="T977" s="212"/>
      <c r="AT977" s="206" t="s">
        <v>532</v>
      </c>
      <c r="AU977" s="206" t="s">
        <v>89</v>
      </c>
      <c r="AV977" s="15" t="s">
        <v>537</v>
      </c>
      <c r="AW977" s="15" t="s">
        <v>30</v>
      </c>
      <c r="AX977" s="15" t="s">
        <v>76</v>
      </c>
      <c r="AY977" s="206" t="s">
        <v>524</v>
      </c>
    </row>
    <row r="978" spans="1:65" s="14" customFormat="1">
      <c r="B978" s="198"/>
      <c r="D978" s="190" t="s">
        <v>532</v>
      </c>
      <c r="E978" s="199" t="s">
        <v>1</v>
      </c>
      <c r="F978" s="200" t="s">
        <v>7105</v>
      </c>
      <c r="H978" s="199" t="s">
        <v>1</v>
      </c>
      <c r="I978" s="201"/>
      <c r="L978" s="198"/>
      <c r="M978" s="202"/>
      <c r="N978" s="203"/>
      <c r="O978" s="203"/>
      <c r="P978" s="203"/>
      <c r="Q978" s="203"/>
      <c r="R978" s="203"/>
      <c r="S978" s="203"/>
      <c r="T978" s="204"/>
      <c r="AT978" s="199" t="s">
        <v>532</v>
      </c>
      <c r="AU978" s="199" t="s">
        <v>89</v>
      </c>
      <c r="AV978" s="14" t="s">
        <v>83</v>
      </c>
      <c r="AW978" s="14" t="s">
        <v>30</v>
      </c>
      <c r="AX978" s="14" t="s">
        <v>76</v>
      </c>
      <c r="AY978" s="199" t="s">
        <v>524</v>
      </c>
    </row>
    <row r="979" spans="1:65" s="13" customFormat="1">
      <c r="B979" s="189"/>
      <c r="D979" s="190" t="s">
        <v>532</v>
      </c>
      <c r="E979" s="191" t="s">
        <v>1</v>
      </c>
      <c r="F979" s="192" t="s">
        <v>7106</v>
      </c>
      <c r="H979" s="193">
        <v>242.095</v>
      </c>
      <c r="I979" s="194"/>
      <c r="L979" s="189"/>
      <c r="M979" s="195"/>
      <c r="N979" s="196"/>
      <c r="O979" s="196"/>
      <c r="P979" s="196"/>
      <c r="Q979" s="196"/>
      <c r="R979" s="196"/>
      <c r="S979" s="196"/>
      <c r="T979" s="197"/>
      <c r="AT979" s="191" t="s">
        <v>532</v>
      </c>
      <c r="AU979" s="191" t="s">
        <v>89</v>
      </c>
      <c r="AV979" s="13" t="s">
        <v>89</v>
      </c>
      <c r="AW979" s="13" t="s">
        <v>30</v>
      </c>
      <c r="AX979" s="13" t="s">
        <v>76</v>
      </c>
      <c r="AY979" s="191" t="s">
        <v>524</v>
      </c>
    </row>
    <row r="980" spans="1:65" s="14" customFormat="1">
      <c r="B980" s="198"/>
      <c r="D980" s="190" t="s">
        <v>532</v>
      </c>
      <c r="E980" s="199" t="s">
        <v>1</v>
      </c>
      <c r="F980" s="200" t="s">
        <v>2922</v>
      </c>
      <c r="H980" s="199" t="s">
        <v>1</v>
      </c>
      <c r="I980" s="201"/>
      <c r="L980" s="198"/>
      <c r="M980" s="202"/>
      <c r="N980" s="203"/>
      <c r="O980" s="203"/>
      <c r="P980" s="203"/>
      <c r="Q980" s="203"/>
      <c r="R980" s="203"/>
      <c r="S980" s="203"/>
      <c r="T980" s="204"/>
      <c r="AT980" s="199" t="s">
        <v>532</v>
      </c>
      <c r="AU980" s="199" t="s">
        <v>89</v>
      </c>
      <c r="AV980" s="14" t="s">
        <v>83</v>
      </c>
      <c r="AW980" s="14" t="s">
        <v>30</v>
      </c>
      <c r="AX980" s="14" t="s">
        <v>76</v>
      </c>
      <c r="AY980" s="199" t="s">
        <v>524</v>
      </c>
    </row>
    <row r="981" spans="1:65" s="13" customFormat="1">
      <c r="B981" s="189"/>
      <c r="D981" s="190" t="s">
        <v>532</v>
      </c>
      <c r="E981" s="191" t="s">
        <v>1</v>
      </c>
      <c r="F981" s="192" t="s">
        <v>7119</v>
      </c>
      <c r="H981" s="193">
        <v>28.596</v>
      </c>
      <c r="I981" s="194"/>
      <c r="L981" s="189"/>
      <c r="M981" s="195"/>
      <c r="N981" s="196"/>
      <c r="O981" s="196"/>
      <c r="P981" s="196"/>
      <c r="Q981" s="196"/>
      <c r="R981" s="196"/>
      <c r="S981" s="196"/>
      <c r="T981" s="197"/>
      <c r="AT981" s="191" t="s">
        <v>532</v>
      </c>
      <c r="AU981" s="191" t="s">
        <v>89</v>
      </c>
      <c r="AV981" s="13" t="s">
        <v>89</v>
      </c>
      <c r="AW981" s="13" t="s">
        <v>30</v>
      </c>
      <c r="AX981" s="13" t="s">
        <v>76</v>
      </c>
      <c r="AY981" s="191" t="s">
        <v>524</v>
      </c>
    </row>
    <row r="982" spans="1:65" s="15" customFormat="1">
      <c r="B982" s="205"/>
      <c r="D982" s="190" t="s">
        <v>532</v>
      </c>
      <c r="E982" s="206" t="s">
        <v>6682</v>
      </c>
      <c r="F982" s="207" t="s">
        <v>589</v>
      </c>
      <c r="H982" s="208">
        <v>270.69099999999997</v>
      </c>
      <c r="I982" s="209"/>
      <c r="L982" s="205"/>
      <c r="M982" s="210"/>
      <c r="N982" s="211"/>
      <c r="O982" s="211"/>
      <c r="P982" s="211"/>
      <c r="Q982" s="211"/>
      <c r="R982" s="211"/>
      <c r="S982" s="211"/>
      <c r="T982" s="212"/>
      <c r="AT982" s="206" t="s">
        <v>532</v>
      </c>
      <c r="AU982" s="206" t="s">
        <v>89</v>
      </c>
      <c r="AV982" s="15" t="s">
        <v>537</v>
      </c>
      <c r="AW982" s="15" t="s">
        <v>30</v>
      </c>
      <c r="AX982" s="15" t="s">
        <v>76</v>
      </c>
      <c r="AY982" s="206" t="s">
        <v>524</v>
      </c>
    </row>
    <row r="983" spans="1:65" s="16" customFormat="1">
      <c r="B983" s="213"/>
      <c r="D983" s="190" t="s">
        <v>532</v>
      </c>
      <c r="E983" s="214" t="s">
        <v>1</v>
      </c>
      <c r="F983" s="215" t="s">
        <v>590</v>
      </c>
      <c r="H983" s="216">
        <v>1033.249</v>
      </c>
      <c r="I983" s="217"/>
      <c r="L983" s="213"/>
      <c r="M983" s="218"/>
      <c r="N983" s="219"/>
      <c r="O983" s="219"/>
      <c r="P983" s="219"/>
      <c r="Q983" s="219"/>
      <c r="R983" s="219"/>
      <c r="S983" s="219"/>
      <c r="T983" s="220"/>
      <c r="AT983" s="214" t="s">
        <v>532</v>
      </c>
      <c r="AU983" s="214" t="s">
        <v>89</v>
      </c>
      <c r="AV983" s="16" t="s">
        <v>530</v>
      </c>
      <c r="AW983" s="16" t="s">
        <v>30</v>
      </c>
      <c r="AX983" s="16" t="s">
        <v>83</v>
      </c>
      <c r="AY983" s="214" t="s">
        <v>524</v>
      </c>
    </row>
    <row r="984" spans="1:65" s="2" customFormat="1" ht="16.5" customHeight="1">
      <c r="A984" s="35"/>
      <c r="B984" s="144"/>
      <c r="C984" s="221" t="s">
        <v>2033</v>
      </c>
      <c r="D984" s="221" t="s">
        <v>697</v>
      </c>
      <c r="E984" s="222" t="s">
        <v>3069</v>
      </c>
      <c r="F984" s="223" t="s">
        <v>3070</v>
      </c>
      <c r="G984" s="224" t="s">
        <v>529</v>
      </c>
      <c r="H984" s="225">
        <v>1188.2360000000001</v>
      </c>
      <c r="I984" s="226"/>
      <c r="J984" s="225">
        <f>ROUND(I984*H984,3)</f>
        <v>0</v>
      </c>
      <c r="K984" s="227"/>
      <c r="L984" s="228"/>
      <c r="M984" s="229" t="s">
        <v>1</v>
      </c>
      <c r="N984" s="230" t="s">
        <v>42</v>
      </c>
      <c r="O984" s="61"/>
      <c r="P984" s="185">
        <f>O984*H984</f>
        <v>0</v>
      </c>
      <c r="Q984" s="185">
        <v>4.0000000000000002E-4</v>
      </c>
      <c r="R984" s="185">
        <f>Q984*H984</f>
        <v>0.47529440000000006</v>
      </c>
      <c r="S984" s="185">
        <v>0</v>
      </c>
      <c r="T984" s="186">
        <f>S984*H984</f>
        <v>0</v>
      </c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R984" s="187" t="s">
        <v>732</v>
      </c>
      <c r="AT984" s="187" t="s">
        <v>697</v>
      </c>
      <c r="AU984" s="187" t="s">
        <v>89</v>
      </c>
      <c r="AY984" s="18" t="s">
        <v>524</v>
      </c>
      <c r="BE984" s="105">
        <f>IF(N984="základná",J984,0)</f>
        <v>0</v>
      </c>
      <c r="BF984" s="105">
        <f>IF(N984="znížená",J984,0)</f>
        <v>0</v>
      </c>
      <c r="BG984" s="105">
        <f>IF(N984="zákl. prenesená",J984,0)</f>
        <v>0</v>
      </c>
      <c r="BH984" s="105">
        <f>IF(N984="zníž. prenesená",J984,0)</f>
        <v>0</v>
      </c>
      <c r="BI984" s="105">
        <f>IF(N984="nulová",J984,0)</f>
        <v>0</v>
      </c>
      <c r="BJ984" s="18" t="s">
        <v>89</v>
      </c>
      <c r="BK984" s="188">
        <f>ROUND(I984*H984,3)</f>
        <v>0</v>
      </c>
      <c r="BL984" s="18" t="s">
        <v>644</v>
      </c>
      <c r="BM984" s="187" t="s">
        <v>3071</v>
      </c>
    </row>
    <row r="985" spans="1:65" s="14" customFormat="1">
      <c r="B985" s="198"/>
      <c r="D985" s="190" t="s">
        <v>532</v>
      </c>
      <c r="E985" s="199" t="s">
        <v>1</v>
      </c>
      <c r="F985" s="200" t="s">
        <v>2571</v>
      </c>
      <c r="H985" s="199" t="s">
        <v>1</v>
      </c>
      <c r="I985" s="201"/>
      <c r="L985" s="198"/>
      <c r="M985" s="202"/>
      <c r="N985" s="203"/>
      <c r="O985" s="203"/>
      <c r="P985" s="203"/>
      <c r="Q985" s="203"/>
      <c r="R985" s="203"/>
      <c r="S985" s="203"/>
      <c r="T985" s="204"/>
      <c r="AT985" s="199" t="s">
        <v>532</v>
      </c>
      <c r="AU985" s="199" t="s">
        <v>89</v>
      </c>
      <c r="AV985" s="14" t="s">
        <v>83</v>
      </c>
      <c r="AW985" s="14" t="s">
        <v>30</v>
      </c>
      <c r="AX985" s="14" t="s">
        <v>76</v>
      </c>
      <c r="AY985" s="199" t="s">
        <v>524</v>
      </c>
    </row>
    <row r="986" spans="1:65" s="13" customFormat="1">
      <c r="B986" s="189"/>
      <c r="D986" s="190" t="s">
        <v>532</v>
      </c>
      <c r="E986" s="191" t="s">
        <v>1</v>
      </c>
      <c r="F986" s="192" t="s">
        <v>7120</v>
      </c>
      <c r="H986" s="193">
        <v>1033.249</v>
      </c>
      <c r="I986" s="194"/>
      <c r="L986" s="189"/>
      <c r="M986" s="195"/>
      <c r="N986" s="196"/>
      <c r="O986" s="196"/>
      <c r="P986" s="196"/>
      <c r="Q986" s="196"/>
      <c r="R986" s="196"/>
      <c r="S986" s="196"/>
      <c r="T986" s="197"/>
      <c r="AT986" s="191" t="s">
        <v>532</v>
      </c>
      <c r="AU986" s="191" t="s">
        <v>89</v>
      </c>
      <c r="AV986" s="13" t="s">
        <v>89</v>
      </c>
      <c r="AW986" s="13" t="s">
        <v>30</v>
      </c>
      <c r="AX986" s="13" t="s">
        <v>76</v>
      </c>
      <c r="AY986" s="191" t="s">
        <v>524</v>
      </c>
    </row>
    <row r="987" spans="1:65" s="16" customFormat="1">
      <c r="B987" s="213"/>
      <c r="D987" s="190" t="s">
        <v>532</v>
      </c>
      <c r="E987" s="214" t="s">
        <v>1</v>
      </c>
      <c r="F987" s="215" t="s">
        <v>590</v>
      </c>
      <c r="H987" s="216">
        <v>1033.249</v>
      </c>
      <c r="I987" s="217"/>
      <c r="L987" s="213"/>
      <c r="M987" s="218"/>
      <c r="N987" s="219"/>
      <c r="O987" s="219"/>
      <c r="P987" s="219"/>
      <c r="Q987" s="219"/>
      <c r="R987" s="219"/>
      <c r="S987" s="219"/>
      <c r="T987" s="220"/>
      <c r="AT987" s="214" t="s">
        <v>532</v>
      </c>
      <c r="AU987" s="214" t="s">
        <v>89</v>
      </c>
      <c r="AV987" s="16" t="s">
        <v>530</v>
      </c>
      <c r="AW987" s="16" t="s">
        <v>30</v>
      </c>
      <c r="AX987" s="16" t="s">
        <v>83</v>
      </c>
      <c r="AY987" s="214" t="s">
        <v>524</v>
      </c>
    </row>
    <row r="988" spans="1:65" s="13" customFormat="1">
      <c r="B988" s="189"/>
      <c r="D988" s="190" t="s">
        <v>532</v>
      </c>
      <c r="F988" s="192" t="s">
        <v>7121</v>
      </c>
      <c r="H988" s="193">
        <v>1188.2360000000001</v>
      </c>
      <c r="I988" s="194"/>
      <c r="L988" s="189"/>
      <c r="M988" s="195"/>
      <c r="N988" s="196"/>
      <c r="O988" s="196"/>
      <c r="P988" s="196"/>
      <c r="Q988" s="196"/>
      <c r="R988" s="196"/>
      <c r="S988" s="196"/>
      <c r="T988" s="197"/>
      <c r="AT988" s="191" t="s">
        <v>532</v>
      </c>
      <c r="AU988" s="191" t="s">
        <v>89</v>
      </c>
      <c r="AV988" s="13" t="s">
        <v>89</v>
      </c>
      <c r="AW988" s="13" t="s">
        <v>3</v>
      </c>
      <c r="AX988" s="13" t="s">
        <v>83</v>
      </c>
      <c r="AY988" s="191" t="s">
        <v>524</v>
      </c>
    </row>
    <row r="989" spans="1:65" s="2" customFormat="1" ht="33" customHeight="1">
      <c r="A989" s="35"/>
      <c r="B989" s="144"/>
      <c r="C989" s="176" t="s">
        <v>2039</v>
      </c>
      <c r="D989" s="176" t="s">
        <v>526</v>
      </c>
      <c r="E989" s="177" t="s">
        <v>3093</v>
      </c>
      <c r="F989" s="178" t="s">
        <v>3094</v>
      </c>
      <c r="G989" s="179" t="s">
        <v>980</v>
      </c>
      <c r="H989" s="180">
        <v>197.51</v>
      </c>
      <c r="I989" s="181"/>
      <c r="J989" s="180">
        <f>ROUND(I989*H989,3)</f>
        <v>0</v>
      </c>
      <c r="K989" s="182"/>
      <c r="L989" s="36"/>
      <c r="M989" s="183" t="s">
        <v>1</v>
      </c>
      <c r="N989" s="184" t="s">
        <v>42</v>
      </c>
      <c r="O989" s="61"/>
      <c r="P989" s="185">
        <f>O989*H989</f>
        <v>0</v>
      </c>
      <c r="Q989" s="185">
        <v>3.0000000000000001E-5</v>
      </c>
      <c r="R989" s="185">
        <f>Q989*H989</f>
        <v>5.9252999999999997E-3</v>
      </c>
      <c r="S989" s="185">
        <v>0</v>
      </c>
      <c r="T989" s="186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187" t="s">
        <v>644</v>
      </c>
      <c r="AT989" s="187" t="s">
        <v>526</v>
      </c>
      <c r="AU989" s="187" t="s">
        <v>89</v>
      </c>
      <c r="AY989" s="18" t="s">
        <v>524</v>
      </c>
      <c r="BE989" s="105">
        <f>IF(N989="základná",J989,0)</f>
        <v>0</v>
      </c>
      <c r="BF989" s="105">
        <f>IF(N989="znížená",J989,0)</f>
        <v>0</v>
      </c>
      <c r="BG989" s="105">
        <f>IF(N989="zákl. prenesená",J989,0)</f>
        <v>0</v>
      </c>
      <c r="BH989" s="105">
        <f>IF(N989="zníž. prenesená",J989,0)</f>
        <v>0</v>
      </c>
      <c r="BI989" s="105">
        <f>IF(N989="nulová",J989,0)</f>
        <v>0</v>
      </c>
      <c r="BJ989" s="18" t="s">
        <v>89</v>
      </c>
      <c r="BK989" s="188">
        <f>ROUND(I989*H989,3)</f>
        <v>0</v>
      </c>
      <c r="BL989" s="18" t="s">
        <v>644</v>
      </c>
      <c r="BM989" s="187" t="s">
        <v>3095</v>
      </c>
    </row>
    <row r="990" spans="1:65" s="14" customFormat="1">
      <c r="B990" s="198"/>
      <c r="D990" s="190" t="s">
        <v>532</v>
      </c>
      <c r="E990" s="199" t="s">
        <v>1</v>
      </c>
      <c r="F990" s="200" t="s">
        <v>7122</v>
      </c>
      <c r="H990" s="199" t="s">
        <v>1</v>
      </c>
      <c r="I990" s="201"/>
      <c r="L990" s="198"/>
      <c r="M990" s="202"/>
      <c r="N990" s="203"/>
      <c r="O990" s="203"/>
      <c r="P990" s="203"/>
      <c r="Q990" s="203"/>
      <c r="R990" s="203"/>
      <c r="S990" s="203"/>
      <c r="T990" s="204"/>
      <c r="AT990" s="199" t="s">
        <v>532</v>
      </c>
      <c r="AU990" s="199" t="s">
        <v>89</v>
      </c>
      <c r="AV990" s="14" t="s">
        <v>83</v>
      </c>
      <c r="AW990" s="14" t="s">
        <v>30</v>
      </c>
      <c r="AX990" s="14" t="s">
        <v>76</v>
      </c>
      <c r="AY990" s="199" t="s">
        <v>524</v>
      </c>
    </row>
    <row r="991" spans="1:65" s="14" customFormat="1">
      <c r="B991" s="198"/>
      <c r="D991" s="190" t="s">
        <v>532</v>
      </c>
      <c r="E991" s="199" t="s">
        <v>1</v>
      </c>
      <c r="F991" s="200" t="s">
        <v>7123</v>
      </c>
      <c r="H991" s="199" t="s">
        <v>1</v>
      </c>
      <c r="I991" s="201"/>
      <c r="L991" s="198"/>
      <c r="M991" s="202"/>
      <c r="N991" s="203"/>
      <c r="O991" s="203"/>
      <c r="P991" s="203"/>
      <c r="Q991" s="203"/>
      <c r="R991" s="203"/>
      <c r="S991" s="203"/>
      <c r="T991" s="204"/>
      <c r="AT991" s="199" t="s">
        <v>532</v>
      </c>
      <c r="AU991" s="199" t="s">
        <v>89</v>
      </c>
      <c r="AV991" s="14" t="s">
        <v>83</v>
      </c>
      <c r="AW991" s="14" t="s">
        <v>30</v>
      </c>
      <c r="AX991" s="14" t="s">
        <v>76</v>
      </c>
      <c r="AY991" s="199" t="s">
        <v>524</v>
      </c>
    </row>
    <row r="992" spans="1:65" s="13" customFormat="1">
      <c r="B992" s="189"/>
      <c r="D992" s="190" t="s">
        <v>532</v>
      </c>
      <c r="E992" s="191" t="s">
        <v>1</v>
      </c>
      <c r="F992" s="192" t="s">
        <v>7124</v>
      </c>
      <c r="H992" s="193">
        <v>123.98</v>
      </c>
      <c r="I992" s="194"/>
      <c r="L992" s="189"/>
      <c r="M992" s="195"/>
      <c r="N992" s="196"/>
      <c r="O992" s="196"/>
      <c r="P992" s="196"/>
      <c r="Q992" s="196"/>
      <c r="R992" s="196"/>
      <c r="S992" s="196"/>
      <c r="T992" s="197"/>
      <c r="AT992" s="191" t="s">
        <v>532</v>
      </c>
      <c r="AU992" s="191" t="s">
        <v>89</v>
      </c>
      <c r="AV992" s="13" t="s">
        <v>89</v>
      </c>
      <c r="AW992" s="13" t="s">
        <v>30</v>
      </c>
      <c r="AX992" s="13" t="s">
        <v>76</v>
      </c>
      <c r="AY992" s="191" t="s">
        <v>524</v>
      </c>
    </row>
    <row r="993" spans="1:65" s="13" customFormat="1">
      <c r="B993" s="189"/>
      <c r="D993" s="190" t="s">
        <v>532</v>
      </c>
      <c r="E993" s="191" t="s">
        <v>1</v>
      </c>
      <c r="F993" s="192" t="s">
        <v>7125</v>
      </c>
      <c r="H993" s="193">
        <v>36.520000000000003</v>
      </c>
      <c r="I993" s="194"/>
      <c r="L993" s="189"/>
      <c r="M993" s="195"/>
      <c r="N993" s="196"/>
      <c r="O993" s="196"/>
      <c r="P993" s="196"/>
      <c r="Q993" s="196"/>
      <c r="R993" s="196"/>
      <c r="S993" s="196"/>
      <c r="T993" s="197"/>
      <c r="AT993" s="191" t="s">
        <v>532</v>
      </c>
      <c r="AU993" s="191" t="s">
        <v>89</v>
      </c>
      <c r="AV993" s="13" t="s">
        <v>89</v>
      </c>
      <c r="AW993" s="13" t="s">
        <v>30</v>
      </c>
      <c r="AX993" s="13" t="s">
        <v>76</v>
      </c>
      <c r="AY993" s="191" t="s">
        <v>524</v>
      </c>
    </row>
    <row r="994" spans="1:65" s="13" customFormat="1">
      <c r="B994" s="189"/>
      <c r="D994" s="190" t="s">
        <v>532</v>
      </c>
      <c r="E994" s="191" t="s">
        <v>1</v>
      </c>
      <c r="F994" s="192" t="s">
        <v>7126</v>
      </c>
      <c r="H994" s="193">
        <v>37.01</v>
      </c>
      <c r="I994" s="194"/>
      <c r="L994" s="189"/>
      <c r="M994" s="195"/>
      <c r="N994" s="196"/>
      <c r="O994" s="196"/>
      <c r="P994" s="196"/>
      <c r="Q994" s="196"/>
      <c r="R994" s="196"/>
      <c r="S994" s="196"/>
      <c r="T994" s="197"/>
      <c r="AT994" s="191" t="s">
        <v>532</v>
      </c>
      <c r="AU994" s="191" t="s">
        <v>89</v>
      </c>
      <c r="AV994" s="13" t="s">
        <v>89</v>
      </c>
      <c r="AW994" s="13" t="s">
        <v>30</v>
      </c>
      <c r="AX994" s="13" t="s">
        <v>76</v>
      </c>
      <c r="AY994" s="191" t="s">
        <v>524</v>
      </c>
    </row>
    <row r="995" spans="1:65" s="15" customFormat="1">
      <c r="B995" s="205"/>
      <c r="D995" s="190" t="s">
        <v>532</v>
      </c>
      <c r="E995" s="206" t="s">
        <v>1</v>
      </c>
      <c r="F995" s="207" t="s">
        <v>589</v>
      </c>
      <c r="H995" s="208">
        <v>197.51</v>
      </c>
      <c r="I995" s="209"/>
      <c r="L995" s="205"/>
      <c r="M995" s="210"/>
      <c r="N995" s="211"/>
      <c r="O995" s="211"/>
      <c r="P995" s="211"/>
      <c r="Q995" s="211"/>
      <c r="R995" s="211"/>
      <c r="S995" s="211"/>
      <c r="T995" s="212"/>
      <c r="AT995" s="206" t="s">
        <v>532</v>
      </c>
      <c r="AU995" s="206" t="s">
        <v>89</v>
      </c>
      <c r="AV995" s="15" t="s">
        <v>537</v>
      </c>
      <c r="AW995" s="15" t="s">
        <v>30</v>
      </c>
      <c r="AX995" s="15" t="s">
        <v>76</v>
      </c>
      <c r="AY995" s="206" t="s">
        <v>524</v>
      </c>
    </row>
    <row r="996" spans="1:65" s="16" customFormat="1">
      <c r="B996" s="213"/>
      <c r="D996" s="190" t="s">
        <v>532</v>
      </c>
      <c r="E996" s="214" t="s">
        <v>334</v>
      </c>
      <c r="F996" s="215" t="s">
        <v>590</v>
      </c>
      <c r="H996" s="216">
        <v>197.51</v>
      </c>
      <c r="I996" s="217"/>
      <c r="L996" s="213"/>
      <c r="M996" s="218"/>
      <c r="N996" s="219"/>
      <c r="O996" s="219"/>
      <c r="P996" s="219"/>
      <c r="Q996" s="219"/>
      <c r="R996" s="219"/>
      <c r="S996" s="219"/>
      <c r="T996" s="220"/>
      <c r="AT996" s="214" t="s">
        <v>532</v>
      </c>
      <c r="AU996" s="214" t="s">
        <v>89</v>
      </c>
      <c r="AV996" s="16" t="s">
        <v>530</v>
      </c>
      <c r="AW996" s="16" t="s">
        <v>30</v>
      </c>
      <c r="AX996" s="16" t="s">
        <v>83</v>
      </c>
      <c r="AY996" s="214" t="s">
        <v>524</v>
      </c>
    </row>
    <row r="997" spans="1:65" s="2" customFormat="1" ht="16.5" customHeight="1">
      <c r="A997" s="35"/>
      <c r="B997" s="144"/>
      <c r="C997" s="221" t="s">
        <v>2043</v>
      </c>
      <c r="D997" s="221" t="s">
        <v>697</v>
      </c>
      <c r="E997" s="222" t="s">
        <v>3100</v>
      </c>
      <c r="F997" s="223" t="s">
        <v>3101</v>
      </c>
      <c r="G997" s="224" t="s">
        <v>529</v>
      </c>
      <c r="H997" s="225">
        <v>122.456</v>
      </c>
      <c r="I997" s="226"/>
      <c r="J997" s="225">
        <f>ROUND(I997*H997,3)</f>
        <v>0</v>
      </c>
      <c r="K997" s="227"/>
      <c r="L997" s="228"/>
      <c r="M997" s="229" t="s">
        <v>1</v>
      </c>
      <c r="N997" s="230" t="s">
        <v>42</v>
      </c>
      <c r="O997" s="61"/>
      <c r="P997" s="185">
        <f>O997*H997</f>
        <v>0</v>
      </c>
      <c r="Q997" s="185">
        <v>9.6799999999999994E-3</v>
      </c>
      <c r="R997" s="185">
        <f>Q997*H997</f>
        <v>1.1853740799999999</v>
      </c>
      <c r="S997" s="185">
        <v>0</v>
      </c>
      <c r="T997" s="186">
        <f>S997*H997</f>
        <v>0</v>
      </c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R997" s="187" t="s">
        <v>732</v>
      </c>
      <c r="AT997" s="187" t="s">
        <v>697</v>
      </c>
      <c r="AU997" s="187" t="s">
        <v>89</v>
      </c>
      <c r="AY997" s="18" t="s">
        <v>524</v>
      </c>
      <c r="BE997" s="105">
        <f>IF(N997="základná",J997,0)</f>
        <v>0</v>
      </c>
      <c r="BF997" s="105">
        <f>IF(N997="znížená",J997,0)</f>
        <v>0</v>
      </c>
      <c r="BG997" s="105">
        <f>IF(N997="zákl. prenesená",J997,0)</f>
        <v>0</v>
      </c>
      <c r="BH997" s="105">
        <f>IF(N997="zníž. prenesená",J997,0)</f>
        <v>0</v>
      </c>
      <c r="BI997" s="105">
        <f>IF(N997="nulová",J997,0)</f>
        <v>0</v>
      </c>
      <c r="BJ997" s="18" t="s">
        <v>89</v>
      </c>
      <c r="BK997" s="188">
        <f>ROUND(I997*H997,3)</f>
        <v>0</v>
      </c>
      <c r="BL997" s="18" t="s">
        <v>644</v>
      </c>
      <c r="BM997" s="187" t="s">
        <v>3102</v>
      </c>
    </row>
    <row r="998" spans="1:65" s="13" customFormat="1">
      <c r="B998" s="189"/>
      <c r="D998" s="190" t="s">
        <v>532</v>
      </c>
      <c r="E998" s="191" t="s">
        <v>1</v>
      </c>
      <c r="F998" s="192" t="s">
        <v>3103</v>
      </c>
      <c r="H998" s="193">
        <v>122.456</v>
      </c>
      <c r="I998" s="194"/>
      <c r="L998" s="189"/>
      <c r="M998" s="195"/>
      <c r="N998" s="196"/>
      <c r="O998" s="196"/>
      <c r="P998" s="196"/>
      <c r="Q998" s="196"/>
      <c r="R998" s="196"/>
      <c r="S998" s="196"/>
      <c r="T998" s="197"/>
      <c r="AT998" s="191" t="s">
        <v>532</v>
      </c>
      <c r="AU998" s="191" t="s">
        <v>89</v>
      </c>
      <c r="AV998" s="13" t="s">
        <v>89</v>
      </c>
      <c r="AW998" s="13" t="s">
        <v>30</v>
      </c>
      <c r="AX998" s="13" t="s">
        <v>76</v>
      </c>
      <c r="AY998" s="191" t="s">
        <v>524</v>
      </c>
    </row>
    <row r="999" spans="1:65" s="16" customFormat="1">
      <c r="B999" s="213"/>
      <c r="D999" s="190" t="s">
        <v>532</v>
      </c>
      <c r="E999" s="214" t="s">
        <v>1</v>
      </c>
      <c r="F999" s="215" t="s">
        <v>590</v>
      </c>
      <c r="H999" s="216">
        <v>122.456</v>
      </c>
      <c r="I999" s="217"/>
      <c r="L999" s="213"/>
      <c r="M999" s="218"/>
      <c r="N999" s="219"/>
      <c r="O999" s="219"/>
      <c r="P999" s="219"/>
      <c r="Q999" s="219"/>
      <c r="R999" s="219"/>
      <c r="S999" s="219"/>
      <c r="T999" s="220"/>
      <c r="AT999" s="214" t="s">
        <v>532</v>
      </c>
      <c r="AU999" s="214" t="s">
        <v>89</v>
      </c>
      <c r="AV999" s="16" t="s">
        <v>530</v>
      </c>
      <c r="AW999" s="16" t="s">
        <v>30</v>
      </c>
      <c r="AX999" s="16" t="s">
        <v>83</v>
      </c>
      <c r="AY999" s="214" t="s">
        <v>524</v>
      </c>
    </row>
    <row r="1000" spans="1:65" s="2" customFormat="1" ht="21.75" customHeight="1">
      <c r="A1000" s="35"/>
      <c r="B1000" s="144"/>
      <c r="C1000" s="176" t="s">
        <v>2049</v>
      </c>
      <c r="D1000" s="176" t="s">
        <v>526</v>
      </c>
      <c r="E1000" s="177" t="s">
        <v>3105</v>
      </c>
      <c r="F1000" s="178" t="s">
        <v>3106</v>
      </c>
      <c r="G1000" s="179" t="s">
        <v>2954</v>
      </c>
      <c r="H1000" s="181"/>
      <c r="I1000" s="181"/>
      <c r="J1000" s="180">
        <f>ROUND(I1000*H1000,3)</f>
        <v>0</v>
      </c>
      <c r="K1000" s="182"/>
      <c r="L1000" s="36"/>
      <c r="M1000" s="183" t="s">
        <v>1</v>
      </c>
      <c r="N1000" s="184" t="s">
        <v>42</v>
      </c>
      <c r="O1000" s="61"/>
      <c r="P1000" s="185">
        <f>O1000*H1000</f>
        <v>0</v>
      </c>
      <c r="Q1000" s="185">
        <v>0</v>
      </c>
      <c r="R1000" s="185">
        <f>Q1000*H1000</f>
        <v>0</v>
      </c>
      <c r="S1000" s="185">
        <v>0</v>
      </c>
      <c r="T1000" s="186">
        <f>S1000*H1000</f>
        <v>0</v>
      </c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R1000" s="187" t="s">
        <v>644</v>
      </c>
      <c r="AT1000" s="187" t="s">
        <v>526</v>
      </c>
      <c r="AU1000" s="187" t="s">
        <v>89</v>
      </c>
      <c r="AY1000" s="18" t="s">
        <v>524</v>
      </c>
      <c r="BE1000" s="105">
        <f>IF(N1000="základná",J1000,0)</f>
        <v>0</v>
      </c>
      <c r="BF1000" s="105">
        <f>IF(N1000="znížená",J1000,0)</f>
        <v>0</v>
      </c>
      <c r="BG1000" s="105">
        <f>IF(N1000="zákl. prenesená",J1000,0)</f>
        <v>0</v>
      </c>
      <c r="BH1000" s="105">
        <f>IF(N1000="zníž. prenesená",J1000,0)</f>
        <v>0</v>
      </c>
      <c r="BI1000" s="105">
        <f>IF(N1000="nulová",J1000,0)</f>
        <v>0</v>
      </c>
      <c r="BJ1000" s="18" t="s">
        <v>89</v>
      </c>
      <c r="BK1000" s="188">
        <f>ROUND(I1000*H1000,3)</f>
        <v>0</v>
      </c>
      <c r="BL1000" s="18" t="s">
        <v>644</v>
      </c>
      <c r="BM1000" s="187" t="s">
        <v>3107</v>
      </c>
    </row>
    <row r="1001" spans="1:65" s="12" customFormat="1" ht="22.95" customHeight="1">
      <c r="B1001" s="163"/>
      <c r="D1001" s="164" t="s">
        <v>75</v>
      </c>
      <c r="E1001" s="174" t="s">
        <v>3108</v>
      </c>
      <c r="F1001" s="174" t="s">
        <v>3109</v>
      </c>
      <c r="I1001" s="166"/>
      <c r="J1001" s="175">
        <f>BK1001</f>
        <v>0</v>
      </c>
      <c r="L1001" s="163"/>
      <c r="M1001" s="168"/>
      <c r="N1001" s="169"/>
      <c r="O1001" s="169"/>
      <c r="P1001" s="170">
        <f>SUM(P1002:P1077)</f>
        <v>0</v>
      </c>
      <c r="Q1001" s="169"/>
      <c r="R1001" s="170">
        <f>SUM(R1002:R1077)</f>
        <v>23.319485090000001</v>
      </c>
      <c r="S1001" s="169"/>
      <c r="T1001" s="171">
        <f>SUM(T1002:T1077)</f>
        <v>12.492420000000001</v>
      </c>
      <c r="AR1001" s="164" t="s">
        <v>89</v>
      </c>
      <c r="AT1001" s="172" t="s">
        <v>75</v>
      </c>
      <c r="AU1001" s="172" t="s">
        <v>83</v>
      </c>
      <c r="AY1001" s="164" t="s">
        <v>524</v>
      </c>
      <c r="BK1001" s="173">
        <f>SUM(BK1002:BK1077)</f>
        <v>0</v>
      </c>
    </row>
    <row r="1002" spans="1:65" s="2" customFormat="1" ht="33" customHeight="1">
      <c r="A1002" s="35"/>
      <c r="B1002" s="144"/>
      <c r="C1002" s="176" t="s">
        <v>2054</v>
      </c>
      <c r="D1002" s="176" t="s">
        <v>526</v>
      </c>
      <c r="E1002" s="177" t="s">
        <v>3111</v>
      </c>
      <c r="F1002" s="178" t="s">
        <v>3112</v>
      </c>
      <c r="G1002" s="179" t="s">
        <v>529</v>
      </c>
      <c r="H1002" s="180">
        <v>675.07</v>
      </c>
      <c r="I1002" s="181"/>
      <c r="J1002" s="180">
        <f>ROUND(I1002*H1002,3)</f>
        <v>0</v>
      </c>
      <c r="K1002" s="182"/>
      <c r="L1002" s="36"/>
      <c r="M1002" s="183" t="s">
        <v>1</v>
      </c>
      <c r="N1002" s="184" t="s">
        <v>42</v>
      </c>
      <c r="O1002" s="61"/>
      <c r="P1002" s="185">
        <f>O1002*H1002</f>
        <v>0</v>
      </c>
      <c r="Q1002" s="185">
        <v>0</v>
      </c>
      <c r="R1002" s="185">
        <f>Q1002*H1002</f>
        <v>0</v>
      </c>
      <c r="S1002" s="185">
        <v>6.0000000000000001E-3</v>
      </c>
      <c r="T1002" s="186">
        <f>S1002*H1002</f>
        <v>4.0504200000000008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187" t="s">
        <v>644</v>
      </c>
      <c r="AT1002" s="187" t="s">
        <v>526</v>
      </c>
      <c r="AU1002" s="187" t="s">
        <v>89</v>
      </c>
      <c r="AY1002" s="18" t="s">
        <v>524</v>
      </c>
      <c r="BE1002" s="105">
        <f>IF(N1002="základná",J1002,0)</f>
        <v>0</v>
      </c>
      <c r="BF1002" s="105">
        <f>IF(N1002="znížená",J1002,0)</f>
        <v>0</v>
      </c>
      <c r="BG1002" s="105">
        <f>IF(N1002="zákl. prenesená",J1002,0)</f>
        <v>0</v>
      </c>
      <c r="BH1002" s="105">
        <f>IF(N1002="zníž. prenesená",J1002,0)</f>
        <v>0</v>
      </c>
      <c r="BI1002" s="105">
        <f>IF(N1002="nulová",J1002,0)</f>
        <v>0</v>
      </c>
      <c r="BJ1002" s="18" t="s">
        <v>89</v>
      </c>
      <c r="BK1002" s="188">
        <f>ROUND(I1002*H1002,3)</f>
        <v>0</v>
      </c>
      <c r="BL1002" s="18" t="s">
        <v>644</v>
      </c>
      <c r="BM1002" s="187" t="s">
        <v>3113</v>
      </c>
    </row>
    <row r="1003" spans="1:65" s="14" customFormat="1">
      <c r="B1003" s="198"/>
      <c r="D1003" s="190" t="s">
        <v>532</v>
      </c>
      <c r="E1003" s="199" t="s">
        <v>1</v>
      </c>
      <c r="F1003" s="200" t="s">
        <v>4836</v>
      </c>
      <c r="H1003" s="199" t="s">
        <v>1</v>
      </c>
      <c r="I1003" s="201"/>
      <c r="L1003" s="198"/>
      <c r="M1003" s="202"/>
      <c r="N1003" s="203"/>
      <c r="O1003" s="203"/>
      <c r="P1003" s="203"/>
      <c r="Q1003" s="203"/>
      <c r="R1003" s="203"/>
      <c r="S1003" s="203"/>
      <c r="T1003" s="204"/>
      <c r="AT1003" s="199" t="s">
        <v>532</v>
      </c>
      <c r="AU1003" s="199" t="s">
        <v>89</v>
      </c>
      <c r="AV1003" s="14" t="s">
        <v>83</v>
      </c>
      <c r="AW1003" s="14" t="s">
        <v>30</v>
      </c>
      <c r="AX1003" s="14" t="s">
        <v>76</v>
      </c>
      <c r="AY1003" s="199" t="s">
        <v>524</v>
      </c>
    </row>
    <row r="1004" spans="1:65" s="14" customFormat="1">
      <c r="B1004" s="198"/>
      <c r="D1004" s="190" t="s">
        <v>532</v>
      </c>
      <c r="E1004" s="199" t="s">
        <v>1</v>
      </c>
      <c r="F1004" s="200" t="s">
        <v>2486</v>
      </c>
      <c r="H1004" s="199" t="s">
        <v>1</v>
      </c>
      <c r="I1004" s="201"/>
      <c r="L1004" s="198"/>
      <c r="M1004" s="202"/>
      <c r="N1004" s="203"/>
      <c r="O1004" s="203"/>
      <c r="P1004" s="203"/>
      <c r="Q1004" s="203"/>
      <c r="R1004" s="203"/>
      <c r="S1004" s="203"/>
      <c r="T1004" s="204"/>
      <c r="AT1004" s="199" t="s">
        <v>532</v>
      </c>
      <c r="AU1004" s="199" t="s">
        <v>89</v>
      </c>
      <c r="AV1004" s="14" t="s">
        <v>83</v>
      </c>
      <c r="AW1004" s="14" t="s">
        <v>30</v>
      </c>
      <c r="AX1004" s="14" t="s">
        <v>76</v>
      </c>
      <c r="AY1004" s="199" t="s">
        <v>524</v>
      </c>
    </row>
    <row r="1005" spans="1:65" s="13" customFormat="1">
      <c r="B1005" s="189"/>
      <c r="D1005" s="190" t="s">
        <v>532</v>
      </c>
      <c r="E1005" s="191" t="s">
        <v>1</v>
      </c>
      <c r="F1005" s="192" t="s">
        <v>7127</v>
      </c>
      <c r="H1005" s="193">
        <v>675.07</v>
      </c>
      <c r="I1005" s="194"/>
      <c r="L1005" s="189"/>
      <c r="M1005" s="195"/>
      <c r="N1005" s="196"/>
      <c r="O1005" s="196"/>
      <c r="P1005" s="196"/>
      <c r="Q1005" s="196"/>
      <c r="R1005" s="196"/>
      <c r="S1005" s="196"/>
      <c r="T1005" s="197"/>
      <c r="AT1005" s="191" t="s">
        <v>532</v>
      </c>
      <c r="AU1005" s="191" t="s">
        <v>89</v>
      </c>
      <c r="AV1005" s="13" t="s">
        <v>89</v>
      </c>
      <c r="AW1005" s="13" t="s">
        <v>30</v>
      </c>
      <c r="AX1005" s="13" t="s">
        <v>76</v>
      </c>
      <c r="AY1005" s="191" t="s">
        <v>524</v>
      </c>
    </row>
    <row r="1006" spans="1:65" s="16" customFormat="1">
      <c r="B1006" s="213"/>
      <c r="D1006" s="190" t="s">
        <v>532</v>
      </c>
      <c r="E1006" s="214" t="s">
        <v>1</v>
      </c>
      <c r="F1006" s="215" t="s">
        <v>590</v>
      </c>
      <c r="H1006" s="216">
        <v>675.07</v>
      </c>
      <c r="I1006" s="217"/>
      <c r="L1006" s="213"/>
      <c r="M1006" s="218"/>
      <c r="N1006" s="219"/>
      <c r="O1006" s="219"/>
      <c r="P1006" s="219"/>
      <c r="Q1006" s="219"/>
      <c r="R1006" s="219"/>
      <c r="S1006" s="219"/>
      <c r="T1006" s="220"/>
      <c r="AT1006" s="214" t="s">
        <v>532</v>
      </c>
      <c r="AU1006" s="214" t="s">
        <v>89</v>
      </c>
      <c r="AV1006" s="16" t="s">
        <v>530</v>
      </c>
      <c r="AW1006" s="16" t="s">
        <v>30</v>
      </c>
      <c r="AX1006" s="16" t="s">
        <v>83</v>
      </c>
      <c r="AY1006" s="214" t="s">
        <v>524</v>
      </c>
    </row>
    <row r="1007" spans="1:65" s="2" customFormat="1" ht="33" customHeight="1">
      <c r="A1007" s="35"/>
      <c r="B1007" s="144"/>
      <c r="C1007" s="176" t="s">
        <v>2060</v>
      </c>
      <c r="D1007" s="176" t="s">
        <v>526</v>
      </c>
      <c r="E1007" s="177" t="s">
        <v>7128</v>
      </c>
      <c r="F1007" s="178" t="s">
        <v>7129</v>
      </c>
      <c r="G1007" s="179" t="s">
        <v>529</v>
      </c>
      <c r="H1007" s="180">
        <v>938</v>
      </c>
      <c r="I1007" s="181"/>
      <c r="J1007" s="180">
        <f>ROUND(I1007*H1007,3)</f>
        <v>0</v>
      </c>
      <c r="K1007" s="182"/>
      <c r="L1007" s="36"/>
      <c r="M1007" s="183" t="s">
        <v>1</v>
      </c>
      <c r="N1007" s="184" t="s">
        <v>42</v>
      </c>
      <c r="O1007" s="61"/>
      <c r="P1007" s="185">
        <f>O1007*H1007</f>
        <v>0</v>
      </c>
      <c r="Q1007" s="185">
        <v>0</v>
      </c>
      <c r="R1007" s="185">
        <f>Q1007*H1007</f>
        <v>0</v>
      </c>
      <c r="S1007" s="185">
        <v>8.9999999999999993E-3</v>
      </c>
      <c r="T1007" s="186">
        <f>S1007*H1007</f>
        <v>8.4420000000000002</v>
      </c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R1007" s="187" t="s">
        <v>644</v>
      </c>
      <c r="AT1007" s="187" t="s">
        <v>526</v>
      </c>
      <c r="AU1007" s="187" t="s">
        <v>89</v>
      </c>
      <c r="AY1007" s="18" t="s">
        <v>524</v>
      </c>
      <c r="BE1007" s="105">
        <f>IF(N1007="základná",J1007,0)</f>
        <v>0</v>
      </c>
      <c r="BF1007" s="105">
        <f>IF(N1007="znížená",J1007,0)</f>
        <v>0</v>
      </c>
      <c r="BG1007" s="105">
        <f>IF(N1007="zákl. prenesená",J1007,0)</f>
        <v>0</v>
      </c>
      <c r="BH1007" s="105">
        <f>IF(N1007="zníž. prenesená",J1007,0)</f>
        <v>0</v>
      </c>
      <c r="BI1007" s="105">
        <f>IF(N1007="nulová",J1007,0)</f>
        <v>0</v>
      </c>
      <c r="BJ1007" s="18" t="s">
        <v>89</v>
      </c>
      <c r="BK1007" s="188">
        <f>ROUND(I1007*H1007,3)</f>
        <v>0</v>
      </c>
      <c r="BL1007" s="18" t="s">
        <v>644</v>
      </c>
      <c r="BM1007" s="187" t="s">
        <v>7130</v>
      </c>
    </row>
    <row r="1008" spans="1:65" s="14" customFormat="1">
      <c r="B1008" s="198"/>
      <c r="D1008" s="190" t="s">
        <v>532</v>
      </c>
      <c r="E1008" s="199" t="s">
        <v>1</v>
      </c>
      <c r="F1008" s="200" t="s">
        <v>7020</v>
      </c>
      <c r="H1008" s="199" t="s">
        <v>1</v>
      </c>
      <c r="I1008" s="201"/>
      <c r="L1008" s="198"/>
      <c r="M1008" s="202"/>
      <c r="N1008" s="203"/>
      <c r="O1008" s="203"/>
      <c r="P1008" s="203"/>
      <c r="Q1008" s="203"/>
      <c r="R1008" s="203"/>
      <c r="S1008" s="203"/>
      <c r="T1008" s="204"/>
      <c r="AT1008" s="199" t="s">
        <v>532</v>
      </c>
      <c r="AU1008" s="199" t="s">
        <v>89</v>
      </c>
      <c r="AV1008" s="14" t="s">
        <v>83</v>
      </c>
      <c r="AW1008" s="14" t="s">
        <v>30</v>
      </c>
      <c r="AX1008" s="14" t="s">
        <v>76</v>
      </c>
      <c r="AY1008" s="199" t="s">
        <v>524</v>
      </c>
    </row>
    <row r="1009" spans="1:65" s="14" customFormat="1">
      <c r="B1009" s="198"/>
      <c r="D1009" s="190" t="s">
        <v>532</v>
      </c>
      <c r="E1009" s="199" t="s">
        <v>1</v>
      </c>
      <c r="F1009" s="200" t="s">
        <v>7131</v>
      </c>
      <c r="H1009" s="199" t="s">
        <v>1</v>
      </c>
      <c r="I1009" s="201"/>
      <c r="L1009" s="198"/>
      <c r="M1009" s="202"/>
      <c r="N1009" s="203"/>
      <c r="O1009" s="203"/>
      <c r="P1009" s="203"/>
      <c r="Q1009" s="203"/>
      <c r="R1009" s="203"/>
      <c r="S1009" s="203"/>
      <c r="T1009" s="204"/>
      <c r="AT1009" s="199" t="s">
        <v>532</v>
      </c>
      <c r="AU1009" s="199" t="s">
        <v>89</v>
      </c>
      <c r="AV1009" s="14" t="s">
        <v>83</v>
      </c>
      <c r="AW1009" s="14" t="s">
        <v>30</v>
      </c>
      <c r="AX1009" s="14" t="s">
        <v>76</v>
      </c>
      <c r="AY1009" s="199" t="s">
        <v>524</v>
      </c>
    </row>
    <row r="1010" spans="1:65" s="13" customFormat="1">
      <c r="B1010" s="189"/>
      <c r="D1010" s="190" t="s">
        <v>532</v>
      </c>
      <c r="E1010" s="191" t="s">
        <v>1</v>
      </c>
      <c r="F1010" s="192" t="s">
        <v>7099</v>
      </c>
      <c r="H1010" s="193">
        <v>938</v>
      </c>
      <c r="I1010" s="194"/>
      <c r="L1010" s="189"/>
      <c r="M1010" s="195"/>
      <c r="N1010" s="196"/>
      <c r="O1010" s="196"/>
      <c r="P1010" s="196"/>
      <c r="Q1010" s="196"/>
      <c r="R1010" s="196"/>
      <c r="S1010" s="196"/>
      <c r="T1010" s="197"/>
      <c r="AT1010" s="191" t="s">
        <v>532</v>
      </c>
      <c r="AU1010" s="191" t="s">
        <v>89</v>
      </c>
      <c r="AV1010" s="13" t="s">
        <v>89</v>
      </c>
      <c r="AW1010" s="13" t="s">
        <v>30</v>
      </c>
      <c r="AX1010" s="13" t="s">
        <v>76</v>
      </c>
      <c r="AY1010" s="191" t="s">
        <v>524</v>
      </c>
    </row>
    <row r="1011" spans="1:65" s="16" customFormat="1">
      <c r="B1011" s="213"/>
      <c r="D1011" s="190" t="s">
        <v>532</v>
      </c>
      <c r="E1011" s="214" t="s">
        <v>1</v>
      </c>
      <c r="F1011" s="215" t="s">
        <v>590</v>
      </c>
      <c r="H1011" s="216">
        <v>938</v>
      </c>
      <c r="I1011" s="217"/>
      <c r="L1011" s="213"/>
      <c r="M1011" s="218"/>
      <c r="N1011" s="219"/>
      <c r="O1011" s="219"/>
      <c r="P1011" s="219"/>
      <c r="Q1011" s="219"/>
      <c r="R1011" s="219"/>
      <c r="S1011" s="219"/>
      <c r="T1011" s="220"/>
      <c r="AT1011" s="214" t="s">
        <v>532</v>
      </c>
      <c r="AU1011" s="214" t="s">
        <v>89</v>
      </c>
      <c r="AV1011" s="16" t="s">
        <v>530</v>
      </c>
      <c r="AW1011" s="16" t="s">
        <v>30</v>
      </c>
      <c r="AX1011" s="16" t="s">
        <v>83</v>
      </c>
      <c r="AY1011" s="214" t="s">
        <v>524</v>
      </c>
    </row>
    <row r="1012" spans="1:65" s="2" customFormat="1" ht="21.75" customHeight="1">
      <c r="A1012" s="35"/>
      <c r="B1012" s="144"/>
      <c r="C1012" s="176" t="s">
        <v>2067</v>
      </c>
      <c r="D1012" s="176" t="s">
        <v>526</v>
      </c>
      <c r="E1012" s="177" t="s">
        <v>7132</v>
      </c>
      <c r="F1012" s="178" t="s">
        <v>7133</v>
      </c>
      <c r="G1012" s="179" t="s">
        <v>529</v>
      </c>
      <c r="H1012" s="180">
        <v>543.70000000000005</v>
      </c>
      <c r="I1012" s="181"/>
      <c r="J1012" s="180">
        <f>ROUND(I1012*H1012,3)</f>
        <v>0</v>
      </c>
      <c r="K1012" s="182"/>
      <c r="L1012" s="36"/>
      <c r="M1012" s="183" t="s">
        <v>1</v>
      </c>
      <c r="N1012" s="184" t="s">
        <v>42</v>
      </c>
      <c r="O1012" s="61"/>
      <c r="P1012" s="185">
        <f>O1012*H1012</f>
        <v>0</v>
      </c>
      <c r="Q1012" s="185">
        <v>0</v>
      </c>
      <c r="R1012" s="185">
        <f>Q1012*H1012</f>
        <v>0</v>
      </c>
      <c r="S1012" s="185">
        <v>0</v>
      </c>
      <c r="T1012" s="186">
        <f>S1012*H1012</f>
        <v>0</v>
      </c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R1012" s="187" t="s">
        <v>644</v>
      </c>
      <c r="AT1012" s="187" t="s">
        <v>526</v>
      </c>
      <c r="AU1012" s="187" t="s">
        <v>89</v>
      </c>
      <c r="AY1012" s="18" t="s">
        <v>524</v>
      </c>
      <c r="BE1012" s="105">
        <f>IF(N1012="základná",J1012,0)</f>
        <v>0</v>
      </c>
      <c r="BF1012" s="105">
        <f>IF(N1012="znížená",J1012,0)</f>
        <v>0</v>
      </c>
      <c r="BG1012" s="105">
        <f>IF(N1012="zákl. prenesená",J1012,0)</f>
        <v>0</v>
      </c>
      <c r="BH1012" s="105">
        <f>IF(N1012="zníž. prenesená",J1012,0)</f>
        <v>0</v>
      </c>
      <c r="BI1012" s="105">
        <f>IF(N1012="nulová",J1012,0)</f>
        <v>0</v>
      </c>
      <c r="BJ1012" s="18" t="s">
        <v>89</v>
      </c>
      <c r="BK1012" s="188">
        <f>ROUND(I1012*H1012,3)</f>
        <v>0</v>
      </c>
      <c r="BL1012" s="18" t="s">
        <v>644</v>
      </c>
      <c r="BM1012" s="187" t="s">
        <v>7134</v>
      </c>
    </row>
    <row r="1013" spans="1:65" s="14" customFormat="1">
      <c r="B1013" s="198"/>
      <c r="D1013" s="190" t="s">
        <v>532</v>
      </c>
      <c r="E1013" s="199" t="s">
        <v>1</v>
      </c>
      <c r="F1013" s="200" t="s">
        <v>4836</v>
      </c>
      <c r="H1013" s="199" t="s">
        <v>1</v>
      </c>
      <c r="I1013" s="201"/>
      <c r="L1013" s="198"/>
      <c r="M1013" s="202"/>
      <c r="N1013" s="203"/>
      <c r="O1013" s="203"/>
      <c r="P1013" s="203"/>
      <c r="Q1013" s="203"/>
      <c r="R1013" s="203"/>
      <c r="S1013" s="203"/>
      <c r="T1013" s="204"/>
      <c r="AT1013" s="199" t="s">
        <v>532</v>
      </c>
      <c r="AU1013" s="199" t="s">
        <v>89</v>
      </c>
      <c r="AV1013" s="14" t="s">
        <v>83</v>
      </c>
      <c r="AW1013" s="14" t="s">
        <v>30</v>
      </c>
      <c r="AX1013" s="14" t="s">
        <v>76</v>
      </c>
      <c r="AY1013" s="199" t="s">
        <v>524</v>
      </c>
    </row>
    <row r="1014" spans="1:65" s="13" customFormat="1">
      <c r="B1014" s="189"/>
      <c r="D1014" s="190" t="s">
        <v>532</v>
      </c>
      <c r="E1014" s="191" t="s">
        <v>1</v>
      </c>
      <c r="F1014" s="192" t="s">
        <v>7135</v>
      </c>
      <c r="H1014" s="193">
        <v>543.70000000000005</v>
      </c>
      <c r="I1014" s="194"/>
      <c r="L1014" s="189"/>
      <c r="M1014" s="195"/>
      <c r="N1014" s="196"/>
      <c r="O1014" s="196"/>
      <c r="P1014" s="196"/>
      <c r="Q1014" s="196"/>
      <c r="R1014" s="196"/>
      <c r="S1014" s="196"/>
      <c r="T1014" s="197"/>
      <c r="AT1014" s="191" t="s">
        <v>532</v>
      </c>
      <c r="AU1014" s="191" t="s">
        <v>89</v>
      </c>
      <c r="AV1014" s="13" t="s">
        <v>89</v>
      </c>
      <c r="AW1014" s="13" t="s">
        <v>30</v>
      </c>
      <c r="AX1014" s="13" t="s">
        <v>76</v>
      </c>
      <c r="AY1014" s="191" t="s">
        <v>524</v>
      </c>
    </row>
    <row r="1015" spans="1:65" s="16" customFormat="1">
      <c r="B1015" s="213"/>
      <c r="D1015" s="190" t="s">
        <v>532</v>
      </c>
      <c r="E1015" s="214" t="s">
        <v>1</v>
      </c>
      <c r="F1015" s="215" t="s">
        <v>590</v>
      </c>
      <c r="H1015" s="216">
        <v>543.70000000000005</v>
      </c>
      <c r="I1015" s="217"/>
      <c r="L1015" s="213"/>
      <c r="M1015" s="218"/>
      <c r="N1015" s="219"/>
      <c r="O1015" s="219"/>
      <c r="P1015" s="219"/>
      <c r="Q1015" s="219"/>
      <c r="R1015" s="219"/>
      <c r="S1015" s="219"/>
      <c r="T1015" s="220"/>
      <c r="AT1015" s="214" t="s">
        <v>532</v>
      </c>
      <c r="AU1015" s="214" t="s">
        <v>89</v>
      </c>
      <c r="AV1015" s="16" t="s">
        <v>530</v>
      </c>
      <c r="AW1015" s="16" t="s">
        <v>30</v>
      </c>
      <c r="AX1015" s="16" t="s">
        <v>83</v>
      </c>
      <c r="AY1015" s="214" t="s">
        <v>524</v>
      </c>
    </row>
    <row r="1016" spans="1:65" s="2" customFormat="1" ht="21.75" customHeight="1">
      <c r="A1016" s="35"/>
      <c r="B1016" s="144"/>
      <c r="C1016" s="264" t="s">
        <v>2072</v>
      </c>
      <c r="D1016" s="264" t="s">
        <v>697</v>
      </c>
      <c r="E1016" s="265" t="s">
        <v>7136</v>
      </c>
      <c r="F1016" s="266" t="s">
        <v>7137</v>
      </c>
      <c r="G1016" s="267" t="s">
        <v>529</v>
      </c>
      <c r="H1016" s="268">
        <v>428.09399999999999</v>
      </c>
      <c r="I1016" s="268"/>
      <c r="J1016" s="268">
        <f>ROUND(I1016*H1016,3)</f>
        <v>0</v>
      </c>
      <c r="K1016" s="227"/>
      <c r="L1016" s="228"/>
      <c r="M1016" s="229" t="s">
        <v>1</v>
      </c>
      <c r="N1016" s="230" t="s">
        <v>42</v>
      </c>
      <c r="O1016" s="61"/>
      <c r="P1016" s="185">
        <f>O1016*H1016</f>
        <v>0</v>
      </c>
      <c r="Q1016" s="185">
        <v>1.9599999999999999E-3</v>
      </c>
      <c r="R1016" s="185">
        <f>Q1016*H1016</f>
        <v>0.83906424000000002</v>
      </c>
      <c r="S1016" s="185">
        <v>0</v>
      </c>
      <c r="T1016" s="186">
        <f>S1016*H1016</f>
        <v>0</v>
      </c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R1016" s="187" t="s">
        <v>732</v>
      </c>
      <c r="AT1016" s="187" t="s">
        <v>697</v>
      </c>
      <c r="AU1016" s="187" t="s">
        <v>89</v>
      </c>
      <c r="AY1016" s="18" t="s">
        <v>524</v>
      </c>
      <c r="BE1016" s="105">
        <f>IF(N1016="základná",J1016,0)</f>
        <v>0</v>
      </c>
      <c r="BF1016" s="105">
        <f>IF(N1016="znížená",J1016,0)</f>
        <v>0</v>
      </c>
      <c r="BG1016" s="105">
        <f>IF(N1016="zákl. prenesená",J1016,0)</f>
        <v>0</v>
      </c>
      <c r="BH1016" s="105">
        <f>IF(N1016="zníž. prenesená",J1016,0)</f>
        <v>0</v>
      </c>
      <c r="BI1016" s="105">
        <f>IF(N1016="nulová",J1016,0)</f>
        <v>0</v>
      </c>
      <c r="BJ1016" s="18" t="s">
        <v>89</v>
      </c>
      <c r="BK1016" s="188">
        <f>ROUND(I1016*H1016,3)</f>
        <v>0</v>
      </c>
      <c r="BL1016" s="18" t="s">
        <v>644</v>
      </c>
      <c r="BM1016" s="187" t="s">
        <v>7138</v>
      </c>
    </row>
    <row r="1017" spans="1:65" s="2" customFormat="1" ht="19.2">
      <c r="A1017" s="35"/>
      <c r="B1017" s="36"/>
      <c r="C1017" s="35"/>
      <c r="D1017" s="190" t="s">
        <v>3212</v>
      </c>
      <c r="E1017" s="35"/>
      <c r="F1017" s="231" t="s">
        <v>7139</v>
      </c>
      <c r="G1017" s="35"/>
      <c r="H1017" s="35"/>
      <c r="I1017" s="145"/>
      <c r="J1017" s="35"/>
      <c r="K1017" s="35"/>
      <c r="L1017" s="36"/>
      <c r="M1017" s="232"/>
      <c r="N1017" s="233"/>
      <c r="O1017" s="61"/>
      <c r="P1017" s="61"/>
      <c r="Q1017" s="61"/>
      <c r="R1017" s="61"/>
      <c r="S1017" s="61"/>
      <c r="T1017" s="62"/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T1017" s="18" t="s">
        <v>3212</v>
      </c>
      <c r="AU1017" s="18" t="s">
        <v>89</v>
      </c>
    </row>
    <row r="1018" spans="1:65" s="14" customFormat="1">
      <c r="B1018" s="198"/>
      <c r="D1018" s="190" t="s">
        <v>532</v>
      </c>
      <c r="E1018" s="199" t="s">
        <v>1</v>
      </c>
      <c r="F1018" s="200" t="s">
        <v>4836</v>
      </c>
      <c r="H1018" s="199" t="s">
        <v>1</v>
      </c>
      <c r="I1018" s="201"/>
      <c r="L1018" s="198"/>
      <c r="M1018" s="202"/>
      <c r="N1018" s="203"/>
      <c r="O1018" s="203"/>
      <c r="P1018" s="203"/>
      <c r="Q1018" s="203"/>
      <c r="R1018" s="203"/>
      <c r="S1018" s="203"/>
      <c r="T1018" s="204"/>
      <c r="AT1018" s="199" t="s">
        <v>532</v>
      </c>
      <c r="AU1018" s="199" t="s">
        <v>89</v>
      </c>
      <c r="AV1018" s="14" t="s">
        <v>83</v>
      </c>
      <c r="AW1018" s="14" t="s">
        <v>30</v>
      </c>
      <c r="AX1018" s="14" t="s">
        <v>76</v>
      </c>
      <c r="AY1018" s="199" t="s">
        <v>524</v>
      </c>
    </row>
    <row r="1019" spans="1:65" s="13" customFormat="1">
      <c r="B1019" s="189"/>
      <c r="D1019" s="190" t="s">
        <v>532</v>
      </c>
      <c r="E1019" s="191" t="s">
        <v>1</v>
      </c>
      <c r="F1019" s="192" t="s">
        <v>7140</v>
      </c>
      <c r="H1019" s="193">
        <v>428.09399999999999</v>
      </c>
      <c r="I1019" s="194"/>
      <c r="L1019" s="189"/>
      <c r="M1019" s="195"/>
      <c r="N1019" s="196"/>
      <c r="O1019" s="196"/>
      <c r="P1019" s="196"/>
      <c r="Q1019" s="196"/>
      <c r="R1019" s="196"/>
      <c r="S1019" s="196"/>
      <c r="T1019" s="197"/>
      <c r="AT1019" s="191" t="s">
        <v>532</v>
      </c>
      <c r="AU1019" s="191" t="s">
        <v>89</v>
      </c>
      <c r="AV1019" s="13" t="s">
        <v>89</v>
      </c>
      <c r="AW1019" s="13" t="s">
        <v>30</v>
      </c>
      <c r="AX1019" s="13" t="s">
        <v>76</v>
      </c>
      <c r="AY1019" s="191" t="s">
        <v>524</v>
      </c>
    </row>
    <row r="1020" spans="1:65" s="16" customFormat="1">
      <c r="B1020" s="213"/>
      <c r="D1020" s="190" t="s">
        <v>532</v>
      </c>
      <c r="E1020" s="214" t="s">
        <v>1</v>
      </c>
      <c r="F1020" s="215" t="s">
        <v>590</v>
      </c>
      <c r="H1020" s="216">
        <v>428.09399999999999</v>
      </c>
      <c r="I1020" s="217"/>
      <c r="L1020" s="213"/>
      <c r="M1020" s="218"/>
      <c r="N1020" s="219"/>
      <c r="O1020" s="219"/>
      <c r="P1020" s="219"/>
      <c r="Q1020" s="219"/>
      <c r="R1020" s="219"/>
      <c r="S1020" s="219"/>
      <c r="T1020" s="220"/>
      <c r="AT1020" s="214" t="s">
        <v>532</v>
      </c>
      <c r="AU1020" s="214" t="s">
        <v>89</v>
      </c>
      <c r="AV1020" s="16" t="s">
        <v>530</v>
      </c>
      <c r="AW1020" s="16" t="s">
        <v>30</v>
      </c>
      <c r="AX1020" s="16" t="s">
        <v>83</v>
      </c>
      <c r="AY1020" s="214" t="s">
        <v>524</v>
      </c>
    </row>
    <row r="1021" spans="1:65" s="2" customFormat="1" ht="21.75" customHeight="1">
      <c r="A1021" s="35"/>
      <c r="B1021" s="144"/>
      <c r="C1021" s="264" t="s">
        <v>2076</v>
      </c>
      <c r="D1021" s="264" t="s">
        <v>697</v>
      </c>
      <c r="E1021" s="265" t="s">
        <v>7141</v>
      </c>
      <c r="F1021" s="266" t="s">
        <v>7142</v>
      </c>
      <c r="G1021" s="267" t="s">
        <v>529</v>
      </c>
      <c r="H1021" s="268">
        <v>64</v>
      </c>
      <c r="I1021" s="268"/>
      <c r="J1021" s="268">
        <f>ROUND(I1021*H1021,3)</f>
        <v>0</v>
      </c>
      <c r="K1021" s="227"/>
      <c r="L1021" s="228"/>
      <c r="M1021" s="229" t="s">
        <v>1</v>
      </c>
      <c r="N1021" s="230" t="s">
        <v>42</v>
      </c>
      <c r="O1021" s="61"/>
      <c r="P1021" s="185">
        <f>O1021*H1021</f>
        <v>0</v>
      </c>
      <c r="Q1021" s="185">
        <v>1.47E-3</v>
      </c>
      <c r="R1021" s="185">
        <f>Q1021*H1021</f>
        <v>9.4079999999999997E-2</v>
      </c>
      <c r="S1021" s="185">
        <v>0</v>
      </c>
      <c r="T1021" s="186">
        <f>S1021*H1021</f>
        <v>0</v>
      </c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R1021" s="187" t="s">
        <v>732</v>
      </c>
      <c r="AT1021" s="187" t="s">
        <v>697</v>
      </c>
      <c r="AU1021" s="187" t="s">
        <v>89</v>
      </c>
      <c r="AY1021" s="18" t="s">
        <v>524</v>
      </c>
      <c r="BE1021" s="105">
        <f>IF(N1021="základná",J1021,0)</f>
        <v>0</v>
      </c>
      <c r="BF1021" s="105">
        <f>IF(N1021="znížená",J1021,0)</f>
        <v>0</v>
      </c>
      <c r="BG1021" s="105">
        <f>IF(N1021="zákl. prenesená",J1021,0)</f>
        <v>0</v>
      </c>
      <c r="BH1021" s="105">
        <f>IF(N1021="zníž. prenesená",J1021,0)</f>
        <v>0</v>
      </c>
      <c r="BI1021" s="105">
        <f>IF(N1021="nulová",J1021,0)</f>
        <v>0</v>
      </c>
      <c r="BJ1021" s="18" t="s">
        <v>89</v>
      </c>
      <c r="BK1021" s="188">
        <f>ROUND(I1021*H1021,3)</f>
        <v>0</v>
      </c>
      <c r="BL1021" s="18" t="s">
        <v>644</v>
      </c>
      <c r="BM1021" s="187" t="s">
        <v>7143</v>
      </c>
    </row>
    <row r="1022" spans="1:65" s="14" customFormat="1">
      <c r="B1022" s="198"/>
      <c r="D1022" s="190" t="s">
        <v>532</v>
      </c>
      <c r="E1022" s="199" t="s">
        <v>1</v>
      </c>
      <c r="F1022" s="200" t="s">
        <v>4836</v>
      </c>
      <c r="H1022" s="199" t="s">
        <v>1</v>
      </c>
      <c r="I1022" s="201"/>
      <c r="L1022" s="198"/>
      <c r="M1022" s="202"/>
      <c r="N1022" s="203"/>
      <c r="O1022" s="203"/>
      <c r="P1022" s="203"/>
      <c r="Q1022" s="203"/>
      <c r="R1022" s="203"/>
      <c r="S1022" s="203"/>
      <c r="T1022" s="204"/>
      <c r="AT1022" s="199" t="s">
        <v>532</v>
      </c>
      <c r="AU1022" s="199" t="s">
        <v>89</v>
      </c>
      <c r="AV1022" s="14" t="s">
        <v>83</v>
      </c>
      <c r="AW1022" s="14" t="s">
        <v>30</v>
      </c>
      <c r="AX1022" s="14" t="s">
        <v>76</v>
      </c>
      <c r="AY1022" s="199" t="s">
        <v>524</v>
      </c>
    </row>
    <row r="1023" spans="1:65" s="13" customFormat="1">
      <c r="B1023" s="189"/>
      <c r="D1023" s="190" t="s">
        <v>532</v>
      </c>
      <c r="E1023" s="191" t="s">
        <v>1</v>
      </c>
      <c r="F1023" s="192" t="s">
        <v>5015</v>
      </c>
      <c r="H1023" s="193">
        <v>64</v>
      </c>
      <c r="I1023" s="194"/>
      <c r="L1023" s="189"/>
      <c r="M1023" s="195"/>
      <c r="N1023" s="196"/>
      <c r="O1023" s="196"/>
      <c r="P1023" s="196"/>
      <c r="Q1023" s="196"/>
      <c r="R1023" s="196"/>
      <c r="S1023" s="196"/>
      <c r="T1023" s="197"/>
      <c r="AT1023" s="191" t="s">
        <v>532</v>
      </c>
      <c r="AU1023" s="191" t="s">
        <v>89</v>
      </c>
      <c r="AV1023" s="13" t="s">
        <v>89</v>
      </c>
      <c r="AW1023" s="13" t="s">
        <v>30</v>
      </c>
      <c r="AX1023" s="13" t="s">
        <v>83</v>
      </c>
      <c r="AY1023" s="191" t="s">
        <v>524</v>
      </c>
    </row>
    <row r="1024" spans="1:65" s="2" customFormat="1" ht="16.5" customHeight="1">
      <c r="A1024" s="35"/>
      <c r="B1024" s="144"/>
      <c r="C1024" s="264" t="s">
        <v>2081</v>
      </c>
      <c r="D1024" s="264" t="s">
        <v>697</v>
      </c>
      <c r="E1024" s="265" t="s">
        <v>7144</v>
      </c>
      <c r="F1024" s="266" t="s">
        <v>7145</v>
      </c>
      <c r="G1024" s="267" t="s">
        <v>529</v>
      </c>
      <c r="H1024" s="268">
        <v>61.2</v>
      </c>
      <c r="I1024" s="268"/>
      <c r="J1024" s="268">
        <f>ROUND(I1024*H1024,3)</f>
        <v>0</v>
      </c>
      <c r="K1024" s="227"/>
      <c r="L1024" s="228"/>
      <c r="M1024" s="229" t="s">
        <v>1</v>
      </c>
      <c r="N1024" s="230" t="s">
        <v>42</v>
      </c>
      <c r="O1024" s="61"/>
      <c r="P1024" s="185">
        <f>O1024*H1024</f>
        <v>0</v>
      </c>
      <c r="Q1024" s="185">
        <v>4.0000000000000002E-4</v>
      </c>
      <c r="R1024" s="185">
        <f>Q1024*H1024</f>
        <v>2.4480000000000002E-2</v>
      </c>
      <c r="S1024" s="185">
        <v>0</v>
      </c>
      <c r="T1024" s="186">
        <f>S1024*H1024</f>
        <v>0</v>
      </c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R1024" s="187" t="s">
        <v>732</v>
      </c>
      <c r="AT1024" s="187" t="s">
        <v>697</v>
      </c>
      <c r="AU1024" s="187" t="s">
        <v>89</v>
      </c>
      <c r="AY1024" s="18" t="s">
        <v>524</v>
      </c>
      <c r="BE1024" s="105">
        <f>IF(N1024="základná",J1024,0)</f>
        <v>0</v>
      </c>
      <c r="BF1024" s="105">
        <f>IF(N1024="znížená",J1024,0)</f>
        <v>0</v>
      </c>
      <c r="BG1024" s="105">
        <f>IF(N1024="zákl. prenesená",J1024,0)</f>
        <v>0</v>
      </c>
      <c r="BH1024" s="105">
        <f>IF(N1024="zníž. prenesená",J1024,0)</f>
        <v>0</v>
      </c>
      <c r="BI1024" s="105">
        <f>IF(N1024="nulová",J1024,0)</f>
        <v>0</v>
      </c>
      <c r="BJ1024" s="18" t="s">
        <v>89</v>
      </c>
      <c r="BK1024" s="188">
        <f>ROUND(I1024*H1024,3)</f>
        <v>0</v>
      </c>
      <c r="BL1024" s="18" t="s">
        <v>644</v>
      </c>
      <c r="BM1024" s="187" t="s">
        <v>7146</v>
      </c>
    </row>
    <row r="1025" spans="1:65" s="2" customFormat="1" ht="19.2">
      <c r="A1025" s="35"/>
      <c r="B1025" s="36"/>
      <c r="C1025" s="35"/>
      <c r="D1025" s="190" t="s">
        <v>3212</v>
      </c>
      <c r="E1025" s="35"/>
      <c r="F1025" s="231" t="s">
        <v>7147</v>
      </c>
      <c r="G1025" s="35"/>
      <c r="H1025" s="35"/>
      <c r="I1025" s="145"/>
      <c r="J1025" s="35"/>
      <c r="K1025" s="35"/>
      <c r="L1025" s="36"/>
      <c r="M1025" s="232"/>
      <c r="N1025" s="233"/>
      <c r="O1025" s="61"/>
      <c r="P1025" s="61"/>
      <c r="Q1025" s="61"/>
      <c r="R1025" s="61"/>
      <c r="S1025" s="61"/>
      <c r="T1025" s="62"/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T1025" s="18" t="s">
        <v>3212</v>
      </c>
      <c r="AU1025" s="18" t="s">
        <v>89</v>
      </c>
    </row>
    <row r="1026" spans="1:65" s="14" customFormat="1">
      <c r="B1026" s="198"/>
      <c r="D1026" s="190" t="s">
        <v>532</v>
      </c>
      <c r="E1026" s="199" t="s">
        <v>1</v>
      </c>
      <c r="F1026" s="200" t="s">
        <v>4836</v>
      </c>
      <c r="H1026" s="199" t="s">
        <v>1</v>
      </c>
      <c r="I1026" s="201"/>
      <c r="L1026" s="198"/>
      <c r="M1026" s="202"/>
      <c r="N1026" s="203"/>
      <c r="O1026" s="203"/>
      <c r="P1026" s="203"/>
      <c r="Q1026" s="203"/>
      <c r="R1026" s="203"/>
      <c r="S1026" s="203"/>
      <c r="T1026" s="204"/>
      <c r="AT1026" s="199" t="s">
        <v>532</v>
      </c>
      <c r="AU1026" s="199" t="s">
        <v>89</v>
      </c>
      <c r="AV1026" s="14" t="s">
        <v>83</v>
      </c>
      <c r="AW1026" s="14" t="s">
        <v>30</v>
      </c>
      <c r="AX1026" s="14" t="s">
        <v>76</v>
      </c>
      <c r="AY1026" s="199" t="s">
        <v>524</v>
      </c>
    </row>
    <row r="1027" spans="1:65" s="13" customFormat="1">
      <c r="B1027" s="189"/>
      <c r="D1027" s="190" t="s">
        <v>532</v>
      </c>
      <c r="E1027" s="191" t="s">
        <v>1</v>
      </c>
      <c r="F1027" s="192" t="s">
        <v>7148</v>
      </c>
      <c r="H1027" s="193">
        <v>61.2</v>
      </c>
      <c r="I1027" s="194"/>
      <c r="L1027" s="189"/>
      <c r="M1027" s="195"/>
      <c r="N1027" s="196"/>
      <c r="O1027" s="196"/>
      <c r="P1027" s="196"/>
      <c r="Q1027" s="196"/>
      <c r="R1027" s="196"/>
      <c r="S1027" s="196"/>
      <c r="T1027" s="197"/>
      <c r="AT1027" s="191" t="s">
        <v>532</v>
      </c>
      <c r="AU1027" s="191" t="s">
        <v>89</v>
      </c>
      <c r="AV1027" s="13" t="s">
        <v>89</v>
      </c>
      <c r="AW1027" s="13" t="s">
        <v>30</v>
      </c>
      <c r="AX1027" s="13" t="s">
        <v>76</v>
      </c>
      <c r="AY1027" s="191" t="s">
        <v>524</v>
      </c>
    </row>
    <row r="1028" spans="1:65" s="16" customFormat="1">
      <c r="B1028" s="213"/>
      <c r="D1028" s="190" t="s">
        <v>532</v>
      </c>
      <c r="E1028" s="214" t="s">
        <v>1</v>
      </c>
      <c r="F1028" s="215" t="s">
        <v>590</v>
      </c>
      <c r="H1028" s="216">
        <v>61.2</v>
      </c>
      <c r="I1028" s="217"/>
      <c r="L1028" s="213"/>
      <c r="M1028" s="218"/>
      <c r="N1028" s="219"/>
      <c r="O1028" s="219"/>
      <c r="P1028" s="219"/>
      <c r="Q1028" s="219"/>
      <c r="R1028" s="219"/>
      <c r="S1028" s="219"/>
      <c r="T1028" s="220"/>
      <c r="AT1028" s="214" t="s">
        <v>532</v>
      </c>
      <c r="AU1028" s="214" t="s">
        <v>89</v>
      </c>
      <c r="AV1028" s="16" t="s">
        <v>530</v>
      </c>
      <c r="AW1028" s="16" t="s">
        <v>30</v>
      </c>
      <c r="AX1028" s="16" t="s">
        <v>83</v>
      </c>
      <c r="AY1028" s="214" t="s">
        <v>524</v>
      </c>
    </row>
    <row r="1029" spans="1:65" s="2" customFormat="1" ht="21.75" customHeight="1">
      <c r="A1029" s="35"/>
      <c r="B1029" s="144"/>
      <c r="C1029" s="176" t="s">
        <v>2085</v>
      </c>
      <c r="D1029" s="176" t="s">
        <v>526</v>
      </c>
      <c r="E1029" s="177" t="s">
        <v>3154</v>
      </c>
      <c r="F1029" s="178" t="s">
        <v>3155</v>
      </c>
      <c r="G1029" s="179" t="s">
        <v>529</v>
      </c>
      <c r="H1029" s="180">
        <v>52.555</v>
      </c>
      <c r="I1029" s="181"/>
      <c r="J1029" s="180">
        <f>ROUND(I1029*H1029,3)</f>
        <v>0</v>
      </c>
      <c r="K1029" s="182"/>
      <c r="L1029" s="36"/>
      <c r="M1029" s="183" t="s">
        <v>1</v>
      </c>
      <c r="N1029" s="184" t="s">
        <v>42</v>
      </c>
      <c r="O1029" s="61"/>
      <c r="P1029" s="185">
        <f>O1029*H1029</f>
        <v>0</v>
      </c>
      <c r="Q1029" s="185">
        <v>5.0000000000000001E-3</v>
      </c>
      <c r="R1029" s="185">
        <f>Q1029*H1029</f>
        <v>0.26277499999999998</v>
      </c>
      <c r="S1029" s="185">
        <v>0</v>
      </c>
      <c r="T1029" s="186">
        <f>S1029*H1029</f>
        <v>0</v>
      </c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35"/>
      <c r="AE1029" s="35"/>
      <c r="AR1029" s="187" t="s">
        <v>644</v>
      </c>
      <c r="AT1029" s="187" t="s">
        <v>526</v>
      </c>
      <c r="AU1029" s="187" t="s">
        <v>89</v>
      </c>
      <c r="AY1029" s="18" t="s">
        <v>524</v>
      </c>
      <c r="BE1029" s="105">
        <f>IF(N1029="základná",J1029,0)</f>
        <v>0</v>
      </c>
      <c r="BF1029" s="105">
        <f>IF(N1029="znížená",J1029,0)</f>
        <v>0</v>
      </c>
      <c r="BG1029" s="105">
        <f>IF(N1029="zákl. prenesená",J1029,0)</f>
        <v>0</v>
      </c>
      <c r="BH1029" s="105">
        <f>IF(N1029="zníž. prenesená",J1029,0)</f>
        <v>0</v>
      </c>
      <c r="BI1029" s="105">
        <f>IF(N1029="nulová",J1029,0)</f>
        <v>0</v>
      </c>
      <c r="BJ1029" s="18" t="s">
        <v>89</v>
      </c>
      <c r="BK1029" s="188">
        <f>ROUND(I1029*H1029,3)</f>
        <v>0</v>
      </c>
      <c r="BL1029" s="18" t="s">
        <v>644</v>
      </c>
      <c r="BM1029" s="187" t="s">
        <v>3156</v>
      </c>
    </row>
    <row r="1030" spans="1:65" s="14" customFormat="1">
      <c r="B1030" s="198"/>
      <c r="D1030" s="190" t="s">
        <v>532</v>
      </c>
      <c r="E1030" s="199" t="s">
        <v>1</v>
      </c>
      <c r="F1030" s="200" t="s">
        <v>7149</v>
      </c>
      <c r="H1030" s="199" t="s">
        <v>1</v>
      </c>
      <c r="I1030" s="201"/>
      <c r="L1030" s="198"/>
      <c r="M1030" s="202"/>
      <c r="N1030" s="203"/>
      <c r="O1030" s="203"/>
      <c r="P1030" s="203"/>
      <c r="Q1030" s="203"/>
      <c r="R1030" s="203"/>
      <c r="S1030" s="203"/>
      <c r="T1030" s="204"/>
      <c r="AT1030" s="199" t="s">
        <v>532</v>
      </c>
      <c r="AU1030" s="199" t="s">
        <v>89</v>
      </c>
      <c r="AV1030" s="14" t="s">
        <v>83</v>
      </c>
      <c r="AW1030" s="14" t="s">
        <v>30</v>
      </c>
      <c r="AX1030" s="14" t="s">
        <v>76</v>
      </c>
      <c r="AY1030" s="199" t="s">
        <v>524</v>
      </c>
    </row>
    <row r="1031" spans="1:65" s="13" customFormat="1">
      <c r="B1031" s="189"/>
      <c r="D1031" s="190" t="s">
        <v>532</v>
      </c>
      <c r="E1031" s="191" t="s">
        <v>1</v>
      </c>
      <c r="F1031" s="192" t="s">
        <v>7150</v>
      </c>
      <c r="H1031" s="193">
        <v>23.456</v>
      </c>
      <c r="I1031" s="194"/>
      <c r="L1031" s="189"/>
      <c r="M1031" s="195"/>
      <c r="N1031" s="196"/>
      <c r="O1031" s="196"/>
      <c r="P1031" s="196"/>
      <c r="Q1031" s="196"/>
      <c r="R1031" s="196"/>
      <c r="S1031" s="196"/>
      <c r="T1031" s="197"/>
      <c r="AT1031" s="191" t="s">
        <v>532</v>
      </c>
      <c r="AU1031" s="191" t="s">
        <v>89</v>
      </c>
      <c r="AV1031" s="13" t="s">
        <v>89</v>
      </c>
      <c r="AW1031" s="13" t="s">
        <v>30</v>
      </c>
      <c r="AX1031" s="13" t="s">
        <v>76</v>
      </c>
      <c r="AY1031" s="191" t="s">
        <v>524</v>
      </c>
    </row>
    <row r="1032" spans="1:65" s="15" customFormat="1">
      <c r="B1032" s="205"/>
      <c r="D1032" s="190" t="s">
        <v>532</v>
      </c>
      <c r="E1032" s="206" t="s">
        <v>6737</v>
      </c>
      <c r="F1032" s="207" t="s">
        <v>589</v>
      </c>
      <c r="H1032" s="208">
        <v>23.456</v>
      </c>
      <c r="I1032" s="209"/>
      <c r="L1032" s="205"/>
      <c r="M1032" s="210"/>
      <c r="N1032" s="211"/>
      <c r="O1032" s="211"/>
      <c r="P1032" s="211"/>
      <c r="Q1032" s="211"/>
      <c r="R1032" s="211"/>
      <c r="S1032" s="211"/>
      <c r="T1032" s="212"/>
      <c r="AT1032" s="206" t="s">
        <v>532</v>
      </c>
      <c r="AU1032" s="206" t="s">
        <v>89</v>
      </c>
      <c r="AV1032" s="15" t="s">
        <v>537</v>
      </c>
      <c r="AW1032" s="15" t="s">
        <v>30</v>
      </c>
      <c r="AX1032" s="15" t="s">
        <v>76</v>
      </c>
      <c r="AY1032" s="206" t="s">
        <v>524</v>
      </c>
    </row>
    <row r="1033" spans="1:65" s="14" customFormat="1">
      <c r="B1033" s="198"/>
      <c r="D1033" s="190" t="s">
        <v>532</v>
      </c>
      <c r="E1033" s="199" t="s">
        <v>1</v>
      </c>
      <c r="F1033" s="200" t="s">
        <v>7149</v>
      </c>
      <c r="H1033" s="199" t="s">
        <v>1</v>
      </c>
      <c r="I1033" s="201"/>
      <c r="L1033" s="198"/>
      <c r="M1033" s="202"/>
      <c r="N1033" s="203"/>
      <c r="O1033" s="203"/>
      <c r="P1033" s="203"/>
      <c r="Q1033" s="203"/>
      <c r="R1033" s="203"/>
      <c r="S1033" s="203"/>
      <c r="T1033" s="204"/>
      <c r="AT1033" s="199" t="s">
        <v>532</v>
      </c>
      <c r="AU1033" s="199" t="s">
        <v>89</v>
      </c>
      <c r="AV1033" s="14" t="s">
        <v>83</v>
      </c>
      <c r="AW1033" s="14" t="s">
        <v>30</v>
      </c>
      <c r="AX1033" s="14" t="s">
        <v>76</v>
      </c>
      <c r="AY1033" s="199" t="s">
        <v>524</v>
      </c>
    </row>
    <row r="1034" spans="1:65" s="13" customFormat="1">
      <c r="B1034" s="189"/>
      <c r="D1034" s="190" t="s">
        <v>532</v>
      </c>
      <c r="E1034" s="191" t="s">
        <v>1</v>
      </c>
      <c r="F1034" s="192" t="s">
        <v>7151</v>
      </c>
      <c r="H1034" s="193">
        <v>29.099</v>
      </c>
      <c r="I1034" s="194"/>
      <c r="L1034" s="189"/>
      <c r="M1034" s="195"/>
      <c r="N1034" s="196"/>
      <c r="O1034" s="196"/>
      <c r="P1034" s="196"/>
      <c r="Q1034" s="196"/>
      <c r="R1034" s="196"/>
      <c r="S1034" s="196"/>
      <c r="T1034" s="197"/>
      <c r="AT1034" s="191" t="s">
        <v>532</v>
      </c>
      <c r="AU1034" s="191" t="s">
        <v>89</v>
      </c>
      <c r="AV1034" s="13" t="s">
        <v>89</v>
      </c>
      <c r="AW1034" s="13" t="s">
        <v>30</v>
      </c>
      <c r="AX1034" s="13" t="s">
        <v>76</v>
      </c>
      <c r="AY1034" s="191" t="s">
        <v>524</v>
      </c>
    </row>
    <row r="1035" spans="1:65" s="15" customFormat="1">
      <c r="B1035" s="205"/>
      <c r="D1035" s="190" t="s">
        <v>532</v>
      </c>
      <c r="E1035" s="206" t="s">
        <v>6739</v>
      </c>
      <c r="F1035" s="207" t="s">
        <v>589</v>
      </c>
      <c r="H1035" s="208">
        <v>29.099</v>
      </c>
      <c r="I1035" s="209"/>
      <c r="L1035" s="205"/>
      <c r="M1035" s="210"/>
      <c r="N1035" s="211"/>
      <c r="O1035" s="211"/>
      <c r="P1035" s="211"/>
      <c r="Q1035" s="211"/>
      <c r="R1035" s="211"/>
      <c r="S1035" s="211"/>
      <c r="T1035" s="212"/>
      <c r="AT1035" s="206" t="s">
        <v>532</v>
      </c>
      <c r="AU1035" s="206" t="s">
        <v>89</v>
      </c>
      <c r="AV1035" s="15" t="s">
        <v>537</v>
      </c>
      <c r="AW1035" s="15" t="s">
        <v>30</v>
      </c>
      <c r="AX1035" s="15" t="s">
        <v>76</v>
      </c>
      <c r="AY1035" s="206" t="s">
        <v>524</v>
      </c>
    </row>
    <row r="1036" spans="1:65" s="16" customFormat="1">
      <c r="B1036" s="213"/>
      <c r="D1036" s="190" t="s">
        <v>532</v>
      </c>
      <c r="E1036" s="214" t="s">
        <v>1</v>
      </c>
      <c r="F1036" s="215" t="s">
        <v>590</v>
      </c>
      <c r="H1036" s="216">
        <v>52.555</v>
      </c>
      <c r="I1036" s="217"/>
      <c r="L1036" s="213"/>
      <c r="M1036" s="218"/>
      <c r="N1036" s="219"/>
      <c r="O1036" s="219"/>
      <c r="P1036" s="219"/>
      <c r="Q1036" s="219"/>
      <c r="R1036" s="219"/>
      <c r="S1036" s="219"/>
      <c r="T1036" s="220"/>
      <c r="AT1036" s="214" t="s">
        <v>532</v>
      </c>
      <c r="AU1036" s="214" t="s">
        <v>89</v>
      </c>
      <c r="AV1036" s="16" t="s">
        <v>530</v>
      </c>
      <c r="AW1036" s="16" t="s">
        <v>30</v>
      </c>
      <c r="AX1036" s="16" t="s">
        <v>83</v>
      </c>
      <c r="AY1036" s="214" t="s">
        <v>524</v>
      </c>
    </row>
    <row r="1037" spans="1:65" s="2" customFormat="1" ht="16.5" customHeight="1">
      <c r="A1037" s="35"/>
      <c r="B1037" s="144"/>
      <c r="C1037" s="264" t="s">
        <v>2091</v>
      </c>
      <c r="D1037" s="264" t="s">
        <v>697</v>
      </c>
      <c r="E1037" s="265" t="s">
        <v>3194</v>
      </c>
      <c r="F1037" s="266" t="s">
        <v>3195</v>
      </c>
      <c r="G1037" s="267" t="s">
        <v>529</v>
      </c>
      <c r="H1037" s="268">
        <v>23.925000000000001</v>
      </c>
      <c r="I1037" s="268"/>
      <c r="J1037" s="268">
        <f>ROUND(I1037*H1037,3)</f>
        <v>0</v>
      </c>
      <c r="K1037" s="227"/>
      <c r="L1037" s="228"/>
      <c r="M1037" s="229" t="s">
        <v>1</v>
      </c>
      <c r="N1037" s="230" t="s">
        <v>42</v>
      </c>
      <c r="O1037" s="61"/>
      <c r="P1037" s="185">
        <f>O1037*H1037</f>
        <v>0</v>
      </c>
      <c r="Q1037" s="185">
        <v>1.8E-3</v>
      </c>
      <c r="R1037" s="185">
        <f>Q1037*H1037</f>
        <v>4.3064999999999999E-2</v>
      </c>
      <c r="S1037" s="185">
        <v>0</v>
      </c>
      <c r="T1037" s="186">
        <f>S1037*H1037</f>
        <v>0</v>
      </c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R1037" s="187" t="s">
        <v>732</v>
      </c>
      <c r="AT1037" s="187" t="s">
        <v>697</v>
      </c>
      <c r="AU1037" s="187" t="s">
        <v>89</v>
      </c>
      <c r="AY1037" s="18" t="s">
        <v>524</v>
      </c>
      <c r="BE1037" s="105">
        <f>IF(N1037="základná",J1037,0)</f>
        <v>0</v>
      </c>
      <c r="BF1037" s="105">
        <f>IF(N1037="znížená",J1037,0)</f>
        <v>0</v>
      </c>
      <c r="BG1037" s="105">
        <f>IF(N1037="zákl. prenesená",J1037,0)</f>
        <v>0</v>
      </c>
      <c r="BH1037" s="105">
        <f>IF(N1037="zníž. prenesená",J1037,0)</f>
        <v>0</v>
      </c>
      <c r="BI1037" s="105">
        <f>IF(N1037="nulová",J1037,0)</f>
        <v>0</v>
      </c>
      <c r="BJ1037" s="18" t="s">
        <v>89</v>
      </c>
      <c r="BK1037" s="188">
        <f>ROUND(I1037*H1037,3)</f>
        <v>0</v>
      </c>
      <c r="BL1037" s="18" t="s">
        <v>644</v>
      </c>
      <c r="BM1037" s="187" t="s">
        <v>3196</v>
      </c>
    </row>
    <row r="1038" spans="1:65" s="13" customFormat="1">
      <c r="B1038" s="189"/>
      <c r="D1038" s="190" t="s">
        <v>532</v>
      </c>
      <c r="E1038" s="191" t="s">
        <v>1</v>
      </c>
      <c r="F1038" s="192" t="s">
        <v>7152</v>
      </c>
      <c r="H1038" s="193">
        <v>23.925000000000001</v>
      </c>
      <c r="I1038" s="194"/>
      <c r="L1038" s="189"/>
      <c r="M1038" s="195"/>
      <c r="N1038" s="196"/>
      <c r="O1038" s="196"/>
      <c r="P1038" s="196"/>
      <c r="Q1038" s="196"/>
      <c r="R1038" s="196"/>
      <c r="S1038" s="196"/>
      <c r="T1038" s="197"/>
      <c r="AT1038" s="191" t="s">
        <v>532</v>
      </c>
      <c r="AU1038" s="191" t="s">
        <v>89</v>
      </c>
      <c r="AV1038" s="13" t="s">
        <v>89</v>
      </c>
      <c r="AW1038" s="13" t="s">
        <v>30</v>
      </c>
      <c r="AX1038" s="13" t="s">
        <v>76</v>
      </c>
      <c r="AY1038" s="191" t="s">
        <v>524</v>
      </c>
    </row>
    <row r="1039" spans="1:65" s="16" customFormat="1">
      <c r="B1039" s="213"/>
      <c r="D1039" s="190" t="s">
        <v>532</v>
      </c>
      <c r="E1039" s="214" t="s">
        <v>1</v>
      </c>
      <c r="F1039" s="215" t="s">
        <v>590</v>
      </c>
      <c r="H1039" s="216">
        <v>23.925000000000001</v>
      </c>
      <c r="I1039" s="217"/>
      <c r="L1039" s="213"/>
      <c r="M1039" s="218"/>
      <c r="N1039" s="219"/>
      <c r="O1039" s="219"/>
      <c r="P1039" s="219"/>
      <c r="Q1039" s="219"/>
      <c r="R1039" s="219"/>
      <c r="S1039" s="219"/>
      <c r="T1039" s="220"/>
      <c r="AT1039" s="214" t="s">
        <v>532</v>
      </c>
      <c r="AU1039" s="214" t="s">
        <v>89</v>
      </c>
      <c r="AV1039" s="16" t="s">
        <v>530</v>
      </c>
      <c r="AW1039" s="16" t="s">
        <v>30</v>
      </c>
      <c r="AX1039" s="16" t="s">
        <v>83</v>
      </c>
      <c r="AY1039" s="214" t="s">
        <v>524</v>
      </c>
    </row>
    <row r="1040" spans="1:65" s="2" customFormat="1" ht="16.5" customHeight="1">
      <c r="A1040" s="35"/>
      <c r="B1040" s="144"/>
      <c r="C1040" s="264" t="s">
        <v>2097</v>
      </c>
      <c r="D1040" s="264" t="s">
        <v>697</v>
      </c>
      <c r="E1040" s="265" t="s">
        <v>3199</v>
      </c>
      <c r="F1040" s="266" t="s">
        <v>3200</v>
      </c>
      <c r="G1040" s="267" t="s">
        <v>529</v>
      </c>
      <c r="H1040" s="268">
        <v>29.681000000000001</v>
      </c>
      <c r="I1040" s="268"/>
      <c r="J1040" s="268">
        <f>ROUND(I1040*H1040,3)</f>
        <v>0</v>
      </c>
      <c r="K1040" s="227"/>
      <c r="L1040" s="228"/>
      <c r="M1040" s="229" t="s">
        <v>1</v>
      </c>
      <c r="N1040" s="230" t="s">
        <v>42</v>
      </c>
      <c r="O1040" s="61"/>
      <c r="P1040" s="185">
        <f>O1040*H1040</f>
        <v>0</v>
      </c>
      <c r="Q1040" s="185">
        <v>4.7999999999999996E-3</v>
      </c>
      <c r="R1040" s="185">
        <f>Q1040*H1040</f>
        <v>0.14246879999999998</v>
      </c>
      <c r="S1040" s="185">
        <v>0</v>
      </c>
      <c r="T1040" s="186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87" t="s">
        <v>732</v>
      </c>
      <c r="AT1040" s="187" t="s">
        <v>697</v>
      </c>
      <c r="AU1040" s="187" t="s">
        <v>89</v>
      </c>
      <c r="AY1040" s="18" t="s">
        <v>524</v>
      </c>
      <c r="BE1040" s="105">
        <f>IF(N1040="základná",J1040,0)</f>
        <v>0</v>
      </c>
      <c r="BF1040" s="105">
        <f>IF(N1040="znížená",J1040,0)</f>
        <v>0</v>
      </c>
      <c r="BG1040" s="105">
        <f>IF(N1040="zákl. prenesená",J1040,0)</f>
        <v>0</v>
      </c>
      <c r="BH1040" s="105">
        <f>IF(N1040="zníž. prenesená",J1040,0)</f>
        <v>0</v>
      </c>
      <c r="BI1040" s="105">
        <f>IF(N1040="nulová",J1040,0)</f>
        <v>0</v>
      </c>
      <c r="BJ1040" s="18" t="s">
        <v>89</v>
      </c>
      <c r="BK1040" s="188">
        <f>ROUND(I1040*H1040,3)</f>
        <v>0</v>
      </c>
      <c r="BL1040" s="18" t="s">
        <v>644</v>
      </c>
      <c r="BM1040" s="187" t="s">
        <v>3201</v>
      </c>
    </row>
    <row r="1041" spans="1:65" s="13" customFormat="1">
      <c r="B1041" s="189"/>
      <c r="D1041" s="190" t="s">
        <v>532</v>
      </c>
      <c r="E1041" s="191" t="s">
        <v>1</v>
      </c>
      <c r="F1041" s="192" t="s">
        <v>7153</v>
      </c>
      <c r="H1041" s="193">
        <v>29.681000000000001</v>
      </c>
      <c r="I1041" s="194"/>
      <c r="L1041" s="189"/>
      <c r="M1041" s="195"/>
      <c r="N1041" s="196"/>
      <c r="O1041" s="196"/>
      <c r="P1041" s="196"/>
      <c r="Q1041" s="196"/>
      <c r="R1041" s="196"/>
      <c r="S1041" s="196"/>
      <c r="T1041" s="197"/>
      <c r="AT1041" s="191" t="s">
        <v>532</v>
      </c>
      <c r="AU1041" s="191" t="s">
        <v>89</v>
      </c>
      <c r="AV1041" s="13" t="s">
        <v>89</v>
      </c>
      <c r="AW1041" s="13" t="s">
        <v>30</v>
      </c>
      <c r="AX1041" s="13" t="s">
        <v>76</v>
      </c>
      <c r="AY1041" s="191" t="s">
        <v>524</v>
      </c>
    </row>
    <row r="1042" spans="1:65" s="16" customFormat="1">
      <c r="B1042" s="213"/>
      <c r="D1042" s="190" t="s">
        <v>532</v>
      </c>
      <c r="E1042" s="214" t="s">
        <v>1</v>
      </c>
      <c r="F1042" s="215" t="s">
        <v>590</v>
      </c>
      <c r="H1042" s="216">
        <v>29.681000000000001</v>
      </c>
      <c r="I1042" s="217"/>
      <c r="L1042" s="213"/>
      <c r="M1042" s="218"/>
      <c r="N1042" s="219"/>
      <c r="O1042" s="219"/>
      <c r="P1042" s="219"/>
      <c r="Q1042" s="219"/>
      <c r="R1042" s="219"/>
      <c r="S1042" s="219"/>
      <c r="T1042" s="220"/>
      <c r="AT1042" s="214" t="s">
        <v>532</v>
      </c>
      <c r="AU1042" s="214" t="s">
        <v>89</v>
      </c>
      <c r="AV1042" s="16" t="s">
        <v>530</v>
      </c>
      <c r="AW1042" s="16" t="s">
        <v>30</v>
      </c>
      <c r="AX1042" s="16" t="s">
        <v>83</v>
      </c>
      <c r="AY1042" s="214" t="s">
        <v>524</v>
      </c>
    </row>
    <row r="1043" spans="1:65" s="2" customFormat="1" ht="33" customHeight="1">
      <c r="A1043" s="35"/>
      <c r="B1043" s="144"/>
      <c r="C1043" s="176" t="s">
        <v>2112</v>
      </c>
      <c r="D1043" s="176" t="s">
        <v>526</v>
      </c>
      <c r="E1043" s="177" t="s">
        <v>3204</v>
      </c>
      <c r="F1043" s="178" t="s">
        <v>3205</v>
      </c>
      <c r="G1043" s="179" t="s">
        <v>529</v>
      </c>
      <c r="H1043" s="180">
        <v>889.76599999999996</v>
      </c>
      <c r="I1043" s="181"/>
      <c r="J1043" s="180">
        <f>ROUND(I1043*H1043,3)</f>
        <v>0</v>
      </c>
      <c r="K1043" s="182"/>
      <c r="L1043" s="36"/>
      <c r="M1043" s="183" t="s">
        <v>1</v>
      </c>
      <c r="N1043" s="184" t="s">
        <v>42</v>
      </c>
      <c r="O1043" s="61"/>
      <c r="P1043" s="185">
        <f>O1043*H1043</f>
        <v>0</v>
      </c>
      <c r="Q1043" s="185">
        <v>0</v>
      </c>
      <c r="R1043" s="185">
        <f>Q1043*H1043</f>
        <v>0</v>
      </c>
      <c r="S1043" s="185">
        <v>0</v>
      </c>
      <c r="T1043" s="186">
        <f>S1043*H1043</f>
        <v>0</v>
      </c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R1043" s="187" t="s">
        <v>644</v>
      </c>
      <c r="AT1043" s="187" t="s">
        <v>526</v>
      </c>
      <c r="AU1043" s="187" t="s">
        <v>89</v>
      </c>
      <c r="AY1043" s="18" t="s">
        <v>524</v>
      </c>
      <c r="BE1043" s="105">
        <f>IF(N1043="základná",J1043,0)</f>
        <v>0</v>
      </c>
      <c r="BF1043" s="105">
        <f>IF(N1043="znížená",J1043,0)</f>
        <v>0</v>
      </c>
      <c r="BG1043" s="105">
        <f>IF(N1043="zákl. prenesená",J1043,0)</f>
        <v>0</v>
      </c>
      <c r="BH1043" s="105">
        <f>IF(N1043="zníž. prenesená",J1043,0)</f>
        <v>0</v>
      </c>
      <c r="BI1043" s="105">
        <f>IF(N1043="nulová",J1043,0)</f>
        <v>0</v>
      </c>
      <c r="BJ1043" s="18" t="s">
        <v>89</v>
      </c>
      <c r="BK1043" s="188">
        <f>ROUND(I1043*H1043,3)</f>
        <v>0</v>
      </c>
      <c r="BL1043" s="18" t="s">
        <v>644</v>
      </c>
      <c r="BM1043" s="187" t="s">
        <v>3206</v>
      </c>
    </row>
    <row r="1044" spans="1:65" s="14" customFormat="1">
      <c r="B1044" s="198"/>
      <c r="D1044" s="190" t="s">
        <v>532</v>
      </c>
      <c r="E1044" s="199" t="s">
        <v>1</v>
      </c>
      <c r="F1044" s="200" t="s">
        <v>2571</v>
      </c>
      <c r="H1044" s="199" t="s">
        <v>1</v>
      </c>
      <c r="I1044" s="201"/>
      <c r="L1044" s="198"/>
      <c r="M1044" s="202"/>
      <c r="N1044" s="203"/>
      <c r="O1044" s="203"/>
      <c r="P1044" s="203"/>
      <c r="Q1044" s="203"/>
      <c r="R1044" s="203"/>
      <c r="S1044" s="203"/>
      <c r="T1044" s="204"/>
      <c r="AT1044" s="199" t="s">
        <v>532</v>
      </c>
      <c r="AU1044" s="199" t="s">
        <v>89</v>
      </c>
      <c r="AV1044" s="14" t="s">
        <v>83</v>
      </c>
      <c r="AW1044" s="14" t="s">
        <v>30</v>
      </c>
      <c r="AX1044" s="14" t="s">
        <v>76</v>
      </c>
      <c r="AY1044" s="199" t="s">
        <v>524</v>
      </c>
    </row>
    <row r="1045" spans="1:65" s="13" customFormat="1">
      <c r="B1045" s="189"/>
      <c r="D1045" s="190" t="s">
        <v>532</v>
      </c>
      <c r="E1045" s="191" t="s">
        <v>1</v>
      </c>
      <c r="F1045" s="192" t="s">
        <v>7154</v>
      </c>
      <c r="H1045" s="193">
        <v>889.76599999999996</v>
      </c>
      <c r="I1045" s="194"/>
      <c r="L1045" s="189"/>
      <c r="M1045" s="195"/>
      <c r="N1045" s="196"/>
      <c r="O1045" s="196"/>
      <c r="P1045" s="196"/>
      <c r="Q1045" s="196"/>
      <c r="R1045" s="196"/>
      <c r="S1045" s="196"/>
      <c r="T1045" s="197"/>
      <c r="AT1045" s="191" t="s">
        <v>532</v>
      </c>
      <c r="AU1045" s="191" t="s">
        <v>89</v>
      </c>
      <c r="AV1045" s="13" t="s">
        <v>89</v>
      </c>
      <c r="AW1045" s="13" t="s">
        <v>30</v>
      </c>
      <c r="AX1045" s="13" t="s">
        <v>76</v>
      </c>
      <c r="AY1045" s="191" t="s">
        <v>524</v>
      </c>
    </row>
    <row r="1046" spans="1:65" s="16" customFormat="1">
      <c r="B1046" s="213"/>
      <c r="D1046" s="190" t="s">
        <v>532</v>
      </c>
      <c r="E1046" s="214" t="s">
        <v>1</v>
      </c>
      <c r="F1046" s="215" t="s">
        <v>590</v>
      </c>
      <c r="H1046" s="216">
        <v>889.76599999999996</v>
      </c>
      <c r="I1046" s="217"/>
      <c r="L1046" s="213"/>
      <c r="M1046" s="218"/>
      <c r="N1046" s="219"/>
      <c r="O1046" s="219"/>
      <c r="P1046" s="219"/>
      <c r="Q1046" s="219"/>
      <c r="R1046" s="219"/>
      <c r="S1046" s="219"/>
      <c r="T1046" s="220"/>
      <c r="AT1046" s="214" t="s">
        <v>532</v>
      </c>
      <c r="AU1046" s="214" t="s">
        <v>89</v>
      </c>
      <c r="AV1046" s="16" t="s">
        <v>530</v>
      </c>
      <c r="AW1046" s="16" t="s">
        <v>30</v>
      </c>
      <c r="AX1046" s="16" t="s">
        <v>83</v>
      </c>
      <c r="AY1046" s="214" t="s">
        <v>524</v>
      </c>
    </row>
    <row r="1047" spans="1:65" s="2" customFormat="1" ht="21.75" customHeight="1">
      <c r="A1047" s="35"/>
      <c r="B1047" s="144"/>
      <c r="C1047" s="264" t="s">
        <v>2117</v>
      </c>
      <c r="D1047" s="264" t="s">
        <v>697</v>
      </c>
      <c r="E1047" s="265" t="s">
        <v>7155</v>
      </c>
      <c r="F1047" s="266" t="s">
        <v>7156</v>
      </c>
      <c r="G1047" s="267" t="s">
        <v>529</v>
      </c>
      <c r="H1047" s="268">
        <v>660.62400000000002</v>
      </c>
      <c r="I1047" s="268"/>
      <c r="J1047" s="268">
        <f>ROUND(I1047*H1047,3)</f>
        <v>0</v>
      </c>
      <c r="K1047" s="227"/>
      <c r="L1047" s="228"/>
      <c r="M1047" s="229" t="s">
        <v>1</v>
      </c>
      <c r="N1047" s="230" t="s">
        <v>42</v>
      </c>
      <c r="O1047" s="61"/>
      <c r="P1047" s="185">
        <f>O1047*H1047</f>
        <v>0</v>
      </c>
      <c r="Q1047" s="185">
        <v>1.95E-2</v>
      </c>
      <c r="R1047" s="185">
        <f>Q1047*H1047</f>
        <v>12.882168</v>
      </c>
      <c r="S1047" s="185">
        <v>0</v>
      </c>
      <c r="T1047" s="186">
        <f>S1047*H1047</f>
        <v>0</v>
      </c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R1047" s="187" t="s">
        <v>732</v>
      </c>
      <c r="AT1047" s="187" t="s">
        <v>697</v>
      </c>
      <c r="AU1047" s="187" t="s">
        <v>89</v>
      </c>
      <c r="AY1047" s="18" t="s">
        <v>524</v>
      </c>
      <c r="BE1047" s="105">
        <f>IF(N1047="základná",J1047,0)</f>
        <v>0</v>
      </c>
      <c r="BF1047" s="105">
        <f>IF(N1047="znížená",J1047,0)</f>
        <v>0</v>
      </c>
      <c r="BG1047" s="105">
        <f>IF(N1047="zákl. prenesená",J1047,0)</f>
        <v>0</v>
      </c>
      <c r="BH1047" s="105">
        <f>IF(N1047="zníž. prenesená",J1047,0)</f>
        <v>0</v>
      </c>
      <c r="BI1047" s="105">
        <f>IF(N1047="nulová",J1047,0)</f>
        <v>0</v>
      </c>
      <c r="BJ1047" s="18" t="s">
        <v>89</v>
      </c>
      <c r="BK1047" s="188">
        <f>ROUND(I1047*H1047,3)</f>
        <v>0</v>
      </c>
      <c r="BL1047" s="18" t="s">
        <v>644</v>
      </c>
      <c r="BM1047" s="187" t="s">
        <v>7157</v>
      </c>
    </row>
    <row r="1048" spans="1:65" s="2" customFormat="1" ht="19.2">
      <c r="A1048" s="35"/>
      <c r="B1048" s="36"/>
      <c r="C1048" s="35"/>
      <c r="D1048" s="190" t="s">
        <v>3212</v>
      </c>
      <c r="E1048" s="35"/>
      <c r="F1048" s="231" t="s">
        <v>3213</v>
      </c>
      <c r="G1048" s="35"/>
      <c r="H1048" s="35"/>
      <c r="I1048" s="145"/>
      <c r="J1048" s="35"/>
      <c r="K1048" s="35"/>
      <c r="L1048" s="36"/>
      <c r="M1048" s="232"/>
      <c r="N1048" s="233"/>
      <c r="O1048" s="61"/>
      <c r="P1048" s="61"/>
      <c r="Q1048" s="61"/>
      <c r="R1048" s="61"/>
      <c r="S1048" s="61"/>
      <c r="T1048" s="62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T1048" s="18" t="s">
        <v>3212</v>
      </c>
      <c r="AU1048" s="18" t="s">
        <v>89</v>
      </c>
    </row>
    <row r="1049" spans="1:65" s="14" customFormat="1">
      <c r="B1049" s="198"/>
      <c r="D1049" s="190" t="s">
        <v>532</v>
      </c>
      <c r="E1049" s="199" t="s">
        <v>1</v>
      </c>
      <c r="F1049" s="200" t="s">
        <v>7158</v>
      </c>
      <c r="H1049" s="199" t="s">
        <v>1</v>
      </c>
      <c r="I1049" s="201"/>
      <c r="L1049" s="198"/>
      <c r="M1049" s="202"/>
      <c r="N1049" s="203"/>
      <c r="O1049" s="203"/>
      <c r="P1049" s="203"/>
      <c r="Q1049" s="203"/>
      <c r="R1049" s="203"/>
      <c r="S1049" s="203"/>
      <c r="T1049" s="204"/>
      <c r="AT1049" s="199" t="s">
        <v>532</v>
      </c>
      <c r="AU1049" s="199" t="s">
        <v>89</v>
      </c>
      <c r="AV1049" s="14" t="s">
        <v>83</v>
      </c>
      <c r="AW1049" s="14" t="s">
        <v>30</v>
      </c>
      <c r="AX1049" s="14" t="s">
        <v>76</v>
      </c>
      <c r="AY1049" s="199" t="s">
        <v>524</v>
      </c>
    </row>
    <row r="1050" spans="1:65" s="13" customFormat="1">
      <c r="B1050" s="189"/>
      <c r="D1050" s="190" t="s">
        <v>532</v>
      </c>
      <c r="E1050" s="191" t="s">
        <v>1</v>
      </c>
      <c r="F1050" s="192" t="s">
        <v>7159</v>
      </c>
      <c r="H1050" s="193">
        <v>660.62400000000002</v>
      </c>
      <c r="I1050" s="194"/>
      <c r="L1050" s="189"/>
      <c r="M1050" s="195"/>
      <c r="N1050" s="196"/>
      <c r="O1050" s="196"/>
      <c r="P1050" s="196"/>
      <c r="Q1050" s="196"/>
      <c r="R1050" s="196"/>
      <c r="S1050" s="196"/>
      <c r="T1050" s="197"/>
      <c r="AT1050" s="191" t="s">
        <v>532</v>
      </c>
      <c r="AU1050" s="191" t="s">
        <v>89</v>
      </c>
      <c r="AV1050" s="13" t="s">
        <v>89</v>
      </c>
      <c r="AW1050" s="13" t="s">
        <v>30</v>
      </c>
      <c r="AX1050" s="13" t="s">
        <v>76</v>
      </c>
      <c r="AY1050" s="191" t="s">
        <v>524</v>
      </c>
    </row>
    <row r="1051" spans="1:65" s="16" customFormat="1">
      <c r="B1051" s="213"/>
      <c r="D1051" s="190" t="s">
        <v>532</v>
      </c>
      <c r="E1051" s="214" t="s">
        <v>1</v>
      </c>
      <c r="F1051" s="215" t="s">
        <v>590</v>
      </c>
      <c r="H1051" s="216">
        <v>660.62400000000002</v>
      </c>
      <c r="I1051" s="217"/>
      <c r="L1051" s="213"/>
      <c r="M1051" s="218"/>
      <c r="N1051" s="219"/>
      <c r="O1051" s="219"/>
      <c r="P1051" s="219"/>
      <c r="Q1051" s="219"/>
      <c r="R1051" s="219"/>
      <c r="S1051" s="219"/>
      <c r="T1051" s="220"/>
      <c r="AT1051" s="214" t="s">
        <v>532</v>
      </c>
      <c r="AU1051" s="214" t="s">
        <v>89</v>
      </c>
      <c r="AV1051" s="16" t="s">
        <v>530</v>
      </c>
      <c r="AW1051" s="16" t="s">
        <v>30</v>
      </c>
      <c r="AX1051" s="16" t="s">
        <v>83</v>
      </c>
      <c r="AY1051" s="214" t="s">
        <v>524</v>
      </c>
    </row>
    <row r="1052" spans="1:65" s="2" customFormat="1" ht="21.75" customHeight="1">
      <c r="A1052" s="35"/>
      <c r="B1052" s="144"/>
      <c r="C1052" s="264" t="s">
        <v>2121</v>
      </c>
      <c r="D1052" s="264" t="s">
        <v>697</v>
      </c>
      <c r="E1052" s="265" t="s">
        <v>7160</v>
      </c>
      <c r="F1052" s="266" t="s">
        <v>7161</v>
      </c>
      <c r="G1052" s="267" t="s">
        <v>529</v>
      </c>
      <c r="H1052" s="268">
        <v>246.93700000000001</v>
      </c>
      <c r="I1052" s="268"/>
      <c r="J1052" s="268">
        <f>ROUND(I1052*H1052,3)</f>
        <v>0</v>
      </c>
      <c r="K1052" s="227"/>
      <c r="L1052" s="228"/>
      <c r="M1052" s="229" t="s">
        <v>1</v>
      </c>
      <c r="N1052" s="230" t="s">
        <v>42</v>
      </c>
      <c r="O1052" s="61"/>
      <c r="P1052" s="185">
        <f>O1052*H1052</f>
        <v>0</v>
      </c>
      <c r="Q1052" s="185">
        <v>1.95E-2</v>
      </c>
      <c r="R1052" s="185">
        <f>Q1052*H1052</f>
        <v>4.8152715000000006</v>
      </c>
      <c r="S1052" s="185">
        <v>0</v>
      </c>
      <c r="T1052" s="186">
        <f>S1052*H1052</f>
        <v>0</v>
      </c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R1052" s="187" t="s">
        <v>732</v>
      </c>
      <c r="AT1052" s="187" t="s">
        <v>697</v>
      </c>
      <c r="AU1052" s="187" t="s">
        <v>89</v>
      </c>
      <c r="AY1052" s="18" t="s">
        <v>524</v>
      </c>
      <c r="BE1052" s="105">
        <f>IF(N1052="základná",J1052,0)</f>
        <v>0</v>
      </c>
      <c r="BF1052" s="105">
        <f>IF(N1052="znížená",J1052,0)</f>
        <v>0</v>
      </c>
      <c r="BG1052" s="105">
        <f>IF(N1052="zákl. prenesená",J1052,0)</f>
        <v>0</v>
      </c>
      <c r="BH1052" s="105">
        <f>IF(N1052="zníž. prenesená",J1052,0)</f>
        <v>0</v>
      </c>
      <c r="BI1052" s="105">
        <f>IF(N1052="nulová",J1052,0)</f>
        <v>0</v>
      </c>
      <c r="BJ1052" s="18" t="s">
        <v>89</v>
      </c>
      <c r="BK1052" s="188">
        <f>ROUND(I1052*H1052,3)</f>
        <v>0</v>
      </c>
      <c r="BL1052" s="18" t="s">
        <v>644</v>
      </c>
      <c r="BM1052" s="187" t="s">
        <v>7162</v>
      </c>
    </row>
    <row r="1053" spans="1:65" s="2" customFormat="1" ht="19.2">
      <c r="A1053" s="35"/>
      <c r="B1053" s="36"/>
      <c r="C1053" s="35"/>
      <c r="D1053" s="190" t="s">
        <v>3212</v>
      </c>
      <c r="E1053" s="35"/>
      <c r="F1053" s="231" t="s">
        <v>3213</v>
      </c>
      <c r="G1053" s="35"/>
      <c r="H1053" s="35"/>
      <c r="I1053" s="145"/>
      <c r="J1053" s="35"/>
      <c r="K1053" s="35"/>
      <c r="L1053" s="36"/>
      <c r="M1053" s="232"/>
      <c r="N1053" s="233"/>
      <c r="O1053" s="61"/>
      <c r="P1053" s="61"/>
      <c r="Q1053" s="61"/>
      <c r="R1053" s="61"/>
      <c r="S1053" s="61"/>
      <c r="T1053" s="62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T1053" s="18" t="s">
        <v>3212</v>
      </c>
      <c r="AU1053" s="18" t="s">
        <v>89</v>
      </c>
    </row>
    <row r="1054" spans="1:65" s="14" customFormat="1">
      <c r="B1054" s="198"/>
      <c r="D1054" s="190" t="s">
        <v>532</v>
      </c>
      <c r="E1054" s="199" t="s">
        <v>1</v>
      </c>
      <c r="F1054" s="200" t="s">
        <v>7158</v>
      </c>
      <c r="H1054" s="199" t="s">
        <v>1</v>
      </c>
      <c r="I1054" s="201"/>
      <c r="L1054" s="198"/>
      <c r="M1054" s="202"/>
      <c r="N1054" s="203"/>
      <c r="O1054" s="203"/>
      <c r="P1054" s="203"/>
      <c r="Q1054" s="203"/>
      <c r="R1054" s="203"/>
      <c r="S1054" s="203"/>
      <c r="T1054" s="204"/>
      <c r="AT1054" s="199" t="s">
        <v>532</v>
      </c>
      <c r="AU1054" s="199" t="s">
        <v>89</v>
      </c>
      <c r="AV1054" s="14" t="s">
        <v>83</v>
      </c>
      <c r="AW1054" s="14" t="s">
        <v>30</v>
      </c>
      <c r="AX1054" s="14" t="s">
        <v>76</v>
      </c>
      <c r="AY1054" s="199" t="s">
        <v>524</v>
      </c>
    </row>
    <row r="1055" spans="1:65" s="13" customFormat="1">
      <c r="B1055" s="189"/>
      <c r="D1055" s="190" t="s">
        <v>532</v>
      </c>
      <c r="E1055" s="191" t="s">
        <v>1</v>
      </c>
      <c r="F1055" s="192" t="s">
        <v>7163</v>
      </c>
      <c r="H1055" s="193">
        <v>246.93700000000001</v>
      </c>
      <c r="I1055" s="194"/>
      <c r="L1055" s="189"/>
      <c r="M1055" s="195"/>
      <c r="N1055" s="196"/>
      <c r="O1055" s="196"/>
      <c r="P1055" s="196"/>
      <c r="Q1055" s="196"/>
      <c r="R1055" s="196"/>
      <c r="S1055" s="196"/>
      <c r="T1055" s="197"/>
      <c r="AT1055" s="191" t="s">
        <v>532</v>
      </c>
      <c r="AU1055" s="191" t="s">
        <v>89</v>
      </c>
      <c r="AV1055" s="13" t="s">
        <v>89</v>
      </c>
      <c r="AW1055" s="13" t="s">
        <v>30</v>
      </c>
      <c r="AX1055" s="13" t="s">
        <v>76</v>
      </c>
      <c r="AY1055" s="191" t="s">
        <v>524</v>
      </c>
    </row>
    <row r="1056" spans="1:65" s="16" customFormat="1">
      <c r="B1056" s="213"/>
      <c r="D1056" s="190" t="s">
        <v>532</v>
      </c>
      <c r="E1056" s="214" t="s">
        <v>1</v>
      </c>
      <c r="F1056" s="215" t="s">
        <v>590</v>
      </c>
      <c r="H1056" s="216">
        <v>246.93700000000001</v>
      </c>
      <c r="I1056" s="217"/>
      <c r="L1056" s="213"/>
      <c r="M1056" s="218"/>
      <c r="N1056" s="219"/>
      <c r="O1056" s="219"/>
      <c r="P1056" s="219"/>
      <c r="Q1056" s="219"/>
      <c r="R1056" s="219"/>
      <c r="S1056" s="219"/>
      <c r="T1056" s="220"/>
      <c r="AT1056" s="214" t="s">
        <v>532</v>
      </c>
      <c r="AU1056" s="214" t="s">
        <v>89</v>
      </c>
      <c r="AV1056" s="16" t="s">
        <v>530</v>
      </c>
      <c r="AW1056" s="16" t="s">
        <v>30</v>
      </c>
      <c r="AX1056" s="16" t="s">
        <v>83</v>
      </c>
      <c r="AY1056" s="214" t="s">
        <v>524</v>
      </c>
    </row>
    <row r="1057" spans="1:65" s="2" customFormat="1" ht="21.75" customHeight="1">
      <c r="A1057" s="35"/>
      <c r="B1057" s="144"/>
      <c r="C1057" s="176" t="s">
        <v>2149</v>
      </c>
      <c r="D1057" s="176" t="s">
        <v>526</v>
      </c>
      <c r="E1057" s="177" t="s">
        <v>3239</v>
      </c>
      <c r="F1057" s="178" t="s">
        <v>437</v>
      </c>
      <c r="G1057" s="179" t="s">
        <v>529</v>
      </c>
      <c r="H1057" s="180">
        <v>889.76599999999996</v>
      </c>
      <c r="I1057" s="181"/>
      <c r="J1057" s="180">
        <f>ROUND(I1057*H1057,3)</f>
        <v>0</v>
      </c>
      <c r="K1057" s="182"/>
      <c r="L1057" s="36"/>
      <c r="M1057" s="183" t="s">
        <v>1</v>
      </c>
      <c r="N1057" s="184" t="s">
        <v>42</v>
      </c>
      <c r="O1057" s="61"/>
      <c r="P1057" s="185">
        <f>O1057*H1057</f>
        <v>0</v>
      </c>
      <c r="Q1057" s="185">
        <v>0</v>
      </c>
      <c r="R1057" s="185">
        <f>Q1057*H1057</f>
        <v>0</v>
      </c>
      <c r="S1057" s="185">
        <v>0</v>
      </c>
      <c r="T1057" s="186">
        <f>S1057*H1057</f>
        <v>0</v>
      </c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R1057" s="187" t="s">
        <v>644</v>
      </c>
      <c r="AT1057" s="187" t="s">
        <v>526</v>
      </c>
      <c r="AU1057" s="187" t="s">
        <v>89</v>
      </c>
      <c r="AY1057" s="18" t="s">
        <v>524</v>
      </c>
      <c r="BE1057" s="105">
        <f>IF(N1057="základná",J1057,0)</f>
        <v>0</v>
      </c>
      <c r="BF1057" s="105">
        <f>IF(N1057="znížená",J1057,0)</f>
        <v>0</v>
      </c>
      <c r="BG1057" s="105">
        <f>IF(N1057="zákl. prenesená",J1057,0)</f>
        <v>0</v>
      </c>
      <c r="BH1057" s="105">
        <f>IF(N1057="zníž. prenesená",J1057,0)</f>
        <v>0</v>
      </c>
      <c r="BI1057" s="105">
        <f>IF(N1057="nulová",J1057,0)</f>
        <v>0</v>
      </c>
      <c r="BJ1057" s="18" t="s">
        <v>89</v>
      </c>
      <c r="BK1057" s="188">
        <f>ROUND(I1057*H1057,3)</f>
        <v>0</v>
      </c>
      <c r="BL1057" s="18" t="s">
        <v>644</v>
      </c>
      <c r="BM1057" s="187" t="s">
        <v>3240</v>
      </c>
    </row>
    <row r="1058" spans="1:65" s="14" customFormat="1">
      <c r="B1058" s="198"/>
      <c r="D1058" s="190" t="s">
        <v>532</v>
      </c>
      <c r="E1058" s="199" t="s">
        <v>1</v>
      </c>
      <c r="F1058" s="200" t="s">
        <v>7100</v>
      </c>
      <c r="H1058" s="199" t="s">
        <v>1</v>
      </c>
      <c r="I1058" s="201"/>
      <c r="L1058" s="198"/>
      <c r="M1058" s="202"/>
      <c r="N1058" s="203"/>
      <c r="O1058" s="203"/>
      <c r="P1058" s="203"/>
      <c r="Q1058" s="203"/>
      <c r="R1058" s="203"/>
      <c r="S1058" s="203"/>
      <c r="T1058" s="204"/>
      <c r="AT1058" s="199" t="s">
        <v>532</v>
      </c>
      <c r="AU1058" s="199" t="s">
        <v>89</v>
      </c>
      <c r="AV1058" s="14" t="s">
        <v>83</v>
      </c>
      <c r="AW1058" s="14" t="s">
        <v>30</v>
      </c>
      <c r="AX1058" s="14" t="s">
        <v>76</v>
      </c>
      <c r="AY1058" s="199" t="s">
        <v>524</v>
      </c>
    </row>
    <row r="1059" spans="1:65" s="14" customFormat="1">
      <c r="B1059" s="198"/>
      <c r="D1059" s="190" t="s">
        <v>532</v>
      </c>
      <c r="E1059" s="199" t="s">
        <v>1</v>
      </c>
      <c r="F1059" s="200" t="s">
        <v>7101</v>
      </c>
      <c r="H1059" s="199" t="s">
        <v>1</v>
      </c>
      <c r="I1059" s="201"/>
      <c r="L1059" s="198"/>
      <c r="M1059" s="202"/>
      <c r="N1059" s="203"/>
      <c r="O1059" s="203"/>
      <c r="P1059" s="203"/>
      <c r="Q1059" s="203"/>
      <c r="R1059" s="203"/>
      <c r="S1059" s="203"/>
      <c r="T1059" s="204"/>
      <c r="AT1059" s="199" t="s">
        <v>532</v>
      </c>
      <c r="AU1059" s="199" t="s">
        <v>89</v>
      </c>
      <c r="AV1059" s="14" t="s">
        <v>83</v>
      </c>
      <c r="AW1059" s="14" t="s">
        <v>30</v>
      </c>
      <c r="AX1059" s="14" t="s">
        <v>76</v>
      </c>
      <c r="AY1059" s="199" t="s">
        <v>524</v>
      </c>
    </row>
    <row r="1060" spans="1:65" s="13" customFormat="1">
      <c r="B1060" s="189"/>
      <c r="D1060" s="190" t="s">
        <v>532</v>
      </c>
      <c r="E1060" s="191" t="s">
        <v>1</v>
      </c>
      <c r="F1060" s="192" t="s">
        <v>7102</v>
      </c>
      <c r="H1060" s="193">
        <v>647.67100000000005</v>
      </c>
      <c r="I1060" s="194"/>
      <c r="L1060" s="189"/>
      <c r="M1060" s="195"/>
      <c r="N1060" s="196"/>
      <c r="O1060" s="196"/>
      <c r="P1060" s="196"/>
      <c r="Q1060" s="196"/>
      <c r="R1060" s="196"/>
      <c r="S1060" s="196"/>
      <c r="T1060" s="197"/>
      <c r="AT1060" s="191" t="s">
        <v>532</v>
      </c>
      <c r="AU1060" s="191" t="s">
        <v>89</v>
      </c>
      <c r="AV1060" s="13" t="s">
        <v>89</v>
      </c>
      <c r="AW1060" s="13" t="s">
        <v>30</v>
      </c>
      <c r="AX1060" s="13" t="s">
        <v>76</v>
      </c>
      <c r="AY1060" s="191" t="s">
        <v>524</v>
      </c>
    </row>
    <row r="1061" spans="1:65" s="15" customFormat="1">
      <c r="B1061" s="205"/>
      <c r="D1061" s="190" t="s">
        <v>532</v>
      </c>
      <c r="E1061" s="206" t="s">
        <v>6734</v>
      </c>
      <c r="F1061" s="207" t="s">
        <v>589</v>
      </c>
      <c r="H1061" s="208">
        <v>647.67100000000005</v>
      </c>
      <c r="I1061" s="209"/>
      <c r="L1061" s="205"/>
      <c r="M1061" s="210"/>
      <c r="N1061" s="211"/>
      <c r="O1061" s="211"/>
      <c r="P1061" s="211"/>
      <c r="Q1061" s="211"/>
      <c r="R1061" s="211"/>
      <c r="S1061" s="211"/>
      <c r="T1061" s="212"/>
      <c r="AT1061" s="206" t="s">
        <v>532</v>
      </c>
      <c r="AU1061" s="206" t="s">
        <v>89</v>
      </c>
      <c r="AV1061" s="15" t="s">
        <v>537</v>
      </c>
      <c r="AW1061" s="15" t="s">
        <v>30</v>
      </c>
      <c r="AX1061" s="15" t="s">
        <v>76</v>
      </c>
      <c r="AY1061" s="206" t="s">
        <v>524</v>
      </c>
    </row>
    <row r="1062" spans="1:65" s="14" customFormat="1">
      <c r="B1062" s="198"/>
      <c r="D1062" s="190" t="s">
        <v>532</v>
      </c>
      <c r="E1062" s="199" t="s">
        <v>1</v>
      </c>
      <c r="F1062" s="200" t="s">
        <v>7105</v>
      </c>
      <c r="H1062" s="199" t="s">
        <v>1</v>
      </c>
      <c r="I1062" s="201"/>
      <c r="L1062" s="198"/>
      <c r="M1062" s="202"/>
      <c r="N1062" s="203"/>
      <c r="O1062" s="203"/>
      <c r="P1062" s="203"/>
      <c r="Q1062" s="203"/>
      <c r="R1062" s="203"/>
      <c r="S1062" s="203"/>
      <c r="T1062" s="204"/>
      <c r="AT1062" s="199" t="s">
        <v>532</v>
      </c>
      <c r="AU1062" s="199" t="s">
        <v>89</v>
      </c>
      <c r="AV1062" s="14" t="s">
        <v>83</v>
      </c>
      <c r="AW1062" s="14" t="s">
        <v>30</v>
      </c>
      <c r="AX1062" s="14" t="s">
        <v>76</v>
      </c>
      <c r="AY1062" s="199" t="s">
        <v>524</v>
      </c>
    </row>
    <row r="1063" spans="1:65" s="13" customFormat="1">
      <c r="B1063" s="189"/>
      <c r="D1063" s="190" t="s">
        <v>532</v>
      </c>
      <c r="E1063" s="191" t="s">
        <v>1</v>
      </c>
      <c r="F1063" s="192" t="s">
        <v>7106</v>
      </c>
      <c r="H1063" s="193">
        <v>242.095</v>
      </c>
      <c r="I1063" s="194"/>
      <c r="L1063" s="189"/>
      <c r="M1063" s="195"/>
      <c r="N1063" s="196"/>
      <c r="O1063" s="196"/>
      <c r="P1063" s="196"/>
      <c r="Q1063" s="196"/>
      <c r="R1063" s="196"/>
      <c r="S1063" s="196"/>
      <c r="T1063" s="197"/>
      <c r="AT1063" s="191" t="s">
        <v>532</v>
      </c>
      <c r="AU1063" s="191" t="s">
        <v>89</v>
      </c>
      <c r="AV1063" s="13" t="s">
        <v>89</v>
      </c>
      <c r="AW1063" s="13" t="s">
        <v>30</v>
      </c>
      <c r="AX1063" s="13" t="s">
        <v>76</v>
      </c>
      <c r="AY1063" s="191" t="s">
        <v>524</v>
      </c>
    </row>
    <row r="1064" spans="1:65" s="15" customFormat="1">
      <c r="B1064" s="205"/>
      <c r="D1064" s="190" t="s">
        <v>532</v>
      </c>
      <c r="E1064" s="206" t="s">
        <v>6736</v>
      </c>
      <c r="F1064" s="207" t="s">
        <v>589</v>
      </c>
      <c r="H1064" s="208">
        <v>242.095</v>
      </c>
      <c r="I1064" s="209"/>
      <c r="L1064" s="205"/>
      <c r="M1064" s="210"/>
      <c r="N1064" s="211"/>
      <c r="O1064" s="211"/>
      <c r="P1064" s="211"/>
      <c r="Q1064" s="211"/>
      <c r="R1064" s="211"/>
      <c r="S1064" s="211"/>
      <c r="T1064" s="212"/>
      <c r="AT1064" s="206" t="s">
        <v>532</v>
      </c>
      <c r="AU1064" s="206" t="s">
        <v>89</v>
      </c>
      <c r="AV1064" s="15" t="s">
        <v>537</v>
      </c>
      <c r="AW1064" s="15" t="s">
        <v>30</v>
      </c>
      <c r="AX1064" s="15" t="s">
        <v>76</v>
      </c>
      <c r="AY1064" s="206" t="s">
        <v>524</v>
      </c>
    </row>
    <row r="1065" spans="1:65" s="16" customFormat="1">
      <c r="B1065" s="213"/>
      <c r="D1065" s="190" t="s">
        <v>532</v>
      </c>
      <c r="E1065" s="214" t="s">
        <v>1</v>
      </c>
      <c r="F1065" s="215" t="s">
        <v>590</v>
      </c>
      <c r="H1065" s="216">
        <v>889.76599999999996</v>
      </c>
      <c r="I1065" s="217"/>
      <c r="L1065" s="213"/>
      <c r="M1065" s="218"/>
      <c r="N1065" s="219"/>
      <c r="O1065" s="219"/>
      <c r="P1065" s="219"/>
      <c r="Q1065" s="219"/>
      <c r="R1065" s="219"/>
      <c r="S1065" s="219"/>
      <c r="T1065" s="220"/>
      <c r="AT1065" s="214" t="s">
        <v>532</v>
      </c>
      <c r="AU1065" s="214" t="s">
        <v>89</v>
      </c>
      <c r="AV1065" s="16" t="s">
        <v>530</v>
      </c>
      <c r="AW1065" s="16" t="s">
        <v>30</v>
      </c>
      <c r="AX1065" s="16" t="s">
        <v>83</v>
      </c>
      <c r="AY1065" s="214" t="s">
        <v>524</v>
      </c>
    </row>
    <row r="1066" spans="1:65" s="2" customFormat="1" ht="21.75" customHeight="1">
      <c r="A1066" s="35"/>
      <c r="B1066" s="144"/>
      <c r="C1066" s="264" t="s">
        <v>2201</v>
      </c>
      <c r="D1066" s="264" t="s">
        <v>697</v>
      </c>
      <c r="E1066" s="265" t="s">
        <v>7164</v>
      </c>
      <c r="F1066" s="266" t="s">
        <v>7165</v>
      </c>
      <c r="G1066" s="267" t="s">
        <v>529</v>
      </c>
      <c r="H1066" s="268">
        <v>907.56100000000004</v>
      </c>
      <c r="I1066" s="268"/>
      <c r="J1066" s="268">
        <f>ROUND(I1066*H1066,3)</f>
        <v>0</v>
      </c>
      <c r="K1066" s="227"/>
      <c r="L1066" s="228"/>
      <c r="M1066" s="229" t="s">
        <v>1</v>
      </c>
      <c r="N1066" s="230" t="s">
        <v>42</v>
      </c>
      <c r="O1066" s="61"/>
      <c r="P1066" s="185">
        <f>O1066*H1066</f>
        <v>0</v>
      </c>
      <c r="Q1066" s="185">
        <v>1.9499999999999999E-3</v>
      </c>
      <c r="R1066" s="185">
        <f>Q1066*H1066</f>
        <v>1.7697439500000001</v>
      </c>
      <c r="S1066" s="185">
        <v>0</v>
      </c>
      <c r="T1066" s="186">
        <f>S1066*H1066</f>
        <v>0</v>
      </c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R1066" s="187" t="s">
        <v>732</v>
      </c>
      <c r="AT1066" s="187" t="s">
        <v>697</v>
      </c>
      <c r="AU1066" s="187" t="s">
        <v>89</v>
      </c>
      <c r="AY1066" s="18" t="s">
        <v>524</v>
      </c>
      <c r="BE1066" s="105">
        <f>IF(N1066="základná",J1066,0)</f>
        <v>0</v>
      </c>
      <c r="BF1066" s="105">
        <f>IF(N1066="znížená",J1066,0)</f>
        <v>0</v>
      </c>
      <c r="BG1066" s="105">
        <f>IF(N1066="zákl. prenesená",J1066,0)</f>
        <v>0</v>
      </c>
      <c r="BH1066" s="105">
        <f>IF(N1066="zníž. prenesená",J1066,0)</f>
        <v>0</v>
      </c>
      <c r="BI1066" s="105">
        <f>IF(N1066="nulová",J1066,0)</f>
        <v>0</v>
      </c>
      <c r="BJ1066" s="18" t="s">
        <v>89</v>
      </c>
      <c r="BK1066" s="188">
        <f>ROUND(I1066*H1066,3)</f>
        <v>0</v>
      </c>
      <c r="BL1066" s="18" t="s">
        <v>644</v>
      </c>
      <c r="BM1066" s="187" t="s">
        <v>7166</v>
      </c>
    </row>
    <row r="1067" spans="1:65" s="2" customFormat="1" ht="19.2">
      <c r="A1067" s="35"/>
      <c r="B1067" s="36"/>
      <c r="C1067" s="35"/>
      <c r="D1067" s="190" t="s">
        <v>3212</v>
      </c>
      <c r="E1067" s="35"/>
      <c r="F1067" s="231" t="s">
        <v>3213</v>
      </c>
      <c r="G1067" s="35"/>
      <c r="H1067" s="35"/>
      <c r="I1067" s="145"/>
      <c r="J1067" s="35"/>
      <c r="K1067" s="35"/>
      <c r="L1067" s="36"/>
      <c r="M1067" s="232"/>
      <c r="N1067" s="233"/>
      <c r="O1067" s="61"/>
      <c r="P1067" s="61"/>
      <c r="Q1067" s="61"/>
      <c r="R1067" s="61"/>
      <c r="S1067" s="61"/>
      <c r="T1067" s="62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T1067" s="18" t="s">
        <v>3212</v>
      </c>
      <c r="AU1067" s="18" t="s">
        <v>89</v>
      </c>
    </row>
    <row r="1068" spans="1:65" s="13" customFormat="1">
      <c r="B1068" s="189"/>
      <c r="D1068" s="190" t="s">
        <v>532</v>
      </c>
      <c r="E1068" s="191" t="s">
        <v>1</v>
      </c>
      <c r="F1068" s="192" t="s">
        <v>7154</v>
      </c>
      <c r="H1068" s="193">
        <v>889.76599999999996</v>
      </c>
      <c r="I1068" s="194"/>
      <c r="L1068" s="189"/>
      <c r="M1068" s="195"/>
      <c r="N1068" s="196"/>
      <c r="O1068" s="196"/>
      <c r="P1068" s="196"/>
      <c r="Q1068" s="196"/>
      <c r="R1068" s="196"/>
      <c r="S1068" s="196"/>
      <c r="T1068" s="197"/>
      <c r="AT1068" s="191" t="s">
        <v>532</v>
      </c>
      <c r="AU1068" s="191" t="s">
        <v>89</v>
      </c>
      <c r="AV1068" s="13" t="s">
        <v>89</v>
      </c>
      <c r="AW1068" s="13" t="s">
        <v>30</v>
      </c>
      <c r="AX1068" s="13" t="s">
        <v>83</v>
      </c>
      <c r="AY1068" s="191" t="s">
        <v>524</v>
      </c>
    </row>
    <row r="1069" spans="1:65" s="13" customFormat="1">
      <c r="B1069" s="189"/>
      <c r="D1069" s="190" t="s">
        <v>532</v>
      </c>
      <c r="F1069" s="192" t="s">
        <v>7167</v>
      </c>
      <c r="H1069" s="193">
        <v>907.56100000000004</v>
      </c>
      <c r="I1069" s="194"/>
      <c r="L1069" s="189"/>
      <c r="M1069" s="195"/>
      <c r="N1069" s="196"/>
      <c r="O1069" s="196"/>
      <c r="P1069" s="196"/>
      <c r="Q1069" s="196"/>
      <c r="R1069" s="196"/>
      <c r="S1069" s="196"/>
      <c r="T1069" s="197"/>
      <c r="AT1069" s="191" t="s">
        <v>532</v>
      </c>
      <c r="AU1069" s="191" t="s">
        <v>89</v>
      </c>
      <c r="AV1069" s="13" t="s">
        <v>89</v>
      </c>
      <c r="AW1069" s="13" t="s">
        <v>3</v>
      </c>
      <c r="AX1069" s="13" t="s">
        <v>83</v>
      </c>
      <c r="AY1069" s="191" t="s">
        <v>524</v>
      </c>
    </row>
    <row r="1070" spans="1:65" s="2" customFormat="1" ht="21.75" customHeight="1">
      <c r="A1070" s="35"/>
      <c r="B1070" s="144"/>
      <c r="C1070" s="264" t="s">
        <v>2212</v>
      </c>
      <c r="D1070" s="264" t="s">
        <v>697</v>
      </c>
      <c r="E1070" s="265" t="s">
        <v>7168</v>
      </c>
      <c r="F1070" s="266" t="s">
        <v>7169</v>
      </c>
      <c r="G1070" s="267" t="s">
        <v>529</v>
      </c>
      <c r="H1070" s="268">
        <v>660.62400000000002</v>
      </c>
      <c r="I1070" s="268"/>
      <c r="J1070" s="268">
        <f>ROUND(I1070*H1070,3)</f>
        <v>0</v>
      </c>
      <c r="K1070" s="227"/>
      <c r="L1070" s="228"/>
      <c r="M1070" s="229" t="s">
        <v>1</v>
      </c>
      <c r="N1070" s="230" t="s">
        <v>42</v>
      </c>
      <c r="O1070" s="61"/>
      <c r="P1070" s="185">
        <f>O1070*H1070</f>
        <v>0</v>
      </c>
      <c r="Q1070" s="185">
        <v>3.1199999999999999E-3</v>
      </c>
      <c r="R1070" s="185">
        <f>Q1070*H1070</f>
        <v>2.0611468799999999</v>
      </c>
      <c r="S1070" s="185">
        <v>0</v>
      </c>
      <c r="T1070" s="186">
        <f>S1070*H1070</f>
        <v>0</v>
      </c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R1070" s="187" t="s">
        <v>732</v>
      </c>
      <c r="AT1070" s="187" t="s">
        <v>697</v>
      </c>
      <c r="AU1070" s="187" t="s">
        <v>89</v>
      </c>
      <c r="AY1070" s="18" t="s">
        <v>524</v>
      </c>
      <c r="BE1070" s="105">
        <f>IF(N1070="základná",J1070,0)</f>
        <v>0</v>
      </c>
      <c r="BF1070" s="105">
        <f>IF(N1070="znížená",J1070,0)</f>
        <v>0</v>
      </c>
      <c r="BG1070" s="105">
        <f>IF(N1070="zákl. prenesená",J1070,0)</f>
        <v>0</v>
      </c>
      <c r="BH1070" s="105">
        <f>IF(N1070="zníž. prenesená",J1070,0)</f>
        <v>0</v>
      </c>
      <c r="BI1070" s="105">
        <f>IF(N1070="nulová",J1070,0)</f>
        <v>0</v>
      </c>
      <c r="BJ1070" s="18" t="s">
        <v>89</v>
      </c>
      <c r="BK1070" s="188">
        <f>ROUND(I1070*H1070,3)</f>
        <v>0</v>
      </c>
      <c r="BL1070" s="18" t="s">
        <v>644</v>
      </c>
      <c r="BM1070" s="187" t="s">
        <v>7170</v>
      </c>
    </row>
    <row r="1071" spans="1:65" s="2" customFormat="1" ht="19.2">
      <c r="A1071" s="35"/>
      <c r="B1071" s="36"/>
      <c r="C1071" s="35"/>
      <c r="D1071" s="190" t="s">
        <v>3212</v>
      </c>
      <c r="E1071" s="35"/>
      <c r="F1071" s="231" t="s">
        <v>3213</v>
      </c>
      <c r="G1071" s="35"/>
      <c r="H1071" s="35"/>
      <c r="I1071" s="145"/>
      <c r="J1071" s="35"/>
      <c r="K1071" s="35"/>
      <c r="L1071" s="36"/>
      <c r="M1071" s="232"/>
      <c r="N1071" s="233"/>
      <c r="O1071" s="61"/>
      <c r="P1071" s="61"/>
      <c r="Q1071" s="61"/>
      <c r="R1071" s="61"/>
      <c r="S1071" s="61"/>
      <c r="T1071" s="62"/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T1071" s="18" t="s">
        <v>3212</v>
      </c>
      <c r="AU1071" s="18" t="s">
        <v>89</v>
      </c>
    </row>
    <row r="1072" spans="1:65" s="13" customFormat="1">
      <c r="B1072" s="189"/>
      <c r="D1072" s="190" t="s">
        <v>532</v>
      </c>
      <c r="E1072" s="191" t="s">
        <v>1</v>
      </c>
      <c r="F1072" s="192" t="s">
        <v>6734</v>
      </c>
      <c r="H1072" s="193">
        <v>647.67100000000005</v>
      </c>
      <c r="I1072" s="194"/>
      <c r="L1072" s="189"/>
      <c r="M1072" s="195"/>
      <c r="N1072" s="196"/>
      <c r="O1072" s="196"/>
      <c r="P1072" s="196"/>
      <c r="Q1072" s="196"/>
      <c r="R1072" s="196"/>
      <c r="S1072" s="196"/>
      <c r="T1072" s="197"/>
      <c r="AT1072" s="191" t="s">
        <v>532</v>
      </c>
      <c r="AU1072" s="191" t="s">
        <v>89</v>
      </c>
      <c r="AV1072" s="13" t="s">
        <v>89</v>
      </c>
      <c r="AW1072" s="13" t="s">
        <v>30</v>
      </c>
      <c r="AX1072" s="13" t="s">
        <v>83</v>
      </c>
      <c r="AY1072" s="191" t="s">
        <v>524</v>
      </c>
    </row>
    <row r="1073" spans="1:65" s="13" customFormat="1">
      <c r="B1073" s="189"/>
      <c r="D1073" s="190" t="s">
        <v>532</v>
      </c>
      <c r="F1073" s="192" t="s">
        <v>7171</v>
      </c>
      <c r="H1073" s="193">
        <v>660.62400000000002</v>
      </c>
      <c r="I1073" s="194"/>
      <c r="L1073" s="189"/>
      <c r="M1073" s="195"/>
      <c r="N1073" s="196"/>
      <c r="O1073" s="196"/>
      <c r="P1073" s="196"/>
      <c r="Q1073" s="196"/>
      <c r="R1073" s="196"/>
      <c r="S1073" s="196"/>
      <c r="T1073" s="197"/>
      <c r="AT1073" s="191" t="s">
        <v>532</v>
      </c>
      <c r="AU1073" s="191" t="s">
        <v>89</v>
      </c>
      <c r="AV1073" s="13" t="s">
        <v>89</v>
      </c>
      <c r="AW1073" s="13" t="s">
        <v>3</v>
      </c>
      <c r="AX1073" s="13" t="s">
        <v>83</v>
      </c>
      <c r="AY1073" s="191" t="s">
        <v>524</v>
      </c>
    </row>
    <row r="1074" spans="1:65" s="2" customFormat="1" ht="21.75" customHeight="1">
      <c r="A1074" s="35"/>
      <c r="B1074" s="144"/>
      <c r="C1074" s="264" t="s">
        <v>2221</v>
      </c>
      <c r="D1074" s="264" t="s">
        <v>697</v>
      </c>
      <c r="E1074" s="265" t="s">
        <v>7172</v>
      </c>
      <c r="F1074" s="266" t="s">
        <v>7173</v>
      </c>
      <c r="G1074" s="267" t="s">
        <v>529</v>
      </c>
      <c r="H1074" s="268">
        <v>246.93700000000001</v>
      </c>
      <c r="I1074" s="268"/>
      <c r="J1074" s="268">
        <f>ROUND(I1074*H1074,3)</f>
        <v>0</v>
      </c>
      <c r="K1074" s="227"/>
      <c r="L1074" s="228"/>
      <c r="M1074" s="229" t="s">
        <v>1</v>
      </c>
      <c r="N1074" s="230" t="s">
        <v>42</v>
      </c>
      <c r="O1074" s="61"/>
      <c r="P1074" s="185">
        <f>O1074*H1074</f>
        <v>0</v>
      </c>
      <c r="Q1074" s="185">
        <v>1.56E-3</v>
      </c>
      <c r="R1074" s="185">
        <f>Q1074*H1074</f>
        <v>0.38522171999999999</v>
      </c>
      <c r="S1074" s="185">
        <v>0</v>
      </c>
      <c r="T1074" s="186">
        <f>S1074*H1074</f>
        <v>0</v>
      </c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R1074" s="187" t="s">
        <v>732</v>
      </c>
      <c r="AT1074" s="187" t="s">
        <v>697</v>
      </c>
      <c r="AU1074" s="187" t="s">
        <v>89</v>
      </c>
      <c r="AY1074" s="18" t="s">
        <v>524</v>
      </c>
      <c r="BE1074" s="105">
        <f>IF(N1074="základná",J1074,0)</f>
        <v>0</v>
      </c>
      <c r="BF1074" s="105">
        <f>IF(N1074="znížená",J1074,0)</f>
        <v>0</v>
      </c>
      <c r="BG1074" s="105">
        <f>IF(N1074="zákl. prenesená",J1074,0)</f>
        <v>0</v>
      </c>
      <c r="BH1074" s="105">
        <f>IF(N1074="zníž. prenesená",J1074,0)</f>
        <v>0</v>
      </c>
      <c r="BI1074" s="105">
        <f>IF(N1074="nulová",J1074,0)</f>
        <v>0</v>
      </c>
      <c r="BJ1074" s="18" t="s">
        <v>89</v>
      </c>
      <c r="BK1074" s="188">
        <f>ROUND(I1074*H1074,3)</f>
        <v>0</v>
      </c>
      <c r="BL1074" s="18" t="s">
        <v>644</v>
      </c>
      <c r="BM1074" s="187" t="s">
        <v>7174</v>
      </c>
    </row>
    <row r="1075" spans="1:65" s="2" customFormat="1" ht="19.2">
      <c r="A1075" s="35"/>
      <c r="B1075" s="36"/>
      <c r="C1075" s="35"/>
      <c r="D1075" s="190" t="s">
        <v>3212</v>
      </c>
      <c r="E1075" s="35"/>
      <c r="F1075" s="231" t="s">
        <v>3213</v>
      </c>
      <c r="G1075" s="35"/>
      <c r="H1075" s="35"/>
      <c r="I1075" s="145"/>
      <c r="J1075" s="35"/>
      <c r="K1075" s="35"/>
      <c r="L1075" s="36"/>
      <c r="M1075" s="232"/>
      <c r="N1075" s="233"/>
      <c r="O1075" s="61"/>
      <c r="P1075" s="61"/>
      <c r="Q1075" s="61"/>
      <c r="R1075" s="61"/>
      <c r="S1075" s="61"/>
      <c r="T1075" s="62"/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35"/>
      <c r="AE1075" s="35"/>
      <c r="AT1075" s="18" t="s">
        <v>3212</v>
      </c>
      <c r="AU1075" s="18" t="s">
        <v>89</v>
      </c>
    </row>
    <row r="1076" spans="1:65" s="13" customFormat="1">
      <c r="B1076" s="189"/>
      <c r="D1076" s="190" t="s">
        <v>532</v>
      </c>
      <c r="E1076" s="191" t="s">
        <v>1</v>
      </c>
      <c r="F1076" s="192" t="s">
        <v>7175</v>
      </c>
      <c r="H1076" s="193">
        <v>246.93700000000001</v>
      </c>
      <c r="I1076" s="194"/>
      <c r="L1076" s="189"/>
      <c r="M1076" s="195"/>
      <c r="N1076" s="196"/>
      <c r="O1076" s="196"/>
      <c r="P1076" s="196"/>
      <c r="Q1076" s="196"/>
      <c r="R1076" s="196"/>
      <c r="S1076" s="196"/>
      <c r="T1076" s="197"/>
      <c r="AT1076" s="191" t="s">
        <v>532</v>
      </c>
      <c r="AU1076" s="191" t="s">
        <v>89</v>
      </c>
      <c r="AV1076" s="13" t="s">
        <v>89</v>
      </c>
      <c r="AW1076" s="13" t="s">
        <v>30</v>
      </c>
      <c r="AX1076" s="13" t="s">
        <v>83</v>
      </c>
      <c r="AY1076" s="191" t="s">
        <v>524</v>
      </c>
    </row>
    <row r="1077" spans="1:65" s="2" customFormat="1" ht="21.75" customHeight="1">
      <c r="A1077" s="35"/>
      <c r="B1077" s="144"/>
      <c r="C1077" s="176" t="s">
        <v>2232</v>
      </c>
      <c r="D1077" s="176" t="s">
        <v>526</v>
      </c>
      <c r="E1077" s="177" t="s">
        <v>3260</v>
      </c>
      <c r="F1077" s="178" t="s">
        <v>3261</v>
      </c>
      <c r="G1077" s="179" t="s">
        <v>2954</v>
      </c>
      <c r="H1077" s="181"/>
      <c r="I1077" s="181"/>
      <c r="J1077" s="180">
        <f>ROUND(I1077*H1077,3)</f>
        <v>0</v>
      </c>
      <c r="K1077" s="182"/>
      <c r="L1077" s="36"/>
      <c r="M1077" s="183" t="s">
        <v>1</v>
      </c>
      <c r="N1077" s="184" t="s">
        <v>42</v>
      </c>
      <c r="O1077" s="61"/>
      <c r="P1077" s="185">
        <f>O1077*H1077</f>
        <v>0</v>
      </c>
      <c r="Q1077" s="185">
        <v>0</v>
      </c>
      <c r="R1077" s="185">
        <f>Q1077*H1077</f>
        <v>0</v>
      </c>
      <c r="S1077" s="185">
        <v>0</v>
      </c>
      <c r="T1077" s="186">
        <f>S1077*H1077</f>
        <v>0</v>
      </c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R1077" s="187" t="s">
        <v>644</v>
      </c>
      <c r="AT1077" s="187" t="s">
        <v>526</v>
      </c>
      <c r="AU1077" s="187" t="s">
        <v>89</v>
      </c>
      <c r="AY1077" s="18" t="s">
        <v>524</v>
      </c>
      <c r="BE1077" s="105">
        <f>IF(N1077="základná",J1077,0)</f>
        <v>0</v>
      </c>
      <c r="BF1077" s="105">
        <f>IF(N1077="znížená",J1077,0)</f>
        <v>0</v>
      </c>
      <c r="BG1077" s="105">
        <f>IF(N1077="zákl. prenesená",J1077,0)</f>
        <v>0</v>
      </c>
      <c r="BH1077" s="105">
        <f>IF(N1077="zníž. prenesená",J1077,0)</f>
        <v>0</v>
      </c>
      <c r="BI1077" s="105">
        <f>IF(N1077="nulová",J1077,0)</f>
        <v>0</v>
      </c>
      <c r="BJ1077" s="18" t="s">
        <v>89</v>
      </c>
      <c r="BK1077" s="188">
        <f>ROUND(I1077*H1077,3)</f>
        <v>0</v>
      </c>
      <c r="BL1077" s="18" t="s">
        <v>644</v>
      </c>
      <c r="BM1077" s="187" t="s">
        <v>3262</v>
      </c>
    </row>
    <row r="1078" spans="1:65" s="12" customFormat="1" ht="22.95" customHeight="1">
      <c r="B1078" s="163"/>
      <c r="D1078" s="164" t="s">
        <v>75</v>
      </c>
      <c r="E1078" s="174" t="s">
        <v>3263</v>
      </c>
      <c r="F1078" s="174" t="s">
        <v>3264</v>
      </c>
      <c r="I1078" s="166"/>
      <c r="J1078" s="175">
        <f>BK1078</f>
        <v>0</v>
      </c>
      <c r="L1078" s="163"/>
      <c r="M1078" s="168"/>
      <c r="N1078" s="169"/>
      <c r="O1078" s="169"/>
      <c r="P1078" s="170">
        <f>SUM(P1079:P1086)</f>
        <v>0</v>
      </c>
      <c r="Q1078" s="169"/>
      <c r="R1078" s="170">
        <f>SUM(R1079:R1086)</f>
        <v>8.5279999999999995E-2</v>
      </c>
      <c r="S1078" s="169"/>
      <c r="T1078" s="171">
        <f>SUM(T1079:T1086)</f>
        <v>0</v>
      </c>
      <c r="AR1078" s="164" t="s">
        <v>89</v>
      </c>
      <c r="AT1078" s="172" t="s">
        <v>75</v>
      </c>
      <c r="AU1078" s="172" t="s">
        <v>83</v>
      </c>
      <c r="AY1078" s="164" t="s">
        <v>524</v>
      </c>
      <c r="BK1078" s="173">
        <f>SUM(BK1079:BK1086)</f>
        <v>0</v>
      </c>
    </row>
    <row r="1079" spans="1:65" s="2" customFormat="1" ht="21.75" customHeight="1">
      <c r="A1079" s="35"/>
      <c r="B1079" s="144"/>
      <c r="C1079" s="176" t="s">
        <v>2242</v>
      </c>
      <c r="D1079" s="176" t="s">
        <v>526</v>
      </c>
      <c r="E1079" s="177" t="s">
        <v>3266</v>
      </c>
      <c r="F1079" s="178" t="s">
        <v>3267</v>
      </c>
      <c r="G1079" s="179" t="s">
        <v>879</v>
      </c>
      <c r="H1079" s="180">
        <v>4</v>
      </c>
      <c r="I1079" s="181"/>
      <c r="J1079" s="180">
        <f>ROUND(I1079*H1079,3)</f>
        <v>0</v>
      </c>
      <c r="K1079" s="182"/>
      <c r="L1079" s="36"/>
      <c r="M1079" s="183" t="s">
        <v>1</v>
      </c>
      <c r="N1079" s="184" t="s">
        <v>42</v>
      </c>
      <c r="O1079" s="61"/>
      <c r="P1079" s="185">
        <f>O1079*H1079</f>
        <v>0</v>
      </c>
      <c r="Q1079" s="185">
        <v>0</v>
      </c>
      <c r="R1079" s="185">
        <f>Q1079*H1079</f>
        <v>0</v>
      </c>
      <c r="S1079" s="185">
        <v>0</v>
      </c>
      <c r="T1079" s="186">
        <f>S1079*H1079</f>
        <v>0</v>
      </c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R1079" s="187" t="s">
        <v>644</v>
      </c>
      <c r="AT1079" s="187" t="s">
        <v>526</v>
      </c>
      <c r="AU1079" s="187" t="s">
        <v>89</v>
      </c>
      <c r="AY1079" s="18" t="s">
        <v>524</v>
      </c>
      <c r="BE1079" s="105">
        <f>IF(N1079="základná",J1079,0)</f>
        <v>0</v>
      </c>
      <c r="BF1079" s="105">
        <f>IF(N1079="znížená",J1079,0)</f>
        <v>0</v>
      </c>
      <c r="BG1079" s="105">
        <f>IF(N1079="zákl. prenesená",J1079,0)</f>
        <v>0</v>
      </c>
      <c r="BH1079" s="105">
        <f>IF(N1079="zníž. prenesená",J1079,0)</f>
        <v>0</v>
      </c>
      <c r="BI1079" s="105">
        <f>IF(N1079="nulová",J1079,0)</f>
        <v>0</v>
      </c>
      <c r="BJ1079" s="18" t="s">
        <v>89</v>
      </c>
      <c r="BK1079" s="188">
        <f>ROUND(I1079*H1079,3)</f>
        <v>0</v>
      </c>
      <c r="BL1079" s="18" t="s">
        <v>644</v>
      </c>
      <c r="BM1079" s="187" t="s">
        <v>3268</v>
      </c>
    </row>
    <row r="1080" spans="1:65" s="13" customFormat="1">
      <c r="B1080" s="189"/>
      <c r="D1080" s="190" t="s">
        <v>532</v>
      </c>
      <c r="E1080" s="191" t="s">
        <v>1</v>
      </c>
      <c r="F1080" s="192" t="s">
        <v>7176</v>
      </c>
      <c r="H1080" s="193">
        <v>4</v>
      </c>
      <c r="I1080" s="194"/>
      <c r="L1080" s="189"/>
      <c r="M1080" s="195"/>
      <c r="N1080" s="196"/>
      <c r="O1080" s="196"/>
      <c r="P1080" s="196"/>
      <c r="Q1080" s="196"/>
      <c r="R1080" s="196"/>
      <c r="S1080" s="196"/>
      <c r="T1080" s="197"/>
      <c r="AT1080" s="191" t="s">
        <v>532</v>
      </c>
      <c r="AU1080" s="191" t="s">
        <v>89</v>
      </c>
      <c r="AV1080" s="13" t="s">
        <v>89</v>
      </c>
      <c r="AW1080" s="13" t="s">
        <v>30</v>
      </c>
      <c r="AX1080" s="13" t="s">
        <v>76</v>
      </c>
      <c r="AY1080" s="191" t="s">
        <v>524</v>
      </c>
    </row>
    <row r="1081" spans="1:65" s="16" customFormat="1">
      <c r="B1081" s="213"/>
      <c r="D1081" s="190" t="s">
        <v>532</v>
      </c>
      <c r="E1081" s="214" t="s">
        <v>1</v>
      </c>
      <c r="F1081" s="215" t="s">
        <v>590</v>
      </c>
      <c r="H1081" s="216">
        <v>4</v>
      </c>
      <c r="I1081" s="217"/>
      <c r="L1081" s="213"/>
      <c r="M1081" s="218"/>
      <c r="N1081" s="219"/>
      <c r="O1081" s="219"/>
      <c r="P1081" s="219"/>
      <c r="Q1081" s="219"/>
      <c r="R1081" s="219"/>
      <c r="S1081" s="219"/>
      <c r="T1081" s="220"/>
      <c r="AT1081" s="214" t="s">
        <v>532</v>
      </c>
      <c r="AU1081" s="214" t="s">
        <v>89</v>
      </c>
      <c r="AV1081" s="16" t="s">
        <v>530</v>
      </c>
      <c r="AW1081" s="16" t="s">
        <v>30</v>
      </c>
      <c r="AX1081" s="16" t="s">
        <v>83</v>
      </c>
      <c r="AY1081" s="214" t="s">
        <v>524</v>
      </c>
    </row>
    <row r="1082" spans="1:65" s="2" customFormat="1" ht="21.75" customHeight="1">
      <c r="A1082" s="35"/>
      <c r="B1082" s="144"/>
      <c r="C1082" s="221" t="s">
        <v>2251</v>
      </c>
      <c r="D1082" s="221" t="s">
        <v>697</v>
      </c>
      <c r="E1082" s="222" t="s">
        <v>3271</v>
      </c>
      <c r="F1082" s="223" t="s">
        <v>3272</v>
      </c>
      <c r="G1082" s="224" t="s">
        <v>879</v>
      </c>
      <c r="H1082" s="225">
        <v>4</v>
      </c>
      <c r="I1082" s="226"/>
      <c r="J1082" s="225">
        <f>ROUND(I1082*H1082,3)</f>
        <v>0</v>
      </c>
      <c r="K1082" s="227"/>
      <c r="L1082" s="228"/>
      <c r="M1082" s="229" t="s">
        <v>1</v>
      </c>
      <c r="N1082" s="230" t="s">
        <v>42</v>
      </c>
      <c r="O1082" s="61"/>
      <c r="P1082" s="185">
        <f>O1082*H1082</f>
        <v>0</v>
      </c>
      <c r="Q1082" s="185">
        <v>2.1319999999999999E-2</v>
      </c>
      <c r="R1082" s="185">
        <f>Q1082*H1082</f>
        <v>8.5279999999999995E-2</v>
      </c>
      <c r="S1082" s="185">
        <v>0</v>
      </c>
      <c r="T1082" s="186">
        <f>S1082*H1082</f>
        <v>0</v>
      </c>
      <c r="U1082" s="35"/>
      <c r="V1082" s="35"/>
      <c r="W1082" s="35"/>
      <c r="X1082" s="35"/>
      <c r="Y1082" s="35"/>
      <c r="Z1082" s="35"/>
      <c r="AA1082" s="35"/>
      <c r="AB1082" s="35"/>
      <c r="AC1082" s="35"/>
      <c r="AD1082" s="35"/>
      <c r="AE1082" s="35"/>
      <c r="AR1082" s="187" t="s">
        <v>732</v>
      </c>
      <c r="AT1082" s="187" t="s">
        <v>697</v>
      </c>
      <c r="AU1082" s="187" t="s">
        <v>89</v>
      </c>
      <c r="AY1082" s="18" t="s">
        <v>524</v>
      </c>
      <c r="BE1082" s="105">
        <f>IF(N1082="základná",J1082,0)</f>
        <v>0</v>
      </c>
      <c r="BF1082" s="105">
        <f>IF(N1082="znížená",J1082,0)</f>
        <v>0</v>
      </c>
      <c r="BG1082" s="105">
        <f>IF(N1082="zákl. prenesená",J1082,0)</f>
        <v>0</v>
      </c>
      <c r="BH1082" s="105">
        <f>IF(N1082="zníž. prenesená",J1082,0)</f>
        <v>0</v>
      </c>
      <c r="BI1082" s="105">
        <f>IF(N1082="nulová",J1082,0)</f>
        <v>0</v>
      </c>
      <c r="BJ1082" s="18" t="s">
        <v>89</v>
      </c>
      <c r="BK1082" s="188">
        <f>ROUND(I1082*H1082,3)</f>
        <v>0</v>
      </c>
      <c r="BL1082" s="18" t="s">
        <v>644</v>
      </c>
      <c r="BM1082" s="187" t="s">
        <v>3273</v>
      </c>
    </row>
    <row r="1083" spans="1:65" s="2" customFormat="1" ht="38.4">
      <c r="A1083" s="35"/>
      <c r="B1083" s="36"/>
      <c r="C1083" s="35"/>
      <c r="D1083" s="190" t="s">
        <v>3212</v>
      </c>
      <c r="E1083" s="35"/>
      <c r="F1083" s="231" t="s">
        <v>3274</v>
      </c>
      <c r="G1083" s="35"/>
      <c r="H1083" s="35"/>
      <c r="I1083" s="145"/>
      <c r="J1083" s="35"/>
      <c r="K1083" s="35"/>
      <c r="L1083" s="36"/>
      <c r="M1083" s="232"/>
      <c r="N1083" s="233"/>
      <c r="O1083" s="61"/>
      <c r="P1083" s="61"/>
      <c r="Q1083" s="61"/>
      <c r="R1083" s="61"/>
      <c r="S1083" s="61"/>
      <c r="T1083" s="62"/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T1083" s="18" t="s">
        <v>3212</v>
      </c>
      <c r="AU1083" s="18" t="s">
        <v>89</v>
      </c>
    </row>
    <row r="1084" spans="1:65" s="13" customFormat="1">
      <c r="B1084" s="189"/>
      <c r="D1084" s="190" t="s">
        <v>532</v>
      </c>
      <c r="E1084" s="191" t="s">
        <v>1</v>
      </c>
      <c r="F1084" s="192" t="s">
        <v>7176</v>
      </c>
      <c r="H1084" s="193">
        <v>4</v>
      </c>
      <c r="I1084" s="194"/>
      <c r="L1084" s="189"/>
      <c r="M1084" s="195"/>
      <c r="N1084" s="196"/>
      <c r="O1084" s="196"/>
      <c r="P1084" s="196"/>
      <c r="Q1084" s="196"/>
      <c r="R1084" s="196"/>
      <c r="S1084" s="196"/>
      <c r="T1084" s="197"/>
      <c r="AT1084" s="191" t="s">
        <v>532</v>
      </c>
      <c r="AU1084" s="191" t="s">
        <v>89</v>
      </c>
      <c r="AV1084" s="13" t="s">
        <v>89</v>
      </c>
      <c r="AW1084" s="13" t="s">
        <v>30</v>
      </c>
      <c r="AX1084" s="13" t="s">
        <v>76</v>
      </c>
      <c r="AY1084" s="191" t="s">
        <v>524</v>
      </c>
    </row>
    <row r="1085" spans="1:65" s="16" customFormat="1">
      <c r="B1085" s="213"/>
      <c r="D1085" s="190" t="s">
        <v>532</v>
      </c>
      <c r="E1085" s="214" t="s">
        <v>1</v>
      </c>
      <c r="F1085" s="215" t="s">
        <v>590</v>
      </c>
      <c r="H1085" s="216">
        <v>4</v>
      </c>
      <c r="I1085" s="217"/>
      <c r="L1085" s="213"/>
      <c r="M1085" s="218"/>
      <c r="N1085" s="219"/>
      <c r="O1085" s="219"/>
      <c r="P1085" s="219"/>
      <c r="Q1085" s="219"/>
      <c r="R1085" s="219"/>
      <c r="S1085" s="219"/>
      <c r="T1085" s="220"/>
      <c r="AT1085" s="214" t="s">
        <v>532</v>
      </c>
      <c r="AU1085" s="214" t="s">
        <v>89</v>
      </c>
      <c r="AV1085" s="16" t="s">
        <v>530</v>
      </c>
      <c r="AW1085" s="16" t="s">
        <v>30</v>
      </c>
      <c r="AX1085" s="16" t="s">
        <v>83</v>
      </c>
      <c r="AY1085" s="214" t="s">
        <v>524</v>
      </c>
    </row>
    <row r="1086" spans="1:65" s="2" customFormat="1" ht="21.75" customHeight="1">
      <c r="A1086" s="35"/>
      <c r="B1086" s="144"/>
      <c r="C1086" s="176" t="s">
        <v>2259</v>
      </c>
      <c r="D1086" s="176" t="s">
        <v>526</v>
      </c>
      <c r="E1086" s="177" t="s">
        <v>3283</v>
      </c>
      <c r="F1086" s="178" t="s">
        <v>3284</v>
      </c>
      <c r="G1086" s="179" t="s">
        <v>2954</v>
      </c>
      <c r="H1086" s="181"/>
      <c r="I1086" s="181"/>
      <c r="J1086" s="180">
        <f>ROUND(I1086*H1086,3)</f>
        <v>0</v>
      </c>
      <c r="K1086" s="182"/>
      <c r="L1086" s="36"/>
      <c r="M1086" s="183" t="s">
        <v>1</v>
      </c>
      <c r="N1086" s="184" t="s">
        <v>42</v>
      </c>
      <c r="O1086" s="61"/>
      <c r="P1086" s="185">
        <f>O1086*H1086</f>
        <v>0</v>
      </c>
      <c r="Q1086" s="185">
        <v>0</v>
      </c>
      <c r="R1086" s="185">
        <f>Q1086*H1086</f>
        <v>0</v>
      </c>
      <c r="S1086" s="185">
        <v>0</v>
      </c>
      <c r="T1086" s="186">
        <f>S1086*H1086</f>
        <v>0</v>
      </c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R1086" s="187" t="s">
        <v>644</v>
      </c>
      <c r="AT1086" s="187" t="s">
        <v>526</v>
      </c>
      <c r="AU1086" s="187" t="s">
        <v>89</v>
      </c>
      <c r="AY1086" s="18" t="s">
        <v>524</v>
      </c>
      <c r="BE1086" s="105">
        <f>IF(N1086="základná",J1086,0)</f>
        <v>0</v>
      </c>
      <c r="BF1086" s="105">
        <f>IF(N1086="znížená",J1086,0)</f>
        <v>0</v>
      </c>
      <c r="BG1086" s="105">
        <f>IF(N1086="zákl. prenesená",J1086,0)</f>
        <v>0</v>
      </c>
      <c r="BH1086" s="105">
        <f>IF(N1086="zníž. prenesená",J1086,0)</f>
        <v>0</v>
      </c>
      <c r="BI1086" s="105">
        <f>IF(N1086="nulová",J1086,0)</f>
        <v>0</v>
      </c>
      <c r="BJ1086" s="18" t="s">
        <v>89</v>
      </c>
      <c r="BK1086" s="188">
        <f>ROUND(I1086*H1086,3)</f>
        <v>0</v>
      </c>
      <c r="BL1086" s="18" t="s">
        <v>644</v>
      </c>
      <c r="BM1086" s="187" t="s">
        <v>3285</v>
      </c>
    </row>
    <row r="1087" spans="1:65" s="12" customFormat="1" ht="22.95" customHeight="1">
      <c r="B1087" s="163"/>
      <c r="D1087" s="164" t="s">
        <v>75</v>
      </c>
      <c r="E1087" s="174" t="s">
        <v>3343</v>
      </c>
      <c r="F1087" s="174" t="s">
        <v>3344</v>
      </c>
      <c r="I1087" s="166"/>
      <c r="J1087" s="175">
        <f>BK1087</f>
        <v>0</v>
      </c>
      <c r="L1087" s="163"/>
      <c r="M1087" s="168"/>
      <c r="N1087" s="169"/>
      <c r="O1087" s="169"/>
      <c r="P1087" s="170">
        <f>SUM(P1088:P1104)</f>
        <v>0</v>
      </c>
      <c r="Q1087" s="169"/>
      <c r="R1087" s="170">
        <f>SUM(R1088:R1104)</f>
        <v>5.5254898300000006</v>
      </c>
      <c r="S1087" s="169"/>
      <c r="T1087" s="171">
        <f>SUM(T1088:T1104)</f>
        <v>0</v>
      </c>
      <c r="AR1087" s="164" t="s">
        <v>89</v>
      </c>
      <c r="AT1087" s="172" t="s">
        <v>75</v>
      </c>
      <c r="AU1087" s="172" t="s">
        <v>83</v>
      </c>
      <c r="AY1087" s="164" t="s">
        <v>524</v>
      </c>
      <c r="BK1087" s="173">
        <f>SUM(BK1088:BK1104)</f>
        <v>0</v>
      </c>
    </row>
    <row r="1088" spans="1:65" s="2" customFormat="1" ht="33" customHeight="1">
      <c r="A1088" s="35"/>
      <c r="B1088" s="144"/>
      <c r="C1088" s="176" t="s">
        <v>2267</v>
      </c>
      <c r="D1088" s="176" t="s">
        <v>526</v>
      </c>
      <c r="E1088" s="177" t="s">
        <v>3346</v>
      </c>
      <c r="F1088" s="178" t="s">
        <v>3347</v>
      </c>
      <c r="G1088" s="179" t="s">
        <v>529</v>
      </c>
      <c r="H1088" s="180">
        <v>39.472999999999999</v>
      </c>
      <c r="I1088" s="181"/>
      <c r="J1088" s="180">
        <f>ROUND(I1088*H1088,3)</f>
        <v>0</v>
      </c>
      <c r="K1088" s="182"/>
      <c r="L1088" s="36"/>
      <c r="M1088" s="183" t="s">
        <v>1</v>
      </c>
      <c r="N1088" s="184" t="s">
        <v>42</v>
      </c>
      <c r="O1088" s="61"/>
      <c r="P1088" s="185">
        <f>O1088*H1088</f>
        <v>0</v>
      </c>
      <c r="Q1088" s="185">
        <v>4.2560000000000001E-2</v>
      </c>
      <c r="R1088" s="185">
        <f>Q1088*H1088</f>
        <v>1.6799708799999999</v>
      </c>
      <c r="S1088" s="185">
        <v>0</v>
      </c>
      <c r="T1088" s="186">
        <f>S1088*H1088</f>
        <v>0</v>
      </c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R1088" s="187" t="s">
        <v>644</v>
      </c>
      <c r="AT1088" s="187" t="s">
        <v>526</v>
      </c>
      <c r="AU1088" s="187" t="s">
        <v>89</v>
      </c>
      <c r="AY1088" s="18" t="s">
        <v>524</v>
      </c>
      <c r="BE1088" s="105">
        <f>IF(N1088="základná",J1088,0)</f>
        <v>0</v>
      </c>
      <c r="BF1088" s="105">
        <f>IF(N1088="znížená",J1088,0)</f>
        <v>0</v>
      </c>
      <c r="BG1088" s="105">
        <f>IF(N1088="zákl. prenesená",J1088,0)</f>
        <v>0</v>
      </c>
      <c r="BH1088" s="105">
        <f>IF(N1088="zníž. prenesená",J1088,0)</f>
        <v>0</v>
      </c>
      <c r="BI1088" s="105">
        <f>IF(N1088="nulová",J1088,0)</f>
        <v>0</v>
      </c>
      <c r="BJ1088" s="18" t="s">
        <v>89</v>
      </c>
      <c r="BK1088" s="188">
        <f>ROUND(I1088*H1088,3)</f>
        <v>0</v>
      </c>
      <c r="BL1088" s="18" t="s">
        <v>644</v>
      </c>
      <c r="BM1088" s="187" t="s">
        <v>3348</v>
      </c>
    </row>
    <row r="1089" spans="1:65" s="14" customFormat="1">
      <c r="B1089" s="198"/>
      <c r="D1089" s="190" t="s">
        <v>532</v>
      </c>
      <c r="E1089" s="199" t="s">
        <v>1</v>
      </c>
      <c r="F1089" s="200" t="s">
        <v>4836</v>
      </c>
      <c r="H1089" s="199" t="s">
        <v>1</v>
      </c>
      <c r="I1089" s="201"/>
      <c r="L1089" s="198"/>
      <c r="M1089" s="202"/>
      <c r="N1089" s="203"/>
      <c r="O1089" s="203"/>
      <c r="P1089" s="203"/>
      <c r="Q1089" s="203"/>
      <c r="R1089" s="203"/>
      <c r="S1089" s="203"/>
      <c r="T1089" s="204"/>
      <c r="AT1089" s="199" t="s">
        <v>532</v>
      </c>
      <c r="AU1089" s="199" t="s">
        <v>89</v>
      </c>
      <c r="AV1089" s="14" t="s">
        <v>83</v>
      </c>
      <c r="AW1089" s="14" t="s">
        <v>30</v>
      </c>
      <c r="AX1089" s="14" t="s">
        <v>76</v>
      </c>
      <c r="AY1089" s="199" t="s">
        <v>524</v>
      </c>
    </row>
    <row r="1090" spans="1:65" s="13" customFormat="1">
      <c r="B1090" s="189"/>
      <c r="D1090" s="190" t="s">
        <v>532</v>
      </c>
      <c r="E1090" s="191" t="s">
        <v>1</v>
      </c>
      <c r="F1090" s="192" t="s">
        <v>7177</v>
      </c>
      <c r="H1090" s="193">
        <v>39.472999999999999</v>
      </c>
      <c r="I1090" s="194"/>
      <c r="L1090" s="189"/>
      <c r="M1090" s="195"/>
      <c r="N1090" s="196"/>
      <c r="O1090" s="196"/>
      <c r="P1090" s="196"/>
      <c r="Q1090" s="196"/>
      <c r="R1090" s="196"/>
      <c r="S1090" s="196"/>
      <c r="T1090" s="197"/>
      <c r="AT1090" s="191" t="s">
        <v>532</v>
      </c>
      <c r="AU1090" s="191" t="s">
        <v>89</v>
      </c>
      <c r="AV1090" s="13" t="s">
        <v>89</v>
      </c>
      <c r="AW1090" s="13" t="s">
        <v>30</v>
      </c>
      <c r="AX1090" s="13" t="s">
        <v>76</v>
      </c>
      <c r="AY1090" s="191" t="s">
        <v>524</v>
      </c>
    </row>
    <row r="1091" spans="1:65" s="16" customFormat="1">
      <c r="B1091" s="213"/>
      <c r="D1091" s="190" t="s">
        <v>532</v>
      </c>
      <c r="E1091" s="214" t="s">
        <v>1</v>
      </c>
      <c r="F1091" s="215" t="s">
        <v>590</v>
      </c>
      <c r="H1091" s="216">
        <v>39.472999999999999</v>
      </c>
      <c r="I1091" s="217"/>
      <c r="L1091" s="213"/>
      <c r="M1091" s="218"/>
      <c r="N1091" s="219"/>
      <c r="O1091" s="219"/>
      <c r="P1091" s="219"/>
      <c r="Q1091" s="219"/>
      <c r="R1091" s="219"/>
      <c r="S1091" s="219"/>
      <c r="T1091" s="220"/>
      <c r="AT1091" s="214" t="s">
        <v>532</v>
      </c>
      <c r="AU1091" s="214" t="s">
        <v>89</v>
      </c>
      <c r="AV1091" s="16" t="s">
        <v>530</v>
      </c>
      <c r="AW1091" s="16" t="s">
        <v>30</v>
      </c>
      <c r="AX1091" s="16" t="s">
        <v>83</v>
      </c>
      <c r="AY1091" s="214" t="s">
        <v>524</v>
      </c>
    </row>
    <row r="1092" spans="1:65" s="2" customFormat="1" ht="33" customHeight="1">
      <c r="A1092" s="35"/>
      <c r="B1092" s="144"/>
      <c r="C1092" s="176" t="s">
        <v>2273</v>
      </c>
      <c r="D1092" s="176" t="s">
        <v>526</v>
      </c>
      <c r="E1092" s="177" t="s">
        <v>3377</v>
      </c>
      <c r="F1092" s="178" t="s">
        <v>3378</v>
      </c>
      <c r="G1092" s="179" t="s">
        <v>529</v>
      </c>
      <c r="H1092" s="180">
        <v>20.286000000000001</v>
      </c>
      <c r="I1092" s="181"/>
      <c r="J1092" s="180">
        <f>ROUND(I1092*H1092,3)</f>
        <v>0</v>
      </c>
      <c r="K1092" s="182"/>
      <c r="L1092" s="36"/>
      <c r="M1092" s="183" t="s">
        <v>1</v>
      </c>
      <c r="N1092" s="184" t="s">
        <v>42</v>
      </c>
      <c r="O1092" s="61"/>
      <c r="P1092" s="185">
        <f>O1092*H1092</f>
        <v>0</v>
      </c>
      <c r="Q1092" s="185">
        <v>4.3150000000000001E-2</v>
      </c>
      <c r="R1092" s="185">
        <f>Q1092*H1092</f>
        <v>0.87534090000000009</v>
      </c>
      <c r="S1092" s="185">
        <v>0</v>
      </c>
      <c r="T1092" s="186">
        <f>S1092*H1092</f>
        <v>0</v>
      </c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35"/>
      <c r="AE1092" s="35"/>
      <c r="AR1092" s="187" t="s">
        <v>644</v>
      </c>
      <c r="AT1092" s="187" t="s">
        <v>526</v>
      </c>
      <c r="AU1092" s="187" t="s">
        <v>89</v>
      </c>
      <c r="AY1092" s="18" t="s">
        <v>524</v>
      </c>
      <c r="BE1092" s="105">
        <f>IF(N1092="základná",J1092,0)</f>
        <v>0</v>
      </c>
      <c r="BF1092" s="105">
        <f>IF(N1092="znížená",J1092,0)</f>
        <v>0</v>
      </c>
      <c r="BG1092" s="105">
        <f>IF(N1092="zákl. prenesená",J1092,0)</f>
        <v>0</v>
      </c>
      <c r="BH1092" s="105">
        <f>IF(N1092="zníž. prenesená",J1092,0)</f>
        <v>0</v>
      </c>
      <c r="BI1092" s="105">
        <f>IF(N1092="nulová",J1092,0)</f>
        <v>0</v>
      </c>
      <c r="BJ1092" s="18" t="s">
        <v>89</v>
      </c>
      <c r="BK1092" s="188">
        <f>ROUND(I1092*H1092,3)</f>
        <v>0</v>
      </c>
      <c r="BL1092" s="18" t="s">
        <v>644</v>
      </c>
      <c r="BM1092" s="187" t="s">
        <v>3379</v>
      </c>
    </row>
    <row r="1093" spans="1:65" s="14" customFormat="1">
      <c r="B1093" s="198"/>
      <c r="D1093" s="190" t="s">
        <v>532</v>
      </c>
      <c r="E1093" s="199" t="s">
        <v>1</v>
      </c>
      <c r="F1093" s="200" t="s">
        <v>4836</v>
      </c>
      <c r="H1093" s="199" t="s">
        <v>1</v>
      </c>
      <c r="I1093" s="201"/>
      <c r="L1093" s="198"/>
      <c r="M1093" s="202"/>
      <c r="N1093" s="203"/>
      <c r="O1093" s="203"/>
      <c r="P1093" s="203"/>
      <c r="Q1093" s="203"/>
      <c r="R1093" s="203"/>
      <c r="S1093" s="203"/>
      <c r="T1093" s="204"/>
      <c r="AT1093" s="199" t="s">
        <v>532</v>
      </c>
      <c r="AU1093" s="199" t="s">
        <v>89</v>
      </c>
      <c r="AV1093" s="14" t="s">
        <v>83</v>
      </c>
      <c r="AW1093" s="14" t="s">
        <v>30</v>
      </c>
      <c r="AX1093" s="14" t="s">
        <v>76</v>
      </c>
      <c r="AY1093" s="199" t="s">
        <v>524</v>
      </c>
    </row>
    <row r="1094" spans="1:65" s="13" customFormat="1">
      <c r="B1094" s="189"/>
      <c r="D1094" s="190" t="s">
        <v>532</v>
      </c>
      <c r="E1094" s="191" t="s">
        <v>1</v>
      </c>
      <c r="F1094" s="192" t="s">
        <v>7178</v>
      </c>
      <c r="H1094" s="193">
        <v>20.286000000000001</v>
      </c>
      <c r="I1094" s="194"/>
      <c r="L1094" s="189"/>
      <c r="M1094" s="195"/>
      <c r="N1094" s="196"/>
      <c r="O1094" s="196"/>
      <c r="P1094" s="196"/>
      <c r="Q1094" s="196"/>
      <c r="R1094" s="196"/>
      <c r="S1094" s="196"/>
      <c r="T1094" s="197"/>
      <c r="AT1094" s="191" t="s">
        <v>532</v>
      </c>
      <c r="AU1094" s="191" t="s">
        <v>89</v>
      </c>
      <c r="AV1094" s="13" t="s">
        <v>89</v>
      </c>
      <c r="AW1094" s="13" t="s">
        <v>30</v>
      </c>
      <c r="AX1094" s="13" t="s">
        <v>76</v>
      </c>
      <c r="AY1094" s="191" t="s">
        <v>524</v>
      </c>
    </row>
    <row r="1095" spans="1:65" s="16" customFormat="1">
      <c r="B1095" s="213"/>
      <c r="D1095" s="190" t="s">
        <v>532</v>
      </c>
      <c r="E1095" s="214" t="s">
        <v>1</v>
      </c>
      <c r="F1095" s="215" t="s">
        <v>590</v>
      </c>
      <c r="H1095" s="216">
        <v>20.286000000000001</v>
      </c>
      <c r="I1095" s="217"/>
      <c r="L1095" s="213"/>
      <c r="M1095" s="218"/>
      <c r="N1095" s="219"/>
      <c r="O1095" s="219"/>
      <c r="P1095" s="219"/>
      <c r="Q1095" s="219"/>
      <c r="R1095" s="219"/>
      <c r="S1095" s="219"/>
      <c r="T1095" s="220"/>
      <c r="AT1095" s="214" t="s">
        <v>532</v>
      </c>
      <c r="AU1095" s="214" t="s">
        <v>89</v>
      </c>
      <c r="AV1095" s="16" t="s">
        <v>530</v>
      </c>
      <c r="AW1095" s="16" t="s">
        <v>30</v>
      </c>
      <c r="AX1095" s="16" t="s">
        <v>83</v>
      </c>
      <c r="AY1095" s="214" t="s">
        <v>524</v>
      </c>
    </row>
    <row r="1096" spans="1:65" s="2" customFormat="1" ht="33" customHeight="1">
      <c r="A1096" s="35"/>
      <c r="B1096" s="144"/>
      <c r="C1096" s="176" t="s">
        <v>2279</v>
      </c>
      <c r="D1096" s="176" t="s">
        <v>526</v>
      </c>
      <c r="E1096" s="177" t="s">
        <v>3428</v>
      </c>
      <c r="F1096" s="178" t="s">
        <v>3429</v>
      </c>
      <c r="G1096" s="179" t="s">
        <v>529</v>
      </c>
      <c r="H1096" s="180">
        <v>11.865</v>
      </c>
      <c r="I1096" s="181"/>
      <c r="J1096" s="180">
        <f>ROUND(I1096*H1096,3)</f>
        <v>0</v>
      </c>
      <c r="K1096" s="182"/>
      <c r="L1096" s="36"/>
      <c r="M1096" s="183" t="s">
        <v>1</v>
      </c>
      <c r="N1096" s="184" t="s">
        <v>42</v>
      </c>
      <c r="O1096" s="61"/>
      <c r="P1096" s="185">
        <f>O1096*H1096</f>
        <v>0</v>
      </c>
      <c r="Q1096" s="185">
        <v>2.1569999999999999E-2</v>
      </c>
      <c r="R1096" s="185">
        <f>Q1096*H1096</f>
        <v>0.25592805000000002</v>
      </c>
      <c r="S1096" s="185">
        <v>0</v>
      </c>
      <c r="T1096" s="186">
        <f>S1096*H1096</f>
        <v>0</v>
      </c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R1096" s="187" t="s">
        <v>644</v>
      </c>
      <c r="AT1096" s="187" t="s">
        <v>526</v>
      </c>
      <c r="AU1096" s="187" t="s">
        <v>89</v>
      </c>
      <c r="AY1096" s="18" t="s">
        <v>524</v>
      </c>
      <c r="BE1096" s="105">
        <f>IF(N1096="základná",J1096,0)</f>
        <v>0</v>
      </c>
      <c r="BF1096" s="105">
        <f>IF(N1096="znížená",J1096,0)</f>
        <v>0</v>
      </c>
      <c r="BG1096" s="105">
        <f>IF(N1096="zákl. prenesená",J1096,0)</f>
        <v>0</v>
      </c>
      <c r="BH1096" s="105">
        <f>IF(N1096="zníž. prenesená",J1096,0)</f>
        <v>0</v>
      </c>
      <c r="BI1096" s="105">
        <f>IF(N1096="nulová",J1096,0)</f>
        <v>0</v>
      </c>
      <c r="BJ1096" s="18" t="s">
        <v>89</v>
      </c>
      <c r="BK1096" s="188">
        <f>ROUND(I1096*H1096,3)</f>
        <v>0</v>
      </c>
      <c r="BL1096" s="18" t="s">
        <v>644</v>
      </c>
      <c r="BM1096" s="187" t="s">
        <v>3430</v>
      </c>
    </row>
    <row r="1097" spans="1:65" s="14" customFormat="1">
      <c r="B1097" s="198"/>
      <c r="D1097" s="190" t="s">
        <v>532</v>
      </c>
      <c r="E1097" s="199" t="s">
        <v>1</v>
      </c>
      <c r="F1097" s="200" t="s">
        <v>4836</v>
      </c>
      <c r="H1097" s="199" t="s">
        <v>1</v>
      </c>
      <c r="I1097" s="201"/>
      <c r="L1097" s="198"/>
      <c r="M1097" s="202"/>
      <c r="N1097" s="203"/>
      <c r="O1097" s="203"/>
      <c r="P1097" s="203"/>
      <c r="Q1097" s="203"/>
      <c r="R1097" s="203"/>
      <c r="S1097" s="203"/>
      <c r="T1097" s="204"/>
      <c r="AT1097" s="199" t="s">
        <v>532</v>
      </c>
      <c r="AU1097" s="199" t="s">
        <v>89</v>
      </c>
      <c r="AV1097" s="14" t="s">
        <v>83</v>
      </c>
      <c r="AW1097" s="14" t="s">
        <v>30</v>
      </c>
      <c r="AX1097" s="14" t="s">
        <v>76</v>
      </c>
      <c r="AY1097" s="199" t="s">
        <v>524</v>
      </c>
    </row>
    <row r="1098" spans="1:65" s="13" customFormat="1">
      <c r="B1098" s="189"/>
      <c r="D1098" s="190" t="s">
        <v>532</v>
      </c>
      <c r="E1098" s="191" t="s">
        <v>1</v>
      </c>
      <c r="F1098" s="192" t="s">
        <v>7179</v>
      </c>
      <c r="H1098" s="193">
        <v>11.865</v>
      </c>
      <c r="I1098" s="194"/>
      <c r="L1098" s="189"/>
      <c r="M1098" s="195"/>
      <c r="N1098" s="196"/>
      <c r="O1098" s="196"/>
      <c r="P1098" s="196"/>
      <c r="Q1098" s="196"/>
      <c r="R1098" s="196"/>
      <c r="S1098" s="196"/>
      <c r="T1098" s="197"/>
      <c r="AT1098" s="191" t="s">
        <v>532</v>
      </c>
      <c r="AU1098" s="191" t="s">
        <v>89</v>
      </c>
      <c r="AV1098" s="13" t="s">
        <v>89</v>
      </c>
      <c r="AW1098" s="13" t="s">
        <v>30</v>
      </c>
      <c r="AX1098" s="13" t="s">
        <v>76</v>
      </c>
      <c r="AY1098" s="191" t="s">
        <v>524</v>
      </c>
    </row>
    <row r="1099" spans="1:65" s="16" customFormat="1">
      <c r="B1099" s="213"/>
      <c r="D1099" s="190" t="s">
        <v>532</v>
      </c>
      <c r="E1099" s="214" t="s">
        <v>1</v>
      </c>
      <c r="F1099" s="215" t="s">
        <v>590</v>
      </c>
      <c r="H1099" s="216">
        <v>11.865</v>
      </c>
      <c r="I1099" s="217"/>
      <c r="L1099" s="213"/>
      <c r="M1099" s="218"/>
      <c r="N1099" s="219"/>
      <c r="O1099" s="219"/>
      <c r="P1099" s="219"/>
      <c r="Q1099" s="219"/>
      <c r="R1099" s="219"/>
      <c r="S1099" s="219"/>
      <c r="T1099" s="220"/>
      <c r="AT1099" s="214" t="s">
        <v>532</v>
      </c>
      <c r="AU1099" s="214" t="s">
        <v>89</v>
      </c>
      <c r="AV1099" s="16" t="s">
        <v>530</v>
      </c>
      <c r="AW1099" s="16" t="s">
        <v>30</v>
      </c>
      <c r="AX1099" s="16" t="s">
        <v>83</v>
      </c>
      <c r="AY1099" s="214" t="s">
        <v>524</v>
      </c>
    </row>
    <row r="1100" spans="1:65" s="2" customFormat="1" ht="33" customHeight="1">
      <c r="A1100" s="35"/>
      <c r="B1100" s="144"/>
      <c r="C1100" s="176" t="s">
        <v>2285</v>
      </c>
      <c r="D1100" s="176" t="s">
        <v>526</v>
      </c>
      <c r="E1100" s="177" t="s">
        <v>3449</v>
      </c>
      <c r="F1100" s="178" t="s">
        <v>3450</v>
      </c>
      <c r="G1100" s="179" t="s">
        <v>529</v>
      </c>
      <c r="H1100" s="180">
        <v>129.25</v>
      </c>
      <c r="I1100" s="181"/>
      <c r="J1100" s="180">
        <f>ROUND(I1100*H1100,3)</f>
        <v>0</v>
      </c>
      <c r="K1100" s="182"/>
      <c r="L1100" s="36"/>
      <c r="M1100" s="183" t="s">
        <v>1</v>
      </c>
      <c r="N1100" s="184" t="s">
        <v>42</v>
      </c>
      <c r="O1100" s="61"/>
      <c r="P1100" s="185">
        <f>O1100*H1100</f>
        <v>0</v>
      </c>
      <c r="Q1100" s="185">
        <v>2.1000000000000001E-2</v>
      </c>
      <c r="R1100" s="185">
        <f>Q1100*H1100</f>
        <v>2.7142500000000003</v>
      </c>
      <c r="S1100" s="185">
        <v>0</v>
      </c>
      <c r="T1100" s="186">
        <f>S1100*H1100</f>
        <v>0</v>
      </c>
      <c r="U1100" s="35"/>
      <c r="V1100" s="35"/>
      <c r="W1100" s="35"/>
      <c r="X1100" s="35"/>
      <c r="Y1100" s="35"/>
      <c r="Z1100" s="35"/>
      <c r="AA1100" s="35"/>
      <c r="AB1100" s="35"/>
      <c r="AC1100" s="35"/>
      <c r="AD1100" s="35"/>
      <c r="AE1100" s="35"/>
      <c r="AR1100" s="187" t="s">
        <v>644</v>
      </c>
      <c r="AT1100" s="187" t="s">
        <v>526</v>
      </c>
      <c r="AU1100" s="187" t="s">
        <v>89</v>
      </c>
      <c r="AY1100" s="18" t="s">
        <v>524</v>
      </c>
      <c r="BE1100" s="105">
        <f>IF(N1100="základná",J1100,0)</f>
        <v>0</v>
      </c>
      <c r="BF1100" s="105">
        <f>IF(N1100="znížená",J1100,0)</f>
        <v>0</v>
      </c>
      <c r="BG1100" s="105">
        <f>IF(N1100="zákl. prenesená",J1100,0)</f>
        <v>0</v>
      </c>
      <c r="BH1100" s="105">
        <f>IF(N1100="zníž. prenesená",J1100,0)</f>
        <v>0</v>
      </c>
      <c r="BI1100" s="105">
        <f>IF(N1100="nulová",J1100,0)</f>
        <v>0</v>
      </c>
      <c r="BJ1100" s="18" t="s">
        <v>89</v>
      </c>
      <c r="BK1100" s="188">
        <f>ROUND(I1100*H1100,3)</f>
        <v>0</v>
      </c>
      <c r="BL1100" s="18" t="s">
        <v>644</v>
      </c>
      <c r="BM1100" s="187" t="s">
        <v>3451</v>
      </c>
    </row>
    <row r="1101" spans="1:65" s="14" customFormat="1">
      <c r="B1101" s="198"/>
      <c r="D1101" s="190" t="s">
        <v>532</v>
      </c>
      <c r="E1101" s="199" t="s">
        <v>1</v>
      </c>
      <c r="F1101" s="200" t="s">
        <v>4836</v>
      </c>
      <c r="H1101" s="199" t="s">
        <v>1</v>
      </c>
      <c r="I1101" s="201"/>
      <c r="L1101" s="198"/>
      <c r="M1101" s="202"/>
      <c r="N1101" s="203"/>
      <c r="O1101" s="203"/>
      <c r="P1101" s="203"/>
      <c r="Q1101" s="203"/>
      <c r="R1101" s="203"/>
      <c r="S1101" s="203"/>
      <c r="T1101" s="204"/>
      <c r="AT1101" s="199" t="s">
        <v>532</v>
      </c>
      <c r="AU1101" s="199" t="s">
        <v>89</v>
      </c>
      <c r="AV1101" s="14" t="s">
        <v>83</v>
      </c>
      <c r="AW1101" s="14" t="s">
        <v>30</v>
      </c>
      <c r="AX1101" s="14" t="s">
        <v>76</v>
      </c>
      <c r="AY1101" s="199" t="s">
        <v>524</v>
      </c>
    </row>
    <row r="1102" spans="1:65" s="13" customFormat="1">
      <c r="B1102" s="189"/>
      <c r="D1102" s="190" t="s">
        <v>532</v>
      </c>
      <c r="E1102" s="191" t="s">
        <v>1</v>
      </c>
      <c r="F1102" s="192" t="s">
        <v>7180</v>
      </c>
      <c r="H1102" s="193">
        <v>129.25</v>
      </c>
      <c r="I1102" s="194"/>
      <c r="L1102" s="189"/>
      <c r="M1102" s="195"/>
      <c r="N1102" s="196"/>
      <c r="O1102" s="196"/>
      <c r="P1102" s="196"/>
      <c r="Q1102" s="196"/>
      <c r="R1102" s="196"/>
      <c r="S1102" s="196"/>
      <c r="T1102" s="197"/>
      <c r="AT1102" s="191" t="s">
        <v>532</v>
      </c>
      <c r="AU1102" s="191" t="s">
        <v>89</v>
      </c>
      <c r="AV1102" s="13" t="s">
        <v>89</v>
      </c>
      <c r="AW1102" s="13" t="s">
        <v>30</v>
      </c>
      <c r="AX1102" s="13" t="s">
        <v>76</v>
      </c>
      <c r="AY1102" s="191" t="s">
        <v>524</v>
      </c>
    </row>
    <row r="1103" spans="1:65" s="16" customFormat="1">
      <c r="B1103" s="213"/>
      <c r="D1103" s="190" t="s">
        <v>532</v>
      </c>
      <c r="E1103" s="214" t="s">
        <v>3453</v>
      </c>
      <c r="F1103" s="215" t="s">
        <v>590</v>
      </c>
      <c r="H1103" s="216">
        <v>129.25</v>
      </c>
      <c r="I1103" s="217"/>
      <c r="L1103" s="213"/>
      <c r="M1103" s="218"/>
      <c r="N1103" s="219"/>
      <c r="O1103" s="219"/>
      <c r="P1103" s="219"/>
      <c r="Q1103" s="219"/>
      <c r="R1103" s="219"/>
      <c r="S1103" s="219"/>
      <c r="T1103" s="220"/>
      <c r="AT1103" s="214" t="s">
        <v>532</v>
      </c>
      <c r="AU1103" s="214" t="s">
        <v>89</v>
      </c>
      <c r="AV1103" s="16" t="s">
        <v>530</v>
      </c>
      <c r="AW1103" s="16" t="s">
        <v>30</v>
      </c>
      <c r="AX1103" s="16" t="s">
        <v>83</v>
      </c>
      <c r="AY1103" s="214" t="s">
        <v>524</v>
      </c>
    </row>
    <row r="1104" spans="1:65" s="2" customFormat="1" ht="21.75" customHeight="1">
      <c r="A1104" s="35"/>
      <c r="B1104" s="144"/>
      <c r="C1104" s="176" t="s">
        <v>2397</v>
      </c>
      <c r="D1104" s="176" t="s">
        <v>526</v>
      </c>
      <c r="E1104" s="177" t="s">
        <v>3487</v>
      </c>
      <c r="F1104" s="178" t="s">
        <v>3488</v>
      </c>
      <c r="G1104" s="179" t="s">
        <v>2954</v>
      </c>
      <c r="H1104" s="181"/>
      <c r="I1104" s="181"/>
      <c r="J1104" s="180">
        <f>ROUND(I1104*H1104,3)</f>
        <v>0</v>
      </c>
      <c r="K1104" s="182"/>
      <c r="L1104" s="36"/>
      <c r="M1104" s="183" t="s">
        <v>1</v>
      </c>
      <c r="N1104" s="184" t="s">
        <v>42</v>
      </c>
      <c r="O1104" s="61"/>
      <c r="P1104" s="185">
        <f>O1104*H1104</f>
        <v>0</v>
      </c>
      <c r="Q1104" s="185">
        <v>0</v>
      </c>
      <c r="R1104" s="185">
        <f>Q1104*H1104</f>
        <v>0</v>
      </c>
      <c r="S1104" s="185">
        <v>0</v>
      </c>
      <c r="T1104" s="186">
        <f>S1104*H1104</f>
        <v>0</v>
      </c>
      <c r="U1104" s="35"/>
      <c r="V1104" s="35"/>
      <c r="W1104" s="35"/>
      <c r="X1104" s="35"/>
      <c r="Y1104" s="35"/>
      <c r="Z1104" s="35"/>
      <c r="AA1104" s="35"/>
      <c r="AB1104" s="35"/>
      <c r="AC1104" s="35"/>
      <c r="AD1104" s="35"/>
      <c r="AE1104" s="35"/>
      <c r="AR1104" s="187" t="s">
        <v>644</v>
      </c>
      <c r="AT1104" s="187" t="s">
        <v>526</v>
      </c>
      <c r="AU1104" s="187" t="s">
        <v>89</v>
      </c>
      <c r="AY1104" s="18" t="s">
        <v>524</v>
      </c>
      <c r="BE1104" s="105">
        <f>IF(N1104="základná",J1104,0)</f>
        <v>0</v>
      </c>
      <c r="BF1104" s="105">
        <f>IF(N1104="znížená",J1104,0)</f>
        <v>0</v>
      </c>
      <c r="BG1104" s="105">
        <f>IF(N1104="zákl. prenesená",J1104,0)</f>
        <v>0</v>
      </c>
      <c r="BH1104" s="105">
        <f>IF(N1104="zníž. prenesená",J1104,0)</f>
        <v>0</v>
      </c>
      <c r="BI1104" s="105">
        <f>IF(N1104="nulová",J1104,0)</f>
        <v>0</v>
      </c>
      <c r="BJ1104" s="18" t="s">
        <v>89</v>
      </c>
      <c r="BK1104" s="188">
        <f>ROUND(I1104*H1104,3)</f>
        <v>0</v>
      </c>
      <c r="BL1104" s="18" t="s">
        <v>644</v>
      </c>
      <c r="BM1104" s="187" t="s">
        <v>3489</v>
      </c>
    </row>
    <row r="1105" spans="1:65" s="12" customFormat="1" ht="22.95" customHeight="1">
      <c r="B1105" s="163"/>
      <c r="D1105" s="164" t="s">
        <v>75</v>
      </c>
      <c r="E1105" s="174" t="s">
        <v>3490</v>
      </c>
      <c r="F1105" s="174" t="s">
        <v>3491</v>
      </c>
      <c r="I1105" s="166"/>
      <c r="J1105" s="175">
        <f>BK1105</f>
        <v>0</v>
      </c>
      <c r="L1105" s="163"/>
      <c r="M1105" s="168"/>
      <c r="N1105" s="169"/>
      <c r="O1105" s="169"/>
      <c r="P1105" s="170">
        <f>SUM(P1106:P1141)</f>
        <v>0</v>
      </c>
      <c r="Q1105" s="169"/>
      <c r="R1105" s="170">
        <f>SUM(R1106:R1141)</f>
        <v>0.37854192000000003</v>
      </c>
      <c r="S1105" s="169"/>
      <c r="T1105" s="171">
        <f>SUM(T1106:T1141)</f>
        <v>0.57589099999999993</v>
      </c>
      <c r="AR1105" s="164" t="s">
        <v>89</v>
      </c>
      <c r="AT1105" s="172" t="s">
        <v>75</v>
      </c>
      <c r="AU1105" s="172" t="s">
        <v>83</v>
      </c>
      <c r="AY1105" s="164" t="s">
        <v>524</v>
      </c>
      <c r="BK1105" s="173">
        <f>SUM(BK1106:BK1141)</f>
        <v>0</v>
      </c>
    </row>
    <row r="1106" spans="1:65" s="2" customFormat="1" ht="21.75" customHeight="1">
      <c r="A1106" s="35"/>
      <c r="B1106" s="144"/>
      <c r="C1106" s="176" t="s">
        <v>2411</v>
      </c>
      <c r="D1106" s="176" t="s">
        <v>526</v>
      </c>
      <c r="E1106" s="177" t="s">
        <v>3502</v>
      </c>
      <c r="F1106" s="178" t="s">
        <v>3503</v>
      </c>
      <c r="G1106" s="179" t="s">
        <v>879</v>
      </c>
      <c r="H1106" s="180">
        <v>11</v>
      </c>
      <c r="I1106" s="181"/>
      <c r="J1106" s="180">
        <f>ROUND(I1106*H1106,3)</f>
        <v>0</v>
      </c>
      <c r="K1106" s="182"/>
      <c r="L1106" s="36"/>
      <c r="M1106" s="183" t="s">
        <v>1</v>
      </c>
      <c r="N1106" s="184" t="s">
        <v>42</v>
      </c>
      <c r="O1106" s="61"/>
      <c r="P1106" s="185">
        <f>O1106*H1106</f>
        <v>0</v>
      </c>
      <c r="Q1106" s="185">
        <v>6.0000000000000002E-5</v>
      </c>
      <c r="R1106" s="185">
        <f>Q1106*H1106</f>
        <v>6.6E-4</v>
      </c>
      <c r="S1106" s="185">
        <v>0</v>
      </c>
      <c r="T1106" s="186">
        <f>S1106*H1106</f>
        <v>0</v>
      </c>
      <c r="U1106" s="35"/>
      <c r="V1106" s="35"/>
      <c r="W1106" s="35"/>
      <c r="X1106" s="35"/>
      <c r="Y1106" s="35"/>
      <c r="Z1106" s="35"/>
      <c r="AA1106" s="35"/>
      <c r="AB1106" s="35"/>
      <c r="AC1106" s="35"/>
      <c r="AD1106" s="35"/>
      <c r="AE1106" s="35"/>
      <c r="AR1106" s="187" t="s">
        <v>644</v>
      </c>
      <c r="AT1106" s="187" t="s">
        <v>526</v>
      </c>
      <c r="AU1106" s="187" t="s">
        <v>89</v>
      </c>
      <c r="AY1106" s="18" t="s">
        <v>524</v>
      </c>
      <c r="BE1106" s="105">
        <f>IF(N1106="základná",J1106,0)</f>
        <v>0</v>
      </c>
      <c r="BF1106" s="105">
        <f>IF(N1106="znížená",J1106,0)</f>
        <v>0</v>
      </c>
      <c r="BG1106" s="105">
        <f>IF(N1106="zákl. prenesená",J1106,0)</f>
        <v>0</v>
      </c>
      <c r="BH1106" s="105">
        <f>IF(N1106="zníž. prenesená",J1106,0)</f>
        <v>0</v>
      </c>
      <c r="BI1106" s="105">
        <f>IF(N1106="nulová",J1106,0)</f>
        <v>0</v>
      </c>
      <c r="BJ1106" s="18" t="s">
        <v>89</v>
      </c>
      <c r="BK1106" s="188">
        <f>ROUND(I1106*H1106,3)</f>
        <v>0</v>
      </c>
      <c r="BL1106" s="18" t="s">
        <v>644</v>
      </c>
      <c r="BM1106" s="187" t="s">
        <v>3504</v>
      </c>
    </row>
    <row r="1107" spans="1:65" s="13" customFormat="1">
      <c r="B1107" s="189"/>
      <c r="D1107" s="190" t="s">
        <v>532</v>
      </c>
      <c r="E1107" s="191" t="s">
        <v>1</v>
      </c>
      <c r="F1107" s="192" t="s">
        <v>7181</v>
      </c>
      <c r="H1107" s="193">
        <v>11</v>
      </c>
      <c r="I1107" s="194"/>
      <c r="L1107" s="189"/>
      <c r="M1107" s="195"/>
      <c r="N1107" s="196"/>
      <c r="O1107" s="196"/>
      <c r="P1107" s="196"/>
      <c r="Q1107" s="196"/>
      <c r="R1107" s="196"/>
      <c r="S1107" s="196"/>
      <c r="T1107" s="197"/>
      <c r="AT1107" s="191" t="s">
        <v>532</v>
      </c>
      <c r="AU1107" s="191" t="s">
        <v>89</v>
      </c>
      <c r="AV1107" s="13" t="s">
        <v>89</v>
      </c>
      <c r="AW1107" s="13" t="s">
        <v>30</v>
      </c>
      <c r="AX1107" s="13" t="s">
        <v>76</v>
      </c>
      <c r="AY1107" s="191" t="s">
        <v>524</v>
      </c>
    </row>
    <row r="1108" spans="1:65" s="16" customFormat="1">
      <c r="B1108" s="213"/>
      <c r="D1108" s="190" t="s">
        <v>532</v>
      </c>
      <c r="E1108" s="214" t="s">
        <v>1</v>
      </c>
      <c r="F1108" s="215" t="s">
        <v>590</v>
      </c>
      <c r="H1108" s="216">
        <v>11</v>
      </c>
      <c r="I1108" s="217"/>
      <c r="L1108" s="213"/>
      <c r="M1108" s="218"/>
      <c r="N1108" s="219"/>
      <c r="O1108" s="219"/>
      <c r="P1108" s="219"/>
      <c r="Q1108" s="219"/>
      <c r="R1108" s="219"/>
      <c r="S1108" s="219"/>
      <c r="T1108" s="220"/>
      <c r="AT1108" s="214" t="s">
        <v>532</v>
      </c>
      <c r="AU1108" s="214" t="s">
        <v>89</v>
      </c>
      <c r="AV1108" s="16" t="s">
        <v>530</v>
      </c>
      <c r="AW1108" s="16" t="s">
        <v>30</v>
      </c>
      <c r="AX1108" s="16" t="s">
        <v>83</v>
      </c>
      <c r="AY1108" s="214" t="s">
        <v>524</v>
      </c>
    </row>
    <row r="1109" spans="1:65" s="2" customFormat="1" ht="21.75" customHeight="1">
      <c r="A1109" s="35"/>
      <c r="B1109" s="144"/>
      <c r="C1109" s="176" t="s">
        <v>2416</v>
      </c>
      <c r="D1109" s="176" t="s">
        <v>526</v>
      </c>
      <c r="E1109" s="177" t="s">
        <v>7182</v>
      </c>
      <c r="F1109" s="178" t="s">
        <v>7183</v>
      </c>
      <c r="G1109" s="179" t="s">
        <v>980</v>
      </c>
      <c r="H1109" s="180">
        <v>55.73</v>
      </c>
      <c r="I1109" s="181"/>
      <c r="J1109" s="180">
        <f>ROUND(I1109*H1109,3)</f>
        <v>0</v>
      </c>
      <c r="K1109" s="182"/>
      <c r="L1109" s="36"/>
      <c r="M1109" s="183" t="s">
        <v>1</v>
      </c>
      <c r="N1109" s="184" t="s">
        <v>42</v>
      </c>
      <c r="O1109" s="61"/>
      <c r="P1109" s="185">
        <f>O1109*H1109</f>
        <v>0</v>
      </c>
      <c r="Q1109" s="185">
        <v>1.2800000000000001E-3</v>
      </c>
      <c r="R1109" s="185">
        <f>Q1109*H1109</f>
        <v>7.1334400000000006E-2</v>
      </c>
      <c r="S1109" s="185">
        <v>0</v>
      </c>
      <c r="T1109" s="186">
        <f>S1109*H1109</f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87" t="s">
        <v>644</v>
      </c>
      <c r="AT1109" s="187" t="s">
        <v>526</v>
      </c>
      <c r="AU1109" s="187" t="s">
        <v>89</v>
      </c>
      <c r="AY1109" s="18" t="s">
        <v>524</v>
      </c>
      <c r="BE1109" s="105">
        <f>IF(N1109="základná",J1109,0)</f>
        <v>0</v>
      </c>
      <c r="BF1109" s="105">
        <f>IF(N1109="znížená",J1109,0)</f>
        <v>0</v>
      </c>
      <c r="BG1109" s="105">
        <f>IF(N1109="zákl. prenesená",J1109,0)</f>
        <v>0</v>
      </c>
      <c r="BH1109" s="105">
        <f>IF(N1109="zníž. prenesená",J1109,0)</f>
        <v>0</v>
      </c>
      <c r="BI1109" s="105">
        <f>IF(N1109="nulová",J1109,0)</f>
        <v>0</v>
      </c>
      <c r="BJ1109" s="18" t="s">
        <v>89</v>
      </c>
      <c r="BK1109" s="188">
        <f>ROUND(I1109*H1109,3)</f>
        <v>0</v>
      </c>
      <c r="BL1109" s="18" t="s">
        <v>644</v>
      </c>
      <c r="BM1109" s="187" t="s">
        <v>7184</v>
      </c>
    </row>
    <row r="1110" spans="1:65" s="13" customFormat="1">
      <c r="B1110" s="189"/>
      <c r="D1110" s="190" t="s">
        <v>532</v>
      </c>
      <c r="E1110" s="191" t="s">
        <v>1</v>
      </c>
      <c r="F1110" s="192" t="s">
        <v>7185</v>
      </c>
      <c r="H1110" s="193">
        <v>55.73</v>
      </c>
      <c r="I1110" s="194"/>
      <c r="L1110" s="189"/>
      <c r="M1110" s="195"/>
      <c r="N1110" s="196"/>
      <c r="O1110" s="196"/>
      <c r="P1110" s="196"/>
      <c r="Q1110" s="196"/>
      <c r="R1110" s="196"/>
      <c r="S1110" s="196"/>
      <c r="T1110" s="197"/>
      <c r="AT1110" s="191" t="s">
        <v>532</v>
      </c>
      <c r="AU1110" s="191" t="s">
        <v>89</v>
      </c>
      <c r="AV1110" s="13" t="s">
        <v>89</v>
      </c>
      <c r="AW1110" s="13" t="s">
        <v>30</v>
      </c>
      <c r="AX1110" s="13" t="s">
        <v>83</v>
      </c>
      <c r="AY1110" s="191" t="s">
        <v>524</v>
      </c>
    </row>
    <row r="1111" spans="1:65" s="2" customFormat="1" ht="16.5" customHeight="1">
      <c r="A1111" s="35"/>
      <c r="B1111" s="144"/>
      <c r="C1111" s="176" t="s">
        <v>2423</v>
      </c>
      <c r="D1111" s="176" t="s">
        <v>526</v>
      </c>
      <c r="E1111" s="177" t="s">
        <v>7186</v>
      </c>
      <c r="F1111" s="178" t="s">
        <v>7187</v>
      </c>
      <c r="G1111" s="179" t="s">
        <v>879</v>
      </c>
      <c r="H1111" s="180">
        <v>4</v>
      </c>
      <c r="I1111" s="181"/>
      <c r="J1111" s="180">
        <f>ROUND(I1111*H1111,3)</f>
        <v>0</v>
      </c>
      <c r="K1111" s="182"/>
      <c r="L1111" s="36"/>
      <c r="M1111" s="183" t="s">
        <v>1</v>
      </c>
      <c r="N1111" s="184" t="s">
        <v>42</v>
      </c>
      <c r="O1111" s="61"/>
      <c r="P1111" s="185">
        <f>O1111*H1111</f>
        <v>0</v>
      </c>
      <c r="Q1111" s="185">
        <v>9.0000000000000006E-5</v>
      </c>
      <c r="R1111" s="185">
        <f>Q1111*H1111</f>
        <v>3.6000000000000002E-4</v>
      </c>
      <c r="S1111" s="185">
        <v>0</v>
      </c>
      <c r="T1111" s="186">
        <f>S1111*H1111</f>
        <v>0</v>
      </c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R1111" s="187" t="s">
        <v>644</v>
      </c>
      <c r="AT1111" s="187" t="s">
        <v>526</v>
      </c>
      <c r="AU1111" s="187" t="s">
        <v>89</v>
      </c>
      <c r="AY1111" s="18" t="s">
        <v>524</v>
      </c>
      <c r="BE1111" s="105">
        <f>IF(N1111="základná",J1111,0)</f>
        <v>0</v>
      </c>
      <c r="BF1111" s="105">
        <f>IF(N1111="znížená",J1111,0)</f>
        <v>0</v>
      </c>
      <c r="BG1111" s="105">
        <f>IF(N1111="zákl. prenesená",J1111,0)</f>
        <v>0</v>
      </c>
      <c r="BH1111" s="105">
        <f>IF(N1111="zníž. prenesená",J1111,0)</f>
        <v>0</v>
      </c>
      <c r="BI1111" s="105">
        <f>IF(N1111="nulová",J1111,0)</f>
        <v>0</v>
      </c>
      <c r="BJ1111" s="18" t="s">
        <v>89</v>
      </c>
      <c r="BK1111" s="188">
        <f>ROUND(I1111*H1111,3)</f>
        <v>0</v>
      </c>
      <c r="BL1111" s="18" t="s">
        <v>644</v>
      </c>
      <c r="BM1111" s="187" t="s">
        <v>7188</v>
      </c>
    </row>
    <row r="1112" spans="1:65" s="13" customFormat="1">
      <c r="B1112" s="189"/>
      <c r="D1112" s="190" t="s">
        <v>532</v>
      </c>
      <c r="E1112" s="191" t="s">
        <v>1</v>
      </c>
      <c r="F1112" s="192" t="s">
        <v>7189</v>
      </c>
      <c r="H1112" s="193">
        <v>4</v>
      </c>
      <c r="I1112" s="194"/>
      <c r="L1112" s="189"/>
      <c r="M1112" s="195"/>
      <c r="N1112" s="196"/>
      <c r="O1112" s="196"/>
      <c r="P1112" s="196"/>
      <c r="Q1112" s="196"/>
      <c r="R1112" s="196"/>
      <c r="S1112" s="196"/>
      <c r="T1112" s="197"/>
      <c r="AT1112" s="191" t="s">
        <v>532</v>
      </c>
      <c r="AU1112" s="191" t="s">
        <v>89</v>
      </c>
      <c r="AV1112" s="13" t="s">
        <v>89</v>
      </c>
      <c r="AW1112" s="13" t="s">
        <v>30</v>
      </c>
      <c r="AX1112" s="13" t="s">
        <v>83</v>
      </c>
      <c r="AY1112" s="191" t="s">
        <v>524</v>
      </c>
    </row>
    <row r="1113" spans="1:65" s="2" customFormat="1" ht="21.75" customHeight="1">
      <c r="A1113" s="35"/>
      <c r="B1113" s="144"/>
      <c r="C1113" s="176" t="s">
        <v>2429</v>
      </c>
      <c r="D1113" s="176" t="s">
        <v>526</v>
      </c>
      <c r="E1113" s="177" t="s">
        <v>7190</v>
      </c>
      <c r="F1113" s="178" t="s">
        <v>7191</v>
      </c>
      <c r="G1113" s="179" t="s">
        <v>879</v>
      </c>
      <c r="H1113" s="180">
        <v>7</v>
      </c>
      <c r="I1113" s="181"/>
      <c r="J1113" s="180">
        <f>ROUND(I1113*H1113,3)</f>
        <v>0</v>
      </c>
      <c r="K1113" s="182"/>
      <c r="L1113" s="36"/>
      <c r="M1113" s="183" t="s">
        <v>1</v>
      </c>
      <c r="N1113" s="184" t="s">
        <v>42</v>
      </c>
      <c r="O1113" s="61"/>
      <c r="P1113" s="185">
        <f>O1113*H1113</f>
        <v>0</v>
      </c>
      <c r="Q1113" s="185">
        <v>0</v>
      </c>
      <c r="R1113" s="185">
        <f>Q1113*H1113</f>
        <v>0</v>
      </c>
      <c r="S1113" s="185">
        <v>3.2000000000000002E-3</v>
      </c>
      <c r="T1113" s="186">
        <f>S1113*H1113</f>
        <v>2.24E-2</v>
      </c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R1113" s="187" t="s">
        <v>644</v>
      </c>
      <c r="AT1113" s="187" t="s">
        <v>526</v>
      </c>
      <c r="AU1113" s="187" t="s">
        <v>89</v>
      </c>
      <c r="AY1113" s="18" t="s">
        <v>524</v>
      </c>
      <c r="BE1113" s="105">
        <f>IF(N1113="základná",J1113,0)</f>
        <v>0</v>
      </c>
      <c r="BF1113" s="105">
        <f>IF(N1113="znížená",J1113,0)</f>
        <v>0</v>
      </c>
      <c r="BG1113" s="105">
        <f>IF(N1113="zákl. prenesená",J1113,0)</f>
        <v>0</v>
      </c>
      <c r="BH1113" s="105">
        <f>IF(N1113="zníž. prenesená",J1113,0)</f>
        <v>0</v>
      </c>
      <c r="BI1113" s="105">
        <f>IF(N1113="nulová",J1113,0)</f>
        <v>0</v>
      </c>
      <c r="BJ1113" s="18" t="s">
        <v>89</v>
      </c>
      <c r="BK1113" s="188">
        <f>ROUND(I1113*H1113,3)</f>
        <v>0</v>
      </c>
      <c r="BL1113" s="18" t="s">
        <v>644</v>
      </c>
      <c r="BM1113" s="187" t="s">
        <v>7192</v>
      </c>
    </row>
    <row r="1114" spans="1:65" s="14" customFormat="1">
      <c r="B1114" s="198"/>
      <c r="D1114" s="190" t="s">
        <v>532</v>
      </c>
      <c r="E1114" s="199" t="s">
        <v>1</v>
      </c>
      <c r="F1114" s="200" t="s">
        <v>3535</v>
      </c>
      <c r="H1114" s="199" t="s">
        <v>1</v>
      </c>
      <c r="I1114" s="201"/>
      <c r="L1114" s="198"/>
      <c r="M1114" s="202"/>
      <c r="N1114" s="203"/>
      <c r="O1114" s="203"/>
      <c r="P1114" s="203"/>
      <c r="Q1114" s="203"/>
      <c r="R1114" s="203"/>
      <c r="S1114" s="203"/>
      <c r="T1114" s="204"/>
      <c r="AT1114" s="199" t="s">
        <v>532</v>
      </c>
      <c r="AU1114" s="199" t="s">
        <v>89</v>
      </c>
      <c r="AV1114" s="14" t="s">
        <v>83</v>
      </c>
      <c r="AW1114" s="14" t="s">
        <v>30</v>
      </c>
      <c r="AX1114" s="14" t="s">
        <v>76</v>
      </c>
      <c r="AY1114" s="199" t="s">
        <v>524</v>
      </c>
    </row>
    <row r="1115" spans="1:65" s="14" customFormat="1">
      <c r="B1115" s="198"/>
      <c r="D1115" s="190" t="s">
        <v>532</v>
      </c>
      <c r="E1115" s="199" t="s">
        <v>1</v>
      </c>
      <c r="F1115" s="200" t="s">
        <v>7193</v>
      </c>
      <c r="H1115" s="199" t="s">
        <v>1</v>
      </c>
      <c r="I1115" s="201"/>
      <c r="L1115" s="198"/>
      <c r="M1115" s="202"/>
      <c r="N1115" s="203"/>
      <c r="O1115" s="203"/>
      <c r="P1115" s="203"/>
      <c r="Q1115" s="203"/>
      <c r="R1115" s="203"/>
      <c r="S1115" s="203"/>
      <c r="T1115" s="204"/>
      <c r="AT1115" s="199" t="s">
        <v>532</v>
      </c>
      <c r="AU1115" s="199" t="s">
        <v>89</v>
      </c>
      <c r="AV1115" s="14" t="s">
        <v>83</v>
      </c>
      <c r="AW1115" s="14" t="s">
        <v>30</v>
      </c>
      <c r="AX1115" s="14" t="s">
        <v>76</v>
      </c>
      <c r="AY1115" s="199" t="s">
        <v>524</v>
      </c>
    </row>
    <row r="1116" spans="1:65" s="13" customFormat="1">
      <c r="B1116" s="189"/>
      <c r="D1116" s="190" t="s">
        <v>532</v>
      </c>
      <c r="E1116" s="191" t="s">
        <v>1</v>
      </c>
      <c r="F1116" s="192" t="s">
        <v>552</v>
      </c>
      <c r="H1116" s="193">
        <v>7</v>
      </c>
      <c r="I1116" s="194"/>
      <c r="L1116" s="189"/>
      <c r="M1116" s="195"/>
      <c r="N1116" s="196"/>
      <c r="O1116" s="196"/>
      <c r="P1116" s="196"/>
      <c r="Q1116" s="196"/>
      <c r="R1116" s="196"/>
      <c r="S1116" s="196"/>
      <c r="T1116" s="197"/>
      <c r="AT1116" s="191" t="s">
        <v>532</v>
      </c>
      <c r="AU1116" s="191" t="s">
        <v>89</v>
      </c>
      <c r="AV1116" s="13" t="s">
        <v>89</v>
      </c>
      <c r="AW1116" s="13" t="s">
        <v>30</v>
      </c>
      <c r="AX1116" s="13" t="s">
        <v>76</v>
      </c>
      <c r="AY1116" s="191" t="s">
        <v>524</v>
      </c>
    </row>
    <row r="1117" spans="1:65" s="16" customFormat="1">
      <c r="B1117" s="213"/>
      <c r="D1117" s="190" t="s">
        <v>532</v>
      </c>
      <c r="E1117" s="214" t="s">
        <v>1</v>
      </c>
      <c r="F1117" s="215" t="s">
        <v>590</v>
      </c>
      <c r="H1117" s="216">
        <v>7</v>
      </c>
      <c r="I1117" s="217"/>
      <c r="L1117" s="213"/>
      <c r="M1117" s="218"/>
      <c r="N1117" s="219"/>
      <c r="O1117" s="219"/>
      <c r="P1117" s="219"/>
      <c r="Q1117" s="219"/>
      <c r="R1117" s="219"/>
      <c r="S1117" s="219"/>
      <c r="T1117" s="220"/>
      <c r="AT1117" s="214" t="s">
        <v>532</v>
      </c>
      <c r="AU1117" s="214" t="s">
        <v>89</v>
      </c>
      <c r="AV1117" s="16" t="s">
        <v>530</v>
      </c>
      <c r="AW1117" s="16" t="s">
        <v>30</v>
      </c>
      <c r="AX1117" s="16" t="s">
        <v>83</v>
      </c>
      <c r="AY1117" s="214" t="s">
        <v>524</v>
      </c>
    </row>
    <row r="1118" spans="1:65" s="2" customFormat="1" ht="33" customHeight="1">
      <c r="A1118" s="35"/>
      <c r="B1118" s="144"/>
      <c r="C1118" s="176" t="s">
        <v>2436</v>
      </c>
      <c r="D1118" s="176" t="s">
        <v>526</v>
      </c>
      <c r="E1118" s="177" t="s">
        <v>7194</v>
      </c>
      <c r="F1118" s="178" t="s">
        <v>7195</v>
      </c>
      <c r="G1118" s="179" t="s">
        <v>980</v>
      </c>
      <c r="H1118" s="180">
        <v>93.79</v>
      </c>
      <c r="I1118" s="181"/>
      <c r="J1118" s="180">
        <f>ROUND(I1118*H1118,3)</f>
        <v>0</v>
      </c>
      <c r="K1118" s="182"/>
      <c r="L1118" s="36"/>
      <c r="M1118" s="183" t="s">
        <v>1</v>
      </c>
      <c r="N1118" s="184" t="s">
        <v>42</v>
      </c>
      <c r="O1118" s="61"/>
      <c r="P1118" s="185">
        <f>O1118*H1118</f>
        <v>0</v>
      </c>
      <c r="Q1118" s="185">
        <v>2.0500000000000002E-3</v>
      </c>
      <c r="R1118" s="185">
        <f>Q1118*H1118</f>
        <v>0.19226950000000004</v>
      </c>
      <c r="S1118" s="185">
        <v>0</v>
      </c>
      <c r="T1118" s="186">
        <f>S1118*H1118</f>
        <v>0</v>
      </c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R1118" s="187" t="s">
        <v>644</v>
      </c>
      <c r="AT1118" s="187" t="s">
        <v>526</v>
      </c>
      <c r="AU1118" s="187" t="s">
        <v>89</v>
      </c>
      <c r="AY1118" s="18" t="s">
        <v>524</v>
      </c>
      <c r="BE1118" s="105">
        <f>IF(N1118="základná",J1118,0)</f>
        <v>0</v>
      </c>
      <c r="BF1118" s="105">
        <f>IF(N1118="znížená",J1118,0)</f>
        <v>0</v>
      </c>
      <c r="BG1118" s="105">
        <f>IF(N1118="zákl. prenesená",J1118,0)</f>
        <v>0</v>
      </c>
      <c r="BH1118" s="105">
        <f>IF(N1118="zníž. prenesená",J1118,0)</f>
        <v>0</v>
      </c>
      <c r="BI1118" s="105">
        <f>IF(N1118="nulová",J1118,0)</f>
        <v>0</v>
      </c>
      <c r="BJ1118" s="18" t="s">
        <v>89</v>
      </c>
      <c r="BK1118" s="188">
        <f>ROUND(I1118*H1118,3)</f>
        <v>0</v>
      </c>
      <c r="BL1118" s="18" t="s">
        <v>644</v>
      </c>
      <c r="BM1118" s="187" t="s">
        <v>7196</v>
      </c>
    </row>
    <row r="1119" spans="1:65" s="13" customFormat="1">
      <c r="B1119" s="189"/>
      <c r="D1119" s="190" t="s">
        <v>532</v>
      </c>
      <c r="E1119" s="191" t="s">
        <v>1</v>
      </c>
      <c r="F1119" s="192" t="s">
        <v>7197</v>
      </c>
      <c r="H1119" s="193">
        <v>93.79</v>
      </c>
      <c r="I1119" s="194"/>
      <c r="L1119" s="189"/>
      <c r="M1119" s="195"/>
      <c r="N1119" s="196"/>
      <c r="O1119" s="196"/>
      <c r="P1119" s="196"/>
      <c r="Q1119" s="196"/>
      <c r="R1119" s="196"/>
      <c r="S1119" s="196"/>
      <c r="T1119" s="197"/>
      <c r="AT1119" s="191" t="s">
        <v>532</v>
      </c>
      <c r="AU1119" s="191" t="s">
        <v>89</v>
      </c>
      <c r="AV1119" s="13" t="s">
        <v>89</v>
      </c>
      <c r="AW1119" s="13" t="s">
        <v>30</v>
      </c>
      <c r="AX1119" s="13" t="s">
        <v>83</v>
      </c>
      <c r="AY1119" s="191" t="s">
        <v>524</v>
      </c>
    </row>
    <row r="1120" spans="1:65" s="2" customFormat="1" ht="21.75" customHeight="1">
      <c r="A1120" s="35"/>
      <c r="B1120" s="144"/>
      <c r="C1120" s="176" t="s">
        <v>2451</v>
      </c>
      <c r="D1120" s="176" t="s">
        <v>526</v>
      </c>
      <c r="E1120" s="177" t="s">
        <v>3527</v>
      </c>
      <c r="F1120" s="178" t="s">
        <v>3528</v>
      </c>
      <c r="G1120" s="179" t="s">
        <v>980</v>
      </c>
      <c r="H1120" s="180">
        <v>209.09700000000001</v>
      </c>
      <c r="I1120" s="181"/>
      <c r="J1120" s="180">
        <f>ROUND(I1120*H1120,3)</f>
        <v>0</v>
      </c>
      <c r="K1120" s="182"/>
      <c r="L1120" s="36"/>
      <c r="M1120" s="183" t="s">
        <v>1</v>
      </c>
      <c r="N1120" s="184" t="s">
        <v>42</v>
      </c>
      <c r="O1120" s="61"/>
      <c r="P1120" s="185">
        <f>O1120*H1120</f>
        <v>0</v>
      </c>
      <c r="Q1120" s="185">
        <v>2.5999999999999998E-4</v>
      </c>
      <c r="R1120" s="185">
        <f>Q1120*H1120</f>
        <v>5.4365219999999999E-2</v>
      </c>
      <c r="S1120" s="185">
        <v>0</v>
      </c>
      <c r="T1120" s="186">
        <f>S1120*H1120</f>
        <v>0</v>
      </c>
      <c r="U1120" s="35"/>
      <c r="V1120" s="35"/>
      <c r="W1120" s="35"/>
      <c r="X1120" s="35"/>
      <c r="Y1120" s="35"/>
      <c r="Z1120" s="35"/>
      <c r="AA1120" s="35"/>
      <c r="AB1120" s="35"/>
      <c r="AC1120" s="35"/>
      <c r="AD1120" s="35"/>
      <c r="AE1120" s="35"/>
      <c r="AR1120" s="187" t="s">
        <v>644</v>
      </c>
      <c r="AT1120" s="187" t="s">
        <v>526</v>
      </c>
      <c r="AU1120" s="187" t="s">
        <v>89</v>
      </c>
      <c r="AY1120" s="18" t="s">
        <v>524</v>
      </c>
      <c r="BE1120" s="105">
        <f>IF(N1120="základná",J1120,0)</f>
        <v>0</v>
      </c>
      <c r="BF1120" s="105">
        <f>IF(N1120="znížená",J1120,0)</f>
        <v>0</v>
      </c>
      <c r="BG1120" s="105">
        <f>IF(N1120="zákl. prenesená",J1120,0)</f>
        <v>0</v>
      </c>
      <c r="BH1120" s="105">
        <f>IF(N1120="zníž. prenesená",J1120,0)</f>
        <v>0</v>
      </c>
      <c r="BI1120" s="105">
        <f>IF(N1120="nulová",J1120,0)</f>
        <v>0</v>
      </c>
      <c r="BJ1120" s="18" t="s">
        <v>89</v>
      </c>
      <c r="BK1120" s="188">
        <f>ROUND(I1120*H1120,3)</f>
        <v>0</v>
      </c>
      <c r="BL1120" s="18" t="s">
        <v>644</v>
      </c>
      <c r="BM1120" s="187" t="s">
        <v>3529</v>
      </c>
    </row>
    <row r="1121" spans="1:65" s="13" customFormat="1">
      <c r="B1121" s="189"/>
      <c r="D1121" s="190" t="s">
        <v>532</v>
      </c>
      <c r="E1121" s="191" t="s">
        <v>1</v>
      </c>
      <c r="F1121" s="192" t="s">
        <v>7198</v>
      </c>
      <c r="H1121" s="193">
        <v>209.09700000000001</v>
      </c>
      <c r="I1121" s="194"/>
      <c r="L1121" s="189"/>
      <c r="M1121" s="195"/>
      <c r="N1121" s="196"/>
      <c r="O1121" s="196"/>
      <c r="P1121" s="196"/>
      <c r="Q1121" s="196"/>
      <c r="R1121" s="196"/>
      <c r="S1121" s="196"/>
      <c r="T1121" s="197"/>
      <c r="AT1121" s="191" t="s">
        <v>532</v>
      </c>
      <c r="AU1121" s="191" t="s">
        <v>89</v>
      </c>
      <c r="AV1121" s="13" t="s">
        <v>89</v>
      </c>
      <c r="AW1121" s="13" t="s">
        <v>30</v>
      </c>
      <c r="AX1121" s="13" t="s">
        <v>76</v>
      </c>
      <c r="AY1121" s="191" t="s">
        <v>524</v>
      </c>
    </row>
    <row r="1122" spans="1:65" s="16" customFormat="1">
      <c r="B1122" s="213"/>
      <c r="D1122" s="190" t="s">
        <v>532</v>
      </c>
      <c r="E1122" s="214" t="s">
        <v>1</v>
      </c>
      <c r="F1122" s="215" t="s">
        <v>590</v>
      </c>
      <c r="H1122" s="216">
        <v>209.09700000000001</v>
      </c>
      <c r="I1122" s="217"/>
      <c r="L1122" s="213"/>
      <c r="M1122" s="218"/>
      <c r="N1122" s="219"/>
      <c r="O1122" s="219"/>
      <c r="P1122" s="219"/>
      <c r="Q1122" s="219"/>
      <c r="R1122" s="219"/>
      <c r="S1122" s="219"/>
      <c r="T1122" s="220"/>
      <c r="AT1122" s="214" t="s">
        <v>532</v>
      </c>
      <c r="AU1122" s="214" t="s">
        <v>89</v>
      </c>
      <c r="AV1122" s="16" t="s">
        <v>530</v>
      </c>
      <c r="AW1122" s="16" t="s">
        <v>30</v>
      </c>
      <c r="AX1122" s="16" t="s">
        <v>83</v>
      </c>
      <c r="AY1122" s="214" t="s">
        <v>524</v>
      </c>
    </row>
    <row r="1123" spans="1:65" s="2" customFormat="1" ht="21.75" customHeight="1">
      <c r="A1123" s="35"/>
      <c r="B1123" s="144"/>
      <c r="C1123" s="176" t="s">
        <v>2456</v>
      </c>
      <c r="D1123" s="176" t="s">
        <v>526</v>
      </c>
      <c r="E1123" s="177" t="s">
        <v>3532</v>
      </c>
      <c r="F1123" s="178" t="s">
        <v>3533</v>
      </c>
      <c r="G1123" s="179" t="s">
        <v>980</v>
      </c>
      <c r="H1123" s="180">
        <v>197.7</v>
      </c>
      <c r="I1123" s="181"/>
      <c r="J1123" s="180">
        <f>ROUND(I1123*H1123,3)</f>
        <v>0</v>
      </c>
      <c r="K1123" s="182"/>
      <c r="L1123" s="36"/>
      <c r="M1123" s="183" t="s">
        <v>1</v>
      </c>
      <c r="N1123" s="184" t="s">
        <v>42</v>
      </c>
      <c r="O1123" s="61"/>
      <c r="P1123" s="185">
        <f>O1123*H1123</f>
        <v>0</v>
      </c>
      <c r="Q1123" s="185">
        <v>0</v>
      </c>
      <c r="R1123" s="185">
        <f>Q1123*H1123</f>
        <v>0</v>
      </c>
      <c r="S1123" s="185">
        <v>2.3E-3</v>
      </c>
      <c r="T1123" s="186">
        <f>S1123*H1123</f>
        <v>0.45470999999999995</v>
      </c>
      <c r="U1123" s="35"/>
      <c r="V1123" s="35"/>
      <c r="W1123" s="35"/>
      <c r="X1123" s="35"/>
      <c r="Y1123" s="35"/>
      <c r="Z1123" s="35"/>
      <c r="AA1123" s="35"/>
      <c r="AB1123" s="35"/>
      <c r="AC1123" s="35"/>
      <c r="AD1123" s="35"/>
      <c r="AE1123" s="35"/>
      <c r="AR1123" s="187" t="s">
        <v>644</v>
      </c>
      <c r="AT1123" s="187" t="s">
        <v>526</v>
      </c>
      <c r="AU1123" s="187" t="s">
        <v>89</v>
      </c>
      <c r="AY1123" s="18" t="s">
        <v>524</v>
      </c>
      <c r="BE1123" s="105">
        <f>IF(N1123="základná",J1123,0)</f>
        <v>0</v>
      </c>
      <c r="BF1123" s="105">
        <f>IF(N1123="znížená",J1123,0)</f>
        <v>0</v>
      </c>
      <c r="BG1123" s="105">
        <f>IF(N1123="zákl. prenesená",J1123,0)</f>
        <v>0</v>
      </c>
      <c r="BH1123" s="105">
        <f>IF(N1123="zníž. prenesená",J1123,0)</f>
        <v>0</v>
      </c>
      <c r="BI1123" s="105">
        <f>IF(N1123="nulová",J1123,0)</f>
        <v>0</v>
      </c>
      <c r="BJ1123" s="18" t="s">
        <v>89</v>
      </c>
      <c r="BK1123" s="188">
        <f>ROUND(I1123*H1123,3)</f>
        <v>0</v>
      </c>
      <c r="BL1123" s="18" t="s">
        <v>644</v>
      </c>
      <c r="BM1123" s="187" t="s">
        <v>3534</v>
      </c>
    </row>
    <row r="1124" spans="1:65" s="14" customFormat="1">
      <c r="B1124" s="198"/>
      <c r="D1124" s="190" t="s">
        <v>532</v>
      </c>
      <c r="E1124" s="199" t="s">
        <v>1</v>
      </c>
      <c r="F1124" s="200" t="s">
        <v>3535</v>
      </c>
      <c r="H1124" s="199" t="s">
        <v>1</v>
      </c>
      <c r="I1124" s="201"/>
      <c r="L1124" s="198"/>
      <c r="M1124" s="202"/>
      <c r="N1124" s="203"/>
      <c r="O1124" s="203"/>
      <c r="P1124" s="203"/>
      <c r="Q1124" s="203"/>
      <c r="R1124" s="203"/>
      <c r="S1124" s="203"/>
      <c r="T1124" s="204"/>
      <c r="AT1124" s="199" t="s">
        <v>532</v>
      </c>
      <c r="AU1124" s="199" t="s">
        <v>89</v>
      </c>
      <c r="AV1124" s="14" t="s">
        <v>83</v>
      </c>
      <c r="AW1124" s="14" t="s">
        <v>30</v>
      </c>
      <c r="AX1124" s="14" t="s">
        <v>76</v>
      </c>
      <c r="AY1124" s="199" t="s">
        <v>524</v>
      </c>
    </row>
    <row r="1125" spans="1:65" s="14" customFormat="1">
      <c r="B1125" s="198"/>
      <c r="D1125" s="190" t="s">
        <v>532</v>
      </c>
      <c r="E1125" s="199" t="s">
        <v>1</v>
      </c>
      <c r="F1125" s="200" t="s">
        <v>2571</v>
      </c>
      <c r="H1125" s="199" t="s">
        <v>1</v>
      </c>
      <c r="I1125" s="201"/>
      <c r="L1125" s="198"/>
      <c r="M1125" s="202"/>
      <c r="N1125" s="203"/>
      <c r="O1125" s="203"/>
      <c r="P1125" s="203"/>
      <c r="Q1125" s="203"/>
      <c r="R1125" s="203"/>
      <c r="S1125" s="203"/>
      <c r="T1125" s="204"/>
      <c r="AT1125" s="199" t="s">
        <v>532</v>
      </c>
      <c r="AU1125" s="199" t="s">
        <v>89</v>
      </c>
      <c r="AV1125" s="14" t="s">
        <v>83</v>
      </c>
      <c r="AW1125" s="14" t="s">
        <v>30</v>
      </c>
      <c r="AX1125" s="14" t="s">
        <v>76</v>
      </c>
      <c r="AY1125" s="199" t="s">
        <v>524</v>
      </c>
    </row>
    <row r="1126" spans="1:65" s="13" customFormat="1">
      <c r="B1126" s="189"/>
      <c r="D1126" s="190" t="s">
        <v>532</v>
      </c>
      <c r="E1126" s="191" t="s">
        <v>1</v>
      </c>
      <c r="F1126" s="192" t="s">
        <v>7199</v>
      </c>
      <c r="H1126" s="193">
        <v>125.08</v>
      </c>
      <c r="I1126" s="194"/>
      <c r="L1126" s="189"/>
      <c r="M1126" s="195"/>
      <c r="N1126" s="196"/>
      <c r="O1126" s="196"/>
      <c r="P1126" s="196"/>
      <c r="Q1126" s="196"/>
      <c r="R1126" s="196"/>
      <c r="S1126" s="196"/>
      <c r="T1126" s="197"/>
      <c r="AT1126" s="191" t="s">
        <v>532</v>
      </c>
      <c r="AU1126" s="191" t="s">
        <v>89</v>
      </c>
      <c r="AV1126" s="13" t="s">
        <v>89</v>
      </c>
      <c r="AW1126" s="13" t="s">
        <v>30</v>
      </c>
      <c r="AX1126" s="13" t="s">
        <v>76</v>
      </c>
      <c r="AY1126" s="191" t="s">
        <v>524</v>
      </c>
    </row>
    <row r="1127" spans="1:65" s="13" customFormat="1">
      <c r="B1127" s="189"/>
      <c r="D1127" s="190" t="s">
        <v>532</v>
      </c>
      <c r="E1127" s="191" t="s">
        <v>1</v>
      </c>
      <c r="F1127" s="192" t="s">
        <v>7200</v>
      </c>
      <c r="H1127" s="193">
        <v>30</v>
      </c>
      <c r="I1127" s="194"/>
      <c r="L1127" s="189"/>
      <c r="M1127" s="195"/>
      <c r="N1127" s="196"/>
      <c r="O1127" s="196"/>
      <c r="P1127" s="196"/>
      <c r="Q1127" s="196"/>
      <c r="R1127" s="196"/>
      <c r="S1127" s="196"/>
      <c r="T1127" s="197"/>
      <c r="AT1127" s="191" t="s">
        <v>532</v>
      </c>
      <c r="AU1127" s="191" t="s">
        <v>89</v>
      </c>
      <c r="AV1127" s="13" t="s">
        <v>89</v>
      </c>
      <c r="AW1127" s="13" t="s">
        <v>30</v>
      </c>
      <c r="AX1127" s="13" t="s">
        <v>76</v>
      </c>
      <c r="AY1127" s="191" t="s">
        <v>524</v>
      </c>
    </row>
    <row r="1128" spans="1:65" s="13" customFormat="1">
      <c r="B1128" s="189"/>
      <c r="D1128" s="190" t="s">
        <v>532</v>
      </c>
      <c r="E1128" s="191" t="s">
        <v>1</v>
      </c>
      <c r="F1128" s="192" t="s">
        <v>7201</v>
      </c>
      <c r="H1128" s="193">
        <v>42.62</v>
      </c>
      <c r="I1128" s="194"/>
      <c r="L1128" s="189"/>
      <c r="M1128" s="195"/>
      <c r="N1128" s="196"/>
      <c r="O1128" s="196"/>
      <c r="P1128" s="196"/>
      <c r="Q1128" s="196"/>
      <c r="R1128" s="196"/>
      <c r="S1128" s="196"/>
      <c r="T1128" s="197"/>
      <c r="AT1128" s="191" t="s">
        <v>532</v>
      </c>
      <c r="AU1128" s="191" t="s">
        <v>89</v>
      </c>
      <c r="AV1128" s="13" t="s">
        <v>89</v>
      </c>
      <c r="AW1128" s="13" t="s">
        <v>30</v>
      </c>
      <c r="AX1128" s="13" t="s">
        <v>76</v>
      </c>
      <c r="AY1128" s="191" t="s">
        <v>524</v>
      </c>
    </row>
    <row r="1129" spans="1:65" s="15" customFormat="1">
      <c r="B1129" s="205"/>
      <c r="D1129" s="190" t="s">
        <v>532</v>
      </c>
      <c r="E1129" s="206" t="s">
        <v>1</v>
      </c>
      <c r="F1129" s="207" t="s">
        <v>589</v>
      </c>
      <c r="H1129" s="208">
        <v>197.7</v>
      </c>
      <c r="I1129" s="209"/>
      <c r="L1129" s="205"/>
      <c r="M1129" s="210"/>
      <c r="N1129" s="211"/>
      <c r="O1129" s="211"/>
      <c r="P1129" s="211"/>
      <c r="Q1129" s="211"/>
      <c r="R1129" s="211"/>
      <c r="S1129" s="211"/>
      <c r="T1129" s="212"/>
      <c r="AT1129" s="206" t="s">
        <v>532</v>
      </c>
      <c r="AU1129" s="206" t="s">
        <v>89</v>
      </c>
      <c r="AV1129" s="15" t="s">
        <v>537</v>
      </c>
      <c r="AW1129" s="15" t="s">
        <v>30</v>
      </c>
      <c r="AX1129" s="15" t="s">
        <v>76</v>
      </c>
      <c r="AY1129" s="206" t="s">
        <v>524</v>
      </c>
    </row>
    <row r="1130" spans="1:65" s="16" customFormat="1">
      <c r="B1130" s="213"/>
      <c r="D1130" s="190" t="s">
        <v>532</v>
      </c>
      <c r="E1130" s="214" t="s">
        <v>1</v>
      </c>
      <c r="F1130" s="215" t="s">
        <v>590</v>
      </c>
      <c r="H1130" s="216">
        <v>197.7</v>
      </c>
      <c r="I1130" s="217"/>
      <c r="L1130" s="213"/>
      <c r="M1130" s="218"/>
      <c r="N1130" s="219"/>
      <c r="O1130" s="219"/>
      <c r="P1130" s="219"/>
      <c r="Q1130" s="219"/>
      <c r="R1130" s="219"/>
      <c r="S1130" s="219"/>
      <c r="T1130" s="220"/>
      <c r="AT1130" s="214" t="s">
        <v>532</v>
      </c>
      <c r="AU1130" s="214" t="s">
        <v>89</v>
      </c>
      <c r="AV1130" s="16" t="s">
        <v>530</v>
      </c>
      <c r="AW1130" s="16" t="s">
        <v>30</v>
      </c>
      <c r="AX1130" s="16" t="s">
        <v>83</v>
      </c>
      <c r="AY1130" s="214" t="s">
        <v>524</v>
      </c>
    </row>
    <row r="1131" spans="1:65" s="2" customFormat="1" ht="21.75" customHeight="1">
      <c r="A1131" s="35"/>
      <c r="B1131" s="144"/>
      <c r="C1131" s="176" t="s">
        <v>2460</v>
      </c>
      <c r="D1131" s="176" t="s">
        <v>526</v>
      </c>
      <c r="E1131" s="177" t="s">
        <v>3549</v>
      </c>
      <c r="F1131" s="178" t="s">
        <v>3550</v>
      </c>
      <c r="G1131" s="179" t="s">
        <v>879</v>
      </c>
      <c r="H1131" s="180">
        <v>11</v>
      </c>
      <c r="I1131" s="181"/>
      <c r="J1131" s="180">
        <f>ROUND(I1131*H1131,3)</f>
        <v>0</v>
      </c>
      <c r="K1131" s="182"/>
      <c r="L1131" s="36"/>
      <c r="M1131" s="183" t="s">
        <v>1</v>
      </c>
      <c r="N1131" s="184" t="s">
        <v>42</v>
      </c>
      <c r="O1131" s="61"/>
      <c r="P1131" s="185">
        <f>O1131*H1131</f>
        <v>0</v>
      </c>
      <c r="Q1131" s="185">
        <v>2.63E-3</v>
      </c>
      <c r="R1131" s="185">
        <f>Q1131*H1131</f>
        <v>2.8930000000000001E-2</v>
      </c>
      <c r="S1131" s="185">
        <v>0</v>
      </c>
      <c r="T1131" s="186">
        <f>S1131*H1131</f>
        <v>0</v>
      </c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R1131" s="187" t="s">
        <v>644</v>
      </c>
      <c r="AT1131" s="187" t="s">
        <v>526</v>
      </c>
      <c r="AU1131" s="187" t="s">
        <v>89</v>
      </c>
      <c r="AY1131" s="18" t="s">
        <v>524</v>
      </c>
      <c r="BE1131" s="105">
        <f>IF(N1131="základná",J1131,0)</f>
        <v>0</v>
      </c>
      <c r="BF1131" s="105">
        <f>IF(N1131="znížená",J1131,0)</f>
        <v>0</v>
      </c>
      <c r="BG1131" s="105">
        <f>IF(N1131="zákl. prenesená",J1131,0)</f>
        <v>0</v>
      </c>
      <c r="BH1131" s="105">
        <f>IF(N1131="zníž. prenesená",J1131,0)</f>
        <v>0</v>
      </c>
      <c r="BI1131" s="105">
        <f>IF(N1131="nulová",J1131,0)</f>
        <v>0</v>
      </c>
      <c r="BJ1131" s="18" t="s">
        <v>89</v>
      </c>
      <c r="BK1131" s="188">
        <f>ROUND(I1131*H1131,3)</f>
        <v>0</v>
      </c>
      <c r="BL1131" s="18" t="s">
        <v>644</v>
      </c>
      <c r="BM1131" s="187" t="s">
        <v>3551</v>
      </c>
    </row>
    <row r="1132" spans="1:65" s="13" customFormat="1">
      <c r="B1132" s="189"/>
      <c r="D1132" s="190" t="s">
        <v>532</v>
      </c>
      <c r="E1132" s="191" t="s">
        <v>1</v>
      </c>
      <c r="F1132" s="192" t="s">
        <v>7202</v>
      </c>
      <c r="H1132" s="193">
        <v>11</v>
      </c>
      <c r="I1132" s="194"/>
      <c r="L1132" s="189"/>
      <c r="M1132" s="195"/>
      <c r="N1132" s="196"/>
      <c r="O1132" s="196"/>
      <c r="P1132" s="196"/>
      <c r="Q1132" s="196"/>
      <c r="R1132" s="196"/>
      <c r="S1132" s="196"/>
      <c r="T1132" s="197"/>
      <c r="AT1132" s="191" t="s">
        <v>532</v>
      </c>
      <c r="AU1132" s="191" t="s">
        <v>89</v>
      </c>
      <c r="AV1132" s="13" t="s">
        <v>89</v>
      </c>
      <c r="AW1132" s="13" t="s">
        <v>30</v>
      </c>
      <c r="AX1132" s="13" t="s">
        <v>76</v>
      </c>
      <c r="AY1132" s="191" t="s">
        <v>524</v>
      </c>
    </row>
    <row r="1133" spans="1:65" s="16" customFormat="1">
      <c r="B1133" s="213"/>
      <c r="D1133" s="190" t="s">
        <v>532</v>
      </c>
      <c r="E1133" s="214" t="s">
        <v>1</v>
      </c>
      <c r="F1133" s="215" t="s">
        <v>590</v>
      </c>
      <c r="H1133" s="216">
        <v>11</v>
      </c>
      <c r="I1133" s="217"/>
      <c r="L1133" s="213"/>
      <c r="M1133" s="218"/>
      <c r="N1133" s="219"/>
      <c r="O1133" s="219"/>
      <c r="P1133" s="219"/>
      <c r="Q1133" s="219"/>
      <c r="R1133" s="219"/>
      <c r="S1133" s="219"/>
      <c r="T1133" s="220"/>
      <c r="AT1133" s="214" t="s">
        <v>532</v>
      </c>
      <c r="AU1133" s="214" t="s">
        <v>89</v>
      </c>
      <c r="AV1133" s="16" t="s">
        <v>530</v>
      </c>
      <c r="AW1133" s="16" t="s">
        <v>30</v>
      </c>
      <c r="AX1133" s="16" t="s">
        <v>83</v>
      </c>
      <c r="AY1133" s="214" t="s">
        <v>524</v>
      </c>
    </row>
    <row r="1134" spans="1:65" s="2" customFormat="1" ht="21.75" customHeight="1">
      <c r="A1134" s="35"/>
      <c r="B1134" s="144"/>
      <c r="C1134" s="176" t="s">
        <v>2465</v>
      </c>
      <c r="D1134" s="176" t="s">
        <v>526</v>
      </c>
      <c r="E1134" s="177" t="s">
        <v>7203</v>
      </c>
      <c r="F1134" s="178" t="s">
        <v>7204</v>
      </c>
      <c r="G1134" s="179" t="s">
        <v>980</v>
      </c>
      <c r="H1134" s="180">
        <v>34.659999999999997</v>
      </c>
      <c r="I1134" s="181"/>
      <c r="J1134" s="180">
        <f>ROUND(I1134*H1134,3)</f>
        <v>0</v>
      </c>
      <c r="K1134" s="182"/>
      <c r="L1134" s="36"/>
      <c r="M1134" s="183" t="s">
        <v>1</v>
      </c>
      <c r="N1134" s="184" t="s">
        <v>42</v>
      </c>
      <c r="O1134" s="61"/>
      <c r="P1134" s="185">
        <f>O1134*H1134</f>
        <v>0</v>
      </c>
      <c r="Q1134" s="185">
        <v>0</v>
      </c>
      <c r="R1134" s="185">
        <f>Q1134*H1134</f>
        <v>0</v>
      </c>
      <c r="S1134" s="185">
        <v>2.8500000000000001E-3</v>
      </c>
      <c r="T1134" s="186">
        <f>S1134*H1134</f>
        <v>9.8780999999999994E-2</v>
      </c>
      <c r="U1134" s="35"/>
      <c r="V1134" s="35"/>
      <c r="W1134" s="35"/>
      <c r="X1134" s="35"/>
      <c r="Y1134" s="35"/>
      <c r="Z1134" s="35"/>
      <c r="AA1134" s="35"/>
      <c r="AB1134" s="35"/>
      <c r="AC1134" s="35"/>
      <c r="AD1134" s="35"/>
      <c r="AE1134" s="35"/>
      <c r="AR1134" s="187" t="s">
        <v>644</v>
      </c>
      <c r="AT1134" s="187" t="s">
        <v>526</v>
      </c>
      <c r="AU1134" s="187" t="s">
        <v>89</v>
      </c>
      <c r="AY1134" s="18" t="s">
        <v>524</v>
      </c>
      <c r="BE1134" s="105">
        <f>IF(N1134="základná",J1134,0)</f>
        <v>0</v>
      </c>
      <c r="BF1134" s="105">
        <f>IF(N1134="znížená",J1134,0)</f>
        <v>0</v>
      </c>
      <c r="BG1134" s="105">
        <f>IF(N1134="zákl. prenesená",J1134,0)</f>
        <v>0</v>
      </c>
      <c r="BH1134" s="105">
        <f>IF(N1134="zníž. prenesená",J1134,0)</f>
        <v>0</v>
      </c>
      <c r="BI1134" s="105">
        <f>IF(N1134="nulová",J1134,0)</f>
        <v>0</v>
      </c>
      <c r="BJ1134" s="18" t="s">
        <v>89</v>
      </c>
      <c r="BK1134" s="188">
        <f>ROUND(I1134*H1134,3)</f>
        <v>0</v>
      </c>
      <c r="BL1134" s="18" t="s">
        <v>644</v>
      </c>
      <c r="BM1134" s="187" t="s">
        <v>7205</v>
      </c>
    </row>
    <row r="1135" spans="1:65" s="14" customFormat="1">
      <c r="B1135" s="198"/>
      <c r="D1135" s="190" t="s">
        <v>532</v>
      </c>
      <c r="E1135" s="199" t="s">
        <v>1</v>
      </c>
      <c r="F1135" s="200" t="s">
        <v>7206</v>
      </c>
      <c r="H1135" s="199" t="s">
        <v>1</v>
      </c>
      <c r="I1135" s="201"/>
      <c r="L1135" s="198"/>
      <c r="M1135" s="202"/>
      <c r="N1135" s="203"/>
      <c r="O1135" s="203"/>
      <c r="P1135" s="203"/>
      <c r="Q1135" s="203"/>
      <c r="R1135" s="203"/>
      <c r="S1135" s="203"/>
      <c r="T1135" s="204"/>
      <c r="AT1135" s="199" t="s">
        <v>532</v>
      </c>
      <c r="AU1135" s="199" t="s">
        <v>89</v>
      </c>
      <c r="AV1135" s="14" t="s">
        <v>83</v>
      </c>
      <c r="AW1135" s="14" t="s">
        <v>30</v>
      </c>
      <c r="AX1135" s="14" t="s">
        <v>76</v>
      </c>
      <c r="AY1135" s="199" t="s">
        <v>524</v>
      </c>
    </row>
    <row r="1136" spans="1:65" s="14" customFormat="1">
      <c r="B1136" s="198"/>
      <c r="D1136" s="190" t="s">
        <v>532</v>
      </c>
      <c r="E1136" s="199" t="s">
        <v>1</v>
      </c>
      <c r="F1136" s="200" t="s">
        <v>2571</v>
      </c>
      <c r="H1136" s="199" t="s">
        <v>1</v>
      </c>
      <c r="I1136" s="201"/>
      <c r="L1136" s="198"/>
      <c r="M1136" s="202"/>
      <c r="N1136" s="203"/>
      <c r="O1136" s="203"/>
      <c r="P1136" s="203"/>
      <c r="Q1136" s="203"/>
      <c r="R1136" s="203"/>
      <c r="S1136" s="203"/>
      <c r="T1136" s="204"/>
      <c r="AT1136" s="199" t="s">
        <v>532</v>
      </c>
      <c r="AU1136" s="199" t="s">
        <v>89</v>
      </c>
      <c r="AV1136" s="14" t="s">
        <v>83</v>
      </c>
      <c r="AW1136" s="14" t="s">
        <v>30</v>
      </c>
      <c r="AX1136" s="14" t="s">
        <v>76</v>
      </c>
      <c r="AY1136" s="199" t="s">
        <v>524</v>
      </c>
    </row>
    <row r="1137" spans="1:65" s="13" customFormat="1">
      <c r="B1137" s="189"/>
      <c r="D1137" s="190" t="s">
        <v>532</v>
      </c>
      <c r="E1137" s="191" t="s">
        <v>1</v>
      </c>
      <c r="F1137" s="192" t="s">
        <v>7207</v>
      </c>
      <c r="H1137" s="193">
        <v>34.659999999999997</v>
      </c>
      <c r="I1137" s="194"/>
      <c r="L1137" s="189"/>
      <c r="M1137" s="195"/>
      <c r="N1137" s="196"/>
      <c r="O1137" s="196"/>
      <c r="P1137" s="196"/>
      <c r="Q1137" s="196"/>
      <c r="R1137" s="196"/>
      <c r="S1137" s="196"/>
      <c r="T1137" s="197"/>
      <c r="AT1137" s="191" t="s">
        <v>532</v>
      </c>
      <c r="AU1137" s="191" t="s">
        <v>89</v>
      </c>
      <c r="AV1137" s="13" t="s">
        <v>89</v>
      </c>
      <c r="AW1137" s="13" t="s">
        <v>30</v>
      </c>
      <c r="AX1137" s="13" t="s">
        <v>76</v>
      </c>
      <c r="AY1137" s="191" t="s">
        <v>524</v>
      </c>
    </row>
    <row r="1138" spans="1:65" s="16" customFormat="1">
      <c r="B1138" s="213"/>
      <c r="D1138" s="190" t="s">
        <v>532</v>
      </c>
      <c r="E1138" s="214" t="s">
        <v>1</v>
      </c>
      <c r="F1138" s="215" t="s">
        <v>590</v>
      </c>
      <c r="H1138" s="216">
        <v>34.659999999999997</v>
      </c>
      <c r="I1138" s="217"/>
      <c r="L1138" s="213"/>
      <c r="M1138" s="218"/>
      <c r="N1138" s="219"/>
      <c r="O1138" s="219"/>
      <c r="P1138" s="219"/>
      <c r="Q1138" s="219"/>
      <c r="R1138" s="219"/>
      <c r="S1138" s="219"/>
      <c r="T1138" s="220"/>
      <c r="AT1138" s="214" t="s">
        <v>532</v>
      </c>
      <c r="AU1138" s="214" t="s">
        <v>89</v>
      </c>
      <c r="AV1138" s="16" t="s">
        <v>530</v>
      </c>
      <c r="AW1138" s="16" t="s">
        <v>30</v>
      </c>
      <c r="AX1138" s="16" t="s">
        <v>83</v>
      </c>
      <c r="AY1138" s="214" t="s">
        <v>524</v>
      </c>
    </row>
    <row r="1139" spans="1:65" s="2" customFormat="1" ht="16.5" customHeight="1">
      <c r="A1139" s="35"/>
      <c r="B1139" s="144"/>
      <c r="C1139" s="176" t="s">
        <v>2470</v>
      </c>
      <c r="D1139" s="176" t="s">
        <v>526</v>
      </c>
      <c r="E1139" s="177" t="s">
        <v>7208</v>
      </c>
      <c r="F1139" s="178" t="s">
        <v>7209</v>
      </c>
      <c r="G1139" s="179" t="s">
        <v>980</v>
      </c>
      <c r="H1139" s="180">
        <v>4.53</v>
      </c>
      <c r="I1139" s="181"/>
      <c r="J1139" s="180">
        <f>ROUND(I1139*H1139,3)</f>
        <v>0</v>
      </c>
      <c r="K1139" s="182"/>
      <c r="L1139" s="36"/>
      <c r="M1139" s="183" t="s">
        <v>1</v>
      </c>
      <c r="N1139" s="184" t="s">
        <v>42</v>
      </c>
      <c r="O1139" s="61"/>
      <c r="P1139" s="185">
        <f>O1139*H1139</f>
        <v>0</v>
      </c>
      <c r="Q1139" s="185">
        <v>6.7600000000000004E-3</v>
      </c>
      <c r="R1139" s="185">
        <f>Q1139*H1139</f>
        <v>3.0622800000000002E-2</v>
      </c>
      <c r="S1139" s="185">
        <v>0</v>
      </c>
      <c r="T1139" s="186">
        <f>S1139*H1139</f>
        <v>0</v>
      </c>
      <c r="U1139" s="35"/>
      <c r="V1139" s="35"/>
      <c r="W1139" s="35"/>
      <c r="X1139" s="35"/>
      <c r="Y1139" s="35"/>
      <c r="Z1139" s="35"/>
      <c r="AA1139" s="35"/>
      <c r="AB1139" s="35"/>
      <c r="AC1139" s="35"/>
      <c r="AD1139" s="35"/>
      <c r="AE1139" s="35"/>
      <c r="AR1139" s="187" t="s">
        <v>644</v>
      </c>
      <c r="AT1139" s="187" t="s">
        <v>526</v>
      </c>
      <c r="AU1139" s="187" t="s">
        <v>89</v>
      </c>
      <c r="AY1139" s="18" t="s">
        <v>524</v>
      </c>
      <c r="BE1139" s="105">
        <f>IF(N1139="základná",J1139,0)</f>
        <v>0</v>
      </c>
      <c r="BF1139" s="105">
        <f>IF(N1139="znížená",J1139,0)</f>
        <v>0</v>
      </c>
      <c r="BG1139" s="105">
        <f>IF(N1139="zákl. prenesená",J1139,0)</f>
        <v>0</v>
      </c>
      <c r="BH1139" s="105">
        <f>IF(N1139="zníž. prenesená",J1139,0)</f>
        <v>0</v>
      </c>
      <c r="BI1139" s="105">
        <f>IF(N1139="nulová",J1139,0)</f>
        <v>0</v>
      </c>
      <c r="BJ1139" s="18" t="s">
        <v>89</v>
      </c>
      <c r="BK1139" s="188">
        <f>ROUND(I1139*H1139,3)</f>
        <v>0</v>
      </c>
      <c r="BL1139" s="18" t="s">
        <v>644</v>
      </c>
      <c r="BM1139" s="187" t="s">
        <v>7210</v>
      </c>
    </row>
    <row r="1140" spans="1:65" s="13" customFormat="1">
      <c r="B1140" s="189"/>
      <c r="D1140" s="190" t="s">
        <v>532</v>
      </c>
      <c r="E1140" s="191" t="s">
        <v>1</v>
      </c>
      <c r="F1140" s="192" t="s">
        <v>7211</v>
      </c>
      <c r="H1140" s="193">
        <v>4.53</v>
      </c>
      <c r="I1140" s="194"/>
      <c r="L1140" s="189"/>
      <c r="M1140" s="195"/>
      <c r="N1140" s="196"/>
      <c r="O1140" s="196"/>
      <c r="P1140" s="196"/>
      <c r="Q1140" s="196"/>
      <c r="R1140" s="196"/>
      <c r="S1140" s="196"/>
      <c r="T1140" s="197"/>
      <c r="AT1140" s="191" t="s">
        <v>532</v>
      </c>
      <c r="AU1140" s="191" t="s">
        <v>89</v>
      </c>
      <c r="AV1140" s="13" t="s">
        <v>89</v>
      </c>
      <c r="AW1140" s="13" t="s">
        <v>30</v>
      </c>
      <c r="AX1140" s="13" t="s">
        <v>83</v>
      </c>
      <c r="AY1140" s="191" t="s">
        <v>524</v>
      </c>
    </row>
    <row r="1141" spans="1:65" s="2" customFormat="1" ht="21.75" customHeight="1">
      <c r="A1141" s="35"/>
      <c r="B1141" s="144"/>
      <c r="C1141" s="176" t="s">
        <v>2476</v>
      </c>
      <c r="D1141" s="176" t="s">
        <v>526</v>
      </c>
      <c r="E1141" s="177" t="s">
        <v>3584</v>
      </c>
      <c r="F1141" s="178" t="s">
        <v>3585</v>
      </c>
      <c r="G1141" s="179" t="s">
        <v>2954</v>
      </c>
      <c r="H1141" s="181"/>
      <c r="I1141" s="181"/>
      <c r="J1141" s="180">
        <f>ROUND(I1141*H1141,3)</f>
        <v>0</v>
      </c>
      <c r="K1141" s="182"/>
      <c r="L1141" s="36"/>
      <c r="M1141" s="183" t="s">
        <v>1</v>
      </c>
      <c r="N1141" s="184" t="s">
        <v>42</v>
      </c>
      <c r="O1141" s="61"/>
      <c r="P1141" s="185">
        <f>O1141*H1141</f>
        <v>0</v>
      </c>
      <c r="Q1141" s="185">
        <v>0</v>
      </c>
      <c r="R1141" s="185">
        <f>Q1141*H1141</f>
        <v>0</v>
      </c>
      <c r="S1141" s="185">
        <v>0</v>
      </c>
      <c r="T1141" s="186">
        <f>S1141*H1141</f>
        <v>0</v>
      </c>
      <c r="U1141" s="35"/>
      <c r="V1141" s="35"/>
      <c r="W1141" s="35"/>
      <c r="X1141" s="35"/>
      <c r="Y1141" s="35"/>
      <c r="Z1141" s="35"/>
      <c r="AA1141" s="35"/>
      <c r="AB1141" s="35"/>
      <c r="AC1141" s="35"/>
      <c r="AD1141" s="35"/>
      <c r="AE1141" s="35"/>
      <c r="AR1141" s="187" t="s">
        <v>644</v>
      </c>
      <c r="AT1141" s="187" t="s">
        <v>526</v>
      </c>
      <c r="AU1141" s="187" t="s">
        <v>89</v>
      </c>
      <c r="AY1141" s="18" t="s">
        <v>524</v>
      </c>
      <c r="BE1141" s="105">
        <f>IF(N1141="základná",J1141,0)</f>
        <v>0</v>
      </c>
      <c r="BF1141" s="105">
        <f>IF(N1141="znížená",J1141,0)</f>
        <v>0</v>
      </c>
      <c r="BG1141" s="105">
        <f>IF(N1141="zákl. prenesená",J1141,0)</f>
        <v>0</v>
      </c>
      <c r="BH1141" s="105">
        <f>IF(N1141="zníž. prenesená",J1141,0)</f>
        <v>0</v>
      </c>
      <c r="BI1141" s="105">
        <f>IF(N1141="nulová",J1141,0)</f>
        <v>0</v>
      </c>
      <c r="BJ1141" s="18" t="s">
        <v>89</v>
      </c>
      <c r="BK1141" s="188">
        <f>ROUND(I1141*H1141,3)</f>
        <v>0</v>
      </c>
      <c r="BL1141" s="18" t="s">
        <v>644</v>
      </c>
      <c r="BM1141" s="187" t="s">
        <v>3586</v>
      </c>
    </row>
    <row r="1142" spans="1:65" s="12" customFormat="1" ht="22.95" customHeight="1">
      <c r="B1142" s="163"/>
      <c r="D1142" s="164" t="s">
        <v>75</v>
      </c>
      <c r="E1142" s="174" t="s">
        <v>3587</v>
      </c>
      <c r="F1142" s="174" t="s">
        <v>3588</v>
      </c>
      <c r="I1142" s="166"/>
      <c r="J1142" s="175">
        <f>BK1142</f>
        <v>0</v>
      </c>
      <c r="L1142" s="163"/>
      <c r="M1142" s="168"/>
      <c r="N1142" s="169"/>
      <c r="O1142" s="169"/>
      <c r="P1142" s="170">
        <f>SUM(P1143:P1166)</f>
        <v>0</v>
      </c>
      <c r="Q1142" s="169"/>
      <c r="R1142" s="170">
        <f>SUM(R1143:R1166)</f>
        <v>6.6103500000000001E-3</v>
      </c>
      <c r="S1142" s="169"/>
      <c r="T1142" s="171">
        <f>SUM(T1143:T1166)</f>
        <v>3.4897004999999996</v>
      </c>
      <c r="AR1142" s="164" t="s">
        <v>89</v>
      </c>
      <c r="AT1142" s="172" t="s">
        <v>75</v>
      </c>
      <c r="AU1142" s="172" t="s">
        <v>83</v>
      </c>
      <c r="AY1142" s="164" t="s">
        <v>524</v>
      </c>
      <c r="BK1142" s="173">
        <f>SUM(BK1143:BK1166)</f>
        <v>0</v>
      </c>
    </row>
    <row r="1143" spans="1:65" s="2" customFormat="1" ht="44.25" customHeight="1">
      <c r="A1143" s="35"/>
      <c r="B1143" s="144"/>
      <c r="C1143" s="176" t="s">
        <v>2482</v>
      </c>
      <c r="D1143" s="176" t="s">
        <v>526</v>
      </c>
      <c r="E1143" s="177" t="s">
        <v>7212</v>
      </c>
      <c r="F1143" s="178" t="s">
        <v>7213</v>
      </c>
      <c r="G1143" s="179" t="s">
        <v>529</v>
      </c>
      <c r="H1143" s="180">
        <v>141.57</v>
      </c>
      <c r="I1143" s="181"/>
      <c r="J1143" s="180">
        <f>ROUND(I1143*H1143,3)</f>
        <v>0</v>
      </c>
      <c r="K1143" s="182"/>
      <c r="L1143" s="36"/>
      <c r="M1143" s="183" t="s">
        <v>1</v>
      </c>
      <c r="N1143" s="184" t="s">
        <v>42</v>
      </c>
      <c r="O1143" s="61"/>
      <c r="P1143" s="185">
        <f>O1143*H1143</f>
        <v>0</v>
      </c>
      <c r="Q1143" s="185">
        <v>0</v>
      </c>
      <c r="R1143" s="185">
        <f>Q1143*H1143</f>
        <v>0</v>
      </c>
      <c r="S1143" s="185">
        <v>2.4649999999999998E-2</v>
      </c>
      <c r="T1143" s="186">
        <f>S1143*H1143</f>
        <v>3.4897004999999996</v>
      </c>
      <c r="U1143" s="35"/>
      <c r="V1143" s="35"/>
      <c r="W1143" s="35"/>
      <c r="X1143" s="35"/>
      <c r="Y1143" s="35"/>
      <c r="Z1143" s="35"/>
      <c r="AA1143" s="35"/>
      <c r="AB1143" s="35"/>
      <c r="AC1143" s="35"/>
      <c r="AD1143" s="35"/>
      <c r="AE1143" s="35"/>
      <c r="AR1143" s="187" t="s">
        <v>644</v>
      </c>
      <c r="AT1143" s="187" t="s">
        <v>526</v>
      </c>
      <c r="AU1143" s="187" t="s">
        <v>89</v>
      </c>
      <c r="AY1143" s="18" t="s">
        <v>524</v>
      </c>
      <c r="BE1143" s="105">
        <f>IF(N1143="základná",J1143,0)</f>
        <v>0</v>
      </c>
      <c r="BF1143" s="105">
        <f>IF(N1143="znížená",J1143,0)</f>
        <v>0</v>
      </c>
      <c r="BG1143" s="105">
        <f>IF(N1143="zákl. prenesená",J1143,0)</f>
        <v>0</v>
      </c>
      <c r="BH1143" s="105">
        <f>IF(N1143="zníž. prenesená",J1143,0)</f>
        <v>0</v>
      </c>
      <c r="BI1143" s="105">
        <f>IF(N1143="nulová",J1143,0)</f>
        <v>0</v>
      </c>
      <c r="BJ1143" s="18" t="s">
        <v>89</v>
      </c>
      <c r="BK1143" s="188">
        <f>ROUND(I1143*H1143,3)</f>
        <v>0</v>
      </c>
      <c r="BL1143" s="18" t="s">
        <v>644</v>
      </c>
      <c r="BM1143" s="187" t="s">
        <v>7214</v>
      </c>
    </row>
    <row r="1144" spans="1:65" s="14" customFormat="1">
      <c r="B1144" s="198"/>
      <c r="D1144" s="190" t="s">
        <v>532</v>
      </c>
      <c r="E1144" s="199" t="s">
        <v>1</v>
      </c>
      <c r="F1144" s="200" t="s">
        <v>4836</v>
      </c>
      <c r="H1144" s="199" t="s">
        <v>1</v>
      </c>
      <c r="I1144" s="201"/>
      <c r="L1144" s="198"/>
      <c r="M1144" s="202"/>
      <c r="N1144" s="203"/>
      <c r="O1144" s="203"/>
      <c r="P1144" s="203"/>
      <c r="Q1144" s="203"/>
      <c r="R1144" s="203"/>
      <c r="S1144" s="203"/>
      <c r="T1144" s="204"/>
      <c r="AT1144" s="199" t="s">
        <v>532</v>
      </c>
      <c r="AU1144" s="199" t="s">
        <v>89</v>
      </c>
      <c r="AV1144" s="14" t="s">
        <v>83</v>
      </c>
      <c r="AW1144" s="14" t="s">
        <v>30</v>
      </c>
      <c r="AX1144" s="14" t="s">
        <v>76</v>
      </c>
      <c r="AY1144" s="199" t="s">
        <v>524</v>
      </c>
    </row>
    <row r="1145" spans="1:65" s="14" customFormat="1">
      <c r="B1145" s="198"/>
      <c r="D1145" s="190" t="s">
        <v>532</v>
      </c>
      <c r="E1145" s="199" t="s">
        <v>1</v>
      </c>
      <c r="F1145" s="200" t="s">
        <v>7215</v>
      </c>
      <c r="H1145" s="199" t="s">
        <v>1</v>
      </c>
      <c r="I1145" s="201"/>
      <c r="L1145" s="198"/>
      <c r="M1145" s="202"/>
      <c r="N1145" s="203"/>
      <c r="O1145" s="203"/>
      <c r="P1145" s="203"/>
      <c r="Q1145" s="203"/>
      <c r="R1145" s="203"/>
      <c r="S1145" s="203"/>
      <c r="T1145" s="204"/>
      <c r="AT1145" s="199" t="s">
        <v>532</v>
      </c>
      <c r="AU1145" s="199" t="s">
        <v>89</v>
      </c>
      <c r="AV1145" s="14" t="s">
        <v>83</v>
      </c>
      <c r="AW1145" s="14" t="s">
        <v>30</v>
      </c>
      <c r="AX1145" s="14" t="s">
        <v>76</v>
      </c>
      <c r="AY1145" s="199" t="s">
        <v>524</v>
      </c>
    </row>
    <row r="1146" spans="1:65" s="13" customFormat="1">
      <c r="B1146" s="189"/>
      <c r="D1146" s="190" t="s">
        <v>532</v>
      </c>
      <c r="E1146" s="191" t="s">
        <v>1</v>
      </c>
      <c r="F1146" s="192" t="s">
        <v>7216</v>
      </c>
      <c r="H1146" s="193">
        <v>141.57</v>
      </c>
      <c r="I1146" s="194"/>
      <c r="L1146" s="189"/>
      <c r="M1146" s="195"/>
      <c r="N1146" s="196"/>
      <c r="O1146" s="196"/>
      <c r="P1146" s="196"/>
      <c r="Q1146" s="196"/>
      <c r="R1146" s="196"/>
      <c r="S1146" s="196"/>
      <c r="T1146" s="197"/>
      <c r="AT1146" s="191" t="s">
        <v>532</v>
      </c>
      <c r="AU1146" s="191" t="s">
        <v>89</v>
      </c>
      <c r="AV1146" s="13" t="s">
        <v>89</v>
      </c>
      <c r="AW1146" s="13" t="s">
        <v>30</v>
      </c>
      <c r="AX1146" s="13" t="s">
        <v>76</v>
      </c>
      <c r="AY1146" s="191" t="s">
        <v>524</v>
      </c>
    </row>
    <row r="1147" spans="1:65" s="16" customFormat="1">
      <c r="B1147" s="213"/>
      <c r="D1147" s="190" t="s">
        <v>532</v>
      </c>
      <c r="E1147" s="214" t="s">
        <v>1</v>
      </c>
      <c r="F1147" s="215" t="s">
        <v>590</v>
      </c>
      <c r="H1147" s="216">
        <v>141.57</v>
      </c>
      <c r="I1147" s="217"/>
      <c r="L1147" s="213"/>
      <c r="M1147" s="218"/>
      <c r="N1147" s="219"/>
      <c r="O1147" s="219"/>
      <c r="P1147" s="219"/>
      <c r="Q1147" s="219"/>
      <c r="R1147" s="219"/>
      <c r="S1147" s="219"/>
      <c r="T1147" s="220"/>
      <c r="AT1147" s="214" t="s">
        <v>532</v>
      </c>
      <c r="AU1147" s="214" t="s">
        <v>89</v>
      </c>
      <c r="AV1147" s="16" t="s">
        <v>530</v>
      </c>
      <c r="AW1147" s="16" t="s">
        <v>30</v>
      </c>
      <c r="AX1147" s="16" t="s">
        <v>83</v>
      </c>
      <c r="AY1147" s="214" t="s">
        <v>524</v>
      </c>
    </row>
    <row r="1148" spans="1:65" s="2" customFormat="1" ht="33" customHeight="1">
      <c r="A1148" s="35"/>
      <c r="B1148" s="144"/>
      <c r="C1148" s="176" t="s">
        <v>2489</v>
      </c>
      <c r="D1148" s="176" t="s">
        <v>526</v>
      </c>
      <c r="E1148" s="177" t="s">
        <v>7217</v>
      </c>
      <c r="F1148" s="178" t="s">
        <v>7218</v>
      </c>
      <c r="G1148" s="179" t="s">
        <v>529</v>
      </c>
      <c r="H1148" s="180">
        <v>220.345</v>
      </c>
      <c r="I1148" s="181"/>
      <c r="J1148" s="180">
        <f>ROUND(I1148*H1148,3)</f>
        <v>0</v>
      </c>
      <c r="K1148" s="182"/>
      <c r="L1148" s="36"/>
      <c r="M1148" s="183" t="s">
        <v>1</v>
      </c>
      <c r="N1148" s="184" t="s">
        <v>42</v>
      </c>
      <c r="O1148" s="61"/>
      <c r="P1148" s="185">
        <f>O1148*H1148</f>
        <v>0</v>
      </c>
      <c r="Q1148" s="185">
        <v>3.0000000000000001E-5</v>
      </c>
      <c r="R1148" s="185">
        <f>Q1148*H1148</f>
        <v>6.6103500000000001E-3</v>
      </c>
      <c r="S1148" s="185">
        <v>0</v>
      </c>
      <c r="T1148" s="186">
        <f>S1148*H1148</f>
        <v>0</v>
      </c>
      <c r="U1148" s="35"/>
      <c r="V1148" s="35"/>
      <c r="W1148" s="35"/>
      <c r="X1148" s="35"/>
      <c r="Y1148" s="35"/>
      <c r="Z1148" s="35"/>
      <c r="AA1148" s="35"/>
      <c r="AB1148" s="35"/>
      <c r="AC1148" s="35"/>
      <c r="AD1148" s="35"/>
      <c r="AE1148" s="35"/>
      <c r="AR1148" s="187" t="s">
        <v>644</v>
      </c>
      <c r="AT1148" s="187" t="s">
        <v>526</v>
      </c>
      <c r="AU1148" s="187" t="s">
        <v>89</v>
      </c>
      <c r="AY1148" s="18" t="s">
        <v>524</v>
      </c>
      <c r="BE1148" s="105">
        <f>IF(N1148="základná",J1148,0)</f>
        <v>0</v>
      </c>
      <c r="BF1148" s="105">
        <f>IF(N1148="znížená",J1148,0)</f>
        <v>0</v>
      </c>
      <c r="BG1148" s="105">
        <f>IF(N1148="zákl. prenesená",J1148,0)</f>
        <v>0</v>
      </c>
      <c r="BH1148" s="105">
        <f>IF(N1148="zníž. prenesená",J1148,0)</f>
        <v>0</v>
      </c>
      <c r="BI1148" s="105">
        <f>IF(N1148="nulová",J1148,0)</f>
        <v>0</v>
      </c>
      <c r="BJ1148" s="18" t="s">
        <v>89</v>
      </c>
      <c r="BK1148" s="188">
        <f>ROUND(I1148*H1148,3)</f>
        <v>0</v>
      </c>
      <c r="BL1148" s="18" t="s">
        <v>644</v>
      </c>
      <c r="BM1148" s="187" t="s">
        <v>7219</v>
      </c>
    </row>
    <row r="1149" spans="1:65" s="14" customFormat="1">
      <c r="B1149" s="198"/>
      <c r="D1149" s="190" t="s">
        <v>532</v>
      </c>
      <c r="E1149" s="199" t="s">
        <v>1</v>
      </c>
      <c r="F1149" s="200" t="s">
        <v>4836</v>
      </c>
      <c r="H1149" s="199" t="s">
        <v>1</v>
      </c>
      <c r="I1149" s="201"/>
      <c r="L1149" s="198"/>
      <c r="M1149" s="202"/>
      <c r="N1149" s="203"/>
      <c r="O1149" s="203"/>
      <c r="P1149" s="203"/>
      <c r="Q1149" s="203"/>
      <c r="R1149" s="203"/>
      <c r="S1149" s="203"/>
      <c r="T1149" s="204"/>
      <c r="AT1149" s="199" t="s">
        <v>532</v>
      </c>
      <c r="AU1149" s="199" t="s">
        <v>89</v>
      </c>
      <c r="AV1149" s="14" t="s">
        <v>83</v>
      </c>
      <c r="AW1149" s="14" t="s">
        <v>30</v>
      </c>
      <c r="AX1149" s="14" t="s">
        <v>76</v>
      </c>
      <c r="AY1149" s="199" t="s">
        <v>524</v>
      </c>
    </row>
    <row r="1150" spans="1:65" s="13" customFormat="1">
      <c r="B1150" s="189"/>
      <c r="D1150" s="190" t="s">
        <v>532</v>
      </c>
      <c r="E1150" s="191" t="s">
        <v>1</v>
      </c>
      <c r="F1150" s="192" t="s">
        <v>7220</v>
      </c>
      <c r="H1150" s="193">
        <v>220.345</v>
      </c>
      <c r="I1150" s="194"/>
      <c r="L1150" s="189"/>
      <c r="M1150" s="195"/>
      <c r="N1150" s="196"/>
      <c r="O1150" s="196"/>
      <c r="P1150" s="196"/>
      <c r="Q1150" s="196"/>
      <c r="R1150" s="196"/>
      <c r="S1150" s="196"/>
      <c r="T1150" s="197"/>
      <c r="AT1150" s="191" t="s">
        <v>532</v>
      </c>
      <c r="AU1150" s="191" t="s">
        <v>89</v>
      </c>
      <c r="AV1150" s="13" t="s">
        <v>89</v>
      </c>
      <c r="AW1150" s="13" t="s">
        <v>30</v>
      </c>
      <c r="AX1150" s="13" t="s">
        <v>76</v>
      </c>
      <c r="AY1150" s="191" t="s">
        <v>524</v>
      </c>
    </row>
    <row r="1151" spans="1:65" s="16" customFormat="1">
      <c r="B1151" s="213"/>
      <c r="D1151" s="190" t="s">
        <v>532</v>
      </c>
      <c r="E1151" s="214" t="s">
        <v>1</v>
      </c>
      <c r="F1151" s="215" t="s">
        <v>590</v>
      </c>
      <c r="H1151" s="216">
        <v>220.345</v>
      </c>
      <c r="I1151" s="217"/>
      <c r="L1151" s="213"/>
      <c r="M1151" s="218"/>
      <c r="N1151" s="219"/>
      <c r="O1151" s="219"/>
      <c r="P1151" s="219"/>
      <c r="Q1151" s="219"/>
      <c r="R1151" s="219"/>
      <c r="S1151" s="219"/>
      <c r="T1151" s="220"/>
      <c r="AT1151" s="214" t="s">
        <v>532</v>
      </c>
      <c r="AU1151" s="214" t="s">
        <v>89</v>
      </c>
      <c r="AV1151" s="16" t="s">
        <v>530</v>
      </c>
      <c r="AW1151" s="16" t="s">
        <v>30</v>
      </c>
      <c r="AX1151" s="16" t="s">
        <v>83</v>
      </c>
      <c r="AY1151" s="214" t="s">
        <v>524</v>
      </c>
    </row>
    <row r="1152" spans="1:65" s="2" customFormat="1" ht="55.5" customHeight="1">
      <c r="A1152" s="35"/>
      <c r="B1152" s="144"/>
      <c r="C1152" s="176" t="s">
        <v>2495</v>
      </c>
      <c r="D1152" s="176" t="s">
        <v>526</v>
      </c>
      <c r="E1152" s="177" t="s">
        <v>7221</v>
      </c>
      <c r="F1152" s="178" t="s">
        <v>7222</v>
      </c>
      <c r="G1152" s="179" t="s">
        <v>879</v>
      </c>
      <c r="H1152" s="180">
        <v>10</v>
      </c>
      <c r="I1152" s="181"/>
      <c r="J1152" s="180">
        <f>ROUND(I1152*H1152,3)</f>
        <v>0</v>
      </c>
      <c r="K1152" s="182"/>
      <c r="L1152" s="36"/>
      <c r="M1152" s="183" t="s">
        <v>1</v>
      </c>
      <c r="N1152" s="184" t="s">
        <v>42</v>
      </c>
      <c r="O1152" s="61"/>
      <c r="P1152" s="185">
        <f>O1152*H1152</f>
        <v>0</v>
      </c>
      <c r="Q1152" s="185">
        <v>0</v>
      </c>
      <c r="R1152" s="185">
        <f>Q1152*H1152</f>
        <v>0</v>
      </c>
      <c r="S1152" s="185">
        <v>0</v>
      </c>
      <c r="T1152" s="186">
        <f>S1152*H1152</f>
        <v>0</v>
      </c>
      <c r="U1152" s="35"/>
      <c r="V1152" s="35"/>
      <c r="W1152" s="35"/>
      <c r="X1152" s="35"/>
      <c r="Y1152" s="35"/>
      <c r="Z1152" s="35"/>
      <c r="AA1152" s="35"/>
      <c r="AB1152" s="35"/>
      <c r="AC1152" s="35"/>
      <c r="AD1152" s="35"/>
      <c r="AE1152" s="35"/>
      <c r="AR1152" s="187" t="s">
        <v>644</v>
      </c>
      <c r="AT1152" s="187" t="s">
        <v>526</v>
      </c>
      <c r="AU1152" s="187" t="s">
        <v>89</v>
      </c>
      <c r="AY1152" s="18" t="s">
        <v>524</v>
      </c>
      <c r="BE1152" s="105">
        <f>IF(N1152="základná",J1152,0)</f>
        <v>0</v>
      </c>
      <c r="BF1152" s="105">
        <f>IF(N1152="znížená",J1152,0)</f>
        <v>0</v>
      </c>
      <c r="BG1152" s="105">
        <f>IF(N1152="zákl. prenesená",J1152,0)</f>
        <v>0</v>
      </c>
      <c r="BH1152" s="105">
        <f>IF(N1152="zníž. prenesená",J1152,0)</f>
        <v>0</v>
      </c>
      <c r="BI1152" s="105">
        <f>IF(N1152="nulová",J1152,0)</f>
        <v>0</v>
      </c>
      <c r="BJ1152" s="18" t="s">
        <v>89</v>
      </c>
      <c r="BK1152" s="188">
        <f>ROUND(I1152*H1152,3)</f>
        <v>0</v>
      </c>
      <c r="BL1152" s="18" t="s">
        <v>644</v>
      </c>
      <c r="BM1152" s="187" t="s">
        <v>7223</v>
      </c>
    </row>
    <row r="1153" spans="1:65" s="14" customFormat="1">
      <c r="B1153" s="198"/>
      <c r="D1153" s="190" t="s">
        <v>532</v>
      </c>
      <c r="E1153" s="199" t="s">
        <v>1</v>
      </c>
      <c r="F1153" s="200" t="s">
        <v>3599</v>
      </c>
      <c r="H1153" s="199" t="s">
        <v>1</v>
      </c>
      <c r="I1153" s="201"/>
      <c r="L1153" s="198"/>
      <c r="M1153" s="202"/>
      <c r="N1153" s="203"/>
      <c r="O1153" s="203"/>
      <c r="P1153" s="203"/>
      <c r="Q1153" s="203"/>
      <c r="R1153" s="203"/>
      <c r="S1153" s="203"/>
      <c r="T1153" s="204"/>
      <c r="AT1153" s="199" t="s">
        <v>532</v>
      </c>
      <c r="AU1153" s="199" t="s">
        <v>89</v>
      </c>
      <c r="AV1153" s="14" t="s">
        <v>83</v>
      </c>
      <c r="AW1153" s="14" t="s">
        <v>30</v>
      </c>
      <c r="AX1153" s="14" t="s">
        <v>76</v>
      </c>
      <c r="AY1153" s="199" t="s">
        <v>524</v>
      </c>
    </row>
    <row r="1154" spans="1:65" s="13" customFormat="1">
      <c r="B1154" s="189"/>
      <c r="D1154" s="190" t="s">
        <v>532</v>
      </c>
      <c r="E1154" s="191" t="s">
        <v>1</v>
      </c>
      <c r="F1154" s="192" t="s">
        <v>544</v>
      </c>
      <c r="H1154" s="193">
        <v>5</v>
      </c>
      <c r="I1154" s="194"/>
      <c r="L1154" s="189"/>
      <c r="M1154" s="195"/>
      <c r="N1154" s="196"/>
      <c r="O1154" s="196"/>
      <c r="P1154" s="196"/>
      <c r="Q1154" s="196"/>
      <c r="R1154" s="196"/>
      <c r="S1154" s="196"/>
      <c r="T1154" s="197"/>
      <c r="AT1154" s="191" t="s">
        <v>532</v>
      </c>
      <c r="AU1154" s="191" t="s">
        <v>89</v>
      </c>
      <c r="AV1154" s="13" t="s">
        <v>89</v>
      </c>
      <c r="AW1154" s="13" t="s">
        <v>30</v>
      </c>
      <c r="AX1154" s="13" t="s">
        <v>76</v>
      </c>
      <c r="AY1154" s="191" t="s">
        <v>524</v>
      </c>
    </row>
    <row r="1155" spans="1:65" s="14" customFormat="1">
      <c r="B1155" s="198"/>
      <c r="D1155" s="190" t="s">
        <v>532</v>
      </c>
      <c r="E1155" s="199" t="s">
        <v>1</v>
      </c>
      <c r="F1155" s="200" t="s">
        <v>3612</v>
      </c>
      <c r="H1155" s="199" t="s">
        <v>1</v>
      </c>
      <c r="I1155" s="201"/>
      <c r="L1155" s="198"/>
      <c r="M1155" s="202"/>
      <c r="N1155" s="203"/>
      <c r="O1155" s="203"/>
      <c r="P1155" s="203"/>
      <c r="Q1155" s="203"/>
      <c r="R1155" s="203"/>
      <c r="S1155" s="203"/>
      <c r="T1155" s="204"/>
      <c r="AT1155" s="199" t="s">
        <v>532</v>
      </c>
      <c r="AU1155" s="199" t="s">
        <v>89</v>
      </c>
      <c r="AV1155" s="14" t="s">
        <v>83</v>
      </c>
      <c r="AW1155" s="14" t="s">
        <v>30</v>
      </c>
      <c r="AX1155" s="14" t="s">
        <v>76</v>
      </c>
      <c r="AY1155" s="199" t="s">
        <v>524</v>
      </c>
    </row>
    <row r="1156" spans="1:65" s="13" customFormat="1">
      <c r="B1156" s="189"/>
      <c r="D1156" s="190" t="s">
        <v>532</v>
      </c>
      <c r="E1156" s="191" t="s">
        <v>1</v>
      </c>
      <c r="F1156" s="192" t="s">
        <v>544</v>
      </c>
      <c r="H1156" s="193">
        <v>5</v>
      </c>
      <c r="I1156" s="194"/>
      <c r="L1156" s="189"/>
      <c r="M1156" s="195"/>
      <c r="N1156" s="196"/>
      <c r="O1156" s="196"/>
      <c r="P1156" s="196"/>
      <c r="Q1156" s="196"/>
      <c r="R1156" s="196"/>
      <c r="S1156" s="196"/>
      <c r="T1156" s="197"/>
      <c r="AT1156" s="191" t="s">
        <v>532</v>
      </c>
      <c r="AU1156" s="191" t="s">
        <v>89</v>
      </c>
      <c r="AV1156" s="13" t="s">
        <v>89</v>
      </c>
      <c r="AW1156" s="13" t="s">
        <v>30</v>
      </c>
      <c r="AX1156" s="13" t="s">
        <v>76</v>
      </c>
      <c r="AY1156" s="191" t="s">
        <v>524</v>
      </c>
    </row>
    <row r="1157" spans="1:65" s="16" customFormat="1">
      <c r="B1157" s="213"/>
      <c r="D1157" s="190" t="s">
        <v>532</v>
      </c>
      <c r="E1157" s="214" t="s">
        <v>1</v>
      </c>
      <c r="F1157" s="215" t="s">
        <v>590</v>
      </c>
      <c r="H1157" s="216">
        <v>10</v>
      </c>
      <c r="I1157" s="217"/>
      <c r="L1157" s="213"/>
      <c r="M1157" s="218"/>
      <c r="N1157" s="219"/>
      <c r="O1157" s="219"/>
      <c r="P1157" s="219"/>
      <c r="Q1157" s="219"/>
      <c r="R1157" s="219"/>
      <c r="S1157" s="219"/>
      <c r="T1157" s="220"/>
      <c r="AT1157" s="214" t="s">
        <v>532</v>
      </c>
      <c r="AU1157" s="214" t="s">
        <v>89</v>
      </c>
      <c r="AV1157" s="16" t="s">
        <v>530</v>
      </c>
      <c r="AW1157" s="16" t="s">
        <v>30</v>
      </c>
      <c r="AX1157" s="16" t="s">
        <v>83</v>
      </c>
      <c r="AY1157" s="214" t="s">
        <v>524</v>
      </c>
    </row>
    <row r="1158" spans="1:65" s="2" customFormat="1" ht="78" customHeight="1">
      <c r="A1158" s="35"/>
      <c r="B1158" s="144"/>
      <c r="C1158" s="258" t="s">
        <v>3608</v>
      </c>
      <c r="D1158" s="176" t="s">
        <v>526</v>
      </c>
      <c r="E1158" s="177" t="s">
        <v>7224</v>
      </c>
      <c r="F1158" s="178" t="s">
        <v>7225</v>
      </c>
      <c r="G1158" s="179" t="s">
        <v>879</v>
      </c>
      <c r="H1158" s="180">
        <v>3</v>
      </c>
      <c r="I1158" s="181"/>
      <c r="J1158" s="180">
        <f>ROUND(I1158*H1158,3)</f>
        <v>0</v>
      </c>
      <c r="K1158" s="182"/>
      <c r="L1158" s="36"/>
      <c r="M1158" s="183" t="s">
        <v>1</v>
      </c>
      <c r="N1158" s="184" t="s">
        <v>42</v>
      </c>
      <c r="O1158" s="61"/>
      <c r="P1158" s="185">
        <f>O1158*H1158</f>
        <v>0</v>
      </c>
      <c r="Q1158" s="185">
        <v>0</v>
      </c>
      <c r="R1158" s="185">
        <f>Q1158*H1158</f>
        <v>0</v>
      </c>
      <c r="S1158" s="185">
        <v>0</v>
      </c>
      <c r="T1158" s="186">
        <f>S1158*H1158</f>
        <v>0</v>
      </c>
      <c r="U1158" s="35"/>
      <c r="V1158" s="35"/>
      <c r="W1158" s="35"/>
      <c r="X1158" s="35"/>
      <c r="Y1158" s="35"/>
      <c r="Z1158" s="35"/>
      <c r="AA1158" s="35"/>
      <c r="AB1158" s="35"/>
      <c r="AC1158" s="35"/>
      <c r="AD1158" s="35"/>
      <c r="AE1158" s="35"/>
      <c r="AR1158" s="187" t="s">
        <v>644</v>
      </c>
      <c r="AT1158" s="187" t="s">
        <v>526</v>
      </c>
      <c r="AU1158" s="187" t="s">
        <v>89</v>
      </c>
      <c r="AY1158" s="18" t="s">
        <v>524</v>
      </c>
      <c r="BE1158" s="105">
        <f>IF(N1158="základná",J1158,0)</f>
        <v>0</v>
      </c>
      <c r="BF1158" s="105">
        <f>IF(N1158="znížená",J1158,0)</f>
        <v>0</v>
      </c>
      <c r="BG1158" s="105">
        <f>IF(N1158="zákl. prenesená",J1158,0)</f>
        <v>0</v>
      </c>
      <c r="BH1158" s="105">
        <f>IF(N1158="zníž. prenesená",J1158,0)</f>
        <v>0</v>
      </c>
      <c r="BI1158" s="105">
        <f>IF(N1158="nulová",J1158,0)</f>
        <v>0</v>
      </c>
      <c r="BJ1158" s="18" t="s">
        <v>89</v>
      </c>
      <c r="BK1158" s="188">
        <f>ROUND(I1158*H1158,3)</f>
        <v>0</v>
      </c>
      <c r="BL1158" s="18" t="s">
        <v>644</v>
      </c>
      <c r="BM1158" s="187" t="s">
        <v>7226</v>
      </c>
    </row>
    <row r="1159" spans="1:65" s="14" customFormat="1">
      <c r="B1159" s="198"/>
      <c r="D1159" s="190" t="s">
        <v>532</v>
      </c>
      <c r="E1159" s="199" t="s">
        <v>1</v>
      </c>
      <c r="F1159" s="200" t="s">
        <v>3599</v>
      </c>
      <c r="H1159" s="199" t="s">
        <v>1</v>
      </c>
      <c r="I1159" s="201"/>
      <c r="L1159" s="198"/>
      <c r="M1159" s="202"/>
      <c r="N1159" s="203"/>
      <c r="O1159" s="203"/>
      <c r="P1159" s="203"/>
      <c r="Q1159" s="203"/>
      <c r="R1159" s="203"/>
      <c r="S1159" s="203"/>
      <c r="T1159" s="204"/>
      <c r="AT1159" s="199" t="s">
        <v>532</v>
      </c>
      <c r="AU1159" s="199" t="s">
        <v>89</v>
      </c>
      <c r="AV1159" s="14" t="s">
        <v>83</v>
      </c>
      <c r="AW1159" s="14" t="s">
        <v>30</v>
      </c>
      <c r="AX1159" s="14" t="s">
        <v>76</v>
      </c>
      <c r="AY1159" s="199" t="s">
        <v>524</v>
      </c>
    </row>
    <row r="1160" spans="1:65" s="13" customFormat="1">
      <c r="B1160" s="189"/>
      <c r="D1160" s="190" t="s">
        <v>532</v>
      </c>
      <c r="E1160" s="191" t="s">
        <v>1</v>
      </c>
      <c r="F1160" s="192" t="s">
        <v>537</v>
      </c>
      <c r="H1160" s="193">
        <v>3</v>
      </c>
      <c r="I1160" s="194"/>
      <c r="L1160" s="189"/>
      <c r="M1160" s="195"/>
      <c r="N1160" s="196"/>
      <c r="O1160" s="196"/>
      <c r="P1160" s="196"/>
      <c r="Q1160" s="196"/>
      <c r="R1160" s="196"/>
      <c r="S1160" s="196"/>
      <c r="T1160" s="197"/>
      <c r="AT1160" s="191" t="s">
        <v>532</v>
      </c>
      <c r="AU1160" s="191" t="s">
        <v>89</v>
      </c>
      <c r="AV1160" s="13" t="s">
        <v>89</v>
      </c>
      <c r="AW1160" s="13" t="s">
        <v>30</v>
      </c>
      <c r="AX1160" s="13" t="s">
        <v>83</v>
      </c>
      <c r="AY1160" s="191" t="s">
        <v>524</v>
      </c>
    </row>
    <row r="1161" spans="1:65" s="2" customFormat="1" ht="55.5" customHeight="1">
      <c r="A1161" s="35"/>
      <c r="B1161" s="144"/>
      <c r="C1161" s="176" t="s">
        <v>2502</v>
      </c>
      <c r="D1161" s="176" t="s">
        <v>526</v>
      </c>
      <c r="E1161" s="177" t="s">
        <v>7227</v>
      </c>
      <c r="F1161" s="178" t="s">
        <v>7228</v>
      </c>
      <c r="G1161" s="179" t="s">
        <v>879</v>
      </c>
      <c r="H1161" s="180">
        <v>3</v>
      </c>
      <c r="I1161" s="181"/>
      <c r="J1161" s="180">
        <f>ROUND(I1161*H1161,3)</f>
        <v>0</v>
      </c>
      <c r="K1161" s="182"/>
      <c r="L1161" s="36"/>
      <c r="M1161" s="183" t="s">
        <v>1</v>
      </c>
      <c r="N1161" s="184" t="s">
        <v>42</v>
      </c>
      <c r="O1161" s="61"/>
      <c r="P1161" s="185">
        <f>O1161*H1161</f>
        <v>0</v>
      </c>
      <c r="Q1161" s="185">
        <v>0</v>
      </c>
      <c r="R1161" s="185">
        <f>Q1161*H1161</f>
        <v>0</v>
      </c>
      <c r="S1161" s="185">
        <v>0</v>
      </c>
      <c r="T1161" s="186">
        <f>S1161*H1161</f>
        <v>0</v>
      </c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R1161" s="187" t="s">
        <v>644</v>
      </c>
      <c r="AT1161" s="187" t="s">
        <v>526</v>
      </c>
      <c r="AU1161" s="187" t="s">
        <v>89</v>
      </c>
      <c r="AY1161" s="18" t="s">
        <v>524</v>
      </c>
      <c r="BE1161" s="105">
        <f>IF(N1161="základná",J1161,0)</f>
        <v>0</v>
      </c>
      <c r="BF1161" s="105">
        <f>IF(N1161="znížená",J1161,0)</f>
        <v>0</v>
      </c>
      <c r="BG1161" s="105">
        <f>IF(N1161="zákl. prenesená",J1161,0)</f>
        <v>0</v>
      </c>
      <c r="BH1161" s="105">
        <f>IF(N1161="zníž. prenesená",J1161,0)</f>
        <v>0</v>
      </c>
      <c r="BI1161" s="105">
        <f>IF(N1161="nulová",J1161,0)</f>
        <v>0</v>
      </c>
      <c r="BJ1161" s="18" t="s">
        <v>89</v>
      </c>
      <c r="BK1161" s="188">
        <f>ROUND(I1161*H1161,3)</f>
        <v>0</v>
      </c>
      <c r="BL1161" s="18" t="s">
        <v>644</v>
      </c>
      <c r="BM1161" s="187" t="s">
        <v>7229</v>
      </c>
    </row>
    <row r="1162" spans="1:65" s="2" customFormat="1" ht="55.5" customHeight="1">
      <c r="A1162" s="35"/>
      <c r="B1162" s="144"/>
      <c r="C1162" s="176" t="s">
        <v>2510</v>
      </c>
      <c r="D1162" s="176" t="s">
        <v>526</v>
      </c>
      <c r="E1162" s="177" t="s">
        <v>7230</v>
      </c>
      <c r="F1162" s="178" t="s">
        <v>7231</v>
      </c>
      <c r="G1162" s="179" t="s">
        <v>879</v>
      </c>
      <c r="H1162" s="180">
        <v>3</v>
      </c>
      <c r="I1162" s="181"/>
      <c r="J1162" s="180">
        <f>ROUND(I1162*H1162,3)</f>
        <v>0</v>
      </c>
      <c r="K1162" s="182"/>
      <c r="L1162" s="36"/>
      <c r="M1162" s="183" t="s">
        <v>1</v>
      </c>
      <c r="N1162" s="184" t="s">
        <v>42</v>
      </c>
      <c r="O1162" s="61"/>
      <c r="P1162" s="185">
        <f>O1162*H1162</f>
        <v>0</v>
      </c>
      <c r="Q1162" s="185">
        <v>0</v>
      </c>
      <c r="R1162" s="185">
        <f>Q1162*H1162</f>
        <v>0</v>
      </c>
      <c r="S1162" s="185">
        <v>0</v>
      </c>
      <c r="T1162" s="186">
        <f>S1162*H1162</f>
        <v>0</v>
      </c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R1162" s="187" t="s">
        <v>644</v>
      </c>
      <c r="AT1162" s="187" t="s">
        <v>526</v>
      </c>
      <c r="AU1162" s="187" t="s">
        <v>89</v>
      </c>
      <c r="AY1162" s="18" t="s">
        <v>524</v>
      </c>
      <c r="BE1162" s="105">
        <f>IF(N1162="základná",J1162,0)</f>
        <v>0</v>
      </c>
      <c r="BF1162" s="105">
        <f>IF(N1162="znížená",J1162,0)</f>
        <v>0</v>
      </c>
      <c r="BG1162" s="105">
        <f>IF(N1162="zákl. prenesená",J1162,0)</f>
        <v>0</v>
      </c>
      <c r="BH1162" s="105">
        <f>IF(N1162="zníž. prenesená",J1162,0)</f>
        <v>0</v>
      </c>
      <c r="BI1162" s="105">
        <f>IF(N1162="nulová",J1162,0)</f>
        <v>0</v>
      </c>
      <c r="BJ1162" s="18" t="s">
        <v>89</v>
      </c>
      <c r="BK1162" s="188">
        <f>ROUND(I1162*H1162,3)</f>
        <v>0</v>
      </c>
      <c r="BL1162" s="18" t="s">
        <v>644</v>
      </c>
      <c r="BM1162" s="187" t="s">
        <v>7232</v>
      </c>
    </row>
    <row r="1163" spans="1:65" s="2" customFormat="1" ht="55.5" customHeight="1">
      <c r="A1163" s="35"/>
      <c r="B1163" s="144"/>
      <c r="C1163" s="258" t="s">
        <v>3604</v>
      </c>
      <c r="D1163" s="176" t="s">
        <v>526</v>
      </c>
      <c r="E1163" s="177" t="s">
        <v>7233</v>
      </c>
      <c r="F1163" s="178" t="s">
        <v>7234</v>
      </c>
      <c r="G1163" s="179" t="s">
        <v>879</v>
      </c>
      <c r="H1163" s="180">
        <v>1</v>
      </c>
      <c r="I1163" s="181"/>
      <c r="J1163" s="180">
        <f>ROUND(I1163*H1163,3)</f>
        <v>0</v>
      </c>
      <c r="K1163" s="182"/>
      <c r="L1163" s="36"/>
      <c r="M1163" s="183" t="s">
        <v>1</v>
      </c>
      <c r="N1163" s="184" t="s">
        <v>42</v>
      </c>
      <c r="O1163" s="61"/>
      <c r="P1163" s="185">
        <f>O1163*H1163</f>
        <v>0</v>
      </c>
      <c r="Q1163" s="185">
        <v>0</v>
      </c>
      <c r="R1163" s="185">
        <f>Q1163*H1163</f>
        <v>0</v>
      </c>
      <c r="S1163" s="185">
        <v>0</v>
      </c>
      <c r="T1163" s="186">
        <f>S1163*H1163</f>
        <v>0</v>
      </c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35"/>
      <c r="AE1163" s="35"/>
      <c r="AR1163" s="187" t="s">
        <v>644</v>
      </c>
      <c r="AT1163" s="187" t="s">
        <v>526</v>
      </c>
      <c r="AU1163" s="187" t="s">
        <v>89</v>
      </c>
      <c r="AY1163" s="18" t="s">
        <v>524</v>
      </c>
      <c r="BE1163" s="105">
        <f>IF(N1163="základná",J1163,0)</f>
        <v>0</v>
      </c>
      <c r="BF1163" s="105">
        <f>IF(N1163="znížená",J1163,0)</f>
        <v>0</v>
      </c>
      <c r="BG1163" s="105">
        <f>IF(N1163="zákl. prenesená",J1163,0)</f>
        <v>0</v>
      </c>
      <c r="BH1163" s="105">
        <f>IF(N1163="zníž. prenesená",J1163,0)</f>
        <v>0</v>
      </c>
      <c r="BI1163" s="105">
        <f>IF(N1163="nulová",J1163,0)</f>
        <v>0</v>
      </c>
      <c r="BJ1163" s="18" t="s">
        <v>89</v>
      </c>
      <c r="BK1163" s="188">
        <f>ROUND(I1163*H1163,3)</f>
        <v>0</v>
      </c>
      <c r="BL1163" s="18" t="s">
        <v>644</v>
      </c>
      <c r="BM1163" s="187" t="s">
        <v>7235</v>
      </c>
    </row>
    <row r="1164" spans="1:65" s="2" customFormat="1" ht="78" customHeight="1">
      <c r="A1164" s="35"/>
      <c r="B1164" s="144"/>
      <c r="C1164" s="258" t="s">
        <v>2515</v>
      </c>
      <c r="D1164" s="176" t="s">
        <v>526</v>
      </c>
      <c r="E1164" s="177" t="s">
        <v>3682</v>
      </c>
      <c r="F1164" s="178" t="s">
        <v>3683</v>
      </c>
      <c r="G1164" s="179" t="s">
        <v>879</v>
      </c>
      <c r="H1164" s="180">
        <v>4</v>
      </c>
      <c r="I1164" s="181"/>
      <c r="J1164" s="180">
        <f>ROUND(I1164*H1164,3)</f>
        <v>0</v>
      </c>
      <c r="K1164" s="182"/>
      <c r="L1164" s="36"/>
      <c r="M1164" s="183" t="s">
        <v>1</v>
      </c>
      <c r="N1164" s="184" t="s">
        <v>42</v>
      </c>
      <c r="O1164" s="61"/>
      <c r="P1164" s="185">
        <f>O1164*H1164</f>
        <v>0</v>
      </c>
      <c r="Q1164" s="185">
        <v>0</v>
      </c>
      <c r="R1164" s="185">
        <f>Q1164*H1164</f>
        <v>0</v>
      </c>
      <c r="S1164" s="185">
        <v>0</v>
      </c>
      <c r="T1164" s="186">
        <f>S1164*H1164</f>
        <v>0</v>
      </c>
      <c r="U1164" s="35"/>
      <c r="V1164" s="35"/>
      <c r="W1164" s="35"/>
      <c r="X1164" s="35"/>
      <c r="Y1164" s="35"/>
      <c r="Z1164" s="35"/>
      <c r="AA1164" s="35"/>
      <c r="AB1164" s="35"/>
      <c r="AC1164" s="35"/>
      <c r="AD1164" s="35"/>
      <c r="AE1164" s="35"/>
      <c r="AR1164" s="187" t="s">
        <v>644</v>
      </c>
      <c r="AT1164" s="187" t="s">
        <v>526</v>
      </c>
      <c r="AU1164" s="187" t="s">
        <v>89</v>
      </c>
      <c r="AY1164" s="18" t="s">
        <v>524</v>
      </c>
      <c r="BE1164" s="105">
        <f>IF(N1164="základná",J1164,0)</f>
        <v>0</v>
      </c>
      <c r="BF1164" s="105">
        <f>IF(N1164="znížená",J1164,0)</f>
        <v>0</v>
      </c>
      <c r="BG1164" s="105">
        <f>IF(N1164="zákl. prenesená",J1164,0)</f>
        <v>0</v>
      </c>
      <c r="BH1164" s="105">
        <f>IF(N1164="zníž. prenesená",J1164,0)</f>
        <v>0</v>
      </c>
      <c r="BI1164" s="105">
        <f>IF(N1164="nulová",J1164,0)</f>
        <v>0</v>
      </c>
      <c r="BJ1164" s="18" t="s">
        <v>89</v>
      </c>
      <c r="BK1164" s="188">
        <f>ROUND(I1164*H1164,3)</f>
        <v>0</v>
      </c>
      <c r="BL1164" s="18" t="s">
        <v>644</v>
      </c>
      <c r="BM1164" s="187" t="s">
        <v>7236</v>
      </c>
    </row>
    <row r="1165" spans="1:65" s="13" customFormat="1">
      <c r="B1165" s="189"/>
      <c r="D1165" s="190" t="s">
        <v>532</v>
      </c>
      <c r="E1165" s="191" t="s">
        <v>1</v>
      </c>
      <c r="F1165" s="192" t="s">
        <v>7237</v>
      </c>
      <c r="H1165" s="193">
        <v>4</v>
      </c>
      <c r="I1165" s="194"/>
      <c r="L1165" s="189"/>
      <c r="M1165" s="195"/>
      <c r="N1165" s="196"/>
      <c r="O1165" s="196"/>
      <c r="P1165" s="196"/>
      <c r="Q1165" s="196"/>
      <c r="R1165" s="196"/>
      <c r="S1165" s="196"/>
      <c r="T1165" s="197"/>
      <c r="AT1165" s="191" t="s">
        <v>532</v>
      </c>
      <c r="AU1165" s="191" t="s">
        <v>89</v>
      </c>
      <c r="AV1165" s="13" t="s">
        <v>89</v>
      </c>
      <c r="AW1165" s="13" t="s">
        <v>30</v>
      </c>
      <c r="AX1165" s="13" t="s">
        <v>83</v>
      </c>
      <c r="AY1165" s="191" t="s">
        <v>524</v>
      </c>
    </row>
    <row r="1166" spans="1:65" s="2" customFormat="1" ht="21.75" customHeight="1">
      <c r="A1166" s="35"/>
      <c r="B1166" s="144"/>
      <c r="C1166" s="176" t="s">
        <v>2521</v>
      </c>
      <c r="D1166" s="176" t="s">
        <v>526</v>
      </c>
      <c r="E1166" s="177" t="s">
        <v>3694</v>
      </c>
      <c r="F1166" s="178" t="s">
        <v>3695</v>
      </c>
      <c r="G1166" s="179" t="s">
        <v>2954</v>
      </c>
      <c r="H1166" s="181"/>
      <c r="I1166" s="181"/>
      <c r="J1166" s="180">
        <f>ROUND(I1166*H1166,3)</f>
        <v>0</v>
      </c>
      <c r="K1166" s="182"/>
      <c r="L1166" s="36"/>
      <c r="M1166" s="183" t="s">
        <v>1</v>
      </c>
      <c r="N1166" s="184" t="s">
        <v>42</v>
      </c>
      <c r="O1166" s="61"/>
      <c r="P1166" s="185">
        <f>O1166*H1166</f>
        <v>0</v>
      </c>
      <c r="Q1166" s="185">
        <v>0</v>
      </c>
      <c r="R1166" s="185">
        <f>Q1166*H1166</f>
        <v>0</v>
      </c>
      <c r="S1166" s="185">
        <v>0</v>
      </c>
      <c r="T1166" s="186">
        <f>S1166*H1166</f>
        <v>0</v>
      </c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35"/>
      <c r="AE1166" s="35"/>
      <c r="AR1166" s="187" t="s">
        <v>644</v>
      </c>
      <c r="AT1166" s="187" t="s">
        <v>526</v>
      </c>
      <c r="AU1166" s="187" t="s">
        <v>89</v>
      </c>
      <c r="AY1166" s="18" t="s">
        <v>524</v>
      </c>
      <c r="BE1166" s="105">
        <f>IF(N1166="základná",J1166,0)</f>
        <v>0</v>
      </c>
      <c r="BF1166" s="105">
        <f>IF(N1166="znížená",J1166,0)</f>
        <v>0</v>
      </c>
      <c r="BG1166" s="105">
        <f>IF(N1166="zákl. prenesená",J1166,0)</f>
        <v>0</v>
      </c>
      <c r="BH1166" s="105">
        <f>IF(N1166="zníž. prenesená",J1166,0)</f>
        <v>0</v>
      </c>
      <c r="BI1166" s="105">
        <f>IF(N1166="nulová",J1166,0)</f>
        <v>0</v>
      </c>
      <c r="BJ1166" s="18" t="s">
        <v>89</v>
      </c>
      <c r="BK1166" s="188">
        <f>ROUND(I1166*H1166,3)</f>
        <v>0</v>
      </c>
      <c r="BL1166" s="18" t="s">
        <v>644</v>
      </c>
      <c r="BM1166" s="187" t="s">
        <v>3696</v>
      </c>
    </row>
    <row r="1167" spans="1:65" s="12" customFormat="1" ht="22.95" customHeight="1">
      <c r="B1167" s="163"/>
      <c r="D1167" s="164" t="s">
        <v>75</v>
      </c>
      <c r="E1167" s="174" t="s">
        <v>3697</v>
      </c>
      <c r="F1167" s="174" t="s">
        <v>3698</v>
      </c>
      <c r="I1167" s="166"/>
      <c r="J1167" s="175">
        <f>BK1167</f>
        <v>0</v>
      </c>
      <c r="L1167" s="163"/>
      <c r="M1167" s="168"/>
      <c r="N1167" s="169"/>
      <c r="O1167" s="169"/>
      <c r="P1167" s="170">
        <f>SUM(P1168:P1263)</f>
        <v>0</v>
      </c>
      <c r="Q1167" s="169"/>
      <c r="R1167" s="170">
        <f>SUM(R1168:R1263)</f>
        <v>5.4318780000000002</v>
      </c>
      <c r="S1167" s="169"/>
      <c r="T1167" s="171">
        <f>SUM(T1168:T1263)</f>
        <v>2.4150259999999997</v>
      </c>
      <c r="AR1167" s="164" t="s">
        <v>89</v>
      </c>
      <c r="AT1167" s="172" t="s">
        <v>75</v>
      </c>
      <c r="AU1167" s="172" t="s">
        <v>83</v>
      </c>
      <c r="AY1167" s="164" t="s">
        <v>524</v>
      </c>
      <c r="BK1167" s="173">
        <f>SUM(BK1168:BK1263)</f>
        <v>0</v>
      </c>
    </row>
    <row r="1168" spans="1:65" s="2" customFormat="1" ht="44.25" customHeight="1">
      <c r="A1168" s="35"/>
      <c r="B1168" s="144"/>
      <c r="C1168" s="176" t="s">
        <v>2530</v>
      </c>
      <c r="D1168" s="176" t="s">
        <v>526</v>
      </c>
      <c r="E1168" s="177" t="s">
        <v>7238</v>
      </c>
      <c r="F1168" s="178" t="s">
        <v>7239</v>
      </c>
      <c r="G1168" s="179" t="s">
        <v>879</v>
      </c>
      <c r="H1168" s="180">
        <v>1</v>
      </c>
      <c r="I1168" s="181"/>
      <c r="J1168" s="180">
        <f>ROUND(I1168*H1168,3)</f>
        <v>0</v>
      </c>
      <c r="K1168" s="182"/>
      <c r="L1168" s="36"/>
      <c r="M1168" s="183" t="s">
        <v>1</v>
      </c>
      <c r="N1168" s="184" t="s">
        <v>42</v>
      </c>
      <c r="O1168" s="61"/>
      <c r="P1168" s="185">
        <f>O1168*H1168</f>
        <v>0</v>
      </c>
      <c r="Q1168" s="185">
        <v>1.7000000000000001E-4</v>
      </c>
      <c r="R1168" s="185">
        <f>Q1168*H1168</f>
        <v>1.7000000000000001E-4</v>
      </c>
      <c r="S1168" s="185">
        <v>0</v>
      </c>
      <c r="T1168" s="186">
        <f>S1168*H1168</f>
        <v>0</v>
      </c>
      <c r="U1168" s="35"/>
      <c r="V1168" s="35"/>
      <c r="W1168" s="35"/>
      <c r="X1168" s="35"/>
      <c r="Y1168" s="35"/>
      <c r="Z1168" s="35"/>
      <c r="AA1168" s="35"/>
      <c r="AB1168" s="35"/>
      <c r="AC1168" s="35"/>
      <c r="AD1168" s="35"/>
      <c r="AE1168" s="35"/>
      <c r="AR1168" s="187" t="s">
        <v>644</v>
      </c>
      <c r="AT1168" s="187" t="s">
        <v>526</v>
      </c>
      <c r="AU1168" s="187" t="s">
        <v>89</v>
      </c>
      <c r="AY1168" s="18" t="s">
        <v>524</v>
      </c>
      <c r="BE1168" s="105">
        <f>IF(N1168="základná",J1168,0)</f>
        <v>0</v>
      </c>
      <c r="BF1168" s="105">
        <f>IF(N1168="znížená",J1168,0)</f>
        <v>0</v>
      </c>
      <c r="BG1168" s="105">
        <f>IF(N1168="zákl. prenesená",J1168,0)</f>
        <v>0</v>
      </c>
      <c r="BH1168" s="105">
        <f>IF(N1168="zníž. prenesená",J1168,0)</f>
        <v>0</v>
      </c>
      <c r="BI1168" s="105">
        <f>IF(N1168="nulová",J1168,0)</f>
        <v>0</v>
      </c>
      <c r="BJ1168" s="18" t="s">
        <v>89</v>
      </c>
      <c r="BK1168" s="188">
        <f>ROUND(I1168*H1168,3)</f>
        <v>0</v>
      </c>
      <c r="BL1168" s="18" t="s">
        <v>644</v>
      </c>
      <c r="BM1168" s="187" t="s">
        <v>7240</v>
      </c>
    </row>
    <row r="1169" spans="1:65" s="2" customFormat="1" ht="44.25" customHeight="1">
      <c r="A1169" s="35"/>
      <c r="B1169" s="144"/>
      <c r="C1169" s="176" t="s">
        <v>2538</v>
      </c>
      <c r="D1169" s="176" t="s">
        <v>526</v>
      </c>
      <c r="E1169" s="177" t="s">
        <v>7241</v>
      </c>
      <c r="F1169" s="178" t="s">
        <v>7242</v>
      </c>
      <c r="G1169" s="179" t="s">
        <v>879</v>
      </c>
      <c r="H1169" s="180">
        <v>1</v>
      </c>
      <c r="I1169" s="181"/>
      <c r="J1169" s="180">
        <f>ROUND(I1169*H1169,3)</f>
        <v>0</v>
      </c>
      <c r="K1169" s="182"/>
      <c r="L1169" s="36"/>
      <c r="M1169" s="183" t="s">
        <v>1</v>
      </c>
      <c r="N1169" s="184" t="s">
        <v>42</v>
      </c>
      <c r="O1169" s="61"/>
      <c r="P1169" s="185">
        <f>O1169*H1169</f>
        <v>0</v>
      </c>
      <c r="Q1169" s="185">
        <v>1.7000000000000001E-4</v>
      </c>
      <c r="R1169" s="185">
        <f>Q1169*H1169</f>
        <v>1.7000000000000001E-4</v>
      </c>
      <c r="S1169" s="185">
        <v>0</v>
      </c>
      <c r="T1169" s="186">
        <f>S1169*H1169</f>
        <v>0</v>
      </c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R1169" s="187" t="s">
        <v>644</v>
      </c>
      <c r="AT1169" s="187" t="s">
        <v>526</v>
      </c>
      <c r="AU1169" s="187" t="s">
        <v>89</v>
      </c>
      <c r="AY1169" s="18" t="s">
        <v>524</v>
      </c>
      <c r="BE1169" s="105">
        <f>IF(N1169="základná",J1169,0)</f>
        <v>0</v>
      </c>
      <c r="BF1169" s="105">
        <f>IF(N1169="znížená",J1169,0)</f>
        <v>0</v>
      </c>
      <c r="BG1169" s="105">
        <f>IF(N1169="zákl. prenesená",J1169,0)</f>
        <v>0</v>
      </c>
      <c r="BH1169" s="105">
        <f>IF(N1169="zníž. prenesená",J1169,0)</f>
        <v>0</v>
      </c>
      <c r="BI1169" s="105">
        <f>IF(N1169="nulová",J1169,0)</f>
        <v>0</v>
      </c>
      <c r="BJ1169" s="18" t="s">
        <v>89</v>
      </c>
      <c r="BK1169" s="188">
        <f>ROUND(I1169*H1169,3)</f>
        <v>0</v>
      </c>
      <c r="BL1169" s="18" t="s">
        <v>644</v>
      </c>
      <c r="BM1169" s="187" t="s">
        <v>7243</v>
      </c>
    </row>
    <row r="1170" spans="1:65" s="2" customFormat="1" ht="16.5" customHeight="1">
      <c r="A1170" s="35"/>
      <c r="B1170" s="144"/>
      <c r="C1170" s="176" t="s">
        <v>2557</v>
      </c>
      <c r="D1170" s="176" t="s">
        <v>526</v>
      </c>
      <c r="E1170" s="177" t="s">
        <v>7244</v>
      </c>
      <c r="F1170" s="178" t="s">
        <v>7245</v>
      </c>
      <c r="G1170" s="179" t="s">
        <v>529</v>
      </c>
      <c r="H1170" s="180">
        <v>136.178</v>
      </c>
      <c r="I1170" s="181"/>
      <c r="J1170" s="180">
        <f>ROUND(I1170*H1170,3)</f>
        <v>0</v>
      </c>
      <c r="K1170" s="182"/>
      <c r="L1170" s="36"/>
      <c r="M1170" s="183" t="s">
        <v>1</v>
      </c>
      <c r="N1170" s="184" t="s">
        <v>42</v>
      </c>
      <c r="O1170" s="61"/>
      <c r="P1170" s="185">
        <f>O1170*H1170</f>
        <v>0</v>
      </c>
      <c r="Q1170" s="185">
        <v>0</v>
      </c>
      <c r="R1170" s="185">
        <f>Q1170*H1170</f>
        <v>0</v>
      </c>
      <c r="S1170" s="185">
        <v>1.7000000000000001E-2</v>
      </c>
      <c r="T1170" s="186">
        <f>S1170*H1170</f>
        <v>2.315026</v>
      </c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35"/>
      <c r="AE1170" s="35"/>
      <c r="AR1170" s="187" t="s">
        <v>644</v>
      </c>
      <c r="AT1170" s="187" t="s">
        <v>526</v>
      </c>
      <c r="AU1170" s="187" t="s">
        <v>89</v>
      </c>
      <c r="AY1170" s="18" t="s">
        <v>524</v>
      </c>
      <c r="BE1170" s="105">
        <f>IF(N1170="základná",J1170,0)</f>
        <v>0</v>
      </c>
      <c r="BF1170" s="105">
        <f>IF(N1170="znížená",J1170,0)</f>
        <v>0</v>
      </c>
      <c r="BG1170" s="105">
        <f>IF(N1170="zákl. prenesená",J1170,0)</f>
        <v>0</v>
      </c>
      <c r="BH1170" s="105">
        <f>IF(N1170="zníž. prenesená",J1170,0)</f>
        <v>0</v>
      </c>
      <c r="BI1170" s="105">
        <f>IF(N1170="nulová",J1170,0)</f>
        <v>0</v>
      </c>
      <c r="BJ1170" s="18" t="s">
        <v>89</v>
      </c>
      <c r="BK1170" s="188">
        <f>ROUND(I1170*H1170,3)</f>
        <v>0</v>
      </c>
      <c r="BL1170" s="18" t="s">
        <v>644</v>
      </c>
      <c r="BM1170" s="187" t="s">
        <v>7246</v>
      </c>
    </row>
    <row r="1171" spans="1:65" s="14" customFormat="1">
      <c r="B1171" s="198"/>
      <c r="D1171" s="190" t="s">
        <v>532</v>
      </c>
      <c r="E1171" s="199" t="s">
        <v>1</v>
      </c>
      <c r="F1171" s="200" t="s">
        <v>7247</v>
      </c>
      <c r="H1171" s="199" t="s">
        <v>1</v>
      </c>
      <c r="I1171" s="201"/>
      <c r="L1171" s="198"/>
      <c r="M1171" s="202"/>
      <c r="N1171" s="203"/>
      <c r="O1171" s="203"/>
      <c r="P1171" s="203"/>
      <c r="Q1171" s="203"/>
      <c r="R1171" s="203"/>
      <c r="S1171" s="203"/>
      <c r="T1171" s="204"/>
      <c r="AT1171" s="199" t="s">
        <v>532</v>
      </c>
      <c r="AU1171" s="199" t="s">
        <v>89</v>
      </c>
      <c r="AV1171" s="14" t="s">
        <v>83</v>
      </c>
      <c r="AW1171" s="14" t="s">
        <v>30</v>
      </c>
      <c r="AX1171" s="14" t="s">
        <v>76</v>
      </c>
      <c r="AY1171" s="199" t="s">
        <v>524</v>
      </c>
    </row>
    <row r="1172" spans="1:65" s="14" customFormat="1">
      <c r="B1172" s="198"/>
      <c r="D1172" s="190" t="s">
        <v>532</v>
      </c>
      <c r="E1172" s="199" t="s">
        <v>1</v>
      </c>
      <c r="F1172" s="200" t="s">
        <v>4836</v>
      </c>
      <c r="H1172" s="199" t="s">
        <v>1</v>
      </c>
      <c r="I1172" s="201"/>
      <c r="L1172" s="198"/>
      <c r="M1172" s="202"/>
      <c r="N1172" s="203"/>
      <c r="O1172" s="203"/>
      <c r="P1172" s="203"/>
      <c r="Q1172" s="203"/>
      <c r="R1172" s="203"/>
      <c r="S1172" s="203"/>
      <c r="T1172" s="204"/>
      <c r="AT1172" s="199" t="s">
        <v>532</v>
      </c>
      <c r="AU1172" s="199" t="s">
        <v>89</v>
      </c>
      <c r="AV1172" s="14" t="s">
        <v>83</v>
      </c>
      <c r="AW1172" s="14" t="s">
        <v>30</v>
      </c>
      <c r="AX1172" s="14" t="s">
        <v>76</v>
      </c>
      <c r="AY1172" s="199" t="s">
        <v>524</v>
      </c>
    </row>
    <row r="1173" spans="1:65" s="13" customFormat="1">
      <c r="B1173" s="189"/>
      <c r="D1173" s="190" t="s">
        <v>532</v>
      </c>
      <c r="E1173" s="191" t="s">
        <v>1</v>
      </c>
      <c r="F1173" s="192" t="s">
        <v>7248</v>
      </c>
      <c r="H1173" s="193">
        <v>67.745999999999995</v>
      </c>
      <c r="I1173" s="194"/>
      <c r="L1173" s="189"/>
      <c r="M1173" s="195"/>
      <c r="N1173" s="196"/>
      <c r="O1173" s="196"/>
      <c r="P1173" s="196"/>
      <c r="Q1173" s="196"/>
      <c r="R1173" s="196"/>
      <c r="S1173" s="196"/>
      <c r="T1173" s="197"/>
      <c r="AT1173" s="191" t="s">
        <v>532</v>
      </c>
      <c r="AU1173" s="191" t="s">
        <v>89</v>
      </c>
      <c r="AV1173" s="13" t="s">
        <v>89</v>
      </c>
      <c r="AW1173" s="13" t="s">
        <v>30</v>
      </c>
      <c r="AX1173" s="13" t="s">
        <v>76</v>
      </c>
      <c r="AY1173" s="191" t="s">
        <v>524</v>
      </c>
    </row>
    <row r="1174" spans="1:65" s="13" customFormat="1">
      <c r="B1174" s="189"/>
      <c r="D1174" s="190" t="s">
        <v>532</v>
      </c>
      <c r="E1174" s="191" t="s">
        <v>1</v>
      </c>
      <c r="F1174" s="192" t="s">
        <v>7249</v>
      </c>
      <c r="H1174" s="193">
        <v>68.432000000000002</v>
      </c>
      <c r="I1174" s="194"/>
      <c r="L1174" s="189"/>
      <c r="M1174" s="195"/>
      <c r="N1174" s="196"/>
      <c r="O1174" s="196"/>
      <c r="P1174" s="196"/>
      <c r="Q1174" s="196"/>
      <c r="R1174" s="196"/>
      <c r="S1174" s="196"/>
      <c r="T1174" s="197"/>
      <c r="AT1174" s="191" t="s">
        <v>532</v>
      </c>
      <c r="AU1174" s="191" t="s">
        <v>89</v>
      </c>
      <c r="AV1174" s="13" t="s">
        <v>89</v>
      </c>
      <c r="AW1174" s="13" t="s">
        <v>30</v>
      </c>
      <c r="AX1174" s="13" t="s">
        <v>76</v>
      </c>
      <c r="AY1174" s="191" t="s">
        <v>524</v>
      </c>
    </row>
    <row r="1175" spans="1:65" s="15" customFormat="1">
      <c r="B1175" s="205"/>
      <c r="D1175" s="190" t="s">
        <v>532</v>
      </c>
      <c r="E1175" s="206" t="s">
        <v>1</v>
      </c>
      <c r="F1175" s="207" t="s">
        <v>589</v>
      </c>
      <c r="H1175" s="208">
        <v>136.178</v>
      </c>
      <c r="I1175" s="209"/>
      <c r="L1175" s="205"/>
      <c r="M1175" s="210"/>
      <c r="N1175" s="211"/>
      <c r="O1175" s="211"/>
      <c r="P1175" s="211"/>
      <c r="Q1175" s="211"/>
      <c r="R1175" s="211"/>
      <c r="S1175" s="211"/>
      <c r="T1175" s="212"/>
      <c r="AT1175" s="206" t="s">
        <v>532</v>
      </c>
      <c r="AU1175" s="206" t="s">
        <v>89</v>
      </c>
      <c r="AV1175" s="15" t="s">
        <v>537</v>
      </c>
      <c r="AW1175" s="15" t="s">
        <v>30</v>
      </c>
      <c r="AX1175" s="15" t="s">
        <v>76</v>
      </c>
      <c r="AY1175" s="206" t="s">
        <v>524</v>
      </c>
    </row>
    <row r="1176" spans="1:65" s="16" customFormat="1">
      <c r="B1176" s="213"/>
      <c r="D1176" s="190" t="s">
        <v>532</v>
      </c>
      <c r="E1176" s="214" t="s">
        <v>1</v>
      </c>
      <c r="F1176" s="215" t="s">
        <v>590</v>
      </c>
      <c r="H1176" s="216">
        <v>136.178</v>
      </c>
      <c r="I1176" s="217"/>
      <c r="L1176" s="213"/>
      <c r="M1176" s="218"/>
      <c r="N1176" s="219"/>
      <c r="O1176" s="219"/>
      <c r="P1176" s="219"/>
      <c r="Q1176" s="219"/>
      <c r="R1176" s="219"/>
      <c r="S1176" s="219"/>
      <c r="T1176" s="220"/>
      <c r="AT1176" s="214" t="s">
        <v>532</v>
      </c>
      <c r="AU1176" s="214" t="s">
        <v>89</v>
      </c>
      <c r="AV1176" s="16" t="s">
        <v>530</v>
      </c>
      <c r="AW1176" s="16" t="s">
        <v>30</v>
      </c>
      <c r="AX1176" s="16" t="s">
        <v>83</v>
      </c>
      <c r="AY1176" s="214" t="s">
        <v>524</v>
      </c>
    </row>
    <row r="1177" spans="1:65" s="2" customFormat="1" ht="66.75" customHeight="1">
      <c r="A1177" s="35"/>
      <c r="B1177" s="144"/>
      <c r="C1177" s="176" t="s">
        <v>2567</v>
      </c>
      <c r="D1177" s="176" t="s">
        <v>526</v>
      </c>
      <c r="E1177" s="177" t="s">
        <v>7250</v>
      </c>
      <c r="F1177" s="178" t="s">
        <v>7251</v>
      </c>
      <c r="G1177" s="179" t="s">
        <v>879</v>
      </c>
      <c r="H1177" s="180">
        <v>1</v>
      </c>
      <c r="I1177" s="181"/>
      <c r="J1177" s="180">
        <f>ROUND(I1177*H1177,3)</f>
        <v>0</v>
      </c>
      <c r="K1177" s="182"/>
      <c r="L1177" s="36"/>
      <c r="M1177" s="183" t="s">
        <v>1</v>
      </c>
      <c r="N1177" s="184" t="s">
        <v>42</v>
      </c>
      <c r="O1177" s="61"/>
      <c r="P1177" s="185">
        <f>O1177*H1177</f>
        <v>0</v>
      </c>
      <c r="Q1177" s="185">
        <v>5.0000000000000002E-5</v>
      </c>
      <c r="R1177" s="185">
        <f>Q1177*H1177</f>
        <v>5.0000000000000002E-5</v>
      </c>
      <c r="S1177" s="185">
        <v>0</v>
      </c>
      <c r="T1177" s="186">
        <f>S1177*H1177</f>
        <v>0</v>
      </c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R1177" s="187" t="s">
        <v>644</v>
      </c>
      <c r="AT1177" s="187" t="s">
        <v>526</v>
      </c>
      <c r="AU1177" s="187" t="s">
        <v>89</v>
      </c>
      <c r="AY1177" s="18" t="s">
        <v>524</v>
      </c>
      <c r="BE1177" s="105">
        <f>IF(N1177="základná",J1177,0)</f>
        <v>0</v>
      </c>
      <c r="BF1177" s="105">
        <f>IF(N1177="znížená",J1177,0)</f>
        <v>0</v>
      </c>
      <c r="BG1177" s="105">
        <f>IF(N1177="zákl. prenesená",J1177,0)</f>
        <v>0</v>
      </c>
      <c r="BH1177" s="105">
        <f>IF(N1177="zníž. prenesená",J1177,0)</f>
        <v>0</v>
      </c>
      <c r="BI1177" s="105">
        <f>IF(N1177="nulová",J1177,0)</f>
        <v>0</v>
      </c>
      <c r="BJ1177" s="18" t="s">
        <v>89</v>
      </c>
      <c r="BK1177" s="188">
        <f>ROUND(I1177*H1177,3)</f>
        <v>0</v>
      </c>
      <c r="BL1177" s="18" t="s">
        <v>644</v>
      </c>
      <c r="BM1177" s="187" t="s">
        <v>7252</v>
      </c>
    </row>
    <row r="1178" spans="1:65" s="2" customFormat="1" ht="66.75" customHeight="1">
      <c r="A1178" s="35"/>
      <c r="B1178" s="144"/>
      <c r="C1178" s="176" t="s">
        <v>2579</v>
      </c>
      <c r="D1178" s="176" t="s">
        <v>526</v>
      </c>
      <c r="E1178" s="177" t="s">
        <v>7253</v>
      </c>
      <c r="F1178" s="178" t="s">
        <v>7254</v>
      </c>
      <c r="G1178" s="179" t="s">
        <v>879</v>
      </c>
      <c r="H1178" s="180">
        <v>1</v>
      </c>
      <c r="I1178" s="181"/>
      <c r="J1178" s="180">
        <f>ROUND(I1178*H1178,3)</f>
        <v>0</v>
      </c>
      <c r="K1178" s="182"/>
      <c r="L1178" s="36"/>
      <c r="M1178" s="183" t="s">
        <v>1</v>
      </c>
      <c r="N1178" s="184" t="s">
        <v>42</v>
      </c>
      <c r="O1178" s="61"/>
      <c r="P1178" s="185">
        <f>O1178*H1178</f>
        <v>0</v>
      </c>
      <c r="Q1178" s="185">
        <v>5.0000000000000002E-5</v>
      </c>
      <c r="R1178" s="185">
        <f>Q1178*H1178</f>
        <v>5.0000000000000002E-5</v>
      </c>
      <c r="S1178" s="185">
        <v>0</v>
      </c>
      <c r="T1178" s="186">
        <f>S1178*H1178</f>
        <v>0</v>
      </c>
      <c r="U1178" s="35"/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R1178" s="187" t="s">
        <v>644</v>
      </c>
      <c r="AT1178" s="187" t="s">
        <v>526</v>
      </c>
      <c r="AU1178" s="187" t="s">
        <v>89</v>
      </c>
      <c r="AY1178" s="18" t="s">
        <v>524</v>
      </c>
      <c r="BE1178" s="105">
        <f>IF(N1178="základná",J1178,0)</f>
        <v>0</v>
      </c>
      <c r="BF1178" s="105">
        <f>IF(N1178="znížená",J1178,0)</f>
        <v>0</v>
      </c>
      <c r="BG1178" s="105">
        <f>IF(N1178="zákl. prenesená",J1178,0)</f>
        <v>0</v>
      </c>
      <c r="BH1178" s="105">
        <f>IF(N1178="zníž. prenesená",J1178,0)</f>
        <v>0</v>
      </c>
      <c r="BI1178" s="105">
        <f>IF(N1178="nulová",J1178,0)</f>
        <v>0</v>
      </c>
      <c r="BJ1178" s="18" t="s">
        <v>89</v>
      </c>
      <c r="BK1178" s="188">
        <f>ROUND(I1178*H1178,3)</f>
        <v>0</v>
      </c>
      <c r="BL1178" s="18" t="s">
        <v>644</v>
      </c>
      <c r="BM1178" s="187" t="s">
        <v>7255</v>
      </c>
    </row>
    <row r="1179" spans="1:65" s="2" customFormat="1" ht="78" customHeight="1">
      <c r="A1179" s="35"/>
      <c r="B1179" s="144"/>
      <c r="C1179" s="176" t="s">
        <v>2588</v>
      </c>
      <c r="D1179" s="176" t="s">
        <v>526</v>
      </c>
      <c r="E1179" s="177" t="s">
        <v>7256</v>
      </c>
      <c r="F1179" s="178" t="s">
        <v>7257</v>
      </c>
      <c r="G1179" s="179" t="s">
        <v>879</v>
      </c>
      <c r="H1179" s="180">
        <v>2</v>
      </c>
      <c r="I1179" s="181"/>
      <c r="J1179" s="180">
        <f>ROUND(I1179*H1179,3)</f>
        <v>0</v>
      </c>
      <c r="K1179" s="182"/>
      <c r="L1179" s="36"/>
      <c r="M1179" s="183" t="s">
        <v>1</v>
      </c>
      <c r="N1179" s="184" t="s">
        <v>42</v>
      </c>
      <c r="O1179" s="61"/>
      <c r="P1179" s="185">
        <f>O1179*H1179</f>
        <v>0</v>
      </c>
      <c r="Q1179" s="185">
        <v>5.0000000000000002E-5</v>
      </c>
      <c r="R1179" s="185">
        <f>Q1179*H1179</f>
        <v>1E-4</v>
      </c>
      <c r="S1179" s="185">
        <v>0</v>
      </c>
      <c r="T1179" s="186">
        <f>S1179*H1179</f>
        <v>0</v>
      </c>
      <c r="U1179" s="35"/>
      <c r="V1179" s="35"/>
      <c r="W1179" s="35"/>
      <c r="X1179" s="35"/>
      <c r="Y1179" s="35"/>
      <c r="Z1179" s="35"/>
      <c r="AA1179" s="35"/>
      <c r="AB1179" s="35"/>
      <c r="AC1179" s="35"/>
      <c r="AD1179" s="35"/>
      <c r="AE1179" s="35"/>
      <c r="AR1179" s="187" t="s">
        <v>644</v>
      </c>
      <c r="AT1179" s="187" t="s">
        <v>526</v>
      </c>
      <c r="AU1179" s="187" t="s">
        <v>89</v>
      </c>
      <c r="AY1179" s="18" t="s">
        <v>524</v>
      </c>
      <c r="BE1179" s="105">
        <f>IF(N1179="základná",J1179,0)</f>
        <v>0</v>
      </c>
      <c r="BF1179" s="105">
        <f>IF(N1179="znížená",J1179,0)</f>
        <v>0</v>
      </c>
      <c r="BG1179" s="105">
        <f>IF(N1179="zákl. prenesená",J1179,0)</f>
        <v>0</v>
      </c>
      <c r="BH1179" s="105">
        <f>IF(N1179="zníž. prenesená",J1179,0)</f>
        <v>0</v>
      </c>
      <c r="BI1179" s="105">
        <f>IF(N1179="nulová",J1179,0)</f>
        <v>0</v>
      </c>
      <c r="BJ1179" s="18" t="s">
        <v>89</v>
      </c>
      <c r="BK1179" s="188">
        <f>ROUND(I1179*H1179,3)</f>
        <v>0</v>
      </c>
      <c r="BL1179" s="18" t="s">
        <v>644</v>
      </c>
      <c r="BM1179" s="187" t="s">
        <v>7258</v>
      </c>
    </row>
    <row r="1180" spans="1:65" s="2" customFormat="1" ht="55.5" customHeight="1">
      <c r="A1180" s="35"/>
      <c r="B1180" s="144"/>
      <c r="C1180" s="258" t="s">
        <v>2595</v>
      </c>
      <c r="D1180" s="176" t="s">
        <v>526</v>
      </c>
      <c r="E1180" s="177" t="s">
        <v>7259</v>
      </c>
      <c r="F1180" s="178" t="s">
        <v>7260</v>
      </c>
      <c r="G1180" s="179" t="s">
        <v>879</v>
      </c>
      <c r="H1180" s="180">
        <v>1</v>
      </c>
      <c r="I1180" s="181"/>
      <c r="J1180" s="180">
        <f>ROUND(I1180*H1180,3)</f>
        <v>0</v>
      </c>
      <c r="K1180" s="182"/>
      <c r="L1180" s="36"/>
      <c r="M1180" s="183" t="s">
        <v>1</v>
      </c>
      <c r="N1180" s="184" t="s">
        <v>42</v>
      </c>
      <c r="O1180" s="61"/>
      <c r="P1180" s="185">
        <f>O1180*H1180</f>
        <v>0</v>
      </c>
      <c r="Q1180" s="185">
        <v>5.0000000000000002E-5</v>
      </c>
      <c r="R1180" s="185">
        <f>Q1180*H1180</f>
        <v>5.0000000000000002E-5</v>
      </c>
      <c r="S1180" s="185">
        <v>0</v>
      </c>
      <c r="T1180" s="186">
        <f>S1180*H1180</f>
        <v>0</v>
      </c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R1180" s="187" t="s">
        <v>644</v>
      </c>
      <c r="AT1180" s="187" t="s">
        <v>526</v>
      </c>
      <c r="AU1180" s="187" t="s">
        <v>89</v>
      </c>
      <c r="AY1180" s="18" t="s">
        <v>524</v>
      </c>
      <c r="BE1180" s="105">
        <f>IF(N1180="základná",J1180,0)</f>
        <v>0</v>
      </c>
      <c r="BF1180" s="105">
        <f>IF(N1180="znížená",J1180,0)</f>
        <v>0</v>
      </c>
      <c r="BG1180" s="105">
        <f>IF(N1180="zákl. prenesená",J1180,0)</f>
        <v>0</v>
      </c>
      <c r="BH1180" s="105">
        <f>IF(N1180="zníž. prenesená",J1180,0)</f>
        <v>0</v>
      </c>
      <c r="BI1180" s="105">
        <f>IF(N1180="nulová",J1180,0)</f>
        <v>0</v>
      </c>
      <c r="BJ1180" s="18" t="s">
        <v>89</v>
      </c>
      <c r="BK1180" s="188">
        <f>ROUND(I1180*H1180,3)</f>
        <v>0</v>
      </c>
      <c r="BL1180" s="18" t="s">
        <v>644</v>
      </c>
      <c r="BM1180" s="187" t="s">
        <v>7261</v>
      </c>
    </row>
    <row r="1181" spans="1:65" s="2" customFormat="1" ht="66.75" customHeight="1">
      <c r="A1181" s="35"/>
      <c r="B1181" s="144"/>
      <c r="C1181" s="176" t="s">
        <v>2601</v>
      </c>
      <c r="D1181" s="176" t="s">
        <v>526</v>
      </c>
      <c r="E1181" s="177" t="s">
        <v>7262</v>
      </c>
      <c r="F1181" s="178" t="s">
        <v>7263</v>
      </c>
      <c r="G1181" s="179" t="s">
        <v>879</v>
      </c>
      <c r="H1181" s="180">
        <v>1</v>
      </c>
      <c r="I1181" s="181"/>
      <c r="J1181" s="180">
        <f>ROUND(I1181*H1181,3)</f>
        <v>0</v>
      </c>
      <c r="K1181" s="182"/>
      <c r="L1181" s="36"/>
      <c r="M1181" s="183" t="s">
        <v>1</v>
      </c>
      <c r="N1181" s="184" t="s">
        <v>42</v>
      </c>
      <c r="O1181" s="61"/>
      <c r="P1181" s="185">
        <f>O1181*H1181</f>
        <v>0</v>
      </c>
      <c r="Q1181" s="185">
        <v>5.0000000000000002E-5</v>
      </c>
      <c r="R1181" s="185">
        <f>Q1181*H1181</f>
        <v>5.0000000000000002E-5</v>
      </c>
      <c r="S1181" s="185">
        <v>0</v>
      </c>
      <c r="T1181" s="186">
        <f>S1181*H1181</f>
        <v>0</v>
      </c>
      <c r="U1181" s="35"/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R1181" s="187" t="s">
        <v>644</v>
      </c>
      <c r="AT1181" s="187" t="s">
        <v>526</v>
      </c>
      <c r="AU1181" s="187" t="s">
        <v>89</v>
      </c>
      <c r="AY1181" s="18" t="s">
        <v>524</v>
      </c>
      <c r="BE1181" s="105">
        <f>IF(N1181="základná",J1181,0)</f>
        <v>0</v>
      </c>
      <c r="BF1181" s="105">
        <f>IF(N1181="znížená",J1181,0)</f>
        <v>0</v>
      </c>
      <c r="BG1181" s="105">
        <f>IF(N1181="zákl. prenesená",J1181,0)</f>
        <v>0</v>
      </c>
      <c r="BH1181" s="105">
        <f>IF(N1181="zníž. prenesená",J1181,0)</f>
        <v>0</v>
      </c>
      <c r="BI1181" s="105">
        <f>IF(N1181="nulová",J1181,0)</f>
        <v>0</v>
      </c>
      <c r="BJ1181" s="18" t="s">
        <v>89</v>
      </c>
      <c r="BK1181" s="188">
        <f>ROUND(I1181*H1181,3)</f>
        <v>0</v>
      </c>
      <c r="BL1181" s="18" t="s">
        <v>644</v>
      </c>
      <c r="BM1181" s="187" t="s">
        <v>7264</v>
      </c>
    </row>
    <row r="1182" spans="1:65" s="13" customFormat="1">
      <c r="B1182" s="189"/>
      <c r="D1182" s="190" t="s">
        <v>532</v>
      </c>
      <c r="E1182" s="191" t="s">
        <v>1</v>
      </c>
      <c r="F1182" s="192" t="s">
        <v>7265</v>
      </c>
      <c r="H1182" s="193">
        <v>1</v>
      </c>
      <c r="I1182" s="194"/>
      <c r="L1182" s="189"/>
      <c r="M1182" s="195"/>
      <c r="N1182" s="196"/>
      <c r="O1182" s="196"/>
      <c r="P1182" s="196"/>
      <c r="Q1182" s="196"/>
      <c r="R1182" s="196"/>
      <c r="S1182" s="196"/>
      <c r="T1182" s="197"/>
      <c r="AT1182" s="191" t="s">
        <v>532</v>
      </c>
      <c r="AU1182" s="191" t="s">
        <v>89</v>
      </c>
      <c r="AV1182" s="13" t="s">
        <v>89</v>
      </c>
      <c r="AW1182" s="13" t="s">
        <v>30</v>
      </c>
      <c r="AX1182" s="13" t="s">
        <v>83</v>
      </c>
      <c r="AY1182" s="191" t="s">
        <v>524</v>
      </c>
    </row>
    <row r="1183" spans="1:65" s="2" customFormat="1" ht="55.5" customHeight="1">
      <c r="A1183" s="35"/>
      <c r="B1183" s="144"/>
      <c r="C1183" s="176" t="s">
        <v>2606</v>
      </c>
      <c r="D1183" s="176" t="s">
        <v>526</v>
      </c>
      <c r="E1183" s="177" t="s">
        <v>7266</v>
      </c>
      <c r="F1183" s="178" t="s">
        <v>7267</v>
      </c>
      <c r="G1183" s="179" t="s">
        <v>879</v>
      </c>
      <c r="H1183" s="180">
        <v>2</v>
      </c>
      <c r="I1183" s="181"/>
      <c r="J1183" s="180">
        <f t="shared" ref="J1183:J1204" si="5">ROUND(I1183*H1183,3)</f>
        <v>0</v>
      </c>
      <c r="K1183" s="182"/>
      <c r="L1183" s="36"/>
      <c r="M1183" s="183" t="s">
        <v>1</v>
      </c>
      <c r="N1183" s="184" t="s">
        <v>42</v>
      </c>
      <c r="O1183" s="61"/>
      <c r="P1183" s="185">
        <f t="shared" ref="P1183:P1204" si="6">O1183*H1183</f>
        <v>0</v>
      </c>
      <c r="Q1183" s="185">
        <v>5.0000000000000002E-5</v>
      </c>
      <c r="R1183" s="185">
        <f t="shared" ref="R1183:R1204" si="7">Q1183*H1183</f>
        <v>1E-4</v>
      </c>
      <c r="S1183" s="185">
        <v>0</v>
      </c>
      <c r="T1183" s="186">
        <f t="shared" ref="T1183:T1204" si="8">S1183*H1183</f>
        <v>0</v>
      </c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R1183" s="187" t="s">
        <v>644</v>
      </c>
      <c r="AT1183" s="187" t="s">
        <v>526</v>
      </c>
      <c r="AU1183" s="187" t="s">
        <v>89</v>
      </c>
      <c r="AY1183" s="18" t="s">
        <v>524</v>
      </c>
      <c r="BE1183" s="105">
        <f t="shared" ref="BE1183:BE1204" si="9">IF(N1183="základná",J1183,0)</f>
        <v>0</v>
      </c>
      <c r="BF1183" s="105">
        <f t="shared" ref="BF1183:BF1204" si="10">IF(N1183="znížená",J1183,0)</f>
        <v>0</v>
      </c>
      <c r="BG1183" s="105">
        <f t="shared" ref="BG1183:BG1204" si="11">IF(N1183="zákl. prenesená",J1183,0)</f>
        <v>0</v>
      </c>
      <c r="BH1183" s="105">
        <f t="shared" ref="BH1183:BH1204" si="12">IF(N1183="zníž. prenesená",J1183,0)</f>
        <v>0</v>
      </c>
      <c r="BI1183" s="105">
        <f t="shared" ref="BI1183:BI1204" si="13">IF(N1183="nulová",J1183,0)</f>
        <v>0</v>
      </c>
      <c r="BJ1183" s="18" t="s">
        <v>89</v>
      </c>
      <c r="BK1183" s="188">
        <f t="shared" ref="BK1183:BK1204" si="14">ROUND(I1183*H1183,3)</f>
        <v>0</v>
      </c>
      <c r="BL1183" s="18" t="s">
        <v>644</v>
      </c>
      <c r="BM1183" s="187" t="s">
        <v>7268</v>
      </c>
    </row>
    <row r="1184" spans="1:65" s="2" customFormat="1" ht="44.25" customHeight="1">
      <c r="A1184" s="35"/>
      <c r="B1184" s="144"/>
      <c r="C1184" s="259" t="s">
        <v>2611</v>
      </c>
      <c r="D1184" s="259" t="s">
        <v>526</v>
      </c>
      <c r="E1184" s="260" t="s">
        <v>7269</v>
      </c>
      <c r="F1184" s="261" t="s">
        <v>7270</v>
      </c>
      <c r="G1184" s="262" t="s">
        <v>879</v>
      </c>
      <c r="H1184" s="263">
        <v>1</v>
      </c>
      <c r="I1184" s="263"/>
      <c r="J1184" s="263">
        <f t="shared" si="5"/>
        <v>0</v>
      </c>
      <c r="K1184" s="182"/>
      <c r="L1184" s="36"/>
      <c r="M1184" s="183" t="s">
        <v>1</v>
      </c>
      <c r="N1184" s="184" t="s">
        <v>42</v>
      </c>
      <c r="O1184" s="61"/>
      <c r="P1184" s="185">
        <f t="shared" si="6"/>
        <v>0</v>
      </c>
      <c r="Q1184" s="185">
        <v>2.1000000000000001E-4</v>
      </c>
      <c r="R1184" s="185">
        <f t="shared" si="7"/>
        <v>2.1000000000000001E-4</v>
      </c>
      <c r="S1184" s="185">
        <v>0</v>
      </c>
      <c r="T1184" s="186">
        <f t="shared" si="8"/>
        <v>0</v>
      </c>
      <c r="U1184" s="35"/>
      <c r="V1184" s="35"/>
      <c r="W1184" s="35"/>
      <c r="X1184" s="35"/>
      <c r="Y1184" s="35"/>
      <c r="Z1184" s="35"/>
      <c r="AA1184" s="35"/>
      <c r="AB1184" s="35"/>
      <c r="AC1184" s="35"/>
      <c r="AD1184" s="35"/>
      <c r="AE1184" s="35"/>
      <c r="AR1184" s="187" t="s">
        <v>644</v>
      </c>
      <c r="AT1184" s="187" t="s">
        <v>526</v>
      </c>
      <c r="AU1184" s="187" t="s">
        <v>89</v>
      </c>
      <c r="AY1184" s="18" t="s">
        <v>524</v>
      </c>
      <c r="BE1184" s="105">
        <f t="shared" si="9"/>
        <v>0</v>
      </c>
      <c r="BF1184" s="105">
        <f t="shared" si="10"/>
        <v>0</v>
      </c>
      <c r="BG1184" s="105">
        <f t="shared" si="11"/>
        <v>0</v>
      </c>
      <c r="BH1184" s="105">
        <f t="shared" si="12"/>
        <v>0</v>
      </c>
      <c r="BI1184" s="105">
        <f t="shared" si="13"/>
        <v>0</v>
      </c>
      <c r="BJ1184" s="18" t="s">
        <v>89</v>
      </c>
      <c r="BK1184" s="188">
        <f t="shared" si="14"/>
        <v>0</v>
      </c>
      <c r="BL1184" s="18" t="s">
        <v>644</v>
      </c>
      <c r="BM1184" s="187" t="s">
        <v>7271</v>
      </c>
    </row>
    <row r="1185" spans="1:65" s="2" customFormat="1" ht="44.25" customHeight="1">
      <c r="A1185" s="35"/>
      <c r="B1185" s="144"/>
      <c r="C1185" s="259" t="s">
        <v>2621</v>
      </c>
      <c r="D1185" s="259" t="s">
        <v>526</v>
      </c>
      <c r="E1185" s="260" t="s">
        <v>7272</v>
      </c>
      <c r="F1185" s="261" t="s">
        <v>7273</v>
      </c>
      <c r="G1185" s="262" t="s">
        <v>879</v>
      </c>
      <c r="H1185" s="263">
        <v>1</v>
      </c>
      <c r="I1185" s="263"/>
      <c r="J1185" s="263">
        <f t="shared" si="5"/>
        <v>0</v>
      </c>
      <c r="K1185" s="182"/>
      <c r="L1185" s="36"/>
      <c r="M1185" s="183" t="s">
        <v>1</v>
      </c>
      <c r="N1185" s="184" t="s">
        <v>42</v>
      </c>
      <c r="O1185" s="61"/>
      <c r="P1185" s="185">
        <f t="shared" si="6"/>
        <v>0</v>
      </c>
      <c r="Q1185" s="185">
        <v>2.1000000000000001E-4</v>
      </c>
      <c r="R1185" s="185">
        <f t="shared" si="7"/>
        <v>2.1000000000000001E-4</v>
      </c>
      <c r="S1185" s="185">
        <v>0</v>
      </c>
      <c r="T1185" s="186">
        <f t="shared" si="8"/>
        <v>0</v>
      </c>
      <c r="U1185" s="35"/>
      <c r="V1185" s="35"/>
      <c r="W1185" s="35"/>
      <c r="X1185" s="35"/>
      <c r="Y1185" s="35"/>
      <c r="Z1185" s="35"/>
      <c r="AA1185" s="35"/>
      <c r="AB1185" s="35"/>
      <c r="AC1185" s="35"/>
      <c r="AD1185" s="35"/>
      <c r="AE1185" s="35"/>
      <c r="AR1185" s="187" t="s">
        <v>644</v>
      </c>
      <c r="AT1185" s="187" t="s">
        <v>526</v>
      </c>
      <c r="AU1185" s="187" t="s">
        <v>89</v>
      </c>
      <c r="AY1185" s="18" t="s">
        <v>524</v>
      </c>
      <c r="BE1185" s="105">
        <f t="shared" si="9"/>
        <v>0</v>
      </c>
      <c r="BF1185" s="105">
        <f t="shared" si="10"/>
        <v>0</v>
      </c>
      <c r="BG1185" s="105">
        <f t="shared" si="11"/>
        <v>0</v>
      </c>
      <c r="BH1185" s="105">
        <f t="shared" si="12"/>
        <v>0</v>
      </c>
      <c r="BI1185" s="105">
        <f t="shared" si="13"/>
        <v>0</v>
      </c>
      <c r="BJ1185" s="18" t="s">
        <v>89</v>
      </c>
      <c r="BK1185" s="188">
        <f t="shared" si="14"/>
        <v>0</v>
      </c>
      <c r="BL1185" s="18" t="s">
        <v>644</v>
      </c>
      <c r="BM1185" s="187" t="s">
        <v>7274</v>
      </c>
    </row>
    <row r="1186" spans="1:65" s="2" customFormat="1" ht="44.25" customHeight="1">
      <c r="A1186" s="35"/>
      <c r="B1186" s="144"/>
      <c r="C1186" s="259" t="s">
        <v>2627</v>
      </c>
      <c r="D1186" s="259" t="s">
        <v>526</v>
      </c>
      <c r="E1186" s="260" t="s">
        <v>7275</v>
      </c>
      <c r="F1186" s="261" t="s">
        <v>7276</v>
      </c>
      <c r="G1186" s="262" t="s">
        <v>879</v>
      </c>
      <c r="H1186" s="263">
        <v>1</v>
      </c>
      <c r="I1186" s="263"/>
      <c r="J1186" s="263">
        <f t="shared" si="5"/>
        <v>0</v>
      </c>
      <c r="K1186" s="182"/>
      <c r="L1186" s="36"/>
      <c r="M1186" s="183" t="s">
        <v>1</v>
      </c>
      <c r="N1186" s="184" t="s">
        <v>42</v>
      </c>
      <c r="O1186" s="61"/>
      <c r="P1186" s="185">
        <f t="shared" si="6"/>
        <v>0</v>
      </c>
      <c r="Q1186" s="185">
        <v>2.1000000000000001E-4</v>
      </c>
      <c r="R1186" s="185">
        <f t="shared" si="7"/>
        <v>2.1000000000000001E-4</v>
      </c>
      <c r="S1186" s="185">
        <v>0</v>
      </c>
      <c r="T1186" s="186">
        <f t="shared" si="8"/>
        <v>0</v>
      </c>
      <c r="U1186" s="35"/>
      <c r="V1186" s="35"/>
      <c r="W1186" s="35"/>
      <c r="X1186" s="35"/>
      <c r="Y1186" s="35"/>
      <c r="Z1186" s="35"/>
      <c r="AA1186" s="35"/>
      <c r="AB1186" s="35"/>
      <c r="AC1186" s="35"/>
      <c r="AD1186" s="35"/>
      <c r="AE1186" s="35"/>
      <c r="AR1186" s="187" t="s">
        <v>644</v>
      </c>
      <c r="AT1186" s="187" t="s">
        <v>526</v>
      </c>
      <c r="AU1186" s="187" t="s">
        <v>89</v>
      </c>
      <c r="AY1186" s="18" t="s">
        <v>524</v>
      </c>
      <c r="BE1186" s="105">
        <f t="shared" si="9"/>
        <v>0</v>
      </c>
      <c r="BF1186" s="105">
        <f t="shared" si="10"/>
        <v>0</v>
      </c>
      <c r="BG1186" s="105">
        <f t="shared" si="11"/>
        <v>0</v>
      </c>
      <c r="BH1186" s="105">
        <f t="shared" si="12"/>
        <v>0</v>
      </c>
      <c r="BI1186" s="105">
        <f t="shared" si="13"/>
        <v>0</v>
      </c>
      <c r="BJ1186" s="18" t="s">
        <v>89</v>
      </c>
      <c r="BK1186" s="188">
        <f t="shared" si="14"/>
        <v>0</v>
      </c>
      <c r="BL1186" s="18" t="s">
        <v>644</v>
      </c>
      <c r="BM1186" s="187" t="s">
        <v>7277</v>
      </c>
    </row>
    <row r="1187" spans="1:65" s="2" customFormat="1" ht="44.25" customHeight="1">
      <c r="A1187" s="35"/>
      <c r="B1187" s="144"/>
      <c r="C1187" s="259" t="s">
        <v>2634</v>
      </c>
      <c r="D1187" s="259" t="s">
        <v>526</v>
      </c>
      <c r="E1187" s="260" t="s">
        <v>7278</v>
      </c>
      <c r="F1187" s="261" t="s">
        <v>7279</v>
      </c>
      <c r="G1187" s="262" t="s">
        <v>879</v>
      </c>
      <c r="H1187" s="263">
        <v>1</v>
      </c>
      <c r="I1187" s="263"/>
      <c r="J1187" s="263">
        <f t="shared" si="5"/>
        <v>0</v>
      </c>
      <c r="K1187" s="182"/>
      <c r="L1187" s="36"/>
      <c r="M1187" s="183" t="s">
        <v>1</v>
      </c>
      <c r="N1187" s="184" t="s">
        <v>42</v>
      </c>
      <c r="O1187" s="61"/>
      <c r="P1187" s="185">
        <f t="shared" si="6"/>
        <v>0</v>
      </c>
      <c r="Q1187" s="185">
        <v>2.1000000000000001E-4</v>
      </c>
      <c r="R1187" s="185">
        <f t="shared" si="7"/>
        <v>2.1000000000000001E-4</v>
      </c>
      <c r="S1187" s="185">
        <v>0</v>
      </c>
      <c r="T1187" s="186">
        <f t="shared" si="8"/>
        <v>0</v>
      </c>
      <c r="U1187" s="35"/>
      <c r="V1187" s="35"/>
      <c r="W1187" s="35"/>
      <c r="X1187" s="35"/>
      <c r="Y1187" s="35"/>
      <c r="Z1187" s="35"/>
      <c r="AA1187" s="35"/>
      <c r="AB1187" s="35"/>
      <c r="AC1187" s="35"/>
      <c r="AD1187" s="35"/>
      <c r="AE1187" s="35"/>
      <c r="AR1187" s="187" t="s">
        <v>644</v>
      </c>
      <c r="AT1187" s="187" t="s">
        <v>526</v>
      </c>
      <c r="AU1187" s="187" t="s">
        <v>89</v>
      </c>
      <c r="AY1187" s="18" t="s">
        <v>524</v>
      </c>
      <c r="BE1187" s="105">
        <f t="shared" si="9"/>
        <v>0</v>
      </c>
      <c r="BF1187" s="105">
        <f t="shared" si="10"/>
        <v>0</v>
      </c>
      <c r="BG1187" s="105">
        <f t="shared" si="11"/>
        <v>0</v>
      </c>
      <c r="BH1187" s="105">
        <f t="shared" si="12"/>
        <v>0</v>
      </c>
      <c r="BI1187" s="105">
        <f t="shared" si="13"/>
        <v>0</v>
      </c>
      <c r="BJ1187" s="18" t="s">
        <v>89</v>
      </c>
      <c r="BK1187" s="188">
        <f t="shared" si="14"/>
        <v>0</v>
      </c>
      <c r="BL1187" s="18" t="s">
        <v>644</v>
      </c>
      <c r="BM1187" s="187" t="s">
        <v>7280</v>
      </c>
    </row>
    <row r="1188" spans="1:65" s="2" customFormat="1" ht="44.25" customHeight="1">
      <c r="A1188" s="35"/>
      <c r="B1188" s="144"/>
      <c r="C1188" s="259" t="s">
        <v>2192</v>
      </c>
      <c r="D1188" s="259" t="s">
        <v>526</v>
      </c>
      <c r="E1188" s="260" t="s">
        <v>7281</v>
      </c>
      <c r="F1188" s="261" t="s">
        <v>7282</v>
      </c>
      <c r="G1188" s="262" t="s">
        <v>879</v>
      </c>
      <c r="H1188" s="263">
        <v>1</v>
      </c>
      <c r="I1188" s="263"/>
      <c r="J1188" s="263">
        <f t="shared" si="5"/>
        <v>0</v>
      </c>
      <c r="K1188" s="182"/>
      <c r="L1188" s="36"/>
      <c r="M1188" s="183" t="s">
        <v>1</v>
      </c>
      <c r="N1188" s="184" t="s">
        <v>42</v>
      </c>
      <c r="O1188" s="61"/>
      <c r="P1188" s="185">
        <f t="shared" si="6"/>
        <v>0</v>
      </c>
      <c r="Q1188" s="185">
        <v>2.1000000000000001E-4</v>
      </c>
      <c r="R1188" s="185">
        <f t="shared" si="7"/>
        <v>2.1000000000000001E-4</v>
      </c>
      <c r="S1188" s="185">
        <v>0</v>
      </c>
      <c r="T1188" s="186">
        <f t="shared" si="8"/>
        <v>0</v>
      </c>
      <c r="U1188" s="35"/>
      <c r="V1188" s="35"/>
      <c r="W1188" s="35"/>
      <c r="X1188" s="35"/>
      <c r="Y1188" s="35"/>
      <c r="Z1188" s="35"/>
      <c r="AA1188" s="35"/>
      <c r="AB1188" s="35"/>
      <c r="AC1188" s="35"/>
      <c r="AD1188" s="35"/>
      <c r="AE1188" s="35"/>
      <c r="AR1188" s="187" t="s">
        <v>644</v>
      </c>
      <c r="AT1188" s="187" t="s">
        <v>526</v>
      </c>
      <c r="AU1188" s="187" t="s">
        <v>89</v>
      </c>
      <c r="AY1188" s="18" t="s">
        <v>524</v>
      </c>
      <c r="BE1188" s="105">
        <f t="shared" si="9"/>
        <v>0</v>
      </c>
      <c r="BF1188" s="105">
        <f t="shared" si="10"/>
        <v>0</v>
      </c>
      <c r="BG1188" s="105">
        <f t="shared" si="11"/>
        <v>0</v>
      </c>
      <c r="BH1188" s="105">
        <f t="shared" si="12"/>
        <v>0</v>
      </c>
      <c r="BI1188" s="105">
        <f t="shared" si="13"/>
        <v>0</v>
      </c>
      <c r="BJ1188" s="18" t="s">
        <v>89</v>
      </c>
      <c r="BK1188" s="188">
        <f t="shared" si="14"/>
        <v>0</v>
      </c>
      <c r="BL1188" s="18" t="s">
        <v>644</v>
      </c>
      <c r="BM1188" s="187" t="s">
        <v>7283</v>
      </c>
    </row>
    <row r="1189" spans="1:65" s="2" customFormat="1" ht="44.25" customHeight="1">
      <c r="A1189" s="35"/>
      <c r="B1189" s="144"/>
      <c r="C1189" s="259" t="s">
        <v>2651</v>
      </c>
      <c r="D1189" s="259" t="s">
        <v>526</v>
      </c>
      <c r="E1189" s="260" t="s">
        <v>7284</v>
      </c>
      <c r="F1189" s="261" t="s">
        <v>7285</v>
      </c>
      <c r="G1189" s="262" t="s">
        <v>879</v>
      </c>
      <c r="H1189" s="263">
        <v>1</v>
      </c>
      <c r="I1189" s="263"/>
      <c r="J1189" s="263">
        <f t="shared" si="5"/>
        <v>0</v>
      </c>
      <c r="K1189" s="182"/>
      <c r="L1189" s="36"/>
      <c r="M1189" s="183" t="s">
        <v>1</v>
      </c>
      <c r="N1189" s="184" t="s">
        <v>42</v>
      </c>
      <c r="O1189" s="61"/>
      <c r="P1189" s="185">
        <f t="shared" si="6"/>
        <v>0</v>
      </c>
      <c r="Q1189" s="185">
        <v>2.1000000000000001E-4</v>
      </c>
      <c r="R1189" s="185">
        <f t="shared" si="7"/>
        <v>2.1000000000000001E-4</v>
      </c>
      <c r="S1189" s="185">
        <v>0</v>
      </c>
      <c r="T1189" s="186">
        <f t="shared" si="8"/>
        <v>0</v>
      </c>
      <c r="U1189" s="35"/>
      <c r="V1189" s="35"/>
      <c r="W1189" s="35"/>
      <c r="X1189" s="35"/>
      <c r="Y1189" s="35"/>
      <c r="Z1189" s="35"/>
      <c r="AA1189" s="35"/>
      <c r="AB1189" s="35"/>
      <c r="AC1189" s="35"/>
      <c r="AD1189" s="35"/>
      <c r="AE1189" s="35"/>
      <c r="AR1189" s="187" t="s">
        <v>644</v>
      </c>
      <c r="AT1189" s="187" t="s">
        <v>526</v>
      </c>
      <c r="AU1189" s="187" t="s">
        <v>89</v>
      </c>
      <c r="AY1189" s="18" t="s">
        <v>524</v>
      </c>
      <c r="BE1189" s="105">
        <f t="shared" si="9"/>
        <v>0</v>
      </c>
      <c r="BF1189" s="105">
        <f t="shared" si="10"/>
        <v>0</v>
      </c>
      <c r="BG1189" s="105">
        <f t="shared" si="11"/>
        <v>0</v>
      </c>
      <c r="BH1189" s="105">
        <f t="shared" si="12"/>
        <v>0</v>
      </c>
      <c r="BI1189" s="105">
        <f t="shared" si="13"/>
        <v>0</v>
      </c>
      <c r="BJ1189" s="18" t="s">
        <v>89</v>
      </c>
      <c r="BK1189" s="188">
        <f t="shared" si="14"/>
        <v>0</v>
      </c>
      <c r="BL1189" s="18" t="s">
        <v>644</v>
      </c>
      <c r="BM1189" s="187" t="s">
        <v>7286</v>
      </c>
    </row>
    <row r="1190" spans="1:65" s="2" customFormat="1" ht="44.25" customHeight="1">
      <c r="A1190" s="35"/>
      <c r="B1190" s="144"/>
      <c r="C1190" s="259" t="s">
        <v>2661</v>
      </c>
      <c r="D1190" s="259" t="s">
        <v>526</v>
      </c>
      <c r="E1190" s="260" t="s">
        <v>7287</v>
      </c>
      <c r="F1190" s="261" t="s">
        <v>7288</v>
      </c>
      <c r="G1190" s="262" t="s">
        <v>879</v>
      </c>
      <c r="H1190" s="263">
        <v>1</v>
      </c>
      <c r="I1190" s="263"/>
      <c r="J1190" s="263">
        <f t="shared" si="5"/>
        <v>0</v>
      </c>
      <c r="K1190" s="182"/>
      <c r="L1190" s="36"/>
      <c r="M1190" s="183" t="s">
        <v>1</v>
      </c>
      <c r="N1190" s="184" t="s">
        <v>42</v>
      </c>
      <c r="O1190" s="61"/>
      <c r="P1190" s="185">
        <f t="shared" si="6"/>
        <v>0</v>
      </c>
      <c r="Q1190" s="185">
        <v>2.1000000000000001E-4</v>
      </c>
      <c r="R1190" s="185">
        <f t="shared" si="7"/>
        <v>2.1000000000000001E-4</v>
      </c>
      <c r="S1190" s="185">
        <v>0</v>
      </c>
      <c r="T1190" s="186">
        <f t="shared" si="8"/>
        <v>0</v>
      </c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R1190" s="187" t="s">
        <v>644</v>
      </c>
      <c r="AT1190" s="187" t="s">
        <v>526</v>
      </c>
      <c r="AU1190" s="187" t="s">
        <v>89</v>
      </c>
      <c r="AY1190" s="18" t="s">
        <v>524</v>
      </c>
      <c r="BE1190" s="105">
        <f t="shared" si="9"/>
        <v>0</v>
      </c>
      <c r="BF1190" s="105">
        <f t="shared" si="10"/>
        <v>0</v>
      </c>
      <c r="BG1190" s="105">
        <f t="shared" si="11"/>
        <v>0</v>
      </c>
      <c r="BH1190" s="105">
        <f t="shared" si="12"/>
        <v>0</v>
      </c>
      <c r="BI1190" s="105">
        <f t="shared" si="13"/>
        <v>0</v>
      </c>
      <c r="BJ1190" s="18" t="s">
        <v>89</v>
      </c>
      <c r="BK1190" s="188">
        <f t="shared" si="14"/>
        <v>0</v>
      </c>
      <c r="BL1190" s="18" t="s">
        <v>644</v>
      </c>
      <c r="BM1190" s="187" t="s">
        <v>7289</v>
      </c>
    </row>
    <row r="1191" spans="1:65" s="2" customFormat="1" ht="44.25" customHeight="1">
      <c r="A1191" s="35"/>
      <c r="B1191" s="144"/>
      <c r="C1191" s="259" t="s">
        <v>2667</v>
      </c>
      <c r="D1191" s="259" t="s">
        <v>526</v>
      </c>
      <c r="E1191" s="260" t="s">
        <v>7290</v>
      </c>
      <c r="F1191" s="261" t="s">
        <v>7291</v>
      </c>
      <c r="G1191" s="262" t="s">
        <v>879</v>
      </c>
      <c r="H1191" s="263">
        <v>1</v>
      </c>
      <c r="I1191" s="263"/>
      <c r="J1191" s="263">
        <f t="shared" si="5"/>
        <v>0</v>
      </c>
      <c r="K1191" s="182"/>
      <c r="L1191" s="36"/>
      <c r="M1191" s="183" t="s">
        <v>1</v>
      </c>
      <c r="N1191" s="184" t="s">
        <v>42</v>
      </c>
      <c r="O1191" s="61"/>
      <c r="P1191" s="185">
        <f t="shared" si="6"/>
        <v>0</v>
      </c>
      <c r="Q1191" s="185">
        <v>2.1000000000000001E-4</v>
      </c>
      <c r="R1191" s="185">
        <f t="shared" si="7"/>
        <v>2.1000000000000001E-4</v>
      </c>
      <c r="S1191" s="185">
        <v>0</v>
      </c>
      <c r="T1191" s="186">
        <f t="shared" si="8"/>
        <v>0</v>
      </c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R1191" s="187" t="s">
        <v>644</v>
      </c>
      <c r="AT1191" s="187" t="s">
        <v>526</v>
      </c>
      <c r="AU1191" s="187" t="s">
        <v>89</v>
      </c>
      <c r="AY1191" s="18" t="s">
        <v>524</v>
      </c>
      <c r="BE1191" s="105">
        <f t="shared" si="9"/>
        <v>0</v>
      </c>
      <c r="BF1191" s="105">
        <f t="shared" si="10"/>
        <v>0</v>
      </c>
      <c r="BG1191" s="105">
        <f t="shared" si="11"/>
        <v>0</v>
      </c>
      <c r="BH1191" s="105">
        <f t="shared" si="12"/>
        <v>0</v>
      </c>
      <c r="BI1191" s="105">
        <f t="shared" si="13"/>
        <v>0</v>
      </c>
      <c r="BJ1191" s="18" t="s">
        <v>89</v>
      </c>
      <c r="BK1191" s="188">
        <f t="shared" si="14"/>
        <v>0</v>
      </c>
      <c r="BL1191" s="18" t="s">
        <v>644</v>
      </c>
      <c r="BM1191" s="187" t="s">
        <v>7292</v>
      </c>
    </row>
    <row r="1192" spans="1:65" s="2" customFormat="1" ht="44.25" customHeight="1">
      <c r="A1192" s="35"/>
      <c r="B1192" s="144"/>
      <c r="C1192" s="259" t="s">
        <v>2671</v>
      </c>
      <c r="D1192" s="259" t="s">
        <v>526</v>
      </c>
      <c r="E1192" s="260" t="s">
        <v>7293</v>
      </c>
      <c r="F1192" s="261" t="s">
        <v>7294</v>
      </c>
      <c r="G1192" s="262" t="s">
        <v>879</v>
      </c>
      <c r="H1192" s="263">
        <v>1</v>
      </c>
      <c r="I1192" s="263"/>
      <c r="J1192" s="263">
        <f t="shared" si="5"/>
        <v>0</v>
      </c>
      <c r="K1192" s="182"/>
      <c r="L1192" s="36"/>
      <c r="M1192" s="183" t="s">
        <v>1</v>
      </c>
      <c r="N1192" s="184" t="s">
        <v>42</v>
      </c>
      <c r="O1192" s="61"/>
      <c r="P1192" s="185">
        <f t="shared" si="6"/>
        <v>0</v>
      </c>
      <c r="Q1192" s="185">
        <v>2.1000000000000001E-4</v>
      </c>
      <c r="R1192" s="185">
        <f t="shared" si="7"/>
        <v>2.1000000000000001E-4</v>
      </c>
      <c r="S1192" s="185">
        <v>0</v>
      </c>
      <c r="T1192" s="186">
        <f t="shared" si="8"/>
        <v>0</v>
      </c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R1192" s="187" t="s">
        <v>644</v>
      </c>
      <c r="AT1192" s="187" t="s">
        <v>526</v>
      </c>
      <c r="AU1192" s="187" t="s">
        <v>89</v>
      </c>
      <c r="AY1192" s="18" t="s">
        <v>524</v>
      </c>
      <c r="BE1192" s="105">
        <f t="shared" si="9"/>
        <v>0</v>
      </c>
      <c r="BF1192" s="105">
        <f t="shared" si="10"/>
        <v>0</v>
      </c>
      <c r="BG1192" s="105">
        <f t="shared" si="11"/>
        <v>0</v>
      </c>
      <c r="BH1192" s="105">
        <f t="shared" si="12"/>
        <v>0</v>
      </c>
      <c r="BI1192" s="105">
        <f t="shared" si="13"/>
        <v>0</v>
      </c>
      <c r="BJ1192" s="18" t="s">
        <v>89</v>
      </c>
      <c r="BK1192" s="188">
        <f t="shared" si="14"/>
        <v>0</v>
      </c>
      <c r="BL1192" s="18" t="s">
        <v>644</v>
      </c>
      <c r="BM1192" s="187" t="s">
        <v>7295</v>
      </c>
    </row>
    <row r="1193" spans="1:65" s="2" customFormat="1" ht="44.25" customHeight="1">
      <c r="A1193" s="35"/>
      <c r="B1193" s="144"/>
      <c r="C1193" s="259" t="s">
        <v>2677</v>
      </c>
      <c r="D1193" s="259" t="s">
        <v>526</v>
      </c>
      <c r="E1193" s="260" t="s">
        <v>7296</v>
      </c>
      <c r="F1193" s="261" t="s">
        <v>7297</v>
      </c>
      <c r="G1193" s="262" t="s">
        <v>879</v>
      </c>
      <c r="H1193" s="263">
        <v>1</v>
      </c>
      <c r="I1193" s="263"/>
      <c r="J1193" s="263">
        <f t="shared" si="5"/>
        <v>0</v>
      </c>
      <c r="K1193" s="182"/>
      <c r="L1193" s="36"/>
      <c r="M1193" s="183" t="s">
        <v>1</v>
      </c>
      <c r="N1193" s="184" t="s">
        <v>42</v>
      </c>
      <c r="O1193" s="61"/>
      <c r="P1193" s="185">
        <f t="shared" si="6"/>
        <v>0</v>
      </c>
      <c r="Q1193" s="185">
        <v>2.1000000000000001E-4</v>
      </c>
      <c r="R1193" s="185">
        <f t="shared" si="7"/>
        <v>2.1000000000000001E-4</v>
      </c>
      <c r="S1193" s="185">
        <v>0</v>
      </c>
      <c r="T1193" s="186">
        <f t="shared" si="8"/>
        <v>0</v>
      </c>
      <c r="U1193" s="35"/>
      <c r="V1193" s="35"/>
      <c r="W1193" s="35"/>
      <c r="X1193" s="35"/>
      <c r="Y1193" s="35"/>
      <c r="Z1193" s="35"/>
      <c r="AA1193" s="35"/>
      <c r="AB1193" s="35"/>
      <c r="AC1193" s="35"/>
      <c r="AD1193" s="35"/>
      <c r="AE1193" s="35"/>
      <c r="AR1193" s="187" t="s">
        <v>644</v>
      </c>
      <c r="AT1193" s="187" t="s">
        <v>526</v>
      </c>
      <c r="AU1193" s="187" t="s">
        <v>89</v>
      </c>
      <c r="AY1193" s="18" t="s">
        <v>524</v>
      </c>
      <c r="BE1193" s="105">
        <f t="shared" si="9"/>
        <v>0</v>
      </c>
      <c r="BF1193" s="105">
        <f t="shared" si="10"/>
        <v>0</v>
      </c>
      <c r="BG1193" s="105">
        <f t="shared" si="11"/>
        <v>0</v>
      </c>
      <c r="BH1193" s="105">
        <f t="shared" si="12"/>
        <v>0</v>
      </c>
      <c r="BI1193" s="105">
        <f t="shared" si="13"/>
        <v>0</v>
      </c>
      <c r="BJ1193" s="18" t="s">
        <v>89</v>
      </c>
      <c r="BK1193" s="188">
        <f t="shared" si="14"/>
        <v>0</v>
      </c>
      <c r="BL1193" s="18" t="s">
        <v>644</v>
      </c>
      <c r="BM1193" s="187" t="s">
        <v>7298</v>
      </c>
    </row>
    <row r="1194" spans="1:65" s="2" customFormat="1" ht="44.25" customHeight="1">
      <c r="A1194" s="35"/>
      <c r="B1194" s="144"/>
      <c r="C1194" s="259" t="s">
        <v>2684</v>
      </c>
      <c r="D1194" s="259" t="s">
        <v>526</v>
      </c>
      <c r="E1194" s="260" t="s">
        <v>7299</v>
      </c>
      <c r="F1194" s="261" t="s">
        <v>7300</v>
      </c>
      <c r="G1194" s="262" t="s">
        <v>879</v>
      </c>
      <c r="H1194" s="263">
        <v>1</v>
      </c>
      <c r="I1194" s="263"/>
      <c r="J1194" s="263">
        <f t="shared" si="5"/>
        <v>0</v>
      </c>
      <c r="K1194" s="182"/>
      <c r="L1194" s="36"/>
      <c r="M1194" s="183" t="s">
        <v>1</v>
      </c>
      <c r="N1194" s="184" t="s">
        <v>42</v>
      </c>
      <c r="O1194" s="61"/>
      <c r="P1194" s="185">
        <f t="shared" si="6"/>
        <v>0</v>
      </c>
      <c r="Q1194" s="185">
        <v>2.1000000000000001E-4</v>
      </c>
      <c r="R1194" s="185">
        <f t="shared" si="7"/>
        <v>2.1000000000000001E-4</v>
      </c>
      <c r="S1194" s="185">
        <v>0</v>
      </c>
      <c r="T1194" s="186">
        <f t="shared" si="8"/>
        <v>0</v>
      </c>
      <c r="U1194" s="35"/>
      <c r="V1194" s="35"/>
      <c r="W1194" s="35"/>
      <c r="X1194" s="35"/>
      <c r="Y1194" s="35"/>
      <c r="Z1194" s="35"/>
      <c r="AA1194" s="35"/>
      <c r="AB1194" s="35"/>
      <c r="AC1194" s="35"/>
      <c r="AD1194" s="35"/>
      <c r="AE1194" s="35"/>
      <c r="AR1194" s="187" t="s">
        <v>644</v>
      </c>
      <c r="AT1194" s="187" t="s">
        <v>526</v>
      </c>
      <c r="AU1194" s="187" t="s">
        <v>89</v>
      </c>
      <c r="AY1194" s="18" t="s">
        <v>524</v>
      </c>
      <c r="BE1194" s="105">
        <f t="shared" si="9"/>
        <v>0</v>
      </c>
      <c r="BF1194" s="105">
        <f t="shared" si="10"/>
        <v>0</v>
      </c>
      <c r="BG1194" s="105">
        <f t="shared" si="11"/>
        <v>0</v>
      </c>
      <c r="BH1194" s="105">
        <f t="shared" si="12"/>
        <v>0</v>
      </c>
      <c r="BI1194" s="105">
        <f t="shared" si="13"/>
        <v>0</v>
      </c>
      <c r="BJ1194" s="18" t="s">
        <v>89</v>
      </c>
      <c r="BK1194" s="188">
        <f t="shared" si="14"/>
        <v>0</v>
      </c>
      <c r="BL1194" s="18" t="s">
        <v>644</v>
      </c>
      <c r="BM1194" s="187" t="s">
        <v>7301</v>
      </c>
    </row>
    <row r="1195" spans="1:65" s="2" customFormat="1" ht="44.25" customHeight="1">
      <c r="A1195" s="35"/>
      <c r="B1195" s="144"/>
      <c r="C1195" s="260" t="s">
        <v>2691</v>
      </c>
      <c r="D1195" s="260" t="s">
        <v>526</v>
      </c>
      <c r="E1195" s="260" t="s">
        <v>7302</v>
      </c>
      <c r="F1195" s="260" t="s">
        <v>7303</v>
      </c>
      <c r="G1195" s="260" t="s">
        <v>879</v>
      </c>
      <c r="H1195" s="260">
        <v>1</v>
      </c>
      <c r="I1195" s="260"/>
      <c r="J1195" s="260">
        <f t="shared" si="5"/>
        <v>0</v>
      </c>
      <c r="K1195" s="182"/>
      <c r="L1195" s="36"/>
      <c r="M1195" s="183" t="s">
        <v>1</v>
      </c>
      <c r="N1195" s="184" t="s">
        <v>42</v>
      </c>
      <c r="O1195" s="61"/>
      <c r="P1195" s="185">
        <f t="shared" si="6"/>
        <v>0</v>
      </c>
      <c r="Q1195" s="185">
        <v>2.1000000000000001E-4</v>
      </c>
      <c r="R1195" s="185">
        <f t="shared" si="7"/>
        <v>2.1000000000000001E-4</v>
      </c>
      <c r="S1195" s="185">
        <v>0</v>
      </c>
      <c r="T1195" s="186">
        <f t="shared" si="8"/>
        <v>0</v>
      </c>
      <c r="U1195" s="35"/>
      <c r="V1195" s="35"/>
      <c r="W1195" s="35"/>
      <c r="X1195" s="35"/>
      <c r="Y1195" s="35"/>
      <c r="Z1195" s="35"/>
      <c r="AA1195" s="35"/>
      <c r="AB1195" s="35"/>
      <c r="AC1195" s="35"/>
      <c r="AD1195" s="35"/>
      <c r="AE1195" s="35"/>
      <c r="AR1195" s="187" t="s">
        <v>644</v>
      </c>
      <c r="AT1195" s="187" t="s">
        <v>526</v>
      </c>
      <c r="AU1195" s="187" t="s">
        <v>89</v>
      </c>
      <c r="AY1195" s="18" t="s">
        <v>524</v>
      </c>
      <c r="BE1195" s="105">
        <f t="shared" si="9"/>
        <v>0</v>
      </c>
      <c r="BF1195" s="105">
        <f t="shared" si="10"/>
        <v>0</v>
      </c>
      <c r="BG1195" s="105">
        <f t="shared" si="11"/>
        <v>0</v>
      </c>
      <c r="BH1195" s="105">
        <f t="shared" si="12"/>
        <v>0</v>
      </c>
      <c r="BI1195" s="105">
        <f t="shared" si="13"/>
        <v>0</v>
      </c>
      <c r="BJ1195" s="18" t="s">
        <v>89</v>
      </c>
      <c r="BK1195" s="188">
        <f t="shared" si="14"/>
        <v>0</v>
      </c>
      <c r="BL1195" s="18" t="s">
        <v>644</v>
      </c>
      <c r="BM1195" s="187" t="s">
        <v>7304</v>
      </c>
    </row>
    <row r="1196" spans="1:65" s="2" customFormat="1" ht="44.25" customHeight="1">
      <c r="A1196" s="35"/>
      <c r="B1196" s="144"/>
      <c r="C1196" s="260" t="s">
        <v>2708</v>
      </c>
      <c r="D1196" s="260" t="s">
        <v>526</v>
      </c>
      <c r="E1196" s="260" t="s">
        <v>7305</v>
      </c>
      <c r="F1196" s="260" t="s">
        <v>7306</v>
      </c>
      <c r="G1196" s="260" t="s">
        <v>879</v>
      </c>
      <c r="H1196" s="260">
        <v>1</v>
      </c>
      <c r="I1196" s="260"/>
      <c r="J1196" s="260">
        <f t="shared" si="5"/>
        <v>0</v>
      </c>
      <c r="K1196" s="182"/>
      <c r="L1196" s="36"/>
      <c r="M1196" s="183" t="s">
        <v>1</v>
      </c>
      <c r="N1196" s="184" t="s">
        <v>42</v>
      </c>
      <c r="O1196" s="61"/>
      <c r="P1196" s="185">
        <f t="shared" si="6"/>
        <v>0</v>
      </c>
      <c r="Q1196" s="185">
        <v>2.1000000000000001E-4</v>
      </c>
      <c r="R1196" s="185">
        <f t="shared" si="7"/>
        <v>2.1000000000000001E-4</v>
      </c>
      <c r="S1196" s="185">
        <v>0</v>
      </c>
      <c r="T1196" s="186">
        <f t="shared" si="8"/>
        <v>0</v>
      </c>
      <c r="U1196" s="35"/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R1196" s="187" t="s">
        <v>644</v>
      </c>
      <c r="AT1196" s="187" t="s">
        <v>526</v>
      </c>
      <c r="AU1196" s="187" t="s">
        <v>89</v>
      </c>
      <c r="AY1196" s="18" t="s">
        <v>524</v>
      </c>
      <c r="BE1196" s="105">
        <f t="shared" si="9"/>
        <v>0</v>
      </c>
      <c r="BF1196" s="105">
        <f t="shared" si="10"/>
        <v>0</v>
      </c>
      <c r="BG1196" s="105">
        <f t="shared" si="11"/>
        <v>0</v>
      </c>
      <c r="BH1196" s="105">
        <f t="shared" si="12"/>
        <v>0</v>
      </c>
      <c r="BI1196" s="105">
        <f t="shared" si="13"/>
        <v>0</v>
      </c>
      <c r="BJ1196" s="18" t="s">
        <v>89</v>
      </c>
      <c r="BK1196" s="188">
        <f t="shared" si="14"/>
        <v>0</v>
      </c>
      <c r="BL1196" s="18" t="s">
        <v>644</v>
      </c>
      <c r="BM1196" s="187" t="s">
        <v>7307</v>
      </c>
    </row>
    <row r="1197" spans="1:65" s="2" customFormat="1" ht="44.25" customHeight="1">
      <c r="A1197" s="35"/>
      <c r="B1197" s="144"/>
      <c r="C1197" s="260" t="s">
        <v>2728</v>
      </c>
      <c r="D1197" s="260" t="s">
        <v>526</v>
      </c>
      <c r="E1197" s="260" t="s">
        <v>7308</v>
      </c>
      <c r="F1197" s="260" t="s">
        <v>7309</v>
      </c>
      <c r="G1197" s="260" t="s">
        <v>879</v>
      </c>
      <c r="H1197" s="260">
        <v>1</v>
      </c>
      <c r="I1197" s="260"/>
      <c r="J1197" s="260">
        <f t="shared" si="5"/>
        <v>0</v>
      </c>
      <c r="K1197" s="182"/>
      <c r="L1197" s="36"/>
      <c r="M1197" s="183" t="s">
        <v>1</v>
      </c>
      <c r="N1197" s="184" t="s">
        <v>42</v>
      </c>
      <c r="O1197" s="61"/>
      <c r="P1197" s="185">
        <f t="shared" si="6"/>
        <v>0</v>
      </c>
      <c r="Q1197" s="185">
        <v>2.1000000000000001E-4</v>
      </c>
      <c r="R1197" s="185">
        <f t="shared" si="7"/>
        <v>2.1000000000000001E-4</v>
      </c>
      <c r="S1197" s="185">
        <v>0</v>
      </c>
      <c r="T1197" s="186">
        <f t="shared" si="8"/>
        <v>0</v>
      </c>
      <c r="U1197" s="35"/>
      <c r="V1197" s="35"/>
      <c r="W1197" s="35"/>
      <c r="X1197" s="35"/>
      <c r="Y1197" s="35"/>
      <c r="Z1197" s="35"/>
      <c r="AA1197" s="35"/>
      <c r="AB1197" s="35"/>
      <c r="AC1197" s="35"/>
      <c r="AD1197" s="35"/>
      <c r="AE1197" s="35"/>
      <c r="AR1197" s="187" t="s">
        <v>644</v>
      </c>
      <c r="AT1197" s="187" t="s">
        <v>526</v>
      </c>
      <c r="AU1197" s="187" t="s">
        <v>89</v>
      </c>
      <c r="AY1197" s="18" t="s">
        <v>524</v>
      </c>
      <c r="BE1197" s="105">
        <f t="shared" si="9"/>
        <v>0</v>
      </c>
      <c r="BF1197" s="105">
        <f t="shared" si="10"/>
        <v>0</v>
      </c>
      <c r="BG1197" s="105">
        <f t="shared" si="11"/>
        <v>0</v>
      </c>
      <c r="BH1197" s="105">
        <f t="shared" si="12"/>
        <v>0</v>
      </c>
      <c r="BI1197" s="105">
        <f t="shared" si="13"/>
        <v>0</v>
      </c>
      <c r="BJ1197" s="18" t="s">
        <v>89</v>
      </c>
      <c r="BK1197" s="188">
        <f t="shared" si="14"/>
        <v>0</v>
      </c>
      <c r="BL1197" s="18" t="s">
        <v>644</v>
      </c>
      <c r="BM1197" s="187" t="s">
        <v>7310</v>
      </c>
    </row>
    <row r="1198" spans="1:65" s="2" customFormat="1" ht="66.75" customHeight="1">
      <c r="A1198" s="35"/>
      <c r="B1198" s="144"/>
      <c r="C1198" s="258" t="s">
        <v>3613</v>
      </c>
      <c r="D1198" s="177" t="s">
        <v>526</v>
      </c>
      <c r="E1198" s="177" t="s">
        <v>7311</v>
      </c>
      <c r="F1198" s="178" t="s">
        <v>7312</v>
      </c>
      <c r="G1198" s="179" t="s">
        <v>879</v>
      </c>
      <c r="H1198" s="180">
        <v>1</v>
      </c>
      <c r="I1198" s="181"/>
      <c r="J1198" s="180">
        <f t="shared" si="5"/>
        <v>0</v>
      </c>
      <c r="K1198" s="182"/>
      <c r="L1198" s="36"/>
      <c r="M1198" s="183" t="s">
        <v>1</v>
      </c>
      <c r="N1198" s="184" t="s">
        <v>42</v>
      </c>
      <c r="O1198" s="61"/>
      <c r="P1198" s="185">
        <f t="shared" si="6"/>
        <v>0</v>
      </c>
      <c r="Q1198" s="185">
        <v>0</v>
      </c>
      <c r="R1198" s="185">
        <f t="shared" si="7"/>
        <v>0</v>
      </c>
      <c r="S1198" s="185">
        <v>0</v>
      </c>
      <c r="T1198" s="186">
        <f t="shared" si="8"/>
        <v>0</v>
      </c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R1198" s="187" t="s">
        <v>644</v>
      </c>
      <c r="AT1198" s="187" t="s">
        <v>526</v>
      </c>
      <c r="AU1198" s="187" t="s">
        <v>89</v>
      </c>
      <c r="AY1198" s="18" t="s">
        <v>524</v>
      </c>
      <c r="BE1198" s="105">
        <f t="shared" si="9"/>
        <v>0</v>
      </c>
      <c r="BF1198" s="105">
        <f t="shared" si="10"/>
        <v>0</v>
      </c>
      <c r="BG1198" s="105">
        <f t="shared" si="11"/>
        <v>0</v>
      </c>
      <c r="BH1198" s="105">
        <f t="shared" si="12"/>
        <v>0</v>
      </c>
      <c r="BI1198" s="105">
        <f t="shared" si="13"/>
        <v>0</v>
      </c>
      <c r="BJ1198" s="18" t="s">
        <v>89</v>
      </c>
      <c r="BK1198" s="188">
        <f t="shared" si="14"/>
        <v>0</v>
      </c>
      <c r="BL1198" s="18" t="s">
        <v>644</v>
      </c>
      <c r="BM1198" s="187" t="s">
        <v>7313</v>
      </c>
    </row>
    <row r="1199" spans="1:65" s="2" customFormat="1" ht="44.25" customHeight="1">
      <c r="A1199" s="35"/>
      <c r="B1199" s="144"/>
      <c r="C1199" s="258" t="s">
        <v>3617</v>
      </c>
      <c r="D1199" s="177" t="s">
        <v>526</v>
      </c>
      <c r="E1199" s="177" t="s">
        <v>7314</v>
      </c>
      <c r="F1199" s="178" t="s">
        <v>7315</v>
      </c>
      <c r="G1199" s="179" t="s">
        <v>879</v>
      </c>
      <c r="H1199" s="180">
        <v>1</v>
      </c>
      <c r="I1199" s="181"/>
      <c r="J1199" s="180">
        <f t="shared" si="5"/>
        <v>0</v>
      </c>
      <c r="K1199" s="182"/>
      <c r="L1199" s="36"/>
      <c r="M1199" s="183" t="s">
        <v>1</v>
      </c>
      <c r="N1199" s="184" t="s">
        <v>42</v>
      </c>
      <c r="O1199" s="61"/>
      <c r="P1199" s="185">
        <f t="shared" si="6"/>
        <v>0</v>
      </c>
      <c r="Q1199" s="185">
        <v>0</v>
      </c>
      <c r="R1199" s="185">
        <f t="shared" si="7"/>
        <v>0</v>
      </c>
      <c r="S1199" s="185">
        <v>0</v>
      </c>
      <c r="T1199" s="186">
        <f t="shared" si="8"/>
        <v>0</v>
      </c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R1199" s="187" t="s">
        <v>644</v>
      </c>
      <c r="AT1199" s="187" t="s">
        <v>526</v>
      </c>
      <c r="AU1199" s="187" t="s">
        <v>89</v>
      </c>
      <c r="AY1199" s="18" t="s">
        <v>524</v>
      </c>
      <c r="BE1199" s="105">
        <f t="shared" si="9"/>
        <v>0</v>
      </c>
      <c r="BF1199" s="105">
        <f t="shared" si="10"/>
        <v>0</v>
      </c>
      <c r="BG1199" s="105">
        <f t="shared" si="11"/>
        <v>0</v>
      </c>
      <c r="BH1199" s="105">
        <f t="shared" si="12"/>
        <v>0</v>
      </c>
      <c r="BI1199" s="105">
        <f t="shared" si="13"/>
        <v>0</v>
      </c>
      <c r="BJ1199" s="18" t="s">
        <v>89</v>
      </c>
      <c r="BK1199" s="188">
        <f t="shared" si="14"/>
        <v>0</v>
      </c>
      <c r="BL1199" s="18" t="s">
        <v>644</v>
      </c>
      <c r="BM1199" s="187" t="s">
        <v>7316</v>
      </c>
    </row>
    <row r="1200" spans="1:65" s="2" customFormat="1" ht="44.25" customHeight="1">
      <c r="A1200" s="35"/>
      <c r="B1200" s="144"/>
      <c r="C1200" s="258" t="s">
        <v>2738</v>
      </c>
      <c r="D1200" s="260" t="s">
        <v>526</v>
      </c>
      <c r="E1200" s="260" t="s">
        <v>7317</v>
      </c>
      <c r="F1200" s="260" t="s">
        <v>7318</v>
      </c>
      <c r="G1200" s="260" t="s">
        <v>879</v>
      </c>
      <c r="H1200" s="260">
        <v>1</v>
      </c>
      <c r="I1200" s="260"/>
      <c r="J1200" s="260">
        <f t="shared" si="5"/>
        <v>0</v>
      </c>
      <c r="K1200" s="182"/>
      <c r="L1200" s="36"/>
      <c r="M1200" s="183" t="s">
        <v>1</v>
      </c>
      <c r="N1200" s="184" t="s">
        <v>42</v>
      </c>
      <c r="O1200" s="61"/>
      <c r="P1200" s="185">
        <f t="shared" si="6"/>
        <v>0</v>
      </c>
      <c r="Q1200" s="185">
        <v>0</v>
      </c>
      <c r="R1200" s="185">
        <f t="shared" si="7"/>
        <v>0</v>
      </c>
      <c r="S1200" s="185">
        <v>0</v>
      </c>
      <c r="T1200" s="186">
        <f t="shared" si="8"/>
        <v>0</v>
      </c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R1200" s="187" t="s">
        <v>644</v>
      </c>
      <c r="AT1200" s="187" t="s">
        <v>526</v>
      </c>
      <c r="AU1200" s="187" t="s">
        <v>89</v>
      </c>
      <c r="AY1200" s="18" t="s">
        <v>524</v>
      </c>
      <c r="BE1200" s="105">
        <f t="shared" si="9"/>
        <v>0</v>
      </c>
      <c r="BF1200" s="105">
        <f t="shared" si="10"/>
        <v>0</v>
      </c>
      <c r="BG1200" s="105">
        <f t="shared" si="11"/>
        <v>0</v>
      </c>
      <c r="BH1200" s="105">
        <f t="shared" si="12"/>
        <v>0</v>
      </c>
      <c r="BI1200" s="105">
        <f t="shared" si="13"/>
        <v>0</v>
      </c>
      <c r="BJ1200" s="18" t="s">
        <v>89</v>
      </c>
      <c r="BK1200" s="188">
        <f t="shared" si="14"/>
        <v>0</v>
      </c>
      <c r="BL1200" s="18" t="s">
        <v>644</v>
      </c>
      <c r="BM1200" s="187" t="s">
        <v>7319</v>
      </c>
    </row>
    <row r="1201" spans="1:65" s="2" customFormat="1" ht="44.25" customHeight="1">
      <c r="A1201" s="35"/>
      <c r="B1201" s="144"/>
      <c r="C1201" s="258" t="s">
        <v>2750</v>
      </c>
      <c r="D1201" s="260" t="s">
        <v>526</v>
      </c>
      <c r="E1201" s="260" t="s">
        <v>7320</v>
      </c>
      <c r="F1201" s="260" t="s">
        <v>7321</v>
      </c>
      <c r="G1201" s="260" t="s">
        <v>879</v>
      </c>
      <c r="H1201" s="260">
        <v>1</v>
      </c>
      <c r="I1201" s="260"/>
      <c r="J1201" s="260">
        <f t="shared" si="5"/>
        <v>0</v>
      </c>
      <c r="K1201" s="182"/>
      <c r="L1201" s="36"/>
      <c r="M1201" s="183" t="s">
        <v>1</v>
      </c>
      <c r="N1201" s="184" t="s">
        <v>42</v>
      </c>
      <c r="O1201" s="61"/>
      <c r="P1201" s="185">
        <f t="shared" si="6"/>
        <v>0</v>
      </c>
      <c r="Q1201" s="185">
        <v>0</v>
      </c>
      <c r="R1201" s="185">
        <f t="shared" si="7"/>
        <v>0</v>
      </c>
      <c r="S1201" s="185">
        <v>0</v>
      </c>
      <c r="T1201" s="186">
        <f t="shared" si="8"/>
        <v>0</v>
      </c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R1201" s="187" t="s">
        <v>644</v>
      </c>
      <c r="AT1201" s="187" t="s">
        <v>526</v>
      </c>
      <c r="AU1201" s="187" t="s">
        <v>89</v>
      </c>
      <c r="AY1201" s="18" t="s">
        <v>524</v>
      </c>
      <c r="BE1201" s="105">
        <f t="shared" si="9"/>
        <v>0</v>
      </c>
      <c r="BF1201" s="105">
        <f t="shared" si="10"/>
        <v>0</v>
      </c>
      <c r="BG1201" s="105">
        <f t="shared" si="11"/>
        <v>0</v>
      </c>
      <c r="BH1201" s="105">
        <f t="shared" si="12"/>
        <v>0</v>
      </c>
      <c r="BI1201" s="105">
        <f t="shared" si="13"/>
        <v>0</v>
      </c>
      <c r="BJ1201" s="18" t="s">
        <v>89</v>
      </c>
      <c r="BK1201" s="188">
        <f t="shared" si="14"/>
        <v>0</v>
      </c>
      <c r="BL1201" s="18" t="s">
        <v>644</v>
      </c>
      <c r="BM1201" s="187" t="s">
        <v>7322</v>
      </c>
    </row>
    <row r="1202" spans="1:65" s="2" customFormat="1" ht="55.5" customHeight="1">
      <c r="A1202" s="35"/>
      <c r="B1202" s="144"/>
      <c r="C1202" s="258" t="s">
        <v>2755</v>
      </c>
      <c r="D1202" s="260" t="s">
        <v>526</v>
      </c>
      <c r="E1202" s="260" t="s">
        <v>7323</v>
      </c>
      <c r="F1202" s="260" t="s">
        <v>7324</v>
      </c>
      <c r="G1202" s="260" t="s">
        <v>879</v>
      </c>
      <c r="H1202" s="260">
        <v>1</v>
      </c>
      <c r="I1202" s="260"/>
      <c r="J1202" s="260">
        <f t="shared" si="5"/>
        <v>0</v>
      </c>
      <c r="K1202" s="182"/>
      <c r="L1202" s="36"/>
      <c r="M1202" s="183" t="s">
        <v>1</v>
      </c>
      <c r="N1202" s="184" t="s">
        <v>42</v>
      </c>
      <c r="O1202" s="61"/>
      <c r="P1202" s="185">
        <f t="shared" si="6"/>
        <v>0</v>
      </c>
      <c r="Q1202" s="185">
        <v>0</v>
      </c>
      <c r="R1202" s="185">
        <f t="shared" si="7"/>
        <v>0</v>
      </c>
      <c r="S1202" s="185">
        <v>0</v>
      </c>
      <c r="T1202" s="186">
        <f t="shared" si="8"/>
        <v>0</v>
      </c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R1202" s="187" t="s">
        <v>644</v>
      </c>
      <c r="AT1202" s="187" t="s">
        <v>526</v>
      </c>
      <c r="AU1202" s="187" t="s">
        <v>89</v>
      </c>
      <c r="AY1202" s="18" t="s">
        <v>524</v>
      </c>
      <c r="BE1202" s="105">
        <f t="shared" si="9"/>
        <v>0</v>
      </c>
      <c r="BF1202" s="105">
        <f t="shared" si="10"/>
        <v>0</v>
      </c>
      <c r="BG1202" s="105">
        <f t="shared" si="11"/>
        <v>0</v>
      </c>
      <c r="BH1202" s="105">
        <f t="shared" si="12"/>
        <v>0</v>
      </c>
      <c r="BI1202" s="105">
        <f t="shared" si="13"/>
        <v>0</v>
      </c>
      <c r="BJ1202" s="18" t="s">
        <v>89</v>
      </c>
      <c r="BK1202" s="188">
        <f t="shared" si="14"/>
        <v>0</v>
      </c>
      <c r="BL1202" s="18" t="s">
        <v>644</v>
      </c>
      <c r="BM1202" s="187" t="s">
        <v>7325</v>
      </c>
    </row>
    <row r="1203" spans="1:65" s="2" customFormat="1" ht="55.5" customHeight="1">
      <c r="A1203" s="35"/>
      <c r="B1203" s="144"/>
      <c r="C1203" s="258" t="s">
        <v>2759</v>
      </c>
      <c r="D1203" s="260" t="s">
        <v>526</v>
      </c>
      <c r="E1203" s="260" t="s">
        <v>7326</v>
      </c>
      <c r="F1203" s="260" t="s">
        <v>7327</v>
      </c>
      <c r="G1203" s="260" t="s">
        <v>879</v>
      </c>
      <c r="H1203" s="260">
        <v>1</v>
      </c>
      <c r="I1203" s="260"/>
      <c r="J1203" s="260">
        <f t="shared" si="5"/>
        <v>0</v>
      </c>
      <c r="K1203" s="182"/>
      <c r="L1203" s="36"/>
      <c r="M1203" s="183" t="s">
        <v>1</v>
      </c>
      <c r="N1203" s="184" t="s">
        <v>42</v>
      </c>
      <c r="O1203" s="61"/>
      <c r="P1203" s="185">
        <f t="shared" si="6"/>
        <v>0</v>
      </c>
      <c r="Q1203" s="185">
        <v>0</v>
      </c>
      <c r="R1203" s="185">
        <f t="shared" si="7"/>
        <v>0</v>
      </c>
      <c r="S1203" s="185">
        <v>0</v>
      </c>
      <c r="T1203" s="186">
        <f t="shared" si="8"/>
        <v>0</v>
      </c>
      <c r="U1203" s="35"/>
      <c r="V1203" s="35"/>
      <c r="W1203" s="35"/>
      <c r="X1203" s="35"/>
      <c r="Y1203" s="35"/>
      <c r="Z1203" s="35"/>
      <c r="AA1203" s="35"/>
      <c r="AB1203" s="35"/>
      <c r="AC1203" s="35"/>
      <c r="AD1203" s="35"/>
      <c r="AE1203" s="35"/>
      <c r="AR1203" s="187" t="s">
        <v>644</v>
      </c>
      <c r="AT1203" s="187" t="s">
        <v>526</v>
      </c>
      <c r="AU1203" s="187" t="s">
        <v>89</v>
      </c>
      <c r="AY1203" s="18" t="s">
        <v>524</v>
      </c>
      <c r="BE1203" s="105">
        <f t="shared" si="9"/>
        <v>0</v>
      </c>
      <c r="BF1203" s="105">
        <f t="shared" si="10"/>
        <v>0</v>
      </c>
      <c r="BG1203" s="105">
        <f t="shared" si="11"/>
        <v>0</v>
      </c>
      <c r="BH1203" s="105">
        <f t="shared" si="12"/>
        <v>0</v>
      </c>
      <c r="BI1203" s="105">
        <f t="shared" si="13"/>
        <v>0</v>
      </c>
      <c r="BJ1203" s="18" t="s">
        <v>89</v>
      </c>
      <c r="BK1203" s="188">
        <f t="shared" si="14"/>
        <v>0</v>
      </c>
      <c r="BL1203" s="18" t="s">
        <v>644</v>
      </c>
      <c r="BM1203" s="187" t="s">
        <v>7328</v>
      </c>
    </row>
    <row r="1204" spans="1:65" s="2" customFormat="1" ht="44.25" customHeight="1">
      <c r="A1204" s="35"/>
      <c r="B1204" s="144"/>
      <c r="C1204" s="258" t="s">
        <v>2763</v>
      </c>
      <c r="D1204" s="177" t="s">
        <v>526</v>
      </c>
      <c r="E1204" s="177" t="s">
        <v>4238</v>
      </c>
      <c r="F1204" s="178" t="s">
        <v>4239</v>
      </c>
      <c r="G1204" s="179" t="s">
        <v>700</v>
      </c>
      <c r="H1204" s="180">
        <v>681.21</v>
      </c>
      <c r="I1204" s="181"/>
      <c r="J1204" s="180">
        <f t="shared" si="5"/>
        <v>0</v>
      </c>
      <c r="K1204" s="182"/>
      <c r="L1204" s="36"/>
      <c r="M1204" s="183" t="s">
        <v>1</v>
      </c>
      <c r="N1204" s="184" t="s">
        <v>42</v>
      </c>
      <c r="O1204" s="61"/>
      <c r="P1204" s="185">
        <f t="shared" si="6"/>
        <v>0</v>
      </c>
      <c r="Q1204" s="185">
        <v>5.0000000000000002E-5</v>
      </c>
      <c r="R1204" s="185">
        <f t="shared" si="7"/>
        <v>3.40605E-2</v>
      </c>
      <c r="S1204" s="185">
        <v>0</v>
      </c>
      <c r="T1204" s="186">
        <f t="shared" si="8"/>
        <v>0</v>
      </c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R1204" s="187" t="s">
        <v>644</v>
      </c>
      <c r="AT1204" s="187" t="s">
        <v>526</v>
      </c>
      <c r="AU1204" s="187" t="s">
        <v>89</v>
      </c>
      <c r="AY1204" s="18" t="s">
        <v>524</v>
      </c>
      <c r="BE1204" s="105">
        <f t="shared" si="9"/>
        <v>0</v>
      </c>
      <c r="BF1204" s="105">
        <f t="shared" si="10"/>
        <v>0</v>
      </c>
      <c r="BG1204" s="105">
        <f t="shared" si="11"/>
        <v>0</v>
      </c>
      <c r="BH1204" s="105">
        <f t="shared" si="12"/>
        <v>0</v>
      </c>
      <c r="BI1204" s="105">
        <f t="shared" si="13"/>
        <v>0</v>
      </c>
      <c r="BJ1204" s="18" t="s">
        <v>89</v>
      </c>
      <c r="BK1204" s="188">
        <f t="shared" si="14"/>
        <v>0</v>
      </c>
      <c r="BL1204" s="18" t="s">
        <v>644</v>
      </c>
      <c r="BM1204" s="187" t="s">
        <v>4240</v>
      </c>
    </row>
    <row r="1205" spans="1:65" s="14" customFormat="1">
      <c r="B1205" s="198"/>
      <c r="D1205" s="190" t="s">
        <v>532</v>
      </c>
      <c r="E1205" s="199" t="s">
        <v>1</v>
      </c>
      <c r="F1205" s="200" t="s">
        <v>4836</v>
      </c>
      <c r="H1205" s="199" t="s">
        <v>1</v>
      </c>
      <c r="I1205" s="201"/>
      <c r="L1205" s="198"/>
      <c r="M1205" s="202"/>
      <c r="N1205" s="203"/>
      <c r="O1205" s="203"/>
      <c r="P1205" s="203"/>
      <c r="Q1205" s="203"/>
      <c r="R1205" s="203"/>
      <c r="S1205" s="203"/>
      <c r="T1205" s="204"/>
      <c r="AT1205" s="199" t="s">
        <v>532</v>
      </c>
      <c r="AU1205" s="199" t="s">
        <v>89</v>
      </c>
      <c r="AV1205" s="14" t="s">
        <v>83</v>
      </c>
      <c r="AW1205" s="14" t="s">
        <v>30</v>
      </c>
      <c r="AX1205" s="14" t="s">
        <v>76</v>
      </c>
      <c r="AY1205" s="199" t="s">
        <v>524</v>
      </c>
    </row>
    <row r="1206" spans="1:65" s="13" customFormat="1">
      <c r="B1206" s="189"/>
      <c r="D1206" s="190" t="s">
        <v>532</v>
      </c>
      <c r="E1206" s="191" t="s">
        <v>1</v>
      </c>
      <c r="F1206" s="192" t="s">
        <v>7329</v>
      </c>
      <c r="H1206" s="193">
        <v>379.73</v>
      </c>
      <c r="I1206" s="194"/>
      <c r="L1206" s="189"/>
      <c r="M1206" s="195"/>
      <c r="N1206" s="196"/>
      <c r="O1206" s="196"/>
      <c r="P1206" s="196"/>
      <c r="Q1206" s="196"/>
      <c r="R1206" s="196"/>
      <c r="S1206" s="196"/>
      <c r="T1206" s="197"/>
      <c r="AT1206" s="191" t="s">
        <v>532</v>
      </c>
      <c r="AU1206" s="191" t="s">
        <v>89</v>
      </c>
      <c r="AV1206" s="13" t="s">
        <v>89</v>
      </c>
      <c r="AW1206" s="13" t="s">
        <v>30</v>
      </c>
      <c r="AX1206" s="13" t="s">
        <v>76</v>
      </c>
      <c r="AY1206" s="191" t="s">
        <v>524</v>
      </c>
    </row>
    <row r="1207" spans="1:65" s="13" customFormat="1">
      <c r="B1207" s="189"/>
      <c r="D1207" s="190" t="s">
        <v>532</v>
      </c>
      <c r="E1207" s="191" t="s">
        <v>1</v>
      </c>
      <c r="F1207" s="192" t="s">
        <v>7330</v>
      </c>
      <c r="H1207" s="193">
        <v>207.95</v>
      </c>
      <c r="I1207" s="194"/>
      <c r="L1207" s="189"/>
      <c r="M1207" s="195"/>
      <c r="N1207" s="196"/>
      <c r="O1207" s="196"/>
      <c r="P1207" s="196"/>
      <c r="Q1207" s="196"/>
      <c r="R1207" s="196"/>
      <c r="S1207" s="196"/>
      <c r="T1207" s="197"/>
      <c r="AT1207" s="191" t="s">
        <v>532</v>
      </c>
      <c r="AU1207" s="191" t="s">
        <v>89</v>
      </c>
      <c r="AV1207" s="13" t="s">
        <v>89</v>
      </c>
      <c r="AW1207" s="13" t="s">
        <v>30</v>
      </c>
      <c r="AX1207" s="13" t="s">
        <v>76</v>
      </c>
      <c r="AY1207" s="191" t="s">
        <v>524</v>
      </c>
    </row>
    <row r="1208" spans="1:65" s="13" customFormat="1">
      <c r="B1208" s="189"/>
      <c r="D1208" s="190" t="s">
        <v>532</v>
      </c>
      <c r="E1208" s="191" t="s">
        <v>1</v>
      </c>
      <c r="F1208" s="192" t="s">
        <v>7331</v>
      </c>
      <c r="H1208" s="193">
        <v>93.53</v>
      </c>
      <c r="I1208" s="194"/>
      <c r="L1208" s="189"/>
      <c r="M1208" s="195"/>
      <c r="N1208" s="196"/>
      <c r="O1208" s="196"/>
      <c r="P1208" s="196"/>
      <c r="Q1208" s="196"/>
      <c r="R1208" s="196"/>
      <c r="S1208" s="196"/>
      <c r="T1208" s="197"/>
      <c r="AT1208" s="191" t="s">
        <v>532</v>
      </c>
      <c r="AU1208" s="191" t="s">
        <v>89</v>
      </c>
      <c r="AV1208" s="13" t="s">
        <v>89</v>
      </c>
      <c r="AW1208" s="13" t="s">
        <v>30</v>
      </c>
      <c r="AX1208" s="13" t="s">
        <v>76</v>
      </c>
      <c r="AY1208" s="191" t="s">
        <v>524</v>
      </c>
    </row>
    <row r="1209" spans="1:65" s="15" customFormat="1">
      <c r="B1209" s="205"/>
      <c r="D1209" s="190" t="s">
        <v>532</v>
      </c>
      <c r="E1209" s="206" t="s">
        <v>1</v>
      </c>
      <c r="F1209" s="207" t="s">
        <v>589</v>
      </c>
      <c r="H1209" s="208">
        <v>681.21</v>
      </c>
      <c r="I1209" s="209"/>
      <c r="L1209" s="205"/>
      <c r="M1209" s="210"/>
      <c r="N1209" s="211"/>
      <c r="O1209" s="211"/>
      <c r="P1209" s="211"/>
      <c r="Q1209" s="211"/>
      <c r="R1209" s="211"/>
      <c r="S1209" s="211"/>
      <c r="T1209" s="212"/>
      <c r="AT1209" s="206" t="s">
        <v>532</v>
      </c>
      <c r="AU1209" s="206" t="s">
        <v>89</v>
      </c>
      <c r="AV1209" s="15" t="s">
        <v>537</v>
      </c>
      <c r="AW1209" s="15" t="s">
        <v>30</v>
      </c>
      <c r="AX1209" s="15" t="s">
        <v>76</v>
      </c>
      <c r="AY1209" s="206" t="s">
        <v>524</v>
      </c>
    </row>
    <row r="1210" spans="1:65" s="16" customFormat="1">
      <c r="B1210" s="213"/>
      <c r="D1210" s="190" t="s">
        <v>532</v>
      </c>
      <c r="E1210" s="214" t="s">
        <v>1</v>
      </c>
      <c r="F1210" s="215" t="s">
        <v>590</v>
      </c>
      <c r="H1210" s="216">
        <v>681.21</v>
      </c>
      <c r="I1210" s="217"/>
      <c r="L1210" s="213"/>
      <c r="M1210" s="218"/>
      <c r="N1210" s="219"/>
      <c r="O1210" s="219"/>
      <c r="P1210" s="219"/>
      <c r="Q1210" s="219"/>
      <c r="R1210" s="219"/>
      <c r="S1210" s="219"/>
      <c r="T1210" s="220"/>
      <c r="AT1210" s="214" t="s">
        <v>532</v>
      </c>
      <c r="AU1210" s="214" t="s">
        <v>89</v>
      </c>
      <c r="AV1210" s="16" t="s">
        <v>530</v>
      </c>
      <c r="AW1210" s="16" t="s">
        <v>30</v>
      </c>
      <c r="AX1210" s="16" t="s">
        <v>83</v>
      </c>
      <c r="AY1210" s="214" t="s">
        <v>524</v>
      </c>
    </row>
    <row r="1211" spans="1:65" s="2" customFormat="1" ht="33" customHeight="1">
      <c r="A1211" s="35"/>
      <c r="B1211" s="144"/>
      <c r="C1211" s="176" t="s">
        <v>2769</v>
      </c>
      <c r="D1211" s="176" t="s">
        <v>526</v>
      </c>
      <c r="E1211" s="177" t="s">
        <v>7332</v>
      </c>
      <c r="F1211" s="178" t="s">
        <v>7333</v>
      </c>
      <c r="G1211" s="179" t="s">
        <v>700</v>
      </c>
      <c r="H1211" s="180">
        <v>1791.5</v>
      </c>
      <c r="I1211" s="181"/>
      <c r="J1211" s="180">
        <f>ROUND(I1211*H1211,3)</f>
        <v>0</v>
      </c>
      <c r="K1211" s="182"/>
      <c r="L1211" s="36"/>
      <c r="M1211" s="183" t="s">
        <v>1</v>
      </c>
      <c r="N1211" s="184" t="s">
        <v>42</v>
      </c>
      <c r="O1211" s="61"/>
      <c r="P1211" s="185">
        <f>O1211*H1211</f>
        <v>0</v>
      </c>
      <c r="Q1211" s="185">
        <v>5.0000000000000002E-5</v>
      </c>
      <c r="R1211" s="185">
        <f>Q1211*H1211</f>
        <v>8.9575000000000002E-2</v>
      </c>
      <c r="S1211" s="185">
        <v>0</v>
      </c>
      <c r="T1211" s="186">
        <f>S1211*H1211</f>
        <v>0</v>
      </c>
      <c r="U1211" s="35"/>
      <c r="V1211" s="35"/>
      <c r="W1211" s="35"/>
      <c r="X1211" s="35"/>
      <c r="Y1211" s="35"/>
      <c r="Z1211" s="35"/>
      <c r="AA1211" s="35"/>
      <c r="AB1211" s="35"/>
      <c r="AC1211" s="35"/>
      <c r="AD1211" s="35"/>
      <c r="AE1211" s="35"/>
      <c r="AR1211" s="187" t="s">
        <v>644</v>
      </c>
      <c r="AT1211" s="187" t="s">
        <v>526</v>
      </c>
      <c r="AU1211" s="187" t="s">
        <v>89</v>
      </c>
      <c r="AY1211" s="18" t="s">
        <v>524</v>
      </c>
      <c r="BE1211" s="105">
        <f>IF(N1211="základná",J1211,0)</f>
        <v>0</v>
      </c>
      <c r="BF1211" s="105">
        <f>IF(N1211="znížená",J1211,0)</f>
        <v>0</v>
      </c>
      <c r="BG1211" s="105">
        <f>IF(N1211="zákl. prenesená",J1211,0)</f>
        <v>0</v>
      </c>
      <c r="BH1211" s="105">
        <f>IF(N1211="zníž. prenesená",J1211,0)</f>
        <v>0</v>
      </c>
      <c r="BI1211" s="105">
        <f>IF(N1211="nulová",J1211,0)</f>
        <v>0</v>
      </c>
      <c r="BJ1211" s="18" t="s">
        <v>89</v>
      </c>
      <c r="BK1211" s="188">
        <f>ROUND(I1211*H1211,3)</f>
        <v>0</v>
      </c>
      <c r="BL1211" s="18" t="s">
        <v>644</v>
      </c>
      <c r="BM1211" s="187" t="s">
        <v>7334</v>
      </c>
    </row>
    <row r="1212" spans="1:65" s="13" customFormat="1">
      <c r="B1212" s="189"/>
      <c r="D1212" s="190" t="s">
        <v>532</v>
      </c>
      <c r="E1212" s="191" t="s">
        <v>1</v>
      </c>
      <c r="F1212" s="192" t="s">
        <v>7335</v>
      </c>
      <c r="H1212" s="193">
        <v>1791.5</v>
      </c>
      <c r="I1212" s="194"/>
      <c r="L1212" s="189"/>
      <c r="M1212" s="195"/>
      <c r="N1212" s="196"/>
      <c r="O1212" s="196"/>
      <c r="P1212" s="196"/>
      <c r="Q1212" s="196"/>
      <c r="R1212" s="196"/>
      <c r="S1212" s="196"/>
      <c r="T1212" s="197"/>
      <c r="AT1212" s="191" t="s">
        <v>532</v>
      </c>
      <c r="AU1212" s="191" t="s">
        <v>89</v>
      </c>
      <c r="AV1212" s="13" t="s">
        <v>89</v>
      </c>
      <c r="AW1212" s="13" t="s">
        <v>30</v>
      </c>
      <c r="AX1212" s="13" t="s">
        <v>76</v>
      </c>
      <c r="AY1212" s="191" t="s">
        <v>524</v>
      </c>
    </row>
    <row r="1213" spans="1:65" s="16" customFormat="1">
      <c r="B1213" s="213"/>
      <c r="D1213" s="190" t="s">
        <v>532</v>
      </c>
      <c r="E1213" s="214" t="s">
        <v>1</v>
      </c>
      <c r="F1213" s="215" t="s">
        <v>590</v>
      </c>
      <c r="H1213" s="216">
        <v>1791.5</v>
      </c>
      <c r="I1213" s="217"/>
      <c r="L1213" s="213"/>
      <c r="M1213" s="218"/>
      <c r="N1213" s="219"/>
      <c r="O1213" s="219"/>
      <c r="P1213" s="219"/>
      <c r="Q1213" s="219"/>
      <c r="R1213" s="219"/>
      <c r="S1213" s="219"/>
      <c r="T1213" s="220"/>
      <c r="AT1213" s="214" t="s">
        <v>532</v>
      </c>
      <c r="AU1213" s="214" t="s">
        <v>89</v>
      </c>
      <c r="AV1213" s="16" t="s">
        <v>530</v>
      </c>
      <c r="AW1213" s="16" t="s">
        <v>30</v>
      </c>
      <c r="AX1213" s="16" t="s">
        <v>83</v>
      </c>
      <c r="AY1213" s="214" t="s">
        <v>524</v>
      </c>
    </row>
    <row r="1214" spans="1:65" s="2" customFormat="1" ht="33" customHeight="1">
      <c r="A1214" s="35"/>
      <c r="B1214" s="144"/>
      <c r="C1214" s="176" t="s">
        <v>2773</v>
      </c>
      <c r="D1214" s="176" t="s">
        <v>526</v>
      </c>
      <c r="E1214" s="177" t="s">
        <v>7336</v>
      </c>
      <c r="F1214" s="178" t="s">
        <v>7337</v>
      </c>
      <c r="G1214" s="179" t="s">
        <v>879</v>
      </c>
      <c r="H1214" s="180">
        <v>2</v>
      </c>
      <c r="I1214" s="181"/>
      <c r="J1214" s="180">
        <f t="shared" ref="J1214:J1259" si="15">ROUND(I1214*H1214,3)</f>
        <v>0</v>
      </c>
      <c r="K1214" s="182"/>
      <c r="L1214" s="36"/>
      <c r="M1214" s="183" t="s">
        <v>1</v>
      </c>
      <c r="N1214" s="184" t="s">
        <v>42</v>
      </c>
      <c r="O1214" s="61"/>
      <c r="P1214" s="185">
        <f t="shared" ref="P1214:P1259" si="16">O1214*H1214</f>
        <v>0</v>
      </c>
      <c r="Q1214" s="185">
        <v>0</v>
      </c>
      <c r="R1214" s="185">
        <f t="shared" ref="R1214:R1259" si="17">Q1214*H1214</f>
        <v>0</v>
      </c>
      <c r="S1214" s="185">
        <v>0</v>
      </c>
      <c r="T1214" s="186">
        <f t="shared" ref="T1214:T1259" si="18">S1214*H1214</f>
        <v>0</v>
      </c>
      <c r="U1214" s="35"/>
      <c r="V1214" s="35"/>
      <c r="W1214" s="35"/>
      <c r="X1214" s="35"/>
      <c r="Y1214" s="35"/>
      <c r="Z1214" s="35"/>
      <c r="AA1214" s="35"/>
      <c r="AB1214" s="35"/>
      <c r="AC1214" s="35"/>
      <c r="AD1214" s="35"/>
      <c r="AE1214" s="35"/>
      <c r="AR1214" s="187" t="s">
        <v>644</v>
      </c>
      <c r="AT1214" s="187" t="s">
        <v>526</v>
      </c>
      <c r="AU1214" s="187" t="s">
        <v>89</v>
      </c>
      <c r="AY1214" s="18" t="s">
        <v>524</v>
      </c>
      <c r="BE1214" s="105">
        <f t="shared" ref="BE1214:BE1259" si="19">IF(N1214="základná",J1214,0)</f>
        <v>0</v>
      </c>
      <c r="BF1214" s="105">
        <f t="shared" ref="BF1214:BF1259" si="20">IF(N1214="znížená",J1214,0)</f>
        <v>0</v>
      </c>
      <c r="BG1214" s="105">
        <f t="shared" ref="BG1214:BG1259" si="21">IF(N1214="zákl. prenesená",J1214,0)</f>
        <v>0</v>
      </c>
      <c r="BH1214" s="105">
        <f t="shared" ref="BH1214:BH1259" si="22">IF(N1214="zníž. prenesená",J1214,0)</f>
        <v>0</v>
      </c>
      <c r="BI1214" s="105">
        <f t="shared" ref="BI1214:BI1259" si="23">IF(N1214="nulová",J1214,0)</f>
        <v>0</v>
      </c>
      <c r="BJ1214" s="18" t="s">
        <v>89</v>
      </c>
      <c r="BK1214" s="188">
        <f t="shared" ref="BK1214:BK1259" si="24">ROUND(I1214*H1214,3)</f>
        <v>0</v>
      </c>
      <c r="BL1214" s="18" t="s">
        <v>644</v>
      </c>
      <c r="BM1214" s="187" t="s">
        <v>7338</v>
      </c>
    </row>
    <row r="1215" spans="1:65" s="2" customFormat="1" ht="16.5" customHeight="1">
      <c r="A1215" s="35"/>
      <c r="B1215" s="144"/>
      <c r="C1215" s="176" t="s">
        <v>2777</v>
      </c>
      <c r="D1215" s="176" t="s">
        <v>526</v>
      </c>
      <c r="E1215" s="177" t="s">
        <v>7339</v>
      </c>
      <c r="F1215" s="178" t="s">
        <v>7340</v>
      </c>
      <c r="G1215" s="179" t="s">
        <v>879</v>
      </c>
      <c r="H1215" s="180">
        <v>4</v>
      </c>
      <c r="I1215" s="181"/>
      <c r="J1215" s="180">
        <f t="shared" si="15"/>
        <v>0</v>
      </c>
      <c r="K1215" s="182"/>
      <c r="L1215" s="36"/>
      <c r="M1215" s="183" t="s">
        <v>1</v>
      </c>
      <c r="N1215" s="184" t="s">
        <v>42</v>
      </c>
      <c r="O1215" s="61"/>
      <c r="P1215" s="185">
        <f t="shared" si="16"/>
        <v>0</v>
      </c>
      <c r="Q1215" s="185">
        <v>0</v>
      </c>
      <c r="R1215" s="185">
        <f t="shared" si="17"/>
        <v>0</v>
      </c>
      <c r="S1215" s="185">
        <v>0</v>
      </c>
      <c r="T1215" s="186">
        <f t="shared" si="18"/>
        <v>0</v>
      </c>
      <c r="U1215" s="35"/>
      <c r="V1215" s="35"/>
      <c r="W1215" s="35"/>
      <c r="X1215" s="35"/>
      <c r="Y1215" s="35"/>
      <c r="Z1215" s="35"/>
      <c r="AA1215" s="35"/>
      <c r="AB1215" s="35"/>
      <c r="AC1215" s="35"/>
      <c r="AD1215" s="35"/>
      <c r="AE1215" s="35"/>
      <c r="AR1215" s="187" t="s">
        <v>644</v>
      </c>
      <c r="AT1215" s="187" t="s">
        <v>526</v>
      </c>
      <c r="AU1215" s="187" t="s">
        <v>89</v>
      </c>
      <c r="AY1215" s="18" t="s">
        <v>524</v>
      </c>
      <c r="BE1215" s="105">
        <f t="shared" si="19"/>
        <v>0</v>
      </c>
      <c r="BF1215" s="105">
        <f t="shared" si="20"/>
        <v>0</v>
      </c>
      <c r="BG1215" s="105">
        <f t="shared" si="21"/>
        <v>0</v>
      </c>
      <c r="BH1215" s="105">
        <f t="shared" si="22"/>
        <v>0</v>
      </c>
      <c r="BI1215" s="105">
        <f t="shared" si="23"/>
        <v>0</v>
      </c>
      <c r="BJ1215" s="18" t="s">
        <v>89</v>
      </c>
      <c r="BK1215" s="188">
        <f t="shared" si="24"/>
        <v>0</v>
      </c>
      <c r="BL1215" s="18" t="s">
        <v>644</v>
      </c>
      <c r="BM1215" s="187" t="s">
        <v>7341</v>
      </c>
    </row>
    <row r="1216" spans="1:65" s="2" customFormat="1" ht="33" customHeight="1">
      <c r="A1216" s="35"/>
      <c r="B1216" s="144"/>
      <c r="C1216" s="221" t="s">
        <v>2782</v>
      </c>
      <c r="D1216" s="221" t="s">
        <v>697</v>
      </c>
      <c r="E1216" s="222" t="s">
        <v>7342</v>
      </c>
      <c r="F1216" s="223" t="s">
        <v>7343</v>
      </c>
      <c r="G1216" s="224" t="s">
        <v>879</v>
      </c>
      <c r="H1216" s="225">
        <v>2</v>
      </c>
      <c r="I1216" s="226"/>
      <c r="J1216" s="225">
        <f t="shared" si="15"/>
        <v>0</v>
      </c>
      <c r="K1216" s="227"/>
      <c r="L1216" s="228"/>
      <c r="M1216" s="229" t="s">
        <v>1</v>
      </c>
      <c r="N1216" s="230" t="s">
        <v>42</v>
      </c>
      <c r="O1216" s="61"/>
      <c r="P1216" s="185">
        <f t="shared" si="16"/>
        <v>0</v>
      </c>
      <c r="Q1216" s="185">
        <v>1.4500000000000001E-2</v>
      </c>
      <c r="R1216" s="185">
        <f t="shared" si="17"/>
        <v>2.9000000000000001E-2</v>
      </c>
      <c r="S1216" s="185">
        <v>0</v>
      </c>
      <c r="T1216" s="186">
        <f t="shared" si="18"/>
        <v>0</v>
      </c>
      <c r="U1216" s="35"/>
      <c r="V1216" s="35"/>
      <c r="W1216" s="35"/>
      <c r="X1216" s="35"/>
      <c r="Y1216" s="35"/>
      <c r="Z1216" s="35"/>
      <c r="AA1216" s="35"/>
      <c r="AB1216" s="35"/>
      <c r="AC1216" s="35"/>
      <c r="AD1216" s="35"/>
      <c r="AE1216" s="35"/>
      <c r="AR1216" s="187" t="s">
        <v>732</v>
      </c>
      <c r="AT1216" s="187" t="s">
        <v>697</v>
      </c>
      <c r="AU1216" s="187" t="s">
        <v>89</v>
      </c>
      <c r="AY1216" s="18" t="s">
        <v>524</v>
      </c>
      <c r="BE1216" s="105">
        <f t="shared" si="19"/>
        <v>0</v>
      </c>
      <c r="BF1216" s="105">
        <f t="shared" si="20"/>
        <v>0</v>
      </c>
      <c r="BG1216" s="105">
        <f t="shared" si="21"/>
        <v>0</v>
      </c>
      <c r="BH1216" s="105">
        <f t="shared" si="22"/>
        <v>0</v>
      </c>
      <c r="BI1216" s="105">
        <f t="shared" si="23"/>
        <v>0</v>
      </c>
      <c r="BJ1216" s="18" t="s">
        <v>89</v>
      </c>
      <c r="BK1216" s="188">
        <f t="shared" si="24"/>
        <v>0</v>
      </c>
      <c r="BL1216" s="18" t="s">
        <v>644</v>
      </c>
      <c r="BM1216" s="187" t="s">
        <v>7344</v>
      </c>
    </row>
    <row r="1217" spans="1:65" s="2" customFormat="1" ht="16.5" customHeight="1">
      <c r="A1217" s="35"/>
      <c r="B1217" s="144"/>
      <c r="C1217" s="221" t="s">
        <v>2787</v>
      </c>
      <c r="D1217" s="221" t="s">
        <v>697</v>
      </c>
      <c r="E1217" s="222" t="s">
        <v>7345</v>
      </c>
      <c r="F1217" s="223" t="s">
        <v>7346</v>
      </c>
      <c r="G1217" s="224" t="s">
        <v>879</v>
      </c>
      <c r="H1217" s="225">
        <v>4</v>
      </c>
      <c r="I1217" s="226"/>
      <c r="J1217" s="225">
        <f t="shared" si="15"/>
        <v>0</v>
      </c>
      <c r="K1217" s="227"/>
      <c r="L1217" s="228"/>
      <c r="M1217" s="229" t="s">
        <v>1</v>
      </c>
      <c r="N1217" s="230" t="s">
        <v>42</v>
      </c>
      <c r="O1217" s="61"/>
      <c r="P1217" s="185">
        <f t="shared" si="16"/>
        <v>0</v>
      </c>
      <c r="Q1217" s="185">
        <v>1.4500000000000001E-2</v>
      </c>
      <c r="R1217" s="185">
        <f t="shared" si="17"/>
        <v>5.8000000000000003E-2</v>
      </c>
      <c r="S1217" s="185">
        <v>0</v>
      </c>
      <c r="T1217" s="186">
        <f t="shared" si="18"/>
        <v>0</v>
      </c>
      <c r="U1217" s="35"/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R1217" s="187" t="s">
        <v>732</v>
      </c>
      <c r="AT1217" s="187" t="s">
        <v>697</v>
      </c>
      <c r="AU1217" s="187" t="s">
        <v>89</v>
      </c>
      <c r="AY1217" s="18" t="s">
        <v>524</v>
      </c>
      <c r="BE1217" s="105">
        <f t="shared" si="19"/>
        <v>0</v>
      </c>
      <c r="BF1217" s="105">
        <f t="shared" si="20"/>
        <v>0</v>
      </c>
      <c r="BG1217" s="105">
        <f t="shared" si="21"/>
        <v>0</v>
      </c>
      <c r="BH1217" s="105">
        <f t="shared" si="22"/>
        <v>0</v>
      </c>
      <c r="BI1217" s="105">
        <f t="shared" si="23"/>
        <v>0</v>
      </c>
      <c r="BJ1217" s="18" t="s">
        <v>89</v>
      </c>
      <c r="BK1217" s="188">
        <f t="shared" si="24"/>
        <v>0</v>
      </c>
      <c r="BL1217" s="18" t="s">
        <v>644</v>
      </c>
      <c r="BM1217" s="187" t="s">
        <v>7347</v>
      </c>
    </row>
    <row r="1218" spans="1:65" s="2" customFormat="1" ht="16.5" customHeight="1">
      <c r="A1218" s="35"/>
      <c r="B1218" s="144"/>
      <c r="C1218" s="221" t="s">
        <v>2793</v>
      </c>
      <c r="D1218" s="221" t="s">
        <v>697</v>
      </c>
      <c r="E1218" s="222" t="s">
        <v>7348</v>
      </c>
      <c r="F1218" s="223" t="s">
        <v>7349</v>
      </c>
      <c r="G1218" s="224" t="s">
        <v>879</v>
      </c>
      <c r="H1218" s="225">
        <v>4</v>
      </c>
      <c r="I1218" s="226"/>
      <c r="J1218" s="225">
        <f t="shared" si="15"/>
        <v>0</v>
      </c>
      <c r="K1218" s="227"/>
      <c r="L1218" s="228"/>
      <c r="M1218" s="229" t="s">
        <v>1</v>
      </c>
      <c r="N1218" s="230" t="s">
        <v>42</v>
      </c>
      <c r="O1218" s="61"/>
      <c r="P1218" s="185">
        <f t="shared" si="16"/>
        <v>0</v>
      </c>
      <c r="Q1218" s="185">
        <v>1.4500000000000001E-2</v>
      </c>
      <c r="R1218" s="185">
        <f t="shared" si="17"/>
        <v>5.8000000000000003E-2</v>
      </c>
      <c r="S1218" s="185">
        <v>0</v>
      </c>
      <c r="T1218" s="186">
        <f t="shared" si="18"/>
        <v>0</v>
      </c>
      <c r="U1218" s="35"/>
      <c r="V1218" s="35"/>
      <c r="W1218" s="35"/>
      <c r="X1218" s="35"/>
      <c r="Y1218" s="35"/>
      <c r="Z1218" s="35"/>
      <c r="AA1218" s="35"/>
      <c r="AB1218" s="35"/>
      <c r="AC1218" s="35"/>
      <c r="AD1218" s="35"/>
      <c r="AE1218" s="35"/>
      <c r="AR1218" s="187" t="s">
        <v>732</v>
      </c>
      <c r="AT1218" s="187" t="s">
        <v>697</v>
      </c>
      <c r="AU1218" s="187" t="s">
        <v>89</v>
      </c>
      <c r="AY1218" s="18" t="s">
        <v>524</v>
      </c>
      <c r="BE1218" s="105">
        <f t="shared" si="19"/>
        <v>0</v>
      </c>
      <c r="BF1218" s="105">
        <f t="shared" si="20"/>
        <v>0</v>
      </c>
      <c r="BG1218" s="105">
        <f t="shared" si="21"/>
        <v>0</v>
      </c>
      <c r="BH1218" s="105">
        <f t="shared" si="22"/>
        <v>0</v>
      </c>
      <c r="BI1218" s="105">
        <f t="shared" si="23"/>
        <v>0</v>
      </c>
      <c r="BJ1218" s="18" t="s">
        <v>89</v>
      </c>
      <c r="BK1218" s="188">
        <f t="shared" si="24"/>
        <v>0</v>
      </c>
      <c r="BL1218" s="18" t="s">
        <v>644</v>
      </c>
      <c r="BM1218" s="187" t="s">
        <v>7350</v>
      </c>
    </row>
    <row r="1219" spans="1:65" s="2" customFormat="1" ht="21.75" customHeight="1">
      <c r="A1219" s="35"/>
      <c r="B1219" s="144"/>
      <c r="C1219" s="176" t="s">
        <v>2799</v>
      </c>
      <c r="D1219" s="176" t="s">
        <v>526</v>
      </c>
      <c r="E1219" s="177" t="s">
        <v>7351</v>
      </c>
      <c r="F1219" s="178" t="s">
        <v>7352</v>
      </c>
      <c r="G1219" s="179" t="s">
        <v>879</v>
      </c>
      <c r="H1219" s="180">
        <v>1</v>
      </c>
      <c r="I1219" s="181"/>
      <c r="J1219" s="180">
        <f t="shared" si="15"/>
        <v>0</v>
      </c>
      <c r="K1219" s="182"/>
      <c r="L1219" s="36"/>
      <c r="M1219" s="183" t="s">
        <v>1</v>
      </c>
      <c r="N1219" s="184" t="s">
        <v>42</v>
      </c>
      <c r="O1219" s="61"/>
      <c r="P1219" s="185">
        <f t="shared" si="16"/>
        <v>0</v>
      </c>
      <c r="Q1219" s="185">
        <v>0</v>
      </c>
      <c r="R1219" s="185">
        <f t="shared" si="17"/>
        <v>0</v>
      </c>
      <c r="S1219" s="185">
        <v>0</v>
      </c>
      <c r="T1219" s="186">
        <f t="shared" si="18"/>
        <v>0</v>
      </c>
      <c r="U1219" s="35"/>
      <c r="V1219" s="35"/>
      <c r="W1219" s="35"/>
      <c r="X1219" s="35"/>
      <c r="Y1219" s="35"/>
      <c r="Z1219" s="35"/>
      <c r="AA1219" s="35"/>
      <c r="AB1219" s="35"/>
      <c r="AC1219" s="35"/>
      <c r="AD1219" s="35"/>
      <c r="AE1219" s="35"/>
      <c r="AR1219" s="187" t="s">
        <v>644</v>
      </c>
      <c r="AT1219" s="187" t="s">
        <v>526</v>
      </c>
      <c r="AU1219" s="187" t="s">
        <v>89</v>
      </c>
      <c r="AY1219" s="18" t="s">
        <v>524</v>
      </c>
      <c r="BE1219" s="105">
        <f t="shared" si="19"/>
        <v>0</v>
      </c>
      <c r="BF1219" s="105">
        <f t="shared" si="20"/>
        <v>0</v>
      </c>
      <c r="BG1219" s="105">
        <f t="shared" si="21"/>
        <v>0</v>
      </c>
      <c r="BH1219" s="105">
        <f t="shared" si="22"/>
        <v>0</v>
      </c>
      <c r="BI1219" s="105">
        <f t="shared" si="23"/>
        <v>0</v>
      </c>
      <c r="BJ1219" s="18" t="s">
        <v>89</v>
      </c>
      <c r="BK1219" s="188">
        <f t="shared" si="24"/>
        <v>0</v>
      </c>
      <c r="BL1219" s="18" t="s">
        <v>644</v>
      </c>
      <c r="BM1219" s="187" t="s">
        <v>7353</v>
      </c>
    </row>
    <row r="1220" spans="1:65" s="2" customFormat="1" ht="21.75" customHeight="1">
      <c r="A1220" s="35"/>
      <c r="B1220" s="144"/>
      <c r="C1220" s="221" t="s">
        <v>2804</v>
      </c>
      <c r="D1220" s="221" t="s">
        <v>697</v>
      </c>
      <c r="E1220" s="222" t="s">
        <v>7354</v>
      </c>
      <c r="F1220" s="223" t="s">
        <v>7355</v>
      </c>
      <c r="G1220" s="224" t="s">
        <v>879</v>
      </c>
      <c r="H1220" s="225">
        <v>1</v>
      </c>
      <c r="I1220" s="226"/>
      <c r="J1220" s="225">
        <f t="shared" si="15"/>
        <v>0</v>
      </c>
      <c r="K1220" s="227"/>
      <c r="L1220" s="228"/>
      <c r="M1220" s="229" t="s">
        <v>1</v>
      </c>
      <c r="N1220" s="230" t="s">
        <v>42</v>
      </c>
      <c r="O1220" s="61"/>
      <c r="P1220" s="185">
        <f t="shared" si="16"/>
        <v>0</v>
      </c>
      <c r="Q1220" s="185">
        <v>1.4500000000000001E-2</v>
      </c>
      <c r="R1220" s="185">
        <f t="shared" si="17"/>
        <v>1.4500000000000001E-2</v>
      </c>
      <c r="S1220" s="185">
        <v>0</v>
      </c>
      <c r="T1220" s="186">
        <f t="shared" si="18"/>
        <v>0</v>
      </c>
      <c r="U1220" s="35"/>
      <c r="V1220" s="35"/>
      <c r="W1220" s="35"/>
      <c r="X1220" s="35"/>
      <c r="Y1220" s="35"/>
      <c r="Z1220" s="35"/>
      <c r="AA1220" s="35"/>
      <c r="AB1220" s="35"/>
      <c r="AC1220" s="35"/>
      <c r="AD1220" s="35"/>
      <c r="AE1220" s="35"/>
      <c r="AR1220" s="187" t="s">
        <v>732</v>
      </c>
      <c r="AT1220" s="187" t="s">
        <v>697</v>
      </c>
      <c r="AU1220" s="187" t="s">
        <v>89</v>
      </c>
      <c r="AY1220" s="18" t="s">
        <v>524</v>
      </c>
      <c r="BE1220" s="105">
        <f t="shared" si="19"/>
        <v>0</v>
      </c>
      <c r="BF1220" s="105">
        <f t="shared" si="20"/>
        <v>0</v>
      </c>
      <c r="BG1220" s="105">
        <f t="shared" si="21"/>
        <v>0</v>
      </c>
      <c r="BH1220" s="105">
        <f t="shared" si="22"/>
        <v>0</v>
      </c>
      <c r="BI1220" s="105">
        <f t="shared" si="23"/>
        <v>0</v>
      </c>
      <c r="BJ1220" s="18" t="s">
        <v>89</v>
      </c>
      <c r="BK1220" s="188">
        <f t="shared" si="24"/>
        <v>0</v>
      </c>
      <c r="BL1220" s="18" t="s">
        <v>644</v>
      </c>
      <c r="BM1220" s="187" t="s">
        <v>7356</v>
      </c>
    </row>
    <row r="1221" spans="1:65" s="2" customFormat="1" ht="21.75" customHeight="1">
      <c r="A1221" s="35"/>
      <c r="B1221" s="144"/>
      <c r="C1221" s="176" t="s">
        <v>2809</v>
      </c>
      <c r="D1221" s="176" t="s">
        <v>526</v>
      </c>
      <c r="E1221" s="177" t="s">
        <v>7357</v>
      </c>
      <c r="F1221" s="178" t="s">
        <v>7358</v>
      </c>
      <c r="G1221" s="179" t="s">
        <v>879</v>
      </c>
      <c r="H1221" s="180">
        <v>1</v>
      </c>
      <c r="I1221" s="181"/>
      <c r="J1221" s="180">
        <f t="shared" si="15"/>
        <v>0</v>
      </c>
      <c r="K1221" s="182"/>
      <c r="L1221" s="36"/>
      <c r="M1221" s="183" t="s">
        <v>1</v>
      </c>
      <c r="N1221" s="184" t="s">
        <v>42</v>
      </c>
      <c r="O1221" s="61"/>
      <c r="P1221" s="185">
        <f t="shared" si="16"/>
        <v>0</v>
      </c>
      <c r="Q1221" s="185">
        <v>0</v>
      </c>
      <c r="R1221" s="185">
        <f t="shared" si="17"/>
        <v>0</v>
      </c>
      <c r="S1221" s="185">
        <v>0</v>
      </c>
      <c r="T1221" s="186">
        <f t="shared" si="18"/>
        <v>0</v>
      </c>
      <c r="U1221" s="35"/>
      <c r="V1221" s="35"/>
      <c r="W1221" s="35"/>
      <c r="X1221" s="35"/>
      <c r="Y1221" s="35"/>
      <c r="Z1221" s="35"/>
      <c r="AA1221" s="35"/>
      <c r="AB1221" s="35"/>
      <c r="AC1221" s="35"/>
      <c r="AD1221" s="35"/>
      <c r="AE1221" s="35"/>
      <c r="AR1221" s="187" t="s">
        <v>644</v>
      </c>
      <c r="AT1221" s="187" t="s">
        <v>526</v>
      </c>
      <c r="AU1221" s="187" t="s">
        <v>89</v>
      </c>
      <c r="AY1221" s="18" t="s">
        <v>524</v>
      </c>
      <c r="BE1221" s="105">
        <f t="shared" si="19"/>
        <v>0</v>
      </c>
      <c r="BF1221" s="105">
        <f t="shared" si="20"/>
        <v>0</v>
      </c>
      <c r="BG1221" s="105">
        <f t="shared" si="21"/>
        <v>0</v>
      </c>
      <c r="BH1221" s="105">
        <f t="shared" si="22"/>
        <v>0</v>
      </c>
      <c r="BI1221" s="105">
        <f t="shared" si="23"/>
        <v>0</v>
      </c>
      <c r="BJ1221" s="18" t="s">
        <v>89</v>
      </c>
      <c r="BK1221" s="188">
        <f t="shared" si="24"/>
        <v>0</v>
      </c>
      <c r="BL1221" s="18" t="s">
        <v>644</v>
      </c>
      <c r="BM1221" s="187" t="s">
        <v>7359</v>
      </c>
    </row>
    <row r="1222" spans="1:65" s="2" customFormat="1" ht="16.5" customHeight="1">
      <c r="A1222" s="35"/>
      <c r="B1222" s="144"/>
      <c r="C1222" s="176" t="s">
        <v>2815</v>
      </c>
      <c r="D1222" s="176" t="s">
        <v>526</v>
      </c>
      <c r="E1222" s="177" t="s">
        <v>7360</v>
      </c>
      <c r="F1222" s="178" t="s">
        <v>7361</v>
      </c>
      <c r="G1222" s="179" t="s">
        <v>879</v>
      </c>
      <c r="H1222" s="180">
        <v>1</v>
      </c>
      <c r="I1222" s="181"/>
      <c r="J1222" s="180">
        <f t="shared" si="15"/>
        <v>0</v>
      </c>
      <c r="K1222" s="182"/>
      <c r="L1222" s="36"/>
      <c r="M1222" s="183" t="s">
        <v>1</v>
      </c>
      <c r="N1222" s="184" t="s">
        <v>42</v>
      </c>
      <c r="O1222" s="61"/>
      <c r="P1222" s="185">
        <f t="shared" si="16"/>
        <v>0</v>
      </c>
      <c r="Q1222" s="185">
        <v>0</v>
      </c>
      <c r="R1222" s="185">
        <f t="shared" si="17"/>
        <v>0</v>
      </c>
      <c r="S1222" s="185">
        <v>0</v>
      </c>
      <c r="T1222" s="186">
        <f t="shared" si="18"/>
        <v>0</v>
      </c>
      <c r="U1222" s="35"/>
      <c r="V1222" s="35"/>
      <c r="W1222" s="35"/>
      <c r="X1222" s="35"/>
      <c r="Y1222" s="35"/>
      <c r="Z1222" s="35"/>
      <c r="AA1222" s="35"/>
      <c r="AB1222" s="35"/>
      <c r="AC1222" s="35"/>
      <c r="AD1222" s="35"/>
      <c r="AE1222" s="35"/>
      <c r="AR1222" s="187" t="s">
        <v>644</v>
      </c>
      <c r="AT1222" s="187" t="s">
        <v>526</v>
      </c>
      <c r="AU1222" s="187" t="s">
        <v>89</v>
      </c>
      <c r="AY1222" s="18" t="s">
        <v>524</v>
      </c>
      <c r="BE1222" s="105">
        <f t="shared" si="19"/>
        <v>0</v>
      </c>
      <c r="BF1222" s="105">
        <f t="shared" si="20"/>
        <v>0</v>
      </c>
      <c r="BG1222" s="105">
        <f t="shared" si="21"/>
        <v>0</v>
      </c>
      <c r="BH1222" s="105">
        <f t="shared" si="22"/>
        <v>0</v>
      </c>
      <c r="BI1222" s="105">
        <f t="shared" si="23"/>
        <v>0</v>
      </c>
      <c r="BJ1222" s="18" t="s">
        <v>89</v>
      </c>
      <c r="BK1222" s="188">
        <f t="shared" si="24"/>
        <v>0</v>
      </c>
      <c r="BL1222" s="18" t="s">
        <v>644</v>
      </c>
      <c r="BM1222" s="187" t="s">
        <v>7362</v>
      </c>
    </row>
    <row r="1223" spans="1:65" s="2" customFormat="1" ht="33" customHeight="1">
      <c r="A1223" s="35"/>
      <c r="B1223" s="144"/>
      <c r="C1223" s="221" t="s">
        <v>2820</v>
      </c>
      <c r="D1223" s="221" t="s">
        <v>697</v>
      </c>
      <c r="E1223" s="222" t="s">
        <v>7363</v>
      </c>
      <c r="F1223" s="223" t="s">
        <v>7364</v>
      </c>
      <c r="G1223" s="224" t="s">
        <v>879</v>
      </c>
      <c r="H1223" s="225">
        <v>1</v>
      </c>
      <c r="I1223" s="226"/>
      <c r="J1223" s="225">
        <f t="shared" si="15"/>
        <v>0</v>
      </c>
      <c r="K1223" s="227"/>
      <c r="L1223" s="228"/>
      <c r="M1223" s="229" t="s">
        <v>1</v>
      </c>
      <c r="N1223" s="230" t="s">
        <v>42</v>
      </c>
      <c r="O1223" s="61"/>
      <c r="P1223" s="185">
        <f t="shared" si="16"/>
        <v>0</v>
      </c>
      <c r="Q1223" s="185">
        <v>1.4500000000000001E-2</v>
      </c>
      <c r="R1223" s="185">
        <f t="shared" si="17"/>
        <v>1.4500000000000001E-2</v>
      </c>
      <c r="S1223" s="185">
        <v>0</v>
      </c>
      <c r="T1223" s="186">
        <f t="shared" si="18"/>
        <v>0</v>
      </c>
      <c r="U1223" s="35"/>
      <c r="V1223" s="35"/>
      <c r="W1223" s="35"/>
      <c r="X1223" s="35"/>
      <c r="Y1223" s="35"/>
      <c r="Z1223" s="35"/>
      <c r="AA1223" s="35"/>
      <c r="AB1223" s="35"/>
      <c r="AC1223" s="35"/>
      <c r="AD1223" s="35"/>
      <c r="AE1223" s="35"/>
      <c r="AR1223" s="187" t="s">
        <v>732</v>
      </c>
      <c r="AT1223" s="187" t="s">
        <v>697</v>
      </c>
      <c r="AU1223" s="187" t="s">
        <v>89</v>
      </c>
      <c r="AY1223" s="18" t="s">
        <v>524</v>
      </c>
      <c r="BE1223" s="105">
        <f t="shared" si="19"/>
        <v>0</v>
      </c>
      <c r="BF1223" s="105">
        <f t="shared" si="20"/>
        <v>0</v>
      </c>
      <c r="BG1223" s="105">
        <f t="shared" si="21"/>
        <v>0</v>
      </c>
      <c r="BH1223" s="105">
        <f t="shared" si="22"/>
        <v>0</v>
      </c>
      <c r="BI1223" s="105">
        <f t="shared" si="23"/>
        <v>0</v>
      </c>
      <c r="BJ1223" s="18" t="s">
        <v>89</v>
      </c>
      <c r="BK1223" s="188">
        <f t="shared" si="24"/>
        <v>0</v>
      </c>
      <c r="BL1223" s="18" t="s">
        <v>644</v>
      </c>
      <c r="BM1223" s="187" t="s">
        <v>7365</v>
      </c>
    </row>
    <row r="1224" spans="1:65" s="2" customFormat="1" ht="16.5" customHeight="1">
      <c r="A1224" s="35"/>
      <c r="B1224" s="144"/>
      <c r="C1224" s="221" t="s">
        <v>2825</v>
      </c>
      <c r="D1224" s="221" t="s">
        <v>697</v>
      </c>
      <c r="E1224" s="222" t="s">
        <v>7366</v>
      </c>
      <c r="F1224" s="223" t="s">
        <v>7367</v>
      </c>
      <c r="G1224" s="224" t="s">
        <v>879</v>
      </c>
      <c r="H1224" s="225">
        <v>1</v>
      </c>
      <c r="I1224" s="226"/>
      <c r="J1224" s="225">
        <f t="shared" si="15"/>
        <v>0</v>
      </c>
      <c r="K1224" s="227"/>
      <c r="L1224" s="228"/>
      <c r="M1224" s="229" t="s">
        <v>1</v>
      </c>
      <c r="N1224" s="230" t="s">
        <v>42</v>
      </c>
      <c r="O1224" s="61"/>
      <c r="P1224" s="185">
        <f t="shared" si="16"/>
        <v>0</v>
      </c>
      <c r="Q1224" s="185">
        <v>1.4500000000000001E-2</v>
      </c>
      <c r="R1224" s="185">
        <f t="shared" si="17"/>
        <v>1.4500000000000001E-2</v>
      </c>
      <c r="S1224" s="185">
        <v>0</v>
      </c>
      <c r="T1224" s="186">
        <f t="shared" si="18"/>
        <v>0</v>
      </c>
      <c r="U1224" s="35"/>
      <c r="V1224" s="35"/>
      <c r="W1224" s="35"/>
      <c r="X1224" s="35"/>
      <c r="Y1224" s="35"/>
      <c r="Z1224" s="35"/>
      <c r="AA1224" s="35"/>
      <c r="AB1224" s="35"/>
      <c r="AC1224" s="35"/>
      <c r="AD1224" s="35"/>
      <c r="AE1224" s="35"/>
      <c r="AR1224" s="187" t="s">
        <v>732</v>
      </c>
      <c r="AT1224" s="187" t="s">
        <v>697</v>
      </c>
      <c r="AU1224" s="187" t="s">
        <v>89</v>
      </c>
      <c r="AY1224" s="18" t="s">
        <v>524</v>
      </c>
      <c r="BE1224" s="105">
        <f t="shared" si="19"/>
        <v>0</v>
      </c>
      <c r="BF1224" s="105">
        <f t="shared" si="20"/>
        <v>0</v>
      </c>
      <c r="BG1224" s="105">
        <f t="shared" si="21"/>
        <v>0</v>
      </c>
      <c r="BH1224" s="105">
        <f t="shared" si="22"/>
        <v>0</v>
      </c>
      <c r="BI1224" s="105">
        <f t="shared" si="23"/>
        <v>0</v>
      </c>
      <c r="BJ1224" s="18" t="s">
        <v>89</v>
      </c>
      <c r="BK1224" s="188">
        <f t="shared" si="24"/>
        <v>0</v>
      </c>
      <c r="BL1224" s="18" t="s">
        <v>644</v>
      </c>
      <c r="BM1224" s="187" t="s">
        <v>7368</v>
      </c>
    </row>
    <row r="1225" spans="1:65" s="2" customFormat="1" ht="16.5" customHeight="1">
      <c r="A1225" s="35"/>
      <c r="B1225" s="144"/>
      <c r="C1225" s="221" t="s">
        <v>2830</v>
      </c>
      <c r="D1225" s="221" t="s">
        <v>697</v>
      </c>
      <c r="E1225" s="222" t="s">
        <v>7369</v>
      </c>
      <c r="F1225" s="223" t="s">
        <v>7370</v>
      </c>
      <c r="G1225" s="224" t="s">
        <v>879</v>
      </c>
      <c r="H1225" s="225">
        <v>1</v>
      </c>
      <c r="I1225" s="226"/>
      <c r="J1225" s="225">
        <f t="shared" si="15"/>
        <v>0</v>
      </c>
      <c r="K1225" s="227"/>
      <c r="L1225" s="228"/>
      <c r="M1225" s="229" t="s">
        <v>1</v>
      </c>
      <c r="N1225" s="230" t="s">
        <v>42</v>
      </c>
      <c r="O1225" s="61"/>
      <c r="P1225" s="185">
        <f t="shared" si="16"/>
        <v>0</v>
      </c>
      <c r="Q1225" s="185">
        <v>1.4500000000000001E-2</v>
      </c>
      <c r="R1225" s="185">
        <f t="shared" si="17"/>
        <v>1.4500000000000001E-2</v>
      </c>
      <c r="S1225" s="185">
        <v>0</v>
      </c>
      <c r="T1225" s="186">
        <f t="shared" si="18"/>
        <v>0</v>
      </c>
      <c r="U1225" s="35"/>
      <c r="V1225" s="35"/>
      <c r="W1225" s="35"/>
      <c r="X1225" s="35"/>
      <c r="Y1225" s="35"/>
      <c r="Z1225" s="35"/>
      <c r="AA1225" s="35"/>
      <c r="AB1225" s="35"/>
      <c r="AC1225" s="35"/>
      <c r="AD1225" s="35"/>
      <c r="AE1225" s="35"/>
      <c r="AR1225" s="187" t="s">
        <v>732</v>
      </c>
      <c r="AT1225" s="187" t="s">
        <v>697</v>
      </c>
      <c r="AU1225" s="187" t="s">
        <v>89</v>
      </c>
      <c r="AY1225" s="18" t="s">
        <v>524</v>
      </c>
      <c r="BE1225" s="105">
        <f t="shared" si="19"/>
        <v>0</v>
      </c>
      <c r="BF1225" s="105">
        <f t="shared" si="20"/>
        <v>0</v>
      </c>
      <c r="BG1225" s="105">
        <f t="shared" si="21"/>
        <v>0</v>
      </c>
      <c r="BH1225" s="105">
        <f t="shared" si="22"/>
        <v>0</v>
      </c>
      <c r="BI1225" s="105">
        <f t="shared" si="23"/>
        <v>0</v>
      </c>
      <c r="BJ1225" s="18" t="s">
        <v>89</v>
      </c>
      <c r="BK1225" s="188">
        <f t="shared" si="24"/>
        <v>0</v>
      </c>
      <c r="BL1225" s="18" t="s">
        <v>644</v>
      </c>
      <c r="BM1225" s="187" t="s">
        <v>7371</v>
      </c>
    </row>
    <row r="1226" spans="1:65" s="2" customFormat="1" ht="21.75" customHeight="1">
      <c r="A1226" s="35"/>
      <c r="B1226" s="144"/>
      <c r="C1226" s="176" t="s">
        <v>2837</v>
      </c>
      <c r="D1226" s="176" t="s">
        <v>526</v>
      </c>
      <c r="E1226" s="177" t="s">
        <v>7372</v>
      </c>
      <c r="F1226" s="178" t="s">
        <v>7373</v>
      </c>
      <c r="G1226" s="179" t="s">
        <v>879</v>
      </c>
      <c r="H1226" s="180">
        <v>6</v>
      </c>
      <c r="I1226" s="181"/>
      <c r="J1226" s="180">
        <f t="shared" si="15"/>
        <v>0</v>
      </c>
      <c r="K1226" s="182"/>
      <c r="L1226" s="36"/>
      <c r="M1226" s="183" t="s">
        <v>1</v>
      </c>
      <c r="N1226" s="184" t="s">
        <v>42</v>
      </c>
      <c r="O1226" s="61"/>
      <c r="P1226" s="185">
        <f t="shared" si="16"/>
        <v>0</v>
      </c>
      <c r="Q1226" s="185">
        <v>0</v>
      </c>
      <c r="R1226" s="185">
        <f t="shared" si="17"/>
        <v>0</v>
      </c>
      <c r="S1226" s="185">
        <v>0</v>
      </c>
      <c r="T1226" s="186">
        <f t="shared" si="18"/>
        <v>0</v>
      </c>
      <c r="U1226" s="35"/>
      <c r="V1226" s="35"/>
      <c r="W1226" s="35"/>
      <c r="X1226" s="35"/>
      <c r="Y1226" s="35"/>
      <c r="Z1226" s="35"/>
      <c r="AA1226" s="35"/>
      <c r="AB1226" s="35"/>
      <c r="AC1226" s="35"/>
      <c r="AD1226" s="35"/>
      <c r="AE1226" s="35"/>
      <c r="AR1226" s="187" t="s">
        <v>644</v>
      </c>
      <c r="AT1226" s="187" t="s">
        <v>526</v>
      </c>
      <c r="AU1226" s="187" t="s">
        <v>89</v>
      </c>
      <c r="AY1226" s="18" t="s">
        <v>524</v>
      </c>
      <c r="BE1226" s="105">
        <f t="shared" si="19"/>
        <v>0</v>
      </c>
      <c r="BF1226" s="105">
        <f t="shared" si="20"/>
        <v>0</v>
      </c>
      <c r="BG1226" s="105">
        <f t="shared" si="21"/>
        <v>0</v>
      </c>
      <c r="BH1226" s="105">
        <f t="shared" si="22"/>
        <v>0</v>
      </c>
      <c r="BI1226" s="105">
        <f t="shared" si="23"/>
        <v>0</v>
      </c>
      <c r="BJ1226" s="18" t="s">
        <v>89</v>
      </c>
      <c r="BK1226" s="188">
        <f t="shared" si="24"/>
        <v>0</v>
      </c>
      <c r="BL1226" s="18" t="s">
        <v>644</v>
      </c>
      <c r="BM1226" s="187" t="s">
        <v>7374</v>
      </c>
    </row>
    <row r="1227" spans="1:65" s="2" customFormat="1" ht="21.75" customHeight="1">
      <c r="A1227" s="35"/>
      <c r="B1227" s="144"/>
      <c r="C1227" s="176" t="s">
        <v>2841</v>
      </c>
      <c r="D1227" s="176" t="s">
        <v>526</v>
      </c>
      <c r="E1227" s="177" t="s">
        <v>7375</v>
      </c>
      <c r="F1227" s="178" t="s">
        <v>7376</v>
      </c>
      <c r="G1227" s="179" t="s">
        <v>879</v>
      </c>
      <c r="H1227" s="180">
        <v>1</v>
      </c>
      <c r="I1227" s="181"/>
      <c r="J1227" s="180">
        <f t="shared" si="15"/>
        <v>0</v>
      </c>
      <c r="K1227" s="182"/>
      <c r="L1227" s="36"/>
      <c r="M1227" s="183" t="s">
        <v>1</v>
      </c>
      <c r="N1227" s="184" t="s">
        <v>42</v>
      </c>
      <c r="O1227" s="61"/>
      <c r="P1227" s="185">
        <f t="shared" si="16"/>
        <v>0</v>
      </c>
      <c r="Q1227" s="185">
        <v>0</v>
      </c>
      <c r="R1227" s="185">
        <f t="shared" si="17"/>
        <v>0</v>
      </c>
      <c r="S1227" s="185">
        <v>0</v>
      </c>
      <c r="T1227" s="186">
        <f t="shared" si="18"/>
        <v>0</v>
      </c>
      <c r="U1227" s="35"/>
      <c r="V1227" s="35"/>
      <c r="W1227" s="35"/>
      <c r="X1227" s="35"/>
      <c r="Y1227" s="35"/>
      <c r="Z1227" s="35"/>
      <c r="AA1227" s="35"/>
      <c r="AB1227" s="35"/>
      <c r="AC1227" s="35"/>
      <c r="AD1227" s="35"/>
      <c r="AE1227" s="35"/>
      <c r="AR1227" s="187" t="s">
        <v>644</v>
      </c>
      <c r="AT1227" s="187" t="s">
        <v>526</v>
      </c>
      <c r="AU1227" s="187" t="s">
        <v>89</v>
      </c>
      <c r="AY1227" s="18" t="s">
        <v>524</v>
      </c>
      <c r="BE1227" s="105">
        <f t="shared" si="19"/>
        <v>0</v>
      </c>
      <c r="BF1227" s="105">
        <f t="shared" si="20"/>
        <v>0</v>
      </c>
      <c r="BG1227" s="105">
        <f t="shared" si="21"/>
        <v>0</v>
      </c>
      <c r="BH1227" s="105">
        <f t="shared" si="22"/>
        <v>0</v>
      </c>
      <c r="BI1227" s="105">
        <f t="shared" si="23"/>
        <v>0</v>
      </c>
      <c r="BJ1227" s="18" t="s">
        <v>89</v>
      </c>
      <c r="BK1227" s="188">
        <f t="shared" si="24"/>
        <v>0</v>
      </c>
      <c r="BL1227" s="18" t="s">
        <v>644</v>
      </c>
      <c r="BM1227" s="187" t="s">
        <v>7377</v>
      </c>
    </row>
    <row r="1228" spans="1:65" s="2" customFormat="1" ht="16.5" customHeight="1">
      <c r="A1228" s="35"/>
      <c r="B1228" s="144"/>
      <c r="C1228" s="221" t="s">
        <v>2845</v>
      </c>
      <c r="D1228" s="221" t="s">
        <v>697</v>
      </c>
      <c r="E1228" s="222" t="s">
        <v>7378</v>
      </c>
      <c r="F1228" s="223" t="s">
        <v>7379</v>
      </c>
      <c r="G1228" s="224" t="s">
        <v>879</v>
      </c>
      <c r="H1228" s="225">
        <v>6</v>
      </c>
      <c r="I1228" s="226"/>
      <c r="J1228" s="225">
        <f t="shared" si="15"/>
        <v>0</v>
      </c>
      <c r="K1228" s="227"/>
      <c r="L1228" s="228"/>
      <c r="M1228" s="229" t="s">
        <v>1</v>
      </c>
      <c r="N1228" s="230" t="s">
        <v>42</v>
      </c>
      <c r="O1228" s="61"/>
      <c r="P1228" s="185">
        <f t="shared" si="16"/>
        <v>0</v>
      </c>
      <c r="Q1228" s="185">
        <v>1.4500000000000001E-2</v>
      </c>
      <c r="R1228" s="185">
        <f t="shared" si="17"/>
        <v>8.7000000000000008E-2</v>
      </c>
      <c r="S1228" s="185">
        <v>0</v>
      </c>
      <c r="T1228" s="186">
        <f t="shared" si="18"/>
        <v>0</v>
      </c>
      <c r="U1228" s="35"/>
      <c r="V1228" s="35"/>
      <c r="W1228" s="35"/>
      <c r="X1228" s="35"/>
      <c r="Y1228" s="35"/>
      <c r="Z1228" s="35"/>
      <c r="AA1228" s="35"/>
      <c r="AB1228" s="35"/>
      <c r="AC1228" s="35"/>
      <c r="AD1228" s="35"/>
      <c r="AE1228" s="35"/>
      <c r="AR1228" s="187" t="s">
        <v>732</v>
      </c>
      <c r="AT1228" s="187" t="s">
        <v>697</v>
      </c>
      <c r="AU1228" s="187" t="s">
        <v>89</v>
      </c>
      <c r="AY1228" s="18" t="s">
        <v>524</v>
      </c>
      <c r="BE1228" s="105">
        <f t="shared" si="19"/>
        <v>0</v>
      </c>
      <c r="BF1228" s="105">
        <f t="shared" si="20"/>
        <v>0</v>
      </c>
      <c r="BG1228" s="105">
        <f t="shared" si="21"/>
        <v>0</v>
      </c>
      <c r="BH1228" s="105">
        <f t="shared" si="22"/>
        <v>0</v>
      </c>
      <c r="BI1228" s="105">
        <f t="shared" si="23"/>
        <v>0</v>
      </c>
      <c r="BJ1228" s="18" t="s">
        <v>89</v>
      </c>
      <c r="BK1228" s="188">
        <f t="shared" si="24"/>
        <v>0</v>
      </c>
      <c r="BL1228" s="18" t="s">
        <v>644</v>
      </c>
      <c r="BM1228" s="187" t="s">
        <v>7380</v>
      </c>
    </row>
    <row r="1229" spans="1:65" s="2" customFormat="1" ht="16.5" customHeight="1">
      <c r="A1229" s="35"/>
      <c r="B1229" s="144"/>
      <c r="C1229" s="221" t="s">
        <v>2850</v>
      </c>
      <c r="D1229" s="221" t="s">
        <v>697</v>
      </c>
      <c r="E1229" s="222" t="s">
        <v>7381</v>
      </c>
      <c r="F1229" s="223" t="s">
        <v>7382</v>
      </c>
      <c r="G1229" s="224" t="s">
        <v>879</v>
      </c>
      <c r="H1229" s="225">
        <v>12</v>
      </c>
      <c r="I1229" s="226"/>
      <c r="J1229" s="225">
        <f t="shared" si="15"/>
        <v>0</v>
      </c>
      <c r="K1229" s="227"/>
      <c r="L1229" s="228"/>
      <c r="M1229" s="229" t="s">
        <v>1</v>
      </c>
      <c r="N1229" s="230" t="s">
        <v>42</v>
      </c>
      <c r="O1229" s="61"/>
      <c r="P1229" s="185">
        <f t="shared" si="16"/>
        <v>0</v>
      </c>
      <c r="Q1229" s="185">
        <v>1.4500000000000001E-2</v>
      </c>
      <c r="R1229" s="185">
        <f t="shared" si="17"/>
        <v>0.17400000000000002</v>
      </c>
      <c r="S1229" s="185">
        <v>0</v>
      </c>
      <c r="T1229" s="186">
        <f t="shared" si="18"/>
        <v>0</v>
      </c>
      <c r="U1229" s="35"/>
      <c r="V1229" s="35"/>
      <c r="W1229" s="35"/>
      <c r="X1229" s="35"/>
      <c r="Y1229" s="35"/>
      <c r="Z1229" s="35"/>
      <c r="AA1229" s="35"/>
      <c r="AB1229" s="35"/>
      <c r="AC1229" s="35"/>
      <c r="AD1229" s="35"/>
      <c r="AE1229" s="35"/>
      <c r="AR1229" s="187" t="s">
        <v>732</v>
      </c>
      <c r="AT1229" s="187" t="s">
        <v>697</v>
      </c>
      <c r="AU1229" s="187" t="s">
        <v>89</v>
      </c>
      <c r="AY1229" s="18" t="s">
        <v>524</v>
      </c>
      <c r="BE1229" s="105">
        <f t="shared" si="19"/>
        <v>0</v>
      </c>
      <c r="BF1229" s="105">
        <f t="shared" si="20"/>
        <v>0</v>
      </c>
      <c r="BG1229" s="105">
        <f t="shared" si="21"/>
        <v>0</v>
      </c>
      <c r="BH1229" s="105">
        <f t="shared" si="22"/>
        <v>0</v>
      </c>
      <c r="BI1229" s="105">
        <f t="shared" si="23"/>
        <v>0</v>
      </c>
      <c r="BJ1229" s="18" t="s">
        <v>89</v>
      </c>
      <c r="BK1229" s="188">
        <f t="shared" si="24"/>
        <v>0</v>
      </c>
      <c r="BL1229" s="18" t="s">
        <v>644</v>
      </c>
      <c r="BM1229" s="187" t="s">
        <v>7383</v>
      </c>
    </row>
    <row r="1230" spans="1:65" s="2" customFormat="1" ht="21.75" customHeight="1">
      <c r="A1230" s="35"/>
      <c r="B1230" s="144"/>
      <c r="C1230" s="221" t="s">
        <v>2854</v>
      </c>
      <c r="D1230" s="221" t="s">
        <v>697</v>
      </c>
      <c r="E1230" s="222" t="s">
        <v>7384</v>
      </c>
      <c r="F1230" s="223" t="s">
        <v>7385</v>
      </c>
      <c r="G1230" s="224" t="s">
        <v>879</v>
      </c>
      <c r="H1230" s="225">
        <v>12</v>
      </c>
      <c r="I1230" s="226"/>
      <c r="J1230" s="225">
        <f t="shared" si="15"/>
        <v>0</v>
      </c>
      <c r="K1230" s="227"/>
      <c r="L1230" s="228"/>
      <c r="M1230" s="229" t="s">
        <v>1</v>
      </c>
      <c r="N1230" s="230" t="s">
        <v>42</v>
      </c>
      <c r="O1230" s="61"/>
      <c r="P1230" s="185">
        <f t="shared" si="16"/>
        <v>0</v>
      </c>
      <c r="Q1230" s="185">
        <v>1.4500000000000001E-2</v>
      </c>
      <c r="R1230" s="185">
        <f t="shared" si="17"/>
        <v>0.17400000000000002</v>
      </c>
      <c r="S1230" s="185">
        <v>0</v>
      </c>
      <c r="T1230" s="186">
        <f t="shared" si="18"/>
        <v>0</v>
      </c>
      <c r="U1230" s="35"/>
      <c r="V1230" s="35"/>
      <c r="W1230" s="35"/>
      <c r="X1230" s="35"/>
      <c r="Y1230" s="35"/>
      <c r="Z1230" s="35"/>
      <c r="AA1230" s="35"/>
      <c r="AB1230" s="35"/>
      <c r="AC1230" s="35"/>
      <c r="AD1230" s="35"/>
      <c r="AE1230" s="35"/>
      <c r="AR1230" s="187" t="s">
        <v>732</v>
      </c>
      <c r="AT1230" s="187" t="s">
        <v>697</v>
      </c>
      <c r="AU1230" s="187" t="s">
        <v>89</v>
      </c>
      <c r="AY1230" s="18" t="s">
        <v>524</v>
      </c>
      <c r="BE1230" s="105">
        <f t="shared" si="19"/>
        <v>0</v>
      </c>
      <c r="BF1230" s="105">
        <f t="shared" si="20"/>
        <v>0</v>
      </c>
      <c r="BG1230" s="105">
        <f t="shared" si="21"/>
        <v>0</v>
      </c>
      <c r="BH1230" s="105">
        <f t="shared" si="22"/>
        <v>0</v>
      </c>
      <c r="BI1230" s="105">
        <f t="shared" si="23"/>
        <v>0</v>
      </c>
      <c r="BJ1230" s="18" t="s">
        <v>89</v>
      </c>
      <c r="BK1230" s="188">
        <f t="shared" si="24"/>
        <v>0</v>
      </c>
      <c r="BL1230" s="18" t="s">
        <v>644</v>
      </c>
      <c r="BM1230" s="187" t="s">
        <v>7386</v>
      </c>
    </row>
    <row r="1231" spans="1:65" s="2" customFormat="1" ht="33" customHeight="1">
      <c r="A1231" s="35"/>
      <c r="B1231" s="144"/>
      <c r="C1231" s="176" t="s">
        <v>2859</v>
      </c>
      <c r="D1231" s="176" t="s">
        <v>526</v>
      </c>
      <c r="E1231" s="177" t="s">
        <v>7387</v>
      </c>
      <c r="F1231" s="178" t="s">
        <v>7388</v>
      </c>
      <c r="G1231" s="179" t="s">
        <v>879</v>
      </c>
      <c r="H1231" s="180">
        <v>2</v>
      </c>
      <c r="I1231" s="181"/>
      <c r="J1231" s="180">
        <f t="shared" si="15"/>
        <v>0</v>
      </c>
      <c r="K1231" s="182"/>
      <c r="L1231" s="36"/>
      <c r="M1231" s="183" t="s">
        <v>1</v>
      </c>
      <c r="N1231" s="184" t="s">
        <v>42</v>
      </c>
      <c r="O1231" s="61"/>
      <c r="P1231" s="185">
        <f t="shared" si="16"/>
        <v>0</v>
      </c>
      <c r="Q1231" s="185">
        <v>0</v>
      </c>
      <c r="R1231" s="185">
        <f t="shared" si="17"/>
        <v>0</v>
      </c>
      <c r="S1231" s="185">
        <v>0</v>
      </c>
      <c r="T1231" s="186">
        <f t="shared" si="18"/>
        <v>0</v>
      </c>
      <c r="U1231" s="35"/>
      <c r="V1231" s="35"/>
      <c r="W1231" s="35"/>
      <c r="X1231" s="35"/>
      <c r="Y1231" s="35"/>
      <c r="Z1231" s="35"/>
      <c r="AA1231" s="35"/>
      <c r="AB1231" s="35"/>
      <c r="AC1231" s="35"/>
      <c r="AD1231" s="35"/>
      <c r="AE1231" s="35"/>
      <c r="AR1231" s="187" t="s">
        <v>644</v>
      </c>
      <c r="AT1231" s="187" t="s">
        <v>526</v>
      </c>
      <c r="AU1231" s="187" t="s">
        <v>89</v>
      </c>
      <c r="AY1231" s="18" t="s">
        <v>524</v>
      </c>
      <c r="BE1231" s="105">
        <f t="shared" si="19"/>
        <v>0</v>
      </c>
      <c r="BF1231" s="105">
        <f t="shared" si="20"/>
        <v>0</v>
      </c>
      <c r="BG1231" s="105">
        <f t="shared" si="21"/>
        <v>0</v>
      </c>
      <c r="BH1231" s="105">
        <f t="shared" si="22"/>
        <v>0</v>
      </c>
      <c r="BI1231" s="105">
        <f t="shared" si="23"/>
        <v>0</v>
      </c>
      <c r="BJ1231" s="18" t="s">
        <v>89</v>
      </c>
      <c r="BK1231" s="188">
        <f t="shared" si="24"/>
        <v>0</v>
      </c>
      <c r="BL1231" s="18" t="s">
        <v>644</v>
      </c>
      <c r="BM1231" s="187" t="s">
        <v>7389</v>
      </c>
    </row>
    <row r="1232" spans="1:65" s="2" customFormat="1" ht="44.25" customHeight="1">
      <c r="A1232" s="35"/>
      <c r="B1232" s="144"/>
      <c r="C1232" s="221" t="s">
        <v>2863</v>
      </c>
      <c r="D1232" s="221" t="s">
        <v>697</v>
      </c>
      <c r="E1232" s="222" t="s">
        <v>7390</v>
      </c>
      <c r="F1232" s="223" t="s">
        <v>7391</v>
      </c>
      <c r="G1232" s="224" t="s">
        <v>879</v>
      </c>
      <c r="H1232" s="225">
        <v>2</v>
      </c>
      <c r="I1232" s="226"/>
      <c r="J1232" s="225">
        <f t="shared" si="15"/>
        <v>0</v>
      </c>
      <c r="K1232" s="227"/>
      <c r="L1232" s="228"/>
      <c r="M1232" s="229" t="s">
        <v>1</v>
      </c>
      <c r="N1232" s="230" t="s">
        <v>42</v>
      </c>
      <c r="O1232" s="61"/>
      <c r="P1232" s="185">
        <f t="shared" si="16"/>
        <v>0</v>
      </c>
      <c r="Q1232" s="185">
        <v>1.4500000000000001E-2</v>
      </c>
      <c r="R1232" s="185">
        <f t="shared" si="17"/>
        <v>2.9000000000000001E-2</v>
      </c>
      <c r="S1232" s="185">
        <v>0</v>
      </c>
      <c r="T1232" s="186">
        <f t="shared" si="18"/>
        <v>0</v>
      </c>
      <c r="U1232" s="35"/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  <c r="AR1232" s="187" t="s">
        <v>732</v>
      </c>
      <c r="AT1232" s="187" t="s">
        <v>697</v>
      </c>
      <c r="AU1232" s="187" t="s">
        <v>89</v>
      </c>
      <c r="AY1232" s="18" t="s">
        <v>524</v>
      </c>
      <c r="BE1232" s="105">
        <f t="shared" si="19"/>
        <v>0</v>
      </c>
      <c r="BF1232" s="105">
        <f t="shared" si="20"/>
        <v>0</v>
      </c>
      <c r="BG1232" s="105">
        <f t="shared" si="21"/>
        <v>0</v>
      </c>
      <c r="BH1232" s="105">
        <f t="shared" si="22"/>
        <v>0</v>
      </c>
      <c r="BI1232" s="105">
        <f t="shared" si="23"/>
        <v>0</v>
      </c>
      <c r="BJ1232" s="18" t="s">
        <v>89</v>
      </c>
      <c r="BK1232" s="188">
        <f t="shared" si="24"/>
        <v>0</v>
      </c>
      <c r="BL1232" s="18" t="s">
        <v>644</v>
      </c>
      <c r="BM1232" s="187" t="s">
        <v>7392</v>
      </c>
    </row>
    <row r="1233" spans="1:65" s="2" customFormat="1" ht="66.75" customHeight="1">
      <c r="A1233" s="35"/>
      <c r="B1233" s="144"/>
      <c r="C1233" s="221" t="s">
        <v>2867</v>
      </c>
      <c r="D1233" s="221" t="s">
        <v>697</v>
      </c>
      <c r="E1233" s="222" t="s">
        <v>7393</v>
      </c>
      <c r="F1233" s="223" t="s">
        <v>7394</v>
      </c>
      <c r="G1233" s="224" t="s">
        <v>879</v>
      </c>
      <c r="H1233" s="225">
        <v>2</v>
      </c>
      <c r="I1233" s="226"/>
      <c r="J1233" s="225">
        <f t="shared" si="15"/>
        <v>0</v>
      </c>
      <c r="K1233" s="227"/>
      <c r="L1233" s="228"/>
      <c r="M1233" s="229" t="s">
        <v>1</v>
      </c>
      <c r="N1233" s="230" t="s">
        <v>42</v>
      </c>
      <c r="O1233" s="61"/>
      <c r="P1233" s="185">
        <f t="shared" si="16"/>
        <v>0</v>
      </c>
      <c r="Q1233" s="185">
        <v>1.4500000000000001E-2</v>
      </c>
      <c r="R1233" s="185">
        <f t="shared" si="17"/>
        <v>2.9000000000000001E-2</v>
      </c>
      <c r="S1233" s="185">
        <v>0</v>
      </c>
      <c r="T1233" s="186">
        <f t="shared" si="18"/>
        <v>0</v>
      </c>
      <c r="U1233" s="35"/>
      <c r="V1233" s="35"/>
      <c r="W1233" s="35"/>
      <c r="X1233" s="35"/>
      <c r="Y1233" s="35"/>
      <c r="Z1233" s="35"/>
      <c r="AA1233" s="35"/>
      <c r="AB1233" s="35"/>
      <c r="AC1233" s="35"/>
      <c r="AD1233" s="35"/>
      <c r="AE1233" s="35"/>
      <c r="AR1233" s="187" t="s">
        <v>732</v>
      </c>
      <c r="AT1233" s="187" t="s">
        <v>697</v>
      </c>
      <c r="AU1233" s="187" t="s">
        <v>89</v>
      </c>
      <c r="AY1233" s="18" t="s">
        <v>524</v>
      </c>
      <c r="BE1233" s="105">
        <f t="shared" si="19"/>
        <v>0</v>
      </c>
      <c r="BF1233" s="105">
        <f t="shared" si="20"/>
        <v>0</v>
      </c>
      <c r="BG1233" s="105">
        <f t="shared" si="21"/>
        <v>0</v>
      </c>
      <c r="BH1233" s="105">
        <f t="shared" si="22"/>
        <v>0</v>
      </c>
      <c r="BI1233" s="105">
        <f t="shared" si="23"/>
        <v>0</v>
      </c>
      <c r="BJ1233" s="18" t="s">
        <v>89</v>
      </c>
      <c r="BK1233" s="188">
        <f t="shared" si="24"/>
        <v>0</v>
      </c>
      <c r="BL1233" s="18" t="s">
        <v>644</v>
      </c>
      <c r="BM1233" s="187" t="s">
        <v>7395</v>
      </c>
    </row>
    <row r="1234" spans="1:65" s="2" customFormat="1" ht="44.25" customHeight="1">
      <c r="A1234" s="35"/>
      <c r="B1234" s="144"/>
      <c r="C1234" s="221" t="s">
        <v>2874</v>
      </c>
      <c r="D1234" s="221" t="s">
        <v>697</v>
      </c>
      <c r="E1234" s="222" t="s">
        <v>7396</v>
      </c>
      <c r="F1234" s="223" t="s">
        <v>7397</v>
      </c>
      <c r="G1234" s="224" t="s">
        <v>879</v>
      </c>
      <c r="H1234" s="225">
        <v>2</v>
      </c>
      <c r="I1234" s="226"/>
      <c r="J1234" s="225">
        <f t="shared" si="15"/>
        <v>0</v>
      </c>
      <c r="K1234" s="227"/>
      <c r="L1234" s="228"/>
      <c r="M1234" s="229" t="s">
        <v>1</v>
      </c>
      <c r="N1234" s="230" t="s">
        <v>42</v>
      </c>
      <c r="O1234" s="61"/>
      <c r="P1234" s="185">
        <f t="shared" si="16"/>
        <v>0</v>
      </c>
      <c r="Q1234" s="185">
        <v>1.4500000000000001E-2</v>
      </c>
      <c r="R1234" s="185">
        <f t="shared" si="17"/>
        <v>2.9000000000000001E-2</v>
      </c>
      <c r="S1234" s="185">
        <v>0</v>
      </c>
      <c r="T1234" s="186">
        <f t="shared" si="18"/>
        <v>0</v>
      </c>
      <c r="U1234" s="35"/>
      <c r="V1234" s="35"/>
      <c r="W1234" s="35"/>
      <c r="X1234" s="35"/>
      <c r="Y1234" s="35"/>
      <c r="Z1234" s="35"/>
      <c r="AA1234" s="35"/>
      <c r="AB1234" s="35"/>
      <c r="AC1234" s="35"/>
      <c r="AD1234" s="35"/>
      <c r="AE1234" s="35"/>
      <c r="AR1234" s="187" t="s">
        <v>732</v>
      </c>
      <c r="AT1234" s="187" t="s">
        <v>697</v>
      </c>
      <c r="AU1234" s="187" t="s">
        <v>89</v>
      </c>
      <c r="AY1234" s="18" t="s">
        <v>524</v>
      </c>
      <c r="BE1234" s="105">
        <f t="shared" si="19"/>
        <v>0</v>
      </c>
      <c r="BF1234" s="105">
        <f t="shared" si="20"/>
        <v>0</v>
      </c>
      <c r="BG1234" s="105">
        <f t="shared" si="21"/>
        <v>0</v>
      </c>
      <c r="BH1234" s="105">
        <f t="shared" si="22"/>
        <v>0</v>
      </c>
      <c r="BI1234" s="105">
        <f t="shared" si="23"/>
        <v>0</v>
      </c>
      <c r="BJ1234" s="18" t="s">
        <v>89</v>
      </c>
      <c r="BK1234" s="188">
        <f t="shared" si="24"/>
        <v>0</v>
      </c>
      <c r="BL1234" s="18" t="s">
        <v>644</v>
      </c>
      <c r="BM1234" s="187" t="s">
        <v>7398</v>
      </c>
    </row>
    <row r="1235" spans="1:65" s="2" customFormat="1" ht="21.75" customHeight="1">
      <c r="A1235" s="35"/>
      <c r="B1235" s="144"/>
      <c r="C1235" s="221" t="s">
        <v>2882</v>
      </c>
      <c r="D1235" s="221" t="s">
        <v>697</v>
      </c>
      <c r="E1235" s="222" t="s">
        <v>7399</v>
      </c>
      <c r="F1235" s="223" t="s">
        <v>7400</v>
      </c>
      <c r="G1235" s="224" t="s">
        <v>879</v>
      </c>
      <c r="H1235" s="225">
        <v>2</v>
      </c>
      <c r="I1235" s="226"/>
      <c r="J1235" s="225">
        <f t="shared" si="15"/>
        <v>0</v>
      </c>
      <c r="K1235" s="227"/>
      <c r="L1235" s="228"/>
      <c r="M1235" s="229" t="s">
        <v>1</v>
      </c>
      <c r="N1235" s="230" t="s">
        <v>42</v>
      </c>
      <c r="O1235" s="61"/>
      <c r="P1235" s="185">
        <f t="shared" si="16"/>
        <v>0</v>
      </c>
      <c r="Q1235" s="185">
        <v>1.4500000000000001E-2</v>
      </c>
      <c r="R1235" s="185">
        <f t="shared" si="17"/>
        <v>2.9000000000000001E-2</v>
      </c>
      <c r="S1235" s="185">
        <v>0</v>
      </c>
      <c r="T1235" s="186">
        <f t="shared" si="18"/>
        <v>0</v>
      </c>
      <c r="U1235" s="35"/>
      <c r="V1235" s="35"/>
      <c r="W1235" s="35"/>
      <c r="X1235" s="35"/>
      <c r="Y1235" s="35"/>
      <c r="Z1235" s="35"/>
      <c r="AA1235" s="35"/>
      <c r="AB1235" s="35"/>
      <c r="AC1235" s="35"/>
      <c r="AD1235" s="35"/>
      <c r="AE1235" s="35"/>
      <c r="AR1235" s="187" t="s">
        <v>732</v>
      </c>
      <c r="AT1235" s="187" t="s">
        <v>697</v>
      </c>
      <c r="AU1235" s="187" t="s">
        <v>89</v>
      </c>
      <c r="AY1235" s="18" t="s">
        <v>524</v>
      </c>
      <c r="BE1235" s="105">
        <f t="shared" si="19"/>
        <v>0</v>
      </c>
      <c r="BF1235" s="105">
        <f t="shared" si="20"/>
        <v>0</v>
      </c>
      <c r="BG1235" s="105">
        <f t="shared" si="21"/>
        <v>0</v>
      </c>
      <c r="BH1235" s="105">
        <f t="shared" si="22"/>
        <v>0</v>
      </c>
      <c r="BI1235" s="105">
        <f t="shared" si="23"/>
        <v>0</v>
      </c>
      <c r="BJ1235" s="18" t="s">
        <v>89</v>
      </c>
      <c r="BK1235" s="188">
        <f t="shared" si="24"/>
        <v>0</v>
      </c>
      <c r="BL1235" s="18" t="s">
        <v>644</v>
      </c>
      <c r="BM1235" s="187" t="s">
        <v>7401</v>
      </c>
    </row>
    <row r="1236" spans="1:65" s="2" customFormat="1" ht="21.75" customHeight="1">
      <c r="A1236" s="35"/>
      <c r="B1236" s="144"/>
      <c r="C1236" s="221" t="s">
        <v>2888</v>
      </c>
      <c r="D1236" s="221" t="s">
        <v>697</v>
      </c>
      <c r="E1236" s="222" t="s">
        <v>7402</v>
      </c>
      <c r="F1236" s="223" t="s">
        <v>7403</v>
      </c>
      <c r="G1236" s="224" t="s">
        <v>879</v>
      </c>
      <c r="H1236" s="225">
        <v>2</v>
      </c>
      <c r="I1236" s="226"/>
      <c r="J1236" s="225">
        <f t="shared" si="15"/>
        <v>0</v>
      </c>
      <c r="K1236" s="227"/>
      <c r="L1236" s="228"/>
      <c r="M1236" s="229" t="s">
        <v>1</v>
      </c>
      <c r="N1236" s="230" t="s">
        <v>42</v>
      </c>
      <c r="O1236" s="61"/>
      <c r="P1236" s="185">
        <f t="shared" si="16"/>
        <v>0</v>
      </c>
      <c r="Q1236" s="185">
        <v>1.4500000000000001E-2</v>
      </c>
      <c r="R1236" s="185">
        <f t="shared" si="17"/>
        <v>2.9000000000000001E-2</v>
      </c>
      <c r="S1236" s="185">
        <v>0</v>
      </c>
      <c r="T1236" s="186">
        <f t="shared" si="18"/>
        <v>0</v>
      </c>
      <c r="U1236" s="35"/>
      <c r="V1236" s="35"/>
      <c r="W1236" s="35"/>
      <c r="X1236" s="35"/>
      <c r="Y1236" s="35"/>
      <c r="Z1236" s="35"/>
      <c r="AA1236" s="35"/>
      <c r="AB1236" s="35"/>
      <c r="AC1236" s="35"/>
      <c r="AD1236" s="35"/>
      <c r="AE1236" s="35"/>
      <c r="AR1236" s="187" t="s">
        <v>732</v>
      </c>
      <c r="AT1236" s="187" t="s">
        <v>697</v>
      </c>
      <c r="AU1236" s="187" t="s">
        <v>89</v>
      </c>
      <c r="AY1236" s="18" t="s">
        <v>524</v>
      </c>
      <c r="BE1236" s="105">
        <f t="shared" si="19"/>
        <v>0</v>
      </c>
      <c r="BF1236" s="105">
        <f t="shared" si="20"/>
        <v>0</v>
      </c>
      <c r="BG1236" s="105">
        <f t="shared" si="21"/>
        <v>0</v>
      </c>
      <c r="BH1236" s="105">
        <f t="shared" si="22"/>
        <v>0</v>
      </c>
      <c r="BI1236" s="105">
        <f t="shared" si="23"/>
        <v>0</v>
      </c>
      <c r="BJ1236" s="18" t="s">
        <v>89</v>
      </c>
      <c r="BK1236" s="188">
        <f t="shared" si="24"/>
        <v>0</v>
      </c>
      <c r="BL1236" s="18" t="s">
        <v>644</v>
      </c>
      <c r="BM1236" s="187" t="s">
        <v>7404</v>
      </c>
    </row>
    <row r="1237" spans="1:65" s="2" customFormat="1" ht="21.75" customHeight="1">
      <c r="A1237" s="35"/>
      <c r="B1237" s="144"/>
      <c r="C1237" s="221" t="s">
        <v>2892</v>
      </c>
      <c r="D1237" s="221" t="s">
        <v>697</v>
      </c>
      <c r="E1237" s="222" t="s">
        <v>7405</v>
      </c>
      <c r="F1237" s="223" t="s">
        <v>7406</v>
      </c>
      <c r="G1237" s="224" t="s">
        <v>879</v>
      </c>
      <c r="H1237" s="225">
        <v>2</v>
      </c>
      <c r="I1237" s="226"/>
      <c r="J1237" s="225">
        <f t="shared" si="15"/>
        <v>0</v>
      </c>
      <c r="K1237" s="227"/>
      <c r="L1237" s="228"/>
      <c r="M1237" s="229" t="s">
        <v>1</v>
      </c>
      <c r="N1237" s="230" t="s">
        <v>42</v>
      </c>
      <c r="O1237" s="61"/>
      <c r="P1237" s="185">
        <f t="shared" si="16"/>
        <v>0</v>
      </c>
      <c r="Q1237" s="185">
        <v>1.4500000000000001E-2</v>
      </c>
      <c r="R1237" s="185">
        <f t="shared" si="17"/>
        <v>2.9000000000000001E-2</v>
      </c>
      <c r="S1237" s="185">
        <v>0</v>
      </c>
      <c r="T1237" s="186">
        <f t="shared" si="18"/>
        <v>0</v>
      </c>
      <c r="U1237" s="35"/>
      <c r="V1237" s="35"/>
      <c r="W1237" s="35"/>
      <c r="X1237" s="35"/>
      <c r="Y1237" s="35"/>
      <c r="Z1237" s="35"/>
      <c r="AA1237" s="35"/>
      <c r="AB1237" s="35"/>
      <c r="AC1237" s="35"/>
      <c r="AD1237" s="35"/>
      <c r="AE1237" s="35"/>
      <c r="AR1237" s="187" t="s">
        <v>732</v>
      </c>
      <c r="AT1237" s="187" t="s">
        <v>697</v>
      </c>
      <c r="AU1237" s="187" t="s">
        <v>89</v>
      </c>
      <c r="AY1237" s="18" t="s">
        <v>524</v>
      </c>
      <c r="BE1237" s="105">
        <f t="shared" si="19"/>
        <v>0</v>
      </c>
      <c r="BF1237" s="105">
        <f t="shared" si="20"/>
        <v>0</v>
      </c>
      <c r="BG1237" s="105">
        <f t="shared" si="21"/>
        <v>0</v>
      </c>
      <c r="BH1237" s="105">
        <f t="shared" si="22"/>
        <v>0</v>
      </c>
      <c r="BI1237" s="105">
        <f t="shared" si="23"/>
        <v>0</v>
      </c>
      <c r="BJ1237" s="18" t="s">
        <v>89</v>
      </c>
      <c r="BK1237" s="188">
        <f t="shared" si="24"/>
        <v>0</v>
      </c>
      <c r="BL1237" s="18" t="s">
        <v>644</v>
      </c>
      <c r="BM1237" s="187" t="s">
        <v>7407</v>
      </c>
    </row>
    <row r="1238" spans="1:65" s="2" customFormat="1" ht="21.75" customHeight="1">
      <c r="A1238" s="35"/>
      <c r="B1238" s="144"/>
      <c r="C1238" s="176" t="s">
        <v>2897</v>
      </c>
      <c r="D1238" s="176" t="s">
        <v>526</v>
      </c>
      <c r="E1238" s="177" t="s">
        <v>7408</v>
      </c>
      <c r="F1238" s="178" t="s">
        <v>7409</v>
      </c>
      <c r="G1238" s="179" t="s">
        <v>879</v>
      </c>
      <c r="H1238" s="180">
        <v>4</v>
      </c>
      <c r="I1238" s="181"/>
      <c r="J1238" s="180">
        <f t="shared" si="15"/>
        <v>0</v>
      </c>
      <c r="K1238" s="182"/>
      <c r="L1238" s="36"/>
      <c r="M1238" s="183" t="s">
        <v>1</v>
      </c>
      <c r="N1238" s="184" t="s">
        <v>42</v>
      </c>
      <c r="O1238" s="61"/>
      <c r="P1238" s="185">
        <f t="shared" si="16"/>
        <v>0</v>
      </c>
      <c r="Q1238" s="185">
        <v>0</v>
      </c>
      <c r="R1238" s="185">
        <f t="shared" si="17"/>
        <v>0</v>
      </c>
      <c r="S1238" s="185">
        <v>0</v>
      </c>
      <c r="T1238" s="186">
        <f t="shared" si="18"/>
        <v>0</v>
      </c>
      <c r="U1238" s="35"/>
      <c r="V1238" s="35"/>
      <c r="W1238" s="35"/>
      <c r="X1238" s="35"/>
      <c r="Y1238" s="35"/>
      <c r="Z1238" s="35"/>
      <c r="AA1238" s="35"/>
      <c r="AB1238" s="35"/>
      <c r="AC1238" s="35"/>
      <c r="AD1238" s="35"/>
      <c r="AE1238" s="35"/>
      <c r="AR1238" s="187" t="s">
        <v>644</v>
      </c>
      <c r="AT1238" s="187" t="s">
        <v>526</v>
      </c>
      <c r="AU1238" s="187" t="s">
        <v>89</v>
      </c>
      <c r="AY1238" s="18" t="s">
        <v>524</v>
      </c>
      <c r="BE1238" s="105">
        <f t="shared" si="19"/>
        <v>0</v>
      </c>
      <c r="BF1238" s="105">
        <f t="shared" si="20"/>
        <v>0</v>
      </c>
      <c r="BG1238" s="105">
        <f t="shared" si="21"/>
        <v>0</v>
      </c>
      <c r="BH1238" s="105">
        <f t="shared" si="22"/>
        <v>0</v>
      </c>
      <c r="BI1238" s="105">
        <f t="shared" si="23"/>
        <v>0</v>
      </c>
      <c r="BJ1238" s="18" t="s">
        <v>89</v>
      </c>
      <c r="BK1238" s="188">
        <f t="shared" si="24"/>
        <v>0</v>
      </c>
      <c r="BL1238" s="18" t="s">
        <v>644</v>
      </c>
      <c r="BM1238" s="187" t="s">
        <v>7410</v>
      </c>
    </row>
    <row r="1239" spans="1:65" s="2" customFormat="1" ht="33" customHeight="1">
      <c r="A1239" s="35"/>
      <c r="B1239" s="144"/>
      <c r="C1239" s="221" t="s">
        <v>2913</v>
      </c>
      <c r="D1239" s="221" t="s">
        <v>697</v>
      </c>
      <c r="E1239" s="222" t="s">
        <v>7411</v>
      </c>
      <c r="F1239" s="223" t="s">
        <v>7412</v>
      </c>
      <c r="G1239" s="224" t="s">
        <v>879</v>
      </c>
      <c r="H1239" s="225">
        <v>4</v>
      </c>
      <c r="I1239" s="226"/>
      <c r="J1239" s="225">
        <f t="shared" si="15"/>
        <v>0</v>
      </c>
      <c r="K1239" s="227"/>
      <c r="L1239" s="228"/>
      <c r="M1239" s="229" t="s">
        <v>1</v>
      </c>
      <c r="N1239" s="230" t="s">
        <v>42</v>
      </c>
      <c r="O1239" s="61"/>
      <c r="P1239" s="185">
        <f t="shared" si="16"/>
        <v>0</v>
      </c>
      <c r="Q1239" s="185">
        <v>1.4500000000000001E-2</v>
      </c>
      <c r="R1239" s="185">
        <f t="shared" si="17"/>
        <v>5.8000000000000003E-2</v>
      </c>
      <c r="S1239" s="185">
        <v>0</v>
      </c>
      <c r="T1239" s="186">
        <f t="shared" si="18"/>
        <v>0</v>
      </c>
      <c r="U1239" s="35"/>
      <c r="V1239" s="35"/>
      <c r="W1239" s="35"/>
      <c r="X1239" s="35"/>
      <c r="Y1239" s="35"/>
      <c r="Z1239" s="35"/>
      <c r="AA1239" s="35"/>
      <c r="AB1239" s="35"/>
      <c r="AC1239" s="35"/>
      <c r="AD1239" s="35"/>
      <c r="AE1239" s="35"/>
      <c r="AR1239" s="187" t="s">
        <v>732</v>
      </c>
      <c r="AT1239" s="187" t="s">
        <v>697</v>
      </c>
      <c r="AU1239" s="187" t="s">
        <v>89</v>
      </c>
      <c r="AY1239" s="18" t="s">
        <v>524</v>
      </c>
      <c r="BE1239" s="105">
        <f t="shared" si="19"/>
        <v>0</v>
      </c>
      <c r="BF1239" s="105">
        <f t="shared" si="20"/>
        <v>0</v>
      </c>
      <c r="BG1239" s="105">
        <f t="shared" si="21"/>
        <v>0</v>
      </c>
      <c r="BH1239" s="105">
        <f t="shared" si="22"/>
        <v>0</v>
      </c>
      <c r="BI1239" s="105">
        <f t="shared" si="23"/>
        <v>0</v>
      </c>
      <c r="BJ1239" s="18" t="s">
        <v>89</v>
      </c>
      <c r="BK1239" s="188">
        <f t="shared" si="24"/>
        <v>0</v>
      </c>
      <c r="BL1239" s="18" t="s">
        <v>644</v>
      </c>
      <c r="BM1239" s="187" t="s">
        <v>7413</v>
      </c>
    </row>
    <row r="1240" spans="1:65" s="2" customFormat="1" ht="21.75" customHeight="1">
      <c r="A1240" s="35"/>
      <c r="B1240" s="144"/>
      <c r="C1240" s="221" t="s">
        <v>2917</v>
      </c>
      <c r="D1240" s="221" t="s">
        <v>697</v>
      </c>
      <c r="E1240" s="222" t="s">
        <v>7414</v>
      </c>
      <c r="F1240" s="223" t="s">
        <v>7415</v>
      </c>
      <c r="G1240" s="224" t="s">
        <v>879</v>
      </c>
      <c r="H1240" s="225">
        <v>4</v>
      </c>
      <c r="I1240" s="226"/>
      <c r="J1240" s="225">
        <f t="shared" si="15"/>
        <v>0</v>
      </c>
      <c r="K1240" s="227"/>
      <c r="L1240" s="228"/>
      <c r="M1240" s="229" t="s">
        <v>1</v>
      </c>
      <c r="N1240" s="230" t="s">
        <v>42</v>
      </c>
      <c r="O1240" s="61"/>
      <c r="P1240" s="185">
        <f t="shared" si="16"/>
        <v>0</v>
      </c>
      <c r="Q1240" s="185">
        <v>1.4500000000000001E-2</v>
      </c>
      <c r="R1240" s="185">
        <f t="shared" si="17"/>
        <v>5.8000000000000003E-2</v>
      </c>
      <c r="S1240" s="185">
        <v>0</v>
      </c>
      <c r="T1240" s="186">
        <f t="shared" si="18"/>
        <v>0</v>
      </c>
      <c r="U1240" s="35"/>
      <c r="V1240" s="35"/>
      <c r="W1240" s="35"/>
      <c r="X1240" s="35"/>
      <c r="Y1240" s="35"/>
      <c r="Z1240" s="35"/>
      <c r="AA1240" s="35"/>
      <c r="AB1240" s="35"/>
      <c r="AC1240" s="35"/>
      <c r="AD1240" s="35"/>
      <c r="AE1240" s="35"/>
      <c r="AR1240" s="187" t="s">
        <v>732</v>
      </c>
      <c r="AT1240" s="187" t="s">
        <v>697</v>
      </c>
      <c r="AU1240" s="187" t="s">
        <v>89</v>
      </c>
      <c r="AY1240" s="18" t="s">
        <v>524</v>
      </c>
      <c r="BE1240" s="105">
        <f t="shared" si="19"/>
        <v>0</v>
      </c>
      <c r="BF1240" s="105">
        <f t="shared" si="20"/>
        <v>0</v>
      </c>
      <c r="BG1240" s="105">
        <f t="shared" si="21"/>
        <v>0</v>
      </c>
      <c r="BH1240" s="105">
        <f t="shared" si="22"/>
        <v>0</v>
      </c>
      <c r="BI1240" s="105">
        <f t="shared" si="23"/>
        <v>0</v>
      </c>
      <c r="BJ1240" s="18" t="s">
        <v>89</v>
      </c>
      <c r="BK1240" s="188">
        <f t="shared" si="24"/>
        <v>0</v>
      </c>
      <c r="BL1240" s="18" t="s">
        <v>644</v>
      </c>
      <c r="BM1240" s="187" t="s">
        <v>7416</v>
      </c>
    </row>
    <row r="1241" spans="1:65" s="2" customFormat="1" ht="21.75" customHeight="1">
      <c r="A1241" s="35"/>
      <c r="B1241" s="144"/>
      <c r="C1241" s="221" t="s">
        <v>2951</v>
      </c>
      <c r="D1241" s="221" t="s">
        <v>697</v>
      </c>
      <c r="E1241" s="222" t="s">
        <v>7417</v>
      </c>
      <c r="F1241" s="223" t="s">
        <v>7418</v>
      </c>
      <c r="G1241" s="224" t="s">
        <v>879</v>
      </c>
      <c r="H1241" s="225">
        <v>4</v>
      </c>
      <c r="I1241" s="226"/>
      <c r="J1241" s="225">
        <f t="shared" si="15"/>
        <v>0</v>
      </c>
      <c r="K1241" s="227"/>
      <c r="L1241" s="228"/>
      <c r="M1241" s="229" t="s">
        <v>1</v>
      </c>
      <c r="N1241" s="230" t="s">
        <v>42</v>
      </c>
      <c r="O1241" s="61"/>
      <c r="P1241" s="185">
        <f t="shared" si="16"/>
        <v>0</v>
      </c>
      <c r="Q1241" s="185">
        <v>1.4500000000000001E-2</v>
      </c>
      <c r="R1241" s="185">
        <f t="shared" si="17"/>
        <v>5.8000000000000003E-2</v>
      </c>
      <c r="S1241" s="185">
        <v>0</v>
      </c>
      <c r="T1241" s="186">
        <f t="shared" si="18"/>
        <v>0</v>
      </c>
      <c r="U1241" s="35"/>
      <c r="V1241" s="35"/>
      <c r="W1241" s="35"/>
      <c r="X1241" s="35"/>
      <c r="Y1241" s="35"/>
      <c r="Z1241" s="35"/>
      <c r="AA1241" s="35"/>
      <c r="AB1241" s="35"/>
      <c r="AC1241" s="35"/>
      <c r="AD1241" s="35"/>
      <c r="AE1241" s="35"/>
      <c r="AR1241" s="187" t="s">
        <v>732</v>
      </c>
      <c r="AT1241" s="187" t="s">
        <v>697</v>
      </c>
      <c r="AU1241" s="187" t="s">
        <v>89</v>
      </c>
      <c r="AY1241" s="18" t="s">
        <v>524</v>
      </c>
      <c r="BE1241" s="105">
        <f t="shared" si="19"/>
        <v>0</v>
      </c>
      <c r="BF1241" s="105">
        <f t="shared" si="20"/>
        <v>0</v>
      </c>
      <c r="BG1241" s="105">
        <f t="shared" si="21"/>
        <v>0</v>
      </c>
      <c r="BH1241" s="105">
        <f t="shared" si="22"/>
        <v>0</v>
      </c>
      <c r="BI1241" s="105">
        <f t="shared" si="23"/>
        <v>0</v>
      </c>
      <c r="BJ1241" s="18" t="s">
        <v>89</v>
      </c>
      <c r="BK1241" s="188">
        <f t="shared" si="24"/>
        <v>0</v>
      </c>
      <c r="BL1241" s="18" t="s">
        <v>644</v>
      </c>
      <c r="BM1241" s="187" t="s">
        <v>7419</v>
      </c>
    </row>
    <row r="1242" spans="1:65" s="2" customFormat="1" ht="21.75" customHeight="1">
      <c r="A1242" s="35"/>
      <c r="B1242" s="144"/>
      <c r="C1242" s="221" t="s">
        <v>2958</v>
      </c>
      <c r="D1242" s="221" t="s">
        <v>697</v>
      </c>
      <c r="E1242" s="222" t="s">
        <v>7420</v>
      </c>
      <c r="F1242" s="223" t="s">
        <v>7421</v>
      </c>
      <c r="G1242" s="224" t="s">
        <v>879</v>
      </c>
      <c r="H1242" s="225">
        <v>4</v>
      </c>
      <c r="I1242" s="226"/>
      <c r="J1242" s="225">
        <f t="shared" si="15"/>
        <v>0</v>
      </c>
      <c r="K1242" s="227"/>
      <c r="L1242" s="228"/>
      <c r="M1242" s="229" t="s">
        <v>1</v>
      </c>
      <c r="N1242" s="230" t="s">
        <v>42</v>
      </c>
      <c r="O1242" s="61"/>
      <c r="P1242" s="185">
        <f t="shared" si="16"/>
        <v>0</v>
      </c>
      <c r="Q1242" s="185">
        <v>1.4500000000000001E-2</v>
      </c>
      <c r="R1242" s="185">
        <f t="shared" si="17"/>
        <v>5.8000000000000003E-2</v>
      </c>
      <c r="S1242" s="185">
        <v>0</v>
      </c>
      <c r="T1242" s="186">
        <f t="shared" si="18"/>
        <v>0</v>
      </c>
      <c r="U1242" s="35"/>
      <c r="V1242" s="35"/>
      <c r="W1242" s="35"/>
      <c r="X1242" s="35"/>
      <c r="Y1242" s="35"/>
      <c r="Z1242" s="35"/>
      <c r="AA1242" s="35"/>
      <c r="AB1242" s="35"/>
      <c r="AC1242" s="35"/>
      <c r="AD1242" s="35"/>
      <c r="AE1242" s="35"/>
      <c r="AR1242" s="187" t="s">
        <v>732</v>
      </c>
      <c r="AT1242" s="187" t="s">
        <v>697</v>
      </c>
      <c r="AU1242" s="187" t="s">
        <v>89</v>
      </c>
      <c r="AY1242" s="18" t="s">
        <v>524</v>
      </c>
      <c r="BE1242" s="105">
        <f t="shared" si="19"/>
        <v>0</v>
      </c>
      <c r="BF1242" s="105">
        <f t="shared" si="20"/>
        <v>0</v>
      </c>
      <c r="BG1242" s="105">
        <f t="shared" si="21"/>
        <v>0</v>
      </c>
      <c r="BH1242" s="105">
        <f t="shared" si="22"/>
        <v>0</v>
      </c>
      <c r="BI1242" s="105">
        <f t="shared" si="23"/>
        <v>0</v>
      </c>
      <c r="BJ1242" s="18" t="s">
        <v>89</v>
      </c>
      <c r="BK1242" s="188">
        <f t="shared" si="24"/>
        <v>0</v>
      </c>
      <c r="BL1242" s="18" t="s">
        <v>644</v>
      </c>
      <c r="BM1242" s="187" t="s">
        <v>7422</v>
      </c>
    </row>
    <row r="1243" spans="1:65" s="2" customFormat="1" ht="21.75" customHeight="1">
      <c r="A1243" s="35"/>
      <c r="B1243" s="144"/>
      <c r="C1243" s="176" t="s">
        <v>2967</v>
      </c>
      <c r="D1243" s="176" t="s">
        <v>526</v>
      </c>
      <c r="E1243" s="177" t="s">
        <v>7423</v>
      </c>
      <c r="F1243" s="178" t="s">
        <v>7424</v>
      </c>
      <c r="G1243" s="179" t="s">
        <v>879</v>
      </c>
      <c r="H1243" s="180">
        <v>2</v>
      </c>
      <c r="I1243" s="181"/>
      <c r="J1243" s="180">
        <f t="shared" si="15"/>
        <v>0</v>
      </c>
      <c r="K1243" s="182"/>
      <c r="L1243" s="36"/>
      <c r="M1243" s="183" t="s">
        <v>1</v>
      </c>
      <c r="N1243" s="184" t="s">
        <v>42</v>
      </c>
      <c r="O1243" s="61"/>
      <c r="P1243" s="185">
        <f t="shared" si="16"/>
        <v>0</v>
      </c>
      <c r="Q1243" s="185">
        <v>0</v>
      </c>
      <c r="R1243" s="185">
        <f t="shared" si="17"/>
        <v>0</v>
      </c>
      <c r="S1243" s="185">
        <v>0</v>
      </c>
      <c r="T1243" s="186">
        <f t="shared" si="18"/>
        <v>0</v>
      </c>
      <c r="U1243" s="35"/>
      <c r="V1243" s="35"/>
      <c r="W1243" s="35"/>
      <c r="X1243" s="35"/>
      <c r="Y1243" s="35"/>
      <c r="Z1243" s="35"/>
      <c r="AA1243" s="35"/>
      <c r="AB1243" s="35"/>
      <c r="AC1243" s="35"/>
      <c r="AD1243" s="35"/>
      <c r="AE1243" s="35"/>
      <c r="AR1243" s="187" t="s">
        <v>644</v>
      </c>
      <c r="AT1243" s="187" t="s">
        <v>526</v>
      </c>
      <c r="AU1243" s="187" t="s">
        <v>89</v>
      </c>
      <c r="AY1243" s="18" t="s">
        <v>524</v>
      </c>
      <c r="BE1243" s="105">
        <f t="shared" si="19"/>
        <v>0</v>
      </c>
      <c r="BF1243" s="105">
        <f t="shared" si="20"/>
        <v>0</v>
      </c>
      <c r="BG1243" s="105">
        <f t="shared" si="21"/>
        <v>0</v>
      </c>
      <c r="BH1243" s="105">
        <f t="shared" si="22"/>
        <v>0</v>
      </c>
      <c r="BI1243" s="105">
        <f t="shared" si="23"/>
        <v>0</v>
      </c>
      <c r="BJ1243" s="18" t="s">
        <v>89</v>
      </c>
      <c r="BK1243" s="188">
        <f t="shared" si="24"/>
        <v>0</v>
      </c>
      <c r="BL1243" s="18" t="s">
        <v>644</v>
      </c>
      <c r="BM1243" s="187" t="s">
        <v>7425</v>
      </c>
    </row>
    <row r="1244" spans="1:65" s="2" customFormat="1" ht="33" customHeight="1">
      <c r="A1244" s="35"/>
      <c r="B1244" s="144"/>
      <c r="C1244" s="221" t="s">
        <v>2974</v>
      </c>
      <c r="D1244" s="221" t="s">
        <v>697</v>
      </c>
      <c r="E1244" s="222" t="s">
        <v>7426</v>
      </c>
      <c r="F1244" s="223" t="s">
        <v>7427</v>
      </c>
      <c r="G1244" s="224" t="s">
        <v>879</v>
      </c>
      <c r="H1244" s="225">
        <v>2</v>
      </c>
      <c r="I1244" s="226"/>
      <c r="J1244" s="225">
        <f t="shared" si="15"/>
        <v>0</v>
      </c>
      <c r="K1244" s="227"/>
      <c r="L1244" s="228"/>
      <c r="M1244" s="229" t="s">
        <v>1</v>
      </c>
      <c r="N1244" s="230" t="s">
        <v>42</v>
      </c>
      <c r="O1244" s="61"/>
      <c r="P1244" s="185">
        <f t="shared" si="16"/>
        <v>0</v>
      </c>
      <c r="Q1244" s="185">
        <v>1.4500000000000001E-2</v>
      </c>
      <c r="R1244" s="185">
        <f t="shared" si="17"/>
        <v>2.9000000000000001E-2</v>
      </c>
      <c r="S1244" s="185">
        <v>0</v>
      </c>
      <c r="T1244" s="186">
        <f t="shared" si="18"/>
        <v>0</v>
      </c>
      <c r="U1244" s="35"/>
      <c r="V1244" s="35"/>
      <c r="W1244" s="35"/>
      <c r="X1244" s="35"/>
      <c r="Y1244" s="35"/>
      <c r="Z1244" s="35"/>
      <c r="AA1244" s="35"/>
      <c r="AB1244" s="35"/>
      <c r="AC1244" s="35"/>
      <c r="AD1244" s="35"/>
      <c r="AE1244" s="35"/>
      <c r="AR1244" s="187" t="s">
        <v>732</v>
      </c>
      <c r="AT1244" s="187" t="s">
        <v>697</v>
      </c>
      <c r="AU1244" s="187" t="s">
        <v>89</v>
      </c>
      <c r="AY1244" s="18" t="s">
        <v>524</v>
      </c>
      <c r="BE1244" s="105">
        <f t="shared" si="19"/>
        <v>0</v>
      </c>
      <c r="BF1244" s="105">
        <f t="shared" si="20"/>
        <v>0</v>
      </c>
      <c r="BG1244" s="105">
        <f t="shared" si="21"/>
        <v>0</v>
      </c>
      <c r="BH1244" s="105">
        <f t="shared" si="22"/>
        <v>0</v>
      </c>
      <c r="BI1244" s="105">
        <f t="shared" si="23"/>
        <v>0</v>
      </c>
      <c r="BJ1244" s="18" t="s">
        <v>89</v>
      </c>
      <c r="BK1244" s="188">
        <f t="shared" si="24"/>
        <v>0</v>
      </c>
      <c r="BL1244" s="18" t="s">
        <v>644</v>
      </c>
      <c r="BM1244" s="187" t="s">
        <v>7428</v>
      </c>
    </row>
    <row r="1245" spans="1:65" s="2" customFormat="1" ht="33" customHeight="1">
      <c r="A1245" s="35"/>
      <c r="B1245" s="144"/>
      <c r="C1245" s="221" t="s">
        <v>3003</v>
      </c>
      <c r="D1245" s="221" t="s">
        <v>697</v>
      </c>
      <c r="E1245" s="222" t="s">
        <v>7429</v>
      </c>
      <c r="F1245" s="223" t="s">
        <v>7430</v>
      </c>
      <c r="G1245" s="224" t="s">
        <v>879</v>
      </c>
      <c r="H1245" s="225">
        <v>2</v>
      </c>
      <c r="I1245" s="226"/>
      <c r="J1245" s="225">
        <f t="shared" si="15"/>
        <v>0</v>
      </c>
      <c r="K1245" s="227"/>
      <c r="L1245" s="228"/>
      <c r="M1245" s="229" t="s">
        <v>1</v>
      </c>
      <c r="N1245" s="230" t="s">
        <v>42</v>
      </c>
      <c r="O1245" s="61"/>
      <c r="P1245" s="185">
        <f t="shared" si="16"/>
        <v>0</v>
      </c>
      <c r="Q1245" s="185">
        <v>1.4500000000000001E-2</v>
      </c>
      <c r="R1245" s="185">
        <f t="shared" si="17"/>
        <v>2.9000000000000001E-2</v>
      </c>
      <c r="S1245" s="185">
        <v>0</v>
      </c>
      <c r="T1245" s="186">
        <f t="shared" si="18"/>
        <v>0</v>
      </c>
      <c r="U1245" s="35"/>
      <c r="V1245" s="35"/>
      <c r="W1245" s="35"/>
      <c r="X1245" s="35"/>
      <c r="Y1245" s="35"/>
      <c r="Z1245" s="35"/>
      <c r="AA1245" s="35"/>
      <c r="AB1245" s="35"/>
      <c r="AC1245" s="35"/>
      <c r="AD1245" s="35"/>
      <c r="AE1245" s="35"/>
      <c r="AR1245" s="187" t="s">
        <v>732</v>
      </c>
      <c r="AT1245" s="187" t="s">
        <v>697</v>
      </c>
      <c r="AU1245" s="187" t="s">
        <v>89</v>
      </c>
      <c r="AY1245" s="18" t="s">
        <v>524</v>
      </c>
      <c r="BE1245" s="105">
        <f t="shared" si="19"/>
        <v>0</v>
      </c>
      <c r="BF1245" s="105">
        <f t="shared" si="20"/>
        <v>0</v>
      </c>
      <c r="BG1245" s="105">
        <f t="shared" si="21"/>
        <v>0</v>
      </c>
      <c r="BH1245" s="105">
        <f t="shared" si="22"/>
        <v>0</v>
      </c>
      <c r="BI1245" s="105">
        <f t="shared" si="23"/>
        <v>0</v>
      </c>
      <c r="BJ1245" s="18" t="s">
        <v>89</v>
      </c>
      <c r="BK1245" s="188">
        <f t="shared" si="24"/>
        <v>0</v>
      </c>
      <c r="BL1245" s="18" t="s">
        <v>644</v>
      </c>
      <c r="BM1245" s="187" t="s">
        <v>7431</v>
      </c>
    </row>
    <row r="1246" spans="1:65" s="2" customFormat="1" ht="21.75" customHeight="1">
      <c r="A1246" s="35"/>
      <c r="B1246" s="144"/>
      <c r="C1246" s="221" t="s">
        <v>3008</v>
      </c>
      <c r="D1246" s="221" t="s">
        <v>697</v>
      </c>
      <c r="E1246" s="222" t="s">
        <v>7432</v>
      </c>
      <c r="F1246" s="223" t="s">
        <v>7433</v>
      </c>
      <c r="G1246" s="224" t="s">
        <v>879</v>
      </c>
      <c r="H1246" s="225">
        <v>2</v>
      </c>
      <c r="I1246" s="226"/>
      <c r="J1246" s="225">
        <f t="shared" si="15"/>
        <v>0</v>
      </c>
      <c r="K1246" s="227"/>
      <c r="L1246" s="228"/>
      <c r="M1246" s="229" t="s">
        <v>1</v>
      </c>
      <c r="N1246" s="230" t="s">
        <v>42</v>
      </c>
      <c r="O1246" s="61"/>
      <c r="P1246" s="185">
        <f t="shared" si="16"/>
        <v>0</v>
      </c>
      <c r="Q1246" s="185">
        <v>1.4500000000000001E-2</v>
      </c>
      <c r="R1246" s="185">
        <f t="shared" si="17"/>
        <v>2.9000000000000001E-2</v>
      </c>
      <c r="S1246" s="185">
        <v>0</v>
      </c>
      <c r="T1246" s="186">
        <f t="shared" si="18"/>
        <v>0</v>
      </c>
      <c r="U1246" s="35"/>
      <c r="V1246" s="35"/>
      <c r="W1246" s="35"/>
      <c r="X1246" s="35"/>
      <c r="Y1246" s="35"/>
      <c r="Z1246" s="35"/>
      <c r="AA1246" s="35"/>
      <c r="AB1246" s="35"/>
      <c r="AC1246" s="35"/>
      <c r="AD1246" s="35"/>
      <c r="AE1246" s="35"/>
      <c r="AR1246" s="187" t="s">
        <v>732</v>
      </c>
      <c r="AT1246" s="187" t="s">
        <v>697</v>
      </c>
      <c r="AU1246" s="187" t="s">
        <v>89</v>
      </c>
      <c r="AY1246" s="18" t="s">
        <v>524</v>
      </c>
      <c r="BE1246" s="105">
        <f t="shared" si="19"/>
        <v>0</v>
      </c>
      <c r="BF1246" s="105">
        <f t="shared" si="20"/>
        <v>0</v>
      </c>
      <c r="BG1246" s="105">
        <f t="shared" si="21"/>
        <v>0</v>
      </c>
      <c r="BH1246" s="105">
        <f t="shared" si="22"/>
        <v>0</v>
      </c>
      <c r="BI1246" s="105">
        <f t="shared" si="23"/>
        <v>0</v>
      </c>
      <c r="BJ1246" s="18" t="s">
        <v>89</v>
      </c>
      <c r="BK1246" s="188">
        <f t="shared" si="24"/>
        <v>0</v>
      </c>
      <c r="BL1246" s="18" t="s">
        <v>644</v>
      </c>
      <c r="BM1246" s="187" t="s">
        <v>7434</v>
      </c>
    </row>
    <row r="1247" spans="1:65" s="2" customFormat="1" ht="44.25" customHeight="1">
      <c r="A1247" s="35"/>
      <c r="B1247" s="144"/>
      <c r="C1247" s="176" t="s">
        <v>3017</v>
      </c>
      <c r="D1247" s="176" t="s">
        <v>526</v>
      </c>
      <c r="E1247" s="177" t="s">
        <v>7435</v>
      </c>
      <c r="F1247" s="178" t="s">
        <v>7436</v>
      </c>
      <c r="G1247" s="179" t="s">
        <v>879</v>
      </c>
      <c r="H1247" s="180">
        <v>2</v>
      </c>
      <c r="I1247" s="181"/>
      <c r="J1247" s="180">
        <f t="shared" si="15"/>
        <v>0</v>
      </c>
      <c r="K1247" s="182"/>
      <c r="L1247" s="36"/>
      <c r="M1247" s="183" t="s">
        <v>1</v>
      </c>
      <c r="N1247" s="184" t="s">
        <v>42</v>
      </c>
      <c r="O1247" s="61"/>
      <c r="P1247" s="185">
        <f t="shared" si="16"/>
        <v>0</v>
      </c>
      <c r="Q1247" s="185">
        <v>0</v>
      </c>
      <c r="R1247" s="185">
        <f t="shared" si="17"/>
        <v>0</v>
      </c>
      <c r="S1247" s="185">
        <v>0</v>
      </c>
      <c r="T1247" s="186">
        <f t="shared" si="18"/>
        <v>0</v>
      </c>
      <c r="U1247" s="35"/>
      <c r="V1247" s="35"/>
      <c r="W1247" s="35"/>
      <c r="X1247" s="35"/>
      <c r="Y1247" s="35"/>
      <c r="Z1247" s="35"/>
      <c r="AA1247" s="35"/>
      <c r="AB1247" s="35"/>
      <c r="AC1247" s="35"/>
      <c r="AD1247" s="35"/>
      <c r="AE1247" s="35"/>
      <c r="AR1247" s="187" t="s">
        <v>644</v>
      </c>
      <c r="AT1247" s="187" t="s">
        <v>526</v>
      </c>
      <c r="AU1247" s="187" t="s">
        <v>89</v>
      </c>
      <c r="AY1247" s="18" t="s">
        <v>524</v>
      </c>
      <c r="BE1247" s="105">
        <f t="shared" si="19"/>
        <v>0</v>
      </c>
      <c r="BF1247" s="105">
        <f t="shared" si="20"/>
        <v>0</v>
      </c>
      <c r="BG1247" s="105">
        <f t="shared" si="21"/>
        <v>0</v>
      </c>
      <c r="BH1247" s="105">
        <f t="shared" si="22"/>
        <v>0</v>
      </c>
      <c r="BI1247" s="105">
        <f t="shared" si="23"/>
        <v>0</v>
      </c>
      <c r="BJ1247" s="18" t="s">
        <v>89</v>
      </c>
      <c r="BK1247" s="188">
        <f t="shared" si="24"/>
        <v>0</v>
      </c>
      <c r="BL1247" s="18" t="s">
        <v>644</v>
      </c>
      <c r="BM1247" s="187" t="s">
        <v>7437</v>
      </c>
    </row>
    <row r="1248" spans="1:65" s="2" customFormat="1" ht="66.75" customHeight="1">
      <c r="A1248" s="35"/>
      <c r="B1248" s="144"/>
      <c r="C1248" s="221" t="s">
        <v>3023</v>
      </c>
      <c r="D1248" s="221" t="s">
        <v>697</v>
      </c>
      <c r="E1248" s="222" t="s">
        <v>7438</v>
      </c>
      <c r="F1248" s="223" t="s">
        <v>7439</v>
      </c>
      <c r="G1248" s="224" t="s">
        <v>879</v>
      </c>
      <c r="H1248" s="225">
        <v>2</v>
      </c>
      <c r="I1248" s="226"/>
      <c r="J1248" s="225">
        <f t="shared" si="15"/>
        <v>0</v>
      </c>
      <c r="K1248" s="227"/>
      <c r="L1248" s="228"/>
      <c r="M1248" s="229" t="s">
        <v>1</v>
      </c>
      <c r="N1248" s="230" t="s">
        <v>42</v>
      </c>
      <c r="O1248" s="61"/>
      <c r="P1248" s="185">
        <f t="shared" si="16"/>
        <v>0</v>
      </c>
      <c r="Q1248" s="185">
        <v>1.4500000000000001E-2</v>
      </c>
      <c r="R1248" s="185">
        <f t="shared" si="17"/>
        <v>2.9000000000000001E-2</v>
      </c>
      <c r="S1248" s="185">
        <v>0</v>
      </c>
      <c r="T1248" s="186">
        <f t="shared" si="18"/>
        <v>0</v>
      </c>
      <c r="U1248" s="35"/>
      <c r="V1248" s="35"/>
      <c r="W1248" s="35"/>
      <c r="X1248" s="35"/>
      <c r="Y1248" s="35"/>
      <c r="Z1248" s="35"/>
      <c r="AA1248" s="35"/>
      <c r="AB1248" s="35"/>
      <c r="AC1248" s="35"/>
      <c r="AD1248" s="35"/>
      <c r="AE1248" s="35"/>
      <c r="AR1248" s="187" t="s">
        <v>732</v>
      </c>
      <c r="AT1248" s="187" t="s">
        <v>697</v>
      </c>
      <c r="AU1248" s="187" t="s">
        <v>89</v>
      </c>
      <c r="AY1248" s="18" t="s">
        <v>524</v>
      </c>
      <c r="BE1248" s="105">
        <f t="shared" si="19"/>
        <v>0</v>
      </c>
      <c r="BF1248" s="105">
        <f t="shared" si="20"/>
        <v>0</v>
      </c>
      <c r="BG1248" s="105">
        <f t="shared" si="21"/>
        <v>0</v>
      </c>
      <c r="BH1248" s="105">
        <f t="shared" si="22"/>
        <v>0</v>
      </c>
      <c r="BI1248" s="105">
        <f t="shared" si="23"/>
        <v>0</v>
      </c>
      <c r="BJ1248" s="18" t="s">
        <v>89</v>
      </c>
      <c r="BK1248" s="188">
        <f t="shared" si="24"/>
        <v>0</v>
      </c>
      <c r="BL1248" s="18" t="s">
        <v>644</v>
      </c>
      <c r="BM1248" s="187" t="s">
        <v>7440</v>
      </c>
    </row>
    <row r="1249" spans="1:65" s="2" customFormat="1" ht="21.75" customHeight="1">
      <c r="A1249" s="35"/>
      <c r="B1249" s="144"/>
      <c r="C1249" s="221" t="s">
        <v>3028</v>
      </c>
      <c r="D1249" s="221" t="s">
        <v>697</v>
      </c>
      <c r="E1249" s="222" t="s">
        <v>7441</v>
      </c>
      <c r="F1249" s="223" t="s">
        <v>7442</v>
      </c>
      <c r="G1249" s="224" t="s">
        <v>879</v>
      </c>
      <c r="H1249" s="225">
        <v>2</v>
      </c>
      <c r="I1249" s="226"/>
      <c r="J1249" s="225">
        <f t="shared" si="15"/>
        <v>0</v>
      </c>
      <c r="K1249" s="227"/>
      <c r="L1249" s="228"/>
      <c r="M1249" s="229" t="s">
        <v>1</v>
      </c>
      <c r="N1249" s="230" t="s">
        <v>42</v>
      </c>
      <c r="O1249" s="61"/>
      <c r="P1249" s="185">
        <f t="shared" si="16"/>
        <v>0</v>
      </c>
      <c r="Q1249" s="185">
        <v>1.4500000000000001E-2</v>
      </c>
      <c r="R1249" s="185">
        <f t="shared" si="17"/>
        <v>2.9000000000000001E-2</v>
      </c>
      <c r="S1249" s="185">
        <v>0</v>
      </c>
      <c r="T1249" s="186">
        <f t="shared" si="18"/>
        <v>0</v>
      </c>
      <c r="U1249" s="35"/>
      <c r="V1249" s="35"/>
      <c r="W1249" s="35"/>
      <c r="X1249" s="35"/>
      <c r="Y1249" s="35"/>
      <c r="Z1249" s="35"/>
      <c r="AA1249" s="35"/>
      <c r="AB1249" s="35"/>
      <c r="AC1249" s="35"/>
      <c r="AD1249" s="35"/>
      <c r="AE1249" s="35"/>
      <c r="AR1249" s="187" t="s">
        <v>732</v>
      </c>
      <c r="AT1249" s="187" t="s">
        <v>697</v>
      </c>
      <c r="AU1249" s="187" t="s">
        <v>89</v>
      </c>
      <c r="AY1249" s="18" t="s">
        <v>524</v>
      </c>
      <c r="BE1249" s="105">
        <f t="shared" si="19"/>
        <v>0</v>
      </c>
      <c r="BF1249" s="105">
        <f t="shared" si="20"/>
        <v>0</v>
      </c>
      <c r="BG1249" s="105">
        <f t="shared" si="21"/>
        <v>0</v>
      </c>
      <c r="BH1249" s="105">
        <f t="shared" si="22"/>
        <v>0</v>
      </c>
      <c r="BI1249" s="105">
        <f t="shared" si="23"/>
        <v>0</v>
      </c>
      <c r="BJ1249" s="18" t="s">
        <v>89</v>
      </c>
      <c r="BK1249" s="188">
        <f t="shared" si="24"/>
        <v>0</v>
      </c>
      <c r="BL1249" s="18" t="s">
        <v>644</v>
      </c>
      <c r="BM1249" s="187" t="s">
        <v>7443</v>
      </c>
    </row>
    <row r="1250" spans="1:65" s="2" customFormat="1" ht="16.5" customHeight="1">
      <c r="A1250" s="35"/>
      <c r="B1250" s="144"/>
      <c r="C1250" s="221" t="s">
        <v>3054</v>
      </c>
      <c r="D1250" s="221" t="s">
        <v>697</v>
      </c>
      <c r="E1250" s="222" t="s">
        <v>7444</v>
      </c>
      <c r="F1250" s="223" t="s">
        <v>7445</v>
      </c>
      <c r="G1250" s="224" t="s">
        <v>879</v>
      </c>
      <c r="H1250" s="225">
        <v>2</v>
      </c>
      <c r="I1250" s="226"/>
      <c r="J1250" s="225">
        <f t="shared" si="15"/>
        <v>0</v>
      </c>
      <c r="K1250" s="227"/>
      <c r="L1250" s="228"/>
      <c r="M1250" s="229" t="s">
        <v>1</v>
      </c>
      <c r="N1250" s="230" t="s">
        <v>42</v>
      </c>
      <c r="O1250" s="61"/>
      <c r="P1250" s="185">
        <f t="shared" si="16"/>
        <v>0</v>
      </c>
      <c r="Q1250" s="185">
        <v>1.4500000000000001E-2</v>
      </c>
      <c r="R1250" s="185">
        <f t="shared" si="17"/>
        <v>2.9000000000000001E-2</v>
      </c>
      <c r="S1250" s="185">
        <v>0</v>
      </c>
      <c r="T1250" s="186">
        <f t="shared" si="18"/>
        <v>0</v>
      </c>
      <c r="U1250" s="35"/>
      <c r="V1250" s="35"/>
      <c r="W1250" s="35"/>
      <c r="X1250" s="35"/>
      <c r="Y1250" s="35"/>
      <c r="Z1250" s="35"/>
      <c r="AA1250" s="35"/>
      <c r="AB1250" s="35"/>
      <c r="AC1250" s="35"/>
      <c r="AD1250" s="35"/>
      <c r="AE1250" s="35"/>
      <c r="AR1250" s="187" t="s">
        <v>732</v>
      </c>
      <c r="AT1250" s="187" t="s">
        <v>697</v>
      </c>
      <c r="AU1250" s="187" t="s">
        <v>89</v>
      </c>
      <c r="AY1250" s="18" t="s">
        <v>524</v>
      </c>
      <c r="BE1250" s="105">
        <f t="shared" si="19"/>
        <v>0</v>
      </c>
      <c r="BF1250" s="105">
        <f t="shared" si="20"/>
        <v>0</v>
      </c>
      <c r="BG1250" s="105">
        <f t="shared" si="21"/>
        <v>0</v>
      </c>
      <c r="BH1250" s="105">
        <f t="shared" si="22"/>
        <v>0</v>
      </c>
      <c r="BI1250" s="105">
        <f t="shared" si="23"/>
        <v>0</v>
      </c>
      <c r="BJ1250" s="18" t="s">
        <v>89</v>
      </c>
      <c r="BK1250" s="188">
        <f t="shared" si="24"/>
        <v>0</v>
      </c>
      <c r="BL1250" s="18" t="s">
        <v>644</v>
      </c>
      <c r="BM1250" s="187" t="s">
        <v>7446</v>
      </c>
    </row>
    <row r="1251" spans="1:65" s="2" customFormat="1" ht="21.75" customHeight="1">
      <c r="A1251" s="35"/>
      <c r="B1251" s="144"/>
      <c r="C1251" s="221" t="s">
        <v>3059</v>
      </c>
      <c r="D1251" s="221" t="s">
        <v>697</v>
      </c>
      <c r="E1251" s="222" t="s">
        <v>7447</v>
      </c>
      <c r="F1251" s="223" t="s">
        <v>7448</v>
      </c>
      <c r="G1251" s="224" t="s">
        <v>879</v>
      </c>
      <c r="H1251" s="225">
        <v>1</v>
      </c>
      <c r="I1251" s="226"/>
      <c r="J1251" s="225">
        <f t="shared" si="15"/>
        <v>0</v>
      </c>
      <c r="K1251" s="227"/>
      <c r="L1251" s="228"/>
      <c r="M1251" s="229" t="s">
        <v>1</v>
      </c>
      <c r="N1251" s="230" t="s">
        <v>42</v>
      </c>
      <c r="O1251" s="61"/>
      <c r="P1251" s="185">
        <f t="shared" si="16"/>
        <v>0</v>
      </c>
      <c r="Q1251" s="185">
        <v>1.4500000000000001E-2</v>
      </c>
      <c r="R1251" s="185">
        <f t="shared" si="17"/>
        <v>1.4500000000000001E-2</v>
      </c>
      <c r="S1251" s="185">
        <v>0</v>
      </c>
      <c r="T1251" s="186">
        <f t="shared" si="18"/>
        <v>0</v>
      </c>
      <c r="U1251" s="35"/>
      <c r="V1251" s="35"/>
      <c r="W1251" s="35"/>
      <c r="X1251" s="35"/>
      <c r="Y1251" s="35"/>
      <c r="Z1251" s="35"/>
      <c r="AA1251" s="35"/>
      <c r="AB1251" s="35"/>
      <c r="AC1251" s="35"/>
      <c r="AD1251" s="35"/>
      <c r="AE1251" s="35"/>
      <c r="AR1251" s="187" t="s">
        <v>732</v>
      </c>
      <c r="AT1251" s="187" t="s">
        <v>697</v>
      </c>
      <c r="AU1251" s="187" t="s">
        <v>89</v>
      </c>
      <c r="AY1251" s="18" t="s">
        <v>524</v>
      </c>
      <c r="BE1251" s="105">
        <f t="shared" si="19"/>
        <v>0</v>
      </c>
      <c r="BF1251" s="105">
        <f t="shared" si="20"/>
        <v>0</v>
      </c>
      <c r="BG1251" s="105">
        <f t="shared" si="21"/>
        <v>0</v>
      </c>
      <c r="BH1251" s="105">
        <f t="shared" si="22"/>
        <v>0</v>
      </c>
      <c r="BI1251" s="105">
        <f t="shared" si="23"/>
        <v>0</v>
      </c>
      <c r="BJ1251" s="18" t="s">
        <v>89</v>
      </c>
      <c r="BK1251" s="188">
        <f t="shared" si="24"/>
        <v>0</v>
      </c>
      <c r="BL1251" s="18" t="s">
        <v>644</v>
      </c>
      <c r="BM1251" s="187" t="s">
        <v>7449</v>
      </c>
    </row>
    <row r="1252" spans="1:65" s="2" customFormat="1" ht="16.5" customHeight="1">
      <c r="A1252" s="35"/>
      <c r="B1252" s="144"/>
      <c r="C1252" s="221" t="s">
        <v>3062</v>
      </c>
      <c r="D1252" s="221" t="s">
        <v>697</v>
      </c>
      <c r="E1252" s="222" t="s">
        <v>7450</v>
      </c>
      <c r="F1252" s="223" t="s">
        <v>7451</v>
      </c>
      <c r="G1252" s="224" t="s">
        <v>879</v>
      </c>
      <c r="H1252" s="225">
        <v>2</v>
      </c>
      <c r="I1252" s="226"/>
      <c r="J1252" s="225">
        <f t="shared" si="15"/>
        <v>0</v>
      </c>
      <c r="K1252" s="227"/>
      <c r="L1252" s="228"/>
      <c r="M1252" s="229" t="s">
        <v>1</v>
      </c>
      <c r="N1252" s="230" t="s">
        <v>42</v>
      </c>
      <c r="O1252" s="61"/>
      <c r="P1252" s="185">
        <f t="shared" si="16"/>
        <v>0</v>
      </c>
      <c r="Q1252" s="185">
        <v>1.4500000000000001E-2</v>
      </c>
      <c r="R1252" s="185">
        <f t="shared" si="17"/>
        <v>2.9000000000000001E-2</v>
      </c>
      <c r="S1252" s="185">
        <v>0</v>
      </c>
      <c r="T1252" s="186">
        <f t="shared" si="18"/>
        <v>0</v>
      </c>
      <c r="U1252" s="35"/>
      <c r="V1252" s="35"/>
      <c r="W1252" s="35"/>
      <c r="X1252" s="35"/>
      <c r="Y1252" s="35"/>
      <c r="Z1252" s="35"/>
      <c r="AA1252" s="35"/>
      <c r="AB1252" s="35"/>
      <c r="AC1252" s="35"/>
      <c r="AD1252" s="35"/>
      <c r="AE1252" s="35"/>
      <c r="AR1252" s="187" t="s">
        <v>732</v>
      </c>
      <c r="AT1252" s="187" t="s">
        <v>697</v>
      </c>
      <c r="AU1252" s="187" t="s">
        <v>89</v>
      </c>
      <c r="AY1252" s="18" t="s">
        <v>524</v>
      </c>
      <c r="BE1252" s="105">
        <f t="shared" si="19"/>
        <v>0</v>
      </c>
      <c r="BF1252" s="105">
        <f t="shared" si="20"/>
        <v>0</v>
      </c>
      <c r="BG1252" s="105">
        <f t="shared" si="21"/>
        <v>0</v>
      </c>
      <c r="BH1252" s="105">
        <f t="shared" si="22"/>
        <v>0</v>
      </c>
      <c r="BI1252" s="105">
        <f t="shared" si="23"/>
        <v>0</v>
      </c>
      <c r="BJ1252" s="18" t="s">
        <v>89</v>
      </c>
      <c r="BK1252" s="188">
        <f t="shared" si="24"/>
        <v>0</v>
      </c>
      <c r="BL1252" s="18" t="s">
        <v>644</v>
      </c>
      <c r="BM1252" s="187" t="s">
        <v>7452</v>
      </c>
    </row>
    <row r="1253" spans="1:65" s="2" customFormat="1" ht="21.75" customHeight="1">
      <c r="A1253" s="35"/>
      <c r="B1253" s="144"/>
      <c r="C1253" s="176" t="s">
        <v>3068</v>
      </c>
      <c r="D1253" s="176" t="s">
        <v>526</v>
      </c>
      <c r="E1253" s="177" t="s">
        <v>7453</v>
      </c>
      <c r="F1253" s="178" t="s">
        <v>7454</v>
      </c>
      <c r="G1253" s="179" t="s">
        <v>529</v>
      </c>
      <c r="H1253" s="180">
        <v>258.32</v>
      </c>
      <c r="I1253" s="181"/>
      <c r="J1253" s="180">
        <f t="shared" si="15"/>
        <v>0</v>
      </c>
      <c r="K1253" s="182"/>
      <c r="L1253" s="36"/>
      <c r="M1253" s="183" t="s">
        <v>1</v>
      </c>
      <c r="N1253" s="184" t="s">
        <v>42</v>
      </c>
      <c r="O1253" s="61"/>
      <c r="P1253" s="185">
        <f t="shared" si="16"/>
        <v>0</v>
      </c>
      <c r="Q1253" s="185">
        <v>0</v>
      </c>
      <c r="R1253" s="185">
        <f t="shared" si="17"/>
        <v>0</v>
      </c>
      <c r="S1253" s="185">
        <v>0</v>
      </c>
      <c r="T1253" s="186">
        <f t="shared" si="18"/>
        <v>0</v>
      </c>
      <c r="U1253" s="35"/>
      <c r="V1253" s="35"/>
      <c r="W1253" s="35"/>
      <c r="X1253" s="35"/>
      <c r="Y1253" s="35"/>
      <c r="Z1253" s="35"/>
      <c r="AA1253" s="35"/>
      <c r="AB1253" s="35"/>
      <c r="AC1253" s="35"/>
      <c r="AD1253" s="35"/>
      <c r="AE1253" s="35"/>
      <c r="AR1253" s="187" t="s">
        <v>644</v>
      </c>
      <c r="AT1253" s="187" t="s">
        <v>526</v>
      </c>
      <c r="AU1253" s="187" t="s">
        <v>89</v>
      </c>
      <c r="AY1253" s="18" t="s">
        <v>524</v>
      </c>
      <c r="BE1253" s="105">
        <f t="shared" si="19"/>
        <v>0</v>
      </c>
      <c r="BF1253" s="105">
        <f t="shared" si="20"/>
        <v>0</v>
      </c>
      <c r="BG1253" s="105">
        <f t="shared" si="21"/>
        <v>0</v>
      </c>
      <c r="BH1253" s="105">
        <f t="shared" si="22"/>
        <v>0</v>
      </c>
      <c r="BI1253" s="105">
        <f t="shared" si="23"/>
        <v>0</v>
      </c>
      <c r="BJ1253" s="18" t="s">
        <v>89</v>
      </c>
      <c r="BK1253" s="188">
        <f t="shared" si="24"/>
        <v>0</v>
      </c>
      <c r="BL1253" s="18" t="s">
        <v>644</v>
      </c>
      <c r="BM1253" s="187" t="s">
        <v>7455</v>
      </c>
    </row>
    <row r="1254" spans="1:65" s="2" customFormat="1" ht="21.75" customHeight="1">
      <c r="A1254" s="35"/>
      <c r="B1254" s="144"/>
      <c r="C1254" s="221" t="s">
        <v>3074</v>
      </c>
      <c r="D1254" s="221" t="s">
        <v>697</v>
      </c>
      <c r="E1254" s="222" t="s">
        <v>7456</v>
      </c>
      <c r="F1254" s="223" t="s">
        <v>7457</v>
      </c>
      <c r="G1254" s="224" t="s">
        <v>529</v>
      </c>
      <c r="H1254" s="225">
        <v>258.32</v>
      </c>
      <c r="I1254" s="226"/>
      <c r="J1254" s="225">
        <f t="shared" si="15"/>
        <v>0</v>
      </c>
      <c r="K1254" s="227"/>
      <c r="L1254" s="228"/>
      <c r="M1254" s="229" t="s">
        <v>1</v>
      </c>
      <c r="N1254" s="230" t="s">
        <v>42</v>
      </c>
      <c r="O1254" s="61"/>
      <c r="P1254" s="185">
        <f t="shared" si="16"/>
        <v>0</v>
      </c>
      <c r="Q1254" s="185">
        <v>1.4500000000000001E-2</v>
      </c>
      <c r="R1254" s="185">
        <f t="shared" si="17"/>
        <v>3.7456400000000003</v>
      </c>
      <c r="S1254" s="185">
        <v>0</v>
      </c>
      <c r="T1254" s="186">
        <f t="shared" si="18"/>
        <v>0</v>
      </c>
      <c r="U1254" s="35"/>
      <c r="V1254" s="35"/>
      <c r="W1254" s="35"/>
      <c r="X1254" s="35"/>
      <c r="Y1254" s="35"/>
      <c r="Z1254" s="35"/>
      <c r="AA1254" s="35"/>
      <c r="AB1254" s="35"/>
      <c r="AC1254" s="35"/>
      <c r="AD1254" s="35"/>
      <c r="AE1254" s="35"/>
      <c r="AR1254" s="187" t="s">
        <v>732</v>
      </c>
      <c r="AT1254" s="187" t="s">
        <v>697</v>
      </c>
      <c r="AU1254" s="187" t="s">
        <v>89</v>
      </c>
      <c r="AY1254" s="18" t="s">
        <v>524</v>
      </c>
      <c r="BE1254" s="105">
        <f t="shared" si="19"/>
        <v>0</v>
      </c>
      <c r="BF1254" s="105">
        <f t="shared" si="20"/>
        <v>0</v>
      </c>
      <c r="BG1254" s="105">
        <f t="shared" si="21"/>
        <v>0</v>
      </c>
      <c r="BH1254" s="105">
        <f t="shared" si="22"/>
        <v>0</v>
      </c>
      <c r="BI1254" s="105">
        <f t="shared" si="23"/>
        <v>0</v>
      </c>
      <c r="BJ1254" s="18" t="s">
        <v>89</v>
      </c>
      <c r="BK1254" s="188">
        <f t="shared" si="24"/>
        <v>0</v>
      </c>
      <c r="BL1254" s="18" t="s">
        <v>644</v>
      </c>
      <c r="BM1254" s="187" t="s">
        <v>7458</v>
      </c>
    </row>
    <row r="1255" spans="1:65" s="2" customFormat="1" ht="21.75" customHeight="1">
      <c r="A1255" s="35"/>
      <c r="B1255" s="144"/>
      <c r="C1255" s="176" t="s">
        <v>3079</v>
      </c>
      <c r="D1255" s="176" t="s">
        <v>526</v>
      </c>
      <c r="E1255" s="177" t="s">
        <v>7459</v>
      </c>
      <c r="F1255" s="178" t="s">
        <v>7460</v>
      </c>
      <c r="G1255" s="179" t="s">
        <v>529</v>
      </c>
      <c r="H1255" s="180">
        <v>15.378</v>
      </c>
      <c r="I1255" s="181"/>
      <c r="J1255" s="180">
        <f t="shared" si="15"/>
        <v>0</v>
      </c>
      <c r="K1255" s="182"/>
      <c r="L1255" s="36"/>
      <c r="M1255" s="183" t="s">
        <v>1</v>
      </c>
      <c r="N1255" s="184" t="s">
        <v>42</v>
      </c>
      <c r="O1255" s="61"/>
      <c r="P1255" s="185">
        <f t="shared" si="16"/>
        <v>0</v>
      </c>
      <c r="Q1255" s="185">
        <v>0</v>
      </c>
      <c r="R1255" s="185">
        <f t="shared" si="17"/>
        <v>0</v>
      </c>
      <c r="S1255" s="185">
        <v>0</v>
      </c>
      <c r="T1255" s="186">
        <f t="shared" si="18"/>
        <v>0</v>
      </c>
      <c r="U1255" s="35"/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R1255" s="187" t="s">
        <v>644</v>
      </c>
      <c r="AT1255" s="187" t="s">
        <v>526</v>
      </c>
      <c r="AU1255" s="187" t="s">
        <v>89</v>
      </c>
      <c r="AY1255" s="18" t="s">
        <v>524</v>
      </c>
      <c r="BE1255" s="105">
        <f t="shared" si="19"/>
        <v>0</v>
      </c>
      <c r="BF1255" s="105">
        <f t="shared" si="20"/>
        <v>0</v>
      </c>
      <c r="BG1255" s="105">
        <f t="shared" si="21"/>
        <v>0</v>
      </c>
      <c r="BH1255" s="105">
        <f t="shared" si="22"/>
        <v>0</v>
      </c>
      <c r="BI1255" s="105">
        <f t="shared" si="23"/>
        <v>0</v>
      </c>
      <c r="BJ1255" s="18" t="s">
        <v>89</v>
      </c>
      <c r="BK1255" s="188">
        <f t="shared" si="24"/>
        <v>0</v>
      </c>
      <c r="BL1255" s="18" t="s">
        <v>644</v>
      </c>
      <c r="BM1255" s="187" t="s">
        <v>7461</v>
      </c>
    </row>
    <row r="1256" spans="1:65" s="2" customFormat="1" ht="16.5" customHeight="1">
      <c r="A1256" s="35"/>
      <c r="B1256" s="144"/>
      <c r="C1256" s="221" t="s">
        <v>3084</v>
      </c>
      <c r="D1256" s="221" t="s">
        <v>697</v>
      </c>
      <c r="E1256" s="222" t="s">
        <v>7462</v>
      </c>
      <c r="F1256" s="223" t="s">
        <v>7463</v>
      </c>
      <c r="G1256" s="224" t="s">
        <v>529</v>
      </c>
      <c r="H1256" s="225">
        <v>15.375</v>
      </c>
      <c r="I1256" s="226"/>
      <c r="J1256" s="225">
        <f t="shared" si="15"/>
        <v>0</v>
      </c>
      <c r="K1256" s="227"/>
      <c r="L1256" s="228"/>
      <c r="M1256" s="229" t="s">
        <v>1</v>
      </c>
      <c r="N1256" s="230" t="s">
        <v>42</v>
      </c>
      <c r="O1256" s="61"/>
      <c r="P1256" s="185">
        <f t="shared" si="16"/>
        <v>0</v>
      </c>
      <c r="Q1256" s="185">
        <v>1.4500000000000001E-2</v>
      </c>
      <c r="R1256" s="185">
        <f t="shared" si="17"/>
        <v>0.22293750000000001</v>
      </c>
      <c r="S1256" s="185">
        <v>0</v>
      </c>
      <c r="T1256" s="186">
        <f t="shared" si="18"/>
        <v>0</v>
      </c>
      <c r="U1256" s="35"/>
      <c r="V1256" s="35"/>
      <c r="W1256" s="35"/>
      <c r="X1256" s="35"/>
      <c r="Y1256" s="35"/>
      <c r="Z1256" s="35"/>
      <c r="AA1256" s="35"/>
      <c r="AB1256" s="35"/>
      <c r="AC1256" s="35"/>
      <c r="AD1256" s="35"/>
      <c r="AE1256" s="35"/>
      <c r="AR1256" s="187" t="s">
        <v>732</v>
      </c>
      <c r="AT1256" s="187" t="s">
        <v>697</v>
      </c>
      <c r="AU1256" s="187" t="s">
        <v>89</v>
      </c>
      <c r="AY1256" s="18" t="s">
        <v>524</v>
      </c>
      <c r="BE1256" s="105">
        <f t="shared" si="19"/>
        <v>0</v>
      </c>
      <c r="BF1256" s="105">
        <f t="shared" si="20"/>
        <v>0</v>
      </c>
      <c r="BG1256" s="105">
        <f t="shared" si="21"/>
        <v>0</v>
      </c>
      <c r="BH1256" s="105">
        <f t="shared" si="22"/>
        <v>0</v>
      </c>
      <c r="BI1256" s="105">
        <f t="shared" si="23"/>
        <v>0</v>
      </c>
      <c r="BJ1256" s="18" t="s">
        <v>89</v>
      </c>
      <c r="BK1256" s="188">
        <f t="shared" si="24"/>
        <v>0</v>
      </c>
      <c r="BL1256" s="18" t="s">
        <v>644</v>
      </c>
      <c r="BM1256" s="187" t="s">
        <v>7464</v>
      </c>
    </row>
    <row r="1257" spans="1:65" s="2" customFormat="1" ht="33" customHeight="1">
      <c r="A1257" s="35"/>
      <c r="B1257" s="144"/>
      <c r="C1257" s="176" t="s">
        <v>3088</v>
      </c>
      <c r="D1257" s="176" t="s">
        <v>526</v>
      </c>
      <c r="E1257" s="177" t="s">
        <v>7465</v>
      </c>
      <c r="F1257" s="178" t="s">
        <v>7466</v>
      </c>
      <c r="G1257" s="179" t="s">
        <v>529</v>
      </c>
      <c r="H1257" s="180">
        <v>5.13</v>
      </c>
      <c r="I1257" s="181"/>
      <c r="J1257" s="180">
        <f t="shared" si="15"/>
        <v>0</v>
      </c>
      <c r="K1257" s="182"/>
      <c r="L1257" s="36"/>
      <c r="M1257" s="183" t="s">
        <v>1</v>
      </c>
      <c r="N1257" s="184" t="s">
        <v>42</v>
      </c>
      <c r="O1257" s="61"/>
      <c r="P1257" s="185">
        <f t="shared" si="16"/>
        <v>0</v>
      </c>
      <c r="Q1257" s="185">
        <v>0</v>
      </c>
      <c r="R1257" s="185">
        <f t="shared" si="17"/>
        <v>0</v>
      </c>
      <c r="S1257" s="185">
        <v>0</v>
      </c>
      <c r="T1257" s="186">
        <f t="shared" si="18"/>
        <v>0</v>
      </c>
      <c r="U1257" s="35"/>
      <c r="V1257" s="35"/>
      <c r="W1257" s="35"/>
      <c r="X1257" s="35"/>
      <c r="Y1257" s="35"/>
      <c r="Z1257" s="35"/>
      <c r="AA1257" s="35"/>
      <c r="AB1257" s="35"/>
      <c r="AC1257" s="35"/>
      <c r="AD1257" s="35"/>
      <c r="AE1257" s="35"/>
      <c r="AR1257" s="187" t="s">
        <v>644</v>
      </c>
      <c r="AT1257" s="187" t="s">
        <v>526</v>
      </c>
      <c r="AU1257" s="187" t="s">
        <v>89</v>
      </c>
      <c r="AY1257" s="18" t="s">
        <v>524</v>
      </c>
      <c r="BE1257" s="105">
        <f t="shared" si="19"/>
        <v>0</v>
      </c>
      <c r="BF1257" s="105">
        <f t="shared" si="20"/>
        <v>0</v>
      </c>
      <c r="BG1257" s="105">
        <f t="shared" si="21"/>
        <v>0</v>
      </c>
      <c r="BH1257" s="105">
        <f t="shared" si="22"/>
        <v>0</v>
      </c>
      <c r="BI1257" s="105">
        <f t="shared" si="23"/>
        <v>0</v>
      </c>
      <c r="BJ1257" s="18" t="s">
        <v>89</v>
      </c>
      <c r="BK1257" s="188">
        <f t="shared" si="24"/>
        <v>0</v>
      </c>
      <c r="BL1257" s="18" t="s">
        <v>644</v>
      </c>
      <c r="BM1257" s="187" t="s">
        <v>7467</v>
      </c>
    </row>
    <row r="1258" spans="1:65" s="2" customFormat="1" ht="16.5" customHeight="1">
      <c r="A1258" s="35"/>
      <c r="B1258" s="144"/>
      <c r="C1258" s="221" t="s">
        <v>3092</v>
      </c>
      <c r="D1258" s="221" t="s">
        <v>697</v>
      </c>
      <c r="E1258" s="222" t="s">
        <v>7468</v>
      </c>
      <c r="F1258" s="223" t="s">
        <v>7463</v>
      </c>
      <c r="G1258" s="224" t="s">
        <v>529</v>
      </c>
      <c r="H1258" s="225">
        <v>5.13</v>
      </c>
      <c r="I1258" s="226"/>
      <c r="J1258" s="225">
        <f t="shared" si="15"/>
        <v>0</v>
      </c>
      <c r="K1258" s="227"/>
      <c r="L1258" s="228"/>
      <c r="M1258" s="229" t="s">
        <v>1</v>
      </c>
      <c r="N1258" s="230" t="s">
        <v>42</v>
      </c>
      <c r="O1258" s="61"/>
      <c r="P1258" s="185">
        <f t="shared" si="16"/>
        <v>0</v>
      </c>
      <c r="Q1258" s="185">
        <v>1.4500000000000001E-2</v>
      </c>
      <c r="R1258" s="185">
        <f t="shared" si="17"/>
        <v>7.4385000000000007E-2</v>
      </c>
      <c r="S1258" s="185">
        <v>0</v>
      </c>
      <c r="T1258" s="186">
        <f t="shared" si="18"/>
        <v>0</v>
      </c>
      <c r="U1258" s="35"/>
      <c r="V1258" s="35"/>
      <c r="W1258" s="35"/>
      <c r="X1258" s="35"/>
      <c r="Y1258" s="35"/>
      <c r="Z1258" s="35"/>
      <c r="AA1258" s="35"/>
      <c r="AB1258" s="35"/>
      <c r="AC1258" s="35"/>
      <c r="AD1258" s="35"/>
      <c r="AE1258" s="35"/>
      <c r="AR1258" s="187" t="s">
        <v>732</v>
      </c>
      <c r="AT1258" s="187" t="s">
        <v>697</v>
      </c>
      <c r="AU1258" s="187" t="s">
        <v>89</v>
      </c>
      <c r="AY1258" s="18" t="s">
        <v>524</v>
      </c>
      <c r="BE1258" s="105">
        <f t="shared" si="19"/>
        <v>0</v>
      </c>
      <c r="BF1258" s="105">
        <f t="shared" si="20"/>
        <v>0</v>
      </c>
      <c r="BG1258" s="105">
        <f t="shared" si="21"/>
        <v>0</v>
      </c>
      <c r="BH1258" s="105">
        <f t="shared" si="22"/>
        <v>0</v>
      </c>
      <c r="BI1258" s="105">
        <f t="shared" si="23"/>
        <v>0</v>
      </c>
      <c r="BJ1258" s="18" t="s">
        <v>89</v>
      </c>
      <c r="BK1258" s="188">
        <f t="shared" si="24"/>
        <v>0</v>
      </c>
      <c r="BL1258" s="18" t="s">
        <v>644</v>
      </c>
      <c r="BM1258" s="187" t="s">
        <v>7469</v>
      </c>
    </row>
    <row r="1259" spans="1:65" s="2" customFormat="1" ht="33" customHeight="1">
      <c r="A1259" s="35"/>
      <c r="B1259" s="144"/>
      <c r="C1259" s="176" t="s">
        <v>3099</v>
      </c>
      <c r="D1259" s="176" t="s">
        <v>526</v>
      </c>
      <c r="E1259" s="177" t="s">
        <v>7470</v>
      </c>
      <c r="F1259" s="178" t="s">
        <v>7471</v>
      </c>
      <c r="G1259" s="179" t="s">
        <v>7472</v>
      </c>
      <c r="H1259" s="180">
        <v>1</v>
      </c>
      <c r="I1259" s="181"/>
      <c r="J1259" s="180">
        <f t="shared" si="15"/>
        <v>0</v>
      </c>
      <c r="K1259" s="182"/>
      <c r="L1259" s="36"/>
      <c r="M1259" s="183" t="s">
        <v>1</v>
      </c>
      <c r="N1259" s="184" t="s">
        <v>42</v>
      </c>
      <c r="O1259" s="61"/>
      <c r="P1259" s="185">
        <f t="shared" si="16"/>
        <v>0</v>
      </c>
      <c r="Q1259" s="185">
        <v>5.0000000000000002E-5</v>
      </c>
      <c r="R1259" s="185">
        <f t="shared" si="17"/>
        <v>5.0000000000000002E-5</v>
      </c>
      <c r="S1259" s="185">
        <v>0.05</v>
      </c>
      <c r="T1259" s="186">
        <f t="shared" si="18"/>
        <v>0.05</v>
      </c>
      <c r="U1259" s="35"/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R1259" s="187" t="s">
        <v>644</v>
      </c>
      <c r="AT1259" s="187" t="s">
        <v>526</v>
      </c>
      <c r="AU1259" s="187" t="s">
        <v>89</v>
      </c>
      <c r="AY1259" s="18" t="s">
        <v>524</v>
      </c>
      <c r="BE1259" s="105">
        <f t="shared" si="19"/>
        <v>0</v>
      </c>
      <c r="BF1259" s="105">
        <f t="shared" si="20"/>
        <v>0</v>
      </c>
      <c r="BG1259" s="105">
        <f t="shared" si="21"/>
        <v>0</v>
      </c>
      <c r="BH1259" s="105">
        <f t="shared" si="22"/>
        <v>0</v>
      </c>
      <c r="BI1259" s="105">
        <f t="shared" si="23"/>
        <v>0</v>
      </c>
      <c r="BJ1259" s="18" t="s">
        <v>89</v>
      </c>
      <c r="BK1259" s="188">
        <f t="shared" si="24"/>
        <v>0</v>
      </c>
      <c r="BL1259" s="18" t="s">
        <v>644</v>
      </c>
      <c r="BM1259" s="187" t="s">
        <v>7473</v>
      </c>
    </row>
    <row r="1260" spans="1:65" s="13" customFormat="1">
      <c r="B1260" s="189"/>
      <c r="D1260" s="190" t="s">
        <v>532</v>
      </c>
      <c r="E1260" s="191" t="s">
        <v>1</v>
      </c>
      <c r="F1260" s="192" t="s">
        <v>7474</v>
      </c>
      <c r="H1260" s="193">
        <v>1</v>
      </c>
      <c r="I1260" s="194"/>
      <c r="L1260" s="189"/>
      <c r="M1260" s="195"/>
      <c r="N1260" s="196"/>
      <c r="O1260" s="196"/>
      <c r="P1260" s="196"/>
      <c r="Q1260" s="196"/>
      <c r="R1260" s="196"/>
      <c r="S1260" s="196"/>
      <c r="T1260" s="197"/>
      <c r="AT1260" s="191" t="s">
        <v>532</v>
      </c>
      <c r="AU1260" s="191" t="s">
        <v>89</v>
      </c>
      <c r="AV1260" s="13" t="s">
        <v>89</v>
      </c>
      <c r="AW1260" s="13" t="s">
        <v>30</v>
      </c>
      <c r="AX1260" s="13" t="s">
        <v>83</v>
      </c>
      <c r="AY1260" s="191" t="s">
        <v>524</v>
      </c>
    </row>
    <row r="1261" spans="1:65" s="2" customFormat="1" ht="33" customHeight="1">
      <c r="A1261" s="35"/>
      <c r="B1261" s="144"/>
      <c r="C1261" s="176" t="s">
        <v>3104</v>
      </c>
      <c r="D1261" s="176" t="s">
        <v>526</v>
      </c>
      <c r="E1261" s="177" t="s">
        <v>7475</v>
      </c>
      <c r="F1261" s="178" t="s">
        <v>7476</v>
      </c>
      <c r="G1261" s="179" t="s">
        <v>7472</v>
      </c>
      <c r="H1261" s="180">
        <v>1</v>
      </c>
      <c r="I1261" s="181"/>
      <c r="J1261" s="180">
        <f>ROUND(I1261*H1261,3)</f>
        <v>0</v>
      </c>
      <c r="K1261" s="182"/>
      <c r="L1261" s="36"/>
      <c r="M1261" s="183" t="s">
        <v>1</v>
      </c>
      <c r="N1261" s="184" t="s">
        <v>42</v>
      </c>
      <c r="O1261" s="61"/>
      <c r="P1261" s="185">
        <f>O1261*H1261</f>
        <v>0</v>
      </c>
      <c r="Q1261" s="185">
        <v>5.0000000000000002E-5</v>
      </c>
      <c r="R1261" s="185">
        <f>Q1261*H1261</f>
        <v>5.0000000000000002E-5</v>
      </c>
      <c r="S1261" s="185">
        <v>0.05</v>
      </c>
      <c r="T1261" s="186">
        <f>S1261*H1261</f>
        <v>0.05</v>
      </c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R1261" s="187" t="s">
        <v>644</v>
      </c>
      <c r="AT1261" s="187" t="s">
        <v>526</v>
      </c>
      <c r="AU1261" s="187" t="s">
        <v>89</v>
      </c>
      <c r="AY1261" s="18" t="s">
        <v>524</v>
      </c>
      <c r="BE1261" s="105">
        <f>IF(N1261="základná",J1261,0)</f>
        <v>0</v>
      </c>
      <c r="BF1261" s="105">
        <f>IF(N1261="znížená",J1261,0)</f>
        <v>0</v>
      </c>
      <c r="BG1261" s="105">
        <f>IF(N1261="zákl. prenesená",J1261,0)</f>
        <v>0</v>
      </c>
      <c r="BH1261" s="105">
        <f>IF(N1261="zníž. prenesená",J1261,0)</f>
        <v>0</v>
      </c>
      <c r="BI1261" s="105">
        <f>IF(N1261="nulová",J1261,0)</f>
        <v>0</v>
      </c>
      <c r="BJ1261" s="18" t="s">
        <v>89</v>
      </c>
      <c r="BK1261" s="188">
        <f>ROUND(I1261*H1261,3)</f>
        <v>0</v>
      </c>
      <c r="BL1261" s="18" t="s">
        <v>644</v>
      </c>
      <c r="BM1261" s="187" t="s">
        <v>7477</v>
      </c>
    </row>
    <row r="1262" spans="1:65" s="13" customFormat="1">
      <c r="B1262" s="189"/>
      <c r="D1262" s="190" t="s">
        <v>532</v>
      </c>
      <c r="E1262" s="191" t="s">
        <v>1</v>
      </c>
      <c r="F1262" s="192" t="s">
        <v>7478</v>
      </c>
      <c r="H1262" s="193">
        <v>1</v>
      </c>
      <c r="I1262" s="194"/>
      <c r="L1262" s="189"/>
      <c r="M1262" s="195"/>
      <c r="N1262" s="196"/>
      <c r="O1262" s="196"/>
      <c r="P1262" s="196"/>
      <c r="Q1262" s="196"/>
      <c r="R1262" s="196"/>
      <c r="S1262" s="196"/>
      <c r="T1262" s="197"/>
      <c r="AT1262" s="191" t="s">
        <v>532</v>
      </c>
      <c r="AU1262" s="191" t="s">
        <v>89</v>
      </c>
      <c r="AV1262" s="13" t="s">
        <v>89</v>
      </c>
      <c r="AW1262" s="13" t="s">
        <v>30</v>
      </c>
      <c r="AX1262" s="13" t="s">
        <v>83</v>
      </c>
      <c r="AY1262" s="191" t="s">
        <v>524</v>
      </c>
    </row>
    <row r="1263" spans="1:65" s="2" customFormat="1" ht="21.75" customHeight="1">
      <c r="A1263" s="35"/>
      <c r="B1263" s="144"/>
      <c r="C1263" s="176" t="s">
        <v>3110</v>
      </c>
      <c r="D1263" s="176" t="s">
        <v>526</v>
      </c>
      <c r="E1263" s="177" t="s">
        <v>4328</v>
      </c>
      <c r="F1263" s="178" t="s">
        <v>4329</v>
      </c>
      <c r="G1263" s="179" t="s">
        <v>2954</v>
      </c>
      <c r="H1263" s="181"/>
      <c r="I1263" s="181"/>
      <c r="J1263" s="180">
        <f>ROUND(I1263*H1263,3)</f>
        <v>0</v>
      </c>
      <c r="K1263" s="182"/>
      <c r="L1263" s="36"/>
      <c r="M1263" s="183" t="s">
        <v>1</v>
      </c>
      <c r="N1263" s="184" t="s">
        <v>42</v>
      </c>
      <c r="O1263" s="61"/>
      <c r="P1263" s="185">
        <f>O1263*H1263</f>
        <v>0</v>
      </c>
      <c r="Q1263" s="185">
        <v>0</v>
      </c>
      <c r="R1263" s="185">
        <f>Q1263*H1263</f>
        <v>0</v>
      </c>
      <c r="S1263" s="185">
        <v>0</v>
      </c>
      <c r="T1263" s="186">
        <f>S1263*H1263</f>
        <v>0</v>
      </c>
      <c r="U1263" s="35"/>
      <c r="V1263" s="35"/>
      <c r="W1263" s="35"/>
      <c r="X1263" s="35"/>
      <c r="Y1263" s="35"/>
      <c r="Z1263" s="35"/>
      <c r="AA1263" s="35"/>
      <c r="AB1263" s="35"/>
      <c r="AC1263" s="35"/>
      <c r="AD1263" s="35"/>
      <c r="AE1263" s="35"/>
      <c r="AR1263" s="187" t="s">
        <v>644</v>
      </c>
      <c r="AT1263" s="187" t="s">
        <v>526</v>
      </c>
      <c r="AU1263" s="187" t="s">
        <v>89</v>
      </c>
      <c r="AY1263" s="18" t="s">
        <v>524</v>
      </c>
      <c r="BE1263" s="105">
        <f>IF(N1263="základná",J1263,0)</f>
        <v>0</v>
      </c>
      <c r="BF1263" s="105">
        <f>IF(N1263="znížená",J1263,0)</f>
        <v>0</v>
      </c>
      <c r="BG1263" s="105">
        <f>IF(N1263="zákl. prenesená",J1263,0)</f>
        <v>0</v>
      </c>
      <c r="BH1263" s="105">
        <f>IF(N1263="zníž. prenesená",J1263,0)</f>
        <v>0</v>
      </c>
      <c r="BI1263" s="105">
        <f>IF(N1263="nulová",J1263,0)</f>
        <v>0</v>
      </c>
      <c r="BJ1263" s="18" t="s">
        <v>89</v>
      </c>
      <c r="BK1263" s="188">
        <f>ROUND(I1263*H1263,3)</f>
        <v>0</v>
      </c>
      <c r="BL1263" s="18" t="s">
        <v>644</v>
      </c>
      <c r="BM1263" s="187" t="s">
        <v>4330</v>
      </c>
    </row>
    <row r="1264" spans="1:65" s="12" customFormat="1" ht="22.95" customHeight="1">
      <c r="B1264" s="163"/>
      <c r="D1264" s="164" t="s">
        <v>75</v>
      </c>
      <c r="E1264" s="174" t="s">
        <v>4331</v>
      </c>
      <c r="F1264" s="174" t="s">
        <v>4332</v>
      </c>
      <c r="I1264" s="166"/>
      <c r="J1264" s="175">
        <f>BK1264</f>
        <v>0</v>
      </c>
      <c r="L1264" s="163"/>
      <c r="M1264" s="168"/>
      <c r="N1264" s="169"/>
      <c r="O1264" s="169"/>
      <c r="P1264" s="170">
        <f>SUM(P1265:P1280)</f>
        <v>0</v>
      </c>
      <c r="Q1264" s="169"/>
      <c r="R1264" s="170">
        <f>SUM(R1265:R1280)</f>
        <v>5.7087130000000004</v>
      </c>
      <c r="S1264" s="169"/>
      <c r="T1264" s="171">
        <f>SUM(T1265:T1280)</f>
        <v>0</v>
      </c>
      <c r="AR1264" s="164" t="s">
        <v>89</v>
      </c>
      <c r="AT1264" s="172" t="s">
        <v>75</v>
      </c>
      <c r="AU1264" s="172" t="s">
        <v>83</v>
      </c>
      <c r="AY1264" s="164" t="s">
        <v>524</v>
      </c>
      <c r="BK1264" s="173">
        <f>SUM(BK1265:BK1280)</f>
        <v>0</v>
      </c>
    </row>
    <row r="1265" spans="1:65" s="2" customFormat="1" ht="16.5" customHeight="1">
      <c r="A1265" s="35"/>
      <c r="B1265" s="144"/>
      <c r="C1265" s="176" t="s">
        <v>3115</v>
      </c>
      <c r="D1265" s="176" t="s">
        <v>526</v>
      </c>
      <c r="E1265" s="177" t="s">
        <v>7479</v>
      </c>
      <c r="F1265" s="178" t="s">
        <v>6732</v>
      </c>
      <c r="G1265" s="179" t="s">
        <v>980</v>
      </c>
      <c r="H1265" s="180">
        <v>356.7</v>
      </c>
      <c r="I1265" s="181"/>
      <c r="J1265" s="180">
        <f>ROUND(I1265*H1265,3)</f>
        <v>0</v>
      </c>
      <c r="K1265" s="182"/>
      <c r="L1265" s="36"/>
      <c r="M1265" s="183" t="s">
        <v>1</v>
      </c>
      <c r="N1265" s="184" t="s">
        <v>42</v>
      </c>
      <c r="O1265" s="61"/>
      <c r="P1265" s="185">
        <f>O1265*H1265</f>
        <v>0</v>
      </c>
      <c r="Q1265" s="185">
        <v>4.1000000000000003E-3</v>
      </c>
      <c r="R1265" s="185">
        <f>Q1265*H1265</f>
        <v>1.4624700000000002</v>
      </c>
      <c r="S1265" s="185">
        <v>0</v>
      </c>
      <c r="T1265" s="186">
        <f>S1265*H1265</f>
        <v>0</v>
      </c>
      <c r="U1265" s="35"/>
      <c r="V1265" s="35"/>
      <c r="W1265" s="35"/>
      <c r="X1265" s="35"/>
      <c r="Y1265" s="35"/>
      <c r="Z1265" s="35"/>
      <c r="AA1265" s="35"/>
      <c r="AB1265" s="35"/>
      <c r="AC1265" s="35"/>
      <c r="AD1265" s="35"/>
      <c r="AE1265" s="35"/>
      <c r="AR1265" s="187" t="s">
        <v>644</v>
      </c>
      <c r="AT1265" s="187" t="s">
        <v>526</v>
      </c>
      <c r="AU1265" s="187" t="s">
        <v>89</v>
      </c>
      <c r="AY1265" s="18" t="s">
        <v>524</v>
      </c>
      <c r="BE1265" s="105">
        <f>IF(N1265="základná",J1265,0)</f>
        <v>0</v>
      </c>
      <c r="BF1265" s="105">
        <f>IF(N1265="znížená",J1265,0)</f>
        <v>0</v>
      </c>
      <c r="BG1265" s="105">
        <f>IF(N1265="zákl. prenesená",J1265,0)</f>
        <v>0</v>
      </c>
      <c r="BH1265" s="105">
        <f>IF(N1265="zníž. prenesená",J1265,0)</f>
        <v>0</v>
      </c>
      <c r="BI1265" s="105">
        <f>IF(N1265="nulová",J1265,0)</f>
        <v>0</v>
      </c>
      <c r="BJ1265" s="18" t="s">
        <v>89</v>
      </c>
      <c r="BK1265" s="188">
        <f>ROUND(I1265*H1265,3)</f>
        <v>0</v>
      </c>
      <c r="BL1265" s="18" t="s">
        <v>644</v>
      </c>
      <c r="BM1265" s="187" t="s">
        <v>7480</v>
      </c>
    </row>
    <row r="1266" spans="1:65" s="14" customFormat="1">
      <c r="B1266" s="198"/>
      <c r="D1266" s="190" t="s">
        <v>532</v>
      </c>
      <c r="E1266" s="199" t="s">
        <v>1</v>
      </c>
      <c r="F1266" s="200" t="s">
        <v>4836</v>
      </c>
      <c r="H1266" s="199" t="s">
        <v>1</v>
      </c>
      <c r="I1266" s="201"/>
      <c r="L1266" s="198"/>
      <c r="M1266" s="202"/>
      <c r="N1266" s="203"/>
      <c r="O1266" s="203"/>
      <c r="P1266" s="203"/>
      <c r="Q1266" s="203"/>
      <c r="R1266" s="203"/>
      <c r="S1266" s="203"/>
      <c r="T1266" s="204"/>
      <c r="AT1266" s="199" t="s">
        <v>532</v>
      </c>
      <c r="AU1266" s="199" t="s">
        <v>89</v>
      </c>
      <c r="AV1266" s="14" t="s">
        <v>83</v>
      </c>
      <c r="AW1266" s="14" t="s">
        <v>30</v>
      </c>
      <c r="AX1266" s="14" t="s">
        <v>76</v>
      </c>
      <c r="AY1266" s="199" t="s">
        <v>524</v>
      </c>
    </row>
    <row r="1267" spans="1:65" s="13" customFormat="1">
      <c r="B1267" s="189"/>
      <c r="D1267" s="190" t="s">
        <v>532</v>
      </c>
      <c r="E1267" s="191" t="s">
        <v>1</v>
      </c>
      <c r="F1267" s="192" t="s">
        <v>7481</v>
      </c>
      <c r="H1267" s="193">
        <v>327.45</v>
      </c>
      <c r="I1267" s="194"/>
      <c r="L1267" s="189"/>
      <c r="M1267" s="195"/>
      <c r="N1267" s="196"/>
      <c r="O1267" s="196"/>
      <c r="P1267" s="196"/>
      <c r="Q1267" s="196"/>
      <c r="R1267" s="196"/>
      <c r="S1267" s="196"/>
      <c r="T1267" s="197"/>
      <c r="AT1267" s="191" t="s">
        <v>532</v>
      </c>
      <c r="AU1267" s="191" t="s">
        <v>89</v>
      </c>
      <c r="AV1267" s="13" t="s">
        <v>89</v>
      </c>
      <c r="AW1267" s="13" t="s">
        <v>30</v>
      </c>
      <c r="AX1267" s="13" t="s">
        <v>76</v>
      </c>
      <c r="AY1267" s="191" t="s">
        <v>524</v>
      </c>
    </row>
    <row r="1268" spans="1:65" s="13" customFormat="1">
      <c r="B1268" s="189"/>
      <c r="D1268" s="190" t="s">
        <v>532</v>
      </c>
      <c r="E1268" s="191" t="s">
        <v>1</v>
      </c>
      <c r="F1268" s="192" t="s">
        <v>7482</v>
      </c>
      <c r="H1268" s="193">
        <v>29.25</v>
      </c>
      <c r="I1268" s="194"/>
      <c r="L1268" s="189"/>
      <c r="M1268" s="195"/>
      <c r="N1268" s="196"/>
      <c r="O1268" s="196"/>
      <c r="P1268" s="196"/>
      <c r="Q1268" s="196"/>
      <c r="R1268" s="196"/>
      <c r="S1268" s="196"/>
      <c r="T1268" s="197"/>
      <c r="AT1268" s="191" t="s">
        <v>532</v>
      </c>
      <c r="AU1268" s="191" t="s">
        <v>89</v>
      </c>
      <c r="AV1268" s="13" t="s">
        <v>89</v>
      </c>
      <c r="AW1268" s="13" t="s">
        <v>30</v>
      </c>
      <c r="AX1268" s="13" t="s">
        <v>76</v>
      </c>
      <c r="AY1268" s="191" t="s">
        <v>524</v>
      </c>
    </row>
    <row r="1269" spans="1:65" s="16" customFormat="1">
      <c r="B1269" s="213"/>
      <c r="D1269" s="190" t="s">
        <v>532</v>
      </c>
      <c r="E1269" s="214" t="s">
        <v>6731</v>
      </c>
      <c r="F1269" s="215" t="s">
        <v>590</v>
      </c>
      <c r="H1269" s="216">
        <v>356.7</v>
      </c>
      <c r="I1269" s="217"/>
      <c r="L1269" s="213"/>
      <c r="M1269" s="218"/>
      <c r="N1269" s="219"/>
      <c r="O1269" s="219"/>
      <c r="P1269" s="219"/>
      <c r="Q1269" s="219"/>
      <c r="R1269" s="219"/>
      <c r="S1269" s="219"/>
      <c r="T1269" s="220"/>
      <c r="AT1269" s="214" t="s">
        <v>532</v>
      </c>
      <c r="AU1269" s="214" t="s">
        <v>89</v>
      </c>
      <c r="AV1269" s="16" t="s">
        <v>530</v>
      </c>
      <c r="AW1269" s="16" t="s">
        <v>30</v>
      </c>
      <c r="AX1269" s="16" t="s">
        <v>83</v>
      </c>
      <c r="AY1269" s="214" t="s">
        <v>524</v>
      </c>
    </row>
    <row r="1270" spans="1:65" s="2" customFormat="1" ht="21.75" customHeight="1">
      <c r="A1270" s="35"/>
      <c r="B1270" s="144"/>
      <c r="C1270" s="176" t="s">
        <v>3119</v>
      </c>
      <c r="D1270" s="176" t="s">
        <v>526</v>
      </c>
      <c r="E1270" s="177" t="s">
        <v>4344</v>
      </c>
      <c r="F1270" s="178" t="s">
        <v>4345</v>
      </c>
      <c r="G1270" s="179" t="s">
        <v>529</v>
      </c>
      <c r="H1270" s="180">
        <v>94.2</v>
      </c>
      <c r="I1270" s="181"/>
      <c r="J1270" s="180">
        <f>ROUND(I1270*H1270,3)</f>
        <v>0</v>
      </c>
      <c r="K1270" s="182"/>
      <c r="L1270" s="36"/>
      <c r="M1270" s="183" t="s">
        <v>1</v>
      </c>
      <c r="N1270" s="184" t="s">
        <v>42</v>
      </c>
      <c r="O1270" s="61"/>
      <c r="P1270" s="185">
        <f>O1270*H1270</f>
        <v>0</v>
      </c>
      <c r="Q1270" s="185">
        <v>3.8500000000000001E-3</v>
      </c>
      <c r="R1270" s="185">
        <f>Q1270*H1270</f>
        <v>0.36267000000000005</v>
      </c>
      <c r="S1270" s="185">
        <v>0</v>
      </c>
      <c r="T1270" s="186">
        <f>S1270*H1270</f>
        <v>0</v>
      </c>
      <c r="U1270" s="35"/>
      <c r="V1270" s="35"/>
      <c r="W1270" s="35"/>
      <c r="X1270" s="35"/>
      <c r="Y1270" s="35"/>
      <c r="Z1270" s="35"/>
      <c r="AA1270" s="35"/>
      <c r="AB1270" s="35"/>
      <c r="AC1270" s="35"/>
      <c r="AD1270" s="35"/>
      <c r="AE1270" s="35"/>
      <c r="AR1270" s="187" t="s">
        <v>644</v>
      </c>
      <c r="AT1270" s="187" t="s">
        <v>526</v>
      </c>
      <c r="AU1270" s="187" t="s">
        <v>89</v>
      </c>
      <c r="AY1270" s="18" t="s">
        <v>524</v>
      </c>
      <c r="BE1270" s="105">
        <f>IF(N1270="základná",J1270,0)</f>
        <v>0</v>
      </c>
      <c r="BF1270" s="105">
        <f>IF(N1270="znížená",J1270,0)</f>
        <v>0</v>
      </c>
      <c r="BG1270" s="105">
        <f>IF(N1270="zákl. prenesená",J1270,0)</f>
        <v>0</v>
      </c>
      <c r="BH1270" s="105">
        <f>IF(N1270="zníž. prenesená",J1270,0)</f>
        <v>0</v>
      </c>
      <c r="BI1270" s="105">
        <f>IF(N1270="nulová",J1270,0)</f>
        <v>0</v>
      </c>
      <c r="BJ1270" s="18" t="s">
        <v>89</v>
      </c>
      <c r="BK1270" s="188">
        <f>ROUND(I1270*H1270,3)</f>
        <v>0</v>
      </c>
      <c r="BL1270" s="18" t="s">
        <v>644</v>
      </c>
      <c r="BM1270" s="187" t="s">
        <v>4346</v>
      </c>
    </row>
    <row r="1271" spans="1:65" s="13" customFormat="1">
      <c r="B1271" s="189"/>
      <c r="D1271" s="190" t="s">
        <v>532</v>
      </c>
      <c r="E1271" s="191" t="s">
        <v>1</v>
      </c>
      <c r="F1271" s="192" t="s">
        <v>7483</v>
      </c>
      <c r="H1271" s="193">
        <v>94.2</v>
      </c>
      <c r="I1271" s="194"/>
      <c r="L1271" s="189"/>
      <c r="M1271" s="195"/>
      <c r="N1271" s="196"/>
      <c r="O1271" s="196"/>
      <c r="P1271" s="196"/>
      <c r="Q1271" s="196"/>
      <c r="R1271" s="196"/>
      <c r="S1271" s="196"/>
      <c r="T1271" s="197"/>
      <c r="AT1271" s="191" t="s">
        <v>532</v>
      </c>
      <c r="AU1271" s="191" t="s">
        <v>89</v>
      </c>
      <c r="AV1271" s="13" t="s">
        <v>89</v>
      </c>
      <c r="AW1271" s="13" t="s">
        <v>30</v>
      </c>
      <c r="AX1271" s="13" t="s">
        <v>76</v>
      </c>
      <c r="AY1271" s="191" t="s">
        <v>524</v>
      </c>
    </row>
    <row r="1272" spans="1:65" s="16" customFormat="1">
      <c r="B1272" s="213"/>
      <c r="D1272" s="190" t="s">
        <v>532</v>
      </c>
      <c r="E1272" s="214" t="s">
        <v>1</v>
      </c>
      <c r="F1272" s="215" t="s">
        <v>590</v>
      </c>
      <c r="H1272" s="216">
        <v>94.2</v>
      </c>
      <c r="I1272" s="217"/>
      <c r="L1272" s="213"/>
      <c r="M1272" s="218"/>
      <c r="N1272" s="219"/>
      <c r="O1272" s="219"/>
      <c r="P1272" s="219"/>
      <c r="Q1272" s="219"/>
      <c r="R1272" s="219"/>
      <c r="S1272" s="219"/>
      <c r="T1272" s="220"/>
      <c r="AT1272" s="214" t="s">
        <v>532</v>
      </c>
      <c r="AU1272" s="214" t="s">
        <v>89</v>
      </c>
      <c r="AV1272" s="16" t="s">
        <v>530</v>
      </c>
      <c r="AW1272" s="16" t="s">
        <v>30</v>
      </c>
      <c r="AX1272" s="16" t="s">
        <v>83</v>
      </c>
      <c r="AY1272" s="214" t="s">
        <v>524</v>
      </c>
    </row>
    <row r="1273" spans="1:65" s="2" customFormat="1" ht="33" customHeight="1">
      <c r="A1273" s="35"/>
      <c r="B1273" s="144"/>
      <c r="C1273" s="221" t="s">
        <v>3122</v>
      </c>
      <c r="D1273" s="221" t="s">
        <v>697</v>
      </c>
      <c r="E1273" s="222" t="s">
        <v>7484</v>
      </c>
      <c r="F1273" s="223" t="s">
        <v>7485</v>
      </c>
      <c r="G1273" s="224" t="s">
        <v>529</v>
      </c>
      <c r="H1273" s="225">
        <v>90.677999999999997</v>
      </c>
      <c r="I1273" s="226"/>
      <c r="J1273" s="225">
        <f>ROUND(I1273*H1273,3)</f>
        <v>0</v>
      </c>
      <c r="K1273" s="227"/>
      <c r="L1273" s="228"/>
      <c r="M1273" s="229" t="s">
        <v>1</v>
      </c>
      <c r="N1273" s="230" t="s">
        <v>42</v>
      </c>
      <c r="O1273" s="61"/>
      <c r="P1273" s="185">
        <f>O1273*H1273</f>
        <v>0</v>
      </c>
      <c r="Q1273" s="185">
        <v>2.3E-2</v>
      </c>
      <c r="R1273" s="185">
        <f>Q1273*H1273</f>
        <v>2.0855939999999999</v>
      </c>
      <c r="S1273" s="185">
        <v>0</v>
      </c>
      <c r="T1273" s="186">
        <f>S1273*H1273</f>
        <v>0</v>
      </c>
      <c r="U1273" s="35"/>
      <c r="V1273" s="35"/>
      <c r="W1273" s="35"/>
      <c r="X1273" s="35"/>
      <c r="Y1273" s="35"/>
      <c r="Z1273" s="35"/>
      <c r="AA1273" s="35"/>
      <c r="AB1273" s="35"/>
      <c r="AC1273" s="35"/>
      <c r="AD1273" s="35"/>
      <c r="AE1273" s="35"/>
      <c r="AR1273" s="187" t="s">
        <v>732</v>
      </c>
      <c r="AT1273" s="187" t="s">
        <v>697</v>
      </c>
      <c r="AU1273" s="187" t="s">
        <v>89</v>
      </c>
      <c r="AY1273" s="18" t="s">
        <v>524</v>
      </c>
      <c r="BE1273" s="105">
        <f>IF(N1273="základná",J1273,0)</f>
        <v>0</v>
      </c>
      <c r="BF1273" s="105">
        <f>IF(N1273="znížená",J1273,0)</f>
        <v>0</v>
      </c>
      <c r="BG1273" s="105">
        <f>IF(N1273="zákl. prenesená",J1273,0)</f>
        <v>0</v>
      </c>
      <c r="BH1273" s="105">
        <f>IF(N1273="zníž. prenesená",J1273,0)</f>
        <v>0</v>
      </c>
      <c r="BI1273" s="105">
        <f>IF(N1273="nulová",J1273,0)</f>
        <v>0</v>
      </c>
      <c r="BJ1273" s="18" t="s">
        <v>89</v>
      </c>
      <c r="BK1273" s="188">
        <f>ROUND(I1273*H1273,3)</f>
        <v>0</v>
      </c>
      <c r="BL1273" s="18" t="s">
        <v>644</v>
      </c>
      <c r="BM1273" s="187" t="s">
        <v>7486</v>
      </c>
    </row>
    <row r="1274" spans="1:65" s="13" customFormat="1">
      <c r="B1274" s="189"/>
      <c r="D1274" s="190" t="s">
        <v>532</v>
      </c>
      <c r="E1274" s="191" t="s">
        <v>1</v>
      </c>
      <c r="F1274" s="192" t="s">
        <v>7487</v>
      </c>
      <c r="H1274" s="193">
        <v>90.677999999999997</v>
      </c>
      <c r="I1274" s="194"/>
      <c r="L1274" s="189"/>
      <c r="M1274" s="195"/>
      <c r="N1274" s="196"/>
      <c r="O1274" s="196"/>
      <c r="P1274" s="196"/>
      <c r="Q1274" s="196"/>
      <c r="R1274" s="196"/>
      <c r="S1274" s="196"/>
      <c r="T1274" s="197"/>
      <c r="AT1274" s="191" t="s">
        <v>532</v>
      </c>
      <c r="AU1274" s="191" t="s">
        <v>89</v>
      </c>
      <c r="AV1274" s="13" t="s">
        <v>89</v>
      </c>
      <c r="AW1274" s="13" t="s">
        <v>30</v>
      </c>
      <c r="AX1274" s="13" t="s">
        <v>76</v>
      </c>
      <c r="AY1274" s="191" t="s">
        <v>524</v>
      </c>
    </row>
    <row r="1275" spans="1:65" s="16" customFormat="1">
      <c r="B1275" s="213"/>
      <c r="D1275" s="190" t="s">
        <v>532</v>
      </c>
      <c r="E1275" s="214" t="s">
        <v>1</v>
      </c>
      <c r="F1275" s="215" t="s">
        <v>590</v>
      </c>
      <c r="H1275" s="216">
        <v>90.677999999999997</v>
      </c>
      <c r="I1275" s="217"/>
      <c r="L1275" s="213"/>
      <c r="M1275" s="218"/>
      <c r="N1275" s="219"/>
      <c r="O1275" s="219"/>
      <c r="P1275" s="219"/>
      <c r="Q1275" s="219"/>
      <c r="R1275" s="219"/>
      <c r="S1275" s="219"/>
      <c r="T1275" s="220"/>
      <c r="AT1275" s="214" t="s">
        <v>532</v>
      </c>
      <c r="AU1275" s="214" t="s">
        <v>89</v>
      </c>
      <c r="AV1275" s="16" t="s">
        <v>530</v>
      </c>
      <c r="AW1275" s="16" t="s">
        <v>30</v>
      </c>
      <c r="AX1275" s="16" t="s">
        <v>83</v>
      </c>
      <c r="AY1275" s="214" t="s">
        <v>524</v>
      </c>
    </row>
    <row r="1276" spans="1:65" s="2" customFormat="1" ht="33" customHeight="1">
      <c r="A1276" s="35"/>
      <c r="B1276" s="144"/>
      <c r="C1276" s="221" t="s">
        <v>3126</v>
      </c>
      <c r="D1276" s="221" t="s">
        <v>697</v>
      </c>
      <c r="E1276" s="222" t="s">
        <v>4354</v>
      </c>
      <c r="F1276" s="223" t="s">
        <v>7488</v>
      </c>
      <c r="G1276" s="224" t="s">
        <v>529</v>
      </c>
      <c r="H1276" s="225">
        <v>78.173000000000002</v>
      </c>
      <c r="I1276" s="226"/>
      <c r="J1276" s="225">
        <f>ROUND(I1276*H1276,3)</f>
        <v>0</v>
      </c>
      <c r="K1276" s="227"/>
      <c r="L1276" s="228"/>
      <c r="M1276" s="229" t="s">
        <v>1</v>
      </c>
      <c r="N1276" s="230" t="s">
        <v>42</v>
      </c>
      <c r="O1276" s="61"/>
      <c r="P1276" s="185">
        <f>O1276*H1276</f>
        <v>0</v>
      </c>
      <c r="Q1276" s="185">
        <v>2.3E-2</v>
      </c>
      <c r="R1276" s="185">
        <f>Q1276*H1276</f>
        <v>1.797979</v>
      </c>
      <c r="S1276" s="185">
        <v>0</v>
      </c>
      <c r="T1276" s="186">
        <f>S1276*H1276</f>
        <v>0</v>
      </c>
      <c r="U1276" s="35"/>
      <c r="V1276" s="35"/>
      <c r="W1276" s="35"/>
      <c r="X1276" s="35"/>
      <c r="Y1276" s="35"/>
      <c r="Z1276" s="35"/>
      <c r="AA1276" s="35"/>
      <c r="AB1276" s="35"/>
      <c r="AC1276" s="35"/>
      <c r="AD1276" s="35"/>
      <c r="AE1276" s="35"/>
      <c r="AR1276" s="187" t="s">
        <v>732</v>
      </c>
      <c r="AT1276" s="187" t="s">
        <v>697</v>
      </c>
      <c r="AU1276" s="187" t="s">
        <v>89</v>
      </c>
      <c r="AY1276" s="18" t="s">
        <v>524</v>
      </c>
      <c r="BE1276" s="105">
        <f>IF(N1276="základná",J1276,0)</f>
        <v>0</v>
      </c>
      <c r="BF1276" s="105">
        <f>IF(N1276="znížená",J1276,0)</f>
        <v>0</v>
      </c>
      <c r="BG1276" s="105">
        <f>IF(N1276="zákl. prenesená",J1276,0)</f>
        <v>0</v>
      </c>
      <c r="BH1276" s="105">
        <f>IF(N1276="zníž. prenesená",J1276,0)</f>
        <v>0</v>
      </c>
      <c r="BI1276" s="105">
        <f>IF(N1276="nulová",J1276,0)</f>
        <v>0</v>
      </c>
      <c r="BJ1276" s="18" t="s">
        <v>89</v>
      </c>
      <c r="BK1276" s="188">
        <f>ROUND(I1276*H1276,3)</f>
        <v>0</v>
      </c>
      <c r="BL1276" s="18" t="s">
        <v>644</v>
      </c>
      <c r="BM1276" s="187" t="s">
        <v>4356</v>
      </c>
    </row>
    <row r="1277" spans="1:65" s="13" customFormat="1">
      <c r="B1277" s="189"/>
      <c r="D1277" s="190" t="s">
        <v>532</v>
      </c>
      <c r="E1277" s="191" t="s">
        <v>1</v>
      </c>
      <c r="F1277" s="192" t="s">
        <v>7489</v>
      </c>
      <c r="H1277" s="193">
        <v>5.4059999999999997</v>
      </c>
      <c r="I1277" s="194"/>
      <c r="L1277" s="189"/>
      <c r="M1277" s="195"/>
      <c r="N1277" s="196"/>
      <c r="O1277" s="196"/>
      <c r="P1277" s="196"/>
      <c r="Q1277" s="196"/>
      <c r="R1277" s="196"/>
      <c r="S1277" s="196"/>
      <c r="T1277" s="197"/>
      <c r="AT1277" s="191" t="s">
        <v>532</v>
      </c>
      <c r="AU1277" s="191" t="s">
        <v>89</v>
      </c>
      <c r="AV1277" s="13" t="s">
        <v>89</v>
      </c>
      <c r="AW1277" s="13" t="s">
        <v>30</v>
      </c>
      <c r="AX1277" s="13" t="s">
        <v>76</v>
      </c>
      <c r="AY1277" s="191" t="s">
        <v>524</v>
      </c>
    </row>
    <row r="1278" spans="1:65" s="13" customFormat="1">
      <c r="B1278" s="189"/>
      <c r="D1278" s="190" t="s">
        <v>532</v>
      </c>
      <c r="E1278" s="191" t="s">
        <v>1</v>
      </c>
      <c r="F1278" s="192" t="s">
        <v>7490</v>
      </c>
      <c r="H1278" s="193">
        <v>72.766999999999996</v>
      </c>
      <c r="I1278" s="194"/>
      <c r="L1278" s="189"/>
      <c r="M1278" s="195"/>
      <c r="N1278" s="196"/>
      <c r="O1278" s="196"/>
      <c r="P1278" s="196"/>
      <c r="Q1278" s="196"/>
      <c r="R1278" s="196"/>
      <c r="S1278" s="196"/>
      <c r="T1278" s="197"/>
      <c r="AT1278" s="191" t="s">
        <v>532</v>
      </c>
      <c r="AU1278" s="191" t="s">
        <v>89</v>
      </c>
      <c r="AV1278" s="13" t="s">
        <v>89</v>
      </c>
      <c r="AW1278" s="13" t="s">
        <v>30</v>
      </c>
      <c r="AX1278" s="13" t="s">
        <v>76</v>
      </c>
      <c r="AY1278" s="191" t="s">
        <v>524</v>
      </c>
    </row>
    <row r="1279" spans="1:65" s="16" customFormat="1">
      <c r="B1279" s="213"/>
      <c r="D1279" s="190" t="s">
        <v>532</v>
      </c>
      <c r="E1279" s="214" t="s">
        <v>1</v>
      </c>
      <c r="F1279" s="215" t="s">
        <v>590</v>
      </c>
      <c r="H1279" s="216">
        <v>78.173000000000002</v>
      </c>
      <c r="I1279" s="217"/>
      <c r="L1279" s="213"/>
      <c r="M1279" s="218"/>
      <c r="N1279" s="219"/>
      <c r="O1279" s="219"/>
      <c r="P1279" s="219"/>
      <c r="Q1279" s="219"/>
      <c r="R1279" s="219"/>
      <c r="S1279" s="219"/>
      <c r="T1279" s="220"/>
      <c r="AT1279" s="214" t="s">
        <v>532</v>
      </c>
      <c r="AU1279" s="214" t="s">
        <v>89</v>
      </c>
      <c r="AV1279" s="16" t="s">
        <v>530</v>
      </c>
      <c r="AW1279" s="16" t="s">
        <v>30</v>
      </c>
      <c r="AX1279" s="16" t="s">
        <v>83</v>
      </c>
      <c r="AY1279" s="214" t="s">
        <v>524</v>
      </c>
    </row>
    <row r="1280" spans="1:65" s="2" customFormat="1" ht="21.75" customHeight="1">
      <c r="A1280" s="35"/>
      <c r="B1280" s="144"/>
      <c r="C1280" s="176" t="s">
        <v>3153</v>
      </c>
      <c r="D1280" s="176" t="s">
        <v>526</v>
      </c>
      <c r="E1280" s="177" t="s">
        <v>4359</v>
      </c>
      <c r="F1280" s="178" t="s">
        <v>4360</v>
      </c>
      <c r="G1280" s="179" t="s">
        <v>2954</v>
      </c>
      <c r="H1280" s="181"/>
      <c r="I1280" s="181"/>
      <c r="J1280" s="180">
        <f>ROUND(I1280*H1280,3)</f>
        <v>0</v>
      </c>
      <c r="K1280" s="182"/>
      <c r="L1280" s="36"/>
      <c r="M1280" s="183" t="s">
        <v>1</v>
      </c>
      <c r="N1280" s="184" t="s">
        <v>42</v>
      </c>
      <c r="O1280" s="61"/>
      <c r="P1280" s="185">
        <f>O1280*H1280</f>
        <v>0</v>
      </c>
      <c r="Q1280" s="185">
        <v>0</v>
      </c>
      <c r="R1280" s="185">
        <f>Q1280*H1280</f>
        <v>0</v>
      </c>
      <c r="S1280" s="185">
        <v>0</v>
      </c>
      <c r="T1280" s="186">
        <f>S1280*H1280</f>
        <v>0</v>
      </c>
      <c r="U1280" s="35"/>
      <c r="V1280" s="35"/>
      <c r="W1280" s="35"/>
      <c r="X1280" s="35"/>
      <c r="Y1280" s="35"/>
      <c r="Z1280" s="35"/>
      <c r="AA1280" s="35"/>
      <c r="AB1280" s="35"/>
      <c r="AC1280" s="35"/>
      <c r="AD1280" s="35"/>
      <c r="AE1280" s="35"/>
      <c r="AR1280" s="187" t="s">
        <v>644</v>
      </c>
      <c r="AT1280" s="187" t="s">
        <v>526</v>
      </c>
      <c r="AU1280" s="187" t="s">
        <v>89</v>
      </c>
      <c r="AY1280" s="18" t="s">
        <v>524</v>
      </c>
      <c r="BE1280" s="105">
        <f>IF(N1280="základná",J1280,0)</f>
        <v>0</v>
      </c>
      <c r="BF1280" s="105">
        <f>IF(N1280="znížená",J1280,0)</f>
        <v>0</v>
      </c>
      <c r="BG1280" s="105">
        <f>IF(N1280="zákl. prenesená",J1280,0)</f>
        <v>0</v>
      </c>
      <c r="BH1280" s="105">
        <f>IF(N1280="zníž. prenesená",J1280,0)</f>
        <v>0</v>
      </c>
      <c r="BI1280" s="105">
        <f>IF(N1280="nulová",J1280,0)</f>
        <v>0</v>
      </c>
      <c r="BJ1280" s="18" t="s">
        <v>89</v>
      </c>
      <c r="BK1280" s="188">
        <f>ROUND(I1280*H1280,3)</f>
        <v>0</v>
      </c>
      <c r="BL1280" s="18" t="s">
        <v>644</v>
      </c>
      <c r="BM1280" s="187" t="s">
        <v>4361</v>
      </c>
    </row>
    <row r="1281" spans="1:65" s="12" customFormat="1" ht="22.95" customHeight="1">
      <c r="B1281" s="163"/>
      <c r="D1281" s="164" t="s">
        <v>75</v>
      </c>
      <c r="E1281" s="174" t="s">
        <v>7491</v>
      </c>
      <c r="F1281" s="174" t="s">
        <v>7492</v>
      </c>
      <c r="I1281" s="166"/>
      <c r="J1281" s="175">
        <f>BK1281</f>
        <v>0</v>
      </c>
      <c r="L1281" s="163"/>
      <c r="M1281" s="168"/>
      <c r="N1281" s="169"/>
      <c r="O1281" s="169"/>
      <c r="P1281" s="170">
        <f>SUM(P1282:P1289)</f>
        <v>0</v>
      </c>
      <c r="Q1281" s="169"/>
      <c r="R1281" s="170">
        <f>SUM(R1282:R1289)</f>
        <v>0</v>
      </c>
      <c r="S1281" s="169"/>
      <c r="T1281" s="171">
        <f>SUM(T1282:T1289)</f>
        <v>16.422000000000001</v>
      </c>
      <c r="AR1281" s="164" t="s">
        <v>89</v>
      </c>
      <c r="AT1281" s="172" t="s">
        <v>75</v>
      </c>
      <c r="AU1281" s="172" t="s">
        <v>83</v>
      </c>
      <c r="AY1281" s="164" t="s">
        <v>524</v>
      </c>
      <c r="BK1281" s="173">
        <f>SUM(BK1282:BK1289)</f>
        <v>0</v>
      </c>
    </row>
    <row r="1282" spans="1:65" s="2" customFormat="1" ht="33" customHeight="1">
      <c r="A1282" s="35"/>
      <c r="B1282" s="144"/>
      <c r="C1282" s="176" t="s">
        <v>3193</v>
      </c>
      <c r="D1282" s="176" t="s">
        <v>526</v>
      </c>
      <c r="E1282" s="177" t="s">
        <v>7493</v>
      </c>
      <c r="F1282" s="178" t="s">
        <v>7494</v>
      </c>
      <c r="G1282" s="179" t="s">
        <v>529</v>
      </c>
      <c r="H1282" s="180">
        <v>165.9</v>
      </c>
      <c r="I1282" s="181"/>
      <c r="J1282" s="180">
        <f>ROUND(I1282*H1282,3)</f>
        <v>0</v>
      </c>
      <c r="K1282" s="182"/>
      <c r="L1282" s="36"/>
      <c r="M1282" s="183" t="s">
        <v>1</v>
      </c>
      <c r="N1282" s="184" t="s">
        <v>42</v>
      </c>
      <c r="O1282" s="61"/>
      <c r="P1282" s="185">
        <f>O1282*H1282</f>
        <v>0</v>
      </c>
      <c r="Q1282" s="185">
        <v>0</v>
      </c>
      <c r="R1282" s="185">
        <f>Q1282*H1282</f>
        <v>0</v>
      </c>
      <c r="S1282" s="185">
        <v>1.4999999999999999E-2</v>
      </c>
      <c r="T1282" s="186">
        <f>S1282*H1282</f>
        <v>2.4885000000000002</v>
      </c>
      <c r="U1282" s="35"/>
      <c r="V1282" s="35"/>
      <c r="W1282" s="35"/>
      <c r="X1282" s="35"/>
      <c r="Y1282" s="35"/>
      <c r="Z1282" s="35"/>
      <c r="AA1282" s="35"/>
      <c r="AB1282" s="35"/>
      <c r="AC1282" s="35"/>
      <c r="AD1282" s="35"/>
      <c r="AE1282" s="35"/>
      <c r="AR1282" s="187" t="s">
        <v>644</v>
      </c>
      <c r="AT1282" s="187" t="s">
        <v>526</v>
      </c>
      <c r="AU1282" s="187" t="s">
        <v>89</v>
      </c>
      <c r="AY1282" s="18" t="s">
        <v>524</v>
      </c>
      <c r="BE1282" s="105">
        <f>IF(N1282="základná",J1282,0)</f>
        <v>0</v>
      </c>
      <c r="BF1282" s="105">
        <f>IF(N1282="znížená",J1282,0)</f>
        <v>0</v>
      </c>
      <c r="BG1282" s="105">
        <f>IF(N1282="zákl. prenesená",J1282,0)</f>
        <v>0</v>
      </c>
      <c r="BH1282" s="105">
        <f>IF(N1282="zníž. prenesená",J1282,0)</f>
        <v>0</v>
      </c>
      <c r="BI1282" s="105">
        <f>IF(N1282="nulová",J1282,0)</f>
        <v>0</v>
      </c>
      <c r="BJ1282" s="18" t="s">
        <v>89</v>
      </c>
      <c r="BK1282" s="188">
        <f>ROUND(I1282*H1282,3)</f>
        <v>0</v>
      </c>
      <c r="BL1282" s="18" t="s">
        <v>644</v>
      </c>
      <c r="BM1282" s="187" t="s">
        <v>7495</v>
      </c>
    </row>
    <row r="1283" spans="1:65" s="13" customFormat="1">
      <c r="B1283" s="189"/>
      <c r="D1283" s="190" t="s">
        <v>532</v>
      </c>
      <c r="E1283" s="191" t="s">
        <v>1</v>
      </c>
      <c r="F1283" s="192" t="s">
        <v>7496</v>
      </c>
      <c r="H1283" s="193">
        <v>165.9</v>
      </c>
      <c r="I1283" s="194"/>
      <c r="L1283" s="189"/>
      <c r="M1283" s="195"/>
      <c r="N1283" s="196"/>
      <c r="O1283" s="196"/>
      <c r="P1283" s="196"/>
      <c r="Q1283" s="196"/>
      <c r="R1283" s="196"/>
      <c r="S1283" s="196"/>
      <c r="T1283" s="197"/>
      <c r="AT1283" s="191" t="s">
        <v>532</v>
      </c>
      <c r="AU1283" s="191" t="s">
        <v>89</v>
      </c>
      <c r="AV1283" s="13" t="s">
        <v>89</v>
      </c>
      <c r="AW1283" s="13" t="s">
        <v>30</v>
      </c>
      <c r="AX1283" s="13" t="s">
        <v>83</v>
      </c>
      <c r="AY1283" s="191" t="s">
        <v>524</v>
      </c>
    </row>
    <row r="1284" spans="1:65" s="2" customFormat="1" ht="33" customHeight="1">
      <c r="A1284" s="35"/>
      <c r="B1284" s="144"/>
      <c r="C1284" s="176" t="s">
        <v>3198</v>
      </c>
      <c r="D1284" s="176" t="s">
        <v>526</v>
      </c>
      <c r="E1284" s="177" t="s">
        <v>7497</v>
      </c>
      <c r="F1284" s="178" t="s">
        <v>7498</v>
      </c>
      <c r="G1284" s="179" t="s">
        <v>529</v>
      </c>
      <c r="H1284" s="180">
        <v>419.55</v>
      </c>
      <c r="I1284" s="181"/>
      <c r="J1284" s="180">
        <f>ROUND(I1284*H1284,3)</f>
        <v>0</v>
      </c>
      <c r="K1284" s="182"/>
      <c r="L1284" s="36"/>
      <c r="M1284" s="183" t="s">
        <v>1</v>
      </c>
      <c r="N1284" s="184" t="s">
        <v>42</v>
      </c>
      <c r="O1284" s="61"/>
      <c r="P1284" s="185">
        <f>O1284*H1284</f>
        <v>0</v>
      </c>
      <c r="Q1284" s="185">
        <v>0</v>
      </c>
      <c r="R1284" s="185">
        <f>Q1284*H1284</f>
        <v>0</v>
      </c>
      <c r="S1284" s="185">
        <v>1.4999999999999999E-2</v>
      </c>
      <c r="T1284" s="186">
        <f>S1284*H1284</f>
        <v>6.2932499999999996</v>
      </c>
      <c r="U1284" s="35"/>
      <c r="V1284" s="35"/>
      <c r="W1284" s="35"/>
      <c r="X1284" s="35"/>
      <c r="Y1284" s="35"/>
      <c r="Z1284" s="35"/>
      <c r="AA1284" s="35"/>
      <c r="AB1284" s="35"/>
      <c r="AC1284" s="35"/>
      <c r="AD1284" s="35"/>
      <c r="AE1284" s="35"/>
      <c r="AR1284" s="187" t="s">
        <v>644</v>
      </c>
      <c r="AT1284" s="187" t="s">
        <v>526</v>
      </c>
      <c r="AU1284" s="187" t="s">
        <v>89</v>
      </c>
      <c r="AY1284" s="18" t="s">
        <v>524</v>
      </c>
      <c r="BE1284" s="105">
        <f>IF(N1284="základná",J1284,0)</f>
        <v>0</v>
      </c>
      <c r="BF1284" s="105">
        <f>IF(N1284="znížená",J1284,0)</f>
        <v>0</v>
      </c>
      <c r="BG1284" s="105">
        <f>IF(N1284="zákl. prenesená",J1284,0)</f>
        <v>0</v>
      </c>
      <c r="BH1284" s="105">
        <f>IF(N1284="zníž. prenesená",J1284,0)</f>
        <v>0</v>
      </c>
      <c r="BI1284" s="105">
        <f>IF(N1284="nulová",J1284,0)</f>
        <v>0</v>
      </c>
      <c r="BJ1284" s="18" t="s">
        <v>89</v>
      </c>
      <c r="BK1284" s="188">
        <f>ROUND(I1284*H1284,3)</f>
        <v>0</v>
      </c>
      <c r="BL1284" s="18" t="s">
        <v>644</v>
      </c>
      <c r="BM1284" s="187" t="s">
        <v>7499</v>
      </c>
    </row>
    <row r="1285" spans="1:65" s="13" customFormat="1">
      <c r="B1285" s="189"/>
      <c r="D1285" s="190" t="s">
        <v>532</v>
      </c>
      <c r="E1285" s="191" t="s">
        <v>1</v>
      </c>
      <c r="F1285" s="192" t="s">
        <v>7500</v>
      </c>
      <c r="H1285" s="193">
        <v>419.55</v>
      </c>
      <c r="I1285" s="194"/>
      <c r="L1285" s="189"/>
      <c r="M1285" s="195"/>
      <c r="N1285" s="196"/>
      <c r="O1285" s="196"/>
      <c r="P1285" s="196"/>
      <c r="Q1285" s="196"/>
      <c r="R1285" s="196"/>
      <c r="S1285" s="196"/>
      <c r="T1285" s="197"/>
      <c r="AT1285" s="191" t="s">
        <v>532</v>
      </c>
      <c r="AU1285" s="191" t="s">
        <v>89</v>
      </c>
      <c r="AV1285" s="13" t="s">
        <v>89</v>
      </c>
      <c r="AW1285" s="13" t="s">
        <v>30</v>
      </c>
      <c r="AX1285" s="13" t="s">
        <v>83</v>
      </c>
      <c r="AY1285" s="191" t="s">
        <v>524</v>
      </c>
    </row>
    <row r="1286" spans="1:65" s="2" customFormat="1" ht="21.75" customHeight="1">
      <c r="A1286" s="35"/>
      <c r="B1286" s="144"/>
      <c r="C1286" s="176" t="s">
        <v>3203</v>
      </c>
      <c r="D1286" s="176" t="s">
        <v>526</v>
      </c>
      <c r="E1286" s="177" t="s">
        <v>7501</v>
      </c>
      <c r="F1286" s="178" t="s">
        <v>7502</v>
      </c>
      <c r="G1286" s="179" t="s">
        <v>529</v>
      </c>
      <c r="H1286" s="180">
        <v>419.55</v>
      </c>
      <c r="I1286" s="181"/>
      <c r="J1286" s="180">
        <f>ROUND(I1286*H1286,3)</f>
        <v>0</v>
      </c>
      <c r="K1286" s="182"/>
      <c r="L1286" s="36"/>
      <c r="M1286" s="183" t="s">
        <v>1</v>
      </c>
      <c r="N1286" s="184" t="s">
        <v>42</v>
      </c>
      <c r="O1286" s="61"/>
      <c r="P1286" s="185">
        <f>O1286*H1286</f>
        <v>0</v>
      </c>
      <c r="Q1286" s="185">
        <v>0</v>
      </c>
      <c r="R1286" s="185">
        <f>Q1286*H1286</f>
        <v>0</v>
      </c>
      <c r="S1286" s="185">
        <v>1.4999999999999999E-2</v>
      </c>
      <c r="T1286" s="186">
        <f>S1286*H1286</f>
        <v>6.2932499999999996</v>
      </c>
      <c r="U1286" s="35"/>
      <c r="V1286" s="35"/>
      <c r="W1286" s="35"/>
      <c r="X1286" s="35"/>
      <c r="Y1286" s="35"/>
      <c r="Z1286" s="35"/>
      <c r="AA1286" s="35"/>
      <c r="AB1286" s="35"/>
      <c r="AC1286" s="35"/>
      <c r="AD1286" s="35"/>
      <c r="AE1286" s="35"/>
      <c r="AR1286" s="187" t="s">
        <v>644</v>
      </c>
      <c r="AT1286" s="187" t="s">
        <v>526</v>
      </c>
      <c r="AU1286" s="187" t="s">
        <v>89</v>
      </c>
      <c r="AY1286" s="18" t="s">
        <v>524</v>
      </c>
      <c r="BE1286" s="105">
        <f>IF(N1286="základná",J1286,0)</f>
        <v>0</v>
      </c>
      <c r="BF1286" s="105">
        <f>IF(N1286="znížená",J1286,0)</f>
        <v>0</v>
      </c>
      <c r="BG1286" s="105">
        <f>IF(N1286="zákl. prenesená",J1286,0)</f>
        <v>0</v>
      </c>
      <c r="BH1286" s="105">
        <f>IF(N1286="zníž. prenesená",J1286,0)</f>
        <v>0</v>
      </c>
      <c r="BI1286" s="105">
        <f>IF(N1286="nulová",J1286,0)</f>
        <v>0</v>
      </c>
      <c r="BJ1286" s="18" t="s">
        <v>89</v>
      </c>
      <c r="BK1286" s="188">
        <f>ROUND(I1286*H1286,3)</f>
        <v>0</v>
      </c>
      <c r="BL1286" s="18" t="s">
        <v>644</v>
      </c>
      <c r="BM1286" s="187" t="s">
        <v>7503</v>
      </c>
    </row>
    <row r="1287" spans="1:65" s="13" customFormat="1">
      <c r="B1287" s="189"/>
      <c r="D1287" s="190" t="s">
        <v>532</v>
      </c>
      <c r="E1287" s="191" t="s">
        <v>1</v>
      </c>
      <c r="F1287" s="192" t="s">
        <v>7504</v>
      </c>
      <c r="H1287" s="193">
        <v>419.55</v>
      </c>
      <c r="I1287" s="194"/>
      <c r="L1287" s="189"/>
      <c r="M1287" s="195"/>
      <c r="N1287" s="196"/>
      <c r="O1287" s="196"/>
      <c r="P1287" s="196"/>
      <c r="Q1287" s="196"/>
      <c r="R1287" s="196"/>
      <c r="S1287" s="196"/>
      <c r="T1287" s="197"/>
      <c r="AT1287" s="191" t="s">
        <v>532</v>
      </c>
      <c r="AU1287" s="191" t="s">
        <v>89</v>
      </c>
      <c r="AV1287" s="13" t="s">
        <v>89</v>
      </c>
      <c r="AW1287" s="13" t="s">
        <v>30</v>
      </c>
      <c r="AX1287" s="13" t="s">
        <v>83</v>
      </c>
      <c r="AY1287" s="191" t="s">
        <v>524</v>
      </c>
    </row>
    <row r="1288" spans="1:65" s="2" customFormat="1" ht="33" customHeight="1">
      <c r="A1288" s="35"/>
      <c r="B1288" s="144"/>
      <c r="C1288" s="176" t="s">
        <v>3208</v>
      </c>
      <c r="D1288" s="176" t="s">
        <v>526</v>
      </c>
      <c r="E1288" s="177" t="s">
        <v>7505</v>
      </c>
      <c r="F1288" s="178" t="s">
        <v>7506</v>
      </c>
      <c r="G1288" s="179" t="s">
        <v>529</v>
      </c>
      <c r="H1288" s="180">
        <v>89.8</v>
      </c>
      <c r="I1288" s="181"/>
      <c r="J1288" s="180">
        <f>ROUND(I1288*H1288,3)</f>
        <v>0</v>
      </c>
      <c r="K1288" s="182"/>
      <c r="L1288" s="36"/>
      <c r="M1288" s="183" t="s">
        <v>1</v>
      </c>
      <c r="N1288" s="184" t="s">
        <v>42</v>
      </c>
      <c r="O1288" s="61"/>
      <c r="P1288" s="185">
        <f>O1288*H1288</f>
        <v>0</v>
      </c>
      <c r="Q1288" s="185">
        <v>0</v>
      </c>
      <c r="R1288" s="185">
        <f>Q1288*H1288</f>
        <v>0</v>
      </c>
      <c r="S1288" s="185">
        <v>1.4999999999999999E-2</v>
      </c>
      <c r="T1288" s="186">
        <f>S1288*H1288</f>
        <v>1.347</v>
      </c>
      <c r="U1288" s="35"/>
      <c r="V1288" s="35"/>
      <c r="W1288" s="35"/>
      <c r="X1288" s="35"/>
      <c r="Y1288" s="35"/>
      <c r="Z1288" s="35"/>
      <c r="AA1288" s="35"/>
      <c r="AB1288" s="35"/>
      <c r="AC1288" s="35"/>
      <c r="AD1288" s="35"/>
      <c r="AE1288" s="35"/>
      <c r="AR1288" s="187" t="s">
        <v>644</v>
      </c>
      <c r="AT1288" s="187" t="s">
        <v>526</v>
      </c>
      <c r="AU1288" s="187" t="s">
        <v>89</v>
      </c>
      <c r="AY1288" s="18" t="s">
        <v>524</v>
      </c>
      <c r="BE1288" s="105">
        <f>IF(N1288="základná",J1288,0)</f>
        <v>0</v>
      </c>
      <c r="BF1288" s="105">
        <f>IF(N1288="znížená",J1288,0)</f>
        <v>0</v>
      </c>
      <c r="BG1288" s="105">
        <f>IF(N1288="zákl. prenesená",J1288,0)</f>
        <v>0</v>
      </c>
      <c r="BH1288" s="105">
        <f>IF(N1288="zníž. prenesená",J1288,0)</f>
        <v>0</v>
      </c>
      <c r="BI1288" s="105">
        <f>IF(N1288="nulová",J1288,0)</f>
        <v>0</v>
      </c>
      <c r="BJ1288" s="18" t="s">
        <v>89</v>
      </c>
      <c r="BK1288" s="188">
        <f>ROUND(I1288*H1288,3)</f>
        <v>0</v>
      </c>
      <c r="BL1288" s="18" t="s">
        <v>644</v>
      </c>
      <c r="BM1288" s="187" t="s">
        <v>7507</v>
      </c>
    </row>
    <row r="1289" spans="1:65" s="13" customFormat="1">
      <c r="B1289" s="189"/>
      <c r="D1289" s="190" t="s">
        <v>532</v>
      </c>
      <c r="E1289" s="191" t="s">
        <v>1</v>
      </c>
      <c r="F1289" s="192" t="s">
        <v>7508</v>
      </c>
      <c r="H1289" s="193">
        <v>89.8</v>
      </c>
      <c r="I1289" s="194"/>
      <c r="L1289" s="189"/>
      <c r="M1289" s="195"/>
      <c r="N1289" s="196"/>
      <c r="O1289" s="196"/>
      <c r="P1289" s="196"/>
      <c r="Q1289" s="196"/>
      <c r="R1289" s="196"/>
      <c r="S1289" s="196"/>
      <c r="T1289" s="197"/>
      <c r="AT1289" s="191" t="s">
        <v>532</v>
      </c>
      <c r="AU1289" s="191" t="s">
        <v>89</v>
      </c>
      <c r="AV1289" s="13" t="s">
        <v>89</v>
      </c>
      <c r="AW1289" s="13" t="s">
        <v>30</v>
      </c>
      <c r="AX1289" s="13" t="s">
        <v>83</v>
      </c>
      <c r="AY1289" s="191" t="s">
        <v>524</v>
      </c>
    </row>
    <row r="1290" spans="1:65" s="12" customFormat="1" ht="22.95" customHeight="1">
      <c r="B1290" s="163"/>
      <c r="D1290" s="164" t="s">
        <v>75</v>
      </c>
      <c r="E1290" s="174" t="s">
        <v>4362</v>
      </c>
      <c r="F1290" s="174" t="s">
        <v>4363</v>
      </c>
      <c r="I1290" s="166"/>
      <c r="J1290" s="175">
        <f>BK1290</f>
        <v>0</v>
      </c>
      <c r="L1290" s="163"/>
      <c r="M1290" s="168"/>
      <c r="N1290" s="169"/>
      <c r="O1290" s="169"/>
      <c r="P1290" s="170">
        <f>SUM(P1291:P1343)</f>
        <v>0</v>
      </c>
      <c r="Q1290" s="169"/>
      <c r="R1290" s="170">
        <f>SUM(R1291:R1343)</f>
        <v>9.5588805999999984</v>
      </c>
      <c r="S1290" s="169"/>
      <c r="T1290" s="171">
        <f>SUM(T1291:T1343)</f>
        <v>0</v>
      </c>
      <c r="AR1290" s="164" t="s">
        <v>89</v>
      </c>
      <c r="AT1290" s="172" t="s">
        <v>75</v>
      </c>
      <c r="AU1290" s="172" t="s">
        <v>83</v>
      </c>
      <c r="AY1290" s="164" t="s">
        <v>524</v>
      </c>
      <c r="BK1290" s="173">
        <f>SUM(BK1291:BK1343)</f>
        <v>0</v>
      </c>
    </row>
    <row r="1291" spans="1:65" s="2" customFormat="1" ht="16.5" customHeight="1">
      <c r="A1291" s="35"/>
      <c r="B1291" s="144"/>
      <c r="C1291" s="176" t="s">
        <v>3216</v>
      </c>
      <c r="D1291" s="176" t="s">
        <v>526</v>
      </c>
      <c r="E1291" s="177" t="s">
        <v>4380</v>
      </c>
      <c r="F1291" s="178" t="s">
        <v>4381</v>
      </c>
      <c r="G1291" s="179" t="s">
        <v>980</v>
      </c>
      <c r="H1291" s="180">
        <v>19.2</v>
      </c>
      <c r="I1291" s="181"/>
      <c r="J1291" s="180">
        <f>ROUND(I1291*H1291,3)</f>
        <v>0</v>
      </c>
      <c r="K1291" s="182"/>
      <c r="L1291" s="36"/>
      <c r="M1291" s="183" t="s">
        <v>1</v>
      </c>
      <c r="N1291" s="184" t="s">
        <v>42</v>
      </c>
      <c r="O1291" s="61"/>
      <c r="P1291" s="185">
        <f>O1291*H1291</f>
        <v>0</v>
      </c>
      <c r="Q1291" s="185">
        <v>3.0000000000000001E-5</v>
      </c>
      <c r="R1291" s="185">
        <f>Q1291*H1291</f>
        <v>5.7600000000000001E-4</v>
      </c>
      <c r="S1291" s="185">
        <v>0</v>
      </c>
      <c r="T1291" s="186">
        <f>S1291*H1291</f>
        <v>0</v>
      </c>
      <c r="U1291" s="35"/>
      <c r="V1291" s="35"/>
      <c r="W1291" s="35"/>
      <c r="X1291" s="35"/>
      <c r="Y1291" s="35"/>
      <c r="Z1291" s="35"/>
      <c r="AA1291" s="35"/>
      <c r="AB1291" s="35"/>
      <c r="AC1291" s="35"/>
      <c r="AD1291" s="35"/>
      <c r="AE1291" s="35"/>
      <c r="AR1291" s="187" t="s">
        <v>644</v>
      </c>
      <c r="AT1291" s="187" t="s">
        <v>526</v>
      </c>
      <c r="AU1291" s="187" t="s">
        <v>89</v>
      </c>
      <c r="AY1291" s="18" t="s">
        <v>524</v>
      </c>
      <c r="BE1291" s="105">
        <f>IF(N1291="základná",J1291,0)</f>
        <v>0</v>
      </c>
      <c r="BF1291" s="105">
        <f>IF(N1291="znížená",J1291,0)</f>
        <v>0</v>
      </c>
      <c r="BG1291" s="105">
        <f>IF(N1291="zákl. prenesená",J1291,0)</f>
        <v>0</v>
      </c>
      <c r="BH1291" s="105">
        <f>IF(N1291="zníž. prenesená",J1291,0)</f>
        <v>0</v>
      </c>
      <c r="BI1291" s="105">
        <f>IF(N1291="nulová",J1291,0)</f>
        <v>0</v>
      </c>
      <c r="BJ1291" s="18" t="s">
        <v>89</v>
      </c>
      <c r="BK1291" s="188">
        <f>ROUND(I1291*H1291,3)</f>
        <v>0</v>
      </c>
      <c r="BL1291" s="18" t="s">
        <v>644</v>
      </c>
      <c r="BM1291" s="187" t="s">
        <v>4382</v>
      </c>
    </row>
    <row r="1292" spans="1:65" s="14" customFormat="1">
      <c r="B1292" s="198"/>
      <c r="D1292" s="190" t="s">
        <v>532</v>
      </c>
      <c r="E1292" s="199" t="s">
        <v>1</v>
      </c>
      <c r="F1292" s="200" t="s">
        <v>4836</v>
      </c>
      <c r="H1292" s="199" t="s">
        <v>1</v>
      </c>
      <c r="I1292" s="201"/>
      <c r="L1292" s="198"/>
      <c r="M1292" s="202"/>
      <c r="N1292" s="203"/>
      <c r="O1292" s="203"/>
      <c r="P1292" s="203"/>
      <c r="Q1292" s="203"/>
      <c r="R1292" s="203"/>
      <c r="S1292" s="203"/>
      <c r="T1292" s="204"/>
      <c r="AT1292" s="199" t="s">
        <v>532</v>
      </c>
      <c r="AU1292" s="199" t="s">
        <v>89</v>
      </c>
      <c r="AV1292" s="14" t="s">
        <v>83</v>
      </c>
      <c r="AW1292" s="14" t="s">
        <v>30</v>
      </c>
      <c r="AX1292" s="14" t="s">
        <v>76</v>
      </c>
      <c r="AY1292" s="199" t="s">
        <v>524</v>
      </c>
    </row>
    <row r="1293" spans="1:65" s="13" customFormat="1">
      <c r="B1293" s="189"/>
      <c r="D1293" s="190" t="s">
        <v>532</v>
      </c>
      <c r="E1293" s="191" t="s">
        <v>1</v>
      </c>
      <c r="F1293" s="192" t="s">
        <v>7509</v>
      </c>
      <c r="H1293" s="193">
        <v>19.2</v>
      </c>
      <c r="I1293" s="194"/>
      <c r="L1293" s="189"/>
      <c r="M1293" s="195"/>
      <c r="N1293" s="196"/>
      <c r="O1293" s="196"/>
      <c r="P1293" s="196"/>
      <c r="Q1293" s="196"/>
      <c r="R1293" s="196"/>
      <c r="S1293" s="196"/>
      <c r="T1293" s="197"/>
      <c r="AT1293" s="191" t="s">
        <v>532</v>
      </c>
      <c r="AU1293" s="191" t="s">
        <v>89</v>
      </c>
      <c r="AV1293" s="13" t="s">
        <v>89</v>
      </c>
      <c r="AW1293" s="13" t="s">
        <v>30</v>
      </c>
      <c r="AX1293" s="13" t="s">
        <v>76</v>
      </c>
      <c r="AY1293" s="191" t="s">
        <v>524</v>
      </c>
    </row>
    <row r="1294" spans="1:65" s="16" customFormat="1">
      <c r="B1294" s="213"/>
      <c r="D1294" s="190" t="s">
        <v>532</v>
      </c>
      <c r="E1294" s="214" t="s">
        <v>1</v>
      </c>
      <c r="F1294" s="215" t="s">
        <v>590</v>
      </c>
      <c r="H1294" s="216">
        <v>19.2</v>
      </c>
      <c r="I1294" s="217"/>
      <c r="L1294" s="213"/>
      <c r="M1294" s="218"/>
      <c r="N1294" s="219"/>
      <c r="O1294" s="219"/>
      <c r="P1294" s="219"/>
      <c r="Q1294" s="219"/>
      <c r="R1294" s="219"/>
      <c r="S1294" s="219"/>
      <c r="T1294" s="220"/>
      <c r="AT1294" s="214" t="s">
        <v>532</v>
      </c>
      <c r="AU1294" s="214" t="s">
        <v>89</v>
      </c>
      <c r="AV1294" s="16" t="s">
        <v>530</v>
      </c>
      <c r="AW1294" s="16" t="s">
        <v>30</v>
      </c>
      <c r="AX1294" s="16" t="s">
        <v>83</v>
      </c>
      <c r="AY1294" s="214" t="s">
        <v>524</v>
      </c>
    </row>
    <row r="1295" spans="1:65" s="2" customFormat="1" ht="16.5" customHeight="1">
      <c r="A1295" s="35"/>
      <c r="B1295" s="144"/>
      <c r="C1295" s="221" t="s">
        <v>3221</v>
      </c>
      <c r="D1295" s="221" t="s">
        <v>697</v>
      </c>
      <c r="E1295" s="222" t="s">
        <v>4386</v>
      </c>
      <c r="F1295" s="223" t="s">
        <v>7510</v>
      </c>
      <c r="G1295" s="224" t="s">
        <v>980</v>
      </c>
      <c r="H1295" s="225">
        <v>19.584</v>
      </c>
      <c r="I1295" s="226"/>
      <c r="J1295" s="225">
        <f>ROUND(I1295*H1295,3)</f>
        <v>0</v>
      </c>
      <c r="K1295" s="227"/>
      <c r="L1295" s="228"/>
      <c r="M1295" s="229" t="s">
        <v>1</v>
      </c>
      <c r="N1295" s="230" t="s">
        <v>42</v>
      </c>
      <c r="O1295" s="61"/>
      <c r="P1295" s="185">
        <f>O1295*H1295</f>
        <v>0</v>
      </c>
      <c r="Q1295" s="185">
        <v>1.4999999999999999E-4</v>
      </c>
      <c r="R1295" s="185">
        <f>Q1295*H1295</f>
        <v>2.9375999999999998E-3</v>
      </c>
      <c r="S1295" s="185">
        <v>0</v>
      </c>
      <c r="T1295" s="186">
        <f>S1295*H1295</f>
        <v>0</v>
      </c>
      <c r="U1295" s="35"/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R1295" s="187" t="s">
        <v>732</v>
      </c>
      <c r="AT1295" s="187" t="s">
        <v>697</v>
      </c>
      <c r="AU1295" s="187" t="s">
        <v>89</v>
      </c>
      <c r="AY1295" s="18" t="s">
        <v>524</v>
      </c>
      <c r="BE1295" s="105">
        <f>IF(N1295="základná",J1295,0)</f>
        <v>0</v>
      </c>
      <c r="BF1295" s="105">
        <f>IF(N1295="znížená",J1295,0)</f>
        <v>0</v>
      </c>
      <c r="BG1295" s="105">
        <f>IF(N1295="zákl. prenesená",J1295,0)</f>
        <v>0</v>
      </c>
      <c r="BH1295" s="105">
        <f>IF(N1295="zníž. prenesená",J1295,0)</f>
        <v>0</v>
      </c>
      <c r="BI1295" s="105">
        <f>IF(N1295="nulová",J1295,0)</f>
        <v>0</v>
      </c>
      <c r="BJ1295" s="18" t="s">
        <v>89</v>
      </c>
      <c r="BK1295" s="188">
        <f>ROUND(I1295*H1295,3)</f>
        <v>0</v>
      </c>
      <c r="BL1295" s="18" t="s">
        <v>644</v>
      </c>
      <c r="BM1295" s="187" t="s">
        <v>4388</v>
      </c>
    </row>
    <row r="1296" spans="1:65" s="14" customFormat="1">
      <c r="B1296" s="198"/>
      <c r="D1296" s="190" t="s">
        <v>532</v>
      </c>
      <c r="E1296" s="199" t="s">
        <v>1</v>
      </c>
      <c r="F1296" s="200" t="s">
        <v>4836</v>
      </c>
      <c r="H1296" s="199" t="s">
        <v>1</v>
      </c>
      <c r="I1296" s="201"/>
      <c r="L1296" s="198"/>
      <c r="M1296" s="202"/>
      <c r="N1296" s="203"/>
      <c r="O1296" s="203"/>
      <c r="P1296" s="203"/>
      <c r="Q1296" s="203"/>
      <c r="R1296" s="203"/>
      <c r="S1296" s="203"/>
      <c r="T1296" s="204"/>
      <c r="AT1296" s="199" t="s">
        <v>532</v>
      </c>
      <c r="AU1296" s="199" t="s">
        <v>89</v>
      </c>
      <c r="AV1296" s="14" t="s">
        <v>83</v>
      </c>
      <c r="AW1296" s="14" t="s">
        <v>30</v>
      </c>
      <c r="AX1296" s="14" t="s">
        <v>76</v>
      </c>
      <c r="AY1296" s="199" t="s">
        <v>524</v>
      </c>
    </row>
    <row r="1297" spans="1:65" s="13" customFormat="1">
      <c r="B1297" s="189"/>
      <c r="D1297" s="190" t="s">
        <v>532</v>
      </c>
      <c r="E1297" s="191" t="s">
        <v>1</v>
      </c>
      <c r="F1297" s="192" t="s">
        <v>7509</v>
      </c>
      <c r="H1297" s="193">
        <v>19.2</v>
      </c>
      <c r="I1297" s="194"/>
      <c r="L1297" s="189"/>
      <c r="M1297" s="195"/>
      <c r="N1297" s="196"/>
      <c r="O1297" s="196"/>
      <c r="P1297" s="196"/>
      <c r="Q1297" s="196"/>
      <c r="R1297" s="196"/>
      <c r="S1297" s="196"/>
      <c r="T1297" s="197"/>
      <c r="AT1297" s="191" t="s">
        <v>532</v>
      </c>
      <c r="AU1297" s="191" t="s">
        <v>89</v>
      </c>
      <c r="AV1297" s="13" t="s">
        <v>89</v>
      </c>
      <c r="AW1297" s="13" t="s">
        <v>30</v>
      </c>
      <c r="AX1297" s="13" t="s">
        <v>76</v>
      </c>
      <c r="AY1297" s="191" t="s">
        <v>524</v>
      </c>
    </row>
    <row r="1298" spans="1:65" s="16" customFormat="1">
      <c r="B1298" s="213"/>
      <c r="D1298" s="190" t="s">
        <v>532</v>
      </c>
      <c r="E1298" s="214" t="s">
        <v>1</v>
      </c>
      <c r="F1298" s="215" t="s">
        <v>590</v>
      </c>
      <c r="H1298" s="216">
        <v>19.2</v>
      </c>
      <c r="I1298" s="217"/>
      <c r="L1298" s="213"/>
      <c r="M1298" s="218"/>
      <c r="N1298" s="219"/>
      <c r="O1298" s="219"/>
      <c r="P1298" s="219"/>
      <c r="Q1298" s="219"/>
      <c r="R1298" s="219"/>
      <c r="S1298" s="219"/>
      <c r="T1298" s="220"/>
      <c r="AT1298" s="214" t="s">
        <v>532</v>
      </c>
      <c r="AU1298" s="214" t="s">
        <v>89</v>
      </c>
      <c r="AV1298" s="16" t="s">
        <v>530</v>
      </c>
      <c r="AW1298" s="16" t="s">
        <v>30</v>
      </c>
      <c r="AX1298" s="16" t="s">
        <v>83</v>
      </c>
      <c r="AY1298" s="214" t="s">
        <v>524</v>
      </c>
    </row>
    <row r="1299" spans="1:65" s="13" customFormat="1">
      <c r="B1299" s="189"/>
      <c r="D1299" s="190" t="s">
        <v>532</v>
      </c>
      <c r="F1299" s="192" t="s">
        <v>7511</v>
      </c>
      <c r="H1299" s="193">
        <v>19.584</v>
      </c>
      <c r="I1299" s="194"/>
      <c r="L1299" s="189"/>
      <c r="M1299" s="195"/>
      <c r="N1299" s="196"/>
      <c r="O1299" s="196"/>
      <c r="P1299" s="196"/>
      <c r="Q1299" s="196"/>
      <c r="R1299" s="196"/>
      <c r="S1299" s="196"/>
      <c r="T1299" s="197"/>
      <c r="AT1299" s="191" t="s">
        <v>532</v>
      </c>
      <c r="AU1299" s="191" t="s">
        <v>89</v>
      </c>
      <c r="AV1299" s="13" t="s">
        <v>89</v>
      </c>
      <c r="AW1299" s="13" t="s">
        <v>3</v>
      </c>
      <c r="AX1299" s="13" t="s">
        <v>83</v>
      </c>
      <c r="AY1299" s="191" t="s">
        <v>524</v>
      </c>
    </row>
    <row r="1300" spans="1:65" s="2" customFormat="1" ht="16.5" customHeight="1">
      <c r="A1300" s="35"/>
      <c r="B1300" s="144"/>
      <c r="C1300" s="176" t="s">
        <v>3227</v>
      </c>
      <c r="D1300" s="176" t="s">
        <v>526</v>
      </c>
      <c r="E1300" s="177" t="s">
        <v>4391</v>
      </c>
      <c r="F1300" s="178" t="s">
        <v>4392</v>
      </c>
      <c r="G1300" s="179" t="s">
        <v>529</v>
      </c>
      <c r="H1300" s="180">
        <v>231.1</v>
      </c>
      <c r="I1300" s="181"/>
      <c r="J1300" s="180">
        <f>ROUND(I1300*H1300,3)</f>
        <v>0</v>
      </c>
      <c r="K1300" s="182"/>
      <c r="L1300" s="36"/>
      <c r="M1300" s="183" t="s">
        <v>1</v>
      </c>
      <c r="N1300" s="184" t="s">
        <v>42</v>
      </c>
      <c r="O1300" s="61"/>
      <c r="P1300" s="185">
        <f>O1300*H1300</f>
        <v>0</v>
      </c>
      <c r="Q1300" s="185">
        <v>4.0000000000000003E-5</v>
      </c>
      <c r="R1300" s="185">
        <f>Q1300*H1300</f>
        <v>9.2440000000000005E-3</v>
      </c>
      <c r="S1300" s="185">
        <v>0</v>
      </c>
      <c r="T1300" s="186">
        <f>S1300*H1300</f>
        <v>0</v>
      </c>
      <c r="U1300" s="35"/>
      <c r="V1300" s="35"/>
      <c r="W1300" s="35"/>
      <c r="X1300" s="35"/>
      <c r="Y1300" s="35"/>
      <c r="Z1300" s="35"/>
      <c r="AA1300" s="35"/>
      <c r="AB1300" s="35"/>
      <c r="AC1300" s="35"/>
      <c r="AD1300" s="35"/>
      <c r="AE1300" s="35"/>
      <c r="AR1300" s="187" t="s">
        <v>644</v>
      </c>
      <c r="AT1300" s="187" t="s">
        <v>526</v>
      </c>
      <c r="AU1300" s="187" t="s">
        <v>89</v>
      </c>
      <c r="AY1300" s="18" t="s">
        <v>524</v>
      </c>
      <c r="BE1300" s="105">
        <f>IF(N1300="základná",J1300,0)</f>
        <v>0</v>
      </c>
      <c r="BF1300" s="105">
        <f>IF(N1300="znížená",J1300,0)</f>
        <v>0</v>
      </c>
      <c r="BG1300" s="105">
        <f>IF(N1300="zákl. prenesená",J1300,0)</f>
        <v>0</v>
      </c>
      <c r="BH1300" s="105">
        <f>IF(N1300="zníž. prenesená",J1300,0)</f>
        <v>0</v>
      </c>
      <c r="BI1300" s="105">
        <f>IF(N1300="nulová",J1300,0)</f>
        <v>0</v>
      </c>
      <c r="BJ1300" s="18" t="s">
        <v>89</v>
      </c>
      <c r="BK1300" s="188">
        <f>ROUND(I1300*H1300,3)</f>
        <v>0</v>
      </c>
      <c r="BL1300" s="18" t="s">
        <v>644</v>
      </c>
      <c r="BM1300" s="187" t="s">
        <v>4393</v>
      </c>
    </row>
    <row r="1301" spans="1:65" s="14" customFormat="1">
      <c r="B1301" s="198"/>
      <c r="D1301" s="190" t="s">
        <v>532</v>
      </c>
      <c r="E1301" s="199" t="s">
        <v>1</v>
      </c>
      <c r="F1301" s="200" t="s">
        <v>4836</v>
      </c>
      <c r="H1301" s="199" t="s">
        <v>1</v>
      </c>
      <c r="I1301" s="201"/>
      <c r="L1301" s="198"/>
      <c r="M1301" s="202"/>
      <c r="N1301" s="203"/>
      <c r="O1301" s="203"/>
      <c r="P1301" s="203"/>
      <c r="Q1301" s="203"/>
      <c r="R1301" s="203"/>
      <c r="S1301" s="203"/>
      <c r="T1301" s="204"/>
      <c r="AT1301" s="199" t="s">
        <v>532</v>
      </c>
      <c r="AU1301" s="199" t="s">
        <v>89</v>
      </c>
      <c r="AV1301" s="14" t="s">
        <v>83</v>
      </c>
      <c r="AW1301" s="14" t="s">
        <v>30</v>
      </c>
      <c r="AX1301" s="14" t="s">
        <v>76</v>
      </c>
      <c r="AY1301" s="199" t="s">
        <v>524</v>
      </c>
    </row>
    <row r="1302" spans="1:65" s="13" customFormat="1">
      <c r="B1302" s="189"/>
      <c r="D1302" s="190" t="s">
        <v>532</v>
      </c>
      <c r="E1302" s="191" t="s">
        <v>1</v>
      </c>
      <c r="F1302" s="192" t="s">
        <v>7512</v>
      </c>
      <c r="H1302" s="193">
        <v>231.1</v>
      </c>
      <c r="I1302" s="194"/>
      <c r="L1302" s="189"/>
      <c r="M1302" s="195"/>
      <c r="N1302" s="196"/>
      <c r="O1302" s="196"/>
      <c r="P1302" s="196"/>
      <c r="Q1302" s="196"/>
      <c r="R1302" s="196"/>
      <c r="S1302" s="196"/>
      <c r="T1302" s="197"/>
      <c r="AT1302" s="191" t="s">
        <v>532</v>
      </c>
      <c r="AU1302" s="191" t="s">
        <v>89</v>
      </c>
      <c r="AV1302" s="13" t="s">
        <v>89</v>
      </c>
      <c r="AW1302" s="13" t="s">
        <v>30</v>
      </c>
      <c r="AX1302" s="13" t="s">
        <v>76</v>
      </c>
      <c r="AY1302" s="191" t="s">
        <v>524</v>
      </c>
    </row>
    <row r="1303" spans="1:65" s="16" customFormat="1">
      <c r="B1303" s="213"/>
      <c r="D1303" s="190" t="s">
        <v>532</v>
      </c>
      <c r="E1303" s="214" t="s">
        <v>1</v>
      </c>
      <c r="F1303" s="215" t="s">
        <v>590</v>
      </c>
      <c r="H1303" s="216">
        <v>231.1</v>
      </c>
      <c r="I1303" s="217"/>
      <c r="L1303" s="213"/>
      <c r="M1303" s="218"/>
      <c r="N1303" s="219"/>
      <c r="O1303" s="219"/>
      <c r="P1303" s="219"/>
      <c r="Q1303" s="219"/>
      <c r="R1303" s="219"/>
      <c r="S1303" s="219"/>
      <c r="T1303" s="220"/>
      <c r="AT1303" s="214" t="s">
        <v>532</v>
      </c>
      <c r="AU1303" s="214" t="s">
        <v>89</v>
      </c>
      <c r="AV1303" s="16" t="s">
        <v>530</v>
      </c>
      <c r="AW1303" s="16" t="s">
        <v>30</v>
      </c>
      <c r="AX1303" s="16" t="s">
        <v>83</v>
      </c>
      <c r="AY1303" s="214" t="s">
        <v>524</v>
      </c>
    </row>
    <row r="1304" spans="1:65" s="2" customFormat="1" ht="21.75" customHeight="1">
      <c r="A1304" s="35"/>
      <c r="B1304" s="144"/>
      <c r="C1304" s="176" t="s">
        <v>3232</v>
      </c>
      <c r="D1304" s="176" t="s">
        <v>526</v>
      </c>
      <c r="E1304" s="177" t="s">
        <v>7513</v>
      </c>
      <c r="F1304" s="178" t="s">
        <v>7514</v>
      </c>
      <c r="G1304" s="179" t="s">
        <v>529</v>
      </c>
      <c r="H1304" s="180">
        <v>419.7</v>
      </c>
      <c r="I1304" s="181"/>
      <c r="J1304" s="180">
        <f>ROUND(I1304*H1304,3)</f>
        <v>0</v>
      </c>
      <c r="K1304" s="182"/>
      <c r="L1304" s="36"/>
      <c r="M1304" s="183" t="s">
        <v>1</v>
      </c>
      <c r="N1304" s="184" t="s">
        <v>42</v>
      </c>
      <c r="O1304" s="61"/>
      <c r="P1304" s="185">
        <f>O1304*H1304</f>
        <v>0</v>
      </c>
      <c r="Q1304" s="185">
        <v>2.9999999999999997E-4</v>
      </c>
      <c r="R1304" s="185">
        <f>Q1304*H1304</f>
        <v>0.12590999999999999</v>
      </c>
      <c r="S1304" s="185">
        <v>0</v>
      </c>
      <c r="T1304" s="186">
        <f>S1304*H1304</f>
        <v>0</v>
      </c>
      <c r="U1304" s="35"/>
      <c r="V1304" s="35"/>
      <c r="W1304" s="35"/>
      <c r="X1304" s="35"/>
      <c r="Y1304" s="35"/>
      <c r="Z1304" s="35"/>
      <c r="AA1304" s="35"/>
      <c r="AB1304" s="35"/>
      <c r="AC1304" s="35"/>
      <c r="AD1304" s="35"/>
      <c r="AE1304" s="35"/>
      <c r="AR1304" s="187" t="s">
        <v>644</v>
      </c>
      <c r="AT1304" s="187" t="s">
        <v>526</v>
      </c>
      <c r="AU1304" s="187" t="s">
        <v>89</v>
      </c>
      <c r="AY1304" s="18" t="s">
        <v>524</v>
      </c>
      <c r="BE1304" s="105">
        <f>IF(N1304="základná",J1304,0)</f>
        <v>0</v>
      </c>
      <c r="BF1304" s="105">
        <f>IF(N1304="znížená",J1304,0)</f>
        <v>0</v>
      </c>
      <c r="BG1304" s="105">
        <f>IF(N1304="zákl. prenesená",J1304,0)</f>
        <v>0</v>
      </c>
      <c r="BH1304" s="105">
        <f>IF(N1304="zníž. prenesená",J1304,0)</f>
        <v>0</v>
      </c>
      <c r="BI1304" s="105">
        <f>IF(N1304="nulová",J1304,0)</f>
        <v>0</v>
      </c>
      <c r="BJ1304" s="18" t="s">
        <v>89</v>
      </c>
      <c r="BK1304" s="188">
        <f>ROUND(I1304*H1304,3)</f>
        <v>0</v>
      </c>
      <c r="BL1304" s="18" t="s">
        <v>644</v>
      </c>
      <c r="BM1304" s="187" t="s">
        <v>7515</v>
      </c>
    </row>
    <row r="1305" spans="1:65" s="14" customFormat="1">
      <c r="B1305" s="198"/>
      <c r="D1305" s="190" t="s">
        <v>532</v>
      </c>
      <c r="E1305" s="199" t="s">
        <v>1</v>
      </c>
      <c r="F1305" s="200" t="s">
        <v>4836</v>
      </c>
      <c r="H1305" s="199" t="s">
        <v>1</v>
      </c>
      <c r="I1305" s="201"/>
      <c r="L1305" s="198"/>
      <c r="M1305" s="202"/>
      <c r="N1305" s="203"/>
      <c r="O1305" s="203"/>
      <c r="P1305" s="203"/>
      <c r="Q1305" s="203"/>
      <c r="R1305" s="203"/>
      <c r="S1305" s="203"/>
      <c r="T1305" s="204"/>
      <c r="AT1305" s="199" t="s">
        <v>532</v>
      </c>
      <c r="AU1305" s="199" t="s">
        <v>89</v>
      </c>
      <c r="AV1305" s="14" t="s">
        <v>83</v>
      </c>
      <c r="AW1305" s="14" t="s">
        <v>30</v>
      </c>
      <c r="AX1305" s="14" t="s">
        <v>76</v>
      </c>
      <c r="AY1305" s="199" t="s">
        <v>524</v>
      </c>
    </row>
    <row r="1306" spans="1:65" s="13" customFormat="1">
      <c r="B1306" s="189"/>
      <c r="D1306" s="190" t="s">
        <v>532</v>
      </c>
      <c r="E1306" s="191" t="s">
        <v>1</v>
      </c>
      <c r="F1306" s="192" t="s">
        <v>5004</v>
      </c>
      <c r="H1306" s="193">
        <v>419.7</v>
      </c>
      <c r="I1306" s="194"/>
      <c r="L1306" s="189"/>
      <c r="M1306" s="195"/>
      <c r="N1306" s="196"/>
      <c r="O1306" s="196"/>
      <c r="P1306" s="196"/>
      <c r="Q1306" s="196"/>
      <c r="R1306" s="196"/>
      <c r="S1306" s="196"/>
      <c r="T1306" s="197"/>
      <c r="AT1306" s="191" t="s">
        <v>532</v>
      </c>
      <c r="AU1306" s="191" t="s">
        <v>89</v>
      </c>
      <c r="AV1306" s="13" t="s">
        <v>89</v>
      </c>
      <c r="AW1306" s="13" t="s">
        <v>30</v>
      </c>
      <c r="AX1306" s="13" t="s">
        <v>83</v>
      </c>
      <c r="AY1306" s="191" t="s">
        <v>524</v>
      </c>
    </row>
    <row r="1307" spans="1:65" s="2" customFormat="1" ht="66.75" customHeight="1">
      <c r="A1307" s="35"/>
      <c r="B1307" s="144"/>
      <c r="C1307" s="264" t="s">
        <v>3238</v>
      </c>
      <c r="D1307" s="264" t="s">
        <v>697</v>
      </c>
      <c r="E1307" s="265" t="s">
        <v>7516</v>
      </c>
      <c r="F1307" s="266" t="s">
        <v>7517</v>
      </c>
      <c r="G1307" s="267" t="s">
        <v>529</v>
      </c>
      <c r="H1307" s="268">
        <v>432.291</v>
      </c>
      <c r="I1307" s="268"/>
      <c r="J1307" s="268">
        <f>ROUND(I1307*H1307,3)</f>
        <v>0</v>
      </c>
      <c r="K1307" s="227"/>
      <c r="L1307" s="228"/>
      <c r="M1307" s="229" t="s">
        <v>1</v>
      </c>
      <c r="N1307" s="230" t="s">
        <v>42</v>
      </c>
      <c r="O1307" s="61"/>
      <c r="P1307" s="185">
        <f>O1307*H1307</f>
        <v>0</v>
      </c>
      <c r="Q1307" s="185">
        <v>3.0000000000000001E-3</v>
      </c>
      <c r="R1307" s="185">
        <f>Q1307*H1307</f>
        <v>1.2968729999999999</v>
      </c>
      <c r="S1307" s="185">
        <v>0</v>
      </c>
      <c r="T1307" s="186">
        <f>S1307*H1307</f>
        <v>0</v>
      </c>
      <c r="U1307" s="35"/>
      <c r="V1307" s="35"/>
      <c r="W1307" s="35"/>
      <c r="X1307" s="35"/>
      <c r="Y1307" s="35"/>
      <c r="Z1307" s="35"/>
      <c r="AA1307" s="35"/>
      <c r="AB1307" s="35"/>
      <c r="AC1307" s="35"/>
      <c r="AD1307" s="35"/>
      <c r="AE1307" s="35"/>
      <c r="AR1307" s="187" t="s">
        <v>732</v>
      </c>
      <c r="AT1307" s="187" t="s">
        <v>697</v>
      </c>
      <c r="AU1307" s="187" t="s">
        <v>89</v>
      </c>
      <c r="AY1307" s="18" t="s">
        <v>524</v>
      </c>
      <c r="BE1307" s="105">
        <f>IF(N1307="základná",J1307,0)</f>
        <v>0</v>
      </c>
      <c r="BF1307" s="105">
        <f>IF(N1307="znížená",J1307,0)</f>
        <v>0</v>
      </c>
      <c r="BG1307" s="105">
        <f>IF(N1307="zákl. prenesená",J1307,0)</f>
        <v>0</v>
      </c>
      <c r="BH1307" s="105">
        <f>IF(N1307="zníž. prenesená",J1307,0)</f>
        <v>0</v>
      </c>
      <c r="BI1307" s="105">
        <f>IF(N1307="nulová",J1307,0)</f>
        <v>0</v>
      </c>
      <c r="BJ1307" s="18" t="s">
        <v>89</v>
      </c>
      <c r="BK1307" s="188">
        <f>ROUND(I1307*H1307,3)</f>
        <v>0</v>
      </c>
      <c r="BL1307" s="18" t="s">
        <v>644</v>
      </c>
      <c r="BM1307" s="187" t="s">
        <v>7518</v>
      </c>
    </row>
    <row r="1308" spans="1:65" s="2" customFormat="1" ht="19.2">
      <c r="A1308" s="35"/>
      <c r="B1308" s="36"/>
      <c r="C1308" s="35"/>
      <c r="D1308" s="190" t="s">
        <v>3212</v>
      </c>
      <c r="E1308" s="35"/>
      <c r="F1308" s="231" t="s">
        <v>7519</v>
      </c>
      <c r="G1308" s="35"/>
      <c r="H1308" s="35"/>
      <c r="I1308" s="145"/>
      <c r="J1308" s="35"/>
      <c r="K1308" s="35"/>
      <c r="L1308" s="36"/>
      <c r="M1308" s="232"/>
      <c r="N1308" s="233"/>
      <c r="O1308" s="61"/>
      <c r="P1308" s="61"/>
      <c r="Q1308" s="61"/>
      <c r="R1308" s="61"/>
      <c r="S1308" s="61"/>
      <c r="T1308" s="62"/>
      <c r="U1308" s="35"/>
      <c r="V1308" s="35"/>
      <c r="W1308" s="35"/>
      <c r="X1308" s="35"/>
      <c r="Y1308" s="35"/>
      <c r="Z1308" s="35"/>
      <c r="AA1308" s="35"/>
      <c r="AB1308" s="35"/>
      <c r="AC1308" s="35"/>
      <c r="AD1308" s="35"/>
      <c r="AE1308" s="35"/>
      <c r="AT1308" s="18" t="s">
        <v>3212</v>
      </c>
      <c r="AU1308" s="18" t="s">
        <v>89</v>
      </c>
    </row>
    <row r="1309" spans="1:65" s="14" customFormat="1">
      <c r="B1309" s="198"/>
      <c r="D1309" s="190" t="s">
        <v>532</v>
      </c>
      <c r="E1309" s="199" t="s">
        <v>1</v>
      </c>
      <c r="F1309" s="200" t="s">
        <v>4836</v>
      </c>
      <c r="H1309" s="199" t="s">
        <v>1</v>
      </c>
      <c r="I1309" s="201"/>
      <c r="L1309" s="198"/>
      <c r="M1309" s="202"/>
      <c r="N1309" s="203"/>
      <c r="O1309" s="203"/>
      <c r="P1309" s="203"/>
      <c r="Q1309" s="203"/>
      <c r="R1309" s="203"/>
      <c r="S1309" s="203"/>
      <c r="T1309" s="204"/>
      <c r="AT1309" s="199" t="s">
        <v>532</v>
      </c>
      <c r="AU1309" s="199" t="s">
        <v>89</v>
      </c>
      <c r="AV1309" s="14" t="s">
        <v>83</v>
      </c>
      <c r="AW1309" s="14" t="s">
        <v>30</v>
      </c>
      <c r="AX1309" s="14" t="s">
        <v>76</v>
      </c>
      <c r="AY1309" s="199" t="s">
        <v>524</v>
      </c>
    </row>
    <row r="1310" spans="1:65" s="13" customFormat="1">
      <c r="B1310" s="189"/>
      <c r="D1310" s="190" t="s">
        <v>532</v>
      </c>
      <c r="E1310" s="191" t="s">
        <v>1</v>
      </c>
      <c r="F1310" s="192" t="s">
        <v>5004</v>
      </c>
      <c r="H1310" s="193">
        <v>419.7</v>
      </c>
      <c r="I1310" s="194"/>
      <c r="L1310" s="189"/>
      <c r="M1310" s="195"/>
      <c r="N1310" s="196"/>
      <c r="O1310" s="196"/>
      <c r="P1310" s="196"/>
      <c r="Q1310" s="196"/>
      <c r="R1310" s="196"/>
      <c r="S1310" s="196"/>
      <c r="T1310" s="197"/>
      <c r="AT1310" s="191" t="s">
        <v>532</v>
      </c>
      <c r="AU1310" s="191" t="s">
        <v>89</v>
      </c>
      <c r="AV1310" s="13" t="s">
        <v>89</v>
      </c>
      <c r="AW1310" s="13" t="s">
        <v>30</v>
      </c>
      <c r="AX1310" s="13" t="s">
        <v>83</v>
      </c>
      <c r="AY1310" s="191" t="s">
        <v>524</v>
      </c>
    </row>
    <row r="1311" spans="1:65" s="13" customFormat="1">
      <c r="B1311" s="189"/>
      <c r="D1311" s="190" t="s">
        <v>532</v>
      </c>
      <c r="F1311" s="192" t="s">
        <v>7520</v>
      </c>
      <c r="H1311" s="193">
        <v>432.291</v>
      </c>
      <c r="I1311" s="194"/>
      <c r="L1311" s="189"/>
      <c r="M1311" s="195"/>
      <c r="N1311" s="196"/>
      <c r="O1311" s="196"/>
      <c r="P1311" s="196"/>
      <c r="Q1311" s="196"/>
      <c r="R1311" s="196"/>
      <c r="S1311" s="196"/>
      <c r="T1311" s="197"/>
      <c r="AT1311" s="191" t="s">
        <v>532</v>
      </c>
      <c r="AU1311" s="191" t="s">
        <v>89</v>
      </c>
      <c r="AV1311" s="13" t="s">
        <v>89</v>
      </c>
      <c r="AW1311" s="13" t="s">
        <v>3</v>
      </c>
      <c r="AX1311" s="13" t="s">
        <v>83</v>
      </c>
      <c r="AY1311" s="191" t="s">
        <v>524</v>
      </c>
    </row>
    <row r="1312" spans="1:65" s="2" customFormat="1" ht="21.75" customHeight="1">
      <c r="A1312" s="35"/>
      <c r="B1312" s="144"/>
      <c r="C1312" s="176" t="s">
        <v>3241</v>
      </c>
      <c r="D1312" s="176" t="s">
        <v>526</v>
      </c>
      <c r="E1312" s="177" t="s">
        <v>7521</v>
      </c>
      <c r="F1312" s="178" t="s">
        <v>7522</v>
      </c>
      <c r="G1312" s="179" t="s">
        <v>529</v>
      </c>
      <c r="H1312" s="180">
        <v>64</v>
      </c>
      <c r="I1312" s="181"/>
      <c r="J1312" s="180">
        <f>ROUND(I1312*H1312,3)</f>
        <v>0</v>
      </c>
      <c r="K1312" s="182"/>
      <c r="L1312" s="36"/>
      <c r="M1312" s="183" t="s">
        <v>1</v>
      </c>
      <c r="N1312" s="184" t="s">
        <v>42</v>
      </c>
      <c r="O1312" s="61"/>
      <c r="P1312" s="185">
        <f>O1312*H1312</f>
        <v>0</v>
      </c>
      <c r="Q1312" s="185">
        <v>2.9999999999999997E-4</v>
      </c>
      <c r="R1312" s="185">
        <f>Q1312*H1312</f>
        <v>1.9199999999999998E-2</v>
      </c>
      <c r="S1312" s="185">
        <v>0</v>
      </c>
      <c r="T1312" s="186">
        <f>S1312*H1312</f>
        <v>0</v>
      </c>
      <c r="U1312" s="35"/>
      <c r="V1312" s="35"/>
      <c r="W1312" s="35"/>
      <c r="X1312" s="35"/>
      <c r="Y1312" s="35"/>
      <c r="Z1312" s="35"/>
      <c r="AA1312" s="35"/>
      <c r="AB1312" s="35"/>
      <c r="AC1312" s="35"/>
      <c r="AD1312" s="35"/>
      <c r="AE1312" s="35"/>
      <c r="AR1312" s="187" t="s">
        <v>644</v>
      </c>
      <c r="AT1312" s="187" t="s">
        <v>526</v>
      </c>
      <c r="AU1312" s="187" t="s">
        <v>89</v>
      </c>
      <c r="AY1312" s="18" t="s">
        <v>524</v>
      </c>
      <c r="BE1312" s="105">
        <f>IF(N1312="základná",J1312,0)</f>
        <v>0</v>
      </c>
      <c r="BF1312" s="105">
        <f>IF(N1312="znížená",J1312,0)</f>
        <v>0</v>
      </c>
      <c r="BG1312" s="105">
        <f>IF(N1312="zákl. prenesená",J1312,0)</f>
        <v>0</v>
      </c>
      <c r="BH1312" s="105">
        <f>IF(N1312="zníž. prenesená",J1312,0)</f>
        <v>0</v>
      </c>
      <c r="BI1312" s="105">
        <f>IF(N1312="nulová",J1312,0)</f>
        <v>0</v>
      </c>
      <c r="BJ1312" s="18" t="s">
        <v>89</v>
      </c>
      <c r="BK1312" s="188">
        <f>ROUND(I1312*H1312,3)</f>
        <v>0</v>
      </c>
      <c r="BL1312" s="18" t="s">
        <v>644</v>
      </c>
      <c r="BM1312" s="187" t="s">
        <v>7523</v>
      </c>
    </row>
    <row r="1313" spans="1:65" s="14" customFormat="1">
      <c r="B1313" s="198"/>
      <c r="D1313" s="190" t="s">
        <v>532</v>
      </c>
      <c r="E1313" s="199" t="s">
        <v>1</v>
      </c>
      <c r="F1313" s="200" t="s">
        <v>4836</v>
      </c>
      <c r="H1313" s="199" t="s">
        <v>1</v>
      </c>
      <c r="I1313" s="201"/>
      <c r="L1313" s="198"/>
      <c r="M1313" s="202"/>
      <c r="N1313" s="203"/>
      <c r="O1313" s="203"/>
      <c r="P1313" s="203"/>
      <c r="Q1313" s="203"/>
      <c r="R1313" s="203"/>
      <c r="S1313" s="203"/>
      <c r="T1313" s="204"/>
      <c r="AT1313" s="199" t="s">
        <v>532</v>
      </c>
      <c r="AU1313" s="199" t="s">
        <v>89</v>
      </c>
      <c r="AV1313" s="14" t="s">
        <v>83</v>
      </c>
      <c r="AW1313" s="14" t="s">
        <v>30</v>
      </c>
      <c r="AX1313" s="14" t="s">
        <v>76</v>
      </c>
      <c r="AY1313" s="199" t="s">
        <v>524</v>
      </c>
    </row>
    <row r="1314" spans="1:65" s="13" customFormat="1">
      <c r="B1314" s="189"/>
      <c r="D1314" s="190" t="s">
        <v>532</v>
      </c>
      <c r="E1314" s="191" t="s">
        <v>1</v>
      </c>
      <c r="F1314" s="192" t="s">
        <v>5015</v>
      </c>
      <c r="H1314" s="193">
        <v>64</v>
      </c>
      <c r="I1314" s="194"/>
      <c r="L1314" s="189"/>
      <c r="M1314" s="195"/>
      <c r="N1314" s="196"/>
      <c r="O1314" s="196"/>
      <c r="P1314" s="196"/>
      <c r="Q1314" s="196"/>
      <c r="R1314" s="196"/>
      <c r="S1314" s="196"/>
      <c r="T1314" s="197"/>
      <c r="AT1314" s="191" t="s">
        <v>532</v>
      </c>
      <c r="AU1314" s="191" t="s">
        <v>89</v>
      </c>
      <c r="AV1314" s="13" t="s">
        <v>89</v>
      </c>
      <c r="AW1314" s="13" t="s">
        <v>30</v>
      </c>
      <c r="AX1314" s="13" t="s">
        <v>83</v>
      </c>
      <c r="AY1314" s="191" t="s">
        <v>524</v>
      </c>
    </row>
    <row r="1315" spans="1:65" s="2" customFormat="1" ht="55.5" customHeight="1">
      <c r="A1315" s="35"/>
      <c r="B1315" s="144"/>
      <c r="C1315" s="264" t="s">
        <v>3249</v>
      </c>
      <c r="D1315" s="264" t="s">
        <v>697</v>
      </c>
      <c r="E1315" s="265" t="s">
        <v>7524</v>
      </c>
      <c r="F1315" s="266" t="s">
        <v>7525</v>
      </c>
      <c r="G1315" s="267" t="s">
        <v>529</v>
      </c>
      <c r="H1315" s="268">
        <v>64</v>
      </c>
      <c r="I1315" s="268"/>
      <c r="J1315" s="268">
        <f>ROUND(I1315*H1315,3)</f>
        <v>0</v>
      </c>
      <c r="K1315" s="227"/>
      <c r="L1315" s="228"/>
      <c r="M1315" s="229" t="s">
        <v>1</v>
      </c>
      <c r="N1315" s="230" t="s">
        <v>42</v>
      </c>
      <c r="O1315" s="61"/>
      <c r="P1315" s="185">
        <f>O1315*H1315</f>
        <v>0</v>
      </c>
      <c r="Q1315" s="185">
        <v>3.0000000000000001E-3</v>
      </c>
      <c r="R1315" s="185">
        <f>Q1315*H1315</f>
        <v>0.192</v>
      </c>
      <c r="S1315" s="185">
        <v>0</v>
      </c>
      <c r="T1315" s="186">
        <f>S1315*H1315</f>
        <v>0</v>
      </c>
      <c r="U1315" s="35"/>
      <c r="V1315" s="35"/>
      <c r="W1315" s="35"/>
      <c r="X1315" s="35"/>
      <c r="Y1315" s="35"/>
      <c r="Z1315" s="35"/>
      <c r="AA1315" s="35"/>
      <c r="AB1315" s="35"/>
      <c r="AC1315" s="35"/>
      <c r="AD1315" s="35"/>
      <c r="AE1315" s="35"/>
      <c r="AR1315" s="187" t="s">
        <v>732</v>
      </c>
      <c r="AT1315" s="187" t="s">
        <v>697</v>
      </c>
      <c r="AU1315" s="187" t="s">
        <v>89</v>
      </c>
      <c r="AY1315" s="18" t="s">
        <v>524</v>
      </c>
      <c r="BE1315" s="105">
        <f>IF(N1315="základná",J1315,0)</f>
        <v>0</v>
      </c>
      <c r="BF1315" s="105">
        <f>IF(N1315="znížená",J1315,0)</f>
        <v>0</v>
      </c>
      <c r="BG1315" s="105">
        <f>IF(N1315="zákl. prenesená",J1315,0)</f>
        <v>0</v>
      </c>
      <c r="BH1315" s="105">
        <f>IF(N1315="zníž. prenesená",J1315,0)</f>
        <v>0</v>
      </c>
      <c r="BI1315" s="105">
        <f>IF(N1315="nulová",J1315,0)</f>
        <v>0</v>
      </c>
      <c r="BJ1315" s="18" t="s">
        <v>89</v>
      </c>
      <c r="BK1315" s="188">
        <f>ROUND(I1315*H1315,3)</f>
        <v>0</v>
      </c>
      <c r="BL1315" s="18" t="s">
        <v>644</v>
      </c>
      <c r="BM1315" s="187" t="s">
        <v>7526</v>
      </c>
    </row>
    <row r="1316" spans="1:65" s="2" customFormat="1" ht="19.2">
      <c r="A1316" s="35"/>
      <c r="B1316" s="36"/>
      <c r="C1316" s="35"/>
      <c r="D1316" s="190" t="s">
        <v>3212</v>
      </c>
      <c r="E1316" s="35"/>
      <c r="F1316" s="231" t="s">
        <v>7519</v>
      </c>
      <c r="G1316" s="35"/>
      <c r="H1316" s="35"/>
      <c r="I1316" s="145"/>
      <c r="J1316" s="35"/>
      <c r="K1316" s="35"/>
      <c r="L1316" s="36"/>
      <c r="M1316" s="232"/>
      <c r="N1316" s="233"/>
      <c r="O1316" s="61"/>
      <c r="P1316" s="61"/>
      <c r="Q1316" s="61"/>
      <c r="R1316" s="61"/>
      <c r="S1316" s="61"/>
      <c r="T1316" s="62"/>
      <c r="U1316" s="35"/>
      <c r="V1316" s="35"/>
      <c r="W1316" s="35"/>
      <c r="X1316" s="35"/>
      <c r="Y1316" s="35"/>
      <c r="Z1316" s="35"/>
      <c r="AA1316" s="35"/>
      <c r="AB1316" s="35"/>
      <c r="AC1316" s="35"/>
      <c r="AD1316" s="35"/>
      <c r="AE1316" s="35"/>
      <c r="AT1316" s="18" t="s">
        <v>3212</v>
      </c>
      <c r="AU1316" s="18" t="s">
        <v>89</v>
      </c>
    </row>
    <row r="1317" spans="1:65" s="14" customFormat="1">
      <c r="B1317" s="198"/>
      <c r="D1317" s="190" t="s">
        <v>532</v>
      </c>
      <c r="E1317" s="199" t="s">
        <v>1</v>
      </c>
      <c r="F1317" s="200" t="s">
        <v>4836</v>
      </c>
      <c r="H1317" s="199" t="s">
        <v>1</v>
      </c>
      <c r="I1317" s="201"/>
      <c r="L1317" s="198"/>
      <c r="M1317" s="202"/>
      <c r="N1317" s="203"/>
      <c r="O1317" s="203"/>
      <c r="P1317" s="203"/>
      <c r="Q1317" s="203"/>
      <c r="R1317" s="203"/>
      <c r="S1317" s="203"/>
      <c r="T1317" s="204"/>
      <c r="AT1317" s="199" t="s">
        <v>532</v>
      </c>
      <c r="AU1317" s="199" t="s">
        <v>89</v>
      </c>
      <c r="AV1317" s="14" t="s">
        <v>83</v>
      </c>
      <c r="AW1317" s="14" t="s">
        <v>30</v>
      </c>
      <c r="AX1317" s="14" t="s">
        <v>76</v>
      </c>
      <c r="AY1317" s="199" t="s">
        <v>524</v>
      </c>
    </row>
    <row r="1318" spans="1:65" s="13" customFormat="1">
      <c r="B1318" s="189"/>
      <c r="D1318" s="190" t="s">
        <v>532</v>
      </c>
      <c r="E1318" s="191" t="s">
        <v>1</v>
      </c>
      <c r="F1318" s="192" t="s">
        <v>5015</v>
      </c>
      <c r="H1318" s="193">
        <v>64</v>
      </c>
      <c r="I1318" s="194"/>
      <c r="L1318" s="189"/>
      <c r="M1318" s="195"/>
      <c r="N1318" s="196"/>
      <c r="O1318" s="196"/>
      <c r="P1318" s="196"/>
      <c r="Q1318" s="196"/>
      <c r="R1318" s="196"/>
      <c r="S1318" s="196"/>
      <c r="T1318" s="197"/>
      <c r="AT1318" s="191" t="s">
        <v>532</v>
      </c>
      <c r="AU1318" s="191" t="s">
        <v>89</v>
      </c>
      <c r="AV1318" s="13" t="s">
        <v>89</v>
      </c>
      <c r="AW1318" s="13" t="s">
        <v>30</v>
      </c>
      <c r="AX1318" s="13" t="s">
        <v>83</v>
      </c>
      <c r="AY1318" s="191" t="s">
        <v>524</v>
      </c>
    </row>
    <row r="1319" spans="1:65" s="2" customFormat="1" ht="21.75" customHeight="1">
      <c r="A1319" s="35"/>
      <c r="B1319" s="144"/>
      <c r="C1319" s="176" t="s">
        <v>3254</v>
      </c>
      <c r="D1319" s="176" t="s">
        <v>526</v>
      </c>
      <c r="E1319" s="177" t="s">
        <v>4396</v>
      </c>
      <c r="F1319" s="178" t="s">
        <v>4397</v>
      </c>
      <c r="G1319" s="179" t="s">
        <v>529</v>
      </c>
      <c r="H1319" s="180">
        <v>275.5</v>
      </c>
      <c r="I1319" s="181"/>
      <c r="J1319" s="180">
        <f>ROUND(I1319*H1319,3)</f>
        <v>0</v>
      </c>
      <c r="K1319" s="182"/>
      <c r="L1319" s="36"/>
      <c r="M1319" s="183" t="s">
        <v>1</v>
      </c>
      <c r="N1319" s="184" t="s">
        <v>42</v>
      </c>
      <c r="O1319" s="61"/>
      <c r="P1319" s="185">
        <f>O1319*H1319</f>
        <v>0</v>
      </c>
      <c r="Q1319" s="185">
        <v>2.9999999999999997E-4</v>
      </c>
      <c r="R1319" s="185">
        <f>Q1319*H1319</f>
        <v>8.2649999999999987E-2</v>
      </c>
      <c r="S1319" s="185">
        <v>0</v>
      </c>
      <c r="T1319" s="186">
        <f>S1319*H1319</f>
        <v>0</v>
      </c>
      <c r="U1319" s="35"/>
      <c r="V1319" s="35"/>
      <c r="W1319" s="35"/>
      <c r="X1319" s="35"/>
      <c r="Y1319" s="35"/>
      <c r="Z1319" s="35"/>
      <c r="AA1319" s="35"/>
      <c r="AB1319" s="35"/>
      <c r="AC1319" s="35"/>
      <c r="AD1319" s="35"/>
      <c r="AE1319" s="35"/>
      <c r="AR1319" s="187" t="s">
        <v>644</v>
      </c>
      <c r="AT1319" s="187" t="s">
        <v>526</v>
      </c>
      <c r="AU1319" s="187" t="s">
        <v>89</v>
      </c>
      <c r="AY1319" s="18" t="s">
        <v>524</v>
      </c>
      <c r="BE1319" s="105">
        <f>IF(N1319="základná",J1319,0)</f>
        <v>0</v>
      </c>
      <c r="BF1319" s="105">
        <f>IF(N1319="znížená",J1319,0)</f>
        <v>0</v>
      </c>
      <c r="BG1319" s="105">
        <f>IF(N1319="zákl. prenesená",J1319,0)</f>
        <v>0</v>
      </c>
      <c r="BH1319" s="105">
        <f>IF(N1319="zníž. prenesená",J1319,0)</f>
        <v>0</v>
      </c>
      <c r="BI1319" s="105">
        <f>IF(N1319="nulová",J1319,0)</f>
        <v>0</v>
      </c>
      <c r="BJ1319" s="18" t="s">
        <v>89</v>
      </c>
      <c r="BK1319" s="188">
        <f>ROUND(I1319*H1319,3)</f>
        <v>0</v>
      </c>
      <c r="BL1319" s="18" t="s">
        <v>644</v>
      </c>
      <c r="BM1319" s="187" t="s">
        <v>4398</v>
      </c>
    </row>
    <row r="1320" spans="1:65" s="14" customFormat="1">
      <c r="B1320" s="198"/>
      <c r="D1320" s="190" t="s">
        <v>532</v>
      </c>
      <c r="E1320" s="199" t="s">
        <v>1</v>
      </c>
      <c r="F1320" s="200" t="s">
        <v>4836</v>
      </c>
      <c r="H1320" s="199" t="s">
        <v>1</v>
      </c>
      <c r="I1320" s="201"/>
      <c r="L1320" s="198"/>
      <c r="M1320" s="202"/>
      <c r="N1320" s="203"/>
      <c r="O1320" s="203"/>
      <c r="P1320" s="203"/>
      <c r="Q1320" s="203"/>
      <c r="R1320" s="203"/>
      <c r="S1320" s="203"/>
      <c r="T1320" s="204"/>
      <c r="AT1320" s="199" t="s">
        <v>532</v>
      </c>
      <c r="AU1320" s="199" t="s">
        <v>89</v>
      </c>
      <c r="AV1320" s="14" t="s">
        <v>83</v>
      </c>
      <c r="AW1320" s="14" t="s">
        <v>30</v>
      </c>
      <c r="AX1320" s="14" t="s">
        <v>76</v>
      </c>
      <c r="AY1320" s="199" t="s">
        <v>524</v>
      </c>
    </row>
    <row r="1321" spans="1:65" s="13" customFormat="1">
      <c r="B1321" s="189"/>
      <c r="D1321" s="190" t="s">
        <v>532</v>
      </c>
      <c r="E1321" s="191" t="s">
        <v>1</v>
      </c>
      <c r="F1321" s="192" t="s">
        <v>7527</v>
      </c>
      <c r="H1321" s="193">
        <v>275.5</v>
      </c>
      <c r="I1321" s="194"/>
      <c r="L1321" s="189"/>
      <c r="M1321" s="195"/>
      <c r="N1321" s="196"/>
      <c r="O1321" s="196"/>
      <c r="P1321" s="196"/>
      <c r="Q1321" s="196"/>
      <c r="R1321" s="196"/>
      <c r="S1321" s="196"/>
      <c r="T1321" s="197"/>
      <c r="AT1321" s="191" t="s">
        <v>532</v>
      </c>
      <c r="AU1321" s="191" t="s">
        <v>89</v>
      </c>
      <c r="AV1321" s="13" t="s">
        <v>89</v>
      </c>
      <c r="AW1321" s="13" t="s">
        <v>30</v>
      </c>
      <c r="AX1321" s="13" t="s">
        <v>76</v>
      </c>
      <c r="AY1321" s="191" t="s">
        <v>524</v>
      </c>
    </row>
    <row r="1322" spans="1:65" s="15" customFormat="1">
      <c r="B1322" s="205"/>
      <c r="D1322" s="190" t="s">
        <v>532</v>
      </c>
      <c r="E1322" s="206" t="s">
        <v>1</v>
      </c>
      <c r="F1322" s="207" t="s">
        <v>589</v>
      </c>
      <c r="H1322" s="208">
        <v>275.5</v>
      </c>
      <c r="I1322" s="209"/>
      <c r="L1322" s="205"/>
      <c r="M1322" s="210"/>
      <c r="N1322" s="211"/>
      <c r="O1322" s="211"/>
      <c r="P1322" s="211"/>
      <c r="Q1322" s="211"/>
      <c r="R1322" s="211"/>
      <c r="S1322" s="211"/>
      <c r="T1322" s="212"/>
      <c r="AT1322" s="206" t="s">
        <v>532</v>
      </c>
      <c r="AU1322" s="206" t="s">
        <v>89</v>
      </c>
      <c r="AV1322" s="15" t="s">
        <v>537</v>
      </c>
      <c r="AW1322" s="15" t="s">
        <v>30</v>
      </c>
      <c r="AX1322" s="15" t="s">
        <v>76</v>
      </c>
      <c r="AY1322" s="206" t="s">
        <v>524</v>
      </c>
    </row>
    <row r="1323" spans="1:65" s="16" customFormat="1">
      <c r="B1323" s="213"/>
      <c r="D1323" s="190" t="s">
        <v>532</v>
      </c>
      <c r="E1323" s="214" t="s">
        <v>1</v>
      </c>
      <c r="F1323" s="215" t="s">
        <v>590</v>
      </c>
      <c r="H1323" s="216">
        <v>275.5</v>
      </c>
      <c r="I1323" s="217"/>
      <c r="L1323" s="213"/>
      <c r="M1323" s="218"/>
      <c r="N1323" s="219"/>
      <c r="O1323" s="219"/>
      <c r="P1323" s="219"/>
      <c r="Q1323" s="219"/>
      <c r="R1323" s="219"/>
      <c r="S1323" s="219"/>
      <c r="T1323" s="220"/>
      <c r="AT1323" s="214" t="s">
        <v>532</v>
      </c>
      <c r="AU1323" s="214" t="s">
        <v>89</v>
      </c>
      <c r="AV1323" s="16" t="s">
        <v>530</v>
      </c>
      <c r="AW1323" s="16" t="s">
        <v>30</v>
      </c>
      <c r="AX1323" s="16" t="s">
        <v>83</v>
      </c>
      <c r="AY1323" s="214" t="s">
        <v>524</v>
      </c>
    </row>
    <row r="1324" spans="1:65" s="2" customFormat="1" ht="33" customHeight="1">
      <c r="A1324" s="35"/>
      <c r="B1324" s="144"/>
      <c r="C1324" s="221" t="s">
        <v>3259</v>
      </c>
      <c r="D1324" s="221" t="s">
        <v>697</v>
      </c>
      <c r="E1324" s="222" t="s">
        <v>4401</v>
      </c>
      <c r="F1324" s="223" t="s">
        <v>4402</v>
      </c>
      <c r="G1324" s="224" t="s">
        <v>529</v>
      </c>
      <c r="H1324" s="225">
        <v>521.798</v>
      </c>
      <c r="I1324" s="226"/>
      <c r="J1324" s="225">
        <f>ROUND(I1324*H1324,3)</f>
        <v>0</v>
      </c>
      <c r="K1324" s="227"/>
      <c r="L1324" s="228"/>
      <c r="M1324" s="229" t="s">
        <v>1</v>
      </c>
      <c r="N1324" s="230" t="s">
        <v>42</v>
      </c>
      <c r="O1324" s="61"/>
      <c r="P1324" s="185">
        <f>O1324*H1324</f>
        <v>0</v>
      </c>
      <c r="Q1324" s="185">
        <v>5.0000000000000001E-3</v>
      </c>
      <c r="R1324" s="185">
        <f>Q1324*H1324</f>
        <v>2.6089899999999999</v>
      </c>
      <c r="S1324" s="185">
        <v>0</v>
      </c>
      <c r="T1324" s="186">
        <f>S1324*H1324</f>
        <v>0</v>
      </c>
      <c r="U1324" s="35"/>
      <c r="V1324" s="35"/>
      <c r="W1324" s="35"/>
      <c r="X1324" s="35"/>
      <c r="Y1324" s="35"/>
      <c r="Z1324" s="35"/>
      <c r="AA1324" s="35"/>
      <c r="AB1324" s="35"/>
      <c r="AC1324" s="35"/>
      <c r="AD1324" s="35"/>
      <c r="AE1324" s="35"/>
      <c r="AR1324" s="187" t="s">
        <v>732</v>
      </c>
      <c r="AT1324" s="187" t="s">
        <v>697</v>
      </c>
      <c r="AU1324" s="187" t="s">
        <v>89</v>
      </c>
      <c r="AY1324" s="18" t="s">
        <v>524</v>
      </c>
      <c r="BE1324" s="105">
        <f>IF(N1324="základná",J1324,0)</f>
        <v>0</v>
      </c>
      <c r="BF1324" s="105">
        <f>IF(N1324="znížená",J1324,0)</f>
        <v>0</v>
      </c>
      <c r="BG1324" s="105">
        <f>IF(N1324="zákl. prenesená",J1324,0)</f>
        <v>0</v>
      </c>
      <c r="BH1324" s="105">
        <f>IF(N1324="zníž. prenesená",J1324,0)</f>
        <v>0</v>
      </c>
      <c r="BI1324" s="105">
        <f>IF(N1324="nulová",J1324,0)</f>
        <v>0</v>
      </c>
      <c r="BJ1324" s="18" t="s">
        <v>89</v>
      </c>
      <c r="BK1324" s="188">
        <f>ROUND(I1324*H1324,3)</f>
        <v>0</v>
      </c>
      <c r="BL1324" s="18" t="s">
        <v>644</v>
      </c>
      <c r="BM1324" s="187" t="s">
        <v>4403</v>
      </c>
    </row>
    <row r="1325" spans="1:65" s="14" customFormat="1">
      <c r="B1325" s="198"/>
      <c r="D1325" s="190" t="s">
        <v>532</v>
      </c>
      <c r="E1325" s="199" t="s">
        <v>1</v>
      </c>
      <c r="F1325" s="200" t="s">
        <v>4836</v>
      </c>
      <c r="H1325" s="199" t="s">
        <v>1</v>
      </c>
      <c r="I1325" s="201"/>
      <c r="L1325" s="198"/>
      <c r="M1325" s="202"/>
      <c r="N1325" s="203"/>
      <c r="O1325" s="203"/>
      <c r="P1325" s="203"/>
      <c r="Q1325" s="203"/>
      <c r="R1325" s="203"/>
      <c r="S1325" s="203"/>
      <c r="T1325" s="204"/>
      <c r="AT1325" s="199" t="s">
        <v>532</v>
      </c>
      <c r="AU1325" s="199" t="s">
        <v>89</v>
      </c>
      <c r="AV1325" s="14" t="s">
        <v>83</v>
      </c>
      <c r="AW1325" s="14" t="s">
        <v>30</v>
      </c>
      <c r="AX1325" s="14" t="s">
        <v>76</v>
      </c>
      <c r="AY1325" s="199" t="s">
        <v>524</v>
      </c>
    </row>
    <row r="1326" spans="1:65" s="13" customFormat="1">
      <c r="B1326" s="189"/>
      <c r="D1326" s="190" t="s">
        <v>532</v>
      </c>
      <c r="E1326" s="191" t="s">
        <v>1</v>
      </c>
      <c r="F1326" s="192" t="s">
        <v>7527</v>
      </c>
      <c r="H1326" s="193">
        <v>275.5</v>
      </c>
      <c r="I1326" s="194"/>
      <c r="L1326" s="189"/>
      <c r="M1326" s="195"/>
      <c r="N1326" s="196"/>
      <c r="O1326" s="196"/>
      <c r="P1326" s="196"/>
      <c r="Q1326" s="196"/>
      <c r="R1326" s="196"/>
      <c r="S1326" s="196"/>
      <c r="T1326" s="197"/>
      <c r="AT1326" s="191" t="s">
        <v>532</v>
      </c>
      <c r="AU1326" s="191" t="s">
        <v>89</v>
      </c>
      <c r="AV1326" s="13" t="s">
        <v>89</v>
      </c>
      <c r="AW1326" s="13" t="s">
        <v>30</v>
      </c>
      <c r="AX1326" s="13" t="s">
        <v>76</v>
      </c>
      <c r="AY1326" s="191" t="s">
        <v>524</v>
      </c>
    </row>
    <row r="1327" spans="1:65" s="13" customFormat="1">
      <c r="B1327" s="189"/>
      <c r="D1327" s="190" t="s">
        <v>532</v>
      </c>
      <c r="E1327" s="191" t="s">
        <v>1</v>
      </c>
      <c r="F1327" s="192" t="s">
        <v>7528</v>
      </c>
      <c r="H1327" s="193">
        <v>231.1</v>
      </c>
      <c r="I1327" s="194"/>
      <c r="L1327" s="189"/>
      <c r="M1327" s="195"/>
      <c r="N1327" s="196"/>
      <c r="O1327" s="196"/>
      <c r="P1327" s="196"/>
      <c r="Q1327" s="196"/>
      <c r="R1327" s="196"/>
      <c r="S1327" s="196"/>
      <c r="T1327" s="197"/>
      <c r="AT1327" s="191" t="s">
        <v>532</v>
      </c>
      <c r="AU1327" s="191" t="s">
        <v>89</v>
      </c>
      <c r="AV1327" s="13" t="s">
        <v>89</v>
      </c>
      <c r="AW1327" s="13" t="s">
        <v>30</v>
      </c>
      <c r="AX1327" s="13" t="s">
        <v>76</v>
      </c>
      <c r="AY1327" s="191" t="s">
        <v>524</v>
      </c>
    </row>
    <row r="1328" spans="1:65" s="15" customFormat="1">
      <c r="B1328" s="205"/>
      <c r="D1328" s="190" t="s">
        <v>532</v>
      </c>
      <c r="E1328" s="206" t="s">
        <v>1</v>
      </c>
      <c r="F1328" s="207" t="s">
        <v>589</v>
      </c>
      <c r="H1328" s="208">
        <v>506.6</v>
      </c>
      <c r="I1328" s="209"/>
      <c r="L1328" s="205"/>
      <c r="M1328" s="210"/>
      <c r="N1328" s="211"/>
      <c r="O1328" s="211"/>
      <c r="P1328" s="211"/>
      <c r="Q1328" s="211"/>
      <c r="R1328" s="211"/>
      <c r="S1328" s="211"/>
      <c r="T1328" s="212"/>
      <c r="AT1328" s="206" t="s">
        <v>532</v>
      </c>
      <c r="AU1328" s="206" t="s">
        <v>89</v>
      </c>
      <c r="AV1328" s="15" t="s">
        <v>537</v>
      </c>
      <c r="AW1328" s="15" t="s">
        <v>30</v>
      </c>
      <c r="AX1328" s="15" t="s">
        <v>76</v>
      </c>
      <c r="AY1328" s="206" t="s">
        <v>524</v>
      </c>
    </row>
    <row r="1329" spans="1:65" s="16" customFormat="1">
      <c r="B1329" s="213"/>
      <c r="D1329" s="190" t="s">
        <v>532</v>
      </c>
      <c r="E1329" s="214" t="s">
        <v>1</v>
      </c>
      <c r="F1329" s="215" t="s">
        <v>590</v>
      </c>
      <c r="H1329" s="216">
        <v>506.6</v>
      </c>
      <c r="I1329" s="217"/>
      <c r="L1329" s="213"/>
      <c r="M1329" s="218"/>
      <c r="N1329" s="219"/>
      <c r="O1329" s="219"/>
      <c r="P1329" s="219"/>
      <c r="Q1329" s="219"/>
      <c r="R1329" s="219"/>
      <c r="S1329" s="219"/>
      <c r="T1329" s="220"/>
      <c r="AT1329" s="214" t="s">
        <v>532</v>
      </c>
      <c r="AU1329" s="214" t="s">
        <v>89</v>
      </c>
      <c r="AV1329" s="16" t="s">
        <v>530</v>
      </c>
      <c r="AW1329" s="16" t="s">
        <v>30</v>
      </c>
      <c r="AX1329" s="16" t="s">
        <v>83</v>
      </c>
      <c r="AY1329" s="214" t="s">
        <v>524</v>
      </c>
    </row>
    <row r="1330" spans="1:65" s="13" customFormat="1">
      <c r="B1330" s="189"/>
      <c r="D1330" s="190" t="s">
        <v>532</v>
      </c>
      <c r="F1330" s="192" t="s">
        <v>7529</v>
      </c>
      <c r="H1330" s="193">
        <v>521.798</v>
      </c>
      <c r="I1330" s="194"/>
      <c r="L1330" s="189"/>
      <c r="M1330" s="195"/>
      <c r="N1330" s="196"/>
      <c r="O1330" s="196"/>
      <c r="P1330" s="196"/>
      <c r="Q1330" s="196"/>
      <c r="R1330" s="196"/>
      <c r="S1330" s="196"/>
      <c r="T1330" s="197"/>
      <c r="AT1330" s="191" t="s">
        <v>532</v>
      </c>
      <c r="AU1330" s="191" t="s">
        <v>89</v>
      </c>
      <c r="AV1330" s="13" t="s">
        <v>89</v>
      </c>
      <c r="AW1330" s="13" t="s">
        <v>3</v>
      </c>
      <c r="AX1330" s="13" t="s">
        <v>83</v>
      </c>
      <c r="AY1330" s="191" t="s">
        <v>524</v>
      </c>
    </row>
    <row r="1331" spans="1:65" s="2" customFormat="1" ht="44.25" customHeight="1">
      <c r="A1331" s="35"/>
      <c r="B1331" s="144"/>
      <c r="C1331" s="221" t="s">
        <v>3265</v>
      </c>
      <c r="D1331" s="221" t="s">
        <v>697</v>
      </c>
      <c r="E1331" s="222" t="s">
        <v>4409</v>
      </c>
      <c r="F1331" s="223" t="s">
        <v>4410</v>
      </c>
      <c r="G1331" s="224" t="s">
        <v>4265</v>
      </c>
      <c r="H1331" s="225">
        <v>231.1</v>
      </c>
      <c r="I1331" s="226"/>
      <c r="J1331" s="225">
        <f>ROUND(I1331*H1331,3)</f>
        <v>0</v>
      </c>
      <c r="K1331" s="227"/>
      <c r="L1331" s="228"/>
      <c r="M1331" s="229" t="s">
        <v>1</v>
      </c>
      <c r="N1331" s="230" t="s">
        <v>42</v>
      </c>
      <c r="O1331" s="61"/>
      <c r="P1331" s="185">
        <f>O1331*H1331</f>
        <v>0</v>
      </c>
      <c r="Q1331" s="185">
        <v>5.0000000000000001E-3</v>
      </c>
      <c r="R1331" s="185">
        <f>Q1331*H1331</f>
        <v>1.1555</v>
      </c>
      <c r="S1331" s="185">
        <v>0</v>
      </c>
      <c r="T1331" s="186">
        <f>S1331*H1331</f>
        <v>0</v>
      </c>
      <c r="U1331" s="35"/>
      <c r="V1331" s="35"/>
      <c r="W1331" s="35"/>
      <c r="X1331" s="35"/>
      <c r="Y1331" s="35"/>
      <c r="Z1331" s="35"/>
      <c r="AA1331" s="35"/>
      <c r="AB1331" s="35"/>
      <c r="AC1331" s="35"/>
      <c r="AD1331" s="35"/>
      <c r="AE1331" s="35"/>
      <c r="AR1331" s="187" t="s">
        <v>732</v>
      </c>
      <c r="AT1331" s="187" t="s">
        <v>697</v>
      </c>
      <c r="AU1331" s="187" t="s">
        <v>89</v>
      </c>
      <c r="AY1331" s="18" t="s">
        <v>524</v>
      </c>
      <c r="BE1331" s="105">
        <f>IF(N1331="základná",J1331,0)</f>
        <v>0</v>
      </c>
      <c r="BF1331" s="105">
        <f>IF(N1331="znížená",J1331,0)</f>
        <v>0</v>
      </c>
      <c r="BG1331" s="105">
        <f>IF(N1331="zákl. prenesená",J1331,0)</f>
        <v>0</v>
      </c>
      <c r="BH1331" s="105">
        <f>IF(N1331="zníž. prenesená",J1331,0)</f>
        <v>0</v>
      </c>
      <c r="BI1331" s="105">
        <f>IF(N1331="nulová",J1331,0)</f>
        <v>0</v>
      </c>
      <c r="BJ1331" s="18" t="s">
        <v>89</v>
      </c>
      <c r="BK1331" s="188">
        <f>ROUND(I1331*H1331,3)</f>
        <v>0</v>
      </c>
      <c r="BL1331" s="18" t="s">
        <v>644</v>
      </c>
      <c r="BM1331" s="187" t="s">
        <v>4411</v>
      </c>
    </row>
    <row r="1332" spans="1:65" s="14" customFormat="1">
      <c r="B1332" s="198"/>
      <c r="D1332" s="190" t="s">
        <v>532</v>
      </c>
      <c r="E1332" s="199" t="s">
        <v>1</v>
      </c>
      <c r="F1332" s="200" t="s">
        <v>4836</v>
      </c>
      <c r="H1332" s="199" t="s">
        <v>1</v>
      </c>
      <c r="I1332" s="201"/>
      <c r="L1332" s="198"/>
      <c r="M1332" s="202"/>
      <c r="N1332" s="203"/>
      <c r="O1332" s="203"/>
      <c r="P1332" s="203"/>
      <c r="Q1332" s="203"/>
      <c r="R1332" s="203"/>
      <c r="S1332" s="203"/>
      <c r="T1332" s="204"/>
      <c r="AT1332" s="199" t="s">
        <v>532</v>
      </c>
      <c r="AU1332" s="199" t="s">
        <v>89</v>
      </c>
      <c r="AV1332" s="14" t="s">
        <v>83</v>
      </c>
      <c r="AW1332" s="14" t="s">
        <v>30</v>
      </c>
      <c r="AX1332" s="14" t="s">
        <v>76</v>
      </c>
      <c r="AY1332" s="199" t="s">
        <v>524</v>
      </c>
    </row>
    <row r="1333" spans="1:65" s="13" customFormat="1">
      <c r="B1333" s="189"/>
      <c r="D1333" s="190" t="s">
        <v>532</v>
      </c>
      <c r="E1333" s="191" t="s">
        <v>1</v>
      </c>
      <c r="F1333" s="192" t="s">
        <v>7530</v>
      </c>
      <c r="H1333" s="193">
        <v>231.1</v>
      </c>
      <c r="I1333" s="194"/>
      <c r="L1333" s="189"/>
      <c r="M1333" s="195"/>
      <c r="N1333" s="196"/>
      <c r="O1333" s="196"/>
      <c r="P1333" s="196"/>
      <c r="Q1333" s="196"/>
      <c r="R1333" s="196"/>
      <c r="S1333" s="196"/>
      <c r="T1333" s="197"/>
      <c r="AT1333" s="191" t="s">
        <v>532</v>
      </c>
      <c r="AU1333" s="191" t="s">
        <v>89</v>
      </c>
      <c r="AV1333" s="13" t="s">
        <v>89</v>
      </c>
      <c r="AW1333" s="13" t="s">
        <v>30</v>
      </c>
      <c r="AX1333" s="13" t="s">
        <v>76</v>
      </c>
      <c r="AY1333" s="191" t="s">
        <v>524</v>
      </c>
    </row>
    <row r="1334" spans="1:65" s="16" customFormat="1">
      <c r="B1334" s="213"/>
      <c r="D1334" s="190" t="s">
        <v>532</v>
      </c>
      <c r="E1334" s="214" t="s">
        <v>1</v>
      </c>
      <c r="F1334" s="215" t="s">
        <v>590</v>
      </c>
      <c r="H1334" s="216">
        <v>231.1</v>
      </c>
      <c r="I1334" s="217"/>
      <c r="L1334" s="213"/>
      <c r="M1334" s="218"/>
      <c r="N1334" s="219"/>
      <c r="O1334" s="219"/>
      <c r="P1334" s="219"/>
      <c r="Q1334" s="219"/>
      <c r="R1334" s="219"/>
      <c r="S1334" s="219"/>
      <c r="T1334" s="220"/>
      <c r="AT1334" s="214" t="s">
        <v>532</v>
      </c>
      <c r="AU1334" s="214" t="s">
        <v>89</v>
      </c>
      <c r="AV1334" s="16" t="s">
        <v>530</v>
      </c>
      <c r="AW1334" s="16" t="s">
        <v>30</v>
      </c>
      <c r="AX1334" s="16" t="s">
        <v>83</v>
      </c>
      <c r="AY1334" s="214" t="s">
        <v>524</v>
      </c>
    </row>
    <row r="1335" spans="1:65" s="2" customFormat="1" ht="21.75" customHeight="1">
      <c r="A1335" s="35"/>
      <c r="B1335" s="144"/>
      <c r="C1335" s="176" t="s">
        <v>3270</v>
      </c>
      <c r="D1335" s="176" t="s">
        <v>526</v>
      </c>
      <c r="E1335" s="177" t="s">
        <v>4419</v>
      </c>
      <c r="F1335" s="178" t="s">
        <v>4420</v>
      </c>
      <c r="G1335" s="179" t="s">
        <v>529</v>
      </c>
      <c r="H1335" s="180">
        <v>543</v>
      </c>
      <c r="I1335" s="181"/>
      <c r="J1335" s="180">
        <f>ROUND(I1335*H1335,3)</f>
        <v>0</v>
      </c>
      <c r="K1335" s="182"/>
      <c r="L1335" s="36"/>
      <c r="M1335" s="183" t="s">
        <v>1</v>
      </c>
      <c r="N1335" s="184" t="s">
        <v>42</v>
      </c>
      <c r="O1335" s="61"/>
      <c r="P1335" s="185">
        <f>O1335*H1335</f>
        <v>0</v>
      </c>
      <c r="Q1335" s="185">
        <v>4.4999999999999997E-3</v>
      </c>
      <c r="R1335" s="185">
        <f>Q1335*H1335</f>
        <v>2.4434999999999998</v>
      </c>
      <c r="S1335" s="185">
        <v>0</v>
      </c>
      <c r="T1335" s="186">
        <f>S1335*H1335</f>
        <v>0</v>
      </c>
      <c r="U1335" s="35"/>
      <c r="V1335" s="35"/>
      <c r="W1335" s="35"/>
      <c r="X1335" s="35"/>
      <c r="Y1335" s="35"/>
      <c r="Z1335" s="35"/>
      <c r="AA1335" s="35"/>
      <c r="AB1335" s="35"/>
      <c r="AC1335" s="35"/>
      <c r="AD1335" s="35"/>
      <c r="AE1335" s="35"/>
      <c r="AR1335" s="187" t="s">
        <v>644</v>
      </c>
      <c r="AT1335" s="187" t="s">
        <v>526</v>
      </c>
      <c r="AU1335" s="187" t="s">
        <v>89</v>
      </c>
      <c r="AY1335" s="18" t="s">
        <v>524</v>
      </c>
      <c r="BE1335" s="105">
        <f>IF(N1335="základná",J1335,0)</f>
        <v>0</v>
      </c>
      <c r="BF1335" s="105">
        <f>IF(N1335="znížená",J1335,0)</f>
        <v>0</v>
      </c>
      <c r="BG1335" s="105">
        <f>IF(N1335="zákl. prenesená",J1335,0)</f>
        <v>0</v>
      </c>
      <c r="BH1335" s="105">
        <f>IF(N1335="zníž. prenesená",J1335,0)</f>
        <v>0</v>
      </c>
      <c r="BI1335" s="105">
        <f>IF(N1335="nulová",J1335,0)</f>
        <v>0</v>
      </c>
      <c r="BJ1335" s="18" t="s">
        <v>89</v>
      </c>
      <c r="BK1335" s="188">
        <f>ROUND(I1335*H1335,3)</f>
        <v>0</v>
      </c>
      <c r="BL1335" s="18" t="s">
        <v>644</v>
      </c>
      <c r="BM1335" s="187" t="s">
        <v>4421</v>
      </c>
    </row>
    <row r="1336" spans="1:65" s="14" customFormat="1">
      <c r="B1336" s="198"/>
      <c r="D1336" s="190" t="s">
        <v>532</v>
      </c>
      <c r="E1336" s="199" t="s">
        <v>1</v>
      </c>
      <c r="F1336" s="200" t="s">
        <v>4836</v>
      </c>
      <c r="H1336" s="199" t="s">
        <v>1</v>
      </c>
      <c r="I1336" s="201"/>
      <c r="L1336" s="198"/>
      <c r="M1336" s="202"/>
      <c r="N1336" s="203"/>
      <c r="O1336" s="203"/>
      <c r="P1336" s="203"/>
      <c r="Q1336" s="203"/>
      <c r="R1336" s="203"/>
      <c r="S1336" s="203"/>
      <c r="T1336" s="204"/>
      <c r="AT1336" s="199" t="s">
        <v>532</v>
      </c>
      <c r="AU1336" s="199" t="s">
        <v>89</v>
      </c>
      <c r="AV1336" s="14" t="s">
        <v>83</v>
      </c>
      <c r="AW1336" s="14" t="s">
        <v>30</v>
      </c>
      <c r="AX1336" s="14" t="s">
        <v>76</v>
      </c>
      <c r="AY1336" s="199" t="s">
        <v>524</v>
      </c>
    </row>
    <row r="1337" spans="1:65" s="13" customFormat="1">
      <c r="B1337" s="189"/>
      <c r="D1337" s="190" t="s">
        <v>532</v>
      </c>
      <c r="E1337" s="191" t="s">
        <v>1</v>
      </c>
      <c r="F1337" s="192" t="s">
        <v>7531</v>
      </c>
      <c r="H1337" s="193">
        <v>543</v>
      </c>
      <c r="I1337" s="194"/>
      <c r="L1337" s="189"/>
      <c r="M1337" s="195"/>
      <c r="N1337" s="196"/>
      <c r="O1337" s="196"/>
      <c r="P1337" s="196"/>
      <c r="Q1337" s="196"/>
      <c r="R1337" s="196"/>
      <c r="S1337" s="196"/>
      <c r="T1337" s="197"/>
      <c r="AT1337" s="191" t="s">
        <v>532</v>
      </c>
      <c r="AU1337" s="191" t="s">
        <v>89</v>
      </c>
      <c r="AV1337" s="13" t="s">
        <v>89</v>
      </c>
      <c r="AW1337" s="13" t="s">
        <v>30</v>
      </c>
      <c r="AX1337" s="13" t="s">
        <v>76</v>
      </c>
      <c r="AY1337" s="191" t="s">
        <v>524</v>
      </c>
    </row>
    <row r="1338" spans="1:65" s="16" customFormat="1">
      <c r="B1338" s="213"/>
      <c r="D1338" s="190" t="s">
        <v>532</v>
      </c>
      <c r="E1338" s="214" t="s">
        <v>1</v>
      </c>
      <c r="F1338" s="215" t="s">
        <v>590</v>
      </c>
      <c r="H1338" s="216">
        <v>543</v>
      </c>
      <c r="I1338" s="217"/>
      <c r="L1338" s="213"/>
      <c r="M1338" s="218"/>
      <c r="N1338" s="219"/>
      <c r="O1338" s="219"/>
      <c r="P1338" s="219"/>
      <c r="Q1338" s="219"/>
      <c r="R1338" s="219"/>
      <c r="S1338" s="219"/>
      <c r="T1338" s="220"/>
      <c r="AT1338" s="214" t="s">
        <v>532</v>
      </c>
      <c r="AU1338" s="214" t="s">
        <v>89</v>
      </c>
      <c r="AV1338" s="16" t="s">
        <v>530</v>
      </c>
      <c r="AW1338" s="16" t="s">
        <v>30</v>
      </c>
      <c r="AX1338" s="16" t="s">
        <v>83</v>
      </c>
      <c r="AY1338" s="214" t="s">
        <v>524</v>
      </c>
    </row>
    <row r="1339" spans="1:65" s="2" customFormat="1" ht="21.75" customHeight="1">
      <c r="A1339" s="35"/>
      <c r="B1339" s="144"/>
      <c r="C1339" s="176" t="s">
        <v>3276</v>
      </c>
      <c r="D1339" s="176" t="s">
        <v>526</v>
      </c>
      <c r="E1339" s="177" t="s">
        <v>4424</v>
      </c>
      <c r="F1339" s="178" t="s">
        <v>4425</v>
      </c>
      <c r="G1339" s="179" t="s">
        <v>529</v>
      </c>
      <c r="H1339" s="180">
        <v>216.2</v>
      </c>
      <c r="I1339" s="181"/>
      <c r="J1339" s="180">
        <f>ROUND(I1339*H1339,3)</f>
        <v>0</v>
      </c>
      <c r="K1339" s="182"/>
      <c r="L1339" s="36"/>
      <c r="M1339" s="183" t="s">
        <v>1</v>
      </c>
      <c r="N1339" s="184" t="s">
        <v>42</v>
      </c>
      <c r="O1339" s="61"/>
      <c r="P1339" s="185">
        <f>O1339*H1339</f>
        <v>0</v>
      </c>
      <c r="Q1339" s="185">
        <v>7.4999999999999997E-3</v>
      </c>
      <c r="R1339" s="185">
        <f>Q1339*H1339</f>
        <v>1.6214999999999999</v>
      </c>
      <c r="S1339" s="185">
        <v>0</v>
      </c>
      <c r="T1339" s="186">
        <f>S1339*H1339</f>
        <v>0</v>
      </c>
      <c r="U1339" s="35"/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R1339" s="187" t="s">
        <v>644</v>
      </c>
      <c r="AT1339" s="187" t="s">
        <v>526</v>
      </c>
      <c r="AU1339" s="187" t="s">
        <v>89</v>
      </c>
      <c r="AY1339" s="18" t="s">
        <v>524</v>
      </c>
      <c r="BE1339" s="105">
        <f>IF(N1339="základná",J1339,0)</f>
        <v>0</v>
      </c>
      <c r="BF1339" s="105">
        <f>IF(N1339="znížená",J1339,0)</f>
        <v>0</v>
      </c>
      <c r="BG1339" s="105">
        <f>IF(N1339="zákl. prenesená",J1339,0)</f>
        <v>0</v>
      </c>
      <c r="BH1339" s="105">
        <f>IF(N1339="zníž. prenesená",J1339,0)</f>
        <v>0</v>
      </c>
      <c r="BI1339" s="105">
        <f>IF(N1339="nulová",J1339,0)</f>
        <v>0</v>
      </c>
      <c r="BJ1339" s="18" t="s">
        <v>89</v>
      </c>
      <c r="BK1339" s="188">
        <f>ROUND(I1339*H1339,3)</f>
        <v>0</v>
      </c>
      <c r="BL1339" s="18" t="s">
        <v>644</v>
      </c>
      <c r="BM1339" s="187" t="s">
        <v>4426</v>
      </c>
    </row>
    <row r="1340" spans="1:65" s="14" customFormat="1">
      <c r="B1340" s="198"/>
      <c r="D1340" s="190" t="s">
        <v>532</v>
      </c>
      <c r="E1340" s="199" t="s">
        <v>1</v>
      </c>
      <c r="F1340" s="200" t="s">
        <v>4836</v>
      </c>
      <c r="H1340" s="199" t="s">
        <v>1</v>
      </c>
      <c r="I1340" s="201"/>
      <c r="L1340" s="198"/>
      <c r="M1340" s="202"/>
      <c r="N1340" s="203"/>
      <c r="O1340" s="203"/>
      <c r="P1340" s="203"/>
      <c r="Q1340" s="203"/>
      <c r="R1340" s="203"/>
      <c r="S1340" s="203"/>
      <c r="T1340" s="204"/>
      <c r="AT1340" s="199" t="s">
        <v>532</v>
      </c>
      <c r="AU1340" s="199" t="s">
        <v>89</v>
      </c>
      <c r="AV1340" s="14" t="s">
        <v>83</v>
      </c>
      <c r="AW1340" s="14" t="s">
        <v>30</v>
      </c>
      <c r="AX1340" s="14" t="s">
        <v>76</v>
      </c>
      <c r="AY1340" s="199" t="s">
        <v>524</v>
      </c>
    </row>
    <row r="1341" spans="1:65" s="13" customFormat="1">
      <c r="B1341" s="189"/>
      <c r="D1341" s="190" t="s">
        <v>532</v>
      </c>
      <c r="E1341" s="191" t="s">
        <v>1</v>
      </c>
      <c r="F1341" s="192" t="s">
        <v>7532</v>
      </c>
      <c r="H1341" s="193">
        <v>216.2</v>
      </c>
      <c r="I1341" s="194"/>
      <c r="L1341" s="189"/>
      <c r="M1341" s="195"/>
      <c r="N1341" s="196"/>
      <c r="O1341" s="196"/>
      <c r="P1341" s="196"/>
      <c r="Q1341" s="196"/>
      <c r="R1341" s="196"/>
      <c r="S1341" s="196"/>
      <c r="T1341" s="197"/>
      <c r="AT1341" s="191" t="s">
        <v>532</v>
      </c>
      <c r="AU1341" s="191" t="s">
        <v>89</v>
      </c>
      <c r="AV1341" s="13" t="s">
        <v>89</v>
      </c>
      <c r="AW1341" s="13" t="s">
        <v>30</v>
      </c>
      <c r="AX1341" s="13" t="s">
        <v>76</v>
      </c>
      <c r="AY1341" s="191" t="s">
        <v>524</v>
      </c>
    </row>
    <row r="1342" spans="1:65" s="16" customFormat="1">
      <c r="B1342" s="213"/>
      <c r="D1342" s="190" t="s">
        <v>532</v>
      </c>
      <c r="E1342" s="214" t="s">
        <v>1</v>
      </c>
      <c r="F1342" s="215" t="s">
        <v>590</v>
      </c>
      <c r="H1342" s="216">
        <v>216.2</v>
      </c>
      <c r="I1342" s="217"/>
      <c r="L1342" s="213"/>
      <c r="M1342" s="218"/>
      <c r="N1342" s="219"/>
      <c r="O1342" s="219"/>
      <c r="P1342" s="219"/>
      <c r="Q1342" s="219"/>
      <c r="R1342" s="219"/>
      <c r="S1342" s="219"/>
      <c r="T1342" s="220"/>
      <c r="AT1342" s="214" t="s">
        <v>532</v>
      </c>
      <c r="AU1342" s="214" t="s">
        <v>89</v>
      </c>
      <c r="AV1342" s="16" t="s">
        <v>530</v>
      </c>
      <c r="AW1342" s="16" t="s">
        <v>30</v>
      </c>
      <c r="AX1342" s="16" t="s">
        <v>83</v>
      </c>
      <c r="AY1342" s="214" t="s">
        <v>524</v>
      </c>
    </row>
    <row r="1343" spans="1:65" s="2" customFormat="1" ht="21.75" customHeight="1">
      <c r="A1343" s="35"/>
      <c r="B1343" s="144"/>
      <c r="C1343" s="176" t="s">
        <v>3282</v>
      </c>
      <c r="D1343" s="176" t="s">
        <v>526</v>
      </c>
      <c r="E1343" s="177" t="s">
        <v>4433</v>
      </c>
      <c r="F1343" s="178" t="s">
        <v>4434</v>
      </c>
      <c r="G1343" s="179" t="s">
        <v>677</v>
      </c>
      <c r="H1343" s="180">
        <v>9.5589999999999993</v>
      </c>
      <c r="I1343" s="181"/>
      <c r="J1343" s="180">
        <f>ROUND(I1343*H1343,3)</f>
        <v>0</v>
      </c>
      <c r="K1343" s="182"/>
      <c r="L1343" s="36"/>
      <c r="M1343" s="183" t="s">
        <v>1</v>
      </c>
      <c r="N1343" s="184" t="s">
        <v>42</v>
      </c>
      <c r="O1343" s="61"/>
      <c r="P1343" s="185">
        <f>O1343*H1343</f>
        <v>0</v>
      </c>
      <c r="Q1343" s="185">
        <v>0</v>
      </c>
      <c r="R1343" s="185">
        <f>Q1343*H1343</f>
        <v>0</v>
      </c>
      <c r="S1343" s="185">
        <v>0</v>
      </c>
      <c r="T1343" s="186">
        <f>S1343*H1343</f>
        <v>0</v>
      </c>
      <c r="U1343" s="35"/>
      <c r="V1343" s="35"/>
      <c r="W1343" s="35"/>
      <c r="X1343" s="35"/>
      <c r="Y1343" s="35"/>
      <c r="Z1343" s="35"/>
      <c r="AA1343" s="35"/>
      <c r="AB1343" s="35"/>
      <c r="AC1343" s="35"/>
      <c r="AD1343" s="35"/>
      <c r="AE1343" s="35"/>
      <c r="AR1343" s="187" t="s">
        <v>644</v>
      </c>
      <c r="AT1343" s="187" t="s">
        <v>526</v>
      </c>
      <c r="AU1343" s="187" t="s">
        <v>89</v>
      </c>
      <c r="AY1343" s="18" t="s">
        <v>524</v>
      </c>
      <c r="BE1343" s="105">
        <f>IF(N1343="základná",J1343,0)</f>
        <v>0</v>
      </c>
      <c r="BF1343" s="105">
        <f>IF(N1343="znížená",J1343,0)</f>
        <v>0</v>
      </c>
      <c r="BG1343" s="105">
        <f>IF(N1343="zákl. prenesená",J1343,0)</f>
        <v>0</v>
      </c>
      <c r="BH1343" s="105">
        <f>IF(N1343="zníž. prenesená",J1343,0)</f>
        <v>0</v>
      </c>
      <c r="BI1343" s="105">
        <f>IF(N1343="nulová",J1343,0)</f>
        <v>0</v>
      </c>
      <c r="BJ1343" s="18" t="s">
        <v>89</v>
      </c>
      <c r="BK1343" s="188">
        <f>ROUND(I1343*H1343,3)</f>
        <v>0</v>
      </c>
      <c r="BL1343" s="18" t="s">
        <v>644</v>
      </c>
      <c r="BM1343" s="187" t="s">
        <v>4435</v>
      </c>
    </row>
    <row r="1344" spans="1:65" s="12" customFormat="1" ht="22.95" customHeight="1">
      <c r="B1344" s="163"/>
      <c r="D1344" s="164" t="s">
        <v>75</v>
      </c>
      <c r="E1344" s="174" t="s">
        <v>4456</v>
      </c>
      <c r="F1344" s="174" t="s">
        <v>4457</v>
      </c>
      <c r="I1344" s="166"/>
      <c r="J1344" s="175">
        <f>BK1344</f>
        <v>0</v>
      </c>
      <c r="L1344" s="163"/>
      <c r="M1344" s="168"/>
      <c r="N1344" s="169"/>
      <c r="O1344" s="169"/>
      <c r="P1344" s="170">
        <f>SUM(P1345:P1379)</f>
        <v>0</v>
      </c>
      <c r="Q1344" s="169"/>
      <c r="R1344" s="170">
        <f>SUM(R1345:R1379)</f>
        <v>6.2382750200000006</v>
      </c>
      <c r="S1344" s="169"/>
      <c r="T1344" s="171">
        <f>SUM(T1345:T1379)</f>
        <v>0</v>
      </c>
      <c r="AR1344" s="164" t="s">
        <v>89</v>
      </c>
      <c r="AT1344" s="172" t="s">
        <v>75</v>
      </c>
      <c r="AU1344" s="172" t="s">
        <v>83</v>
      </c>
      <c r="AY1344" s="164" t="s">
        <v>524</v>
      </c>
      <c r="BK1344" s="173">
        <f>SUM(BK1345:BK1379)</f>
        <v>0</v>
      </c>
    </row>
    <row r="1345" spans="1:65" s="2" customFormat="1" ht="33" customHeight="1">
      <c r="A1345" s="35"/>
      <c r="B1345" s="144"/>
      <c r="C1345" s="176" t="s">
        <v>3288</v>
      </c>
      <c r="D1345" s="176" t="s">
        <v>526</v>
      </c>
      <c r="E1345" s="177" t="s">
        <v>4459</v>
      </c>
      <c r="F1345" s="178" t="s">
        <v>4460</v>
      </c>
      <c r="G1345" s="179" t="s">
        <v>529</v>
      </c>
      <c r="H1345" s="180">
        <v>118.12</v>
      </c>
      <c r="I1345" s="181"/>
      <c r="J1345" s="180">
        <f>ROUND(I1345*H1345,3)</f>
        <v>0</v>
      </c>
      <c r="K1345" s="182"/>
      <c r="L1345" s="36"/>
      <c r="M1345" s="183" t="s">
        <v>1</v>
      </c>
      <c r="N1345" s="184" t="s">
        <v>42</v>
      </c>
      <c r="O1345" s="61"/>
      <c r="P1345" s="185">
        <f>O1345*H1345</f>
        <v>0</v>
      </c>
      <c r="Q1345" s="185">
        <v>4.0400000000000002E-3</v>
      </c>
      <c r="R1345" s="185">
        <f>Q1345*H1345</f>
        <v>0.47720480000000004</v>
      </c>
      <c r="S1345" s="185">
        <v>0</v>
      </c>
      <c r="T1345" s="186">
        <f>S1345*H1345</f>
        <v>0</v>
      </c>
      <c r="U1345" s="35"/>
      <c r="V1345" s="35"/>
      <c r="W1345" s="35"/>
      <c r="X1345" s="35"/>
      <c r="Y1345" s="35"/>
      <c r="Z1345" s="35"/>
      <c r="AA1345" s="35"/>
      <c r="AB1345" s="35"/>
      <c r="AC1345" s="35"/>
      <c r="AD1345" s="35"/>
      <c r="AE1345" s="35"/>
      <c r="AR1345" s="187" t="s">
        <v>644</v>
      </c>
      <c r="AT1345" s="187" t="s">
        <v>526</v>
      </c>
      <c r="AU1345" s="187" t="s">
        <v>89</v>
      </c>
      <c r="AY1345" s="18" t="s">
        <v>524</v>
      </c>
      <c r="BE1345" s="105">
        <f>IF(N1345="základná",J1345,0)</f>
        <v>0</v>
      </c>
      <c r="BF1345" s="105">
        <f>IF(N1345="znížená",J1345,0)</f>
        <v>0</v>
      </c>
      <c r="BG1345" s="105">
        <f>IF(N1345="zákl. prenesená",J1345,0)</f>
        <v>0</v>
      </c>
      <c r="BH1345" s="105">
        <f>IF(N1345="zníž. prenesená",J1345,0)</f>
        <v>0</v>
      </c>
      <c r="BI1345" s="105">
        <f>IF(N1345="nulová",J1345,0)</f>
        <v>0</v>
      </c>
      <c r="BJ1345" s="18" t="s">
        <v>89</v>
      </c>
      <c r="BK1345" s="188">
        <f>ROUND(I1345*H1345,3)</f>
        <v>0</v>
      </c>
      <c r="BL1345" s="18" t="s">
        <v>644</v>
      </c>
      <c r="BM1345" s="187" t="s">
        <v>4461</v>
      </c>
    </row>
    <row r="1346" spans="1:65" s="14" customFormat="1">
      <c r="B1346" s="198"/>
      <c r="D1346" s="190" t="s">
        <v>532</v>
      </c>
      <c r="E1346" s="199" t="s">
        <v>1</v>
      </c>
      <c r="F1346" s="200" t="s">
        <v>4836</v>
      </c>
      <c r="H1346" s="199" t="s">
        <v>1</v>
      </c>
      <c r="I1346" s="201"/>
      <c r="L1346" s="198"/>
      <c r="M1346" s="202"/>
      <c r="N1346" s="203"/>
      <c r="O1346" s="203"/>
      <c r="P1346" s="203"/>
      <c r="Q1346" s="203"/>
      <c r="R1346" s="203"/>
      <c r="S1346" s="203"/>
      <c r="T1346" s="204"/>
      <c r="AT1346" s="199" t="s">
        <v>532</v>
      </c>
      <c r="AU1346" s="199" t="s">
        <v>89</v>
      </c>
      <c r="AV1346" s="14" t="s">
        <v>83</v>
      </c>
      <c r="AW1346" s="14" t="s">
        <v>30</v>
      </c>
      <c r="AX1346" s="14" t="s">
        <v>76</v>
      </c>
      <c r="AY1346" s="199" t="s">
        <v>524</v>
      </c>
    </row>
    <row r="1347" spans="1:65" s="13" customFormat="1">
      <c r="B1347" s="189"/>
      <c r="D1347" s="190" t="s">
        <v>532</v>
      </c>
      <c r="E1347" s="191" t="s">
        <v>1</v>
      </c>
      <c r="F1347" s="192" t="s">
        <v>7533</v>
      </c>
      <c r="H1347" s="193">
        <v>13.29</v>
      </c>
      <c r="I1347" s="194"/>
      <c r="L1347" s="189"/>
      <c r="M1347" s="195"/>
      <c r="N1347" s="196"/>
      <c r="O1347" s="196"/>
      <c r="P1347" s="196"/>
      <c r="Q1347" s="196"/>
      <c r="R1347" s="196"/>
      <c r="S1347" s="196"/>
      <c r="T1347" s="197"/>
      <c r="AT1347" s="191" t="s">
        <v>532</v>
      </c>
      <c r="AU1347" s="191" t="s">
        <v>89</v>
      </c>
      <c r="AV1347" s="13" t="s">
        <v>89</v>
      </c>
      <c r="AW1347" s="13" t="s">
        <v>30</v>
      </c>
      <c r="AX1347" s="13" t="s">
        <v>76</v>
      </c>
      <c r="AY1347" s="191" t="s">
        <v>524</v>
      </c>
    </row>
    <row r="1348" spans="1:65" s="13" customFormat="1" ht="20.399999999999999">
      <c r="B1348" s="189"/>
      <c r="D1348" s="190" t="s">
        <v>532</v>
      </c>
      <c r="E1348" s="191" t="s">
        <v>1</v>
      </c>
      <c r="F1348" s="192" t="s">
        <v>7534</v>
      </c>
      <c r="H1348" s="193">
        <v>118.12</v>
      </c>
      <c r="I1348" s="194"/>
      <c r="L1348" s="189"/>
      <c r="M1348" s="195"/>
      <c r="N1348" s="196"/>
      <c r="O1348" s="196"/>
      <c r="P1348" s="196"/>
      <c r="Q1348" s="196"/>
      <c r="R1348" s="196"/>
      <c r="S1348" s="196"/>
      <c r="T1348" s="197"/>
      <c r="AT1348" s="191" t="s">
        <v>532</v>
      </c>
      <c r="AU1348" s="191" t="s">
        <v>89</v>
      </c>
      <c r="AV1348" s="13" t="s">
        <v>89</v>
      </c>
      <c r="AW1348" s="13" t="s">
        <v>30</v>
      </c>
      <c r="AX1348" s="13" t="s">
        <v>76</v>
      </c>
      <c r="AY1348" s="191" t="s">
        <v>524</v>
      </c>
    </row>
    <row r="1349" spans="1:65" s="15" customFormat="1">
      <c r="B1349" s="205"/>
      <c r="D1349" s="190" t="s">
        <v>532</v>
      </c>
      <c r="E1349" s="206" t="s">
        <v>1</v>
      </c>
      <c r="F1349" s="207" t="s">
        <v>589</v>
      </c>
      <c r="H1349" s="208">
        <v>131.41</v>
      </c>
      <c r="I1349" s="209"/>
      <c r="L1349" s="205"/>
      <c r="M1349" s="210"/>
      <c r="N1349" s="211"/>
      <c r="O1349" s="211"/>
      <c r="P1349" s="211"/>
      <c r="Q1349" s="211"/>
      <c r="R1349" s="211"/>
      <c r="S1349" s="211"/>
      <c r="T1349" s="212"/>
      <c r="AT1349" s="206" t="s">
        <v>532</v>
      </c>
      <c r="AU1349" s="206" t="s">
        <v>89</v>
      </c>
      <c r="AV1349" s="15" t="s">
        <v>537</v>
      </c>
      <c r="AW1349" s="15" t="s">
        <v>30</v>
      </c>
      <c r="AX1349" s="15" t="s">
        <v>76</v>
      </c>
      <c r="AY1349" s="206" t="s">
        <v>524</v>
      </c>
    </row>
    <row r="1350" spans="1:65" s="14" customFormat="1">
      <c r="B1350" s="198"/>
      <c r="D1350" s="190" t="s">
        <v>532</v>
      </c>
      <c r="E1350" s="199" t="s">
        <v>1</v>
      </c>
      <c r="F1350" s="200" t="s">
        <v>7535</v>
      </c>
      <c r="H1350" s="199" t="s">
        <v>1</v>
      </c>
      <c r="I1350" s="201"/>
      <c r="L1350" s="198"/>
      <c r="M1350" s="202"/>
      <c r="N1350" s="203"/>
      <c r="O1350" s="203"/>
      <c r="P1350" s="203"/>
      <c r="Q1350" s="203"/>
      <c r="R1350" s="203"/>
      <c r="S1350" s="203"/>
      <c r="T1350" s="204"/>
      <c r="AT1350" s="199" t="s">
        <v>532</v>
      </c>
      <c r="AU1350" s="199" t="s">
        <v>89</v>
      </c>
      <c r="AV1350" s="14" t="s">
        <v>83</v>
      </c>
      <c r="AW1350" s="14" t="s">
        <v>30</v>
      </c>
      <c r="AX1350" s="14" t="s">
        <v>76</v>
      </c>
      <c r="AY1350" s="199" t="s">
        <v>524</v>
      </c>
    </row>
    <row r="1351" spans="1:65" s="13" customFormat="1">
      <c r="B1351" s="189"/>
      <c r="D1351" s="190" t="s">
        <v>532</v>
      </c>
      <c r="E1351" s="191" t="s">
        <v>1</v>
      </c>
      <c r="F1351" s="192" t="s">
        <v>7536</v>
      </c>
      <c r="H1351" s="193">
        <v>-13.29</v>
      </c>
      <c r="I1351" s="194"/>
      <c r="L1351" s="189"/>
      <c r="M1351" s="195"/>
      <c r="N1351" s="196"/>
      <c r="O1351" s="196"/>
      <c r="P1351" s="196"/>
      <c r="Q1351" s="196"/>
      <c r="R1351" s="196"/>
      <c r="S1351" s="196"/>
      <c r="T1351" s="197"/>
      <c r="AT1351" s="191" t="s">
        <v>532</v>
      </c>
      <c r="AU1351" s="191" t="s">
        <v>89</v>
      </c>
      <c r="AV1351" s="13" t="s">
        <v>89</v>
      </c>
      <c r="AW1351" s="13" t="s">
        <v>30</v>
      </c>
      <c r="AX1351" s="13" t="s">
        <v>76</v>
      </c>
      <c r="AY1351" s="191" t="s">
        <v>524</v>
      </c>
    </row>
    <row r="1352" spans="1:65" s="15" customFormat="1">
      <c r="B1352" s="205"/>
      <c r="D1352" s="190" t="s">
        <v>532</v>
      </c>
      <c r="E1352" s="206" t="s">
        <v>1</v>
      </c>
      <c r="F1352" s="207" t="s">
        <v>589</v>
      </c>
      <c r="H1352" s="208">
        <v>-13.29</v>
      </c>
      <c r="I1352" s="209"/>
      <c r="L1352" s="205"/>
      <c r="M1352" s="210"/>
      <c r="N1352" s="211"/>
      <c r="O1352" s="211"/>
      <c r="P1352" s="211"/>
      <c r="Q1352" s="211"/>
      <c r="R1352" s="211"/>
      <c r="S1352" s="211"/>
      <c r="T1352" s="212"/>
      <c r="AT1352" s="206" t="s">
        <v>532</v>
      </c>
      <c r="AU1352" s="206" t="s">
        <v>89</v>
      </c>
      <c r="AV1352" s="15" t="s">
        <v>537</v>
      </c>
      <c r="AW1352" s="15" t="s">
        <v>30</v>
      </c>
      <c r="AX1352" s="15" t="s">
        <v>76</v>
      </c>
      <c r="AY1352" s="206" t="s">
        <v>524</v>
      </c>
    </row>
    <row r="1353" spans="1:65" s="16" customFormat="1">
      <c r="B1353" s="213"/>
      <c r="D1353" s="190" t="s">
        <v>532</v>
      </c>
      <c r="E1353" s="214" t="s">
        <v>4469</v>
      </c>
      <c r="F1353" s="215" t="s">
        <v>590</v>
      </c>
      <c r="H1353" s="216">
        <v>118.12</v>
      </c>
      <c r="I1353" s="217"/>
      <c r="L1353" s="213"/>
      <c r="M1353" s="218"/>
      <c r="N1353" s="219"/>
      <c r="O1353" s="219"/>
      <c r="P1353" s="219"/>
      <c r="Q1353" s="219"/>
      <c r="R1353" s="219"/>
      <c r="S1353" s="219"/>
      <c r="T1353" s="220"/>
      <c r="AT1353" s="214" t="s">
        <v>532</v>
      </c>
      <c r="AU1353" s="214" t="s">
        <v>89</v>
      </c>
      <c r="AV1353" s="16" t="s">
        <v>530</v>
      </c>
      <c r="AW1353" s="16" t="s">
        <v>30</v>
      </c>
      <c r="AX1353" s="16" t="s">
        <v>83</v>
      </c>
      <c r="AY1353" s="214" t="s">
        <v>524</v>
      </c>
    </row>
    <row r="1354" spans="1:65" s="2" customFormat="1" ht="33" customHeight="1">
      <c r="A1354" s="35"/>
      <c r="B1354" s="144"/>
      <c r="C1354" s="221" t="s">
        <v>3293</v>
      </c>
      <c r="D1354" s="221" t="s">
        <v>697</v>
      </c>
      <c r="E1354" s="222" t="s">
        <v>4471</v>
      </c>
      <c r="F1354" s="223" t="s">
        <v>4472</v>
      </c>
      <c r="G1354" s="224" t="s">
        <v>529</v>
      </c>
      <c r="H1354" s="225">
        <v>4.1109999999999998</v>
      </c>
      <c r="I1354" s="226"/>
      <c r="J1354" s="225">
        <f>ROUND(I1354*H1354,3)</f>
        <v>0</v>
      </c>
      <c r="K1354" s="227"/>
      <c r="L1354" s="228"/>
      <c r="M1354" s="229" t="s">
        <v>1</v>
      </c>
      <c r="N1354" s="230" t="s">
        <v>42</v>
      </c>
      <c r="O1354" s="61"/>
      <c r="P1354" s="185">
        <f>O1354*H1354</f>
        <v>0</v>
      </c>
      <c r="Q1354" s="185">
        <v>2.1000000000000001E-2</v>
      </c>
      <c r="R1354" s="185">
        <f>Q1354*H1354</f>
        <v>8.6331000000000005E-2</v>
      </c>
      <c r="S1354" s="185">
        <v>0</v>
      </c>
      <c r="T1354" s="186">
        <f>S1354*H1354</f>
        <v>0</v>
      </c>
      <c r="U1354" s="35"/>
      <c r="V1354" s="35"/>
      <c r="W1354" s="35"/>
      <c r="X1354" s="35"/>
      <c r="Y1354" s="35"/>
      <c r="Z1354" s="35"/>
      <c r="AA1354" s="35"/>
      <c r="AB1354" s="35"/>
      <c r="AC1354" s="35"/>
      <c r="AD1354" s="35"/>
      <c r="AE1354" s="35"/>
      <c r="AR1354" s="187" t="s">
        <v>732</v>
      </c>
      <c r="AT1354" s="187" t="s">
        <v>697</v>
      </c>
      <c r="AU1354" s="187" t="s">
        <v>89</v>
      </c>
      <c r="AY1354" s="18" t="s">
        <v>524</v>
      </c>
      <c r="BE1354" s="105">
        <f>IF(N1354="základná",J1354,0)</f>
        <v>0</v>
      </c>
      <c r="BF1354" s="105">
        <f>IF(N1354="znížená",J1354,0)</f>
        <v>0</v>
      </c>
      <c r="BG1354" s="105">
        <f>IF(N1354="zákl. prenesená",J1354,0)</f>
        <v>0</v>
      </c>
      <c r="BH1354" s="105">
        <f>IF(N1354="zníž. prenesená",J1354,0)</f>
        <v>0</v>
      </c>
      <c r="BI1354" s="105">
        <f>IF(N1354="nulová",J1354,0)</f>
        <v>0</v>
      </c>
      <c r="BJ1354" s="18" t="s">
        <v>89</v>
      </c>
      <c r="BK1354" s="188">
        <f>ROUND(I1354*H1354,3)</f>
        <v>0</v>
      </c>
      <c r="BL1354" s="18" t="s">
        <v>644</v>
      </c>
      <c r="BM1354" s="187" t="s">
        <v>7537</v>
      </c>
    </row>
    <row r="1355" spans="1:65" s="13" customFormat="1">
      <c r="B1355" s="189"/>
      <c r="D1355" s="190" t="s">
        <v>532</v>
      </c>
      <c r="E1355" s="191" t="s">
        <v>1</v>
      </c>
      <c r="F1355" s="192" t="s">
        <v>7538</v>
      </c>
      <c r="H1355" s="193">
        <v>4.03</v>
      </c>
      <c r="I1355" s="194"/>
      <c r="L1355" s="189"/>
      <c r="M1355" s="195"/>
      <c r="N1355" s="196"/>
      <c r="O1355" s="196"/>
      <c r="P1355" s="196"/>
      <c r="Q1355" s="196"/>
      <c r="R1355" s="196"/>
      <c r="S1355" s="196"/>
      <c r="T1355" s="197"/>
      <c r="AT1355" s="191" t="s">
        <v>532</v>
      </c>
      <c r="AU1355" s="191" t="s">
        <v>89</v>
      </c>
      <c r="AV1355" s="13" t="s">
        <v>89</v>
      </c>
      <c r="AW1355" s="13" t="s">
        <v>30</v>
      </c>
      <c r="AX1355" s="13" t="s">
        <v>76</v>
      </c>
      <c r="AY1355" s="191" t="s">
        <v>524</v>
      </c>
    </row>
    <row r="1356" spans="1:65" s="16" customFormat="1">
      <c r="B1356" s="213"/>
      <c r="D1356" s="190" t="s">
        <v>532</v>
      </c>
      <c r="E1356" s="214" t="s">
        <v>1</v>
      </c>
      <c r="F1356" s="215" t="s">
        <v>590</v>
      </c>
      <c r="H1356" s="216">
        <v>4.03</v>
      </c>
      <c r="I1356" s="217"/>
      <c r="L1356" s="213"/>
      <c r="M1356" s="218"/>
      <c r="N1356" s="219"/>
      <c r="O1356" s="219"/>
      <c r="P1356" s="219"/>
      <c r="Q1356" s="219"/>
      <c r="R1356" s="219"/>
      <c r="S1356" s="219"/>
      <c r="T1356" s="220"/>
      <c r="AT1356" s="214" t="s">
        <v>532</v>
      </c>
      <c r="AU1356" s="214" t="s">
        <v>89</v>
      </c>
      <c r="AV1356" s="16" t="s">
        <v>530</v>
      </c>
      <c r="AW1356" s="16" t="s">
        <v>30</v>
      </c>
      <c r="AX1356" s="16" t="s">
        <v>83</v>
      </c>
      <c r="AY1356" s="214" t="s">
        <v>524</v>
      </c>
    </row>
    <row r="1357" spans="1:65" s="13" customFormat="1">
      <c r="B1357" s="189"/>
      <c r="D1357" s="190" t="s">
        <v>532</v>
      </c>
      <c r="F1357" s="192" t="s">
        <v>7539</v>
      </c>
      <c r="H1357" s="193">
        <v>4.1109999999999998</v>
      </c>
      <c r="I1357" s="194"/>
      <c r="L1357" s="189"/>
      <c r="M1357" s="195"/>
      <c r="N1357" s="196"/>
      <c r="O1357" s="196"/>
      <c r="P1357" s="196"/>
      <c r="Q1357" s="196"/>
      <c r="R1357" s="196"/>
      <c r="S1357" s="196"/>
      <c r="T1357" s="197"/>
      <c r="AT1357" s="191" t="s">
        <v>532</v>
      </c>
      <c r="AU1357" s="191" t="s">
        <v>89</v>
      </c>
      <c r="AV1357" s="13" t="s">
        <v>89</v>
      </c>
      <c r="AW1357" s="13" t="s">
        <v>3</v>
      </c>
      <c r="AX1357" s="13" t="s">
        <v>83</v>
      </c>
      <c r="AY1357" s="191" t="s">
        <v>524</v>
      </c>
    </row>
    <row r="1358" spans="1:65" s="2" customFormat="1" ht="33" customHeight="1">
      <c r="A1358" s="35"/>
      <c r="B1358" s="144"/>
      <c r="C1358" s="221" t="s">
        <v>3298</v>
      </c>
      <c r="D1358" s="221" t="s">
        <v>697</v>
      </c>
      <c r="E1358" s="222" t="s">
        <v>7540</v>
      </c>
      <c r="F1358" s="223" t="s">
        <v>7541</v>
      </c>
      <c r="G1358" s="224" t="s">
        <v>529</v>
      </c>
      <c r="H1358" s="225">
        <v>116.372</v>
      </c>
      <c r="I1358" s="226"/>
      <c r="J1358" s="225">
        <f>ROUND(I1358*H1358,3)</f>
        <v>0</v>
      </c>
      <c r="K1358" s="227"/>
      <c r="L1358" s="228"/>
      <c r="M1358" s="229" t="s">
        <v>1</v>
      </c>
      <c r="N1358" s="230" t="s">
        <v>42</v>
      </c>
      <c r="O1358" s="61"/>
      <c r="P1358" s="185">
        <f>O1358*H1358</f>
        <v>0</v>
      </c>
      <c r="Q1358" s="185">
        <v>2.1000000000000001E-2</v>
      </c>
      <c r="R1358" s="185">
        <f>Q1358*H1358</f>
        <v>2.4438120000000003</v>
      </c>
      <c r="S1358" s="185">
        <v>0</v>
      </c>
      <c r="T1358" s="186">
        <f>S1358*H1358</f>
        <v>0</v>
      </c>
      <c r="U1358" s="35"/>
      <c r="V1358" s="35"/>
      <c r="W1358" s="35"/>
      <c r="X1358" s="35"/>
      <c r="Y1358" s="35"/>
      <c r="Z1358" s="35"/>
      <c r="AA1358" s="35"/>
      <c r="AB1358" s="35"/>
      <c r="AC1358" s="35"/>
      <c r="AD1358" s="35"/>
      <c r="AE1358" s="35"/>
      <c r="AR1358" s="187" t="s">
        <v>732</v>
      </c>
      <c r="AT1358" s="187" t="s">
        <v>697</v>
      </c>
      <c r="AU1358" s="187" t="s">
        <v>89</v>
      </c>
      <c r="AY1358" s="18" t="s">
        <v>524</v>
      </c>
      <c r="BE1358" s="105">
        <f>IF(N1358="základná",J1358,0)</f>
        <v>0</v>
      </c>
      <c r="BF1358" s="105">
        <f>IF(N1358="znížená",J1358,0)</f>
        <v>0</v>
      </c>
      <c r="BG1358" s="105">
        <f>IF(N1358="zákl. prenesená",J1358,0)</f>
        <v>0</v>
      </c>
      <c r="BH1358" s="105">
        <f>IF(N1358="zníž. prenesená",J1358,0)</f>
        <v>0</v>
      </c>
      <c r="BI1358" s="105">
        <f>IF(N1358="nulová",J1358,0)</f>
        <v>0</v>
      </c>
      <c r="BJ1358" s="18" t="s">
        <v>89</v>
      </c>
      <c r="BK1358" s="188">
        <f>ROUND(I1358*H1358,3)</f>
        <v>0</v>
      </c>
      <c r="BL1358" s="18" t="s">
        <v>644</v>
      </c>
      <c r="BM1358" s="187" t="s">
        <v>7542</v>
      </c>
    </row>
    <row r="1359" spans="1:65" s="13" customFormat="1">
      <c r="B1359" s="189"/>
      <c r="D1359" s="190" t="s">
        <v>532</v>
      </c>
      <c r="E1359" s="191" t="s">
        <v>1</v>
      </c>
      <c r="F1359" s="192" t="s">
        <v>7543</v>
      </c>
      <c r="H1359" s="193">
        <v>103.25</v>
      </c>
      <c r="I1359" s="194"/>
      <c r="L1359" s="189"/>
      <c r="M1359" s="195"/>
      <c r="N1359" s="196"/>
      <c r="O1359" s="196"/>
      <c r="P1359" s="196"/>
      <c r="Q1359" s="196"/>
      <c r="R1359" s="196"/>
      <c r="S1359" s="196"/>
      <c r="T1359" s="197"/>
      <c r="AT1359" s="191" t="s">
        <v>532</v>
      </c>
      <c r="AU1359" s="191" t="s">
        <v>89</v>
      </c>
      <c r="AV1359" s="13" t="s">
        <v>89</v>
      </c>
      <c r="AW1359" s="13" t="s">
        <v>30</v>
      </c>
      <c r="AX1359" s="13" t="s">
        <v>76</v>
      </c>
      <c r="AY1359" s="191" t="s">
        <v>524</v>
      </c>
    </row>
    <row r="1360" spans="1:65" s="13" customFormat="1">
      <c r="B1360" s="189"/>
      <c r="D1360" s="190" t="s">
        <v>532</v>
      </c>
      <c r="E1360" s="191" t="s">
        <v>1</v>
      </c>
      <c r="F1360" s="192" t="s">
        <v>7544</v>
      </c>
      <c r="H1360" s="193">
        <v>10.84</v>
      </c>
      <c r="I1360" s="194"/>
      <c r="L1360" s="189"/>
      <c r="M1360" s="195"/>
      <c r="N1360" s="196"/>
      <c r="O1360" s="196"/>
      <c r="P1360" s="196"/>
      <c r="Q1360" s="196"/>
      <c r="R1360" s="196"/>
      <c r="S1360" s="196"/>
      <c r="T1360" s="197"/>
      <c r="AT1360" s="191" t="s">
        <v>532</v>
      </c>
      <c r="AU1360" s="191" t="s">
        <v>89</v>
      </c>
      <c r="AV1360" s="13" t="s">
        <v>89</v>
      </c>
      <c r="AW1360" s="13" t="s">
        <v>30</v>
      </c>
      <c r="AX1360" s="13" t="s">
        <v>76</v>
      </c>
      <c r="AY1360" s="191" t="s">
        <v>524</v>
      </c>
    </row>
    <row r="1361" spans="1:65" s="16" customFormat="1">
      <c r="B1361" s="213"/>
      <c r="D1361" s="190" t="s">
        <v>532</v>
      </c>
      <c r="E1361" s="214" t="s">
        <v>1</v>
      </c>
      <c r="F1361" s="215" t="s">
        <v>590</v>
      </c>
      <c r="H1361" s="216">
        <v>114.09</v>
      </c>
      <c r="I1361" s="217"/>
      <c r="L1361" s="213"/>
      <c r="M1361" s="218"/>
      <c r="N1361" s="219"/>
      <c r="O1361" s="219"/>
      <c r="P1361" s="219"/>
      <c r="Q1361" s="219"/>
      <c r="R1361" s="219"/>
      <c r="S1361" s="219"/>
      <c r="T1361" s="220"/>
      <c r="AT1361" s="214" t="s">
        <v>532</v>
      </c>
      <c r="AU1361" s="214" t="s">
        <v>89</v>
      </c>
      <c r="AV1361" s="16" t="s">
        <v>530</v>
      </c>
      <c r="AW1361" s="16" t="s">
        <v>30</v>
      </c>
      <c r="AX1361" s="16" t="s">
        <v>83</v>
      </c>
      <c r="AY1361" s="214" t="s">
        <v>524</v>
      </c>
    </row>
    <row r="1362" spans="1:65" s="13" customFormat="1">
      <c r="B1362" s="189"/>
      <c r="D1362" s="190" t="s">
        <v>532</v>
      </c>
      <c r="F1362" s="192" t="s">
        <v>7545</v>
      </c>
      <c r="H1362" s="193">
        <v>116.372</v>
      </c>
      <c r="I1362" s="194"/>
      <c r="L1362" s="189"/>
      <c r="M1362" s="195"/>
      <c r="N1362" s="196"/>
      <c r="O1362" s="196"/>
      <c r="P1362" s="196"/>
      <c r="Q1362" s="196"/>
      <c r="R1362" s="196"/>
      <c r="S1362" s="196"/>
      <c r="T1362" s="197"/>
      <c r="AT1362" s="191" t="s">
        <v>532</v>
      </c>
      <c r="AU1362" s="191" t="s">
        <v>89</v>
      </c>
      <c r="AV1362" s="13" t="s">
        <v>89</v>
      </c>
      <c r="AW1362" s="13" t="s">
        <v>3</v>
      </c>
      <c r="AX1362" s="13" t="s">
        <v>83</v>
      </c>
      <c r="AY1362" s="191" t="s">
        <v>524</v>
      </c>
    </row>
    <row r="1363" spans="1:65" s="2" customFormat="1" ht="33" customHeight="1">
      <c r="A1363" s="35"/>
      <c r="B1363" s="144"/>
      <c r="C1363" s="176" t="s">
        <v>3304</v>
      </c>
      <c r="D1363" s="176" t="s">
        <v>526</v>
      </c>
      <c r="E1363" s="177" t="s">
        <v>4499</v>
      </c>
      <c r="F1363" s="178" t="s">
        <v>4500</v>
      </c>
      <c r="G1363" s="179" t="s">
        <v>529</v>
      </c>
      <c r="H1363" s="180">
        <v>13.29</v>
      </c>
      <c r="I1363" s="181"/>
      <c r="J1363" s="180">
        <f>ROUND(I1363*H1363,3)</f>
        <v>0</v>
      </c>
      <c r="K1363" s="182"/>
      <c r="L1363" s="36"/>
      <c r="M1363" s="183" t="s">
        <v>1</v>
      </c>
      <c r="N1363" s="184" t="s">
        <v>42</v>
      </c>
      <c r="O1363" s="61"/>
      <c r="P1363" s="185">
        <f>O1363*H1363</f>
        <v>0</v>
      </c>
      <c r="Q1363" s="185">
        <v>1.0200000000000001E-3</v>
      </c>
      <c r="R1363" s="185">
        <f>Q1363*H1363</f>
        <v>1.35558E-2</v>
      </c>
      <c r="S1363" s="185">
        <v>0</v>
      </c>
      <c r="T1363" s="186">
        <f>S1363*H1363</f>
        <v>0</v>
      </c>
      <c r="U1363" s="35"/>
      <c r="V1363" s="35"/>
      <c r="W1363" s="35"/>
      <c r="X1363" s="35"/>
      <c r="Y1363" s="35"/>
      <c r="Z1363" s="35"/>
      <c r="AA1363" s="35"/>
      <c r="AB1363" s="35"/>
      <c r="AC1363" s="35"/>
      <c r="AD1363" s="35"/>
      <c r="AE1363" s="35"/>
      <c r="AR1363" s="187" t="s">
        <v>644</v>
      </c>
      <c r="AT1363" s="187" t="s">
        <v>526</v>
      </c>
      <c r="AU1363" s="187" t="s">
        <v>89</v>
      </c>
      <c r="AY1363" s="18" t="s">
        <v>524</v>
      </c>
      <c r="BE1363" s="105">
        <f>IF(N1363="základná",J1363,0)</f>
        <v>0</v>
      </c>
      <c r="BF1363" s="105">
        <f>IF(N1363="znížená",J1363,0)</f>
        <v>0</v>
      </c>
      <c r="BG1363" s="105">
        <f>IF(N1363="zákl. prenesená",J1363,0)</f>
        <v>0</v>
      </c>
      <c r="BH1363" s="105">
        <f>IF(N1363="zníž. prenesená",J1363,0)</f>
        <v>0</v>
      </c>
      <c r="BI1363" s="105">
        <f>IF(N1363="nulová",J1363,0)</f>
        <v>0</v>
      </c>
      <c r="BJ1363" s="18" t="s">
        <v>89</v>
      </c>
      <c r="BK1363" s="188">
        <f>ROUND(I1363*H1363,3)</f>
        <v>0</v>
      </c>
      <c r="BL1363" s="18" t="s">
        <v>644</v>
      </c>
      <c r="BM1363" s="187" t="s">
        <v>7546</v>
      </c>
    </row>
    <row r="1364" spans="1:65" s="14" customFormat="1">
      <c r="B1364" s="198"/>
      <c r="D1364" s="190" t="s">
        <v>532</v>
      </c>
      <c r="E1364" s="199" t="s">
        <v>1</v>
      </c>
      <c r="F1364" s="200" t="s">
        <v>4836</v>
      </c>
      <c r="H1364" s="199" t="s">
        <v>1</v>
      </c>
      <c r="I1364" s="201"/>
      <c r="L1364" s="198"/>
      <c r="M1364" s="202"/>
      <c r="N1364" s="203"/>
      <c r="O1364" s="203"/>
      <c r="P1364" s="203"/>
      <c r="Q1364" s="203"/>
      <c r="R1364" s="203"/>
      <c r="S1364" s="203"/>
      <c r="T1364" s="204"/>
      <c r="AT1364" s="199" t="s">
        <v>532</v>
      </c>
      <c r="AU1364" s="199" t="s">
        <v>89</v>
      </c>
      <c r="AV1364" s="14" t="s">
        <v>83</v>
      </c>
      <c r="AW1364" s="14" t="s">
        <v>30</v>
      </c>
      <c r="AX1364" s="14" t="s">
        <v>76</v>
      </c>
      <c r="AY1364" s="199" t="s">
        <v>524</v>
      </c>
    </row>
    <row r="1365" spans="1:65" s="13" customFormat="1">
      <c r="B1365" s="189"/>
      <c r="D1365" s="190" t="s">
        <v>532</v>
      </c>
      <c r="E1365" s="191" t="s">
        <v>1</v>
      </c>
      <c r="F1365" s="192" t="s">
        <v>7547</v>
      </c>
      <c r="H1365" s="193">
        <v>13.29</v>
      </c>
      <c r="I1365" s="194"/>
      <c r="L1365" s="189"/>
      <c r="M1365" s="195"/>
      <c r="N1365" s="196"/>
      <c r="O1365" s="196"/>
      <c r="P1365" s="196"/>
      <c r="Q1365" s="196"/>
      <c r="R1365" s="196"/>
      <c r="S1365" s="196"/>
      <c r="T1365" s="197"/>
      <c r="AT1365" s="191" t="s">
        <v>532</v>
      </c>
      <c r="AU1365" s="191" t="s">
        <v>89</v>
      </c>
      <c r="AV1365" s="13" t="s">
        <v>89</v>
      </c>
      <c r="AW1365" s="13" t="s">
        <v>30</v>
      </c>
      <c r="AX1365" s="13" t="s">
        <v>76</v>
      </c>
      <c r="AY1365" s="191" t="s">
        <v>524</v>
      </c>
    </row>
    <row r="1366" spans="1:65" s="16" customFormat="1">
      <c r="B1366" s="213"/>
      <c r="D1366" s="190" t="s">
        <v>532</v>
      </c>
      <c r="E1366" s="214" t="s">
        <v>1</v>
      </c>
      <c r="F1366" s="215" t="s">
        <v>590</v>
      </c>
      <c r="H1366" s="216">
        <v>13.29</v>
      </c>
      <c r="I1366" s="217"/>
      <c r="L1366" s="213"/>
      <c r="M1366" s="218"/>
      <c r="N1366" s="219"/>
      <c r="O1366" s="219"/>
      <c r="P1366" s="219"/>
      <c r="Q1366" s="219"/>
      <c r="R1366" s="219"/>
      <c r="S1366" s="219"/>
      <c r="T1366" s="220"/>
      <c r="AT1366" s="214" t="s">
        <v>532</v>
      </c>
      <c r="AU1366" s="214" t="s">
        <v>89</v>
      </c>
      <c r="AV1366" s="16" t="s">
        <v>530</v>
      </c>
      <c r="AW1366" s="16" t="s">
        <v>30</v>
      </c>
      <c r="AX1366" s="16" t="s">
        <v>83</v>
      </c>
      <c r="AY1366" s="214" t="s">
        <v>524</v>
      </c>
    </row>
    <row r="1367" spans="1:65" s="2" customFormat="1" ht="33" customHeight="1">
      <c r="A1367" s="35"/>
      <c r="B1367" s="144"/>
      <c r="C1367" s="221" t="s">
        <v>3307</v>
      </c>
      <c r="D1367" s="221" t="s">
        <v>697</v>
      </c>
      <c r="E1367" s="222" t="s">
        <v>4517</v>
      </c>
      <c r="F1367" s="223" t="s">
        <v>4518</v>
      </c>
      <c r="G1367" s="224" t="s">
        <v>529</v>
      </c>
      <c r="H1367" s="225">
        <v>11.863</v>
      </c>
      <c r="I1367" s="226"/>
      <c r="J1367" s="225">
        <f>ROUND(I1367*H1367,3)</f>
        <v>0</v>
      </c>
      <c r="K1367" s="227"/>
      <c r="L1367" s="228"/>
      <c r="M1367" s="229" t="s">
        <v>1</v>
      </c>
      <c r="N1367" s="230" t="s">
        <v>42</v>
      </c>
      <c r="O1367" s="61"/>
      <c r="P1367" s="185">
        <f>O1367*H1367</f>
        <v>0</v>
      </c>
      <c r="Q1367" s="185">
        <v>2.1000000000000001E-2</v>
      </c>
      <c r="R1367" s="185">
        <f>Q1367*H1367</f>
        <v>0.24912300000000001</v>
      </c>
      <c r="S1367" s="185">
        <v>0</v>
      </c>
      <c r="T1367" s="186">
        <f>S1367*H1367</f>
        <v>0</v>
      </c>
      <c r="U1367" s="35"/>
      <c r="V1367" s="35"/>
      <c r="W1367" s="35"/>
      <c r="X1367" s="35"/>
      <c r="Y1367" s="35"/>
      <c r="Z1367" s="35"/>
      <c r="AA1367" s="35"/>
      <c r="AB1367" s="35"/>
      <c r="AC1367" s="35"/>
      <c r="AD1367" s="35"/>
      <c r="AE1367" s="35"/>
      <c r="AR1367" s="187" t="s">
        <v>732</v>
      </c>
      <c r="AT1367" s="187" t="s">
        <v>697</v>
      </c>
      <c r="AU1367" s="187" t="s">
        <v>89</v>
      </c>
      <c r="AY1367" s="18" t="s">
        <v>524</v>
      </c>
      <c r="BE1367" s="105">
        <f>IF(N1367="základná",J1367,0)</f>
        <v>0</v>
      </c>
      <c r="BF1367" s="105">
        <f>IF(N1367="znížená",J1367,0)</f>
        <v>0</v>
      </c>
      <c r="BG1367" s="105">
        <f>IF(N1367="zákl. prenesená",J1367,0)</f>
        <v>0</v>
      </c>
      <c r="BH1367" s="105">
        <f>IF(N1367="zníž. prenesená",J1367,0)</f>
        <v>0</v>
      </c>
      <c r="BI1367" s="105">
        <f>IF(N1367="nulová",J1367,0)</f>
        <v>0</v>
      </c>
      <c r="BJ1367" s="18" t="s">
        <v>89</v>
      </c>
      <c r="BK1367" s="188">
        <f>ROUND(I1367*H1367,3)</f>
        <v>0</v>
      </c>
      <c r="BL1367" s="18" t="s">
        <v>644</v>
      </c>
      <c r="BM1367" s="187" t="s">
        <v>7548</v>
      </c>
    </row>
    <row r="1368" spans="1:65" s="13" customFormat="1">
      <c r="B1368" s="189"/>
      <c r="D1368" s="190" t="s">
        <v>532</v>
      </c>
      <c r="E1368" s="191" t="s">
        <v>1</v>
      </c>
      <c r="F1368" s="192" t="s">
        <v>7549</v>
      </c>
      <c r="H1368" s="193">
        <v>11.63</v>
      </c>
      <c r="I1368" s="194"/>
      <c r="L1368" s="189"/>
      <c r="M1368" s="195"/>
      <c r="N1368" s="196"/>
      <c r="O1368" s="196"/>
      <c r="P1368" s="196"/>
      <c r="Q1368" s="196"/>
      <c r="R1368" s="196"/>
      <c r="S1368" s="196"/>
      <c r="T1368" s="197"/>
      <c r="AT1368" s="191" t="s">
        <v>532</v>
      </c>
      <c r="AU1368" s="191" t="s">
        <v>89</v>
      </c>
      <c r="AV1368" s="13" t="s">
        <v>89</v>
      </c>
      <c r="AW1368" s="13" t="s">
        <v>30</v>
      </c>
      <c r="AX1368" s="13" t="s">
        <v>76</v>
      </c>
      <c r="AY1368" s="191" t="s">
        <v>524</v>
      </c>
    </row>
    <row r="1369" spans="1:65" s="16" customFormat="1">
      <c r="B1369" s="213"/>
      <c r="D1369" s="190" t="s">
        <v>532</v>
      </c>
      <c r="E1369" s="214" t="s">
        <v>1</v>
      </c>
      <c r="F1369" s="215" t="s">
        <v>590</v>
      </c>
      <c r="H1369" s="216">
        <v>11.63</v>
      </c>
      <c r="I1369" s="217"/>
      <c r="L1369" s="213"/>
      <c r="M1369" s="218"/>
      <c r="N1369" s="219"/>
      <c r="O1369" s="219"/>
      <c r="P1369" s="219"/>
      <c r="Q1369" s="219"/>
      <c r="R1369" s="219"/>
      <c r="S1369" s="219"/>
      <c r="T1369" s="220"/>
      <c r="AT1369" s="214" t="s">
        <v>532</v>
      </c>
      <c r="AU1369" s="214" t="s">
        <v>89</v>
      </c>
      <c r="AV1369" s="16" t="s">
        <v>530</v>
      </c>
      <c r="AW1369" s="16" t="s">
        <v>30</v>
      </c>
      <c r="AX1369" s="16" t="s">
        <v>83</v>
      </c>
      <c r="AY1369" s="214" t="s">
        <v>524</v>
      </c>
    </row>
    <row r="1370" spans="1:65" s="13" customFormat="1">
      <c r="B1370" s="189"/>
      <c r="D1370" s="190" t="s">
        <v>532</v>
      </c>
      <c r="F1370" s="192" t="s">
        <v>7550</v>
      </c>
      <c r="H1370" s="193">
        <v>11.863</v>
      </c>
      <c r="I1370" s="194"/>
      <c r="L1370" s="189"/>
      <c r="M1370" s="195"/>
      <c r="N1370" s="196"/>
      <c r="O1370" s="196"/>
      <c r="P1370" s="196"/>
      <c r="Q1370" s="196"/>
      <c r="R1370" s="196"/>
      <c r="S1370" s="196"/>
      <c r="T1370" s="197"/>
      <c r="AT1370" s="191" t="s">
        <v>532</v>
      </c>
      <c r="AU1370" s="191" t="s">
        <v>89</v>
      </c>
      <c r="AV1370" s="13" t="s">
        <v>89</v>
      </c>
      <c r="AW1370" s="13" t="s">
        <v>3</v>
      </c>
      <c r="AX1370" s="13" t="s">
        <v>83</v>
      </c>
      <c r="AY1370" s="191" t="s">
        <v>524</v>
      </c>
    </row>
    <row r="1371" spans="1:65" s="2" customFormat="1" ht="33" customHeight="1">
      <c r="A1371" s="35"/>
      <c r="B1371" s="144"/>
      <c r="C1371" s="221" t="s">
        <v>3310</v>
      </c>
      <c r="D1371" s="221" t="s">
        <v>697</v>
      </c>
      <c r="E1371" s="222" t="s">
        <v>7551</v>
      </c>
      <c r="F1371" s="223" t="s">
        <v>7552</v>
      </c>
      <c r="G1371" s="224" t="s">
        <v>529</v>
      </c>
      <c r="H1371" s="225">
        <v>1.6930000000000001</v>
      </c>
      <c r="I1371" s="226"/>
      <c r="J1371" s="225">
        <f>ROUND(I1371*H1371,3)</f>
        <v>0</v>
      </c>
      <c r="K1371" s="227"/>
      <c r="L1371" s="228"/>
      <c r="M1371" s="229" t="s">
        <v>1</v>
      </c>
      <c r="N1371" s="230" t="s">
        <v>42</v>
      </c>
      <c r="O1371" s="61"/>
      <c r="P1371" s="185">
        <f>O1371*H1371</f>
        <v>0</v>
      </c>
      <c r="Q1371" s="185">
        <v>2.1000000000000001E-2</v>
      </c>
      <c r="R1371" s="185">
        <f>Q1371*H1371</f>
        <v>3.5553000000000001E-2</v>
      </c>
      <c r="S1371" s="185">
        <v>0</v>
      </c>
      <c r="T1371" s="186">
        <f>S1371*H1371</f>
        <v>0</v>
      </c>
      <c r="U1371" s="35"/>
      <c r="V1371" s="35"/>
      <c r="W1371" s="35"/>
      <c r="X1371" s="35"/>
      <c r="Y1371" s="35"/>
      <c r="Z1371" s="35"/>
      <c r="AA1371" s="35"/>
      <c r="AB1371" s="35"/>
      <c r="AC1371" s="35"/>
      <c r="AD1371" s="35"/>
      <c r="AE1371" s="35"/>
      <c r="AR1371" s="187" t="s">
        <v>732</v>
      </c>
      <c r="AT1371" s="187" t="s">
        <v>697</v>
      </c>
      <c r="AU1371" s="187" t="s">
        <v>89</v>
      </c>
      <c r="AY1371" s="18" t="s">
        <v>524</v>
      </c>
      <c r="BE1371" s="105">
        <f>IF(N1371="základná",J1371,0)</f>
        <v>0</v>
      </c>
      <c r="BF1371" s="105">
        <f>IF(N1371="znížená",J1371,0)</f>
        <v>0</v>
      </c>
      <c r="BG1371" s="105">
        <f>IF(N1371="zákl. prenesená",J1371,0)</f>
        <v>0</v>
      </c>
      <c r="BH1371" s="105">
        <f>IF(N1371="zníž. prenesená",J1371,0)</f>
        <v>0</v>
      </c>
      <c r="BI1371" s="105">
        <f>IF(N1371="nulová",J1371,0)</f>
        <v>0</v>
      </c>
      <c r="BJ1371" s="18" t="s">
        <v>89</v>
      </c>
      <c r="BK1371" s="188">
        <f>ROUND(I1371*H1371,3)</f>
        <v>0</v>
      </c>
      <c r="BL1371" s="18" t="s">
        <v>644</v>
      </c>
      <c r="BM1371" s="187" t="s">
        <v>7553</v>
      </c>
    </row>
    <row r="1372" spans="1:65" s="13" customFormat="1">
      <c r="B1372" s="189"/>
      <c r="D1372" s="190" t="s">
        <v>532</v>
      </c>
      <c r="E1372" s="191" t="s">
        <v>1</v>
      </c>
      <c r="F1372" s="192" t="s">
        <v>7554</v>
      </c>
      <c r="H1372" s="193">
        <v>1.66</v>
      </c>
      <c r="I1372" s="194"/>
      <c r="L1372" s="189"/>
      <c r="M1372" s="195"/>
      <c r="N1372" s="196"/>
      <c r="O1372" s="196"/>
      <c r="P1372" s="196"/>
      <c r="Q1372" s="196"/>
      <c r="R1372" s="196"/>
      <c r="S1372" s="196"/>
      <c r="T1372" s="197"/>
      <c r="AT1372" s="191" t="s">
        <v>532</v>
      </c>
      <c r="AU1372" s="191" t="s">
        <v>89</v>
      </c>
      <c r="AV1372" s="13" t="s">
        <v>89</v>
      </c>
      <c r="AW1372" s="13" t="s">
        <v>30</v>
      </c>
      <c r="AX1372" s="13" t="s">
        <v>76</v>
      </c>
      <c r="AY1372" s="191" t="s">
        <v>524</v>
      </c>
    </row>
    <row r="1373" spans="1:65" s="16" customFormat="1">
      <c r="B1373" s="213"/>
      <c r="D1373" s="190" t="s">
        <v>532</v>
      </c>
      <c r="E1373" s="214" t="s">
        <v>1</v>
      </c>
      <c r="F1373" s="215" t="s">
        <v>590</v>
      </c>
      <c r="H1373" s="216">
        <v>1.66</v>
      </c>
      <c r="I1373" s="217"/>
      <c r="L1373" s="213"/>
      <c r="M1373" s="218"/>
      <c r="N1373" s="219"/>
      <c r="O1373" s="219"/>
      <c r="P1373" s="219"/>
      <c r="Q1373" s="219"/>
      <c r="R1373" s="219"/>
      <c r="S1373" s="219"/>
      <c r="T1373" s="220"/>
      <c r="AT1373" s="214" t="s">
        <v>532</v>
      </c>
      <c r="AU1373" s="214" t="s">
        <v>89</v>
      </c>
      <c r="AV1373" s="16" t="s">
        <v>530</v>
      </c>
      <c r="AW1373" s="16" t="s">
        <v>30</v>
      </c>
      <c r="AX1373" s="16" t="s">
        <v>83</v>
      </c>
      <c r="AY1373" s="214" t="s">
        <v>524</v>
      </c>
    </row>
    <row r="1374" spans="1:65" s="13" customFormat="1">
      <c r="B1374" s="189"/>
      <c r="D1374" s="190" t="s">
        <v>532</v>
      </c>
      <c r="F1374" s="192" t="s">
        <v>7555</v>
      </c>
      <c r="H1374" s="193">
        <v>1.6930000000000001</v>
      </c>
      <c r="I1374" s="194"/>
      <c r="L1374" s="189"/>
      <c r="M1374" s="195"/>
      <c r="N1374" s="196"/>
      <c r="O1374" s="196"/>
      <c r="P1374" s="196"/>
      <c r="Q1374" s="196"/>
      <c r="R1374" s="196"/>
      <c r="S1374" s="196"/>
      <c r="T1374" s="197"/>
      <c r="AT1374" s="191" t="s">
        <v>532</v>
      </c>
      <c r="AU1374" s="191" t="s">
        <v>89</v>
      </c>
      <c r="AV1374" s="13" t="s">
        <v>89</v>
      </c>
      <c r="AW1374" s="13" t="s">
        <v>3</v>
      </c>
      <c r="AX1374" s="13" t="s">
        <v>83</v>
      </c>
      <c r="AY1374" s="191" t="s">
        <v>524</v>
      </c>
    </row>
    <row r="1375" spans="1:65" s="2" customFormat="1" ht="21.75" customHeight="1">
      <c r="A1375" s="35"/>
      <c r="B1375" s="144"/>
      <c r="C1375" s="176" t="s">
        <v>3315</v>
      </c>
      <c r="D1375" s="176" t="s">
        <v>526</v>
      </c>
      <c r="E1375" s="177" t="s">
        <v>4523</v>
      </c>
      <c r="F1375" s="178" t="s">
        <v>4524</v>
      </c>
      <c r="G1375" s="179" t="s">
        <v>529</v>
      </c>
      <c r="H1375" s="180">
        <v>44.341999999999999</v>
      </c>
      <c r="I1375" s="181"/>
      <c r="J1375" s="180">
        <f>ROUND(I1375*H1375,3)</f>
        <v>0</v>
      </c>
      <c r="K1375" s="182"/>
      <c r="L1375" s="36"/>
      <c r="M1375" s="183" t="s">
        <v>1</v>
      </c>
      <c r="N1375" s="184" t="s">
        <v>42</v>
      </c>
      <c r="O1375" s="61"/>
      <c r="P1375" s="185">
        <f>O1375*H1375</f>
        <v>0</v>
      </c>
      <c r="Q1375" s="185">
        <v>3.9210000000000002E-2</v>
      </c>
      <c r="R1375" s="185">
        <f>Q1375*H1375</f>
        <v>1.73864982</v>
      </c>
      <c r="S1375" s="185">
        <v>0</v>
      </c>
      <c r="T1375" s="186">
        <f>S1375*H1375</f>
        <v>0</v>
      </c>
      <c r="U1375" s="35"/>
      <c r="V1375" s="35"/>
      <c r="W1375" s="35"/>
      <c r="X1375" s="35"/>
      <c r="Y1375" s="35"/>
      <c r="Z1375" s="35"/>
      <c r="AA1375" s="35"/>
      <c r="AB1375" s="35"/>
      <c r="AC1375" s="35"/>
      <c r="AD1375" s="35"/>
      <c r="AE1375" s="35"/>
      <c r="AR1375" s="187" t="s">
        <v>644</v>
      </c>
      <c r="AT1375" s="187" t="s">
        <v>526</v>
      </c>
      <c r="AU1375" s="187" t="s">
        <v>89</v>
      </c>
      <c r="AY1375" s="18" t="s">
        <v>524</v>
      </c>
      <c r="BE1375" s="105">
        <f>IF(N1375="základná",J1375,0)</f>
        <v>0</v>
      </c>
      <c r="BF1375" s="105">
        <f>IF(N1375="znížená",J1375,0)</f>
        <v>0</v>
      </c>
      <c r="BG1375" s="105">
        <f>IF(N1375="zákl. prenesená",J1375,0)</f>
        <v>0</v>
      </c>
      <c r="BH1375" s="105">
        <f>IF(N1375="zníž. prenesená",J1375,0)</f>
        <v>0</v>
      </c>
      <c r="BI1375" s="105">
        <f>IF(N1375="nulová",J1375,0)</f>
        <v>0</v>
      </c>
      <c r="BJ1375" s="18" t="s">
        <v>89</v>
      </c>
      <c r="BK1375" s="188">
        <f>ROUND(I1375*H1375,3)</f>
        <v>0</v>
      </c>
      <c r="BL1375" s="18" t="s">
        <v>644</v>
      </c>
      <c r="BM1375" s="187" t="s">
        <v>4525</v>
      </c>
    </row>
    <row r="1376" spans="1:65" s="13" customFormat="1">
      <c r="B1376" s="189"/>
      <c r="D1376" s="190" t="s">
        <v>532</v>
      </c>
      <c r="E1376" s="191" t="s">
        <v>1</v>
      </c>
      <c r="F1376" s="192" t="s">
        <v>4526</v>
      </c>
      <c r="H1376" s="193">
        <v>44.341999999999999</v>
      </c>
      <c r="I1376" s="194"/>
      <c r="L1376" s="189"/>
      <c r="M1376" s="195"/>
      <c r="N1376" s="196"/>
      <c r="O1376" s="196"/>
      <c r="P1376" s="196"/>
      <c r="Q1376" s="196"/>
      <c r="R1376" s="196"/>
      <c r="S1376" s="196"/>
      <c r="T1376" s="197"/>
      <c r="AT1376" s="191" t="s">
        <v>532</v>
      </c>
      <c r="AU1376" s="191" t="s">
        <v>89</v>
      </c>
      <c r="AV1376" s="13" t="s">
        <v>89</v>
      </c>
      <c r="AW1376" s="13" t="s">
        <v>30</v>
      </c>
      <c r="AX1376" s="13" t="s">
        <v>83</v>
      </c>
      <c r="AY1376" s="191" t="s">
        <v>524</v>
      </c>
    </row>
    <row r="1377" spans="1:65" s="2" customFormat="1" ht="21.75" customHeight="1">
      <c r="A1377" s="35"/>
      <c r="B1377" s="144"/>
      <c r="C1377" s="221" t="s">
        <v>3320</v>
      </c>
      <c r="D1377" s="221" t="s">
        <v>697</v>
      </c>
      <c r="E1377" s="222" t="s">
        <v>4528</v>
      </c>
      <c r="F1377" s="223" t="s">
        <v>7556</v>
      </c>
      <c r="G1377" s="224" t="s">
        <v>529</v>
      </c>
      <c r="H1377" s="225">
        <v>45.228999999999999</v>
      </c>
      <c r="I1377" s="226"/>
      <c r="J1377" s="225">
        <f>ROUND(I1377*H1377,3)</f>
        <v>0</v>
      </c>
      <c r="K1377" s="227"/>
      <c r="L1377" s="228"/>
      <c r="M1377" s="229" t="s">
        <v>1</v>
      </c>
      <c r="N1377" s="230" t="s">
        <v>42</v>
      </c>
      <c r="O1377" s="61"/>
      <c r="P1377" s="185">
        <f>O1377*H1377</f>
        <v>0</v>
      </c>
      <c r="Q1377" s="185">
        <v>2.64E-2</v>
      </c>
      <c r="R1377" s="185">
        <f>Q1377*H1377</f>
        <v>1.1940455999999999</v>
      </c>
      <c r="S1377" s="185">
        <v>0</v>
      </c>
      <c r="T1377" s="186">
        <f>S1377*H1377</f>
        <v>0</v>
      </c>
      <c r="U1377" s="35"/>
      <c r="V1377" s="35"/>
      <c r="W1377" s="35"/>
      <c r="X1377" s="35"/>
      <c r="Y1377" s="35"/>
      <c r="Z1377" s="35"/>
      <c r="AA1377" s="35"/>
      <c r="AB1377" s="35"/>
      <c r="AC1377" s="35"/>
      <c r="AD1377" s="35"/>
      <c r="AE1377" s="35"/>
      <c r="AR1377" s="187" t="s">
        <v>732</v>
      </c>
      <c r="AT1377" s="187" t="s">
        <v>697</v>
      </c>
      <c r="AU1377" s="187" t="s">
        <v>89</v>
      </c>
      <c r="AY1377" s="18" t="s">
        <v>524</v>
      </c>
      <c r="BE1377" s="105">
        <f>IF(N1377="základná",J1377,0)</f>
        <v>0</v>
      </c>
      <c r="BF1377" s="105">
        <f>IF(N1377="znížená",J1377,0)</f>
        <v>0</v>
      </c>
      <c r="BG1377" s="105">
        <f>IF(N1377="zákl. prenesená",J1377,0)</f>
        <v>0</v>
      </c>
      <c r="BH1377" s="105">
        <f>IF(N1377="zníž. prenesená",J1377,0)</f>
        <v>0</v>
      </c>
      <c r="BI1377" s="105">
        <f>IF(N1377="nulová",J1377,0)</f>
        <v>0</v>
      </c>
      <c r="BJ1377" s="18" t="s">
        <v>89</v>
      </c>
      <c r="BK1377" s="188">
        <f>ROUND(I1377*H1377,3)</f>
        <v>0</v>
      </c>
      <c r="BL1377" s="18" t="s">
        <v>644</v>
      </c>
      <c r="BM1377" s="187" t="s">
        <v>4530</v>
      </c>
    </row>
    <row r="1378" spans="1:65" s="13" customFormat="1" ht="20.399999999999999">
      <c r="B1378" s="189"/>
      <c r="D1378" s="190" t="s">
        <v>532</v>
      </c>
      <c r="E1378" s="191" t="s">
        <v>1</v>
      </c>
      <c r="F1378" s="192" t="s">
        <v>4531</v>
      </c>
      <c r="H1378" s="193">
        <v>45.228999999999999</v>
      </c>
      <c r="I1378" s="194"/>
      <c r="L1378" s="189"/>
      <c r="M1378" s="195"/>
      <c r="N1378" s="196"/>
      <c r="O1378" s="196"/>
      <c r="P1378" s="196"/>
      <c r="Q1378" s="196"/>
      <c r="R1378" s="196"/>
      <c r="S1378" s="196"/>
      <c r="T1378" s="197"/>
      <c r="AT1378" s="191" t="s">
        <v>532</v>
      </c>
      <c r="AU1378" s="191" t="s">
        <v>89</v>
      </c>
      <c r="AV1378" s="13" t="s">
        <v>89</v>
      </c>
      <c r="AW1378" s="13" t="s">
        <v>30</v>
      </c>
      <c r="AX1378" s="13" t="s">
        <v>83</v>
      </c>
      <c r="AY1378" s="191" t="s">
        <v>524</v>
      </c>
    </row>
    <row r="1379" spans="1:65" s="2" customFormat="1" ht="21.75" customHeight="1">
      <c r="A1379" s="35"/>
      <c r="B1379" s="144"/>
      <c r="C1379" s="176" t="s">
        <v>3325</v>
      </c>
      <c r="D1379" s="176" t="s">
        <v>526</v>
      </c>
      <c r="E1379" s="177" t="s">
        <v>4533</v>
      </c>
      <c r="F1379" s="178" t="s">
        <v>4534</v>
      </c>
      <c r="G1379" s="179" t="s">
        <v>2954</v>
      </c>
      <c r="H1379" s="181"/>
      <c r="I1379" s="181"/>
      <c r="J1379" s="180">
        <f>ROUND(I1379*H1379,3)</f>
        <v>0</v>
      </c>
      <c r="K1379" s="182"/>
      <c r="L1379" s="36"/>
      <c r="M1379" s="183" t="s">
        <v>1</v>
      </c>
      <c r="N1379" s="184" t="s">
        <v>42</v>
      </c>
      <c r="O1379" s="61"/>
      <c r="P1379" s="185">
        <f>O1379*H1379</f>
        <v>0</v>
      </c>
      <c r="Q1379" s="185">
        <v>0</v>
      </c>
      <c r="R1379" s="185">
        <f>Q1379*H1379</f>
        <v>0</v>
      </c>
      <c r="S1379" s="185">
        <v>0</v>
      </c>
      <c r="T1379" s="186">
        <f>S1379*H1379</f>
        <v>0</v>
      </c>
      <c r="U1379" s="35"/>
      <c r="V1379" s="35"/>
      <c r="W1379" s="35"/>
      <c r="X1379" s="35"/>
      <c r="Y1379" s="35"/>
      <c r="Z1379" s="35"/>
      <c r="AA1379" s="35"/>
      <c r="AB1379" s="35"/>
      <c r="AC1379" s="35"/>
      <c r="AD1379" s="35"/>
      <c r="AE1379" s="35"/>
      <c r="AR1379" s="187" t="s">
        <v>644</v>
      </c>
      <c r="AT1379" s="187" t="s">
        <v>526</v>
      </c>
      <c r="AU1379" s="187" t="s">
        <v>89</v>
      </c>
      <c r="AY1379" s="18" t="s">
        <v>524</v>
      </c>
      <c r="BE1379" s="105">
        <f>IF(N1379="základná",J1379,0)</f>
        <v>0</v>
      </c>
      <c r="BF1379" s="105">
        <f>IF(N1379="znížená",J1379,0)</f>
        <v>0</v>
      </c>
      <c r="BG1379" s="105">
        <f>IF(N1379="zákl. prenesená",J1379,0)</f>
        <v>0</v>
      </c>
      <c r="BH1379" s="105">
        <f>IF(N1379="zníž. prenesená",J1379,0)</f>
        <v>0</v>
      </c>
      <c r="BI1379" s="105">
        <f>IF(N1379="nulová",J1379,0)</f>
        <v>0</v>
      </c>
      <c r="BJ1379" s="18" t="s">
        <v>89</v>
      </c>
      <c r="BK1379" s="188">
        <f>ROUND(I1379*H1379,3)</f>
        <v>0</v>
      </c>
      <c r="BL1379" s="18" t="s">
        <v>644</v>
      </c>
      <c r="BM1379" s="187" t="s">
        <v>4535</v>
      </c>
    </row>
    <row r="1380" spans="1:65" s="12" customFormat="1" ht="22.95" customHeight="1">
      <c r="B1380" s="163"/>
      <c r="D1380" s="164" t="s">
        <v>75</v>
      </c>
      <c r="E1380" s="174" t="s">
        <v>4536</v>
      </c>
      <c r="F1380" s="174" t="s">
        <v>4537</v>
      </c>
      <c r="I1380" s="166"/>
      <c r="J1380" s="175">
        <f>BK1380</f>
        <v>0</v>
      </c>
      <c r="L1380" s="163"/>
      <c r="M1380" s="168"/>
      <c r="N1380" s="169"/>
      <c r="O1380" s="169"/>
      <c r="P1380" s="170">
        <f>SUM(P1381:P1419)</f>
        <v>0</v>
      </c>
      <c r="Q1380" s="169"/>
      <c r="R1380" s="170">
        <f>SUM(R1381:R1419)</f>
        <v>0.86616522000000018</v>
      </c>
      <c r="S1380" s="169"/>
      <c r="T1380" s="171">
        <f>SUM(T1381:T1419)</f>
        <v>0</v>
      </c>
      <c r="AR1380" s="164" t="s">
        <v>89</v>
      </c>
      <c r="AT1380" s="172" t="s">
        <v>75</v>
      </c>
      <c r="AU1380" s="172" t="s">
        <v>83</v>
      </c>
      <c r="AY1380" s="164" t="s">
        <v>524</v>
      </c>
      <c r="BK1380" s="173">
        <f>SUM(BK1381:BK1419)</f>
        <v>0</v>
      </c>
    </row>
    <row r="1381" spans="1:65" s="2" customFormat="1" ht="21.75" customHeight="1">
      <c r="A1381" s="35"/>
      <c r="B1381" s="144"/>
      <c r="C1381" s="176" t="s">
        <v>3330</v>
      </c>
      <c r="D1381" s="176" t="s">
        <v>526</v>
      </c>
      <c r="E1381" s="177" t="s">
        <v>7557</v>
      </c>
      <c r="F1381" s="178" t="s">
        <v>7558</v>
      </c>
      <c r="G1381" s="179" t="s">
        <v>529</v>
      </c>
      <c r="H1381" s="180">
        <v>1054.77</v>
      </c>
      <c r="I1381" s="181"/>
      <c r="J1381" s="180">
        <f>ROUND(I1381*H1381,3)</f>
        <v>0</v>
      </c>
      <c r="K1381" s="182"/>
      <c r="L1381" s="36"/>
      <c r="M1381" s="183" t="s">
        <v>1</v>
      </c>
      <c r="N1381" s="184" t="s">
        <v>42</v>
      </c>
      <c r="O1381" s="61"/>
      <c r="P1381" s="185">
        <f>O1381*H1381</f>
        <v>0</v>
      </c>
      <c r="Q1381" s="185">
        <v>7.2000000000000005E-4</v>
      </c>
      <c r="R1381" s="185">
        <f>Q1381*H1381</f>
        <v>0.75943440000000006</v>
      </c>
      <c r="S1381" s="185">
        <v>0</v>
      </c>
      <c r="T1381" s="186">
        <f>S1381*H1381</f>
        <v>0</v>
      </c>
      <c r="U1381" s="35"/>
      <c r="V1381" s="35"/>
      <c r="W1381" s="35"/>
      <c r="X1381" s="35"/>
      <c r="Y1381" s="35"/>
      <c r="Z1381" s="35"/>
      <c r="AA1381" s="35"/>
      <c r="AB1381" s="35"/>
      <c r="AC1381" s="35"/>
      <c r="AD1381" s="35"/>
      <c r="AE1381" s="35"/>
      <c r="AR1381" s="187" t="s">
        <v>644</v>
      </c>
      <c r="AT1381" s="187" t="s">
        <v>526</v>
      </c>
      <c r="AU1381" s="187" t="s">
        <v>89</v>
      </c>
      <c r="AY1381" s="18" t="s">
        <v>524</v>
      </c>
      <c r="BE1381" s="105">
        <f>IF(N1381="základná",J1381,0)</f>
        <v>0</v>
      </c>
      <c r="BF1381" s="105">
        <f>IF(N1381="znížená",J1381,0)</f>
        <v>0</v>
      </c>
      <c r="BG1381" s="105">
        <f>IF(N1381="zákl. prenesená",J1381,0)</f>
        <v>0</v>
      </c>
      <c r="BH1381" s="105">
        <f>IF(N1381="zníž. prenesená",J1381,0)</f>
        <v>0</v>
      </c>
      <c r="BI1381" s="105">
        <f>IF(N1381="nulová",J1381,0)</f>
        <v>0</v>
      </c>
      <c r="BJ1381" s="18" t="s">
        <v>89</v>
      </c>
      <c r="BK1381" s="188">
        <f>ROUND(I1381*H1381,3)</f>
        <v>0</v>
      </c>
      <c r="BL1381" s="18" t="s">
        <v>644</v>
      </c>
      <c r="BM1381" s="187" t="s">
        <v>7559</v>
      </c>
    </row>
    <row r="1382" spans="1:65" s="14" customFormat="1">
      <c r="B1382" s="198"/>
      <c r="D1382" s="190" t="s">
        <v>532</v>
      </c>
      <c r="E1382" s="199" t="s">
        <v>1</v>
      </c>
      <c r="F1382" s="200" t="s">
        <v>4836</v>
      </c>
      <c r="H1382" s="199" t="s">
        <v>1</v>
      </c>
      <c r="I1382" s="201"/>
      <c r="L1382" s="198"/>
      <c r="M1382" s="202"/>
      <c r="N1382" s="203"/>
      <c r="O1382" s="203"/>
      <c r="P1382" s="203"/>
      <c r="Q1382" s="203"/>
      <c r="R1382" s="203"/>
      <c r="S1382" s="203"/>
      <c r="T1382" s="204"/>
      <c r="AT1382" s="199" t="s">
        <v>532</v>
      </c>
      <c r="AU1382" s="199" t="s">
        <v>89</v>
      </c>
      <c r="AV1382" s="14" t="s">
        <v>83</v>
      </c>
      <c r="AW1382" s="14" t="s">
        <v>30</v>
      </c>
      <c r="AX1382" s="14" t="s">
        <v>76</v>
      </c>
      <c r="AY1382" s="199" t="s">
        <v>524</v>
      </c>
    </row>
    <row r="1383" spans="1:65" s="14" customFormat="1">
      <c r="B1383" s="198"/>
      <c r="D1383" s="190" t="s">
        <v>532</v>
      </c>
      <c r="E1383" s="199" t="s">
        <v>1</v>
      </c>
      <c r="F1383" s="200" t="s">
        <v>1034</v>
      </c>
      <c r="H1383" s="199" t="s">
        <v>1</v>
      </c>
      <c r="I1383" s="201"/>
      <c r="L1383" s="198"/>
      <c r="M1383" s="202"/>
      <c r="N1383" s="203"/>
      <c r="O1383" s="203"/>
      <c r="P1383" s="203"/>
      <c r="Q1383" s="203"/>
      <c r="R1383" s="203"/>
      <c r="S1383" s="203"/>
      <c r="T1383" s="204"/>
      <c r="AT1383" s="199" t="s">
        <v>532</v>
      </c>
      <c r="AU1383" s="199" t="s">
        <v>89</v>
      </c>
      <c r="AV1383" s="14" t="s">
        <v>83</v>
      </c>
      <c r="AW1383" s="14" t="s">
        <v>30</v>
      </c>
      <c r="AX1383" s="14" t="s">
        <v>76</v>
      </c>
      <c r="AY1383" s="199" t="s">
        <v>524</v>
      </c>
    </row>
    <row r="1384" spans="1:65" s="14" customFormat="1">
      <c r="B1384" s="198"/>
      <c r="D1384" s="190" t="s">
        <v>532</v>
      </c>
      <c r="E1384" s="199" t="s">
        <v>1</v>
      </c>
      <c r="F1384" s="200" t="s">
        <v>7560</v>
      </c>
      <c r="H1384" s="199" t="s">
        <v>1</v>
      </c>
      <c r="I1384" s="201"/>
      <c r="L1384" s="198"/>
      <c r="M1384" s="202"/>
      <c r="N1384" s="203"/>
      <c r="O1384" s="203"/>
      <c r="P1384" s="203"/>
      <c r="Q1384" s="203"/>
      <c r="R1384" s="203"/>
      <c r="S1384" s="203"/>
      <c r="T1384" s="204"/>
      <c r="AT1384" s="199" t="s">
        <v>532</v>
      </c>
      <c r="AU1384" s="199" t="s">
        <v>89</v>
      </c>
      <c r="AV1384" s="14" t="s">
        <v>83</v>
      </c>
      <c r="AW1384" s="14" t="s">
        <v>30</v>
      </c>
      <c r="AX1384" s="14" t="s">
        <v>76</v>
      </c>
      <c r="AY1384" s="199" t="s">
        <v>524</v>
      </c>
    </row>
    <row r="1385" spans="1:65" s="14" customFormat="1">
      <c r="B1385" s="198"/>
      <c r="D1385" s="190" t="s">
        <v>532</v>
      </c>
      <c r="E1385" s="199" t="s">
        <v>1</v>
      </c>
      <c r="F1385" s="200" t="s">
        <v>7561</v>
      </c>
      <c r="H1385" s="199" t="s">
        <v>1</v>
      </c>
      <c r="I1385" s="201"/>
      <c r="L1385" s="198"/>
      <c r="M1385" s="202"/>
      <c r="N1385" s="203"/>
      <c r="O1385" s="203"/>
      <c r="P1385" s="203"/>
      <c r="Q1385" s="203"/>
      <c r="R1385" s="203"/>
      <c r="S1385" s="203"/>
      <c r="T1385" s="204"/>
      <c r="AT1385" s="199" t="s">
        <v>532</v>
      </c>
      <c r="AU1385" s="199" t="s">
        <v>89</v>
      </c>
      <c r="AV1385" s="14" t="s">
        <v>83</v>
      </c>
      <c r="AW1385" s="14" t="s">
        <v>30</v>
      </c>
      <c r="AX1385" s="14" t="s">
        <v>76</v>
      </c>
      <c r="AY1385" s="199" t="s">
        <v>524</v>
      </c>
    </row>
    <row r="1386" spans="1:65" s="14" customFormat="1">
      <c r="B1386" s="198"/>
      <c r="D1386" s="190" t="s">
        <v>532</v>
      </c>
      <c r="E1386" s="199" t="s">
        <v>1</v>
      </c>
      <c r="F1386" s="200" t="s">
        <v>7562</v>
      </c>
      <c r="H1386" s="199" t="s">
        <v>1</v>
      </c>
      <c r="I1386" s="201"/>
      <c r="L1386" s="198"/>
      <c r="M1386" s="202"/>
      <c r="N1386" s="203"/>
      <c r="O1386" s="203"/>
      <c r="P1386" s="203"/>
      <c r="Q1386" s="203"/>
      <c r="R1386" s="203"/>
      <c r="S1386" s="203"/>
      <c r="T1386" s="204"/>
      <c r="AT1386" s="199" t="s">
        <v>532</v>
      </c>
      <c r="AU1386" s="199" t="s">
        <v>89</v>
      </c>
      <c r="AV1386" s="14" t="s">
        <v>83</v>
      </c>
      <c r="AW1386" s="14" t="s">
        <v>30</v>
      </c>
      <c r="AX1386" s="14" t="s">
        <v>76</v>
      </c>
      <c r="AY1386" s="199" t="s">
        <v>524</v>
      </c>
    </row>
    <row r="1387" spans="1:65" s="14" customFormat="1">
      <c r="B1387" s="198"/>
      <c r="D1387" s="190" t="s">
        <v>532</v>
      </c>
      <c r="E1387" s="199" t="s">
        <v>1</v>
      </c>
      <c r="F1387" s="200" t="s">
        <v>7563</v>
      </c>
      <c r="H1387" s="199" t="s">
        <v>1</v>
      </c>
      <c r="I1387" s="201"/>
      <c r="L1387" s="198"/>
      <c r="M1387" s="202"/>
      <c r="N1387" s="203"/>
      <c r="O1387" s="203"/>
      <c r="P1387" s="203"/>
      <c r="Q1387" s="203"/>
      <c r="R1387" s="203"/>
      <c r="S1387" s="203"/>
      <c r="T1387" s="204"/>
      <c r="AT1387" s="199" t="s">
        <v>532</v>
      </c>
      <c r="AU1387" s="199" t="s">
        <v>89</v>
      </c>
      <c r="AV1387" s="14" t="s">
        <v>83</v>
      </c>
      <c r="AW1387" s="14" t="s">
        <v>30</v>
      </c>
      <c r="AX1387" s="14" t="s">
        <v>76</v>
      </c>
      <c r="AY1387" s="199" t="s">
        <v>524</v>
      </c>
    </row>
    <row r="1388" spans="1:65" s="14" customFormat="1">
      <c r="B1388" s="198"/>
      <c r="D1388" s="190" t="s">
        <v>532</v>
      </c>
      <c r="E1388" s="199" t="s">
        <v>1</v>
      </c>
      <c r="F1388" s="200" t="s">
        <v>7564</v>
      </c>
      <c r="H1388" s="199" t="s">
        <v>1</v>
      </c>
      <c r="I1388" s="201"/>
      <c r="L1388" s="198"/>
      <c r="M1388" s="202"/>
      <c r="N1388" s="203"/>
      <c r="O1388" s="203"/>
      <c r="P1388" s="203"/>
      <c r="Q1388" s="203"/>
      <c r="R1388" s="203"/>
      <c r="S1388" s="203"/>
      <c r="T1388" s="204"/>
      <c r="AT1388" s="199" t="s">
        <v>532</v>
      </c>
      <c r="AU1388" s="199" t="s">
        <v>89</v>
      </c>
      <c r="AV1388" s="14" t="s">
        <v>83</v>
      </c>
      <c r="AW1388" s="14" t="s">
        <v>30</v>
      </c>
      <c r="AX1388" s="14" t="s">
        <v>76</v>
      </c>
      <c r="AY1388" s="199" t="s">
        <v>524</v>
      </c>
    </row>
    <row r="1389" spans="1:65" s="13" customFormat="1">
      <c r="B1389" s="189"/>
      <c r="D1389" s="190" t="s">
        <v>532</v>
      </c>
      <c r="E1389" s="191" t="s">
        <v>1</v>
      </c>
      <c r="F1389" s="192" t="s">
        <v>7565</v>
      </c>
      <c r="H1389" s="193">
        <v>1054.77</v>
      </c>
      <c r="I1389" s="194"/>
      <c r="L1389" s="189"/>
      <c r="M1389" s="195"/>
      <c r="N1389" s="196"/>
      <c r="O1389" s="196"/>
      <c r="P1389" s="196"/>
      <c r="Q1389" s="196"/>
      <c r="R1389" s="196"/>
      <c r="S1389" s="196"/>
      <c r="T1389" s="197"/>
      <c r="AT1389" s="191" t="s">
        <v>532</v>
      </c>
      <c r="AU1389" s="191" t="s">
        <v>89</v>
      </c>
      <c r="AV1389" s="13" t="s">
        <v>89</v>
      </c>
      <c r="AW1389" s="13" t="s">
        <v>30</v>
      </c>
      <c r="AX1389" s="13" t="s">
        <v>76</v>
      </c>
      <c r="AY1389" s="191" t="s">
        <v>524</v>
      </c>
    </row>
    <row r="1390" spans="1:65" s="15" customFormat="1">
      <c r="B1390" s="205"/>
      <c r="D1390" s="190" t="s">
        <v>532</v>
      </c>
      <c r="E1390" s="206" t="s">
        <v>1</v>
      </c>
      <c r="F1390" s="207" t="s">
        <v>589</v>
      </c>
      <c r="H1390" s="208">
        <v>1054.77</v>
      </c>
      <c r="I1390" s="209"/>
      <c r="L1390" s="205"/>
      <c r="M1390" s="210"/>
      <c r="N1390" s="211"/>
      <c r="O1390" s="211"/>
      <c r="P1390" s="211"/>
      <c r="Q1390" s="211"/>
      <c r="R1390" s="211"/>
      <c r="S1390" s="211"/>
      <c r="T1390" s="212"/>
      <c r="AT1390" s="206" t="s">
        <v>532</v>
      </c>
      <c r="AU1390" s="206" t="s">
        <v>89</v>
      </c>
      <c r="AV1390" s="15" t="s">
        <v>537</v>
      </c>
      <c r="AW1390" s="15" t="s">
        <v>30</v>
      </c>
      <c r="AX1390" s="15" t="s">
        <v>76</v>
      </c>
      <c r="AY1390" s="206" t="s">
        <v>524</v>
      </c>
    </row>
    <row r="1391" spans="1:65" s="16" customFormat="1">
      <c r="B1391" s="213"/>
      <c r="D1391" s="190" t="s">
        <v>532</v>
      </c>
      <c r="E1391" s="214" t="s">
        <v>1</v>
      </c>
      <c r="F1391" s="215" t="s">
        <v>590</v>
      </c>
      <c r="H1391" s="216">
        <v>1054.77</v>
      </c>
      <c r="I1391" s="217"/>
      <c r="L1391" s="213"/>
      <c r="M1391" s="218"/>
      <c r="N1391" s="219"/>
      <c r="O1391" s="219"/>
      <c r="P1391" s="219"/>
      <c r="Q1391" s="219"/>
      <c r="R1391" s="219"/>
      <c r="S1391" s="219"/>
      <c r="T1391" s="220"/>
      <c r="AT1391" s="214" t="s">
        <v>532</v>
      </c>
      <c r="AU1391" s="214" t="s">
        <v>89</v>
      </c>
      <c r="AV1391" s="16" t="s">
        <v>530</v>
      </c>
      <c r="AW1391" s="16" t="s">
        <v>30</v>
      </c>
      <c r="AX1391" s="16" t="s">
        <v>83</v>
      </c>
      <c r="AY1391" s="214" t="s">
        <v>524</v>
      </c>
    </row>
    <row r="1392" spans="1:65" s="2" customFormat="1" ht="16.5" customHeight="1">
      <c r="A1392" s="35"/>
      <c r="B1392" s="144"/>
      <c r="C1392" s="176" t="s">
        <v>3334</v>
      </c>
      <c r="D1392" s="176" t="s">
        <v>526</v>
      </c>
      <c r="E1392" s="177" t="s">
        <v>4539</v>
      </c>
      <c r="F1392" s="178" t="s">
        <v>4540</v>
      </c>
      <c r="G1392" s="179" t="s">
        <v>529</v>
      </c>
      <c r="H1392" s="180">
        <v>76.134</v>
      </c>
      <c r="I1392" s="181"/>
      <c r="J1392" s="180">
        <f>ROUND(I1392*H1392,3)</f>
        <v>0</v>
      </c>
      <c r="K1392" s="182"/>
      <c r="L1392" s="36"/>
      <c r="M1392" s="183" t="s">
        <v>1</v>
      </c>
      <c r="N1392" s="184" t="s">
        <v>42</v>
      </c>
      <c r="O1392" s="61"/>
      <c r="P1392" s="185">
        <f>O1392*H1392</f>
        <v>0</v>
      </c>
      <c r="Q1392" s="185">
        <v>1.3500000000000001E-3</v>
      </c>
      <c r="R1392" s="185">
        <f>Q1392*H1392</f>
        <v>0.10278090000000001</v>
      </c>
      <c r="S1392" s="185">
        <v>0</v>
      </c>
      <c r="T1392" s="186">
        <f>S1392*H1392</f>
        <v>0</v>
      </c>
      <c r="U1392" s="35"/>
      <c r="V1392" s="35"/>
      <c r="W1392" s="35"/>
      <c r="X1392" s="35"/>
      <c r="Y1392" s="35"/>
      <c r="Z1392" s="35"/>
      <c r="AA1392" s="35"/>
      <c r="AB1392" s="35"/>
      <c r="AC1392" s="35"/>
      <c r="AD1392" s="35"/>
      <c r="AE1392" s="35"/>
      <c r="AR1392" s="187" t="s">
        <v>644</v>
      </c>
      <c r="AT1392" s="187" t="s">
        <v>526</v>
      </c>
      <c r="AU1392" s="187" t="s">
        <v>89</v>
      </c>
      <c r="AY1392" s="18" t="s">
        <v>524</v>
      </c>
      <c r="BE1392" s="105">
        <f>IF(N1392="základná",J1392,0)</f>
        <v>0</v>
      </c>
      <c r="BF1392" s="105">
        <f>IF(N1392="znížená",J1392,0)</f>
        <v>0</v>
      </c>
      <c r="BG1392" s="105">
        <f>IF(N1392="zákl. prenesená",J1392,0)</f>
        <v>0</v>
      </c>
      <c r="BH1392" s="105">
        <f>IF(N1392="zníž. prenesená",J1392,0)</f>
        <v>0</v>
      </c>
      <c r="BI1392" s="105">
        <f>IF(N1392="nulová",J1392,0)</f>
        <v>0</v>
      </c>
      <c r="BJ1392" s="18" t="s">
        <v>89</v>
      </c>
      <c r="BK1392" s="188">
        <f>ROUND(I1392*H1392,3)</f>
        <v>0</v>
      </c>
      <c r="BL1392" s="18" t="s">
        <v>644</v>
      </c>
      <c r="BM1392" s="187" t="s">
        <v>4541</v>
      </c>
    </row>
    <row r="1393" spans="1:65" s="14" customFormat="1">
      <c r="B1393" s="198"/>
      <c r="D1393" s="190" t="s">
        <v>532</v>
      </c>
      <c r="E1393" s="199" t="s">
        <v>1</v>
      </c>
      <c r="F1393" s="200" t="s">
        <v>4836</v>
      </c>
      <c r="H1393" s="199" t="s">
        <v>1</v>
      </c>
      <c r="I1393" s="201"/>
      <c r="L1393" s="198"/>
      <c r="M1393" s="202"/>
      <c r="N1393" s="203"/>
      <c r="O1393" s="203"/>
      <c r="P1393" s="203"/>
      <c r="Q1393" s="203"/>
      <c r="R1393" s="203"/>
      <c r="S1393" s="203"/>
      <c r="T1393" s="204"/>
      <c r="AT1393" s="199" t="s">
        <v>532</v>
      </c>
      <c r="AU1393" s="199" t="s">
        <v>89</v>
      </c>
      <c r="AV1393" s="14" t="s">
        <v>83</v>
      </c>
      <c r="AW1393" s="14" t="s">
        <v>30</v>
      </c>
      <c r="AX1393" s="14" t="s">
        <v>76</v>
      </c>
      <c r="AY1393" s="199" t="s">
        <v>524</v>
      </c>
    </row>
    <row r="1394" spans="1:65" s="13" customFormat="1">
      <c r="B1394" s="189"/>
      <c r="D1394" s="190" t="s">
        <v>532</v>
      </c>
      <c r="E1394" s="191" t="s">
        <v>1</v>
      </c>
      <c r="F1394" s="192" t="s">
        <v>7566</v>
      </c>
      <c r="H1394" s="193">
        <v>18.806000000000001</v>
      </c>
      <c r="I1394" s="194"/>
      <c r="L1394" s="189"/>
      <c r="M1394" s="195"/>
      <c r="N1394" s="196"/>
      <c r="O1394" s="196"/>
      <c r="P1394" s="196"/>
      <c r="Q1394" s="196"/>
      <c r="R1394" s="196"/>
      <c r="S1394" s="196"/>
      <c r="T1394" s="197"/>
      <c r="AT1394" s="191" t="s">
        <v>532</v>
      </c>
      <c r="AU1394" s="191" t="s">
        <v>89</v>
      </c>
      <c r="AV1394" s="13" t="s">
        <v>89</v>
      </c>
      <c r="AW1394" s="13" t="s">
        <v>30</v>
      </c>
      <c r="AX1394" s="13" t="s">
        <v>76</v>
      </c>
      <c r="AY1394" s="191" t="s">
        <v>524</v>
      </c>
    </row>
    <row r="1395" spans="1:65" s="13" customFormat="1">
      <c r="B1395" s="189"/>
      <c r="D1395" s="190" t="s">
        <v>532</v>
      </c>
      <c r="E1395" s="191" t="s">
        <v>1</v>
      </c>
      <c r="F1395" s="192" t="s">
        <v>7567</v>
      </c>
      <c r="H1395" s="193">
        <v>57.328000000000003</v>
      </c>
      <c r="I1395" s="194"/>
      <c r="L1395" s="189"/>
      <c r="M1395" s="195"/>
      <c r="N1395" s="196"/>
      <c r="O1395" s="196"/>
      <c r="P1395" s="196"/>
      <c r="Q1395" s="196"/>
      <c r="R1395" s="196"/>
      <c r="S1395" s="196"/>
      <c r="T1395" s="197"/>
      <c r="AT1395" s="191" t="s">
        <v>532</v>
      </c>
      <c r="AU1395" s="191" t="s">
        <v>89</v>
      </c>
      <c r="AV1395" s="13" t="s">
        <v>89</v>
      </c>
      <c r="AW1395" s="13" t="s">
        <v>30</v>
      </c>
      <c r="AX1395" s="13" t="s">
        <v>76</v>
      </c>
      <c r="AY1395" s="191" t="s">
        <v>524</v>
      </c>
    </row>
    <row r="1396" spans="1:65" s="16" customFormat="1">
      <c r="B1396" s="213"/>
      <c r="D1396" s="190" t="s">
        <v>532</v>
      </c>
      <c r="E1396" s="214" t="s">
        <v>1</v>
      </c>
      <c r="F1396" s="215" t="s">
        <v>590</v>
      </c>
      <c r="H1396" s="216">
        <v>76.134</v>
      </c>
      <c r="I1396" s="217"/>
      <c r="L1396" s="213"/>
      <c r="M1396" s="218"/>
      <c r="N1396" s="219"/>
      <c r="O1396" s="219"/>
      <c r="P1396" s="219"/>
      <c r="Q1396" s="219"/>
      <c r="R1396" s="219"/>
      <c r="S1396" s="219"/>
      <c r="T1396" s="220"/>
      <c r="AT1396" s="214" t="s">
        <v>532</v>
      </c>
      <c r="AU1396" s="214" t="s">
        <v>89</v>
      </c>
      <c r="AV1396" s="16" t="s">
        <v>530</v>
      </c>
      <c r="AW1396" s="16" t="s">
        <v>30</v>
      </c>
      <c r="AX1396" s="16" t="s">
        <v>83</v>
      </c>
      <c r="AY1396" s="214" t="s">
        <v>524</v>
      </c>
    </row>
    <row r="1397" spans="1:65" s="2" customFormat="1" ht="33" customHeight="1">
      <c r="A1397" s="35"/>
      <c r="B1397" s="144"/>
      <c r="C1397" s="176" t="s">
        <v>3600</v>
      </c>
      <c r="D1397" s="176" t="s">
        <v>526</v>
      </c>
      <c r="E1397" s="177" t="s">
        <v>4546</v>
      </c>
      <c r="F1397" s="178" t="s">
        <v>326</v>
      </c>
      <c r="G1397" s="179" t="s">
        <v>529</v>
      </c>
      <c r="H1397" s="180">
        <v>16.457999999999998</v>
      </c>
      <c r="I1397" s="181"/>
      <c r="J1397" s="180">
        <f>ROUND(I1397*H1397,3)</f>
        <v>0</v>
      </c>
      <c r="K1397" s="182"/>
      <c r="L1397" s="36"/>
      <c r="M1397" s="183" t="s">
        <v>1</v>
      </c>
      <c r="N1397" s="184" t="s">
        <v>42</v>
      </c>
      <c r="O1397" s="61"/>
      <c r="P1397" s="185">
        <f>O1397*H1397</f>
        <v>0</v>
      </c>
      <c r="Q1397" s="185">
        <v>0</v>
      </c>
      <c r="R1397" s="185">
        <f>Q1397*H1397</f>
        <v>0</v>
      </c>
      <c r="S1397" s="185">
        <v>0</v>
      </c>
      <c r="T1397" s="186">
        <f>S1397*H1397</f>
        <v>0</v>
      </c>
      <c r="U1397" s="35"/>
      <c r="V1397" s="35"/>
      <c r="W1397" s="35"/>
      <c r="X1397" s="35"/>
      <c r="Y1397" s="35"/>
      <c r="Z1397" s="35"/>
      <c r="AA1397" s="35"/>
      <c r="AB1397" s="35"/>
      <c r="AC1397" s="35"/>
      <c r="AD1397" s="35"/>
      <c r="AE1397" s="35"/>
      <c r="AR1397" s="187" t="s">
        <v>644</v>
      </c>
      <c r="AT1397" s="187" t="s">
        <v>526</v>
      </c>
      <c r="AU1397" s="187" t="s">
        <v>89</v>
      </c>
      <c r="AY1397" s="18" t="s">
        <v>524</v>
      </c>
      <c r="BE1397" s="105">
        <f>IF(N1397="základná",J1397,0)</f>
        <v>0</v>
      </c>
      <c r="BF1397" s="105">
        <f>IF(N1397="znížená",J1397,0)</f>
        <v>0</v>
      </c>
      <c r="BG1397" s="105">
        <f>IF(N1397="zákl. prenesená",J1397,0)</f>
        <v>0</v>
      </c>
      <c r="BH1397" s="105">
        <f>IF(N1397="zníž. prenesená",J1397,0)</f>
        <v>0</v>
      </c>
      <c r="BI1397" s="105">
        <f>IF(N1397="nulová",J1397,0)</f>
        <v>0</v>
      </c>
      <c r="BJ1397" s="18" t="s">
        <v>89</v>
      </c>
      <c r="BK1397" s="188">
        <f>ROUND(I1397*H1397,3)</f>
        <v>0</v>
      </c>
      <c r="BL1397" s="18" t="s">
        <v>644</v>
      </c>
      <c r="BM1397" s="187" t="s">
        <v>7568</v>
      </c>
    </row>
    <row r="1398" spans="1:65" s="13" customFormat="1">
      <c r="B1398" s="189"/>
      <c r="D1398" s="190" t="s">
        <v>532</v>
      </c>
      <c r="E1398" s="191" t="s">
        <v>1</v>
      </c>
      <c r="F1398" s="192" t="s">
        <v>325</v>
      </c>
      <c r="H1398" s="193">
        <v>16.457999999999998</v>
      </c>
      <c r="I1398" s="194"/>
      <c r="L1398" s="189"/>
      <c r="M1398" s="195"/>
      <c r="N1398" s="196"/>
      <c r="O1398" s="196"/>
      <c r="P1398" s="196"/>
      <c r="Q1398" s="196"/>
      <c r="R1398" s="196"/>
      <c r="S1398" s="196"/>
      <c r="T1398" s="197"/>
      <c r="AT1398" s="191" t="s">
        <v>532</v>
      </c>
      <c r="AU1398" s="191" t="s">
        <v>89</v>
      </c>
      <c r="AV1398" s="13" t="s">
        <v>89</v>
      </c>
      <c r="AW1398" s="13" t="s">
        <v>30</v>
      </c>
      <c r="AX1398" s="13" t="s">
        <v>83</v>
      </c>
      <c r="AY1398" s="191" t="s">
        <v>524</v>
      </c>
    </row>
    <row r="1399" spans="1:65" s="2" customFormat="1" ht="33" customHeight="1">
      <c r="A1399" s="35"/>
      <c r="B1399" s="144"/>
      <c r="C1399" s="176" t="s">
        <v>3595</v>
      </c>
      <c r="D1399" s="176" t="s">
        <v>526</v>
      </c>
      <c r="E1399" s="177" t="s">
        <v>7569</v>
      </c>
      <c r="F1399" s="178" t="s">
        <v>6703</v>
      </c>
      <c r="G1399" s="179" t="s">
        <v>529</v>
      </c>
      <c r="H1399" s="180">
        <v>16.457999999999998</v>
      </c>
      <c r="I1399" s="181"/>
      <c r="J1399" s="180">
        <f>ROUND(I1399*H1399,3)</f>
        <v>0</v>
      </c>
      <c r="K1399" s="182"/>
      <c r="L1399" s="36"/>
      <c r="M1399" s="183" t="s">
        <v>1</v>
      </c>
      <c r="N1399" s="184" t="s">
        <v>42</v>
      </c>
      <c r="O1399" s="61"/>
      <c r="P1399" s="185">
        <f>O1399*H1399</f>
        <v>0</v>
      </c>
      <c r="Q1399" s="185">
        <v>2.4000000000000001E-4</v>
      </c>
      <c r="R1399" s="185">
        <f>Q1399*H1399</f>
        <v>3.94992E-3</v>
      </c>
      <c r="S1399" s="185">
        <v>0</v>
      </c>
      <c r="T1399" s="186">
        <f>S1399*H1399</f>
        <v>0</v>
      </c>
      <c r="U1399" s="35"/>
      <c r="V1399" s="35"/>
      <c r="W1399" s="35"/>
      <c r="X1399" s="35"/>
      <c r="Y1399" s="35"/>
      <c r="Z1399" s="35"/>
      <c r="AA1399" s="35"/>
      <c r="AB1399" s="35"/>
      <c r="AC1399" s="35"/>
      <c r="AD1399" s="35"/>
      <c r="AE1399" s="35"/>
      <c r="AR1399" s="187" t="s">
        <v>644</v>
      </c>
      <c r="AT1399" s="187" t="s">
        <v>526</v>
      </c>
      <c r="AU1399" s="187" t="s">
        <v>89</v>
      </c>
      <c r="AY1399" s="18" t="s">
        <v>524</v>
      </c>
      <c r="BE1399" s="105">
        <f>IF(N1399="základná",J1399,0)</f>
        <v>0</v>
      </c>
      <c r="BF1399" s="105">
        <f>IF(N1399="znížená",J1399,0)</f>
        <v>0</v>
      </c>
      <c r="BG1399" s="105">
        <f>IF(N1399="zákl. prenesená",J1399,0)</f>
        <v>0</v>
      </c>
      <c r="BH1399" s="105">
        <f>IF(N1399="zníž. prenesená",J1399,0)</f>
        <v>0</v>
      </c>
      <c r="BI1399" s="105">
        <f>IF(N1399="nulová",J1399,0)</f>
        <v>0</v>
      </c>
      <c r="BJ1399" s="18" t="s">
        <v>89</v>
      </c>
      <c r="BK1399" s="188">
        <f>ROUND(I1399*H1399,3)</f>
        <v>0</v>
      </c>
      <c r="BL1399" s="18" t="s">
        <v>644</v>
      </c>
      <c r="BM1399" s="187" t="s">
        <v>7570</v>
      </c>
    </row>
    <row r="1400" spans="1:65" s="14" customFormat="1">
      <c r="B1400" s="198"/>
      <c r="D1400" s="190" t="s">
        <v>532</v>
      </c>
      <c r="E1400" s="199" t="s">
        <v>1</v>
      </c>
      <c r="F1400" s="200" t="s">
        <v>7571</v>
      </c>
      <c r="H1400" s="199" t="s">
        <v>1</v>
      </c>
      <c r="I1400" s="201"/>
      <c r="L1400" s="198"/>
      <c r="M1400" s="202"/>
      <c r="N1400" s="203"/>
      <c r="O1400" s="203"/>
      <c r="P1400" s="203"/>
      <c r="Q1400" s="203"/>
      <c r="R1400" s="203"/>
      <c r="S1400" s="203"/>
      <c r="T1400" s="204"/>
      <c r="AT1400" s="199" t="s">
        <v>532</v>
      </c>
      <c r="AU1400" s="199" t="s">
        <v>89</v>
      </c>
      <c r="AV1400" s="14" t="s">
        <v>83</v>
      </c>
      <c r="AW1400" s="14" t="s">
        <v>30</v>
      </c>
      <c r="AX1400" s="14" t="s">
        <v>76</v>
      </c>
      <c r="AY1400" s="199" t="s">
        <v>524</v>
      </c>
    </row>
    <row r="1401" spans="1:65" s="13" customFormat="1">
      <c r="B1401" s="189"/>
      <c r="D1401" s="190" t="s">
        <v>532</v>
      </c>
      <c r="E1401" s="191" t="s">
        <v>1</v>
      </c>
      <c r="F1401" s="192" t="s">
        <v>7572</v>
      </c>
      <c r="H1401" s="193">
        <v>12.4</v>
      </c>
      <c r="I1401" s="194"/>
      <c r="L1401" s="189"/>
      <c r="M1401" s="195"/>
      <c r="N1401" s="196"/>
      <c r="O1401" s="196"/>
      <c r="P1401" s="196"/>
      <c r="Q1401" s="196"/>
      <c r="R1401" s="196"/>
      <c r="S1401" s="196"/>
      <c r="T1401" s="197"/>
      <c r="AT1401" s="191" t="s">
        <v>532</v>
      </c>
      <c r="AU1401" s="191" t="s">
        <v>89</v>
      </c>
      <c r="AV1401" s="13" t="s">
        <v>89</v>
      </c>
      <c r="AW1401" s="13" t="s">
        <v>30</v>
      </c>
      <c r="AX1401" s="13" t="s">
        <v>76</v>
      </c>
      <c r="AY1401" s="191" t="s">
        <v>524</v>
      </c>
    </row>
    <row r="1402" spans="1:65" s="13" customFormat="1">
      <c r="B1402" s="189"/>
      <c r="D1402" s="190" t="s">
        <v>532</v>
      </c>
      <c r="E1402" s="191" t="s">
        <v>1</v>
      </c>
      <c r="F1402" s="192" t="s">
        <v>7573</v>
      </c>
      <c r="H1402" s="193">
        <v>4.0579999999999998</v>
      </c>
      <c r="I1402" s="194"/>
      <c r="L1402" s="189"/>
      <c r="M1402" s="195"/>
      <c r="N1402" s="196"/>
      <c r="O1402" s="196"/>
      <c r="P1402" s="196"/>
      <c r="Q1402" s="196"/>
      <c r="R1402" s="196"/>
      <c r="S1402" s="196"/>
      <c r="T1402" s="197"/>
      <c r="AT1402" s="191" t="s">
        <v>532</v>
      </c>
      <c r="AU1402" s="191" t="s">
        <v>89</v>
      </c>
      <c r="AV1402" s="13" t="s">
        <v>89</v>
      </c>
      <c r="AW1402" s="13" t="s">
        <v>30</v>
      </c>
      <c r="AX1402" s="13" t="s">
        <v>76</v>
      </c>
      <c r="AY1402" s="191" t="s">
        <v>524</v>
      </c>
    </row>
    <row r="1403" spans="1:65" s="16" customFormat="1">
      <c r="B1403" s="213"/>
      <c r="D1403" s="190" t="s">
        <v>532</v>
      </c>
      <c r="E1403" s="214" t="s">
        <v>325</v>
      </c>
      <c r="F1403" s="215" t="s">
        <v>590</v>
      </c>
      <c r="H1403" s="216">
        <v>16.457999999999998</v>
      </c>
      <c r="I1403" s="217"/>
      <c r="L1403" s="213"/>
      <c r="M1403" s="218"/>
      <c r="N1403" s="219"/>
      <c r="O1403" s="219"/>
      <c r="P1403" s="219"/>
      <c r="Q1403" s="219"/>
      <c r="R1403" s="219"/>
      <c r="S1403" s="219"/>
      <c r="T1403" s="220"/>
      <c r="AT1403" s="214" t="s">
        <v>532</v>
      </c>
      <c r="AU1403" s="214" t="s">
        <v>89</v>
      </c>
      <c r="AV1403" s="16" t="s">
        <v>530</v>
      </c>
      <c r="AW1403" s="16" t="s">
        <v>30</v>
      </c>
      <c r="AX1403" s="16" t="s">
        <v>83</v>
      </c>
      <c r="AY1403" s="214" t="s">
        <v>524</v>
      </c>
    </row>
    <row r="1404" spans="1:65" s="2" customFormat="1" ht="16.5" customHeight="1">
      <c r="A1404" s="35"/>
      <c r="B1404" s="144"/>
      <c r="C1404" s="176" t="s">
        <v>3339</v>
      </c>
      <c r="D1404" s="176" t="s">
        <v>526</v>
      </c>
      <c r="E1404" s="177" t="s">
        <v>7574</v>
      </c>
      <c r="F1404" s="178" t="s">
        <v>7575</v>
      </c>
      <c r="G1404" s="179" t="s">
        <v>529</v>
      </c>
      <c r="H1404" s="180">
        <v>224.53200000000001</v>
      </c>
      <c r="I1404" s="181"/>
      <c r="J1404" s="180">
        <f>ROUND(I1404*H1404,3)</f>
        <v>0</v>
      </c>
      <c r="K1404" s="182"/>
      <c r="L1404" s="36"/>
      <c r="M1404" s="183" t="s">
        <v>1</v>
      </c>
      <c r="N1404" s="184" t="s">
        <v>42</v>
      </c>
      <c r="O1404" s="61"/>
      <c r="P1404" s="185">
        <f>O1404*H1404</f>
        <v>0</v>
      </c>
      <c r="Q1404" s="185">
        <v>0</v>
      </c>
      <c r="R1404" s="185">
        <f>Q1404*H1404</f>
        <v>0</v>
      </c>
      <c r="S1404" s="185">
        <v>0</v>
      </c>
      <c r="T1404" s="186">
        <f>S1404*H1404</f>
        <v>0</v>
      </c>
      <c r="U1404" s="35"/>
      <c r="V1404" s="35"/>
      <c r="W1404" s="35"/>
      <c r="X1404" s="35"/>
      <c r="Y1404" s="35"/>
      <c r="Z1404" s="35"/>
      <c r="AA1404" s="35"/>
      <c r="AB1404" s="35"/>
      <c r="AC1404" s="35"/>
      <c r="AD1404" s="35"/>
      <c r="AE1404" s="35"/>
      <c r="AR1404" s="187" t="s">
        <v>644</v>
      </c>
      <c r="AT1404" s="187" t="s">
        <v>526</v>
      </c>
      <c r="AU1404" s="187" t="s">
        <v>89</v>
      </c>
      <c r="AY1404" s="18" t="s">
        <v>524</v>
      </c>
      <c r="BE1404" s="105">
        <f>IF(N1404="základná",J1404,0)</f>
        <v>0</v>
      </c>
      <c r="BF1404" s="105">
        <f>IF(N1404="znížená",J1404,0)</f>
        <v>0</v>
      </c>
      <c r="BG1404" s="105">
        <f>IF(N1404="zákl. prenesená",J1404,0)</f>
        <v>0</v>
      </c>
      <c r="BH1404" s="105">
        <f>IF(N1404="zníž. prenesená",J1404,0)</f>
        <v>0</v>
      </c>
      <c r="BI1404" s="105">
        <f>IF(N1404="nulová",J1404,0)</f>
        <v>0</v>
      </c>
      <c r="BJ1404" s="18" t="s">
        <v>89</v>
      </c>
      <c r="BK1404" s="188">
        <f>ROUND(I1404*H1404,3)</f>
        <v>0</v>
      </c>
      <c r="BL1404" s="18" t="s">
        <v>644</v>
      </c>
      <c r="BM1404" s="187" t="s">
        <v>7576</v>
      </c>
    </row>
    <row r="1405" spans="1:65" s="14" customFormat="1">
      <c r="B1405" s="198"/>
      <c r="D1405" s="190" t="s">
        <v>532</v>
      </c>
      <c r="E1405" s="199" t="s">
        <v>1</v>
      </c>
      <c r="F1405" s="200" t="s">
        <v>4836</v>
      </c>
      <c r="H1405" s="199" t="s">
        <v>1</v>
      </c>
      <c r="I1405" s="201"/>
      <c r="L1405" s="198"/>
      <c r="M1405" s="202"/>
      <c r="N1405" s="203"/>
      <c r="O1405" s="203"/>
      <c r="P1405" s="203"/>
      <c r="Q1405" s="203"/>
      <c r="R1405" s="203"/>
      <c r="S1405" s="203"/>
      <c r="T1405" s="204"/>
      <c r="AT1405" s="199" t="s">
        <v>532</v>
      </c>
      <c r="AU1405" s="199" t="s">
        <v>89</v>
      </c>
      <c r="AV1405" s="14" t="s">
        <v>83</v>
      </c>
      <c r="AW1405" s="14" t="s">
        <v>30</v>
      </c>
      <c r="AX1405" s="14" t="s">
        <v>76</v>
      </c>
      <c r="AY1405" s="199" t="s">
        <v>524</v>
      </c>
    </row>
    <row r="1406" spans="1:65" s="14" customFormat="1">
      <c r="B1406" s="198"/>
      <c r="D1406" s="190" t="s">
        <v>532</v>
      </c>
      <c r="E1406" s="199" t="s">
        <v>1</v>
      </c>
      <c r="F1406" s="200" t="s">
        <v>1034</v>
      </c>
      <c r="H1406" s="199" t="s">
        <v>1</v>
      </c>
      <c r="I1406" s="201"/>
      <c r="L1406" s="198"/>
      <c r="M1406" s="202"/>
      <c r="N1406" s="203"/>
      <c r="O1406" s="203"/>
      <c r="P1406" s="203"/>
      <c r="Q1406" s="203"/>
      <c r="R1406" s="203"/>
      <c r="S1406" s="203"/>
      <c r="T1406" s="204"/>
      <c r="AT1406" s="199" t="s">
        <v>532</v>
      </c>
      <c r="AU1406" s="199" t="s">
        <v>89</v>
      </c>
      <c r="AV1406" s="14" t="s">
        <v>83</v>
      </c>
      <c r="AW1406" s="14" t="s">
        <v>30</v>
      </c>
      <c r="AX1406" s="14" t="s">
        <v>76</v>
      </c>
      <c r="AY1406" s="199" t="s">
        <v>524</v>
      </c>
    </row>
    <row r="1407" spans="1:65" s="14" customFormat="1">
      <c r="B1407" s="198"/>
      <c r="D1407" s="190" t="s">
        <v>532</v>
      </c>
      <c r="E1407" s="199" t="s">
        <v>1</v>
      </c>
      <c r="F1407" s="200" t="s">
        <v>7577</v>
      </c>
      <c r="H1407" s="199" t="s">
        <v>1</v>
      </c>
      <c r="I1407" s="201"/>
      <c r="L1407" s="198"/>
      <c r="M1407" s="202"/>
      <c r="N1407" s="203"/>
      <c r="O1407" s="203"/>
      <c r="P1407" s="203"/>
      <c r="Q1407" s="203"/>
      <c r="R1407" s="203"/>
      <c r="S1407" s="203"/>
      <c r="T1407" s="204"/>
      <c r="AT1407" s="199" t="s">
        <v>532</v>
      </c>
      <c r="AU1407" s="199" t="s">
        <v>89</v>
      </c>
      <c r="AV1407" s="14" t="s">
        <v>83</v>
      </c>
      <c r="AW1407" s="14" t="s">
        <v>30</v>
      </c>
      <c r="AX1407" s="14" t="s">
        <v>76</v>
      </c>
      <c r="AY1407" s="199" t="s">
        <v>524</v>
      </c>
    </row>
    <row r="1408" spans="1:65" s="13" customFormat="1">
      <c r="B1408" s="189"/>
      <c r="D1408" s="190" t="s">
        <v>532</v>
      </c>
      <c r="E1408" s="191" t="s">
        <v>1</v>
      </c>
      <c r="F1408" s="192" t="s">
        <v>7578</v>
      </c>
      <c r="H1408" s="193">
        <v>47.56</v>
      </c>
      <c r="I1408" s="194"/>
      <c r="L1408" s="189"/>
      <c r="M1408" s="195"/>
      <c r="N1408" s="196"/>
      <c r="O1408" s="196"/>
      <c r="P1408" s="196"/>
      <c r="Q1408" s="196"/>
      <c r="R1408" s="196"/>
      <c r="S1408" s="196"/>
      <c r="T1408" s="197"/>
      <c r="AT1408" s="191" t="s">
        <v>532</v>
      </c>
      <c r="AU1408" s="191" t="s">
        <v>89</v>
      </c>
      <c r="AV1408" s="13" t="s">
        <v>89</v>
      </c>
      <c r="AW1408" s="13" t="s">
        <v>30</v>
      </c>
      <c r="AX1408" s="13" t="s">
        <v>76</v>
      </c>
      <c r="AY1408" s="191" t="s">
        <v>524</v>
      </c>
    </row>
    <row r="1409" spans="1:65" s="13" customFormat="1">
      <c r="B1409" s="189"/>
      <c r="D1409" s="190" t="s">
        <v>532</v>
      </c>
      <c r="E1409" s="191" t="s">
        <v>1</v>
      </c>
      <c r="F1409" s="192" t="s">
        <v>7579</v>
      </c>
      <c r="H1409" s="193">
        <v>-16.478999999999999</v>
      </c>
      <c r="I1409" s="194"/>
      <c r="L1409" s="189"/>
      <c r="M1409" s="195"/>
      <c r="N1409" s="196"/>
      <c r="O1409" s="196"/>
      <c r="P1409" s="196"/>
      <c r="Q1409" s="196"/>
      <c r="R1409" s="196"/>
      <c r="S1409" s="196"/>
      <c r="T1409" s="197"/>
      <c r="AT1409" s="191" t="s">
        <v>532</v>
      </c>
      <c r="AU1409" s="191" t="s">
        <v>89</v>
      </c>
      <c r="AV1409" s="13" t="s">
        <v>89</v>
      </c>
      <c r="AW1409" s="13" t="s">
        <v>30</v>
      </c>
      <c r="AX1409" s="13" t="s">
        <v>76</v>
      </c>
      <c r="AY1409" s="191" t="s">
        <v>524</v>
      </c>
    </row>
    <row r="1410" spans="1:65" s="13" customFormat="1">
      <c r="B1410" s="189"/>
      <c r="D1410" s="190" t="s">
        <v>532</v>
      </c>
      <c r="E1410" s="191" t="s">
        <v>1</v>
      </c>
      <c r="F1410" s="192" t="s">
        <v>7580</v>
      </c>
      <c r="H1410" s="193">
        <v>1.24</v>
      </c>
      <c r="I1410" s="194"/>
      <c r="L1410" s="189"/>
      <c r="M1410" s="195"/>
      <c r="N1410" s="196"/>
      <c r="O1410" s="196"/>
      <c r="P1410" s="196"/>
      <c r="Q1410" s="196"/>
      <c r="R1410" s="196"/>
      <c r="S1410" s="196"/>
      <c r="T1410" s="197"/>
      <c r="AT1410" s="191" t="s">
        <v>532</v>
      </c>
      <c r="AU1410" s="191" t="s">
        <v>89</v>
      </c>
      <c r="AV1410" s="13" t="s">
        <v>89</v>
      </c>
      <c r="AW1410" s="13" t="s">
        <v>30</v>
      </c>
      <c r="AX1410" s="13" t="s">
        <v>76</v>
      </c>
      <c r="AY1410" s="191" t="s">
        <v>524</v>
      </c>
    </row>
    <row r="1411" spans="1:65" s="14" customFormat="1">
      <c r="B1411" s="198"/>
      <c r="D1411" s="190" t="s">
        <v>532</v>
      </c>
      <c r="E1411" s="199" t="s">
        <v>1</v>
      </c>
      <c r="F1411" s="200" t="s">
        <v>7581</v>
      </c>
      <c r="H1411" s="199" t="s">
        <v>1</v>
      </c>
      <c r="I1411" s="201"/>
      <c r="L1411" s="198"/>
      <c r="M1411" s="202"/>
      <c r="N1411" s="203"/>
      <c r="O1411" s="203"/>
      <c r="P1411" s="203"/>
      <c r="Q1411" s="203"/>
      <c r="R1411" s="203"/>
      <c r="S1411" s="203"/>
      <c r="T1411" s="204"/>
      <c r="AT1411" s="199" t="s">
        <v>532</v>
      </c>
      <c r="AU1411" s="199" t="s">
        <v>89</v>
      </c>
      <c r="AV1411" s="14" t="s">
        <v>83</v>
      </c>
      <c r="AW1411" s="14" t="s">
        <v>30</v>
      </c>
      <c r="AX1411" s="14" t="s">
        <v>76</v>
      </c>
      <c r="AY1411" s="199" t="s">
        <v>524</v>
      </c>
    </row>
    <row r="1412" spans="1:65" s="14" customFormat="1">
      <c r="B1412" s="198"/>
      <c r="D1412" s="190" t="s">
        <v>532</v>
      </c>
      <c r="E1412" s="199" t="s">
        <v>1</v>
      </c>
      <c r="F1412" s="200" t="s">
        <v>1216</v>
      </c>
      <c r="H1412" s="199" t="s">
        <v>1</v>
      </c>
      <c r="I1412" s="201"/>
      <c r="L1412" s="198"/>
      <c r="M1412" s="202"/>
      <c r="N1412" s="203"/>
      <c r="O1412" s="203"/>
      <c r="P1412" s="203"/>
      <c r="Q1412" s="203"/>
      <c r="R1412" s="203"/>
      <c r="S1412" s="203"/>
      <c r="T1412" s="204"/>
      <c r="AT1412" s="199" t="s">
        <v>532</v>
      </c>
      <c r="AU1412" s="199" t="s">
        <v>89</v>
      </c>
      <c r="AV1412" s="14" t="s">
        <v>83</v>
      </c>
      <c r="AW1412" s="14" t="s">
        <v>30</v>
      </c>
      <c r="AX1412" s="14" t="s">
        <v>76</v>
      </c>
      <c r="AY1412" s="199" t="s">
        <v>524</v>
      </c>
    </row>
    <row r="1413" spans="1:65" s="13" customFormat="1">
      <c r="B1413" s="189"/>
      <c r="D1413" s="190" t="s">
        <v>532</v>
      </c>
      <c r="E1413" s="191" t="s">
        <v>1</v>
      </c>
      <c r="F1413" s="192" t="s">
        <v>7582</v>
      </c>
      <c r="H1413" s="193">
        <v>212.63</v>
      </c>
      <c r="I1413" s="194"/>
      <c r="L1413" s="189"/>
      <c r="M1413" s="195"/>
      <c r="N1413" s="196"/>
      <c r="O1413" s="196"/>
      <c r="P1413" s="196"/>
      <c r="Q1413" s="196"/>
      <c r="R1413" s="196"/>
      <c r="S1413" s="196"/>
      <c r="T1413" s="197"/>
      <c r="AT1413" s="191" t="s">
        <v>532</v>
      </c>
      <c r="AU1413" s="191" t="s">
        <v>89</v>
      </c>
      <c r="AV1413" s="13" t="s">
        <v>89</v>
      </c>
      <c r="AW1413" s="13" t="s">
        <v>30</v>
      </c>
      <c r="AX1413" s="13" t="s">
        <v>76</v>
      </c>
      <c r="AY1413" s="191" t="s">
        <v>524</v>
      </c>
    </row>
    <row r="1414" spans="1:65" s="13" customFormat="1">
      <c r="B1414" s="189"/>
      <c r="D1414" s="190" t="s">
        <v>532</v>
      </c>
      <c r="E1414" s="191" t="s">
        <v>1</v>
      </c>
      <c r="F1414" s="192" t="s">
        <v>7583</v>
      </c>
      <c r="H1414" s="193">
        <v>-32.573999999999998</v>
      </c>
      <c r="I1414" s="194"/>
      <c r="L1414" s="189"/>
      <c r="M1414" s="195"/>
      <c r="N1414" s="196"/>
      <c r="O1414" s="196"/>
      <c r="P1414" s="196"/>
      <c r="Q1414" s="196"/>
      <c r="R1414" s="196"/>
      <c r="S1414" s="196"/>
      <c r="T1414" s="197"/>
      <c r="AT1414" s="191" t="s">
        <v>532</v>
      </c>
      <c r="AU1414" s="191" t="s">
        <v>89</v>
      </c>
      <c r="AV1414" s="13" t="s">
        <v>89</v>
      </c>
      <c r="AW1414" s="13" t="s">
        <v>30</v>
      </c>
      <c r="AX1414" s="13" t="s">
        <v>76</v>
      </c>
      <c r="AY1414" s="191" t="s">
        <v>524</v>
      </c>
    </row>
    <row r="1415" spans="1:65" s="14" customFormat="1">
      <c r="B1415" s="198"/>
      <c r="D1415" s="190" t="s">
        <v>532</v>
      </c>
      <c r="E1415" s="199" t="s">
        <v>1</v>
      </c>
      <c r="F1415" s="200" t="s">
        <v>1212</v>
      </c>
      <c r="H1415" s="199" t="s">
        <v>1</v>
      </c>
      <c r="I1415" s="201"/>
      <c r="L1415" s="198"/>
      <c r="M1415" s="202"/>
      <c r="N1415" s="203"/>
      <c r="O1415" s="203"/>
      <c r="P1415" s="203"/>
      <c r="Q1415" s="203"/>
      <c r="R1415" s="203"/>
      <c r="S1415" s="203"/>
      <c r="T1415" s="204"/>
      <c r="AT1415" s="199" t="s">
        <v>532</v>
      </c>
      <c r="AU1415" s="199" t="s">
        <v>89</v>
      </c>
      <c r="AV1415" s="14" t="s">
        <v>83</v>
      </c>
      <c r="AW1415" s="14" t="s">
        <v>30</v>
      </c>
      <c r="AX1415" s="14" t="s">
        <v>76</v>
      </c>
      <c r="AY1415" s="199" t="s">
        <v>524</v>
      </c>
    </row>
    <row r="1416" spans="1:65" s="13" customFormat="1">
      <c r="B1416" s="189"/>
      <c r="D1416" s="190" t="s">
        <v>532</v>
      </c>
      <c r="E1416" s="191" t="s">
        <v>1</v>
      </c>
      <c r="F1416" s="192" t="s">
        <v>7584</v>
      </c>
      <c r="H1416" s="193">
        <v>14.997</v>
      </c>
      <c r="I1416" s="194"/>
      <c r="L1416" s="189"/>
      <c r="M1416" s="195"/>
      <c r="N1416" s="196"/>
      <c r="O1416" s="196"/>
      <c r="P1416" s="196"/>
      <c r="Q1416" s="196"/>
      <c r="R1416" s="196"/>
      <c r="S1416" s="196"/>
      <c r="T1416" s="197"/>
      <c r="AT1416" s="191" t="s">
        <v>532</v>
      </c>
      <c r="AU1416" s="191" t="s">
        <v>89</v>
      </c>
      <c r="AV1416" s="13" t="s">
        <v>89</v>
      </c>
      <c r="AW1416" s="13" t="s">
        <v>30</v>
      </c>
      <c r="AX1416" s="13" t="s">
        <v>76</v>
      </c>
      <c r="AY1416" s="191" t="s">
        <v>524</v>
      </c>
    </row>
    <row r="1417" spans="1:65" s="13" customFormat="1">
      <c r="B1417" s="189"/>
      <c r="D1417" s="190" t="s">
        <v>532</v>
      </c>
      <c r="E1417" s="191" t="s">
        <v>1</v>
      </c>
      <c r="F1417" s="192" t="s">
        <v>6852</v>
      </c>
      <c r="H1417" s="193">
        <v>-2.8420000000000001</v>
      </c>
      <c r="I1417" s="194"/>
      <c r="L1417" s="189"/>
      <c r="M1417" s="195"/>
      <c r="N1417" s="196"/>
      <c r="O1417" s="196"/>
      <c r="P1417" s="196"/>
      <c r="Q1417" s="196"/>
      <c r="R1417" s="196"/>
      <c r="S1417" s="196"/>
      <c r="T1417" s="197"/>
      <c r="AT1417" s="191" t="s">
        <v>532</v>
      </c>
      <c r="AU1417" s="191" t="s">
        <v>89</v>
      </c>
      <c r="AV1417" s="13" t="s">
        <v>89</v>
      </c>
      <c r="AW1417" s="13" t="s">
        <v>30</v>
      </c>
      <c r="AX1417" s="13" t="s">
        <v>76</v>
      </c>
      <c r="AY1417" s="191" t="s">
        <v>524</v>
      </c>
    </row>
    <row r="1418" spans="1:65" s="15" customFormat="1">
      <c r="B1418" s="205"/>
      <c r="D1418" s="190" t="s">
        <v>532</v>
      </c>
      <c r="E1418" s="206" t="s">
        <v>1</v>
      </c>
      <c r="F1418" s="207" t="s">
        <v>589</v>
      </c>
      <c r="H1418" s="208">
        <v>224.53200000000001</v>
      </c>
      <c r="I1418" s="209"/>
      <c r="L1418" s="205"/>
      <c r="M1418" s="210"/>
      <c r="N1418" s="211"/>
      <c r="O1418" s="211"/>
      <c r="P1418" s="211"/>
      <c r="Q1418" s="211"/>
      <c r="R1418" s="211"/>
      <c r="S1418" s="211"/>
      <c r="T1418" s="212"/>
      <c r="AT1418" s="206" t="s">
        <v>532</v>
      </c>
      <c r="AU1418" s="206" t="s">
        <v>89</v>
      </c>
      <c r="AV1418" s="15" t="s">
        <v>537</v>
      </c>
      <c r="AW1418" s="15" t="s">
        <v>30</v>
      </c>
      <c r="AX1418" s="15" t="s">
        <v>76</v>
      </c>
      <c r="AY1418" s="206" t="s">
        <v>524</v>
      </c>
    </row>
    <row r="1419" spans="1:65" s="16" customFormat="1">
      <c r="B1419" s="213"/>
      <c r="D1419" s="190" t="s">
        <v>532</v>
      </c>
      <c r="E1419" s="214" t="s">
        <v>1</v>
      </c>
      <c r="F1419" s="215" t="s">
        <v>590</v>
      </c>
      <c r="H1419" s="216">
        <v>224.53200000000001</v>
      </c>
      <c r="I1419" s="217"/>
      <c r="L1419" s="213"/>
      <c r="M1419" s="218"/>
      <c r="N1419" s="219"/>
      <c r="O1419" s="219"/>
      <c r="P1419" s="219"/>
      <c r="Q1419" s="219"/>
      <c r="R1419" s="219"/>
      <c r="S1419" s="219"/>
      <c r="T1419" s="220"/>
      <c r="AT1419" s="214" t="s">
        <v>532</v>
      </c>
      <c r="AU1419" s="214" t="s">
        <v>89</v>
      </c>
      <c r="AV1419" s="16" t="s">
        <v>530</v>
      </c>
      <c r="AW1419" s="16" t="s">
        <v>30</v>
      </c>
      <c r="AX1419" s="16" t="s">
        <v>83</v>
      </c>
      <c r="AY1419" s="214" t="s">
        <v>524</v>
      </c>
    </row>
    <row r="1420" spans="1:65" s="12" customFormat="1" ht="22.95" customHeight="1">
      <c r="B1420" s="163"/>
      <c r="D1420" s="164" t="s">
        <v>75</v>
      </c>
      <c r="E1420" s="174" t="s">
        <v>4567</v>
      </c>
      <c r="F1420" s="174" t="s">
        <v>4568</v>
      </c>
      <c r="I1420" s="166"/>
      <c r="J1420" s="175">
        <f>BK1420</f>
        <v>0</v>
      </c>
      <c r="L1420" s="163"/>
      <c r="M1420" s="168"/>
      <c r="N1420" s="169"/>
      <c r="O1420" s="169"/>
      <c r="P1420" s="170">
        <f>SUM(P1421:P1573)</f>
        <v>0</v>
      </c>
      <c r="Q1420" s="169"/>
      <c r="R1420" s="170">
        <f>SUM(R1421:R1573)</f>
        <v>0.85667695999999993</v>
      </c>
      <c r="S1420" s="169"/>
      <c r="T1420" s="171">
        <f>SUM(T1421:T1573)</f>
        <v>0</v>
      </c>
      <c r="AR1420" s="164" t="s">
        <v>89</v>
      </c>
      <c r="AT1420" s="172" t="s">
        <v>75</v>
      </c>
      <c r="AU1420" s="172" t="s">
        <v>83</v>
      </c>
      <c r="AY1420" s="164" t="s">
        <v>524</v>
      </c>
      <c r="BK1420" s="173">
        <f>SUM(BK1421:BK1573)</f>
        <v>0</v>
      </c>
    </row>
    <row r="1421" spans="1:65" s="2" customFormat="1" ht="21.75" customHeight="1">
      <c r="A1421" s="35"/>
      <c r="B1421" s="144"/>
      <c r="C1421" s="176" t="s">
        <v>3345</v>
      </c>
      <c r="D1421" s="176" t="s">
        <v>526</v>
      </c>
      <c r="E1421" s="177" t="s">
        <v>4570</v>
      </c>
      <c r="F1421" s="178" t="s">
        <v>4571</v>
      </c>
      <c r="G1421" s="179" t="s">
        <v>529</v>
      </c>
      <c r="H1421" s="180">
        <v>1992.2719999999999</v>
      </c>
      <c r="I1421" s="181"/>
      <c r="J1421" s="180">
        <f>ROUND(I1421*H1421,3)</f>
        <v>0</v>
      </c>
      <c r="K1421" s="182"/>
      <c r="L1421" s="36"/>
      <c r="M1421" s="183" t="s">
        <v>1</v>
      </c>
      <c r="N1421" s="184" t="s">
        <v>42</v>
      </c>
      <c r="O1421" s="61"/>
      <c r="P1421" s="185">
        <f>O1421*H1421</f>
        <v>0</v>
      </c>
      <c r="Q1421" s="185">
        <v>1E-4</v>
      </c>
      <c r="R1421" s="185">
        <f>Q1421*H1421</f>
        <v>0.19922719999999999</v>
      </c>
      <c r="S1421" s="185">
        <v>0</v>
      </c>
      <c r="T1421" s="186">
        <f>S1421*H1421</f>
        <v>0</v>
      </c>
      <c r="U1421" s="35"/>
      <c r="V1421" s="35"/>
      <c r="W1421" s="35"/>
      <c r="X1421" s="35"/>
      <c r="Y1421" s="35"/>
      <c r="Z1421" s="35"/>
      <c r="AA1421" s="35"/>
      <c r="AB1421" s="35"/>
      <c r="AC1421" s="35"/>
      <c r="AD1421" s="35"/>
      <c r="AE1421" s="35"/>
      <c r="AR1421" s="187" t="s">
        <v>644</v>
      </c>
      <c r="AT1421" s="187" t="s">
        <v>526</v>
      </c>
      <c r="AU1421" s="187" t="s">
        <v>89</v>
      </c>
      <c r="AY1421" s="18" t="s">
        <v>524</v>
      </c>
      <c r="BE1421" s="105">
        <f>IF(N1421="základná",J1421,0)</f>
        <v>0</v>
      </c>
      <c r="BF1421" s="105">
        <f>IF(N1421="znížená",J1421,0)</f>
        <v>0</v>
      </c>
      <c r="BG1421" s="105">
        <f>IF(N1421="zákl. prenesená",J1421,0)</f>
        <v>0</v>
      </c>
      <c r="BH1421" s="105">
        <f>IF(N1421="zníž. prenesená",J1421,0)</f>
        <v>0</v>
      </c>
      <c r="BI1421" s="105">
        <f>IF(N1421="nulová",J1421,0)</f>
        <v>0</v>
      </c>
      <c r="BJ1421" s="18" t="s">
        <v>89</v>
      </c>
      <c r="BK1421" s="188">
        <f>ROUND(I1421*H1421,3)</f>
        <v>0</v>
      </c>
      <c r="BL1421" s="18" t="s">
        <v>644</v>
      </c>
      <c r="BM1421" s="187" t="s">
        <v>4572</v>
      </c>
    </row>
    <row r="1422" spans="1:65" s="13" customFormat="1">
      <c r="B1422" s="189"/>
      <c r="D1422" s="190" t="s">
        <v>532</v>
      </c>
      <c r="E1422" s="191" t="s">
        <v>1</v>
      </c>
      <c r="F1422" s="192" t="s">
        <v>6701</v>
      </c>
      <c r="H1422" s="193">
        <v>1992.2719999999999</v>
      </c>
      <c r="I1422" s="194"/>
      <c r="L1422" s="189"/>
      <c r="M1422" s="195"/>
      <c r="N1422" s="196"/>
      <c r="O1422" s="196"/>
      <c r="P1422" s="196"/>
      <c r="Q1422" s="196"/>
      <c r="R1422" s="196"/>
      <c r="S1422" s="196"/>
      <c r="T1422" s="197"/>
      <c r="AT1422" s="191" t="s">
        <v>532</v>
      </c>
      <c r="AU1422" s="191" t="s">
        <v>89</v>
      </c>
      <c r="AV1422" s="13" t="s">
        <v>89</v>
      </c>
      <c r="AW1422" s="13" t="s">
        <v>30</v>
      </c>
      <c r="AX1422" s="13" t="s">
        <v>83</v>
      </c>
      <c r="AY1422" s="191" t="s">
        <v>524</v>
      </c>
    </row>
    <row r="1423" spans="1:65" s="2" customFormat="1" ht="33" customHeight="1">
      <c r="A1423" s="35"/>
      <c r="B1423" s="144"/>
      <c r="C1423" s="176" t="s">
        <v>3353</v>
      </c>
      <c r="D1423" s="176" t="s">
        <v>526</v>
      </c>
      <c r="E1423" s="177" t="s">
        <v>4574</v>
      </c>
      <c r="F1423" s="178" t="s">
        <v>7585</v>
      </c>
      <c r="G1423" s="179" t="s">
        <v>529</v>
      </c>
      <c r="H1423" s="180">
        <v>1992.2719999999999</v>
      </c>
      <c r="I1423" s="181"/>
      <c r="J1423" s="180">
        <f>ROUND(I1423*H1423,3)</f>
        <v>0</v>
      </c>
      <c r="K1423" s="182"/>
      <c r="L1423" s="36"/>
      <c r="M1423" s="183" t="s">
        <v>1</v>
      </c>
      <c r="N1423" s="184" t="s">
        <v>42</v>
      </c>
      <c r="O1423" s="61"/>
      <c r="P1423" s="185">
        <f>O1423*H1423</f>
        <v>0</v>
      </c>
      <c r="Q1423" s="185">
        <v>3.3E-4</v>
      </c>
      <c r="R1423" s="185">
        <f>Q1423*H1423</f>
        <v>0.65744975999999999</v>
      </c>
      <c r="S1423" s="185">
        <v>0</v>
      </c>
      <c r="T1423" s="186">
        <f>S1423*H1423</f>
        <v>0</v>
      </c>
      <c r="U1423" s="35"/>
      <c r="V1423" s="35"/>
      <c r="W1423" s="35"/>
      <c r="X1423" s="35"/>
      <c r="Y1423" s="35"/>
      <c r="Z1423" s="35"/>
      <c r="AA1423" s="35"/>
      <c r="AB1423" s="35"/>
      <c r="AC1423" s="35"/>
      <c r="AD1423" s="35"/>
      <c r="AE1423" s="35"/>
      <c r="AR1423" s="187" t="s">
        <v>644</v>
      </c>
      <c r="AT1423" s="187" t="s">
        <v>526</v>
      </c>
      <c r="AU1423" s="187" t="s">
        <v>89</v>
      </c>
      <c r="AY1423" s="18" t="s">
        <v>524</v>
      </c>
      <c r="BE1423" s="105">
        <f>IF(N1423="základná",J1423,0)</f>
        <v>0</v>
      </c>
      <c r="BF1423" s="105">
        <f>IF(N1423="znížená",J1423,0)</f>
        <v>0</v>
      </c>
      <c r="BG1423" s="105">
        <f>IF(N1423="zákl. prenesená",J1423,0)</f>
        <v>0</v>
      </c>
      <c r="BH1423" s="105">
        <f>IF(N1423="zníž. prenesená",J1423,0)</f>
        <v>0</v>
      </c>
      <c r="BI1423" s="105">
        <f>IF(N1423="nulová",J1423,0)</f>
        <v>0</v>
      </c>
      <c r="BJ1423" s="18" t="s">
        <v>89</v>
      </c>
      <c r="BK1423" s="188">
        <f>ROUND(I1423*H1423,3)</f>
        <v>0</v>
      </c>
      <c r="BL1423" s="18" t="s">
        <v>644</v>
      </c>
      <c r="BM1423" s="187" t="s">
        <v>7586</v>
      </c>
    </row>
    <row r="1424" spans="1:65" s="14" customFormat="1">
      <c r="B1424" s="198"/>
      <c r="D1424" s="190" t="s">
        <v>532</v>
      </c>
      <c r="E1424" s="199" t="s">
        <v>1</v>
      </c>
      <c r="F1424" s="200" t="s">
        <v>4836</v>
      </c>
      <c r="H1424" s="199" t="s">
        <v>1</v>
      </c>
      <c r="I1424" s="201"/>
      <c r="L1424" s="198"/>
      <c r="M1424" s="202"/>
      <c r="N1424" s="203"/>
      <c r="O1424" s="203"/>
      <c r="P1424" s="203"/>
      <c r="Q1424" s="203"/>
      <c r="R1424" s="203"/>
      <c r="S1424" s="203"/>
      <c r="T1424" s="204"/>
      <c r="AT1424" s="199" t="s">
        <v>532</v>
      </c>
      <c r="AU1424" s="199" t="s">
        <v>89</v>
      </c>
      <c r="AV1424" s="14" t="s">
        <v>83</v>
      </c>
      <c r="AW1424" s="14" t="s">
        <v>30</v>
      </c>
      <c r="AX1424" s="14" t="s">
        <v>76</v>
      </c>
      <c r="AY1424" s="199" t="s">
        <v>524</v>
      </c>
    </row>
    <row r="1425" spans="2:51" s="14" customFormat="1">
      <c r="B1425" s="198"/>
      <c r="D1425" s="190" t="s">
        <v>532</v>
      </c>
      <c r="E1425" s="199" t="s">
        <v>1</v>
      </c>
      <c r="F1425" s="200" t="s">
        <v>4578</v>
      </c>
      <c r="H1425" s="199" t="s">
        <v>1</v>
      </c>
      <c r="I1425" s="201"/>
      <c r="L1425" s="198"/>
      <c r="M1425" s="202"/>
      <c r="N1425" s="203"/>
      <c r="O1425" s="203"/>
      <c r="P1425" s="203"/>
      <c r="Q1425" s="203"/>
      <c r="R1425" s="203"/>
      <c r="S1425" s="203"/>
      <c r="T1425" s="204"/>
      <c r="AT1425" s="199" t="s">
        <v>532</v>
      </c>
      <c r="AU1425" s="199" t="s">
        <v>89</v>
      </c>
      <c r="AV1425" s="14" t="s">
        <v>83</v>
      </c>
      <c r="AW1425" s="14" t="s">
        <v>30</v>
      </c>
      <c r="AX1425" s="14" t="s">
        <v>76</v>
      </c>
      <c r="AY1425" s="199" t="s">
        <v>524</v>
      </c>
    </row>
    <row r="1426" spans="2:51" s="14" customFormat="1">
      <c r="B1426" s="198"/>
      <c r="D1426" s="190" t="s">
        <v>532</v>
      </c>
      <c r="E1426" s="199" t="s">
        <v>1</v>
      </c>
      <c r="F1426" s="200" t="s">
        <v>1024</v>
      </c>
      <c r="H1426" s="199" t="s">
        <v>1</v>
      </c>
      <c r="I1426" s="201"/>
      <c r="L1426" s="198"/>
      <c r="M1426" s="202"/>
      <c r="N1426" s="203"/>
      <c r="O1426" s="203"/>
      <c r="P1426" s="203"/>
      <c r="Q1426" s="203"/>
      <c r="R1426" s="203"/>
      <c r="S1426" s="203"/>
      <c r="T1426" s="204"/>
      <c r="AT1426" s="199" t="s">
        <v>532</v>
      </c>
      <c r="AU1426" s="199" t="s">
        <v>89</v>
      </c>
      <c r="AV1426" s="14" t="s">
        <v>83</v>
      </c>
      <c r="AW1426" s="14" t="s">
        <v>30</v>
      </c>
      <c r="AX1426" s="14" t="s">
        <v>76</v>
      </c>
      <c r="AY1426" s="199" t="s">
        <v>524</v>
      </c>
    </row>
    <row r="1427" spans="2:51" s="14" customFormat="1">
      <c r="B1427" s="198"/>
      <c r="D1427" s="190" t="s">
        <v>532</v>
      </c>
      <c r="E1427" s="199" t="s">
        <v>1</v>
      </c>
      <c r="F1427" s="200" t="s">
        <v>6800</v>
      </c>
      <c r="H1427" s="199" t="s">
        <v>1</v>
      </c>
      <c r="I1427" s="201"/>
      <c r="L1427" s="198"/>
      <c r="M1427" s="202"/>
      <c r="N1427" s="203"/>
      <c r="O1427" s="203"/>
      <c r="P1427" s="203"/>
      <c r="Q1427" s="203"/>
      <c r="R1427" s="203"/>
      <c r="S1427" s="203"/>
      <c r="T1427" s="204"/>
      <c r="AT1427" s="199" t="s">
        <v>532</v>
      </c>
      <c r="AU1427" s="199" t="s">
        <v>89</v>
      </c>
      <c r="AV1427" s="14" t="s">
        <v>83</v>
      </c>
      <c r="AW1427" s="14" t="s">
        <v>30</v>
      </c>
      <c r="AX1427" s="14" t="s">
        <v>76</v>
      </c>
      <c r="AY1427" s="199" t="s">
        <v>524</v>
      </c>
    </row>
    <row r="1428" spans="2:51" s="14" customFormat="1">
      <c r="B1428" s="198"/>
      <c r="D1428" s="190" t="s">
        <v>532</v>
      </c>
      <c r="E1428" s="199" t="s">
        <v>1</v>
      </c>
      <c r="F1428" s="200" t="s">
        <v>1177</v>
      </c>
      <c r="H1428" s="199" t="s">
        <v>1</v>
      </c>
      <c r="I1428" s="201"/>
      <c r="L1428" s="198"/>
      <c r="M1428" s="202"/>
      <c r="N1428" s="203"/>
      <c r="O1428" s="203"/>
      <c r="P1428" s="203"/>
      <c r="Q1428" s="203"/>
      <c r="R1428" s="203"/>
      <c r="S1428" s="203"/>
      <c r="T1428" s="204"/>
      <c r="AT1428" s="199" t="s">
        <v>532</v>
      </c>
      <c r="AU1428" s="199" t="s">
        <v>89</v>
      </c>
      <c r="AV1428" s="14" t="s">
        <v>83</v>
      </c>
      <c r="AW1428" s="14" t="s">
        <v>30</v>
      </c>
      <c r="AX1428" s="14" t="s">
        <v>76</v>
      </c>
      <c r="AY1428" s="199" t="s">
        <v>524</v>
      </c>
    </row>
    <row r="1429" spans="2:51" s="13" customFormat="1">
      <c r="B1429" s="189"/>
      <c r="D1429" s="190" t="s">
        <v>532</v>
      </c>
      <c r="E1429" s="191" t="s">
        <v>1</v>
      </c>
      <c r="F1429" s="192" t="s">
        <v>7587</v>
      </c>
      <c r="H1429" s="193">
        <v>68.578000000000003</v>
      </c>
      <c r="I1429" s="194"/>
      <c r="L1429" s="189"/>
      <c r="M1429" s="195"/>
      <c r="N1429" s="196"/>
      <c r="O1429" s="196"/>
      <c r="P1429" s="196"/>
      <c r="Q1429" s="196"/>
      <c r="R1429" s="196"/>
      <c r="S1429" s="196"/>
      <c r="T1429" s="197"/>
      <c r="AT1429" s="191" t="s">
        <v>532</v>
      </c>
      <c r="AU1429" s="191" t="s">
        <v>89</v>
      </c>
      <c r="AV1429" s="13" t="s">
        <v>89</v>
      </c>
      <c r="AW1429" s="13" t="s">
        <v>30</v>
      </c>
      <c r="AX1429" s="13" t="s">
        <v>76</v>
      </c>
      <c r="AY1429" s="191" t="s">
        <v>524</v>
      </c>
    </row>
    <row r="1430" spans="2:51" s="13" customFormat="1">
      <c r="B1430" s="189"/>
      <c r="D1430" s="190" t="s">
        <v>532</v>
      </c>
      <c r="E1430" s="191" t="s">
        <v>1</v>
      </c>
      <c r="F1430" s="192" t="s">
        <v>6806</v>
      </c>
      <c r="H1430" s="193">
        <v>-3.431</v>
      </c>
      <c r="I1430" s="194"/>
      <c r="L1430" s="189"/>
      <c r="M1430" s="195"/>
      <c r="N1430" s="196"/>
      <c r="O1430" s="196"/>
      <c r="P1430" s="196"/>
      <c r="Q1430" s="196"/>
      <c r="R1430" s="196"/>
      <c r="S1430" s="196"/>
      <c r="T1430" s="197"/>
      <c r="AT1430" s="191" t="s">
        <v>532</v>
      </c>
      <c r="AU1430" s="191" t="s">
        <v>89</v>
      </c>
      <c r="AV1430" s="13" t="s">
        <v>89</v>
      </c>
      <c r="AW1430" s="13" t="s">
        <v>30</v>
      </c>
      <c r="AX1430" s="13" t="s">
        <v>76</v>
      </c>
      <c r="AY1430" s="191" t="s">
        <v>524</v>
      </c>
    </row>
    <row r="1431" spans="2:51" s="13" customFormat="1">
      <c r="B1431" s="189"/>
      <c r="D1431" s="190" t="s">
        <v>532</v>
      </c>
      <c r="E1431" s="191" t="s">
        <v>1</v>
      </c>
      <c r="F1431" s="192" t="s">
        <v>6807</v>
      </c>
      <c r="H1431" s="193">
        <v>3.137</v>
      </c>
      <c r="I1431" s="194"/>
      <c r="L1431" s="189"/>
      <c r="M1431" s="195"/>
      <c r="N1431" s="196"/>
      <c r="O1431" s="196"/>
      <c r="P1431" s="196"/>
      <c r="Q1431" s="196"/>
      <c r="R1431" s="196"/>
      <c r="S1431" s="196"/>
      <c r="T1431" s="197"/>
      <c r="AT1431" s="191" t="s">
        <v>532</v>
      </c>
      <c r="AU1431" s="191" t="s">
        <v>89</v>
      </c>
      <c r="AV1431" s="13" t="s">
        <v>89</v>
      </c>
      <c r="AW1431" s="13" t="s">
        <v>30</v>
      </c>
      <c r="AX1431" s="13" t="s">
        <v>76</v>
      </c>
      <c r="AY1431" s="191" t="s">
        <v>524</v>
      </c>
    </row>
    <row r="1432" spans="2:51" s="14" customFormat="1">
      <c r="B1432" s="198"/>
      <c r="D1432" s="190" t="s">
        <v>532</v>
      </c>
      <c r="E1432" s="199" t="s">
        <v>1</v>
      </c>
      <c r="F1432" s="200" t="s">
        <v>1205</v>
      </c>
      <c r="H1432" s="199" t="s">
        <v>1</v>
      </c>
      <c r="I1432" s="201"/>
      <c r="L1432" s="198"/>
      <c r="M1432" s="202"/>
      <c r="N1432" s="203"/>
      <c r="O1432" s="203"/>
      <c r="P1432" s="203"/>
      <c r="Q1432" s="203"/>
      <c r="R1432" s="203"/>
      <c r="S1432" s="203"/>
      <c r="T1432" s="204"/>
      <c r="AT1432" s="199" t="s">
        <v>532</v>
      </c>
      <c r="AU1432" s="199" t="s">
        <v>89</v>
      </c>
      <c r="AV1432" s="14" t="s">
        <v>83</v>
      </c>
      <c r="AW1432" s="14" t="s">
        <v>30</v>
      </c>
      <c r="AX1432" s="14" t="s">
        <v>76</v>
      </c>
      <c r="AY1432" s="199" t="s">
        <v>524</v>
      </c>
    </row>
    <row r="1433" spans="2:51" s="13" customFormat="1">
      <c r="B1433" s="189"/>
      <c r="D1433" s="190" t="s">
        <v>532</v>
      </c>
      <c r="E1433" s="191" t="s">
        <v>1</v>
      </c>
      <c r="F1433" s="192" t="s">
        <v>7588</v>
      </c>
      <c r="H1433" s="193">
        <v>11.52</v>
      </c>
      <c r="I1433" s="194"/>
      <c r="L1433" s="189"/>
      <c r="M1433" s="195"/>
      <c r="N1433" s="196"/>
      <c r="O1433" s="196"/>
      <c r="P1433" s="196"/>
      <c r="Q1433" s="196"/>
      <c r="R1433" s="196"/>
      <c r="S1433" s="196"/>
      <c r="T1433" s="197"/>
      <c r="AT1433" s="191" t="s">
        <v>532</v>
      </c>
      <c r="AU1433" s="191" t="s">
        <v>89</v>
      </c>
      <c r="AV1433" s="13" t="s">
        <v>89</v>
      </c>
      <c r="AW1433" s="13" t="s">
        <v>30</v>
      </c>
      <c r="AX1433" s="13" t="s">
        <v>76</v>
      </c>
      <c r="AY1433" s="191" t="s">
        <v>524</v>
      </c>
    </row>
    <row r="1434" spans="2:51" s="15" customFormat="1">
      <c r="B1434" s="205"/>
      <c r="D1434" s="190" t="s">
        <v>532</v>
      </c>
      <c r="E1434" s="206" t="s">
        <v>1</v>
      </c>
      <c r="F1434" s="207" t="s">
        <v>589</v>
      </c>
      <c r="H1434" s="208">
        <v>79.804000000000002</v>
      </c>
      <c r="I1434" s="209"/>
      <c r="L1434" s="205"/>
      <c r="M1434" s="210"/>
      <c r="N1434" s="211"/>
      <c r="O1434" s="211"/>
      <c r="P1434" s="211"/>
      <c r="Q1434" s="211"/>
      <c r="R1434" s="211"/>
      <c r="S1434" s="211"/>
      <c r="T1434" s="212"/>
      <c r="AT1434" s="206" t="s">
        <v>532</v>
      </c>
      <c r="AU1434" s="206" t="s">
        <v>89</v>
      </c>
      <c r="AV1434" s="15" t="s">
        <v>537</v>
      </c>
      <c r="AW1434" s="15" t="s">
        <v>30</v>
      </c>
      <c r="AX1434" s="15" t="s">
        <v>76</v>
      </c>
      <c r="AY1434" s="206" t="s">
        <v>524</v>
      </c>
    </row>
    <row r="1435" spans="2:51" s="14" customFormat="1">
      <c r="B1435" s="198"/>
      <c r="D1435" s="190" t="s">
        <v>532</v>
      </c>
      <c r="E1435" s="199" t="s">
        <v>1</v>
      </c>
      <c r="F1435" s="200" t="s">
        <v>1034</v>
      </c>
      <c r="H1435" s="199" t="s">
        <v>1</v>
      </c>
      <c r="I1435" s="201"/>
      <c r="L1435" s="198"/>
      <c r="M1435" s="202"/>
      <c r="N1435" s="203"/>
      <c r="O1435" s="203"/>
      <c r="P1435" s="203"/>
      <c r="Q1435" s="203"/>
      <c r="R1435" s="203"/>
      <c r="S1435" s="203"/>
      <c r="T1435" s="204"/>
      <c r="AT1435" s="199" t="s">
        <v>532</v>
      </c>
      <c r="AU1435" s="199" t="s">
        <v>89</v>
      </c>
      <c r="AV1435" s="14" t="s">
        <v>83</v>
      </c>
      <c r="AW1435" s="14" t="s">
        <v>30</v>
      </c>
      <c r="AX1435" s="14" t="s">
        <v>76</v>
      </c>
      <c r="AY1435" s="199" t="s">
        <v>524</v>
      </c>
    </row>
    <row r="1436" spans="2:51" s="14" customFormat="1">
      <c r="B1436" s="198"/>
      <c r="D1436" s="190" t="s">
        <v>532</v>
      </c>
      <c r="E1436" s="199" t="s">
        <v>1</v>
      </c>
      <c r="F1436" s="200" t="s">
        <v>6809</v>
      </c>
      <c r="H1436" s="199" t="s">
        <v>1</v>
      </c>
      <c r="I1436" s="201"/>
      <c r="L1436" s="198"/>
      <c r="M1436" s="202"/>
      <c r="N1436" s="203"/>
      <c r="O1436" s="203"/>
      <c r="P1436" s="203"/>
      <c r="Q1436" s="203"/>
      <c r="R1436" s="203"/>
      <c r="S1436" s="203"/>
      <c r="T1436" s="204"/>
      <c r="AT1436" s="199" t="s">
        <v>532</v>
      </c>
      <c r="AU1436" s="199" t="s">
        <v>89</v>
      </c>
      <c r="AV1436" s="14" t="s">
        <v>83</v>
      </c>
      <c r="AW1436" s="14" t="s">
        <v>30</v>
      </c>
      <c r="AX1436" s="14" t="s">
        <v>76</v>
      </c>
      <c r="AY1436" s="199" t="s">
        <v>524</v>
      </c>
    </row>
    <row r="1437" spans="2:51" s="14" customFormat="1">
      <c r="B1437" s="198"/>
      <c r="D1437" s="190" t="s">
        <v>532</v>
      </c>
      <c r="E1437" s="199" t="s">
        <v>1</v>
      </c>
      <c r="F1437" s="200" t="s">
        <v>1226</v>
      </c>
      <c r="H1437" s="199" t="s">
        <v>1</v>
      </c>
      <c r="I1437" s="201"/>
      <c r="L1437" s="198"/>
      <c r="M1437" s="202"/>
      <c r="N1437" s="203"/>
      <c r="O1437" s="203"/>
      <c r="P1437" s="203"/>
      <c r="Q1437" s="203"/>
      <c r="R1437" s="203"/>
      <c r="S1437" s="203"/>
      <c r="T1437" s="204"/>
      <c r="AT1437" s="199" t="s">
        <v>532</v>
      </c>
      <c r="AU1437" s="199" t="s">
        <v>89</v>
      </c>
      <c r="AV1437" s="14" t="s">
        <v>83</v>
      </c>
      <c r="AW1437" s="14" t="s">
        <v>30</v>
      </c>
      <c r="AX1437" s="14" t="s">
        <v>76</v>
      </c>
      <c r="AY1437" s="199" t="s">
        <v>524</v>
      </c>
    </row>
    <row r="1438" spans="2:51" s="13" customFormat="1">
      <c r="B1438" s="189"/>
      <c r="D1438" s="190" t="s">
        <v>532</v>
      </c>
      <c r="E1438" s="191" t="s">
        <v>1</v>
      </c>
      <c r="F1438" s="192" t="s">
        <v>7589</v>
      </c>
      <c r="H1438" s="193">
        <v>46.472000000000001</v>
      </c>
      <c r="I1438" s="194"/>
      <c r="L1438" s="189"/>
      <c r="M1438" s="195"/>
      <c r="N1438" s="196"/>
      <c r="O1438" s="196"/>
      <c r="P1438" s="196"/>
      <c r="Q1438" s="196"/>
      <c r="R1438" s="196"/>
      <c r="S1438" s="196"/>
      <c r="T1438" s="197"/>
      <c r="AT1438" s="191" t="s">
        <v>532</v>
      </c>
      <c r="AU1438" s="191" t="s">
        <v>89</v>
      </c>
      <c r="AV1438" s="13" t="s">
        <v>89</v>
      </c>
      <c r="AW1438" s="13" t="s">
        <v>30</v>
      </c>
      <c r="AX1438" s="13" t="s">
        <v>76</v>
      </c>
      <c r="AY1438" s="191" t="s">
        <v>524</v>
      </c>
    </row>
    <row r="1439" spans="2:51" s="13" customFormat="1">
      <c r="B1439" s="189"/>
      <c r="D1439" s="190" t="s">
        <v>532</v>
      </c>
      <c r="E1439" s="191" t="s">
        <v>1</v>
      </c>
      <c r="F1439" s="192" t="s">
        <v>6811</v>
      </c>
      <c r="H1439" s="193">
        <v>-12.303000000000001</v>
      </c>
      <c r="I1439" s="194"/>
      <c r="L1439" s="189"/>
      <c r="M1439" s="195"/>
      <c r="N1439" s="196"/>
      <c r="O1439" s="196"/>
      <c r="P1439" s="196"/>
      <c r="Q1439" s="196"/>
      <c r="R1439" s="196"/>
      <c r="S1439" s="196"/>
      <c r="T1439" s="197"/>
      <c r="AT1439" s="191" t="s">
        <v>532</v>
      </c>
      <c r="AU1439" s="191" t="s">
        <v>89</v>
      </c>
      <c r="AV1439" s="13" t="s">
        <v>89</v>
      </c>
      <c r="AW1439" s="13" t="s">
        <v>30</v>
      </c>
      <c r="AX1439" s="13" t="s">
        <v>76</v>
      </c>
      <c r="AY1439" s="191" t="s">
        <v>524</v>
      </c>
    </row>
    <row r="1440" spans="2:51" s="14" customFormat="1">
      <c r="B1440" s="198"/>
      <c r="D1440" s="190" t="s">
        <v>532</v>
      </c>
      <c r="E1440" s="199" t="s">
        <v>1</v>
      </c>
      <c r="F1440" s="200" t="s">
        <v>1226</v>
      </c>
      <c r="H1440" s="199" t="s">
        <v>1</v>
      </c>
      <c r="I1440" s="201"/>
      <c r="L1440" s="198"/>
      <c r="M1440" s="202"/>
      <c r="N1440" s="203"/>
      <c r="O1440" s="203"/>
      <c r="P1440" s="203"/>
      <c r="Q1440" s="203"/>
      <c r="R1440" s="203"/>
      <c r="S1440" s="203"/>
      <c r="T1440" s="204"/>
      <c r="AT1440" s="199" t="s">
        <v>532</v>
      </c>
      <c r="AU1440" s="199" t="s">
        <v>89</v>
      </c>
      <c r="AV1440" s="14" t="s">
        <v>83</v>
      </c>
      <c r="AW1440" s="14" t="s">
        <v>30</v>
      </c>
      <c r="AX1440" s="14" t="s">
        <v>76</v>
      </c>
      <c r="AY1440" s="199" t="s">
        <v>524</v>
      </c>
    </row>
    <row r="1441" spans="2:51" s="13" customFormat="1">
      <c r="B1441" s="189"/>
      <c r="D1441" s="190" t="s">
        <v>532</v>
      </c>
      <c r="E1441" s="191" t="s">
        <v>1</v>
      </c>
      <c r="F1441" s="192" t="s">
        <v>6812</v>
      </c>
      <c r="H1441" s="193">
        <v>1.3240000000000001</v>
      </c>
      <c r="I1441" s="194"/>
      <c r="L1441" s="189"/>
      <c r="M1441" s="195"/>
      <c r="N1441" s="196"/>
      <c r="O1441" s="196"/>
      <c r="P1441" s="196"/>
      <c r="Q1441" s="196"/>
      <c r="R1441" s="196"/>
      <c r="S1441" s="196"/>
      <c r="T1441" s="197"/>
      <c r="AT1441" s="191" t="s">
        <v>532</v>
      </c>
      <c r="AU1441" s="191" t="s">
        <v>89</v>
      </c>
      <c r="AV1441" s="13" t="s">
        <v>89</v>
      </c>
      <c r="AW1441" s="13" t="s">
        <v>30</v>
      </c>
      <c r="AX1441" s="13" t="s">
        <v>76</v>
      </c>
      <c r="AY1441" s="191" t="s">
        <v>524</v>
      </c>
    </row>
    <row r="1442" spans="2:51" s="14" customFormat="1">
      <c r="B1442" s="198"/>
      <c r="D1442" s="190" t="s">
        <v>532</v>
      </c>
      <c r="E1442" s="199" t="s">
        <v>1</v>
      </c>
      <c r="F1442" s="200" t="s">
        <v>1212</v>
      </c>
      <c r="H1442" s="199" t="s">
        <v>1</v>
      </c>
      <c r="I1442" s="201"/>
      <c r="L1442" s="198"/>
      <c r="M1442" s="202"/>
      <c r="N1442" s="203"/>
      <c r="O1442" s="203"/>
      <c r="P1442" s="203"/>
      <c r="Q1442" s="203"/>
      <c r="R1442" s="203"/>
      <c r="S1442" s="203"/>
      <c r="T1442" s="204"/>
      <c r="AT1442" s="199" t="s">
        <v>532</v>
      </c>
      <c r="AU1442" s="199" t="s">
        <v>89</v>
      </c>
      <c r="AV1442" s="14" t="s">
        <v>83</v>
      </c>
      <c r="AW1442" s="14" t="s">
        <v>30</v>
      </c>
      <c r="AX1442" s="14" t="s">
        <v>76</v>
      </c>
      <c r="AY1442" s="199" t="s">
        <v>524</v>
      </c>
    </row>
    <row r="1443" spans="2:51" s="13" customFormat="1">
      <c r="B1443" s="189"/>
      <c r="D1443" s="190" t="s">
        <v>532</v>
      </c>
      <c r="E1443" s="191" t="s">
        <v>1</v>
      </c>
      <c r="F1443" s="192" t="s">
        <v>6813</v>
      </c>
      <c r="H1443" s="193">
        <v>0.30599999999999999</v>
      </c>
      <c r="I1443" s="194"/>
      <c r="L1443" s="189"/>
      <c r="M1443" s="195"/>
      <c r="N1443" s="196"/>
      <c r="O1443" s="196"/>
      <c r="P1443" s="196"/>
      <c r="Q1443" s="196"/>
      <c r="R1443" s="196"/>
      <c r="S1443" s="196"/>
      <c r="T1443" s="197"/>
      <c r="AT1443" s="191" t="s">
        <v>532</v>
      </c>
      <c r="AU1443" s="191" t="s">
        <v>89</v>
      </c>
      <c r="AV1443" s="13" t="s">
        <v>89</v>
      </c>
      <c r="AW1443" s="13" t="s">
        <v>30</v>
      </c>
      <c r="AX1443" s="13" t="s">
        <v>76</v>
      </c>
      <c r="AY1443" s="191" t="s">
        <v>524</v>
      </c>
    </row>
    <row r="1444" spans="2:51" s="14" customFormat="1">
      <c r="B1444" s="198"/>
      <c r="D1444" s="190" t="s">
        <v>532</v>
      </c>
      <c r="E1444" s="199" t="s">
        <v>1</v>
      </c>
      <c r="F1444" s="200" t="s">
        <v>6814</v>
      </c>
      <c r="H1444" s="199" t="s">
        <v>1</v>
      </c>
      <c r="I1444" s="201"/>
      <c r="L1444" s="198"/>
      <c r="M1444" s="202"/>
      <c r="N1444" s="203"/>
      <c r="O1444" s="203"/>
      <c r="P1444" s="203"/>
      <c r="Q1444" s="203"/>
      <c r="R1444" s="203"/>
      <c r="S1444" s="203"/>
      <c r="T1444" s="204"/>
      <c r="AT1444" s="199" t="s">
        <v>532</v>
      </c>
      <c r="AU1444" s="199" t="s">
        <v>89</v>
      </c>
      <c r="AV1444" s="14" t="s">
        <v>83</v>
      </c>
      <c r="AW1444" s="14" t="s">
        <v>30</v>
      </c>
      <c r="AX1444" s="14" t="s">
        <v>76</v>
      </c>
      <c r="AY1444" s="199" t="s">
        <v>524</v>
      </c>
    </row>
    <row r="1445" spans="2:51" s="14" customFormat="1">
      <c r="B1445" s="198"/>
      <c r="D1445" s="190" t="s">
        <v>532</v>
      </c>
      <c r="E1445" s="199" t="s">
        <v>1</v>
      </c>
      <c r="F1445" s="200" t="s">
        <v>1226</v>
      </c>
      <c r="H1445" s="199" t="s">
        <v>1</v>
      </c>
      <c r="I1445" s="201"/>
      <c r="L1445" s="198"/>
      <c r="M1445" s="202"/>
      <c r="N1445" s="203"/>
      <c r="O1445" s="203"/>
      <c r="P1445" s="203"/>
      <c r="Q1445" s="203"/>
      <c r="R1445" s="203"/>
      <c r="S1445" s="203"/>
      <c r="T1445" s="204"/>
      <c r="AT1445" s="199" t="s">
        <v>532</v>
      </c>
      <c r="AU1445" s="199" t="s">
        <v>89</v>
      </c>
      <c r="AV1445" s="14" t="s">
        <v>83</v>
      </c>
      <c r="AW1445" s="14" t="s">
        <v>30</v>
      </c>
      <c r="AX1445" s="14" t="s">
        <v>76</v>
      </c>
      <c r="AY1445" s="199" t="s">
        <v>524</v>
      </c>
    </row>
    <row r="1446" spans="2:51" s="13" customFormat="1">
      <c r="B1446" s="189"/>
      <c r="D1446" s="190" t="s">
        <v>532</v>
      </c>
      <c r="E1446" s="191" t="s">
        <v>1</v>
      </c>
      <c r="F1446" s="192" t="s">
        <v>7590</v>
      </c>
      <c r="H1446" s="193">
        <v>45.677</v>
      </c>
      <c r="I1446" s="194"/>
      <c r="L1446" s="189"/>
      <c r="M1446" s="195"/>
      <c r="N1446" s="196"/>
      <c r="O1446" s="196"/>
      <c r="P1446" s="196"/>
      <c r="Q1446" s="196"/>
      <c r="R1446" s="196"/>
      <c r="S1446" s="196"/>
      <c r="T1446" s="197"/>
      <c r="AT1446" s="191" t="s">
        <v>532</v>
      </c>
      <c r="AU1446" s="191" t="s">
        <v>89</v>
      </c>
      <c r="AV1446" s="13" t="s">
        <v>89</v>
      </c>
      <c r="AW1446" s="13" t="s">
        <v>30</v>
      </c>
      <c r="AX1446" s="13" t="s">
        <v>76</v>
      </c>
      <c r="AY1446" s="191" t="s">
        <v>524</v>
      </c>
    </row>
    <row r="1447" spans="2:51" s="13" customFormat="1">
      <c r="B1447" s="189"/>
      <c r="D1447" s="190" t="s">
        <v>532</v>
      </c>
      <c r="E1447" s="191" t="s">
        <v>1</v>
      </c>
      <c r="F1447" s="192" t="s">
        <v>6816</v>
      </c>
      <c r="H1447" s="193">
        <v>-7.0149999999999997</v>
      </c>
      <c r="I1447" s="194"/>
      <c r="L1447" s="189"/>
      <c r="M1447" s="195"/>
      <c r="N1447" s="196"/>
      <c r="O1447" s="196"/>
      <c r="P1447" s="196"/>
      <c r="Q1447" s="196"/>
      <c r="R1447" s="196"/>
      <c r="S1447" s="196"/>
      <c r="T1447" s="197"/>
      <c r="AT1447" s="191" t="s">
        <v>532</v>
      </c>
      <c r="AU1447" s="191" t="s">
        <v>89</v>
      </c>
      <c r="AV1447" s="13" t="s">
        <v>89</v>
      </c>
      <c r="AW1447" s="13" t="s">
        <v>30</v>
      </c>
      <c r="AX1447" s="13" t="s">
        <v>76</v>
      </c>
      <c r="AY1447" s="191" t="s">
        <v>524</v>
      </c>
    </row>
    <row r="1448" spans="2:51" s="13" customFormat="1">
      <c r="B1448" s="189"/>
      <c r="D1448" s="190" t="s">
        <v>532</v>
      </c>
      <c r="E1448" s="191" t="s">
        <v>1</v>
      </c>
      <c r="F1448" s="192" t="s">
        <v>6817</v>
      </c>
      <c r="H1448" s="193">
        <v>0.49</v>
      </c>
      <c r="I1448" s="194"/>
      <c r="L1448" s="189"/>
      <c r="M1448" s="195"/>
      <c r="N1448" s="196"/>
      <c r="O1448" s="196"/>
      <c r="P1448" s="196"/>
      <c r="Q1448" s="196"/>
      <c r="R1448" s="196"/>
      <c r="S1448" s="196"/>
      <c r="T1448" s="197"/>
      <c r="AT1448" s="191" t="s">
        <v>532</v>
      </c>
      <c r="AU1448" s="191" t="s">
        <v>89</v>
      </c>
      <c r="AV1448" s="13" t="s">
        <v>89</v>
      </c>
      <c r="AW1448" s="13" t="s">
        <v>30</v>
      </c>
      <c r="AX1448" s="13" t="s">
        <v>76</v>
      </c>
      <c r="AY1448" s="191" t="s">
        <v>524</v>
      </c>
    </row>
    <row r="1449" spans="2:51" s="14" customFormat="1">
      <c r="B1449" s="198"/>
      <c r="D1449" s="190" t="s">
        <v>532</v>
      </c>
      <c r="E1449" s="199" t="s">
        <v>1</v>
      </c>
      <c r="F1449" s="200" t="s">
        <v>1212</v>
      </c>
      <c r="H1449" s="199" t="s">
        <v>1</v>
      </c>
      <c r="I1449" s="201"/>
      <c r="L1449" s="198"/>
      <c r="M1449" s="202"/>
      <c r="N1449" s="203"/>
      <c r="O1449" s="203"/>
      <c r="P1449" s="203"/>
      <c r="Q1449" s="203"/>
      <c r="R1449" s="203"/>
      <c r="S1449" s="203"/>
      <c r="T1449" s="204"/>
      <c r="AT1449" s="199" t="s">
        <v>532</v>
      </c>
      <c r="AU1449" s="199" t="s">
        <v>89</v>
      </c>
      <c r="AV1449" s="14" t="s">
        <v>83</v>
      </c>
      <c r="AW1449" s="14" t="s">
        <v>30</v>
      </c>
      <c r="AX1449" s="14" t="s">
        <v>76</v>
      </c>
      <c r="AY1449" s="199" t="s">
        <v>524</v>
      </c>
    </row>
    <row r="1450" spans="2:51" s="13" customFormat="1">
      <c r="B1450" s="189"/>
      <c r="D1450" s="190" t="s">
        <v>532</v>
      </c>
      <c r="E1450" s="191" t="s">
        <v>1</v>
      </c>
      <c r="F1450" s="192" t="s">
        <v>6818</v>
      </c>
      <c r="H1450" s="193">
        <v>0.61199999999999999</v>
      </c>
      <c r="I1450" s="194"/>
      <c r="L1450" s="189"/>
      <c r="M1450" s="195"/>
      <c r="N1450" s="196"/>
      <c r="O1450" s="196"/>
      <c r="P1450" s="196"/>
      <c r="Q1450" s="196"/>
      <c r="R1450" s="196"/>
      <c r="S1450" s="196"/>
      <c r="T1450" s="197"/>
      <c r="AT1450" s="191" t="s">
        <v>532</v>
      </c>
      <c r="AU1450" s="191" t="s">
        <v>89</v>
      </c>
      <c r="AV1450" s="13" t="s">
        <v>89</v>
      </c>
      <c r="AW1450" s="13" t="s">
        <v>30</v>
      </c>
      <c r="AX1450" s="13" t="s">
        <v>76</v>
      </c>
      <c r="AY1450" s="191" t="s">
        <v>524</v>
      </c>
    </row>
    <row r="1451" spans="2:51" s="14" customFormat="1">
      <c r="B1451" s="198"/>
      <c r="D1451" s="190" t="s">
        <v>532</v>
      </c>
      <c r="E1451" s="199" t="s">
        <v>1</v>
      </c>
      <c r="F1451" s="200" t="s">
        <v>6819</v>
      </c>
      <c r="H1451" s="199" t="s">
        <v>1</v>
      </c>
      <c r="I1451" s="201"/>
      <c r="L1451" s="198"/>
      <c r="M1451" s="202"/>
      <c r="N1451" s="203"/>
      <c r="O1451" s="203"/>
      <c r="P1451" s="203"/>
      <c r="Q1451" s="203"/>
      <c r="R1451" s="203"/>
      <c r="S1451" s="203"/>
      <c r="T1451" s="204"/>
      <c r="AT1451" s="199" t="s">
        <v>532</v>
      </c>
      <c r="AU1451" s="199" t="s">
        <v>89</v>
      </c>
      <c r="AV1451" s="14" t="s">
        <v>83</v>
      </c>
      <c r="AW1451" s="14" t="s">
        <v>30</v>
      </c>
      <c r="AX1451" s="14" t="s">
        <v>76</v>
      </c>
      <c r="AY1451" s="199" t="s">
        <v>524</v>
      </c>
    </row>
    <row r="1452" spans="2:51" s="14" customFormat="1">
      <c r="B1452" s="198"/>
      <c r="D1452" s="190" t="s">
        <v>532</v>
      </c>
      <c r="E1452" s="199" t="s">
        <v>1</v>
      </c>
      <c r="F1452" s="200" t="s">
        <v>1226</v>
      </c>
      <c r="H1452" s="199" t="s">
        <v>1</v>
      </c>
      <c r="I1452" s="201"/>
      <c r="L1452" s="198"/>
      <c r="M1452" s="202"/>
      <c r="N1452" s="203"/>
      <c r="O1452" s="203"/>
      <c r="P1452" s="203"/>
      <c r="Q1452" s="203"/>
      <c r="R1452" s="203"/>
      <c r="S1452" s="203"/>
      <c r="T1452" s="204"/>
      <c r="AT1452" s="199" t="s">
        <v>532</v>
      </c>
      <c r="AU1452" s="199" t="s">
        <v>89</v>
      </c>
      <c r="AV1452" s="14" t="s">
        <v>83</v>
      </c>
      <c r="AW1452" s="14" t="s">
        <v>30</v>
      </c>
      <c r="AX1452" s="14" t="s">
        <v>76</v>
      </c>
      <c r="AY1452" s="199" t="s">
        <v>524</v>
      </c>
    </row>
    <row r="1453" spans="2:51" s="13" customFormat="1">
      <c r="B1453" s="189"/>
      <c r="D1453" s="190" t="s">
        <v>532</v>
      </c>
      <c r="E1453" s="191" t="s">
        <v>1</v>
      </c>
      <c r="F1453" s="192" t="s">
        <v>7591</v>
      </c>
      <c r="H1453" s="193">
        <v>46.997</v>
      </c>
      <c r="I1453" s="194"/>
      <c r="L1453" s="189"/>
      <c r="M1453" s="195"/>
      <c r="N1453" s="196"/>
      <c r="O1453" s="196"/>
      <c r="P1453" s="196"/>
      <c r="Q1453" s="196"/>
      <c r="R1453" s="196"/>
      <c r="S1453" s="196"/>
      <c r="T1453" s="197"/>
      <c r="AT1453" s="191" t="s">
        <v>532</v>
      </c>
      <c r="AU1453" s="191" t="s">
        <v>89</v>
      </c>
      <c r="AV1453" s="13" t="s">
        <v>89</v>
      </c>
      <c r="AW1453" s="13" t="s">
        <v>30</v>
      </c>
      <c r="AX1453" s="13" t="s">
        <v>76</v>
      </c>
      <c r="AY1453" s="191" t="s">
        <v>524</v>
      </c>
    </row>
    <row r="1454" spans="2:51" s="13" customFormat="1">
      <c r="B1454" s="189"/>
      <c r="D1454" s="190" t="s">
        <v>532</v>
      </c>
      <c r="E1454" s="191" t="s">
        <v>1</v>
      </c>
      <c r="F1454" s="192" t="s">
        <v>6821</v>
      </c>
      <c r="H1454" s="193">
        <v>-11.214</v>
      </c>
      <c r="I1454" s="194"/>
      <c r="L1454" s="189"/>
      <c r="M1454" s="195"/>
      <c r="N1454" s="196"/>
      <c r="O1454" s="196"/>
      <c r="P1454" s="196"/>
      <c r="Q1454" s="196"/>
      <c r="R1454" s="196"/>
      <c r="S1454" s="196"/>
      <c r="T1454" s="197"/>
      <c r="AT1454" s="191" t="s">
        <v>532</v>
      </c>
      <c r="AU1454" s="191" t="s">
        <v>89</v>
      </c>
      <c r="AV1454" s="13" t="s">
        <v>89</v>
      </c>
      <c r="AW1454" s="13" t="s">
        <v>30</v>
      </c>
      <c r="AX1454" s="13" t="s">
        <v>76</v>
      </c>
      <c r="AY1454" s="191" t="s">
        <v>524</v>
      </c>
    </row>
    <row r="1455" spans="2:51" s="13" customFormat="1">
      <c r="B1455" s="189"/>
      <c r="D1455" s="190" t="s">
        <v>532</v>
      </c>
      <c r="E1455" s="191" t="s">
        <v>1</v>
      </c>
      <c r="F1455" s="192" t="s">
        <v>6822</v>
      </c>
      <c r="H1455" s="193">
        <v>0.75700000000000001</v>
      </c>
      <c r="I1455" s="194"/>
      <c r="L1455" s="189"/>
      <c r="M1455" s="195"/>
      <c r="N1455" s="196"/>
      <c r="O1455" s="196"/>
      <c r="P1455" s="196"/>
      <c r="Q1455" s="196"/>
      <c r="R1455" s="196"/>
      <c r="S1455" s="196"/>
      <c r="T1455" s="197"/>
      <c r="AT1455" s="191" t="s">
        <v>532</v>
      </c>
      <c r="AU1455" s="191" t="s">
        <v>89</v>
      </c>
      <c r="AV1455" s="13" t="s">
        <v>89</v>
      </c>
      <c r="AW1455" s="13" t="s">
        <v>30</v>
      </c>
      <c r="AX1455" s="13" t="s">
        <v>76</v>
      </c>
      <c r="AY1455" s="191" t="s">
        <v>524</v>
      </c>
    </row>
    <row r="1456" spans="2:51" s="14" customFormat="1">
      <c r="B1456" s="198"/>
      <c r="D1456" s="190" t="s">
        <v>532</v>
      </c>
      <c r="E1456" s="199" t="s">
        <v>1</v>
      </c>
      <c r="F1456" s="200" t="s">
        <v>1212</v>
      </c>
      <c r="H1456" s="199" t="s">
        <v>1</v>
      </c>
      <c r="I1456" s="201"/>
      <c r="L1456" s="198"/>
      <c r="M1456" s="202"/>
      <c r="N1456" s="203"/>
      <c r="O1456" s="203"/>
      <c r="P1456" s="203"/>
      <c r="Q1456" s="203"/>
      <c r="R1456" s="203"/>
      <c r="S1456" s="203"/>
      <c r="T1456" s="204"/>
      <c r="AT1456" s="199" t="s">
        <v>532</v>
      </c>
      <c r="AU1456" s="199" t="s">
        <v>89</v>
      </c>
      <c r="AV1456" s="14" t="s">
        <v>83</v>
      </c>
      <c r="AW1456" s="14" t="s">
        <v>30</v>
      </c>
      <c r="AX1456" s="14" t="s">
        <v>76</v>
      </c>
      <c r="AY1456" s="199" t="s">
        <v>524</v>
      </c>
    </row>
    <row r="1457" spans="2:51" s="13" customFormat="1">
      <c r="B1457" s="189"/>
      <c r="D1457" s="190" t="s">
        <v>532</v>
      </c>
      <c r="E1457" s="191" t="s">
        <v>1</v>
      </c>
      <c r="F1457" s="192" t="s">
        <v>6818</v>
      </c>
      <c r="H1457" s="193">
        <v>0.61199999999999999</v>
      </c>
      <c r="I1457" s="194"/>
      <c r="L1457" s="189"/>
      <c r="M1457" s="195"/>
      <c r="N1457" s="196"/>
      <c r="O1457" s="196"/>
      <c r="P1457" s="196"/>
      <c r="Q1457" s="196"/>
      <c r="R1457" s="196"/>
      <c r="S1457" s="196"/>
      <c r="T1457" s="197"/>
      <c r="AT1457" s="191" t="s">
        <v>532</v>
      </c>
      <c r="AU1457" s="191" t="s">
        <v>89</v>
      </c>
      <c r="AV1457" s="13" t="s">
        <v>89</v>
      </c>
      <c r="AW1457" s="13" t="s">
        <v>30</v>
      </c>
      <c r="AX1457" s="13" t="s">
        <v>76</v>
      </c>
      <c r="AY1457" s="191" t="s">
        <v>524</v>
      </c>
    </row>
    <row r="1458" spans="2:51" s="14" customFormat="1">
      <c r="B1458" s="198"/>
      <c r="D1458" s="190" t="s">
        <v>532</v>
      </c>
      <c r="E1458" s="199" t="s">
        <v>1</v>
      </c>
      <c r="F1458" s="200" t="s">
        <v>6823</v>
      </c>
      <c r="H1458" s="199" t="s">
        <v>1</v>
      </c>
      <c r="I1458" s="201"/>
      <c r="L1458" s="198"/>
      <c r="M1458" s="202"/>
      <c r="N1458" s="203"/>
      <c r="O1458" s="203"/>
      <c r="P1458" s="203"/>
      <c r="Q1458" s="203"/>
      <c r="R1458" s="203"/>
      <c r="S1458" s="203"/>
      <c r="T1458" s="204"/>
      <c r="AT1458" s="199" t="s">
        <v>532</v>
      </c>
      <c r="AU1458" s="199" t="s">
        <v>89</v>
      </c>
      <c r="AV1458" s="14" t="s">
        <v>83</v>
      </c>
      <c r="AW1458" s="14" t="s">
        <v>30</v>
      </c>
      <c r="AX1458" s="14" t="s">
        <v>76</v>
      </c>
      <c r="AY1458" s="199" t="s">
        <v>524</v>
      </c>
    </row>
    <row r="1459" spans="2:51" s="14" customFormat="1">
      <c r="B1459" s="198"/>
      <c r="D1459" s="190" t="s">
        <v>532</v>
      </c>
      <c r="E1459" s="199" t="s">
        <v>1</v>
      </c>
      <c r="F1459" s="200" t="s">
        <v>1212</v>
      </c>
      <c r="H1459" s="199" t="s">
        <v>1</v>
      </c>
      <c r="I1459" s="201"/>
      <c r="L1459" s="198"/>
      <c r="M1459" s="202"/>
      <c r="N1459" s="203"/>
      <c r="O1459" s="203"/>
      <c r="P1459" s="203"/>
      <c r="Q1459" s="203"/>
      <c r="R1459" s="203"/>
      <c r="S1459" s="203"/>
      <c r="T1459" s="204"/>
      <c r="AT1459" s="199" t="s">
        <v>532</v>
      </c>
      <c r="AU1459" s="199" t="s">
        <v>89</v>
      </c>
      <c r="AV1459" s="14" t="s">
        <v>83</v>
      </c>
      <c r="AW1459" s="14" t="s">
        <v>30</v>
      </c>
      <c r="AX1459" s="14" t="s">
        <v>76</v>
      </c>
      <c r="AY1459" s="199" t="s">
        <v>524</v>
      </c>
    </row>
    <row r="1460" spans="2:51" s="13" customFormat="1">
      <c r="B1460" s="189"/>
      <c r="D1460" s="190" t="s">
        <v>532</v>
      </c>
      <c r="E1460" s="191" t="s">
        <v>1</v>
      </c>
      <c r="F1460" s="192" t="s">
        <v>7592</v>
      </c>
      <c r="H1460" s="193">
        <v>13.021000000000001</v>
      </c>
      <c r="I1460" s="194"/>
      <c r="L1460" s="189"/>
      <c r="M1460" s="195"/>
      <c r="N1460" s="196"/>
      <c r="O1460" s="196"/>
      <c r="P1460" s="196"/>
      <c r="Q1460" s="196"/>
      <c r="R1460" s="196"/>
      <c r="S1460" s="196"/>
      <c r="T1460" s="197"/>
      <c r="AT1460" s="191" t="s">
        <v>532</v>
      </c>
      <c r="AU1460" s="191" t="s">
        <v>89</v>
      </c>
      <c r="AV1460" s="13" t="s">
        <v>89</v>
      </c>
      <c r="AW1460" s="13" t="s">
        <v>30</v>
      </c>
      <c r="AX1460" s="13" t="s">
        <v>76</v>
      </c>
      <c r="AY1460" s="191" t="s">
        <v>524</v>
      </c>
    </row>
    <row r="1461" spans="2:51" s="14" customFormat="1">
      <c r="B1461" s="198"/>
      <c r="D1461" s="190" t="s">
        <v>532</v>
      </c>
      <c r="E1461" s="199" t="s">
        <v>1</v>
      </c>
      <c r="F1461" s="200" t="s">
        <v>1226</v>
      </c>
      <c r="H1461" s="199" t="s">
        <v>1</v>
      </c>
      <c r="I1461" s="201"/>
      <c r="L1461" s="198"/>
      <c r="M1461" s="202"/>
      <c r="N1461" s="203"/>
      <c r="O1461" s="203"/>
      <c r="P1461" s="203"/>
      <c r="Q1461" s="203"/>
      <c r="R1461" s="203"/>
      <c r="S1461" s="203"/>
      <c r="T1461" s="204"/>
      <c r="AT1461" s="199" t="s">
        <v>532</v>
      </c>
      <c r="AU1461" s="199" t="s">
        <v>89</v>
      </c>
      <c r="AV1461" s="14" t="s">
        <v>83</v>
      </c>
      <c r="AW1461" s="14" t="s">
        <v>30</v>
      </c>
      <c r="AX1461" s="14" t="s">
        <v>76</v>
      </c>
      <c r="AY1461" s="199" t="s">
        <v>524</v>
      </c>
    </row>
    <row r="1462" spans="2:51" s="13" customFormat="1">
      <c r="B1462" s="189"/>
      <c r="D1462" s="190" t="s">
        <v>532</v>
      </c>
      <c r="E1462" s="191" t="s">
        <v>1</v>
      </c>
      <c r="F1462" s="192" t="s">
        <v>7593</v>
      </c>
      <c r="H1462" s="193">
        <v>13.253</v>
      </c>
      <c r="I1462" s="194"/>
      <c r="L1462" s="189"/>
      <c r="M1462" s="195"/>
      <c r="N1462" s="196"/>
      <c r="O1462" s="196"/>
      <c r="P1462" s="196"/>
      <c r="Q1462" s="196"/>
      <c r="R1462" s="196"/>
      <c r="S1462" s="196"/>
      <c r="T1462" s="197"/>
      <c r="AT1462" s="191" t="s">
        <v>532</v>
      </c>
      <c r="AU1462" s="191" t="s">
        <v>89</v>
      </c>
      <c r="AV1462" s="13" t="s">
        <v>89</v>
      </c>
      <c r="AW1462" s="13" t="s">
        <v>30</v>
      </c>
      <c r="AX1462" s="13" t="s">
        <v>76</v>
      </c>
      <c r="AY1462" s="191" t="s">
        <v>524</v>
      </c>
    </row>
    <row r="1463" spans="2:51" s="13" customFormat="1">
      <c r="B1463" s="189"/>
      <c r="D1463" s="190" t="s">
        <v>532</v>
      </c>
      <c r="E1463" s="191" t="s">
        <v>1</v>
      </c>
      <c r="F1463" s="192" t="s">
        <v>6826</v>
      </c>
      <c r="H1463" s="193">
        <v>-3.2669999999999999</v>
      </c>
      <c r="I1463" s="194"/>
      <c r="L1463" s="189"/>
      <c r="M1463" s="195"/>
      <c r="N1463" s="196"/>
      <c r="O1463" s="196"/>
      <c r="P1463" s="196"/>
      <c r="Q1463" s="196"/>
      <c r="R1463" s="196"/>
      <c r="S1463" s="196"/>
      <c r="T1463" s="197"/>
      <c r="AT1463" s="191" t="s">
        <v>532</v>
      </c>
      <c r="AU1463" s="191" t="s">
        <v>89</v>
      </c>
      <c r="AV1463" s="13" t="s">
        <v>89</v>
      </c>
      <c r="AW1463" s="13" t="s">
        <v>30</v>
      </c>
      <c r="AX1463" s="13" t="s">
        <v>76</v>
      </c>
      <c r="AY1463" s="191" t="s">
        <v>524</v>
      </c>
    </row>
    <row r="1464" spans="2:51" s="13" customFormat="1" ht="20.399999999999999">
      <c r="B1464" s="189"/>
      <c r="D1464" s="190" t="s">
        <v>532</v>
      </c>
      <c r="E1464" s="191" t="s">
        <v>1</v>
      </c>
      <c r="F1464" s="192" t="s">
        <v>7594</v>
      </c>
      <c r="H1464" s="193">
        <v>72.340999999999994</v>
      </c>
      <c r="I1464" s="194"/>
      <c r="L1464" s="189"/>
      <c r="M1464" s="195"/>
      <c r="N1464" s="196"/>
      <c r="O1464" s="196"/>
      <c r="P1464" s="196"/>
      <c r="Q1464" s="196"/>
      <c r="R1464" s="196"/>
      <c r="S1464" s="196"/>
      <c r="T1464" s="197"/>
      <c r="AT1464" s="191" t="s">
        <v>532</v>
      </c>
      <c r="AU1464" s="191" t="s">
        <v>89</v>
      </c>
      <c r="AV1464" s="13" t="s">
        <v>89</v>
      </c>
      <c r="AW1464" s="13" t="s">
        <v>30</v>
      </c>
      <c r="AX1464" s="13" t="s">
        <v>76</v>
      </c>
      <c r="AY1464" s="191" t="s">
        <v>524</v>
      </c>
    </row>
    <row r="1465" spans="2:51" s="13" customFormat="1">
      <c r="B1465" s="189"/>
      <c r="D1465" s="190" t="s">
        <v>532</v>
      </c>
      <c r="E1465" s="191" t="s">
        <v>1</v>
      </c>
      <c r="F1465" s="192" t="s">
        <v>6828</v>
      </c>
      <c r="H1465" s="193">
        <v>-13.662000000000001</v>
      </c>
      <c r="I1465" s="194"/>
      <c r="L1465" s="189"/>
      <c r="M1465" s="195"/>
      <c r="N1465" s="196"/>
      <c r="O1465" s="196"/>
      <c r="P1465" s="196"/>
      <c r="Q1465" s="196"/>
      <c r="R1465" s="196"/>
      <c r="S1465" s="196"/>
      <c r="T1465" s="197"/>
      <c r="AT1465" s="191" t="s">
        <v>532</v>
      </c>
      <c r="AU1465" s="191" t="s">
        <v>89</v>
      </c>
      <c r="AV1465" s="13" t="s">
        <v>89</v>
      </c>
      <c r="AW1465" s="13" t="s">
        <v>30</v>
      </c>
      <c r="AX1465" s="13" t="s">
        <v>76</v>
      </c>
      <c r="AY1465" s="191" t="s">
        <v>524</v>
      </c>
    </row>
    <row r="1466" spans="2:51" s="13" customFormat="1">
      <c r="B1466" s="189"/>
      <c r="D1466" s="190" t="s">
        <v>532</v>
      </c>
      <c r="E1466" s="191" t="s">
        <v>1</v>
      </c>
      <c r="F1466" s="192" t="s">
        <v>6829</v>
      </c>
      <c r="H1466" s="193">
        <v>0.77300000000000002</v>
      </c>
      <c r="I1466" s="194"/>
      <c r="L1466" s="189"/>
      <c r="M1466" s="195"/>
      <c r="N1466" s="196"/>
      <c r="O1466" s="196"/>
      <c r="P1466" s="196"/>
      <c r="Q1466" s="196"/>
      <c r="R1466" s="196"/>
      <c r="S1466" s="196"/>
      <c r="T1466" s="197"/>
      <c r="AT1466" s="191" t="s">
        <v>532</v>
      </c>
      <c r="AU1466" s="191" t="s">
        <v>89</v>
      </c>
      <c r="AV1466" s="13" t="s">
        <v>89</v>
      </c>
      <c r="AW1466" s="13" t="s">
        <v>30</v>
      </c>
      <c r="AX1466" s="13" t="s">
        <v>76</v>
      </c>
      <c r="AY1466" s="191" t="s">
        <v>524</v>
      </c>
    </row>
    <row r="1467" spans="2:51" s="14" customFormat="1">
      <c r="B1467" s="198"/>
      <c r="D1467" s="190" t="s">
        <v>532</v>
      </c>
      <c r="E1467" s="199" t="s">
        <v>1</v>
      </c>
      <c r="F1467" s="200" t="s">
        <v>1212</v>
      </c>
      <c r="H1467" s="199" t="s">
        <v>1</v>
      </c>
      <c r="I1467" s="201"/>
      <c r="L1467" s="198"/>
      <c r="M1467" s="202"/>
      <c r="N1467" s="203"/>
      <c r="O1467" s="203"/>
      <c r="P1467" s="203"/>
      <c r="Q1467" s="203"/>
      <c r="R1467" s="203"/>
      <c r="S1467" s="203"/>
      <c r="T1467" s="204"/>
      <c r="AT1467" s="199" t="s">
        <v>532</v>
      </c>
      <c r="AU1467" s="199" t="s">
        <v>89</v>
      </c>
      <c r="AV1467" s="14" t="s">
        <v>83</v>
      </c>
      <c r="AW1467" s="14" t="s">
        <v>30</v>
      </c>
      <c r="AX1467" s="14" t="s">
        <v>76</v>
      </c>
      <c r="AY1467" s="199" t="s">
        <v>524</v>
      </c>
    </row>
    <row r="1468" spans="2:51" s="13" customFormat="1">
      <c r="B1468" s="189"/>
      <c r="D1468" s="190" t="s">
        <v>532</v>
      </c>
      <c r="E1468" s="191" t="s">
        <v>1</v>
      </c>
      <c r="F1468" s="192" t="s">
        <v>6818</v>
      </c>
      <c r="H1468" s="193">
        <v>0.61199999999999999</v>
      </c>
      <c r="I1468" s="194"/>
      <c r="L1468" s="189"/>
      <c r="M1468" s="195"/>
      <c r="N1468" s="196"/>
      <c r="O1468" s="196"/>
      <c r="P1468" s="196"/>
      <c r="Q1468" s="196"/>
      <c r="R1468" s="196"/>
      <c r="S1468" s="196"/>
      <c r="T1468" s="197"/>
      <c r="AT1468" s="191" t="s">
        <v>532</v>
      </c>
      <c r="AU1468" s="191" t="s">
        <v>89</v>
      </c>
      <c r="AV1468" s="13" t="s">
        <v>89</v>
      </c>
      <c r="AW1468" s="13" t="s">
        <v>30</v>
      </c>
      <c r="AX1468" s="13" t="s">
        <v>76</v>
      </c>
      <c r="AY1468" s="191" t="s">
        <v>524</v>
      </c>
    </row>
    <row r="1469" spans="2:51" s="14" customFormat="1">
      <c r="B1469" s="198"/>
      <c r="D1469" s="190" t="s">
        <v>532</v>
      </c>
      <c r="E1469" s="199" t="s">
        <v>1</v>
      </c>
      <c r="F1469" s="200" t="s">
        <v>6830</v>
      </c>
      <c r="H1469" s="199" t="s">
        <v>1</v>
      </c>
      <c r="I1469" s="201"/>
      <c r="L1469" s="198"/>
      <c r="M1469" s="202"/>
      <c r="N1469" s="203"/>
      <c r="O1469" s="203"/>
      <c r="P1469" s="203"/>
      <c r="Q1469" s="203"/>
      <c r="R1469" s="203"/>
      <c r="S1469" s="203"/>
      <c r="T1469" s="204"/>
      <c r="AT1469" s="199" t="s">
        <v>532</v>
      </c>
      <c r="AU1469" s="199" t="s">
        <v>89</v>
      </c>
      <c r="AV1469" s="14" t="s">
        <v>83</v>
      </c>
      <c r="AW1469" s="14" t="s">
        <v>30</v>
      </c>
      <c r="AX1469" s="14" t="s">
        <v>76</v>
      </c>
      <c r="AY1469" s="199" t="s">
        <v>524</v>
      </c>
    </row>
    <row r="1470" spans="2:51" s="14" customFormat="1">
      <c r="B1470" s="198"/>
      <c r="D1470" s="190" t="s">
        <v>532</v>
      </c>
      <c r="E1470" s="199" t="s">
        <v>1</v>
      </c>
      <c r="F1470" s="200" t="s">
        <v>1216</v>
      </c>
      <c r="H1470" s="199" t="s">
        <v>1</v>
      </c>
      <c r="I1470" s="201"/>
      <c r="L1470" s="198"/>
      <c r="M1470" s="202"/>
      <c r="N1470" s="203"/>
      <c r="O1470" s="203"/>
      <c r="P1470" s="203"/>
      <c r="Q1470" s="203"/>
      <c r="R1470" s="203"/>
      <c r="S1470" s="203"/>
      <c r="T1470" s="204"/>
      <c r="AT1470" s="199" t="s">
        <v>532</v>
      </c>
      <c r="AU1470" s="199" t="s">
        <v>89</v>
      </c>
      <c r="AV1470" s="14" t="s">
        <v>83</v>
      </c>
      <c r="AW1470" s="14" t="s">
        <v>30</v>
      </c>
      <c r="AX1470" s="14" t="s">
        <v>76</v>
      </c>
      <c r="AY1470" s="199" t="s">
        <v>524</v>
      </c>
    </row>
    <row r="1471" spans="2:51" s="13" customFormat="1">
      <c r="B1471" s="189"/>
      <c r="D1471" s="190" t="s">
        <v>532</v>
      </c>
      <c r="E1471" s="191" t="s">
        <v>1</v>
      </c>
      <c r="F1471" s="192" t="s">
        <v>7595</v>
      </c>
      <c r="H1471" s="193">
        <v>39.225000000000001</v>
      </c>
      <c r="I1471" s="194"/>
      <c r="L1471" s="189"/>
      <c r="M1471" s="195"/>
      <c r="N1471" s="196"/>
      <c r="O1471" s="196"/>
      <c r="P1471" s="196"/>
      <c r="Q1471" s="196"/>
      <c r="R1471" s="196"/>
      <c r="S1471" s="196"/>
      <c r="T1471" s="197"/>
      <c r="AT1471" s="191" t="s">
        <v>532</v>
      </c>
      <c r="AU1471" s="191" t="s">
        <v>89</v>
      </c>
      <c r="AV1471" s="13" t="s">
        <v>89</v>
      </c>
      <c r="AW1471" s="13" t="s">
        <v>30</v>
      </c>
      <c r="AX1471" s="13" t="s">
        <v>76</v>
      </c>
      <c r="AY1471" s="191" t="s">
        <v>524</v>
      </c>
    </row>
    <row r="1472" spans="2:51" s="13" customFormat="1">
      <c r="B1472" s="189"/>
      <c r="D1472" s="190" t="s">
        <v>532</v>
      </c>
      <c r="E1472" s="191" t="s">
        <v>1</v>
      </c>
      <c r="F1472" s="192" t="s">
        <v>6832</v>
      </c>
      <c r="H1472" s="193">
        <v>-8.8160000000000007</v>
      </c>
      <c r="I1472" s="194"/>
      <c r="L1472" s="189"/>
      <c r="M1472" s="195"/>
      <c r="N1472" s="196"/>
      <c r="O1472" s="196"/>
      <c r="P1472" s="196"/>
      <c r="Q1472" s="196"/>
      <c r="R1472" s="196"/>
      <c r="S1472" s="196"/>
      <c r="T1472" s="197"/>
      <c r="AT1472" s="191" t="s">
        <v>532</v>
      </c>
      <c r="AU1472" s="191" t="s">
        <v>89</v>
      </c>
      <c r="AV1472" s="13" t="s">
        <v>89</v>
      </c>
      <c r="AW1472" s="13" t="s">
        <v>30</v>
      </c>
      <c r="AX1472" s="13" t="s">
        <v>76</v>
      </c>
      <c r="AY1472" s="191" t="s">
        <v>524</v>
      </c>
    </row>
    <row r="1473" spans="2:51" s="13" customFormat="1">
      <c r="B1473" s="189"/>
      <c r="D1473" s="190" t="s">
        <v>532</v>
      </c>
      <c r="E1473" s="191" t="s">
        <v>1</v>
      </c>
      <c r="F1473" s="192" t="s">
        <v>6833</v>
      </c>
      <c r="H1473" s="193">
        <v>0.48799999999999999</v>
      </c>
      <c r="I1473" s="194"/>
      <c r="L1473" s="189"/>
      <c r="M1473" s="195"/>
      <c r="N1473" s="196"/>
      <c r="O1473" s="196"/>
      <c r="P1473" s="196"/>
      <c r="Q1473" s="196"/>
      <c r="R1473" s="196"/>
      <c r="S1473" s="196"/>
      <c r="T1473" s="197"/>
      <c r="AT1473" s="191" t="s">
        <v>532</v>
      </c>
      <c r="AU1473" s="191" t="s">
        <v>89</v>
      </c>
      <c r="AV1473" s="13" t="s">
        <v>89</v>
      </c>
      <c r="AW1473" s="13" t="s">
        <v>30</v>
      </c>
      <c r="AX1473" s="13" t="s">
        <v>76</v>
      </c>
      <c r="AY1473" s="191" t="s">
        <v>524</v>
      </c>
    </row>
    <row r="1474" spans="2:51" s="14" customFormat="1">
      <c r="B1474" s="198"/>
      <c r="D1474" s="190" t="s">
        <v>532</v>
      </c>
      <c r="E1474" s="199" t="s">
        <v>1</v>
      </c>
      <c r="F1474" s="200" t="s">
        <v>1212</v>
      </c>
      <c r="H1474" s="199" t="s">
        <v>1</v>
      </c>
      <c r="I1474" s="201"/>
      <c r="L1474" s="198"/>
      <c r="M1474" s="202"/>
      <c r="N1474" s="203"/>
      <c r="O1474" s="203"/>
      <c r="P1474" s="203"/>
      <c r="Q1474" s="203"/>
      <c r="R1474" s="203"/>
      <c r="S1474" s="203"/>
      <c r="T1474" s="204"/>
      <c r="AT1474" s="199" t="s">
        <v>532</v>
      </c>
      <c r="AU1474" s="199" t="s">
        <v>89</v>
      </c>
      <c r="AV1474" s="14" t="s">
        <v>83</v>
      </c>
      <c r="AW1474" s="14" t="s">
        <v>30</v>
      </c>
      <c r="AX1474" s="14" t="s">
        <v>76</v>
      </c>
      <c r="AY1474" s="199" t="s">
        <v>524</v>
      </c>
    </row>
    <row r="1475" spans="2:51" s="13" customFormat="1">
      <c r="B1475" s="189"/>
      <c r="D1475" s="190" t="s">
        <v>532</v>
      </c>
      <c r="E1475" s="191" t="s">
        <v>1</v>
      </c>
      <c r="F1475" s="192" t="s">
        <v>6818</v>
      </c>
      <c r="H1475" s="193">
        <v>0.61199999999999999</v>
      </c>
      <c r="I1475" s="194"/>
      <c r="L1475" s="189"/>
      <c r="M1475" s="195"/>
      <c r="N1475" s="196"/>
      <c r="O1475" s="196"/>
      <c r="P1475" s="196"/>
      <c r="Q1475" s="196"/>
      <c r="R1475" s="196"/>
      <c r="S1475" s="196"/>
      <c r="T1475" s="197"/>
      <c r="AT1475" s="191" t="s">
        <v>532</v>
      </c>
      <c r="AU1475" s="191" t="s">
        <v>89</v>
      </c>
      <c r="AV1475" s="13" t="s">
        <v>89</v>
      </c>
      <c r="AW1475" s="13" t="s">
        <v>30</v>
      </c>
      <c r="AX1475" s="13" t="s">
        <v>76</v>
      </c>
      <c r="AY1475" s="191" t="s">
        <v>524</v>
      </c>
    </row>
    <row r="1476" spans="2:51" s="14" customFormat="1">
      <c r="B1476" s="198"/>
      <c r="D1476" s="190" t="s">
        <v>532</v>
      </c>
      <c r="E1476" s="199" t="s">
        <v>1</v>
      </c>
      <c r="F1476" s="200" t="s">
        <v>6834</v>
      </c>
      <c r="H1476" s="199" t="s">
        <v>1</v>
      </c>
      <c r="I1476" s="201"/>
      <c r="L1476" s="198"/>
      <c r="M1476" s="202"/>
      <c r="N1476" s="203"/>
      <c r="O1476" s="203"/>
      <c r="P1476" s="203"/>
      <c r="Q1476" s="203"/>
      <c r="R1476" s="203"/>
      <c r="S1476" s="203"/>
      <c r="T1476" s="204"/>
      <c r="AT1476" s="199" t="s">
        <v>532</v>
      </c>
      <c r="AU1476" s="199" t="s">
        <v>89</v>
      </c>
      <c r="AV1476" s="14" t="s">
        <v>83</v>
      </c>
      <c r="AW1476" s="14" t="s">
        <v>30</v>
      </c>
      <c r="AX1476" s="14" t="s">
        <v>76</v>
      </c>
      <c r="AY1476" s="199" t="s">
        <v>524</v>
      </c>
    </row>
    <row r="1477" spans="2:51" s="14" customFormat="1">
      <c r="B1477" s="198"/>
      <c r="D1477" s="190" t="s">
        <v>532</v>
      </c>
      <c r="E1477" s="199" t="s">
        <v>1</v>
      </c>
      <c r="F1477" s="200" t="s">
        <v>1216</v>
      </c>
      <c r="H1477" s="199" t="s">
        <v>1</v>
      </c>
      <c r="I1477" s="201"/>
      <c r="L1477" s="198"/>
      <c r="M1477" s="202"/>
      <c r="N1477" s="203"/>
      <c r="O1477" s="203"/>
      <c r="P1477" s="203"/>
      <c r="Q1477" s="203"/>
      <c r="R1477" s="203"/>
      <c r="S1477" s="203"/>
      <c r="T1477" s="204"/>
      <c r="AT1477" s="199" t="s">
        <v>532</v>
      </c>
      <c r="AU1477" s="199" t="s">
        <v>89</v>
      </c>
      <c r="AV1477" s="14" t="s">
        <v>83</v>
      </c>
      <c r="AW1477" s="14" t="s">
        <v>30</v>
      </c>
      <c r="AX1477" s="14" t="s">
        <v>76</v>
      </c>
      <c r="AY1477" s="199" t="s">
        <v>524</v>
      </c>
    </row>
    <row r="1478" spans="2:51" s="13" customFormat="1">
      <c r="B1478" s="189"/>
      <c r="D1478" s="190" t="s">
        <v>532</v>
      </c>
      <c r="E1478" s="191" t="s">
        <v>1</v>
      </c>
      <c r="F1478" s="192" t="s">
        <v>7595</v>
      </c>
      <c r="H1478" s="193">
        <v>39.225000000000001</v>
      </c>
      <c r="I1478" s="194"/>
      <c r="L1478" s="189"/>
      <c r="M1478" s="195"/>
      <c r="N1478" s="196"/>
      <c r="O1478" s="196"/>
      <c r="P1478" s="196"/>
      <c r="Q1478" s="196"/>
      <c r="R1478" s="196"/>
      <c r="S1478" s="196"/>
      <c r="T1478" s="197"/>
      <c r="AT1478" s="191" t="s">
        <v>532</v>
      </c>
      <c r="AU1478" s="191" t="s">
        <v>89</v>
      </c>
      <c r="AV1478" s="13" t="s">
        <v>89</v>
      </c>
      <c r="AW1478" s="13" t="s">
        <v>30</v>
      </c>
      <c r="AX1478" s="13" t="s">
        <v>76</v>
      </c>
      <c r="AY1478" s="191" t="s">
        <v>524</v>
      </c>
    </row>
    <row r="1479" spans="2:51" s="13" customFormat="1">
      <c r="B1479" s="189"/>
      <c r="D1479" s="190" t="s">
        <v>532</v>
      </c>
      <c r="E1479" s="191" t="s">
        <v>1</v>
      </c>
      <c r="F1479" s="192" t="s">
        <v>6832</v>
      </c>
      <c r="H1479" s="193">
        <v>-8.8160000000000007</v>
      </c>
      <c r="I1479" s="194"/>
      <c r="L1479" s="189"/>
      <c r="M1479" s="195"/>
      <c r="N1479" s="196"/>
      <c r="O1479" s="196"/>
      <c r="P1479" s="196"/>
      <c r="Q1479" s="196"/>
      <c r="R1479" s="196"/>
      <c r="S1479" s="196"/>
      <c r="T1479" s="197"/>
      <c r="AT1479" s="191" t="s">
        <v>532</v>
      </c>
      <c r="AU1479" s="191" t="s">
        <v>89</v>
      </c>
      <c r="AV1479" s="13" t="s">
        <v>89</v>
      </c>
      <c r="AW1479" s="13" t="s">
        <v>30</v>
      </c>
      <c r="AX1479" s="13" t="s">
        <v>76</v>
      </c>
      <c r="AY1479" s="191" t="s">
        <v>524</v>
      </c>
    </row>
    <row r="1480" spans="2:51" s="13" customFormat="1">
      <c r="B1480" s="189"/>
      <c r="D1480" s="190" t="s">
        <v>532</v>
      </c>
      <c r="E1480" s="191" t="s">
        <v>1</v>
      </c>
      <c r="F1480" s="192" t="s">
        <v>6833</v>
      </c>
      <c r="H1480" s="193">
        <v>0.48799999999999999</v>
      </c>
      <c r="I1480" s="194"/>
      <c r="L1480" s="189"/>
      <c r="M1480" s="195"/>
      <c r="N1480" s="196"/>
      <c r="O1480" s="196"/>
      <c r="P1480" s="196"/>
      <c r="Q1480" s="196"/>
      <c r="R1480" s="196"/>
      <c r="S1480" s="196"/>
      <c r="T1480" s="197"/>
      <c r="AT1480" s="191" t="s">
        <v>532</v>
      </c>
      <c r="AU1480" s="191" t="s">
        <v>89</v>
      </c>
      <c r="AV1480" s="13" t="s">
        <v>89</v>
      </c>
      <c r="AW1480" s="13" t="s">
        <v>30</v>
      </c>
      <c r="AX1480" s="13" t="s">
        <v>76</v>
      </c>
      <c r="AY1480" s="191" t="s">
        <v>524</v>
      </c>
    </row>
    <row r="1481" spans="2:51" s="14" customFormat="1">
      <c r="B1481" s="198"/>
      <c r="D1481" s="190" t="s">
        <v>532</v>
      </c>
      <c r="E1481" s="199" t="s">
        <v>1</v>
      </c>
      <c r="F1481" s="200" t="s">
        <v>1212</v>
      </c>
      <c r="H1481" s="199" t="s">
        <v>1</v>
      </c>
      <c r="I1481" s="201"/>
      <c r="L1481" s="198"/>
      <c r="M1481" s="202"/>
      <c r="N1481" s="203"/>
      <c r="O1481" s="203"/>
      <c r="P1481" s="203"/>
      <c r="Q1481" s="203"/>
      <c r="R1481" s="203"/>
      <c r="S1481" s="203"/>
      <c r="T1481" s="204"/>
      <c r="AT1481" s="199" t="s">
        <v>532</v>
      </c>
      <c r="AU1481" s="199" t="s">
        <v>89</v>
      </c>
      <c r="AV1481" s="14" t="s">
        <v>83</v>
      </c>
      <c r="AW1481" s="14" t="s">
        <v>30</v>
      </c>
      <c r="AX1481" s="14" t="s">
        <v>76</v>
      </c>
      <c r="AY1481" s="199" t="s">
        <v>524</v>
      </c>
    </row>
    <row r="1482" spans="2:51" s="13" customFormat="1">
      <c r="B1482" s="189"/>
      <c r="D1482" s="190" t="s">
        <v>532</v>
      </c>
      <c r="E1482" s="191" t="s">
        <v>1</v>
      </c>
      <c r="F1482" s="192" t="s">
        <v>6818</v>
      </c>
      <c r="H1482" s="193">
        <v>0.61199999999999999</v>
      </c>
      <c r="I1482" s="194"/>
      <c r="L1482" s="189"/>
      <c r="M1482" s="195"/>
      <c r="N1482" s="196"/>
      <c r="O1482" s="196"/>
      <c r="P1482" s="196"/>
      <c r="Q1482" s="196"/>
      <c r="R1482" s="196"/>
      <c r="S1482" s="196"/>
      <c r="T1482" s="197"/>
      <c r="AT1482" s="191" t="s">
        <v>532</v>
      </c>
      <c r="AU1482" s="191" t="s">
        <v>89</v>
      </c>
      <c r="AV1482" s="13" t="s">
        <v>89</v>
      </c>
      <c r="AW1482" s="13" t="s">
        <v>30</v>
      </c>
      <c r="AX1482" s="13" t="s">
        <v>76</v>
      </c>
      <c r="AY1482" s="191" t="s">
        <v>524</v>
      </c>
    </row>
    <row r="1483" spans="2:51" s="14" customFormat="1">
      <c r="B1483" s="198"/>
      <c r="D1483" s="190" t="s">
        <v>532</v>
      </c>
      <c r="E1483" s="199" t="s">
        <v>1</v>
      </c>
      <c r="F1483" s="200" t="s">
        <v>6835</v>
      </c>
      <c r="H1483" s="199" t="s">
        <v>1</v>
      </c>
      <c r="I1483" s="201"/>
      <c r="L1483" s="198"/>
      <c r="M1483" s="202"/>
      <c r="N1483" s="203"/>
      <c r="O1483" s="203"/>
      <c r="P1483" s="203"/>
      <c r="Q1483" s="203"/>
      <c r="R1483" s="203"/>
      <c r="S1483" s="203"/>
      <c r="T1483" s="204"/>
      <c r="AT1483" s="199" t="s">
        <v>532</v>
      </c>
      <c r="AU1483" s="199" t="s">
        <v>89</v>
      </c>
      <c r="AV1483" s="14" t="s">
        <v>83</v>
      </c>
      <c r="AW1483" s="14" t="s">
        <v>30</v>
      </c>
      <c r="AX1483" s="14" t="s">
        <v>76</v>
      </c>
      <c r="AY1483" s="199" t="s">
        <v>524</v>
      </c>
    </row>
    <row r="1484" spans="2:51" s="14" customFormat="1">
      <c r="B1484" s="198"/>
      <c r="D1484" s="190" t="s">
        <v>532</v>
      </c>
      <c r="E1484" s="199" t="s">
        <v>1</v>
      </c>
      <c r="F1484" s="200" t="s">
        <v>1216</v>
      </c>
      <c r="H1484" s="199" t="s">
        <v>1</v>
      </c>
      <c r="I1484" s="201"/>
      <c r="L1484" s="198"/>
      <c r="M1484" s="202"/>
      <c r="N1484" s="203"/>
      <c r="O1484" s="203"/>
      <c r="P1484" s="203"/>
      <c r="Q1484" s="203"/>
      <c r="R1484" s="203"/>
      <c r="S1484" s="203"/>
      <c r="T1484" s="204"/>
      <c r="AT1484" s="199" t="s">
        <v>532</v>
      </c>
      <c r="AU1484" s="199" t="s">
        <v>89</v>
      </c>
      <c r="AV1484" s="14" t="s">
        <v>83</v>
      </c>
      <c r="AW1484" s="14" t="s">
        <v>30</v>
      </c>
      <c r="AX1484" s="14" t="s">
        <v>76</v>
      </c>
      <c r="AY1484" s="199" t="s">
        <v>524</v>
      </c>
    </row>
    <row r="1485" spans="2:51" s="13" customFormat="1">
      <c r="B1485" s="189"/>
      <c r="D1485" s="190" t="s">
        <v>532</v>
      </c>
      <c r="E1485" s="191" t="s">
        <v>1</v>
      </c>
      <c r="F1485" s="192" t="s">
        <v>7593</v>
      </c>
      <c r="H1485" s="193">
        <v>13.253</v>
      </c>
      <c r="I1485" s="194"/>
      <c r="L1485" s="189"/>
      <c r="M1485" s="195"/>
      <c r="N1485" s="196"/>
      <c r="O1485" s="196"/>
      <c r="P1485" s="196"/>
      <c r="Q1485" s="196"/>
      <c r="R1485" s="196"/>
      <c r="S1485" s="196"/>
      <c r="T1485" s="197"/>
      <c r="AT1485" s="191" t="s">
        <v>532</v>
      </c>
      <c r="AU1485" s="191" t="s">
        <v>89</v>
      </c>
      <c r="AV1485" s="13" t="s">
        <v>89</v>
      </c>
      <c r="AW1485" s="13" t="s">
        <v>30</v>
      </c>
      <c r="AX1485" s="13" t="s">
        <v>76</v>
      </c>
      <c r="AY1485" s="191" t="s">
        <v>524</v>
      </c>
    </row>
    <row r="1486" spans="2:51" s="13" customFormat="1">
      <c r="B1486" s="189"/>
      <c r="D1486" s="190" t="s">
        <v>532</v>
      </c>
      <c r="E1486" s="191" t="s">
        <v>1</v>
      </c>
      <c r="F1486" s="192" t="s">
        <v>1639</v>
      </c>
      <c r="H1486" s="193">
        <v>-1.827</v>
      </c>
      <c r="I1486" s="194"/>
      <c r="L1486" s="189"/>
      <c r="M1486" s="195"/>
      <c r="N1486" s="196"/>
      <c r="O1486" s="196"/>
      <c r="P1486" s="196"/>
      <c r="Q1486" s="196"/>
      <c r="R1486" s="196"/>
      <c r="S1486" s="196"/>
      <c r="T1486" s="197"/>
      <c r="AT1486" s="191" t="s">
        <v>532</v>
      </c>
      <c r="AU1486" s="191" t="s">
        <v>89</v>
      </c>
      <c r="AV1486" s="13" t="s">
        <v>89</v>
      </c>
      <c r="AW1486" s="13" t="s">
        <v>30</v>
      </c>
      <c r="AX1486" s="13" t="s">
        <v>76</v>
      </c>
      <c r="AY1486" s="191" t="s">
        <v>524</v>
      </c>
    </row>
    <row r="1487" spans="2:51" s="14" customFormat="1">
      <c r="B1487" s="198"/>
      <c r="D1487" s="190" t="s">
        <v>532</v>
      </c>
      <c r="E1487" s="199" t="s">
        <v>1</v>
      </c>
      <c r="F1487" s="200" t="s">
        <v>1212</v>
      </c>
      <c r="H1487" s="199" t="s">
        <v>1</v>
      </c>
      <c r="I1487" s="201"/>
      <c r="L1487" s="198"/>
      <c r="M1487" s="202"/>
      <c r="N1487" s="203"/>
      <c r="O1487" s="203"/>
      <c r="P1487" s="203"/>
      <c r="Q1487" s="203"/>
      <c r="R1487" s="203"/>
      <c r="S1487" s="203"/>
      <c r="T1487" s="204"/>
      <c r="AT1487" s="199" t="s">
        <v>532</v>
      </c>
      <c r="AU1487" s="199" t="s">
        <v>89</v>
      </c>
      <c r="AV1487" s="14" t="s">
        <v>83</v>
      </c>
      <c r="AW1487" s="14" t="s">
        <v>30</v>
      </c>
      <c r="AX1487" s="14" t="s">
        <v>76</v>
      </c>
      <c r="AY1487" s="199" t="s">
        <v>524</v>
      </c>
    </row>
    <row r="1488" spans="2:51" s="13" customFormat="1">
      <c r="B1488" s="189"/>
      <c r="D1488" s="190" t="s">
        <v>532</v>
      </c>
      <c r="E1488" s="191" t="s">
        <v>1</v>
      </c>
      <c r="F1488" s="192" t="s">
        <v>7596</v>
      </c>
      <c r="H1488" s="193">
        <v>12.962999999999999</v>
      </c>
      <c r="I1488" s="194"/>
      <c r="L1488" s="189"/>
      <c r="M1488" s="195"/>
      <c r="N1488" s="196"/>
      <c r="O1488" s="196"/>
      <c r="P1488" s="196"/>
      <c r="Q1488" s="196"/>
      <c r="R1488" s="196"/>
      <c r="S1488" s="196"/>
      <c r="T1488" s="197"/>
      <c r="AT1488" s="191" t="s">
        <v>532</v>
      </c>
      <c r="AU1488" s="191" t="s">
        <v>89</v>
      </c>
      <c r="AV1488" s="13" t="s">
        <v>89</v>
      </c>
      <c r="AW1488" s="13" t="s">
        <v>30</v>
      </c>
      <c r="AX1488" s="13" t="s">
        <v>76</v>
      </c>
      <c r="AY1488" s="191" t="s">
        <v>524</v>
      </c>
    </row>
    <row r="1489" spans="2:51" s="14" customFormat="1">
      <c r="B1489" s="198"/>
      <c r="D1489" s="190" t="s">
        <v>532</v>
      </c>
      <c r="E1489" s="199" t="s">
        <v>1</v>
      </c>
      <c r="F1489" s="200" t="s">
        <v>1216</v>
      </c>
      <c r="H1489" s="199" t="s">
        <v>1</v>
      </c>
      <c r="I1489" s="201"/>
      <c r="L1489" s="198"/>
      <c r="M1489" s="202"/>
      <c r="N1489" s="203"/>
      <c r="O1489" s="203"/>
      <c r="P1489" s="203"/>
      <c r="Q1489" s="203"/>
      <c r="R1489" s="203"/>
      <c r="S1489" s="203"/>
      <c r="T1489" s="204"/>
      <c r="AT1489" s="199" t="s">
        <v>532</v>
      </c>
      <c r="AU1489" s="199" t="s">
        <v>89</v>
      </c>
      <c r="AV1489" s="14" t="s">
        <v>83</v>
      </c>
      <c r="AW1489" s="14" t="s">
        <v>30</v>
      </c>
      <c r="AX1489" s="14" t="s">
        <v>76</v>
      </c>
      <c r="AY1489" s="199" t="s">
        <v>524</v>
      </c>
    </row>
    <row r="1490" spans="2:51" s="13" customFormat="1" ht="20.399999999999999">
      <c r="B1490" s="189"/>
      <c r="D1490" s="190" t="s">
        <v>532</v>
      </c>
      <c r="E1490" s="191" t="s">
        <v>1</v>
      </c>
      <c r="F1490" s="192" t="s">
        <v>7597</v>
      </c>
      <c r="H1490" s="193">
        <v>72.311999999999998</v>
      </c>
      <c r="I1490" s="194"/>
      <c r="L1490" s="189"/>
      <c r="M1490" s="195"/>
      <c r="N1490" s="196"/>
      <c r="O1490" s="196"/>
      <c r="P1490" s="196"/>
      <c r="Q1490" s="196"/>
      <c r="R1490" s="196"/>
      <c r="S1490" s="196"/>
      <c r="T1490" s="197"/>
      <c r="AT1490" s="191" t="s">
        <v>532</v>
      </c>
      <c r="AU1490" s="191" t="s">
        <v>89</v>
      </c>
      <c r="AV1490" s="13" t="s">
        <v>89</v>
      </c>
      <c r="AW1490" s="13" t="s">
        <v>30</v>
      </c>
      <c r="AX1490" s="13" t="s">
        <v>76</v>
      </c>
      <c r="AY1490" s="191" t="s">
        <v>524</v>
      </c>
    </row>
    <row r="1491" spans="2:51" s="13" customFormat="1">
      <c r="B1491" s="189"/>
      <c r="D1491" s="190" t="s">
        <v>532</v>
      </c>
      <c r="E1491" s="191" t="s">
        <v>1</v>
      </c>
      <c r="F1491" s="192" t="s">
        <v>6839</v>
      </c>
      <c r="H1491" s="193">
        <v>-13.644</v>
      </c>
      <c r="I1491" s="194"/>
      <c r="L1491" s="189"/>
      <c r="M1491" s="195"/>
      <c r="N1491" s="196"/>
      <c r="O1491" s="196"/>
      <c r="P1491" s="196"/>
      <c r="Q1491" s="196"/>
      <c r="R1491" s="196"/>
      <c r="S1491" s="196"/>
      <c r="T1491" s="197"/>
      <c r="AT1491" s="191" t="s">
        <v>532</v>
      </c>
      <c r="AU1491" s="191" t="s">
        <v>89</v>
      </c>
      <c r="AV1491" s="13" t="s">
        <v>89</v>
      </c>
      <c r="AW1491" s="13" t="s">
        <v>30</v>
      </c>
      <c r="AX1491" s="13" t="s">
        <v>76</v>
      </c>
      <c r="AY1491" s="191" t="s">
        <v>524</v>
      </c>
    </row>
    <row r="1492" spans="2:51" s="13" customFormat="1">
      <c r="B1492" s="189"/>
      <c r="D1492" s="190" t="s">
        <v>532</v>
      </c>
      <c r="E1492" s="191" t="s">
        <v>1</v>
      </c>
      <c r="F1492" s="192" t="s">
        <v>6840</v>
      </c>
      <c r="H1492" s="193">
        <v>0.77100000000000002</v>
      </c>
      <c r="I1492" s="194"/>
      <c r="L1492" s="189"/>
      <c r="M1492" s="195"/>
      <c r="N1492" s="196"/>
      <c r="O1492" s="196"/>
      <c r="P1492" s="196"/>
      <c r="Q1492" s="196"/>
      <c r="R1492" s="196"/>
      <c r="S1492" s="196"/>
      <c r="T1492" s="197"/>
      <c r="AT1492" s="191" t="s">
        <v>532</v>
      </c>
      <c r="AU1492" s="191" t="s">
        <v>89</v>
      </c>
      <c r="AV1492" s="13" t="s">
        <v>89</v>
      </c>
      <c r="AW1492" s="13" t="s">
        <v>30</v>
      </c>
      <c r="AX1492" s="13" t="s">
        <v>76</v>
      </c>
      <c r="AY1492" s="191" t="s">
        <v>524</v>
      </c>
    </row>
    <row r="1493" spans="2:51" s="14" customFormat="1">
      <c r="B1493" s="198"/>
      <c r="D1493" s="190" t="s">
        <v>532</v>
      </c>
      <c r="E1493" s="199" t="s">
        <v>1</v>
      </c>
      <c r="F1493" s="200" t="s">
        <v>1212</v>
      </c>
      <c r="H1493" s="199" t="s">
        <v>1</v>
      </c>
      <c r="I1493" s="201"/>
      <c r="L1493" s="198"/>
      <c r="M1493" s="202"/>
      <c r="N1493" s="203"/>
      <c r="O1493" s="203"/>
      <c r="P1493" s="203"/>
      <c r="Q1493" s="203"/>
      <c r="R1493" s="203"/>
      <c r="S1493" s="203"/>
      <c r="T1493" s="204"/>
      <c r="AT1493" s="199" t="s">
        <v>532</v>
      </c>
      <c r="AU1493" s="199" t="s">
        <v>89</v>
      </c>
      <c r="AV1493" s="14" t="s">
        <v>83</v>
      </c>
      <c r="AW1493" s="14" t="s">
        <v>30</v>
      </c>
      <c r="AX1493" s="14" t="s">
        <v>76</v>
      </c>
      <c r="AY1493" s="199" t="s">
        <v>524</v>
      </c>
    </row>
    <row r="1494" spans="2:51" s="13" customFormat="1">
      <c r="B1494" s="189"/>
      <c r="D1494" s="190" t="s">
        <v>532</v>
      </c>
      <c r="E1494" s="191" t="s">
        <v>1</v>
      </c>
      <c r="F1494" s="192" t="s">
        <v>6841</v>
      </c>
      <c r="H1494" s="193">
        <v>0.61199999999999999</v>
      </c>
      <c r="I1494" s="194"/>
      <c r="L1494" s="189"/>
      <c r="M1494" s="195"/>
      <c r="N1494" s="196"/>
      <c r="O1494" s="196"/>
      <c r="P1494" s="196"/>
      <c r="Q1494" s="196"/>
      <c r="R1494" s="196"/>
      <c r="S1494" s="196"/>
      <c r="T1494" s="197"/>
      <c r="AT1494" s="191" t="s">
        <v>532</v>
      </c>
      <c r="AU1494" s="191" t="s">
        <v>89</v>
      </c>
      <c r="AV1494" s="13" t="s">
        <v>89</v>
      </c>
      <c r="AW1494" s="13" t="s">
        <v>30</v>
      </c>
      <c r="AX1494" s="13" t="s">
        <v>76</v>
      </c>
      <c r="AY1494" s="191" t="s">
        <v>524</v>
      </c>
    </row>
    <row r="1495" spans="2:51" s="14" customFormat="1">
      <c r="B1495" s="198"/>
      <c r="D1495" s="190" t="s">
        <v>532</v>
      </c>
      <c r="E1495" s="199" t="s">
        <v>1</v>
      </c>
      <c r="F1495" s="200" t="s">
        <v>6842</v>
      </c>
      <c r="H1495" s="199" t="s">
        <v>1</v>
      </c>
      <c r="I1495" s="201"/>
      <c r="L1495" s="198"/>
      <c r="M1495" s="202"/>
      <c r="N1495" s="203"/>
      <c r="O1495" s="203"/>
      <c r="P1495" s="203"/>
      <c r="Q1495" s="203"/>
      <c r="R1495" s="203"/>
      <c r="S1495" s="203"/>
      <c r="T1495" s="204"/>
      <c r="AT1495" s="199" t="s">
        <v>532</v>
      </c>
      <c r="AU1495" s="199" t="s">
        <v>89</v>
      </c>
      <c r="AV1495" s="14" t="s">
        <v>83</v>
      </c>
      <c r="AW1495" s="14" t="s">
        <v>30</v>
      </c>
      <c r="AX1495" s="14" t="s">
        <v>76</v>
      </c>
      <c r="AY1495" s="199" t="s">
        <v>524</v>
      </c>
    </row>
    <row r="1496" spans="2:51" s="14" customFormat="1">
      <c r="B1496" s="198"/>
      <c r="D1496" s="190" t="s">
        <v>532</v>
      </c>
      <c r="E1496" s="199" t="s">
        <v>1</v>
      </c>
      <c r="F1496" s="200" t="s">
        <v>1216</v>
      </c>
      <c r="H1496" s="199" t="s">
        <v>1</v>
      </c>
      <c r="I1496" s="201"/>
      <c r="L1496" s="198"/>
      <c r="M1496" s="202"/>
      <c r="N1496" s="203"/>
      <c r="O1496" s="203"/>
      <c r="P1496" s="203"/>
      <c r="Q1496" s="203"/>
      <c r="R1496" s="203"/>
      <c r="S1496" s="203"/>
      <c r="T1496" s="204"/>
      <c r="AT1496" s="199" t="s">
        <v>532</v>
      </c>
      <c r="AU1496" s="199" t="s">
        <v>89</v>
      </c>
      <c r="AV1496" s="14" t="s">
        <v>83</v>
      </c>
      <c r="AW1496" s="14" t="s">
        <v>30</v>
      </c>
      <c r="AX1496" s="14" t="s">
        <v>76</v>
      </c>
      <c r="AY1496" s="199" t="s">
        <v>524</v>
      </c>
    </row>
    <row r="1497" spans="2:51" s="13" customFormat="1">
      <c r="B1497" s="189"/>
      <c r="D1497" s="190" t="s">
        <v>532</v>
      </c>
      <c r="E1497" s="191" t="s">
        <v>1</v>
      </c>
      <c r="F1497" s="192" t="s">
        <v>7598</v>
      </c>
      <c r="H1497" s="193">
        <v>74.441999999999993</v>
      </c>
      <c r="I1497" s="194"/>
      <c r="L1497" s="189"/>
      <c r="M1497" s="195"/>
      <c r="N1497" s="196"/>
      <c r="O1497" s="196"/>
      <c r="P1497" s="196"/>
      <c r="Q1497" s="196"/>
      <c r="R1497" s="196"/>
      <c r="S1497" s="196"/>
      <c r="T1497" s="197"/>
      <c r="AT1497" s="191" t="s">
        <v>532</v>
      </c>
      <c r="AU1497" s="191" t="s">
        <v>89</v>
      </c>
      <c r="AV1497" s="13" t="s">
        <v>89</v>
      </c>
      <c r="AW1497" s="13" t="s">
        <v>30</v>
      </c>
      <c r="AX1497" s="13" t="s">
        <v>76</v>
      </c>
      <c r="AY1497" s="191" t="s">
        <v>524</v>
      </c>
    </row>
    <row r="1498" spans="2:51" s="13" customFormat="1">
      <c r="B1498" s="189"/>
      <c r="D1498" s="190" t="s">
        <v>532</v>
      </c>
      <c r="E1498" s="191" t="s">
        <v>1</v>
      </c>
      <c r="F1498" s="192" t="s">
        <v>7599</v>
      </c>
      <c r="H1498" s="193">
        <v>154.44</v>
      </c>
      <c r="I1498" s="194"/>
      <c r="L1498" s="189"/>
      <c r="M1498" s="195"/>
      <c r="N1498" s="196"/>
      <c r="O1498" s="196"/>
      <c r="P1498" s="196"/>
      <c r="Q1498" s="196"/>
      <c r="R1498" s="196"/>
      <c r="S1498" s="196"/>
      <c r="T1498" s="197"/>
      <c r="AT1498" s="191" t="s">
        <v>532</v>
      </c>
      <c r="AU1498" s="191" t="s">
        <v>89</v>
      </c>
      <c r="AV1498" s="13" t="s">
        <v>89</v>
      </c>
      <c r="AW1498" s="13" t="s">
        <v>30</v>
      </c>
      <c r="AX1498" s="13" t="s">
        <v>76</v>
      </c>
      <c r="AY1498" s="191" t="s">
        <v>524</v>
      </c>
    </row>
    <row r="1499" spans="2:51" s="13" customFormat="1">
      <c r="B1499" s="189"/>
      <c r="D1499" s="190" t="s">
        <v>532</v>
      </c>
      <c r="E1499" s="191" t="s">
        <v>1</v>
      </c>
      <c r="F1499" s="192" t="s">
        <v>6845</v>
      </c>
      <c r="H1499" s="193">
        <v>-5.4809999999999999</v>
      </c>
      <c r="I1499" s="194"/>
      <c r="L1499" s="189"/>
      <c r="M1499" s="195"/>
      <c r="N1499" s="196"/>
      <c r="O1499" s="196"/>
      <c r="P1499" s="196"/>
      <c r="Q1499" s="196"/>
      <c r="R1499" s="196"/>
      <c r="S1499" s="196"/>
      <c r="T1499" s="197"/>
      <c r="AT1499" s="191" t="s">
        <v>532</v>
      </c>
      <c r="AU1499" s="191" t="s">
        <v>89</v>
      </c>
      <c r="AV1499" s="13" t="s">
        <v>89</v>
      </c>
      <c r="AW1499" s="13" t="s">
        <v>30</v>
      </c>
      <c r="AX1499" s="13" t="s">
        <v>76</v>
      </c>
      <c r="AY1499" s="191" t="s">
        <v>524</v>
      </c>
    </row>
    <row r="1500" spans="2:51" s="14" customFormat="1">
      <c r="B1500" s="198"/>
      <c r="D1500" s="190" t="s">
        <v>532</v>
      </c>
      <c r="E1500" s="199" t="s">
        <v>1</v>
      </c>
      <c r="F1500" s="200" t="s">
        <v>1212</v>
      </c>
      <c r="H1500" s="199" t="s">
        <v>1</v>
      </c>
      <c r="I1500" s="201"/>
      <c r="L1500" s="198"/>
      <c r="M1500" s="202"/>
      <c r="N1500" s="203"/>
      <c r="O1500" s="203"/>
      <c r="P1500" s="203"/>
      <c r="Q1500" s="203"/>
      <c r="R1500" s="203"/>
      <c r="S1500" s="203"/>
      <c r="T1500" s="204"/>
      <c r="AT1500" s="199" t="s">
        <v>532</v>
      </c>
      <c r="AU1500" s="199" t="s">
        <v>89</v>
      </c>
      <c r="AV1500" s="14" t="s">
        <v>83</v>
      </c>
      <c r="AW1500" s="14" t="s">
        <v>30</v>
      </c>
      <c r="AX1500" s="14" t="s">
        <v>76</v>
      </c>
      <c r="AY1500" s="199" t="s">
        <v>524</v>
      </c>
    </row>
    <row r="1501" spans="2:51" s="13" customFormat="1">
      <c r="B1501" s="189"/>
      <c r="D1501" s="190" t="s">
        <v>532</v>
      </c>
      <c r="E1501" s="191" t="s">
        <v>1</v>
      </c>
      <c r="F1501" s="192" t="s">
        <v>7598</v>
      </c>
      <c r="H1501" s="193">
        <v>74.441999999999993</v>
      </c>
      <c r="I1501" s="194"/>
      <c r="L1501" s="189"/>
      <c r="M1501" s="195"/>
      <c r="N1501" s="196"/>
      <c r="O1501" s="196"/>
      <c r="P1501" s="196"/>
      <c r="Q1501" s="196"/>
      <c r="R1501" s="196"/>
      <c r="S1501" s="196"/>
      <c r="T1501" s="197"/>
      <c r="AT1501" s="191" t="s">
        <v>532</v>
      </c>
      <c r="AU1501" s="191" t="s">
        <v>89</v>
      </c>
      <c r="AV1501" s="13" t="s">
        <v>89</v>
      </c>
      <c r="AW1501" s="13" t="s">
        <v>30</v>
      </c>
      <c r="AX1501" s="13" t="s">
        <v>76</v>
      </c>
      <c r="AY1501" s="191" t="s">
        <v>524</v>
      </c>
    </row>
    <row r="1502" spans="2:51" s="13" customFormat="1">
      <c r="B1502" s="189"/>
      <c r="D1502" s="190" t="s">
        <v>532</v>
      </c>
      <c r="E1502" s="191" t="s">
        <v>1</v>
      </c>
      <c r="F1502" s="192" t="s">
        <v>6846</v>
      </c>
      <c r="H1502" s="193">
        <v>-4.0110000000000001</v>
      </c>
      <c r="I1502" s="194"/>
      <c r="L1502" s="189"/>
      <c r="M1502" s="195"/>
      <c r="N1502" s="196"/>
      <c r="O1502" s="196"/>
      <c r="P1502" s="196"/>
      <c r="Q1502" s="196"/>
      <c r="R1502" s="196"/>
      <c r="S1502" s="196"/>
      <c r="T1502" s="197"/>
      <c r="AT1502" s="191" t="s">
        <v>532</v>
      </c>
      <c r="AU1502" s="191" t="s">
        <v>89</v>
      </c>
      <c r="AV1502" s="13" t="s">
        <v>89</v>
      </c>
      <c r="AW1502" s="13" t="s">
        <v>30</v>
      </c>
      <c r="AX1502" s="13" t="s">
        <v>76</v>
      </c>
      <c r="AY1502" s="191" t="s">
        <v>524</v>
      </c>
    </row>
    <row r="1503" spans="2:51" s="13" customFormat="1">
      <c r="B1503" s="189"/>
      <c r="D1503" s="190" t="s">
        <v>532</v>
      </c>
      <c r="E1503" s="191" t="s">
        <v>1</v>
      </c>
      <c r="F1503" s="192" t="s">
        <v>6847</v>
      </c>
      <c r="H1503" s="193">
        <v>2.3559999999999999</v>
      </c>
      <c r="I1503" s="194"/>
      <c r="L1503" s="189"/>
      <c r="M1503" s="195"/>
      <c r="N1503" s="196"/>
      <c r="O1503" s="196"/>
      <c r="P1503" s="196"/>
      <c r="Q1503" s="196"/>
      <c r="R1503" s="196"/>
      <c r="S1503" s="196"/>
      <c r="T1503" s="197"/>
      <c r="AT1503" s="191" t="s">
        <v>532</v>
      </c>
      <c r="AU1503" s="191" t="s">
        <v>89</v>
      </c>
      <c r="AV1503" s="13" t="s">
        <v>89</v>
      </c>
      <c r="AW1503" s="13" t="s">
        <v>30</v>
      </c>
      <c r="AX1503" s="13" t="s">
        <v>76</v>
      </c>
      <c r="AY1503" s="191" t="s">
        <v>524</v>
      </c>
    </row>
    <row r="1504" spans="2:51" s="14" customFormat="1">
      <c r="B1504" s="198"/>
      <c r="D1504" s="190" t="s">
        <v>532</v>
      </c>
      <c r="E1504" s="199" t="s">
        <v>1</v>
      </c>
      <c r="F1504" s="200" t="s">
        <v>6848</v>
      </c>
      <c r="H1504" s="199" t="s">
        <v>1</v>
      </c>
      <c r="I1504" s="201"/>
      <c r="L1504" s="198"/>
      <c r="M1504" s="202"/>
      <c r="N1504" s="203"/>
      <c r="O1504" s="203"/>
      <c r="P1504" s="203"/>
      <c r="Q1504" s="203"/>
      <c r="R1504" s="203"/>
      <c r="S1504" s="203"/>
      <c r="T1504" s="204"/>
      <c r="AT1504" s="199" t="s">
        <v>532</v>
      </c>
      <c r="AU1504" s="199" t="s">
        <v>89</v>
      </c>
      <c r="AV1504" s="14" t="s">
        <v>83</v>
      </c>
      <c r="AW1504" s="14" t="s">
        <v>30</v>
      </c>
      <c r="AX1504" s="14" t="s">
        <v>76</v>
      </c>
      <c r="AY1504" s="199" t="s">
        <v>524</v>
      </c>
    </row>
    <row r="1505" spans="2:51" s="14" customFormat="1">
      <c r="B1505" s="198"/>
      <c r="D1505" s="190" t="s">
        <v>532</v>
      </c>
      <c r="E1505" s="199" t="s">
        <v>1</v>
      </c>
      <c r="F1505" s="200" t="s">
        <v>1216</v>
      </c>
      <c r="H1505" s="199" t="s">
        <v>1</v>
      </c>
      <c r="I1505" s="201"/>
      <c r="L1505" s="198"/>
      <c r="M1505" s="202"/>
      <c r="N1505" s="203"/>
      <c r="O1505" s="203"/>
      <c r="P1505" s="203"/>
      <c r="Q1505" s="203"/>
      <c r="R1505" s="203"/>
      <c r="S1505" s="203"/>
      <c r="T1505" s="204"/>
      <c r="AT1505" s="199" t="s">
        <v>532</v>
      </c>
      <c r="AU1505" s="199" t="s">
        <v>89</v>
      </c>
      <c r="AV1505" s="14" t="s">
        <v>83</v>
      </c>
      <c r="AW1505" s="14" t="s">
        <v>30</v>
      </c>
      <c r="AX1505" s="14" t="s">
        <v>76</v>
      </c>
      <c r="AY1505" s="199" t="s">
        <v>524</v>
      </c>
    </row>
    <row r="1506" spans="2:51" s="13" customFormat="1">
      <c r="B1506" s="189"/>
      <c r="D1506" s="190" t="s">
        <v>532</v>
      </c>
      <c r="E1506" s="191" t="s">
        <v>1</v>
      </c>
      <c r="F1506" s="192" t="s">
        <v>7600</v>
      </c>
      <c r="H1506" s="193">
        <v>45.057000000000002</v>
      </c>
      <c r="I1506" s="194"/>
      <c r="L1506" s="189"/>
      <c r="M1506" s="195"/>
      <c r="N1506" s="196"/>
      <c r="O1506" s="196"/>
      <c r="P1506" s="196"/>
      <c r="Q1506" s="196"/>
      <c r="R1506" s="196"/>
      <c r="S1506" s="196"/>
      <c r="T1506" s="197"/>
      <c r="AT1506" s="191" t="s">
        <v>532</v>
      </c>
      <c r="AU1506" s="191" t="s">
        <v>89</v>
      </c>
      <c r="AV1506" s="13" t="s">
        <v>89</v>
      </c>
      <c r="AW1506" s="13" t="s">
        <v>30</v>
      </c>
      <c r="AX1506" s="13" t="s">
        <v>76</v>
      </c>
      <c r="AY1506" s="191" t="s">
        <v>524</v>
      </c>
    </row>
    <row r="1507" spans="2:51" s="13" customFormat="1">
      <c r="B1507" s="189"/>
      <c r="D1507" s="190" t="s">
        <v>532</v>
      </c>
      <c r="E1507" s="191" t="s">
        <v>1</v>
      </c>
      <c r="F1507" s="192" t="s">
        <v>6850</v>
      </c>
      <c r="H1507" s="193">
        <v>-5.4809999999999999</v>
      </c>
      <c r="I1507" s="194"/>
      <c r="L1507" s="189"/>
      <c r="M1507" s="195"/>
      <c r="N1507" s="196"/>
      <c r="O1507" s="196"/>
      <c r="P1507" s="196"/>
      <c r="Q1507" s="196"/>
      <c r="R1507" s="196"/>
      <c r="S1507" s="196"/>
      <c r="T1507" s="197"/>
      <c r="AT1507" s="191" t="s">
        <v>532</v>
      </c>
      <c r="AU1507" s="191" t="s">
        <v>89</v>
      </c>
      <c r="AV1507" s="13" t="s">
        <v>89</v>
      </c>
      <c r="AW1507" s="13" t="s">
        <v>30</v>
      </c>
      <c r="AX1507" s="13" t="s">
        <v>76</v>
      </c>
      <c r="AY1507" s="191" t="s">
        <v>524</v>
      </c>
    </row>
    <row r="1508" spans="2:51" s="14" customFormat="1">
      <c r="B1508" s="198"/>
      <c r="D1508" s="190" t="s">
        <v>532</v>
      </c>
      <c r="E1508" s="199" t="s">
        <v>1</v>
      </c>
      <c r="F1508" s="200" t="s">
        <v>6851</v>
      </c>
      <c r="H1508" s="199" t="s">
        <v>1</v>
      </c>
      <c r="I1508" s="201"/>
      <c r="L1508" s="198"/>
      <c r="M1508" s="202"/>
      <c r="N1508" s="203"/>
      <c r="O1508" s="203"/>
      <c r="P1508" s="203"/>
      <c r="Q1508" s="203"/>
      <c r="R1508" s="203"/>
      <c r="S1508" s="203"/>
      <c r="T1508" s="204"/>
      <c r="AT1508" s="199" t="s">
        <v>532</v>
      </c>
      <c r="AU1508" s="199" t="s">
        <v>89</v>
      </c>
      <c r="AV1508" s="14" t="s">
        <v>83</v>
      </c>
      <c r="AW1508" s="14" t="s">
        <v>30</v>
      </c>
      <c r="AX1508" s="14" t="s">
        <v>76</v>
      </c>
      <c r="AY1508" s="199" t="s">
        <v>524</v>
      </c>
    </row>
    <row r="1509" spans="2:51" s="13" customFormat="1">
      <c r="B1509" s="189"/>
      <c r="D1509" s="190" t="s">
        <v>532</v>
      </c>
      <c r="E1509" s="191" t="s">
        <v>1</v>
      </c>
      <c r="F1509" s="192" t="s">
        <v>7600</v>
      </c>
      <c r="H1509" s="193">
        <v>45.057000000000002</v>
      </c>
      <c r="I1509" s="194"/>
      <c r="L1509" s="189"/>
      <c r="M1509" s="195"/>
      <c r="N1509" s="196"/>
      <c r="O1509" s="196"/>
      <c r="P1509" s="196"/>
      <c r="Q1509" s="196"/>
      <c r="R1509" s="196"/>
      <c r="S1509" s="196"/>
      <c r="T1509" s="197"/>
      <c r="AT1509" s="191" t="s">
        <v>532</v>
      </c>
      <c r="AU1509" s="191" t="s">
        <v>89</v>
      </c>
      <c r="AV1509" s="13" t="s">
        <v>89</v>
      </c>
      <c r="AW1509" s="13" t="s">
        <v>30</v>
      </c>
      <c r="AX1509" s="13" t="s">
        <v>76</v>
      </c>
      <c r="AY1509" s="191" t="s">
        <v>524</v>
      </c>
    </row>
    <row r="1510" spans="2:51" s="13" customFormat="1">
      <c r="B1510" s="189"/>
      <c r="D1510" s="190" t="s">
        <v>532</v>
      </c>
      <c r="E1510" s="191" t="s">
        <v>1</v>
      </c>
      <c r="F1510" s="192" t="s">
        <v>6852</v>
      </c>
      <c r="H1510" s="193">
        <v>-2.8420000000000001</v>
      </c>
      <c r="I1510" s="194"/>
      <c r="L1510" s="189"/>
      <c r="M1510" s="195"/>
      <c r="N1510" s="196"/>
      <c r="O1510" s="196"/>
      <c r="P1510" s="196"/>
      <c r="Q1510" s="196"/>
      <c r="R1510" s="196"/>
      <c r="S1510" s="196"/>
      <c r="T1510" s="197"/>
      <c r="AT1510" s="191" t="s">
        <v>532</v>
      </c>
      <c r="AU1510" s="191" t="s">
        <v>89</v>
      </c>
      <c r="AV1510" s="13" t="s">
        <v>89</v>
      </c>
      <c r="AW1510" s="13" t="s">
        <v>30</v>
      </c>
      <c r="AX1510" s="13" t="s">
        <v>76</v>
      </c>
      <c r="AY1510" s="191" t="s">
        <v>524</v>
      </c>
    </row>
    <row r="1511" spans="2:51" s="14" customFormat="1">
      <c r="B1511" s="198"/>
      <c r="D1511" s="190" t="s">
        <v>532</v>
      </c>
      <c r="E1511" s="199" t="s">
        <v>1</v>
      </c>
      <c r="F1511" s="200" t="s">
        <v>6853</v>
      </c>
      <c r="H1511" s="199" t="s">
        <v>1</v>
      </c>
      <c r="I1511" s="201"/>
      <c r="L1511" s="198"/>
      <c r="M1511" s="202"/>
      <c r="N1511" s="203"/>
      <c r="O1511" s="203"/>
      <c r="P1511" s="203"/>
      <c r="Q1511" s="203"/>
      <c r="R1511" s="203"/>
      <c r="S1511" s="203"/>
      <c r="T1511" s="204"/>
      <c r="AT1511" s="199" t="s">
        <v>532</v>
      </c>
      <c r="AU1511" s="199" t="s">
        <v>89</v>
      </c>
      <c r="AV1511" s="14" t="s">
        <v>83</v>
      </c>
      <c r="AW1511" s="14" t="s">
        <v>30</v>
      </c>
      <c r="AX1511" s="14" t="s">
        <v>76</v>
      </c>
      <c r="AY1511" s="199" t="s">
        <v>524</v>
      </c>
    </row>
    <row r="1512" spans="2:51" s="14" customFormat="1">
      <c r="B1512" s="198"/>
      <c r="D1512" s="190" t="s">
        <v>532</v>
      </c>
      <c r="E1512" s="199" t="s">
        <v>1</v>
      </c>
      <c r="F1512" s="200" t="s">
        <v>1216</v>
      </c>
      <c r="H1512" s="199" t="s">
        <v>1</v>
      </c>
      <c r="I1512" s="201"/>
      <c r="L1512" s="198"/>
      <c r="M1512" s="202"/>
      <c r="N1512" s="203"/>
      <c r="O1512" s="203"/>
      <c r="P1512" s="203"/>
      <c r="Q1512" s="203"/>
      <c r="R1512" s="203"/>
      <c r="S1512" s="203"/>
      <c r="T1512" s="204"/>
      <c r="AT1512" s="199" t="s">
        <v>532</v>
      </c>
      <c r="AU1512" s="199" t="s">
        <v>89</v>
      </c>
      <c r="AV1512" s="14" t="s">
        <v>83</v>
      </c>
      <c r="AW1512" s="14" t="s">
        <v>30</v>
      </c>
      <c r="AX1512" s="14" t="s">
        <v>76</v>
      </c>
      <c r="AY1512" s="199" t="s">
        <v>524</v>
      </c>
    </row>
    <row r="1513" spans="2:51" s="13" customFormat="1">
      <c r="B1513" s="189"/>
      <c r="D1513" s="190" t="s">
        <v>532</v>
      </c>
      <c r="E1513" s="191" t="s">
        <v>1</v>
      </c>
      <c r="F1513" s="192" t="s">
        <v>7601</v>
      </c>
      <c r="H1513" s="193">
        <v>294.786</v>
      </c>
      <c r="I1513" s="194"/>
      <c r="L1513" s="189"/>
      <c r="M1513" s="195"/>
      <c r="N1513" s="196"/>
      <c r="O1513" s="196"/>
      <c r="P1513" s="196"/>
      <c r="Q1513" s="196"/>
      <c r="R1513" s="196"/>
      <c r="S1513" s="196"/>
      <c r="T1513" s="197"/>
      <c r="AT1513" s="191" t="s">
        <v>532</v>
      </c>
      <c r="AU1513" s="191" t="s">
        <v>89</v>
      </c>
      <c r="AV1513" s="13" t="s">
        <v>89</v>
      </c>
      <c r="AW1513" s="13" t="s">
        <v>30</v>
      </c>
      <c r="AX1513" s="13" t="s">
        <v>76</v>
      </c>
      <c r="AY1513" s="191" t="s">
        <v>524</v>
      </c>
    </row>
    <row r="1514" spans="2:51" s="13" customFormat="1">
      <c r="B1514" s="189"/>
      <c r="D1514" s="190" t="s">
        <v>532</v>
      </c>
      <c r="E1514" s="191" t="s">
        <v>1</v>
      </c>
      <c r="F1514" s="192" t="s">
        <v>7599</v>
      </c>
      <c r="H1514" s="193">
        <v>154.44</v>
      </c>
      <c r="I1514" s="194"/>
      <c r="L1514" s="189"/>
      <c r="M1514" s="195"/>
      <c r="N1514" s="196"/>
      <c r="O1514" s="196"/>
      <c r="P1514" s="196"/>
      <c r="Q1514" s="196"/>
      <c r="R1514" s="196"/>
      <c r="S1514" s="196"/>
      <c r="T1514" s="197"/>
      <c r="AT1514" s="191" t="s">
        <v>532</v>
      </c>
      <c r="AU1514" s="191" t="s">
        <v>89</v>
      </c>
      <c r="AV1514" s="13" t="s">
        <v>89</v>
      </c>
      <c r="AW1514" s="13" t="s">
        <v>30</v>
      </c>
      <c r="AX1514" s="13" t="s">
        <v>76</v>
      </c>
      <c r="AY1514" s="191" t="s">
        <v>524</v>
      </c>
    </row>
    <row r="1515" spans="2:51" s="13" customFormat="1">
      <c r="B1515" s="189"/>
      <c r="D1515" s="190" t="s">
        <v>532</v>
      </c>
      <c r="E1515" s="191" t="s">
        <v>1</v>
      </c>
      <c r="F1515" s="192" t="s">
        <v>6856</v>
      </c>
      <c r="H1515" s="193">
        <v>-13.558</v>
      </c>
      <c r="I1515" s="194"/>
      <c r="L1515" s="189"/>
      <c r="M1515" s="195"/>
      <c r="N1515" s="196"/>
      <c r="O1515" s="196"/>
      <c r="P1515" s="196"/>
      <c r="Q1515" s="196"/>
      <c r="R1515" s="196"/>
      <c r="S1515" s="196"/>
      <c r="T1515" s="197"/>
      <c r="AT1515" s="191" t="s">
        <v>532</v>
      </c>
      <c r="AU1515" s="191" t="s">
        <v>89</v>
      </c>
      <c r="AV1515" s="13" t="s">
        <v>89</v>
      </c>
      <c r="AW1515" s="13" t="s">
        <v>30</v>
      </c>
      <c r="AX1515" s="13" t="s">
        <v>76</v>
      </c>
      <c r="AY1515" s="191" t="s">
        <v>524</v>
      </c>
    </row>
    <row r="1516" spans="2:51" s="13" customFormat="1">
      <c r="B1516" s="189"/>
      <c r="D1516" s="190" t="s">
        <v>532</v>
      </c>
      <c r="E1516" s="191" t="s">
        <v>1</v>
      </c>
      <c r="F1516" s="192" t="s">
        <v>6857</v>
      </c>
      <c r="H1516" s="193">
        <v>5.7009999999999996</v>
      </c>
      <c r="I1516" s="194"/>
      <c r="L1516" s="189"/>
      <c r="M1516" s="195"/>
      <c r="N1516" s="196"/>
      <c r="O1516" s="196"/>
      <c r="P1516" s="196"/>
      <c r="Q1516" s="196"/>
      <c r="R1516" s="196"/>
      <c r="S1516" s="196"/>
      <c r="T1516" s="197"/>
      <c r="AT1516" s="191" t="s">
        <v>532</v>
      </c>
      <c r="AU1516" s="191" t="s">
        <v>89</v>
      </c>
      <c r="AV1516" s="13" t="s">
        <v>89</v>
      </c>
      <c r="AW1516" s="13" t="s">
        <v>30</v>
      </c>
      <c r="AX1516" s="13" t="s">
        <v>76</v>
      </c>
      <c r="AY1516" s="191" t="s">
        <v>524</v>
      </c>
    </row>
    <row r="1517" spans="2:51" s="14" customFormat="1">
      <c r="B1517" s="198"/>
      <c r="D1517" s="190" t="s">
        <v>532</v>
      </c>
      <c r="E1517" s="199" t="s">
        <v>1</v>
      </c>
      <c r="F1517" s="200" t="s">
        <v>6858</v>
      </c>
      <c r="H1517" s="199" t="s">
        <v>1</v>
      </c>
      <c r="I1517" s="201"/>
      <c r="L1517" s="198"/>
      <c r="M1517" s="202"/>
      <c r="N1517" s="203"/>
      <c r="O1517" s="203"/>
      <c r="P1517" s="203"/>
      <c r="Q1517" s="203"/>
      <c r="R1517" s="203"/>
      <c r="S1517" s="203"/>
      <c r="T1517" s="204"/>
      <c r="AT1517" s="199" t="s">
        <v>532</v>
      </c>
      <c r="AU1517" s="199" t="s">
        <v>89</v>
      </c>
      <c r="AV1517" s="14" t="s">
        <v>83</v>
      </c>
      <c r="AW1517" s="14" t="s">
        <v>30</v>
      </c>
      <c r="AX1517" s="14" t="s">
        <v>76</v>
      </c>
      <c r="AY1517" s="199" t="s">
        <v>524</v>
      </c>
    </row>
    <row r="1518" spans="2:51" s="14" customFormat="1">
      <c r="B1518" s="198"/>
      <c r="D1518" s="190" t="s">
        <v>532</v>
      </c>
      <c r="E1518" s="199" t="s">
        <v>1</v>
      </c>
      <c r="F1518" s="200" t="s">
        <v>1216</v>
      </c>
      <c r="H1518" s="199" t="s">
        <v>1</v>
      </c>
      <c r="I1518" s="201"/>
      <c r="L1518" s="198"/>
      <c r="M1518" s="202"/>
      <c r="N1518" s="203"/>
      <c r="O1518" s="203"/>
      <c r="P1518" s="203"/>
      <c r="Q1518" s="203"/>
      <c r="R1518" s="203"/>
      <c r="S1518" s="203"/>
      <c r="T1518" s="204"/>
      <c r="AT1518" s="199" t="s">
        <v>532</v>
      </c>
      <c r="AU1518" s="199" t="s">
        <v>89</v>
      </c>
      <c r="AV1518" s="14" t="s">
        <v>83</v>
      </c>
      <c r="AW1518" s="14" t="s">
        <v>30</v>
      </c>
      <c r="AX1518" s="14" t="s">
        <v>76</v>
      </c>
      <c r="AY1518" s="199" t="s">
        <v>524</v>
      </c>
    </row>
    <row r="1519" spans="2:51" s="13" customFormat="1">
      <c r="B1519" s="189"/>
      <c r="D1519" s="190" t="s">
        <v>532</v>
      </c>
      <c r="E1519" s="191" t="s">
        <v>1</v>
      </c>
      <c r="F1519" s="192" t="s">
        <v>7602</v>
      </c>
      <c r="H1519" s="193">
        <v>32.567</v>
      </c>
      <c r="I1519" s="194"/>
      <c r="L1519" s="189"/>
      <c r="M1519" s="195"/>
      <c r="N1519" s="196"/>
      <c r="O1519" s="196"/>
      <c r="P1519" s="196"/>
      <c r="Q1519" s="196"/>
      <c r="R1519" s="196"/>
      <c r="S1519" s="196"/>
      <c r="T1519" s="197"/>
      <c r="AT1519" s="191" t="s">
        <v>532</v>
      </c>
      <c r="AU1519" s="191" t="s">
        <v>89</v>
      </c>
      <c r="AV1519" s="13" t="s">
        <v>89</v>
      </c>
      <c r="AW1519" s="13" t="s">
        <v>30</v>
      </c>
      <c r="AX1519" s="13" t="s">
        <v>76</v>
      </c>
      <c r="AY1519" s="191" t="s">
        <v>524</v>
      </c>
    </row>
    <row r="1520" spans="2:51" s="13" customFormat="1">
      <c r="B1520" s="189"/>
      <c r="D1520" s="190" t="s">
        <v>532</v>
      </c>
      <c r="E1520" s="191" t="s">
        <v>1</v>
      </c>
      <c r="F1520" s="192" t="s">
        <v>7603</v>
      </c>
      <c r="H1520" s="193">
        <v>76.150000000000006</v>
      </c>
      <c r="I1520" s="194"/>
      <c r="L1520" s="189"/>
      <c r="M1520" s="195"/>
      <c r="N1520" s="196"/>
      <c r="O1520" s="196"/>
      <c r="P1520" s="196"/>
      <c r="Q1520" s="196"/>
      <c r="R1520" s="196"/>
      <c r="S1520" s="196"/>
      <c r="T1520" s="197"/>
      <c r="AT1520" s="191" t="s">
        <v>532</v>
      </c>
      <c r="AU1520" s="191" t="s">
        <v>89</v>
      </c>
      <c r="AV1520" s="13" t="s">
        <v>89</v>
      </c>
      <c r="AW1520" s="13" t="s">
        <v>30</v>
      </c>
      <c r="AX1520" s="13" t="s">
        <v>76</v>
      </c>
      <c r="AY1520" s="191" t="s">
        <v>524</v>
      </c>
    </row>
    <row r="1521" spans="2:51" s="13" customFormat="1">
      <c r="B1521" s="189"/>
      <c r="D1521" s="190" t="s">
        <v>532</v>
      </c>
      <c r="E1521" s="191" t="s">
        <v>1</v>
      </c>
      <c r="F1521" s="192" t="s">
        <v>6861</v>
      </c>
      <c r="H1521" s="193">
        <v>-11.186</v>
      </c>
      <c r="I1521" s="194"/>
      <c r="L1521" s="189"/>
      <c r="M1521" s="195"/>
      <c r="N1521" s="196"/>
      <c r="O1521" s="196"/>
      <c r="P1521" s="196"/>
      <c r="Q1521" s="196"/>
      <c r="R1521" s="196"/>
      <c r="S1521" s="196"/>
      <c r="T1521" s="197"/>
      <c r="AT1521" s="191" t="s">
        <v>532</v>
      </c>
      <c r="AU1521" s="191" t="s">
        <v>89</v>
      </c>
      <c r="AV1521" s="13" t="s">
        <v>89</v>
      </c>
      <c r="AW1521" s="13" t="s">
        <v>30</v>
      </c>
      <c r="AX1521" s="13" t="s">
        <v>76</v>
      </c>
      <c r="AY1521" s="191" t="s">
        <v>524</v>
      </c>
    </row>
    <row r="1522" spans="2:51" s="13" customFormat="1">
      <c r="B1522" s="189"/>
      <c r="D1522" s="190" t="s">
        <v>532</v>
      </c>
      <c r="E1522" s="191" t="s">
        <v>1</v>
      </c>
      <c r="F1522" s="192" t="s">
        <v>6862</v>
      </c>
      <c r="H1522" s="193">
        <v>1.4670000000000001</v>
      </c>
      <c r="I1522" s="194"/>
      <c r="L1522" s="189"/>
      <c r="M1522" s="195"/>
      <c r="N1522" s="196"/>
      <c r="O1522" s="196"/>
      <c r="P1522" s="196"/>
      <c r="Q1522" s="196"/>
      <c r="R1522" s="196"/>
      <c r="S1522" s="196"/>
      <c r="T1522" s="197"/>
      <c r="AT1522" s="191" t="s">
        <v>532</v>
      </c>
      <c r="AU1522" s="191" t="s">
        <v>89</v>
      </c>
      <c r="AV1522" s="13" t="s">
        <v>89</v>
      </c>
      <c r="AW1522" s="13" t="s">
        <v>30</v>
      </c>
      <c r="AX1522" s="13" t="s">
        <v>76</v>
      </c>
      <c r="AY1522" s="191" t="s">
        <v>524</v>
      </c>
    </row>
    <row r="1523" spans="2:51" s="14" customFormat="1">
      <c r="B1523" s="198"/>
      <c r="D1523" s="190" t="s">
        <v>532</v>
      </c>
      <c r="E1523" s="199" t="s">
        <v>1</v>
      </c>
      <c r="F1523" s="200" t="s">
        <v>677</v>
      </c>
      <c r="H1523" s="199" t="s">
        <v>1</v>
      </c>
      <c r="I1523" s="201"/>
      <c r="L1523" s="198"/>
      <c r="M1523" s="202"/>
      <c r="N1523" s="203"/>
      <c r="O1523" s="203"/>
      <c r="P1523" s="203"/>
      <c r="Q1523" s="203"/>
      <c r="R1523" s="203"/>
      <c r="S1523" s="203"/>
      <c r="T1523" s="204"/>
      <c r="AT1523" s="199" t="s">
        <v>532</v>
      </c>
      <c r="AU1523" s="199" t="s">
        <v>89</v>
      </c>
      <c r="AV1523" s="14" t="s">
        <v>83</v>
      </c>
      <c r="AW1523" s="14" t="s">
        <v>30</v>
      </c>
      <c r="AX1523" s="14" t="s">
        <v>76</v>
      </c>
      <c r="AY1523" s="199" t="s">
        <v>524</v>
      </c>
    </row>
    <row r="1524" spans="2:51" s="13" customFormat="1">
      <c r="B1524" s="189"/>
      <c r="D1524" s="190" t="s">
        <v>532</v>
      </c>
      <c r="E1524" s="191" t="s">
        <v>1</v>
      </c>
      <c r="F1524" s="192" t="s">
        <v>6863</v>
      </c>
      <c r="H1524" s="193">
        <v>10.007</v>
      </c>
      <c r="I1524" s="194"/>
      <c r="L1524" s="189"/>
      <c r="M1524" s="195"/>
      <c r="N1524" s="196"/>
      <c r="O1524" s="196"/>
      <c r="P1524" s="196"/>
      <c r="Q1524" s="196"/>
      <c r="R1524" s="196"/>
      <c r="S1524" s="196"/>
      <c r="T1524" s="197"/>
      <c r="AT1524" s="191" t="s">
        <v>532</v>
      </c>
      <c r="AU1524" s="191" t="s">
        <v>89</v>
      </c>
      <c r="AV1524" s="13" t="s">
        <v>89</v>
      </c>
      <c r="AW1524" s="13" t="s">
        <v>30</v>
      </c>
      <c r="AX1524" s="13" t="s">
        <v>76</v>
      </c>
      <c r="AY1524" s="191" t="s">
        <v>524</v>
      </c>
    </row>
    <row r="1525" spans="2:51" s="13" customFormat="1">
      <c r="B1525" s="189"/>
      <c r="D1525" s="190" t="s">
        <v>532</v>
      </c>
      <c r="E1525" s="191" t="s">
        <v>1</v>
      </c>
      <c r="F1525" s="192" t="s">
        <v>6864</v>
      </c>
      <c r="H1525" s="193">
        <v>-3.645</v>
      </c>
      <c r="I1525" s="194"/>
      <c r="L1525" s="189"/>
      <c r="M1525" s="195"/>
      <c r="N1525" s="196"/>
      <c r="O1525" s="196"/>
      <c r="P1525" s="196"/>
      <c r="Q1525" s="196"/>
      <c r="R1525" s="196"/>
      <c r="S1525" s="196"/>
      <c r="T1525" s="197"/>
      <c r="AT1525" s="191" t="s">
        <v>532</v>
      </c>
      <c r="AU1525" s="191" t="s">
        <v>89</v>
      </c>
      <c r="AV1525" s="13" t="s">
        <v>89</v>
      </c>
      <c r="AW1525" s="13" t="s">
        <v>30</v>
      </c>
      <c r="AX1525" s="13" t="s">
        <v>76</v>
      </c>
      <c r="AY1525" s="191" t="s">
        <v>524</v>
      </c>
    </row>
    <row r="1526" spans="2:51" s="14" customFormat="1">
      <c r="B1526" s="198"/>
      <c r="D1526" s="190" t="s">
        <v>532</v>
      </c>
      <c r="E1526" s="199" t="s">
        <v>1</v>
      </c>
      <c r="F1526" s="200" t="s">
        <v>6865</v>
      </c>
      <c r="H1526" s="199" t="s">
        <v>1</v>
      </c>
      <c r="I1526" s="201"/>
      <c r="L1526" s="198"/>
      <c r="M1526" s="202"/>
      <c r="N1526" s="203"/>
      <c r="O1526" s="203"/>
      <c r="P1526" s="203"/>
      <c r="Q1526" s="203"/>
      <c r="R1526" s="203"/>
      <c r="S1526" s="203"/>
      <c r="T1526" s="204"/>
      <c r="AT1526" s="199" t="s">
        <v>532</v>
      </c>
      <c r="AU1526" s="199" t="s">
        <v>89</v>
      </c>
      <c r="AV1526" s="14" t="s">
        <v>83</v>
      </c>
      <c r="AW1526" s="14" t="s">
        <v>30</v>
      </c>
      <c r="AX1526" s="14" t="s">
        <v>76</v>
      </c>
      <c r="AY1526" s="199" t="s">
        <v>524</v>
      </c>
    </row>
    <row r="1527" spans="2:51" s="14" customFormat="1">
      <c r="B1527" s="198"/>
      <c r="D1527" s="190" t="s">
        <v>532</v>
      </c>
      <c r="E1527" s="199" t="s">
        <v>1</v>
      </c>
      <c r="F1527" s="200" t="s">
        <v>1216</v>
      </c>
      <c r="H1527" s="199" t="s">
        <v>1</v>
      </c>
      <c r="I1527" s="201"/>
      <c r="L1527" s="198"/>
      <c r="M1527" s="202"/>
      <c r="N1527" s="203"/>
      <c r="O1527" s="203"/>
      <c r="P1527" s="203"/>
      <c r="Q1527" s="203"/>
      <c r="R1527" s="203"/>
      <c r="S1527" s="203"/>
      <c r="T1527" s="204"/>
      <c r="AT1527" s="199" t="s">
        <v>532</v>
      </c>
      <c r="AU1527" s="199" t="s">
        <v>89</v>
      </c>
      <c r="AV1527" s="14" t="s">
        <v>83</v>
      </c>
      <c r="AW1527" s="14" t="s">
        <v>30</v>
      </c>
      <c r="AX1527" s="14" t="s">
        <v>76</v>
      </c>
      <c r="AY1527" s="199" t="s">
        <v>524</v>
      </c>
    </row>
    <row r="1528" spans="2:51" s="13" customFormat="1">
      <c r="B1528" s="189"/>
      <c r="D1528" s="190" t="s">
        <v>532</v>
      </c>
      <c r="E1528" s="191" t="s">
        <v>1</v>
      </c>
      <c r="F1528" s="192" t="s">
        <v>7604</v>
      </c>
      <c r="H1528" s="193">
        <v>33.750999999999998</v>
      </c>
      <c r="I1528" s="194"/>
      <c r="L1528" s="189"/>
      <c r="M1528" s="195"/>
      <c r="N1528" s="196"/>
      <c r="O1528" s="196"/>
      <c r="P1528" s="196"/>
      <c r="Q1528" s="196"/>
      <c r="R1528" s="196"/>
      <c r="S1528" s="196"/>
      <c r="T1528" s="197"/>
      <c r="AT1528" s="191" t="s">
        <v>532</v>
      </c>
      <c r="AU1528" s="191" t="s">
        <v>89</v>
      </c>
      <c r="AV1528" s="13" t="s">
        <v>89</v>
      </c>
      <c r="AW1528" s="13" t="s">
        <v>30</v>
      </c>
      <c r="AX1528" s="13" t="s">
        <v>76</v>
      </c>
      <c r="AY1528" s="191" t="s">
        <v>524</v>
      </c>
    </row>
    <row r="1529" spans="2:51" s="14" customFormat="1">
      <c r="B1529" s="198"/>
      <c r="D1529" s="190" t="s">
        <v>532</v>
      </c>
      <c r="E1529" s="199" t="s">
        <v>1</v>
      </c>
      <c r="F1529" s="200" t="s">
        <v>677</v>
      </c>
      <c r="H1529" s="199" t="s">
        <v>1</v>
      </c>
      <c r="I1529" s="201"/>
      <c r="L1529" s="198"/>
      <c r="M1529" s="202"/>
      <c r="N1529" s="203"/>
      <c r="O1529" s="203"/>
      <c r="P1529" s="203"/>
      <c r="Q1529" s="203"/>
      <c r="R1529" s="203"/>
      <c r="S1529" s="203"/>
      <c r="T1529" s="204"/>
      <c r="AT1529" s="199" t="s">
        <v>532</v>
      </c>
      <c r="AU1529" s="199" t="s">
        <v>89</v>
      </c>
      <c r="AV1529" s="14" t="s">
        <v>83</v>
      </c>
      <c r="AW1529" s="14" t="s">
        <v>30</v>
      </c>
      <c r="AX1529" s="14" t="s">
        <v>76</v>
      </c>
      <c r="AY1529" s="199" t="s">
        <v>524</v>
      </c>
    </row>
    <row r="1530" spans="2:51" s="13" customFormat="1">
      <c r="B1530" s="189"/>
      <c r="D1530" s="190" t="s">
        <v>532</v>
      </c>
      <c r="E1530" s="191" t="s">
        <v>1</v>
      </c>
      <c r="F1530" s="192" t="s">
        <v>7605</v>
      </c>
      <c r="H1530" s="193">
        <v>40.540999999999997</v>
      </c>
      <c r="I1530" s="194"/>
      <c r="L1530" s="189"/>
      <c r="M1530" s="195"/>
      <c r="N1530" s="196"/>
      <c r="O1530" s="196"/>
      <c r="P1530" s="196"/>
      <c r="Q1530" s="196"/>
      <c r="R1530" s="196"/>
      <c r="S1530" s="196"/>
      <c r="T1530" s="197"/>
      <c r="AT1530" s="191" t="s">
        <v>532</v>
      </c>
      <c r="AU1530" s="191" t="s">
        <v>89</v>
      </c>
      <c r="AV1530" s="13" t="s">
        <v>89</v>
      </c>
      <c r="AW1530" s="13" t="s">
        <v>30</v>
      </c>
      <c r="AX1530" s="13" t="s">
        <v>76</v>
      </c>
      <c r="AY1530" s="191" t="s">
        <v>524</v>
      </c>
    </row>
    <row r="1531" spans="2:51" s="13" customFormat="1">
      <c r="B1531" s="189"/>
      <c r="D1531" s="190" t="s">
        <v>532</v>
      </c>
      <c r="E1531" s="191" t="s">
        <v>1</v>
      </c>
      <c r="F1531" s="192" t="s">
        <v>6868</v>
      </c>
      <c r="H1531" s="193">
        <v>-3.6360000000000001</v>
      </c>
      <c r="I1531" s="194"/>
      <c r="L1531" s="189"/>
      <c r="M1531" s="195"/>
      <c r="N1531" s="196"/>
      <c r="O1531" s="196"/>
      <c r="P1531" s="196"/>
      <c r="Q1531" s="196"/>
      <c r="R1531" s="196"/>
      <c r="S1531" s="196"/>
      <c r="T1531" s="197"/>
      <c r="AT1531" s="191" t="s">
        <v>532</v>
      </c>
      <c r="AU1531" s="191" t="s">
        <v>89</v>
      </c>
      <c r="AV1531" s="13" t="s">
        <v>89</v>
      </c>
      <c r="AW1531" s="13" t="s">
        <v>30</v>
      </c>
      <c r="AX1531" s="13" t="s">
        <v>76</v>
      </c>
      <c r="AY1531" s="191" t="s">
        <v>524</v>
      </c>
    </row>
    <row r="1532" spans="2:51" s="14" customFormat="1">
      <c r="B1532" s="198"/>
      <c r="D1532" s="190" t="s">
        <v>532</v>
      </c>
      <c r="E1532" s="199" t="s">
        <v>1</v>
      </c>
      <c r="F1532" s="200" t="s">
        <v>1216</v>
      </c>
      <c r="H1532" s="199" t="s">
        <v>1</v>
      </c>
      <c r="I1532" s="201"/>
      <c r="L1532" s="198"/>
      <c r="M1532" s="202"/>
      <c r="N1532" s="203"/>
      <c r="O1532" s="203"/>
      <c r="P1532" s="203"/>
      <c r="Q1532" s="203"/>
      <c r="R1532" s="203"/>
      <c r="S1532" s="203"/>
      <c r="T1532" s="204"/>
      <c r="AT1532" s="199" t="s">
        <v>532</v>
      </c>
      <c r="AU1532" s="199" t="s">
        <v>89</v>
      </c>
      <c r="AV1532" s="14" t="s">
        <v>83</v>
      </c>
      <c r="AW1532" s="14" t="s">
        <v>30</v>
      </c>
      <c r="AX1532" s="14" t="s">
        <v>76</v>
      </c>
      <c r="AY1532" s="199" t="s">
        <v>524</v>
      </c>
    </row>
    <row r="1533" spans="2:51" s="13" customFormat="1">
      <c r="B1533" s="189"/>
      <c r="D1533" s="190" t="s">
        <v>532</v>
      </c>
      <c r="E1533" s="191" t="s">
        <v>1</v>
      </c>
      <c r="F1533" s="192" t="s">
        <v>7606</v>
      </c>
      <c r="H1533" s="193">
        <v>54.241</v>
      </c>
      <c r="I1533" s="194"/>
      <c r="L1533" s="189"/>
      <c r="M1533" s="195"/>
      <c r="N1533" s="196"/>
      <c r="O1533" s="196"/>
      <c r="P1533" s="196"/>
      <c r="Q1533" s="196"/>
      <c r="R1533" s="196"/>
      <c r="S1533" s="196"/>
      <c r="T1533" s="197"/>
      <c r="AT1533" s="191" t="s">
        <v>532</v>
      </c>
      <c r="AU1533" s="191" t="s">
        <v>89</v>
      </c>
      <c r="AV1533" s="13" t="s">
        <v>89</v>
      </c>
      <c r="AW1533" s="13" t="s">
        <v>30</v>
      </c>
      <c r="AX1533" s="13" t="s">
        <v>76</v>
      </c>
      <c r="AY1533" s="191" t="s">
        <v>524</v>
      </c>
    </row>
    <row r="1534" spans="2:51" s="13" customFormat="1">
      <c r="B1534" s="189"/>
      <c r="D1534" s="190" t="s">
        <v>532</v>
      </c>
      <c r="E1534" s="191" t="s">
        <v>1</v>
      </c>
      <c r="F1534" s="192" t="s">
        <v>6870</v>
      </c>
      <c r="H1534" s="193">
        <v>-2.944</v>
      </c>
      <c r="I1534" s="194"/>
      <c r="L1534" s="189"/>
      <c r="M1534" s="195"/>
      <c r="N1534" s="196"/>
      <c r="O1534" s="196"/>
      <c r="P1534" s="196"/>
      <c r="Q1534" s="196"/>
      <c r="R1534" s="196"/>
      <c r="S1534" s="196"/>
      <c r="T1534" s="197"/>
      <c r="AT1534" s="191" t="s">
        <v>532</v>
      </c>
      <c r="AU1534" s="191" t="s">
        <v>89</v>
      </c>
      <c r="AV1534" s="13" t="s">
        <v>89</v>
      </c>
      <c r="AW1534" s="13" t="s">
        <v>30</v>
      </c>
      <c r="AX1534" s="13" t="s">
        <v>76</v>
      </c>
      <c r="AY1534" s="191" t="s">
        <v>524</v>
      </c>
    </row>
    <row r="1535" spans="2:51" s="13" customFormat="1">
      <c r="B1535" s="189"/>
      <c r="D1535" s="190" t="s">
        <v>532</v>
      </c>
      <c r="E1535" s="191" t="s">
        <v>1</v>
      </c>
      <c r="F1535" s="192" t="s">
        <v>6871</v>
      </c>
      <c r="H1535" s="193">
        <v>0.46200000000000002</v>
      </c>
      <c r="I1535" s="194"/>
      <c r="L1535" s="189"/>
      <c r="M1535" s="195"/>
      <c r="N1535" s="196"/>
      <c r="O1535" s="196"/>
      <c r="P1535" s="196"/>
      <c r="Q1535" s="196"/>
      <c r="R1535" s="196"/>
      <c r="S1535" s="196"/>
      <c r="T1535" s="197"/>
      <c r="AT1535" s="191" t="s">
        <v>532</v>
      </c>
      <c r="AU1535" s="191" t="s">
        <v>89</v>
      </c>
      <c r="AV1535" s="13" t="s">
        <v>89</v>
      </c>
      <c r="AW1535" s="13" t="s">
        <v>30</v>
      </c>
      <c r="AX1535" s="13" t="s">
        <v>76</v>
      </c>
      <c r="AY1535" s="191" t="s">
        <v>524</v>
      </c>
    </row>
    <row r="1536" spans="2:51" s="14" customFormat="1">
      <c r="B1536" s="198"/>
      <c r="D1536" s="190" t="s">
        <v>532</v>
      </c>
      <c r="E1536" s="199" t="s">
        <v>1</v>
      </c>
      <c r="F1536" s="200" t="s">
        <v>1212</v>
      </c>
      <c r="H1536" s="199" t="s">
        <v>1</v>
      </c>
      <c r="I1536" s="201"/>
      <c r="L1536" s="198"/>
      <c r="M1536" s="202"/>
      <c r="N1536" s="203"/>
      <c r="O1536" s="203"/>
      <c r="P1536" s="203"/>
      <c r="Q1536" s="203"/>
      <c r="R1536" s="203"/>
      <c r="S1536" s="203"/>
      <c r="T1536" s="204"/>
      <c r="AT1536" s="199" t="s">
        <v>532</v>
      </c>
      <c r="AU1536" s="199" t="s">
        <v>89</v>
      </c>
      <c r="AV1536" s="14" t="s">
        <v>83</v>
      </c>
      <c r="AW1536" s="14" t="s">
        <v>30</v>
      </c>
      <c r="AX1536" s="14" t="s">
        <v>76</v>
      </c>
      <c r="AY1536" s="199" t="s">
        <v>524</v>
      </c>
    </row>
    <row r="1537" spans="2:51" s="13" customFormat="1">
      <c r="B1537" s="189"/>
      <c r="D1537" s="190" t="s">
        <v>532</v>
      </c>
      <c r="E1537" s="191" t="s">
        <v>1</v>
      </c>
      <c r="F1537" s="192" t="s">
        <v>6872</v>
      </c>
      <c r="H1537" s="193">
        <v>1.462</v>
      </c>
      <c r="I1537" s="194"/>
      <c r="L1537" s="189"/>
      <c r="M1537" s="195"/>
      <c r="N1537" s="196"/>
      <c r="O1537" s="196"/>
      <c r="P1537" s="196"/>
      <c r="Q1537" s="196"/>
      <c r="R1537" s="196"/>
      <c r="S1537" s="196"/>
      <c r="T1537" s="197"/>
      <c r="AT1537" s="191" t="s">
        <v>532</v>
      </c>
      <c r="AU1537" s="191" t="s">
        <v>89</v>
      </c>
      <c r="AV1537" s="13" t="s">
        <v>89</v>
      </c>
      <c r="AW1537" s="13" t="s">
        <v>30</v>
      </c>
      <c r="AX1537" s="13" t="s">
        <v>76</v>
      </c>
      <c r="AY1537" s="191" t="s">
        <v>524</v>
      </c>
    </row>
    <row r="1538" spans="2:51" s="14" customFormat="1">
      <c r="B1538" s="198"/>
      <c r="D1538" s="190" t="s">
        <v>532</v>
      </c>
      <c r="E1538" s="199" t="s">
        <v>1</v>
      </c>
      <c r="F1538" s="200" t="s">
        <v>6873</v>
      </c>
      <c r="H1538" s="199" t="s">
        <v>1</v>
      </c>
      <c r="I1538" s="201"/>
      <c r="L1538" s="198"/>
      <c r="M1538" s="202"/>
      <c r="N1538" s="203"/>
      <c r="O1538" s="203"/>
      <c r="P1538" s="203"/>
      <c r="Q1538" s="203"/>
      <c r="R1538" s="203"/>
      <c r="S1538" s="203"/>
      <c r="T1538" s="204"/>
      <c r="AT1538" s="199" t="s">
        <v>532</v>
      </c>
      <c r="AU1538" s="199" t="s">
        <v>89</v>
      </c>
      <c r="AV1538" s="14" t="s">
        <v>83</v>
      </c>
      <c r="AW1538" s="14" t="s">
        <v>30</v>
      </c>
      <c r="AX1538" s="14" t="s">
        <v>76</v>
      </c>
      <c r="AY1538" s="199" t="s">
        <v>524</v>
      </c>
    </row>
    <row r="1539" spans="2:51" s="14" customFormat="1">
      <c r="B1539" s="198"/>
      <c r="D1539" s="190" t="s">
        <v>532</v>
      </c>
      <c r="E1539" s="199" t="s">
        <v>1</v>
      </c>
      <c r="F1539" s="200" t="s">
        <v>1216</v>
      </c>
      <c r="H1539" s="199" t="s">
        <v>1</v>
      </c>
      <c r="I1539" s="201"/>
      <c r="L1539" s="198"/>
      <c r="M1539" s="202"/>
      <c r="N1539" s="203"/>
      <c r="O1539" s="203"/>
      <c r="P1539" s="203"/>
      <c r="Q1539" s="203"/>
      <c r="R1539" s="203"/>
      <c r="S1539" s="203"/>
      <c r="T1539" s="204"/>
      <c r="AT1539" s="199" t="s">
        <v>532</v>
      </c>
      <c r="AU1539" s="199" t="s">
        <v>89</v>
      </c>
      <c r="AV1539" s="14" t="s">
        <v>83</v>
      </c>
      <c r="AW1539" s="14" t="s">
        <v>30</v>
      </c>
      <c r="AX1539" s="14" t="s">
        <v>76</v>
      </c>
      <c r="AY1539" s="199" t="s">
        <v>524</v>
      </c>
    </row>
    <row r="1540" spans="2:51" s="13" customFormat="1">
      <c r="B1540" s="189"/>
      <c r="D1540" s="190" t="s">
        <v>532</v>
      </c>
      <c r="E1540" s="191" t="s">
        <v>1</v>
      </c>
      <c r="F1540" s="192" t="s">
        <v>7607</v>
      </c>
      <c r="H1540" s="193">
        <v>15.12</v>
      </c>
      <c r="I1540" s="194"/>
      <c r="L1540" s="189"/>
      <c r="M1540" s="195"/>
      <c r="N1540" s="196"/>
      <c r="O1540" s="196"/>
      <c r="P1540" s="196"/>
      <c r="Q1540" s="196"/>
      <c r="R1540" s="196"/>
      <c r="S1540" s="196"/>
      <c r="T1540" s="197"/>
      <c r="AT1540" s="191" t="s">
        <v>532</v>
      </c>
      <c r="AU1540" s="191" t="s">
        <v>89</v>
      </c>
      <c r="AV1540" s="13" t="s">
        <v>89</v>
      </c>
      <c r="AW1540" s="13" t="s">
        <v>30</v>
      </c>
      <c r="AX1540" s="13" t="s">
        <v>76</v>
      </c>
      <c r="AY1540" s="191" t="s">
        <v>524</v>
      </c>
    </row>
    <row r="1541" spans="2:51" s="13" customFormat="1">
      <c r="B1541" s="189"/>
      <c r="D1541" s="190" t="s">
        <v>532</v>
      </c>
      <c r="E1541" s="191" t="s">
        <v>1</v>
      </c>
      <c r="F1541" s="192" t="s">
        <v>6875</v>
      </c>
      <c r="H1541" s="193">
        <v>0.49299999999999999</v>
      </c>
      <c r="I1541" s="194"/>
      <c r="L1541" s="189"/>
      <c r="M1541" s="195"/>
      <c r="N1541" s="196"/>
      <c r="O1541" s="196"/>
      <c r="P1541" s="196"/>
      <c r="Q1541" s="196"/>
      <c r="R1541" s="196"/>
      <c r="S1541" s="196"/>
      <c r="T1541" s="197"/>
      <c r="AT1541" s="191" t="s">
        <v>532</v>
      </c>
      <c r="AU1541" s="191" t="s">
        <v>89</v>
      </c>
      <c r="AV1541" s="13" t="s">
        <v>89</v>
      </c>
      <c r="AW1541" s="13" t="s">
        <v>30</v>
      </c>
      <c r="AX1541" s="13" t="s">
        <v>76</v>
      </c>
      <c r="AY1541" s="191" t="s">
        <v>524</v>
      </c>
    </row>
    <row r="1542" spans="2:51" s="14" customFormat="1">
      <c r="B1542" s="198"/>
      <c r="D1542" s="190" t="s">
        <v>532</v>
      </c>
      <c r="E1542" s="199" t="s">
        <v>1</v>
      </c>
      <c r="F1542" s="200" t="s">
        <v>1212</v>
      </c>
      <c r="H1542" s="199" t="s">
        <v>1</v>
      </c>
      <c r="I1542" s="201"/>
      <c r="L1542" s="198"/>
      <c r="M1542" s="202"/>
      <c r="N1542" s="203"/>
      <c r="O1542" s="203"/>
      <c r="P1542" s="203"/>
      <c r="Q1542" s="203"/>
      <c r="R1542" s="203"/>
      <c r="S1542" s="203"/>
      <c r="T1542" s="204"/>
      <c r="AT1542" s="199" t="s">
        <v>532</v>
      </c>
      <c r="AU1542" s="199" t="s">
        <v>89</v>
      </c>
      <c r="AV1542" s="14" t="s">
        <v>83</v>
      </c>
      <c r="AW1542" s="14" t="s">
        <v>30</v>
      </c>
      <c r="AX1542" s="14" t="s">
        <v>76</v>
      </c>
      <c r="AY1542" s="199" t="s">
        <v>524</v>
      </c>
    </row>
    <row r="1543" spans="2:51" s="13" customFormat="1">
      <c r="B1543" s="189"/>
      <c r="D1543" s="190" t="s">
        <v>532</v>
      </c>
      <c r="E1543" s="191" t="s">
        <v>1</v>
      </c>
      <c r="F1543" s="192" t="s">
        <v>7608</v>
      </c>
      <c r="H1543" s="193">
        <v>38.380000000000003</v>
      </c>
      <c r="I1543" s="194"/>
      <c r="L1543" s="189"/>
      <c r="M1543" s="195"/>
      <c r="N1543" s="196"/>
      <c r="O1543" s="196"/>
      <c r="P1543" s="196"/>
      <c r="Q1543" s="196"/>
      <c r="R1543" s="196"/>
      <c r="S1543" s="196"/>
      <c r="T1543" s="197"/>
      <c r="AT1543" s="191" t="s">
        <v>532</v>
      </c>
      <c r="AU1543" s="191" t="s">
        <v>89</v>
      </c>
      <c r="AV1543" s="13" t="s">
        <v>89</v>
      </c>
      <c r="AW1543" s="13" t="s">
        <v>30</v>
      </c>
      <c r="AX1543" s="13" t="s">
        <v>76</v>
      </c>
      <c r="AY1543" s="191" t="s">
        <v>524</v>
      </c>
    </row>
    <row r="1544" spans="2:51" s="13" customFormat="1">
      <c r="B1544" s="189"/>
      <c r="D1544" s="190" t="s">
        <v>532</v>
      </c>
      <c r="E1544" s="191" t="s">
        <v>1</v>
      </c>
      <c r="F1544" s="192" t="s">
        <v>6877</v>
      </c>
      <c r="H1544" s="193">
        <v>-12.782999999999999</v>
      </c>
      <c r="I1544" s="194"/>
      <c r="L1544" s="189"/>
      <c r="M1544" s="195"/>
      <c r="N1544" s="196"/>
      <c r="O1544" s="196"/>
      <c r="P1544" s="196"/>
      <c r="Q1544" s="196"/>
      <c r="R1544" s="196"/>
      <c r="S1544" s="196"/>
      <c r="T1544" s="197"/>
      <c r="AT1544" s="191" t="s">
        <v>532</v>
      </c>
      <c r="AU1544" s="191" t="s">
        <v>89</v>
      </c>
      <c r="AV1544" s="13" t="s">
        <v>89</v>
      </c>
      <c r="AW1544" s="13" t="s">
        <v>30</v>
      </c>
      <c r="AX1544" s="13" t="s">
        <v>76</v>
      </c>
      <c r="AY1544" s="191" t="s">
        <v>524</v>
      </c>
    </row>
    <row r="1545" spans="2:51" s="13" customFormat="1">
      <c r="B1545" s="189"/>
      <c r="D1545" s="190" t="s">
        <v>532</v>
      </c>
      <c r="E1545" s="191" t="s">
        <v>1</v>
      </c>
      <c r="F1545" s="192" t="s">
        <v>6878</v>
      </c>
      <c r="H1545" s="193">
        <v>2.1819999999999999</v>
      </c>
      <c r="I1545" s="194"/>
      <c r="L1545" s="189"/>
      <c r="M1545" s="195"/>
      <c r="N1545" s="196"/>
      <c r="O1545" s="196"/>
      <c r="P1545" s="196"/>
      <c r="Q1545" s="196"/>
      <c r="R1545" s="196"/>
      <c r="S1545" s="196"/>
      <c r="T1545" s="197"/>
      <c r="AT1545" s="191" t="s">
        <v>532</v>
      </c>
      <c r="AU1545" s="191" t="s">
        <v>89</v>
      </c>
      <c r="AV1545" s="13" t="s">
        <v>89</v>
      </c>
      <c r="AW1545" s="13" t="s">
        <v>30</v>
      </c>
      <c r="AX1545" s="13" t="s">
        <v>76</v>
      </c>
      <c r="AY1545" s="191" t="s">
        <v>524</v>
      </c>
    </row>
    <row r="1546" spans="2:51" s="14" customFormat="1">
      <c r="B1546" s="198"/>
      <c r="D1546" s="190" t="s">
        <v>532</v>
      </c>
      <c r="E1546" s="199" t="s">
        <v>1</v>
      </c>
      <c r="F1546" s="200" t="s">
        <v>6879</v>
      </c>
      <c r="H1546" s="199" t="s">
        <v>1</v>
      </c>
      <c r="I1546" s="201"/>
      <c r="L1546" s="198"/>
      <c r="M1546" s="202"/>
      <c r="N1546" s="203"/>
      <c r="O1546" s="203"/>
      <c r="P1546" s="203"/>
      <c r="Q1546" s="203"/>
      <c r="R1546" s="203"/>
      <c r="S1546" s="203"/>
      <c r="T1546" s="204"/>
      <c r="AT1546" s="199" t="s">
        <v>532</v>
      </c>
      <c r="AU1546" s="199" t="s">
        <v>89</v>
      </c>
      <c r="AV1546" s="14" t="s">
        <v>83</v>
      </c>
      <c r="AW1546" s="14" t="s">
        <v>30</v>
      </c>
      <c r="AX1546" s="14" t="s">
        <v>76</v>
      </c>
      <c r="AY1546" s="199" t="s">
        <v>524</v>
      </c>
    </row>
    <row r="1547" spans="2:51" s="14" customFormat="1">
      <c r="B1547" s="198"/>
      <c r="D1547" s="190" t="s">
        <v>532</v>
      </c>
      <c r="E1547" s="199" t="s">
        <v>1</v>
      </c>
      <c r="F1547" s="200" t="s">
        <v>1216</v>
      </c>
      <c r="H1547" s="199" t="s">
        <v>1</v>
      </c>
      <c r="I1547" s="201"/>
      <c r="L1547" s="198"/>
      <c r="M1547" s="202"/>
      <c r="N1547" s="203"/>
      <c r="O1547" s="203"/>
      <c r="P1547" s="203"/>
      <c r="Q1547" s="203"/>
      <c r="R1547" s="203"/>
      <c r="S1547" s="203"/>
      <c r="T1547" s="204"/>
      <c r="AT1547" s="199" t="s">
        <v>532</v>
      </c>
      <c r="AU1547" s="199" t="s">
        <v>89</v>
      </c>
      <c r="AV1547" s="14" t="s">
        <v>83</v>
      </c>
      <c r="AW1547" s="14" t="s">
        <v>30</v>
      </c>
      <c r="AX1547" s="14" t="s">
        <v>76</v>
      </c>
      <c r="AY1547" s="199" t="s">
        <v>524</v>
      </c>
    </row>
    <row r="1548" spans="2:51" s="13" customFormat="1">
      <c r="B1548" s="189"/>
      <c r="D1548" s="190" t="s">
        <v>532</v>
      </c>
      <c r="E1548" s="191" t="s">
        <v>1</v>
      </c>
      <c r="F1548" s="192" t="s">
        <v>6880</v>
      </c>
      <c r="H1548" s="193">
        <v>23.928999999999998</v>
      </c>
      <c r="I1548" s="194"/>
      <c r="L1548" s="189"/>
      <c r="M1548" s="195"/>
      <c r="N1548" s="196"/>
      <c r="O1548" s="196"/>
      <c r="P1548" s="196"/>
      <c r="Q1548" s="196"/>
      <c r="R1548" s="196"/>
      <c r="S1548" s="196"/>
      <c r="T1548" s="197"/>
      <c r="AT1548" s="191" t="s">
        <v>532</v>
      </c>
      <c r="AU1548" s="191" t="s">
        <v>89</v>
      </c>
      <c r="AV1548" s="13" t="s">
        <v>89</v>
      </c>
      <c r="AW1548" s="13" t="s">
        <v>30</v>
      </c>
      <c r="AX1548" s="13" t="s">
        <v>76</v>
      </c>
      <c r="AY1548" s="191" t="s">
        <v>524</v>
      </c>
    </row>
    <row r="1549" spans="2:51" s="13" customFormat="1">
      <c r="B1549" s="189"/>
      <c r="D1549" s="190" t="s">
        <v>532</v>
      </c>
      <c r="E1549" s="191" t="s">
        <v>1</v>
      </c>
      <c r="F1549" s="192" t="s">
        <v>7609</v>
      </c>
      <c r="H1549" s="193">
        <v>42.06</v>
      </c>
      <c r="I1549" s="194"/>
      <c r="L1549" s="189"/>
      <c r="M1549" s="195"/>
      <c r="N1549" s="196"/>
      <c r="O1549" s="196"/>
      <c r="P1549" s="196"/>
      <c r="Q1549" s="196"/>
      <c r="R1549" s="196"/>
      <c r="S1549" s="196"/>
      <c r="T1549" s="197"/>
      <c r="AT1549" s="191" t="s">
        <v>532</v>
      </c>
      <c r="AU1549" s="191" t="s">
        <v>89</v>
      </c>
      <c r="AV1549" s="13" t="s">
        <v>89</v>
      </c>
      <c r="AW1549" s="13" t="s">
        <v>30</v>
      </c>
      <c r="AX1549" s="13" t="s">
        <v>76</v>
      </c>
      <c r="AY1549" s="191" t="s">
        <v>524</v>
      </c>
    </row>
    <row r="1550" spans="2:51" s="13" customFormat="1">
      <c r="B1550" s="189"/>
      <c r="D1550" s="190" t="s">
        <v>532</v>
      </c>
      <c r="E1550" s="191" t="s">
        <v>1</v>
      </c>
      <c r="F1550" s="192" t="s">
        <v>6882</v>
      </c>
      <c r="H1550" s="193">
        <v>-13.519</v>
      </c>
      <c r="I1550" s="194"/>
      <c r="L1550" s="189"/>
      <c r="M1550" s="195"/>
      <c r="N1550" s="196"/>
      <c r="O1550" s="196"/>
      <c r="P1550" s="196"/>
      <c r="Q1550" s="196"/>
      <c r="R1550" s="196"/>
      <c r="S1550" s="196"/>
      <c r="T1550" s="197"/>
      <c r="AT1550" s="191" t="s">
        <v>532</v>
      </c>
      <c r="AU1550" s="191" t="s">
        <v>89</v>
      </c>
      <c r="AV1550" s="13" t="s">
        <v>89</v>
      </c>
      <c r="AW1550" s="13" t="s">
        <v>30</v>
      </c>
      <c r="AX1550" s="13" t="s">
        <v>76</v>
      </c>
      <c r="AY1550" s="191" t="s">
        <v>524</v>
      </c>
    </row>
    <row r="1551" spans="2:51" s="13" customFormat="1">
      <c r="B1551" s="189"/>
      <c r="D1551" s="190" t="s">
        <v>532</v>
      </c>
      <c r="E1551" s="191" t="s">
        <v>1</v>
      </c>
      <c r="F1551" s="192" t="s">
        <v>6883</v>
      </c>
      <c r="H1551" s="193">
        <v>1.454</v>
      </c>
      <c r="I1551" s="194"/>
      <c r="L1551" s="189"/>
      <c r="M1551" s="195"/>
      <c r="N1551" s="196"/>
      <c r="O1551" s="196"/>
      <c r="P1551" s="196"/>
      <c r="Q1551" s="196"/>
      <c r="R1551" s="196"/>
      <c r="S1551" s="196"/>
      <c r="T1551" s="197"/>
      <c r="AT1551" s="191" t="s">
        <v>532</v>
      </c>
      <c r="AU1551" s="191" t="s">
        <v>89</v>
      </c>
      <c r="AV1551" s="13" t="s">
        <v>89</v>
      </c>
      <c r="AW1551" s="13" t="s">
        <v>30</v>
      </c>
      <c r="AX1551" s="13" t="s">
        <v>76</v>
      </c>
      <c r="AY1551" s="191" t="s">
        <v>524</v>
      </c>
    </row>
    <row r="1552" spans="2:51" s="14" customFormat="1">
      <c r="B1552" s="198"/>
      <c r="D1552" s="190" t="s">
        <v>532</v>
      </c>
      <c r="E1552" s="199" t="s">
        <v>1</v>
      </c>
      <c r="F1552" s="200" t="s">
        <v>1212</v>
      </c>
      <c r="H1552" s="199" t="s">
        <v>1</v>
      </c>
      <c r="I1552" s="201"/>
      <c r="L1552" s="198"/>
      <c r="M1552" s="202"/>
      <c r="N1552" s="203"/>
      <c r="O1552" s="203"/>
      <c r="P1552" s="203"/>
      <c r="Q1552" s="203"/>
      <c r="R1552" s="203"/>
      <c r="S1552" s="203"/>
      <c r="T1552" s="204"/>
      <c r="AT1552" s="199" t="s">
        <v>532</v>
      </c>
      <c r="AU1552" s="199" t="s">
        <v>89</v>
      </c>
      <c r="AV1552" s="14" t="s">
        <v>83</v>
      </c>
      <c r="AW1552" s="14" t="s">
        <v>30</v>
      </c>
      <c r="AX1552" s="14" t="s">
        <v>76</v>
      </c>
      <c r="AY1552" s="199" t="s">
        <v>524</v>
      </c>
    </row>
    <row r="1553" spans="2:51" s="13" customFormat="1">
      <c r="B1553" s="189"/>
      <c r="D1553" s="190" t="s">
        <v>532</v>
      </c>
      <c r="E1553" s="191" t="s">
        <v>1</v>
      </c>
      <c r="F1553" s="192" t="s">
        <v>6884</v>
      </c>
      <c r="H1553" s="193">
        <v>1.6359999999999999</v>
      </c>
      <c r="I1553" s="194"/>
      <c r="L1553" s="189"/>
      <c r="M1553" s="195"/>
      <c r="N1553" s="196"/>
      <c r="O1553" s="196"/>
      <c r="P1553" s="196"/>
      <c r="Q1553" s="196"/>
      <c r="R1553" s="196"/>
      <c r="S1553" s="196"/>
      <c r="T1553" s="197"/>
      <c r="AT1553" s="191" t="s">
        <v>532</v>
      </c>
      <c r="AU1553" s="191" t="s">
        <v>89</v>
      </c>
      <c r="AV1553" s="13" t="s">
        <v>89</v>
      </c>
      <c r="AW1553" s="13" t="s">
        <v>30</v>
      </c>
      <c r="AX1553" s="13" t="s">
        <v>76</v>
      </c>
      <c r="AY1553" s="191" t="s">
        <v>524</v>
      </c>
    </row>
    <row r="1554" spans="2:51" s="14" customFormat="1">
      <c r="B1554" s="198"/>
      <c r="D1554" s="190" t="s">
        <v>532</v>
      </c>
      <c r="E1554" s="199" t="s">
        <v>1</v>
      </c>
      <c r="F1554" s="200" t="s">
        <v>6885</v>
      </c>
      <c r="H1554" s="199" t="s">
        <v>1</v>
      </c>
      <c r="I1554" s="201"/>
      <c r="L1554" s="198"/>
      <c r="M1554" s="202"/>
      <c r="N1554" s="203"/>
      <c r="O1554" s="203"/>
      <c r="P1554" s="203"/>
      <c r="Q1554" s="203"/>
      <c r="R1554" s="203"/>
      <c r="S1554" s="203"/>
      <c r="T1554" s="204"/>
      <c r="AT1554" s="199" t="s">
        <v>532</v>
      </c>
      <c r="AU1554" s="199" t="s">
        <v>89</v>
      </c>
      <c r="AV1554" s="14" t="s">
        <v>83</v>
      </c>
      <c r="AW1554" s="14" t="s">
        <v>30</v>
      </c>
      <c r="AX1554" s="14" t="s">
        <v>76</v>
      </c>
      <c r="AY1554" s="199" t="s">
        <v>524</v>
      </c>
    </row>
    <row r="1555" spans="2:51" s="14" customFormat="1">
      <c r="B1555" s="198"/>
      <c r="D1555" s="190" t="s">
        <v>532</v>
      </c>
      <c r="E1555" s="199" t="s">
        <v>1</v>
      </c>
      <c r="F1555" s="200" t="s">
        <v>1212</v>
      </c>
      <c r="H1555" s="199" t="s">
        <v>1</v>
      </c>
      <c r="I1555" s="201"/>
      <c r="L1555" s="198"/>
      <c r="M1555" s="202"/>
      <c r="N1555" s="203"/>
      <c r="O1555" s="203"/>
      <c r="P1555" s="203"/>
      <c r="Q1555" s="203"/>
      <c r="R1555" s="203"/>
      <c r="S1555" s="203"/>
      <c r="T1555" s="204"/>
      <c r="AT1555" s="199" t="s">
        <v>532</v>
      </c>
      <c r="AU1555" s="199" t="s">
        <v>89</v>
      </c>
      <c r="AV1555" s="14" t="s">
        <v>83</v>
      </c>
      <c r="AW1555" s="14" t="s">
        <v>30</v>
      </c>
      <c r="AX1555" s="14" t="s">
        <v>76</v>
      </c>
      <c r="AY1555" s="199" t="s">
        <v>524</v>
      </c>
    </row>
    <row r="1556" spans="2:51" s="13" customFormat="1">
      <c r="B1556" s="189"/>
      <c r="D1556" s="190" t="s">
        <v>532</v>
      </c>
      <c r="E1556" s="191" t="s">
        <v>1</v>
      </c>
      <c r="F1556" s="192" t="s">
        <v>7610</v>
      </c>
      <c r="H1556" s="193">
        <v>9.6859999999999999</v>
      </c>
      <c r="I1556" s="194"/>
      <c r="L1556" s="189"/>
      <c r="M1556" s="195"/>
      <c r="N1556" s="196"/>
      <c r="O1556" s="196"/>
      <c r="P1556" s="196"/>
      <c r="Q1556" s="196"/>
      <c r="R1556" s="196"/>
      <c r="S1556" s="196"/>
      <c r="T1556" s="197"/>
      <c r="AT1556" s="191" t="s">
        <v>532</v>
      </c>
      <c r="AU1556" s="191" t="s">
        <v>89</v>
      </c>
      <c r="AV1556" s="13" t="s">
        <v>89</v>
      </c>
      <c r="AW1556" s="13" t="s">
        <v>30</v>
      </c>
      <c r="AX1556" s="13" t="s">
        <v>76</v>
      </c>
      <c r="AY1556" s="191" t="s">
        <v>524</v>
      </c>
    </row>
    <row r="1557" spans="2:51" s="13" customFormat="1">
      <c r="B1557" s="189"/>
      <c r="D1557" s="190" t="s">
        <v>532</v>
      </c>
      <c r="E1557" s="191" t="s">
        <v>1</v>
      </c>
      <c r="F1557" s="192" t="s">
        <v>6887</v>
      </c>
      <c r="H1557" s="193">
        <v>-1.08</v>
      </c>
      <c r="I1557" s="194"/>
      <c r="L1557" s="189"/>
      <c r="M1557" s="195"/>
      <c r="N1557" s="196"/>
      <c r="O1557" s="196"/>
      <c r="P1557" s="196"/>
      <c r="Q1557" s="196"/>
      <c r="R1557" s="196"/>
      <c r="S1557" s="196"/>
      <c r="T1557" s="197"/>
      <c r="AT1557" s="191" t="s">
        <v>532</v>
      </c>
      <c r="AU1557" s="191" t="s">
        <v>89</v>
      </c>
      <c r="AV1557" s="13" t="s">
        <v>89</v>
      </c>
      <c r="AW1557" s="13" t="s">
        <v>30</v>
      </c>
      <c r="AX1557" s="13" t="s">
        <v>76</v>
      </c>
      <c r="AY1557" s="191" t="s">
        <v>524</v>
      </c>
    </row>
    <row r="1558" spans="2:51" s="13" customFormat="1">
      <c r="B1558" s="189"/>
      <c r="D1558" s="190" t="s">
        <v>532</v>
      </c>
      <c r="E1558" s="191" t="s">
        <v>1</v>
      </c>
      <c r="F1558" s="192" t="s">
        <v>6888</v>
      </c>
      <c r="H1558" s="193">
        <v>0.61199999999999999</v>
      </c>
      <c r="I1558" s="194"/>
      <c r="L1558" s="189"/>
      <c r="M1558" s="195"/>
      <c r="N1558" s="196"/>
      <c r="O1558" s="196"/>
      <c r="P1558" s="196"/>
      <c r="Q1558" s="196"/>
      <c r="R1558" s="196"/>
      <c r="S1558" s="196"/>
      <c r="T1558" s="197"/>
      <c r="AT1558" s="191" t="s">
        <v>532</v>
      </c>
      <c r="AU1558" s="191" t="s">
        <v>89</v>
      </c>
      <c r="AV1558" s="13" t="s">
        <v>89</v>
      </c>
      <c r="AW1558" s="13" t="s">
        <v>30</v>
      </c>
      <c r="AX1558" s="13" t="s">
        <v>76</v>
      </c>
      <c r="AY1558" s="191" t="s">
        <v>524</v>
      </c>
    </row>
    <row r="1559" spans="2:51" s="13" customFormat="1">
      <c r="B1559" s="189"/>
      <c r="D1559" s="190" t="s">
        <v>532</v>
      </c>
      <c r="E1559" s="191" t="s">
        <v>1</v>
      </c>
      <c r="F1559" s="192" t="s">
        <v>7611</v>
      </c>
      <c r="H1559" s="193">
        <v>3.8279999999999998</v>
      </c>
      <c r="I1559" s="194"/>
      <c r="L1559" s="189"/>
      <c r="M1559" s="195"/>
      <c r="N1559" s="196"/>
      <c r="O1559" s="196"/>
      <c r="P1559" s="196"/>
      <c r="Q1559" s="196"/>
      <c r="R1559" s="196"/>
      <c r="S1559" s="196"/>
      <c r="T1559" s="197"/>
      <c r="AT1559" s="191" t="s">
        <v>532</v>
      </c>
      <c r="AU1559" s="191" t="s">
        <v>89</v>
      </c>
      <c r="AV1559" s="13" t="s">
        <v>89</v>
      </c>
      <c r="AW1559" s="13" t="s">
        <v>30</v>
      </c>
      <c r="AX1559" s="13" t="s">
        <v>76</v>
      </c>
      <c r="AY1559" s="191" t="s">
        <v>524</v>
      </c>
    </row>
    <row r="1560" spans="2:51" s="15" customFormat="1">
      <c r="B1560" s="205"/>
      <c r="D1560" s="190" t="s">
        <v>532</v>
      </c>
      <c r="E1560" s="206" t="s">
        <v>1</v>
      </c>
      <c r="F1560" s="207" t="s">
        <v>589</v>
      </c>
      <c r="H1560" s="208">
        <v>1503.827</v>
      </c>
      <c r="I1560" s="209"/>
      <c r="L1560" s="205"/>
      <c r="M1560" s="210"/>
      <c r="N1560" s="211"/>
      <c r="O1560" s="211"/>
      <c r="P1560" s="211"/>
      <c r="Q1560" s="211"/>
      <c r="R1560" s="211"/>
      <c r="S1560" s="211"/>
      <c r="T1560" s="212"/>
      <c r="AT1560" s="206" t="s">
        <v>532</v>
      </c>
      <c r="AU1560" s="206" t="s">
        <v>89</v>
      </c>
      <c r="AV1560" s="15" t="s">
        <v>537</v>
      </c>
      <c r="AW1560" s="15" t="s">
        <v>30</v>
      </c>
      <c r="AX1560" s="15" t="s">
        <v>76</v>
      </c>
      <c r="AY1560" s="206" t="s">
        <v>524</v>
      </c>
    </row>
    <row r="1561" spans="2:51" s="14" customFormat="1">
      <c r="B1561" s="198"/>
      <c r="D1561" s="190" t="s">
        <v>532</v>
      </c>
      <c r="E1561" s="199" t="s">
        <v>1</v>
      </c>
      <c r="F1561" s="200" t="s">
        <v>7612</v>
      </c>
      <c r="H1561" s="199" t="s">
        <v>1</v>
      </c>
      <c r="I1561" s="201"/>
      <c r="L1561" s="198"/>
      <c r="M1561" s="202"/>
      <c r="N1561" s="203"/>
      <c r="O1561" s="203"/>
      <c r="P1561" s="203"/>
      <c r="Q1561" s="203"/>
      <c r="R1561" s="203"/>
      <c r="S1561" s="203"/>
      <c r="T1561" s="204"/>
      <c r="AT1561" s="199" t="s">
        <v>532</v>
      </c>
      <c r="AU1561" s="199" t="s">
        <v>89</v>
      </c>
      <c r="AV1561" s="14" t="s">
        <v>83</v>
      </c>
      <c r="AW1561" s="14" t="s">
        <v>30</v>
      </c>
      <c r="AX1561" s="14" t="s">
        <v>76</v>
      </c>
      <c r="AY1561" s="199" t="s">
        <v>524</v>
      </c>
    </row>
    <row r="1562" spans="2:51" s="14" customFormat="1">
      <c r="B1562" s="198"/>
      <c r="D1562" s="190" t="s">
        <v>532</v>
      </c>
      <c r="E1562" s="199" t="s">
        <v>1</v>
      </c>
      <c r="F1562" s="200" t="s">
        <v>2125</v>
      </c>
      <c r="H1562" s="199" t="s">
        <v>1</v>
      </c>
      <c r="I1562" s="201"/>
      <c r="L1562" s="198"/>
      <c r="M1562" s="202"/>
      <c r="N1562" s="203"/>
      <c r="O1562" s="203"/>
      <c r="P1562" s="203"/>
      <c r="Q1562" s="203"/>
      <c r="R1562" s="203"/>
      <c r="S1562" s="203"/>
      <c r="T1562" s="204"/>
      <c r="AT1562" s="199" t="s">
        <v>532</v>
      </c>
      <c r="AU1562" s="199" t="s">
        <v>89</v>
      </c>
      <c r="AV1562" s="14" t="s">
        <v>83</v>
      </c>
      <c r="AW1562" s="14" t="s">
        <v>30</v>
      </c>
      <c r="AX1562" s="14" t="s">
        <v>76</v>
      </c>
      <c r="AY1562" s="199" t="s">
        <v>524</v>
      </c>
    </row>
    <row r="1563" spans="2:51" s="14" customFormat="1">
      <c r="B1563" s="198"/>
      <c r="D1563" s="190" t="s">
        <v>532</v>
      </c>
      <c r="E1563" s="199" t="s">
        <v>1</v>
      </c>
      <c r="F1563" s="200" t="s">
        <v>6800</v>
      </c>
      <c r="H1563" s="199" t="s">
        <v>1</v>
      </c>
      <c r="I1563" s="201"/>
      <c r="L1563" s="198"/>
      <c r="M1563" s="202"/>
      <c r="N1563" s="203"/>
      <c r="O1563" s="203"/>
      <c r="P1563" s="203"/>
      <c r="Q1563" s="203"/>
      <c r="R1563" s="203"/>
      <c r="S1563" s="203"/>
      <c r="T1563" s="204"/>
      <c r="AT1563" s="199" t="s">
        <v>532</v>
      </c>
      <c r="AU1563" s="199" t="s">
        <v>89</v>
      </c>
      <c r="AV1563" s="14" t="s">
        <v>83</v>
      </c>
      <c r="AW1563" s="14" t="s">
        <v>30</v>
      </c>
      <c r="AX1563" s="14" t="s">
        <v>76</v>
      </c>
      <c r="AY1563" s="199" t="s">
        <v>524</v>
      </c>
    </row>
    <row r="1564" spans="2:51" s="13" customFormat="1">
      <c r="B1564" s="189"/>
      <c r="D1564" s="190" t="s">
        <v>532</v>
      </c>
      <c r="E1564" s="191" t="s">
        <v>1</v>
      </c>
      <c r="F1564" s="192" t="s">
        <v>6801</v>
      </c>
      <c r="H1564" s="193">
        <v>56.600999999999999</v>
      </c>
      <c r="I1564" s="194"/>
      <c r="L1564" s="189"/>
      <c r="M1564" s="195"/>
      <c r="N1564" s="196"/>
      <c r="O1564" s="196"/>
      <c r="P1564" s="196"/>
      <c r="Q1564" s="196"/>
      <c r="R1564" s="196"/>
      <c r="S1564" s="196"/>
      <c r="T1564" s="197"/>
      <c r="AT1564" s="191" t="s">
        <v>532</v>
      </c>
      <c r="AU1564" s="191" t="s">
        <v>89</v>
      </c>
      <c r="AV1564" s="13" t="s">
        <v>89</v>
      </c>
      <c r="AW1564" s="13" t="s">
        <v>30</v>
      </c>
      <c r="AX1564" s="13" t="s">
        <v>76</v>
      </c>
      <c r="AY1564" s="191" t="s">
        <v>524</v>
      </c>
    </row>
    <row r="1565" spans="2:51" s="15" customFormat="1">
      <c r="B1565" s="205"/>
      <c r="D1565" s="190" t="s">
        <v>532</v>
      </c>
      <c r="E1565" s="206" t="s">
        <v>1</v>
      </c>
      <c r="F1565" s="207" t="s">
        <v>589</v>
      </c>
      <c r="H1565" s="208">
        <v>56.600999999999999</v>
      </c>
      <c r="I1565" s="209"/>
      <c r="L1565" s="205"/>
      <c r="M1565" s="210"/>
      <c r="N1565" s="211"/>
      <c r="O1565" s="211"/>
      <c r="P1565" s="211"/>
      <c r="Q1565" s="211"/>
      <c r="R1565" s="211"/>
      <c r="S1565" s="211"/>
      <c r="T1565" s="212"/>
      <c r="AT1565" s="206" t="s">
        <v>532</v>
      </c>
      <c r="AU1565" s="206" t="s">
        <v>89</v>
      </c>
      <c r="AV1565" s="15" t="s">
        <v>537</v>
      </c>
      <c r="AW1565" s="15" t="s">
        <v>30</v>
      </c>
      <c r="AX1565" s="15" t="s">
        <v>76</v>
      </c>
      <c r="AY1565" s="206" t="s">
        <v>524</v>
      </c>
    </row>
    <row r="1566" spans="2:51" s="13" customFormat="1">
      <c r="B1566" s="189"/>
      <c r="D1566" s="190" t="s">
        <v>532</v>
      </c>
      <c r="E1566" s="191" t="s">
        <v>1</v>
      </c>
      <c r="F1566" s="192" t="s">
        <v>7613</v>
      </c>
      <c r="H1566" s="193">
        <v>102.22</v>
      </c>
      <c r="I1566" s="194"/>
      <c r="L1566" s="189"/>
      <c r="M1566" s="195"/>
      <c r="N1566" s="196"/>
      <c r="O1566" s="196"/>
      <c r="P1566" s="196"/>
      <c r="Q1566" s="196"/>
      <c r="R1566" s="196"/>
      <c r="S1566" s="196"/>
      <c r="T1566" s="197"/>
      <c r="AT1566" s="191" t="s">
        <v>532</v>
      </c>
      <c r="AU1566" s="191" t="s">
        <v>89</v>
      </c>
      <c r="AV1566" s="13" t="s">
        <v>89</v>
      </c>
      <c r="AW1566" s="13" t="s">
        <v>30</v>
      </c>
      <c r="AX1566" s="13" t="s">
        <v>76</v>
      </c>
      <c r="AY1566" s="191" t="s">
        <v>524</v>
      </c>
    </row>
    <row r="1567" spans="2:51" s="13" customFormat="1">
      <c r="B1567" s="189"/>
      <c r="D1567" s="190" t="s">
        <v>532</v>
      </c>
      <c r="E1567" s="191" t="s">
        <v>1</v>
      </c>
      <c r="F1567" s="192" t="s">
        <v>7614</v>
      </c>
      <c r="H1567" s="193">
        <v>129.25</v>
      </c>
      <c r="I1567" s="194"/>
      <c r="L1567" s="189"/>
      <c r="M1567" s="195"/>
      <c r="N1567" s="196"/>
      <c r="O1567" s="196"/>
      <c r="P1567" s="196"/>
      <c r="Q1567" s="196"/>
      <c r="R1567" s="196"/>
      <c r="S1567" s="196"/>
      <c r="T1567" s="197"/>
      <c r="AT1567" s="191" t="s">
        <v>532</v>
      </c>
      <c r="AU1567" s="191" t="s">
        <v>89</v>
      </c>
      <c r="AV1567" s="13" t="s">
        <v>89</v>
      </c>
      <c r="AW1567" s="13" t="s">
        <v>30</v>
      </c>
      <c r="AX1567" s="13" t="s">
        <v>76</v>
      </c>
      <c r="AY1567" s="191" t="s">
        <v>524</v>
      </c>
    </row>
    <row r="1568" spans="2:51" s="14" customFormat="1" ht="20.399999999999999">
      <c r="B1568" s="198"/>
      <c r="D1568" s="190" t="s">
        <v>532</v>
      </c>
      <c r="E1568" s="199" t="s">
        <v>1</v>
      </c>
      <c r="F1568" s="200" t="s">
        <v>4790</v>
      </c>
      <c r="H1568" s="199" t="s">
        <v>1</v>
      </c>
      <c r="I1568" s="201"/>
      <c r="L1568" s="198"/>
      <c r="M1568" s="202"/>
      <c r="N1568" s="203"/>
      <c r="O1568" s="203"/>
      <c r="P1568" s="203"/>
      <c r="Q1568" s="203"/>
      <c r="R1568" s="203"/>
      <c r="S1568" s="203"/>
      <c r="T1568" s="204"/>
      <c r="AT1568" s="199" t="s">
        <v>532</v>
      </c>
      <c r="AU1568" s="199" t="s">
        <v>89</v>
      </c>
      <c r="AV1568" s="14" t="s">
        <v>83</v>
      </c>
      <c r="AW1568" s="14" t="s">
        <v>30</v>
      </c>
      <c r="AX1568" s="14" t="s">
        <v>76</v>
      </c>
      <c r="AY1568" s="199" t="s">
        <v>524</v>
      </c>
    </row>
    <row r="1569" spans="1:65" s="14" customFormat="1">
      <c r="B1569" s="198"/>
      <c r="D1569" s="190" t="s">
        <v>532</v>
      </c>
      <c r="E1569" s="199" t="s">
        <v>1</v>
      </c>
      <c r="F1569" s="200" t="s">
        <v>4836</v>
      </c>
      <c r="H1569" s="199" t="s">
        <v>1</v>
      </c>
      <c r="I1569" s="201"/>
      <c r="L1569" s="198"/>
      <c r="M1569" s="202"/>
      <c r="N1569" s="203"/>
      <c r="O1569" s="203"/>
      <c r="P1569" s="203"/>
      <c r="Q1569" s="203"/>
      <c r="R1569" s="203"/>
      <c r="S1569" s="203"/>
      <c r="T1569" s="204"/>
      <c r="AT1569" s="199" t="s">
        <v>532</v>
      </c>
      <c r="AU1569" s="199" t="s">
        <v>89</v>
      </c>
      <c r="AV1569" s="14" t="s">
        <v>83</v>
      </c>
      <c r="AW1569" s="14" t="s">
        <v>30</v>
      </c>
      <c r="AX1569" s="14" t="s">
        <v>76</v>
      </c>
      <c r="AY1569" s="199" t="s">
        <v>524</v>
      </c>
    </row>
    <row r="1570" spans="1:65" s="13" customFormat="1">
      <c r="B1570" s="189"/>
      <c r="D1570" s="190" t="s">
        <v>532</v>
      </c>
      <c r="E1570" s="191" t="s">
        <v>1</v>
      </c>
      <c r="F1570" s="192" t="s">
        <v>7533</v>
      </c>
      <c r="H1570" s="193">
        <v>13.29</v>
      </c>
      <c r="I1570" s="194"/>
      <c r="L1570" s="189"/>
      <c r="M1570" s="195"/>
      <c r="N1570" s="196"/>
      <c r="O1570" s="196"/>
      <c r="P1570" s="196"/>
      <c r="Q1570" s="196"/>
      <c r="R1570" s="196"/>
      <c r="S1570" s="196"/>
      <c r="T1570" s="197"/>
      <c r="AT1570" s="191" t="s">
        <v>532</v>
      </c>
      <c r="AU1570" s="191" t="s">
        <v>89</v>
      </c>
      <c r="AV1570" s="13" t="s">
        <v>89</v>
      </c>
      <c r="AW1570" s="13" t="s">
        <v>30</v>
      </c>
      <c r="AX1570" s="13" t="s">
        <v>76</v>
      </c>
      <c r="AY1570" s="191" t="s">
        <v>524</v>
      </c>
    </row>
    <row r="1571" spans="1:65" s="13" customFormat="1">
      <c r="B1571" s="189"/>
      <c r="D1571" s="190" t="s">
        <v>532</v>
      </c>
      <c r="E1571" s="191" t="s">
        <v>1</v>
      </c>
      <c r="F1571" s="192" t="s">
        <v>7615</v>
      </c>
      <c r="H1571" s="193">
        <v>107.28</v>
      </c>
      <c r="I1571" s="194"/>
      <c r="L1571" s="189"/>
      <c r="M1571" s="195"/>
      <c r="N1571" s="196"/>
      <c r="O1571" s="196"/>
      <c r="P1571" s="196"/>
      <c r="Q1571" s="196"/>
      <c r="R1571" s="196"/>
      <c r="S1571" s="196"/>
      <c r="T1571" s="197"/>
      <c r="AT1571" s="191" t="s">
        <v>532</v>
      </c>
      <c r="AU1571" s="191" t="s">
        <v>89</v>
      </c>
      <c r="AV1571" s="13" t="s">
        <v>89</v>
      </c>
      <c r="AW1571" s="13" t="s">
        <v>30</v>
      </c>
      <c r="AX1571" s="13" t="s">
        <v>76</v>
      </c>
      <c r="AY1571" s="191" t="s">
        <v>524</v>
      </c>
    </row>
    <row r="1572" spans="1:65" s="15" customFormat="1">
      <c r="B1572" s="205"/>
      <c r="D1572" s="190" t="s">
        <v>532</v>
      </c>
      <c r="E1572" s="206" t="s">
        <v>1</v>
      </c>
      <c r="F1572" s="207" t="s">
        <v>589</v>
      </c>
      <c r="H1572" s="208">
        <v>352.04</v>
      </c>
      <c r="I1572" s="209"/>
      <c r="L1572" s="205"/>
      <c r="M1572" s="210"/>
      <c r="N1572" s="211"/>
      <c r="O1572" s="211"/>
      <c r="P1572" s="211"/>
      <c r="Q1572" s="211"/>
      <c r="R1572" s="211"/>
      <c r="S1572" s="211"/>
      <c r="T1572" s="212"/>
      <c r="AT1572" s="206" t="s">
        <v>532</v>
      </c>
      <c r="AU1572" s="206" t="s">
        <v>89</v>
      </c>
      <c r="AV1572" s="15" t="s">
        <v>537</v>
      </c>
      <c r="AW1572" s="15" t="s">
        <v>30</v>
      </c>
      <c r="AX1572" s="15" t="s">
        <v>76</v>
      </c>
      <c r="AY1572" s="206" t="s">
        <v>524</v>
      </c>
    </row>
    <row r="1573" spans="1:65" s="16" customFormat="1">
      <c r="B1573" s="213"/>
      <c r="D1573" s="190" t="s">
        <v>532</v>
      </c>
      <c r="E1573" s="214" t="s">
        <v>6701</v>
      </c>
      <c r="F1573" s="215" t="s">
        <v>590</v>
      </c>
      <c r="H1573" s="216">
        <v>1992.2719999999999</v>
      </c>
      <c r="I1573" s="217"/>
      <c r="L1573" s="213"/>
      <c r="M1573" s="218"/>
      <c r="N1573" s="219"/>
      <c r="O1573" s="219"/>
      <c r="P1573" s="219"/>
      <c r="Q1573" s="219"/>
      <c r="R1573" s="219"/>
      <c r="S1573" s="219"/>
      <c r="T1573" s="220"/>
      <c r="AT1573" s="214" t="s">
        <v>532</v>
      </c>
      <c r="AU1573" s="214" t="s">
        <v>89</v>
      </c>
      <c r="AV1573" s="16" t="s">
        <v>530</v>
      </c>
      <c r="AW1573" s="16" t="s">
        <v>30</v>
      </c>
      <c r="AX1573" s="16" t="s">
        <v>83</v>
      </c>
      <c r="AY1573" s="214" t="s">
        <v>524</v>
      </c>
    </row>
    <row r="1574" spans="1:65" s="12" customFormat="1" ht="25.95" customHeight="1">
      <c r="B1574" s="163"/>
      <c r="D1574" s="164" t="s">
        <v>75</v>
      </c>
      <c r="E1574" s="165" t="s">
        <v>4804</v>
      </c>
      <c r="F1574" s="165" t="s">
        <v>4805</v>
      </c>
      <c r="I1574" s="166"/>
      <c r="J1574" s="167">
        <f>BK1574</f>
        <v>0</v>
      </c>
      <c r="L1574" s="163"/>
      <c r="M1574" s="168"/>
      <c r="N1574" s="169"/>
      <c r="O1574" s="169"/>
      <c r="P1574" s="170">
        <f>SUM(P1575:P1587)</f>
        <v>0</v>
      </c>
      <c r="Q1574" s="169"/>
      <c r="R1574" s="170">
        <f>SUM(R1575:R1587)</f>
        <v>0</v>
      </c>
      <c r="S1574" s="169"/>
      <c r="T1574" s="171">
        <f>SUM(T1575:T1587)</f>
        <v>0</v>
      </c>
      <c r="AR1574" s="164" t="s">
        <v>530</v>
      </c>
      <c r="AT1574" s="172" t="s">
        <v>75</v>
      </c>
      <c r="AU1574" s="172" t="s">
        <v>76</v>
      </c>
      <c r="AY1574" s="164" t="s">
        <v>524</v>
      </c>
      <c r="BK1574" s="173">
        <f>SUM(BK1575:BK1587)</f>
        <v>0</v>
      </c>
    </row>
    <row r="1575" spans="1:65" s="2" customFormat="1" ht="55.5" customHeight="1">
      <c r="A1575" s="35"/>
      <c r="B1575" s="144"/>
      <c r="C1575" s="176" t="s">
        <v>3360</v>
      </c>
      <c r="D1575" s="176" t="s">
        <v>526</v>
      </c>
      <c r="E1575" s="177" t="s">
        <v>4807</v>
      </c>
      <c r="F1575" s="178" t="s">
        <v>4808</v>
      </c>
      <c r="G1575" s="179" t="s">
        <v>4809</v>
      </c>
      <c r="H1575" s="180">
        <v>1.5</v>
      </c>
      <c r="I1575" s="181"/>
      <c r="J1575" s="180">
        <f>ROUND(I1575*H1575,3)</f>
        <v>0</v>
      </c>
      <c r="K1575" s="182"/>
      <c r="L1575" s="36"/>
      <c r="M1575" s="183" t="s">
        <v>1</v>
      </c>
      <c r="N1575" s="184" t="s">
        <v>42</v>
      </c>
      <c r="O1575" s="61"/>
      <c r="P1575" s="185">
        <f>O1575*H1575</f>
        <v>0</v>
      </c>
      <c r="Q1575" s="185">
        <v>0</v>
      </c>
      <c r="R1575" s="185">
        <f>Q1575*H1575</f>
        <v>0</v>
      </c>
      <c r="S1575" s="185">
        <v>0</v>
      </c>
      <c r="T1575" s="186">
        <f>S1575*H1575</f>
        <v>0</v>
      </c>
      <c r="U1575" s="35"/>
      <c r="V1575" s="35"/>
      <c r="W1575" s="35"/>
      <c r="X1575" s="35"/>
      <c r="Y1575" s="35"/>
      <c r="Z1575" s="35"/>
      <c r="AA1575" s="35"/>
      <c r="AB1575" s="35"/>
      <c r="AC1575" s="35"/>
      <c r="AD1575" s="35"/>
      <c r="AE1575" s="35"/>
      <c r="AR1575" s="187" t="s">
        <v>4504</v>
      </c>
      <c r="AT1575" s="187" t="s">
        <v>526</v>
      </c>
      <c r="AU1575" s="187" t="s">
        <v>83</v>
      </c>
      <c r="AY1575" s="18" t="s">
        <v>524</v>
      </c>
      <c r="BE1575" s="105">
        <f>IF(N1575="základná",J1575,0)</f>
        <v>0</v>
      </c>
      <c r="BF1575" s="105">
        <f>IF(N1575="znížená",J1575,0)</f>
        <v>0</v>
      </c>
      <c r="BG1575" s="105">
        <f>IF(N1575="zákl. prenesená",J1575,0)</f>
        <v>0</v>
      </c>
      <c r="BH1575" s="105">
        <f>IF(N1575="zníž. prenesená",J1575,0)</f>
        <v>0</v>
      </c>
      <c r="BI1575" s="105">
        <f>IF(N1575="nulová",J1575,0)</f>
        <v>0</v>
      </c>
      <c r="BJ1575" s="18" t="s">
        <v>89</v>
      </c>
      <c r="BK1575" s="188">
        <f>ROUND(I1575*H1575,3)</f>
        <v>0</v>
      </c>
      <c r="BL1575" s="18" t="s">
        <v>4504</v>
      </c>
      <c r="BM1575" s="187" t="s">
        <v>4810</v>
      </c>
    </row>
    <row r="1576" spans="1:65" s="14" customFormat="1">
      <c r="B1576" s="198"/>
      <c r="D1576" s="190" t="s">
        <v>532</v>
      </c>
      <c r="E1576" s="199" t="s">
        <v>1</v>
      </c>
      <c r="F1576" s="200" t="s">
        <v>4836</v>
      </c>
      <c r="H1576" s="199" t="s">
        <v>1</v>
      </c>
      <c r="I1576" s="201"/>
      <c r="L1576" s="198"/>
      <c r="M1576" s="202"/>
      <c r="N1576" s="203"/>
      <c r="O1576" s="203"/>
      <c r="P1576" s="203"/>
      <c r="Q1576" s="203"/>
      <c r="R1576" s="203"/>
      <c r="S1576" s="203"/>
      <c r="T1576" s="204"/>
      <c r="AT1576" s="199" t="s">
        <v>532</v>
      </c>
      <c r="AU1576" s="199" t="s">
        <v>83</v>
      </c>
      <c r="AV1576" s="14" t="s">
        <v>83</v>
      </c>
      <c r="AW1576" s="14" t="s">
        <v>30</v>
      </c>
      <c r="AX1576" s="14" t="s">
        <v>76</v>
      </c>
      <c r="AY1576" s="199" t="s">
        <v>524</v>
      </c>
    </row>
    <row r="1577" spans="1:65" s="13" customFormat="1">
      <c r="B1577" s="189"/>
      <c r="D1577" s="190" t="s">
        <v>532</v>
      </c>
      <c r="E1577" s="191" t="s">
        <v>1</v>
      </c>
      <c r="F1577" s="192" t="s">
        <v>7616</v>
      </c>
      <c r="H1577" s="193">
        <v>1.5</v>
      </c>
      <c r="I1577" s="194"/>
      <c r="L1577" s="189"/>
      <c r="M1577" s="195"/>
      <c r="N1577" s="196"/>
      <c r="O1577" s="196"/>
      <c r="P1577" s="196"/>
      <c r="Q1577" s="196"/>
      <c r="R1577" s="196"/>
      <c r="S1577" s="196"/>
      <c r="T1577" s="197"/>
      <c r="AT1577" s="191" t="s">
        <v>532</v>
      </c>
      <c r="AU1577" s="191" t="s">
        <v>83</v>
      </c>
      <c r="AV1577" s="13" t="s">
        <v>89</v>
      </c>
      <c r="AW1577" s="13" t="s">
        <v>30</v>
      </c>
      <c r="AX1577" s="13" t="s">
        <v>76</v>
      </c>
      <c r="AY1577" s="191" t="s">
        <v>524</v>
      </c>
    </row>
    <row r="1578" spans="1:65" s="16" customFormat="1">
      <c r="B1578" s="213"/>
      <c r="D1578" s="190" t="s">
        <v>532</v>
      </c>
      <c r="E1578" s="214" t="s">
        <v>1</v>
      </c>
      <c r="F1578" s="215" t="s">
        <v>590</v>
      </c>
      <c r="H1578" s="216">
        <v>1.5</v>
      </c>
      <c r="I1578" s="217"/>
      <c r="L1578" s="213"/>
      <c r="M1578" s="218"/>
      <c r="N1578" s="219"/>
      <c r="O1578" s="219"/>
      <c r="P1578" s="219"/>
      <c r="Q1578" s="219"/>
      <c r="R1578" s="219"/>
      <c r="S1578" s="219"/>
      <c r="T1578" s="220"/>
      <c r="AT1578" s="214" t="s">
        <v>532</v>
      </c>
      <c r="AU1578" s="214" t="s">
        <v>83</v>
      </c>
      <c r="AV1578" s="16" t="s">
        <v>530</v>
      </c>
      <c r="AW1578" s="16" t="s">
        <v>30</v>
      </c>
      <c r="AX1578" s="16" t="s">
        <v>83</v>
      </c>
      <c r="AY1578" s="214" t="s">
        <v>524</v>
      </c>
    </row>
    <row r="1579" spans="1:65" s="2" customFormat="1" ht="55.5" customHeight="1">
      <c r="A1579" s="35"/>
      <c r="B1579" s="144"/>
      <c r="C1579" s="176" t="s">
        <v>3368</v>
      </c>
      <c r="D1579" s="176" t="s">
        <v>526</v>
      </c>
      <c r="E1579" s="177" t="s">
        <v>4814</v>
      </c>
      <c r="F1579" s="178" t="s">
        <v>4815</v>
      </c>
      <c r="G1579" s="179" t="s">
        <v>4809</v>
      </c>
      <c r="H1579" s="180">
        <v>10.5</v>
      </c>
      <c r="I1579" s="181"/>
      <c r="J1579" s="180">
        <f>ROUND(I1579*H1579,3)</f>
        <v>0</v>
      </c>
      <c r="K1579" s="182"/>
      <c r="L1579" s="36"/>
      <c r="M1579" s="183" t="s">
        <v>1</v>
      </c>
      <c r="N1579" s="184" t="s">
        <v>42</v>
      </c>
      <c r="O1579" s="61"/>
      <c r="P1579" s="185">
        <f>O1579*H1579</f>
        <v>0</v>
      </c>
      <c r="Q1579" s="185">
        <v>0</v>
      </c>
      <c r="R1579" s="185">
        <f>Q1579*H1579</f>
        <v>0</v>
      </c>
      <c r="S1579" s="185">
        <v>0</v>
      </c>
      <c r="T1579" s="186">
        <f>S1579*H1579</f>
        <v>0</v>
      </c>
      <c r="U1579" s="35"/>
      <c r="V1579" s="35"/>
      <c r="W1579" s="35"/>
      <c r="X1579" s="35"/>
      <c r="Y1579" s="35"/>
      <c r="Z1579" s="35"/>
      <c r="AA1579" s="35"/>
      <c r="AB1579" s="35"/>
      <c r="AC1579" s="35"/>
      <c r="AD1579" s="35"/>
      <c r="AE1579" s="35"/>
      <c r="AR1579" s="187" t="s">
        <v>4504</v>
      </c>
      <c r="AT1579" s="187" t="s">
        <v>526</v>
      </c>
      <c r="AU1579" s="187" t="s">
        <v>83</v>
      </c>
      <c r="AY1579" s="18" t="s">
        <v>524</v>
      </c>
      <c r="BE1579" s="105">
        <f>IF(N1579="základná",J1579,0)</f>
        <v>0</v>
      </c>
      <c r="BF1579" s="105">
        <f>IF(N1579="znížená",J1579,0)</f>
        <v>0</v>
      </c>
      <c r="BG1579" s="105">
        <f>IF(N1579="zákl. prenesená",J1579,0)</f>
        <v>0</v>
      </c>
      <c r="BH1579" s="105">
        <f>IF(N1579="zníž. prenesená",J1579,0)</f>
        <v>0</v>
      </c>
      <c r="BI1579" s="105">
        <f>IF(N1579="nulová",J1579,0)</f>
        <v>0</v>
      </c>
      <c r="BJ1579" s="18" t="s">
        <v>89</v>
      </c>
      <c r="BK1579" s="188">
        <f>ROUND(I1579*H1579,3)</f>
        <v>0</v>
      </c>
      <c r="BL1579" s="18" t="s">
        <v>4504</v>
      </c>
      <c r="BM1579" s="187" t="s">
        <v>4816</v>
      </c>
    </row>
    <row r="1580" spans="1:65" s="14" customFormat="1">
      <c r="B1580" s="198"/>
      <c r="D1580" s="190" t="s">
        <v>532</v>
      </c>
      <c r="E1580" s="199" t="s">
        <v>1</v>
      </c>
      <c r="F1580" s="200" t="s">
        <v>4836</v>
      </c>
      <c r="H1580" s="199" t="s">
        <v>1</v>
      </c>
      <c r="I1580" s="201"/>
      <c r="L1580" s="198"/>
      <c r="M1580" s="202"/>
      <c r="N1580" s="203"/>
      <c r="O1580" s="203"/>
      <c r="P1580" s="203"/>
      <c r="Q1580" s="203"/>
      <c r="R1580" s="203"/>
      <c r="S1580" s="203"/>
      <c r="T1580" s="204"/>
      <c r="AT1580" s="199" t="s">
        <v>532</v>
      </c>
      <c r="AU1580" s="199" t="s">
        <v>83</v>
      </c>
      <c r="AV1580" s="14" t="s">
        <v>83</v>
      </c>
      <c r="AW1580" s="14" t="s">
        <v>30</v>
      </c>
      <c r="AX1580" s="14" t="s">
        <v>76</v>
      </c>
      <c r="AY1580" s="199" t="s">
        <v>524</v>
      </c>
    </row>
    <row r="1581" spans="1:65" s="13" customFormat="1">
      <c r="B1581" s="189"/>
      <c r="D1581" s="190" t="s">
        <v>532</v>
      </c>
      <c r="E1581" s="191" t="s">
        <v>1</v>
      </c>
      <c r="F1581" s="192" t="s">
        <v>7617</v>
      </c>
      <c r="H1581" s="193">
        <v>10.5</v>
      </c>
      <c r="I1581" s="194"/>
      <c r="L1581" s="189"/>
      <c r="M1581" s="195"/>
      <c r="N1581" s="196"/>
      <c r="O1581" s="196"/>
      <c r="P1581" s="196"/>
      <c r="Q1581" s="196"/>
      <c r="R1581" s="196"/>
      <c r="S1581" s="196"/>
      <c r="T1581" s="197"/>
      <c r="AT1581" s="191" t="s">
        <v>532</v>
      </c>
      <c r="AU1581" s="191" t="s">
        <v>83</v>
      </c>
      <c r="AV1581" s="13" t="s">
        <v>89</v>
      </c>
      <c r="AW1581" s="13" t="s">
        <v>30</v>
      </c>
      <c r="AX1581" s="13" t="s">
        <v>76</v>
      </c>
      <c r="AY1581" s="191" t="s">
        <v>524</v>
      </c>
    </row>
    <row r="1582" spans="1:65" s="16" customFormat="1">
      <c r="B1582" s="213"/>
      <c r="D1582" s="190" t="s">
        <v>532</v>
      </c>
      <c r="E1582" s="214" t="s">
        <v>1</v>
      </c>
      <c r="F1582" s="215" t="s">
        <v>590</v>
      </c>
      <c r="H1582" s="216">
        <v>10.5</v>
      </c>
      <c r="I1582" s="217"/>
      <c r="L1582" s="213"/>
      <c r="M1582" s="218"/>
      <c r="N1582" s="219"/>
      <c r="O1582" s="219"/>
      <c r="P1582" s="219"/>
      <c r="Q1582" s="219"/>
      <c r="R1582" s="219"/>
      <c r="S1582" s="219"/>
      <c r="T1582" s="220"/>
      <c r="AT1582" s="214" t="s">
        <v>532</v>
      </c>
      <c r="AU1582" s="214" t="s">
        <v>83</v>
      </c>
      <c r="AV1582" s="16" t="s">
        <v>530</v>
      </c>
      <c r="AW1582" s="16" t="s">
        <v>30</v>
      </c>
      <c r="AX1582" s="16" t="s">
        <v>83</v>
      </c>
      <c r="AY1582" s="214" t="s">
        <v>524</v>
      </c>
    </row>
    <row r="1583" spans="1:65" s="14" customFormat="1" ht="20.399999999999999">
      <c r="B1583" s="198"/>
      <c r="D1583" s="190" t="s">
        <v>532</v>
      </c>
      <c r="E1583" s="199" t="s">
        <v>1</v>
      </c>
      <c r="F1583" s="200" t="s">
        <v>4818</v>
      </c>
      <c r="H1583" s="199" t="s">
        <v>1</v>
      </c>
      <c r="I1583" s="201"/>
      <c r="L1583" s="198"/>
      <c r="M1583" s="202"/>
      <c r="N1583" s="203"/>
      <c r="O1583" s="203"/>
      <c r="P1583" s="203"/>
      <c r="Q1583" s="203"/>
      <c r="R1583" s="203"/>
      <c r="S1583" s="203"/>
      <c r="T1583" s="204"/>
      <c r="AT1583" s="199" t="s">
        <v>532</v>
      </c>
      <c r="AU1583" s="199" t="s">
        <v>83</v>
      </c>
      <c r="AV1583" s="14" t="s">
        <v>83</v>
      </c>
      <c r="AW1583" s="14" t="s">
        <v>30</v>
      </c>
      <c r="AX1583" s="14" t="s">
        <v>76</v>
      </c>
      <c r="AY1583" s="199" t="s">
        <v>524</v>
      </c>
    </row>
    <row r="1584" spans="1:65" s="2" customFormat="1" ht="33" customHeight="1">
      <c r="A1584" s="35"/>
      <c r="B1584" s="144"/>
      <c r="C1584" s="176" t="s">
        <v>3376</v>
      </c>
      <c r="D1584" s="176" t="s">
        <v>526</v>
      </c>
      <c r="E1584" s="177" t="s">
        <v>4820</v>
      </c>
      <c r="F1584" s="178" t="s">
        <v>4821</v>
      </c>
      <c r="G1584" s="179" t="s">
        <v>4809</v>
      </c>
      <c r="H1584" s="180">
        <v>9</v>
      </c>
      <c r="I1584" s="181"/>
      <c r="J1584" s="180">
        <f>ROUND(I1584*H1584,3)</f>
        <v>0</v>
      </c>
      <c r="K1584" s="182"/>
      <c r="L1584" s="36"/>
      <c r="M1584" s="183" t="s">
        <v>1</v>
      </c>
      <c r="N1584" s="184" t="s">
        <v>42</v>
      </c>
      <c r="O1584" s="61"/>
      <c r="P1584" s="185">
        <f>O1584*H1584</f>
        <v>0</v>
      </c>
      <c r="Q1584" s="185">
        <v>0</v>
      </c>
      <c r="R1584" s="185">
        <f>Q1584*H1584</f>
        <v>0</v>
      </c>
      <c r="S1584" s="185">
        <v>0</v>
      </c>
      <c r="T1584" s="186">
        <f>S1584*H1584</f>
        <v>0</v>
      </c>
      <c r="U1584" s="35"/>
      <c r="V1584" s="35"/>
      <c r="W1584" s="35"/>
      <c r="X1584" s="35"/>
      <c r="Y1584" s="35"/>
      <c r="Z1584" s="35"/>
      <c r="AA1584" s="35"/>
      <c r="AB1584" s="35"/>
      <c r="AC1584" s="35"/>
      <c r="AD1584" s="35"/>
      <c r="AE1584" s="35"/>
      <c r="AR1584" s="187" t="s">
        <v>4504</v>
      </c>
      <c r="AT1584" s="187" t="s">
        <v>526</v>
      </c>
      <c r="AU1584" s="187" t="s">
        <v>83</v>
      </c>
      <c r="AY1584" s="18" t="s">
        <v>524</v>
      </c>
      <c r="BE1584" s="105">
        <f>IF(N1584="základná",J1584,0)</f>
        <v>0</v>
      </c>
      <c r="BF1584" s="105">
        <f>IF(N1584="znížená",J1584,0)</f>
        <v>0</v>
      </c>
      <c r="BG1584" s="105">
        <f>IF(N1584="zákl. prenesená",J1584,0)</f>
        <v>0</v>
      </c>
      <c r="BH1584" s="105">
        <f>IF(N1584="zníž. prenesená",J1584,0)</f>
        <v>0</v>
      </c>
      <c r="BI1584" s="105">
        <f>IF(N1584="nulová",J1584,0)</f>
        <v>0</v>
      </c>
      <c r="BJ1584" s="18" t="s">
        <v>89</v>
      </c>
      <c r="BK1584" s="188">
        <f>ROUND(I1584*H1584,3)</f>
        <v>0</v>
      </c>
      <c r="BL1584" s="18" t="s">
        <v>4504</v>
      </c>
      <c r="BM1584" s="187" t="s">
        <v>4822</v>
      </c>
    </row>
    <row r="1585" spans="1:65" s="14" customFormat="1">
      <c r="B1585" s="198"/>
      <c r="D1585" s="190" t="s">
        <v>532</v>
      </c>
      <c r="E1585" s="199" t="s">
        <v>1</v>
      </c>
      <c r="F1585" s="200" t="s">
        <v>4836</v>
      </c>
      <c r="H1585" s="199" t="s">
        <v>1</v>
      </c>
      <c r="I1585" s="201"/>
      <c r="L1585" s="198"/>
      <c r="M1585" s="202"/>
      <c r="N1585" s="203"/>
      <c r="O1585" s="203"/>
      <c r="P1585" s="203"/>
      <c r="Q1585" s="203"/>
      <c r="R1585" s="203"/>
      <c r="S1585" s="203"/>
      <c r="T1585" s="204"/>
      <c r="AT1585" s="199" t="s">
        <v>532</v>
      </c>
      <c r="AU1585" s="199" t="s">
        <v>83</v>
      </c>
      <c r="AV1585" s="14" t="s">
        <v>83</v>
      </c>
      <c r="AW1585" s="14" t="s">
        <v>30</v>
      </c>
      <c r="AX1585" s="14" t="s">
        <v>76</v>
      </c>
      <c r="AY1585" s="199" t="s">
        <v>524</v>
      </c>
    </row>
    <row r="1586" spans="1:65" s="13" customFormat="1">
      <c r="B1586" s="189"/>
      <c r="D1586" s="190" t="s">
        <v>532</v>
      </c>
      <c r="E1586" s="191" t="s">
        <v>1</v>
      </c>
      <c r="F1586" s="192" t="s">
        <v>7618</v>
      </c>
      <c r="H1586" s="193">
        <v>9</v>
      </c>
      <c r="I1586" s="194"/>
      <c r="L1586" s="189"/>
      <c r="M1586" s="195"/>
      <c r="N1586" s="196"/>
      <c r="O1586" s="196"/>
      <c r="P1586" s="196"/>
      <c r="Q1586" s="196"/>
      <c r="R1586" s="196"/>
      <c r="S1586" s="196"/>
      <c r="T1586" s="197"/>
      <c r="AT1586" s="191" t="s">
        <v>532</v>
      </c>
      <c r="AU1586" s="191" t="s">
        <v>83</v>
      </c>
      <c r="AV1586" s="13" t="s">
        <v>89</v>
      </c>
      <c r="AW1586" s="13" t="s">
        <v>30</v>
      </c>
      <c r="AX1586" s="13" t="s">
        <v>76</v>
      </c>
      <c r="AY1586" s="191" t="s">
        <v>524</v>
      </c>
    </row>
    <row r="1587" spans="1:65" s="16" customFormat="1">
      <c r="B1587" s="213"/>
      <c r="D1587" s="190" t="s">
        <v>532</v>
      </c>
      <c r="E1587" s="214" t="s">
        <v>1</v>
      </c>
      <c r="F1587" s="215" t="s">
        <v>590</v>
      </c>
      <c r="H1587" s="216">
        <v>9</v>
      </c>
      <c r="I1587" s="217"/>
      <c r="L1587" s="213"/>
      <c r="M1587" s="218"/>
      <c r="N1587" s="219"/>
      <c r="O1587" s="219"/>
      <c r="P1587" s="219"/>
      <c r="Q1587" s="219"/>
      <c r="R1587" s="219"/>
      <c r="S1587" s="219"/>
      <c r="T1587" s="220"/>
      <c r="AT1587" s="214" t="s">
        <v>532</v>
      </c>
      <c r="AU1587" s="214" t="s">
        <v>83</v>
      </c>
      <c r="AV1587" s="16" t="s">
        <v>530</v>
      </c>
      <c r="AW1587" s="16" t="s">
        <v>30</v>
      </c>
      <c r="AX1587" s="16" t="s">
        <v>83</v>
      </c>
      <c r="AY1587" s="214" t="s">
        <v>524</v>
      </c>
    </row>
    <row r="1588" spans="1:65" s="12" customFormat="1" ht="25.95" customHeight="1">
      <c r="B1588" s="163"/>
      <c r="D1588" s="164" t="s">
        <v>75</v>
      </c>
      <c r="E1588" s="165" t="s">
        <v>4824</v>
      </c>
      <c r="F1588" s="165" t="s">
        <v>4824</v>
      </c>
      <c r="I1588" s="166"/>
      <c r="J1588" s="167">
        <f>BK1588</f>
        <v>0</v>
      </c>
      <c r="L1588" s="163"/>
      <c r="M1588" s="168"/>
      <c r="N1588" s="169"/>
      <c r="O1588" s="169"/>
      <c r="P1588" s="170">
        <f>SUM(P1589:P1592)</f>
        <v>0</v>
      </c>
      <c r="Q1588" s="169"/>
      <c r="R1588" s="170">
        <f>SUM(R1589:R1592)</f>
        <v>0</v>
      </c>
      <c r="S1588" s="169"/>
      <c r="T1588" s="171">
        <f>SUM(T1589:T1592)</f>
        <v>0</v>
      </c>
      <c r="AR1588" s="164" t="s">
        <v>530</v>
      </c>
      <c r="AT1588" s="172" t="s">
        <v>75</v>
      </c>
      <c r="AU1588" s="172" t="s">
        <v>76</v>
      </c>
      <c r="AY1588" s="164" t="s">
        <v>524</v>
      </c>
      <c r="BK1588" s="173">
        <f>SUM(BK1589:BK1592)</f>
        <v>0</v>
      </c>
    </row>
    <row r="1589" spans="1:65" s="2" customFormat="1" ht="33" customHeight="1">
      <c r="A1589" s="35"/>
      <c r="B1589" s="144"/>
      <c r="C1589" s="176" t="s">
        <v>3382</v>
      </c>
      <c r="D1589" s="176" t="s">
        <v>526</v>
      </c>
      <c r="E1589" s="177" t="s">
        <v>7619</v>
      </c>
      <c r="F1589" s="178" t="s">
        <v>7620</v>
      </c>
      <c r="G1589" s="179" t="s">
        <v>879</v>
      </c>
      <c r="H1589" s="180">
        <v>1</v>
      </c>
      <c r="I1589" s="181"/>
      <c r="J1589" s="180">
        <f>ROUND(I1589*H1589,3)</f>
        <v>0</v>
      </c>
      <c r="K1589" s="182"/>
      <c r="L1589" s="36"/>
      <c r="M1589" s="183" t="s">
        <v>1</v>
      </c>
      <c r="N1589" s="184" t="s">
        <v>42</v>
      </c>
      <c r="O1589" s="61"/>
      <c r="P1589" s="185">
        <f>O1589*H1589</f>
        <v>0</v>
      </c>
      <c r="Q1589" s="185">
        <v>0</v>
      </c>
      <c r="R1589" s="185">
        <f>Q1589*H1589</f>
        <v>0</v>
      </c>
      <c r="S1589" s="185">
        <v>0</v>
      </c>
      <c r="T1589" s="186">
        <f>S1589*H1589</f>
        <v>0</v>
      </c>
      <c r="U1589" s="35"/>
      <c r="V1589" s="35"/>
      <c r="W1589" s="35"/>
      <c r="X1589" s="35"/>
      <c r="Y1589" s="35"/>
      <c r="Z1589" s="35"/>
      <c r="AA1589" s="35"/>
      <c r="AB1589" s="35"/>
      <c r="AC1589" s="35"/>
      <c r="AD1589" s="35"/>
      <c r="AE1589" s="35"/>
      <c r="AR1589" s="187" t="s">
        <v>644</v>
      </c>
      <c r="AT1589" s="187" t="s">
        <v>526</v>
      </c>
      <c r="AU1589" s="187" t="s">
        <v>83</v>
      </c>
      <c r="AY1589" s="18" t="s">
        <v>524</v>
      </c>
      <c r="BE1589" s="105">
        <f>IF(N1589="základná",J1589,0)</f>
        <v>0</v>
      </c>
      <c r="BF1589" s="105">
        <f>IF(N1589="znížená",J1589,0)</f>
        <v>0</v>
      </c>
      <c r="BG1589" s="105">
        <f>IF(N1589="zákl. prenesená",J1589,0)</f>
        <v>0</v>
      </c>
      <c r="BH1589" s="105">
        <f>IF(N1589="zníž. prenesená",J1589,0)</f>
        <v>0</v>
      </c>
      <c r="BI1589" s="105">
        <f>IF(N1589="nulová",J1589,0)</f>
        <v>0</v>
      </c>
      <c r="BJ1589" s="18" t="s">
        <v>89</v>
      </c>
      <c r="BK1589" s="188">
        <f>ROUND(I1589*H1589,3)</f>
        <v>0</v>
      </c>
      <c r="BL1589" s="18" t="s">
        <v>644</v>
      </c>
      <c r="BM1589" s="187" t="s">
        <v>7621</v>
      </c>
    </row>
    <row r="1590" spans="1:65" s="13" customFormat="1">
      <c r="B1590" s="189"/>
      <c r="D1590" s="190" t="s">
        <v>532</v>
      </c>
      <c r="E1590" s="191" t="s">
        <v>1</v>
      </c>
      <c r="F1590" s="192" t="s">
        <v>3901</v>
      </c>
      <c r="H1590" s="193">
        <v>1</v>
      </c>
      <c r="I1590" s="194"/>
      <c r="L1590" s="189"/>
      <c r="M1590" s="195"/>
      <c r="N1590" s="196"/>
      <c r="O1590" s="196"/>
      <c r="P1590" s="196"/>
      <c r="Q1590" s="196"/>
      <c r="R1590" s="196"/>
      <c r="S1590" s="196"/>
      <c r="T1590" s="197"/>
      <c r="AT1590" s="191" t="s">
        <v>532</v>
      </c>
      <c r="AU1590" s="191" t="s">
        <v>83</v>
      </c>
      <c r="AV1590" s="13" t="s">
        <v>89</v>
      </c>
      <c r="AW1590" s="13" t="s">
        <v>30</v>
      </c>
      <c r="AX1590" s="13" t="s">
        <v>83</v>
      </c>
      <c r="AY1590" s="191" t="s">
        <v>524</v>
      </c>
    </row>
    <row r="1591" spans="1:65" s="2" customFormat="1" ht="21.75" customHeight="1">
      <c r="A1591" s="35"/>
      <c r="B1591" s="144"/>
      <c r="C1591" s="176" t="s">
        <v>3389</v>
      </c>
      <c r="D1591" s="176" t="s">
        <v>526</v>
      </c>
      <c r="E1591" s="177" t="s">
        <v>7622</v>
      </c>
      <c r="F1591" s="178" t="s">
        <v>7623</v>
      </c>
      <c r="G1591" s="179" t="s">
        <v>879</v>
      </c>
      <c r="H1591" s="180">
        <v>1</v>
      </c>
      <c r="I1591" s="181"/>
      <c r="J1591" s="180">
        <f>ROUND(I1591*H1591,3)</f>
        <v>0</v>
      </c>
      <c r="K1591" s="182"/>
      <c r="L1591" s="36"/>
      <c r="M1591" s="183" t="s">
        <v>1</v>
      </c>
      <c r="N1591" s="184" t="s">
        <v>42</v>
      </c>
      <c r="O1591" s="61"/>
      <c r="P1591" s="185">
        <f>O1591*H1591</f>
        <v>0</v>
      </c>
      <c r="Q1591" s="185">
        <v>0</v>
      </c>
      <c r="R1591" s="185">
        <f>Q1591*H1591</f>
        <v>0</v>
      </c>
      <c r="S1591" s="185">
        <v>0</v>
      </c>
      <c r="T1591" s="186">
        <f>S1591*H1591</f>
        <v>0</v>
      </c>
      <c r="U1591" s="35"/>
      <c r="V1591" s="35"/>
      <c r="W1591" s="35"/>
      <c r="X1591" s="35"/>
      <c r="Y1591" s="35"/>
      <c r="Z1591" s="35"/>
      <c r="AA1591" s="35"/>
      <c r="AB1591" s="35"/>
      <c r="AC1591" s="35"/>
      <c r="AD1591" s="35"/>
      <c r="AE1591" s="35"/>
      <c r="AR1591" s="187" t="s">
        <v>644</v>
      </c>
      <c r="AT1591" s="187" t="s">
        <v>526</v>
      </c>
      <c r="AU1591" s="187" t="s">
        <v>83</v>
      </c>
      <c r="AY1591" s="18" t="s">
        <v>524</v>
      </c>
      <c r="BE1591" s="105">
        <f>IF(N1591="základná",J1591,0)</f>
        <v>0</v>
      </c>
      <c r="BF1591" s="105">
        <f>IF(N1591="znížená",J1591,0)</f>
        <v>0</v>
      </c>
      <c r="BG1591" s="105">
        <f>IF(N1591="zákl. prenesená",J1591,0)</f>
        <v>0</v>
      </c>
      <c r="BH1591" s="105">
        <f>IF(N1591="zníž. prenesená",J1591,0)</f>
        <v>0</v>
      </c>
      <c r="BI1591" s="105">
        <f>IF(N1591="nulová",J1591,0)</f>
        <v>0</v>
      </c>
      <c r="BJ1591" s="18" t="s">
        <v>89</v>
      </c>
      <c r="BK1591" s="188">
        <f>ROUND(I1591*H1591,3)</f>
        <v>0</v>
      </c>
      <c r="BL1591" s="18" t="s">
        <v>644</v>
      </c>
      <c r="BM1591" s="187" t="s">
        <v>7624</v>
      </c>
    </row>
    <row r="1592" spans="1:65" s="13" customFormat="1">
      <c r="B1592" s="189"/>
      <c r="D1592" s="190" t="s">
        <v>532</v>
      </c>
      <c r="E1592" s="191" t="s">
        <v>1</v>
      </c>
      <c r="F1592" s="192" t="s">
        <v>3901</v>
      </c>
      <c r="H1592" s="193">
        <v>1</v>
      </c>
      <c r="I1592" s="194"/>
      <c r="L1592" s="189"/>
      <c r="M1592" s="195"/>
      <c r="N1592" s="196"/>
      <c r="O1592" s="196"/>
      <c r="P1592" s="196"/>
      <c r="Q1592" s="196"/>
      <c r="R1592" s="196"/>
      <c r="S1592" s="196"/>
      <c r="T1592" s="197"/>
      <c r="AT1592" s="191" t="s">
        <v>532</v>
      </c>
      <c r="AU1592" s="191" t="s">
        <v>83</v>
      </c>
      <c r="AV1592" s="13" t="s">
        <v>89</v>
      </c>
      <c r="AW1592" s="13" t="s">
        <v>30</v>
      </c>
      <c r="AX1592" s="13" t="s">
        <v>83</v>
      </c>
      <c r="AY1592" s="191" t="s">
        <v>524</v>
      </c>
    </row>
    <row r="1593" spans="1:65" s="12" customFormat="1" ht="25.95" customHeight="1">
      <c r="B1593" s="163"/>
      <c r="D1593" s="164" t="s">
        <v>75</v>
      </c>
      <c r="E1593" s="165" t="s">
        <v>4829</v>
      </c>
      <c r="F1593" s="165" t="s">
        <v>4830</v>
      </c>
      <c r="I1593" s="166"/>
      <c r="J1593" s="167">
        <f>BK1593</f>
        <v>0</v>
      </c>
      <c r="L1593" s="163"/>
      <c r="M1593" s="168"/>
      <c r="N1593" s="169"/>
      <c r="O1593" s="169"/>
      <c r="P1593" s="170">
        <f>P1594</f>
        <v>0</v>
      </c>
      <c r="Q1593" s="169"/>
      <c r="R1593" s="170">
        <f>R1594</f>
        <v>0</v>
      </c>
      <c r="S1593" s="169"/>
      <c r="T1593" s="171">
        <f>T1594</f>
        <v>0</v>
      </c>
      <c r="AR1593" s="164" t="s">
        <v>530</v>
      </c>
      <c r="AT1593" s="172" t="s">
        <v>75</v>
      </c>
      <c r="AU1593" s="172" t="s">
        <v>76</v>
      </c>
      <c r="AY1593" s="164" t="s">
        <v>524</v>
      </c>
      <c r="BK1593" s="173">
        <f>BK1594</f>
        <v>0</v>
      </c>
    </row>
    <row r="1594" spans="1:65" s="12" customFormat="1" ht="22.95" customHeight="1">
      <c r="B1594" s="163"/>
      <c r="D1594" s="164" t="s">
        <v>75</v>
      </c>
      <c r="E1594" s="174" t="s">
        <v>86</v>
      </c>
      <c r="F1594" s="174" t="s">
        <v>4831</v>
      </c>
      <c r="I1594" s="166"/>
      <c r="J1594" s="175">
        <f>BK1594</f>
        <v>0</v>
      </c>
      <c r="L1594" s="163"/>
      <c r="M1594" s="168"/>
      <c r="N1594" s="169"/>
      <c r="O1594" s="169"/>
      <c r="P1594" s="170">
        <f>SUM(P1595:P1802)</f>
        <v>0</v>
      </c>
      <c r="Q1594" s="169"/>
      <c r="R1594" s="170">
        <f>SUM(R1595:R1802)</f>
        <v>0</v>
      </c>
      <c r="S1594" s="169"/>
      <c r="T1594" s="171">
        <f>SUM(T1595:T1802)</f>
        <v>0</v>
      </c>
      <c r="AR1594" s="164" t="s">
        <v>530</v>
      </c>
      <c r="AT1594" s="172" t="s">
        <v>75</v>
      </c>
      <c r="AU1594" s="172" t="s">
        <v>83</v>
      </c>
      <c r="AY1594" s="164" t="s">
        <v>524</v>
      </c>
      <c r="BK1594" s="173">
        <f>SUM(BK1595:BK1802)</f>
        <v>0</v>
      </c>
    </row>
    <row r="1595" spans="1:65" s="2" customFormat="1" ht="16.5" customHeight="1">
      <c r="A1595" s="35"/>
      <c r="B1595" s="144"/>
      <c r="C1595" s="176" t="s">
        <v>3396</v>
      </c>
      <c r="D1595" s="176" t="s">
        <v>526</v>
      </c>
      <c r="E1595" s="177" t="s">
        <v>4833</v>
      </c>
      <c r="F1595" s="178" t="s">
        <v>4834</v>
      </c>
      <c r="G1595" s="179" t="s">
        <v>529</v>
      </c>
      <c r="H1595" s="180">
        <v>419.55</v>
      </c>
      <c r="I1595" s="181"/>
      <c r="J1595" s="180">
        <f>ROUND(I1595*H1595,3)</f>
        <v>0</v>
      </c>
      <c r="K1595" s="182"/>
      <c r="L1595" s="36"/>
      <c r="M1595" s="183" t="s">
        <v>1</v>
      </c>
      <c r="N1595" s="184" t="s">
        <v>42</v>
      </c>
      <c r="O1595" s="61"/>
      <c r="P1595" s="185">
        <f>O1595*H1595</f>
        <v>0</v>
      </c>
      <c r="Q1595" s="185">
        <v>0</v>
      </c>
      <c r="R1595" s="185">
        <f>Q1595*H1595</f>
        <v>0</v>
      </c>
      <c r="S1595" s="185">
        <v>0</v>
      </c>
      <c r="T1595" s="186">
        <f>S1595*H1595</f>
        <v>0</v>
      </c>
      <c r="U1595" s="35"/>
      <c r="V1595" s="35"/>
      <c r="W1595" s="35"/>
      <c r="X1595" s="35"/>
      <c r="Y1595" s="35"/>
      <c r="Z1595" s="35"/>
      <c r="AA1595" s="35"/>
      <c r="AB1595" s="35"/>
      <c r="AC1595" s="35"/>
      <c r="AD1595" s="35"/>
      <c r="AE1595" s="35"/>
      <c r="AR1595" s="187" t="s">
        <v>644</v>
      </c>
      <c r="AT1595" s="187" t="s">
        <v>526</v>
      </c>
      <c r="AU1595" s="187" t="s">
        <v>89</v>
      </c>
      <c r="AY1595" s="18" t="s">
        <v>524</v>
      </c>
      <c r="BE1595" s="105">
        <f>IF(N1595="základná",J1595,0)</f>
        <v>0</v>
      </c>
      <c r="BF1595" s="105">
        <f>IF(N1595="znížená",J1595,0)</f>
        <v>0</v>
      </c>
      <c r="BG1595" s="105">
        <f>IF(N1595="zákl. prenesená",J1595,0)</f>
        <v>0</v>
      </c>
      <c r="BH1595" s="105">
        <f>IF(N1595="zníž. prenesená",J1595,0)</f>
        <v>0</v>
      </c>
      <c r="BI1595" s="105">
        <f>IF(N1595="nulová",J1595,0)</f>
        <v>0</v>
      </c>
      <c r="BJ1595" s="18" t="s">
        <v>89</v>
      </c>
      <c r="BK1595" s="188">
        <f>ROUND(I1595*H1595,3)</f>
        <v>0</v>
      </c>
      <c r="BL1595" s="18" t="s">
        <v>644</v>
      </c>
      <c r="BM1595" s="187" t="s">
        <v>4835</v>
      </c>
    </row>
    <row r="1596" spans="1:65" s="14" customFormat="1">
      <c r="B1596" s="198"/>
      <c r="D1596" s="190" t="s">
        <v>532</v>
      </c>
      <c r="E1596" s="199" t="s">
        <v>1</v>
      </c>
      <c r="F1596" s="200" t="s">
        <v>4836</v>
      </c>
      <c r="H1596" s="199" t="s">
        <v>1</v>
      </c>
      <c r="I1596" s="201"/>
      <c r="L1596" s="198"/>
      <c r="M1596" s="202"/>
      <c r="N1596" s="203"/>
      <c r="O1596" s="203"/>
      <c r="P1596" s="203"/>
      <c r="Q1596" s="203"/>
      <c r="R1596" s="203"/>
      <c r="S1596" s="203"/>
      <c r="T1596" s="204"/>
      <c r="AT1596" s="199" t="s">
        <v>532</v>
      </c>
      <c r="AU1596" s="199" t="s">
        <v>89</v>
      </c>
      <c r="AV1596" s="14" t="s">
        <v>83</v>
      </c>
      <c r="AW1596" s="14" t="s">
        <v>30</v>
      </c>
      <c r="AX1596" s="14" t="s">
        <v>76</v>
      </c>
      <c r="AY1596" s="199" t="s">
        <v>524</v>
      </c>
    </row>
    <row r="1597" spans="1:65" s="13" customFormat="1">
      <c r="B1597" s="189"/>
      <c r="D1597" s="190" t="s">
        <v>532</v>
      </c>
      <c r="E1597" s="191" t="s">
        <v>1</v>
      </c>
      <c r="F1597" s="192" t="s">
        <v>4837</v>
      </c>
      <c r="H1597" s="193">
        <v>419.55</v>
      </c>
      <c r="I1597" s="194"/>
      <c r="L1597" s="189"/>
      <c r="M1597" s="195"/>
      <c r="N1597" s="196"/>
      <c r="O1597" s="196"/>
      <c r="P1597" s="196"/>
      <c r="Q1597" s="196"/>
      <c r="R1597" s="196"/>
      <c r="S1597" s="196"/>
      <c r="T1597" s="197"/>
      <c r="AT1597" s="191" t="s">
        <v>532</v>
      </c>
      <c r="AU1597" s="191" t="s">
        <v>89</v>
      </c>
      <c r="AV1597" s="13" t="s">
        <v>89</v>
      </c>
      <c r="AW1597" s="13" t="s">
        <v>30</v>
      </c>
      <c r="AX1597" s="13" t="s">
        <v>76</v>
      </c>
      <c r="AY1597" s="191" t="s">
        <v>524</v>
      </c>
    </row>
    <row r="1598" spans="1:65" s="16" customFormat="1">
      <c r="B1598" s="213"/>
      <c r="D1598" s="190" t="s">
        <v>532</v>
      </c>
      <c r="E1598" s="214" t="s">
        <v>4838</v>
      </c>
      <c r="F1598" s="215" t="s">
        <v>590</v>
      </c>
      <c r="H1598" s="216">
        <v>419.55</v>
      </c>
      <c r="I1598" s="217"/>
      <c r="L1598" s="213"/>
      <c r="M1598" s="218"/>
      <c r="N1598" s="219"/>
      <c r="O1598" s="219"/>
      <c r="P1598" s="219"/>
      <c r="Q1598" s="219"/>
      <c r="R1598" s="219"/>
      <c r="S1598" s="219"/>
      <c r="T1598" s="220"/>
      <c r="AT1598" s="214" t="s">
        <v>532</v>
      </c>
      <c r="AU1598" s="214" t="s">
        <v>89</v>
      </c>
      <c r="AV1598" s="16" t="s">
        <v>530</v>
      </c>
      <c r="AW1598" s="16" t="s">
        <v>30</v>
      </c>
      <c r="AX1598" s="16" t="s">
        <v>83</v>
      </c>
      <c r="AY1598" s="214" t="s">
        <v>524</v>
      </c>
    </row>
    <row r="1599" spans="1:65" s="2" customFormat="1" ht="21.75" customHeight="1">
      <c r="A1599" s="35"/>
      <c r="B1599" s="144"/>
      <c r="C1599" s="176" t="s">
        <v>3403</v>
      </c>
      <c r="D1599" s="176" t="s">
        <v>526</v>
      </c>
      <c r="E1599" s="177" t="s">
        <v>4840</v>
      </c>
      <c r="F1599" s="178" t="s">
        <v>4841</v>
      </c>
      <c r="G1599" s="179" t="s">
        <v>529</v>
      </c>
      <c r="H1599" s="180">
        <v>66.13</v>
      </c>
      <c r="I1599" s="181"/>
      <c r="J1599" s="180">
        <f>ROUND(I1599*H1599,3)</f>
        <v>0</v>
      </c>
      <c r="K1599" s="182"/>
      <c r="L1599" s="36"/>
      <c r="M1599" s="183" t="s">
        <v>1</v>
      </c>
      <c r="N1599" s="184" t="s">
        <v>42</v>
      </c>
      <c r="O1599" s="61"/>
      <c r="P1599" s="185">
        <f>O1599*H1599</f>
        <v>0</v>
      </c>
      <c r="Q1599" s="185">
        <v>0</v>
      </c>
      <c r="R1599" s="185">
        <f>Q1599*H1599</f>
        <v>0</v>
      </c>
      <c r="S1599" s="185">
        <v>0</v>
      </c>
      <c r="T1599" s="186">
        <f>S1599*H1599</f>
        <v>0</v>
      </c>
      <c r="U1599" s="35"/>
      <c r="V1599" s="35"/>
      <c r="W1599" s="35"/>
      <c r="X1599" s="35"/>
      <c r="Y1599" s="35"/>
      <c r="Z1599" s="35"/>
      <c r="AA1599" s="35"/>
      <c r="AB1599" s="35"/>
      <c r="AC1599" s="35"/>
      <c r="AD1599" s="35"/>
      <c r="AE1599" s="35"/>
      <c r="AR1599" s="187" t="s">
        <v>644</v>
      </c>
      <c r="AT1599" s="187" t="s">
        <v>526</v>
      </c>
      <c r="AU1599" s="187" t="s">
        <v>89</v>
      </c>
      <c r="AY1599" s="18" t="s">
        <v>524</v>
      </c>
      <c r="BE1599" s="105">
        <f>IF(N1599="základná",J1599,0)</f>
        <v>0</v>
      </c>
      <c r="BF1599" s="105">
        <f>IF(N1599="znížená",J1599,0)</f>
        <v>0</v>
      </c>
      <c r="BG1599" s="105">
        <f>IF(N1599="zákl. prenesená",J1599,0)</f>
        <v>0</v>
      </c>
      <c r="BH1599" s="105">
        <f>IF(N1599="zníž. prenesená",J1599,0)</f>
        <v>0</v>
      </c>
      <c r="BI1599" s="105">
        <f>IF(N1599="nulová",J1599,0)</f>
        <v>0</v>
      </c>
      <c r="BJ1599" s="18" t="s">
        <v>89</v>
      </c>
      <c r="BK1599" s="188">
        <f>ROUND(I1599*H1599,3)</f>
        <v>0</v>
      </c>
      <c r="BL1599" s="18" t="s">
        <v>644</v>
      </c>
      <c r="BM1599" s="187" t="s">
        <v>4842</v>
      </c>
    </row>
    <row r="1600" spans="1:65" s="14" customFormat="1">
      <c r="B1600" s="198"/>
      <c r="D1600" s="190" t="s">
        <v>532</v>
      </c>
      <c r="E1600" s="199" t="s">
        <v>1</v>
      </c>
      <c r="F1600" s="200" t="s">
        <v>4836</v>
      </c>
      <c r="H1600" s="199" t="s">
        <v>1</v>
      </c>
      <c r="I1600" s="201"/>
      <c r="L1600" s="198"/>
      <c r="M1600" s="202"/>
      <c r="N1600" s="203"/>
      <c r="O1600" s="203"/>
      <c r="P1600" s="203"/>
      <c r="Q1600" s="203"/>
      <c r="R1600" s="203"/>
      <c r="S1600" s="203"/>
      <c r="T1600" s="204"/>
      <c r="AT1600" s="199" t="s">
        <v>532</v>
      </c>
      <c r="AU1600" s="199" t="s">
        <v>89</v>
      </c>
      <c r="AV1600" s="14" t="s">
        <v>83</v>
      </c>
      <c r="AW1600" s="14" t="s">
        <v>30</v>
      </c>
      <c r="AX1600" s="14" t="s">
        <v>76</v>
      </c>
      <c r="AY1600" s="199" t="s">
        <v>524</v>
      </c>
    </row>
    <row r="1601" spans="1:65" s="13" customFormat="1">
      <c r="B1601" s="189"/>
      <c r="D1601" s="190" t="s">
        <v>532</v>
      </c>
      <c r="E1601" s="191" t="s">
        <v>1</v>
      </c>
      <c r="F1601" s="192" t="s">
        <v>4843</v>
      </c>
      <c r="H1601" s="193">
        <v>66.13</v>
      </c>
      <c r="I1601" s="194"/>
      <c r="L1601" s="189"/>
      <c r="M1601" s="195"/>
      <c r="N1601" s="196"/>
      <c r="O1601" s="196"/>
      <c r="P1601" s="196"/>
      <c r="Q1601" s="196"/>
      <c r="R1601" s="196"/>
      <c r="S1601" s="196"/>
      <c r="T1601" s="197"/>
      <c r="AT1601" s="191" t="s">
        <v>532</v>
      </c>
      <c r="AU1601" s="191" t="s">
        <v>89</v>
      </c>
      <c r="AV1601" s="13" t="s">
        <v>89</v>
      </c>
      <c r="AW1601" s="13" t="s">
        <v>30</v>
      </c>
      <c r="AX1601" s="13" t="s">
        <v>76</v>
      </c>
      <c r="AY1601" s="191" t="s">
        <v>524</v>
      </c>
    </row>
    <row r="1602" spans="1:65" s="16" customFormat="1">
      <c r="B1602" s="213"/>
      <c r="D1602" s="190" t="s">
        <v>532</v>
      </c>
      <c r="E1602" s="214" t="s">
        <v>340</v>
      </c>
      <c r="F1602" s="215" t="s">
        <v>590</v>
      </c>
      <c r="H1602" s="216">
        <v>66.13</v>
      </c>
      <c r="I1602" s="217"/>
      <c r="L1602" s="213"/>
      <c r="M1602" s="218"/>
      <c r="N1602" s="219"/>
      <c r="O1602" s="219"/>
      <c r="P1602" s="219"/>
      <c r="Q1602" s="219"/>
      <c r="R1602" s="219"/>
      <c r="S1602" s="219"/>
      <c r="T1602" s="220"/>
      <c r="AT1602" s="214" t="s">
        <v>532</v>
      </c>
      <c r="AU1602" s="214" t="s">
        <v>89</v>
      </c>
      <c r="AV1602" s="16" t="s">
        <v>530</v>
      </c>
      <c r="AW1602" s="16" t="s">
        <v>30</v>
      </c>
      <c r="AX1602" s="16" t="s">
        <v>83</v>
      </c>
      <c r="AY1602" s="214" t="s">
        <v>524</v>
      </c>
    </row>
    <row r="1603" spans="1:65" s="2" customFormat="1" ht="21.75" customHeight="1">
      <c r="A1603" s="35"/>
      <c r="B1603" s="144"/>
      <c r="C1603" s="176" t="s">
        <v>3408</v>
      </c>
      <c r="D1603" s="176" t="s">
        <v>526</v>
      </c>
      <c r="E1603" s="177" t="s">
        <v>4845</v>
      </c>
      <c r="F1603" s="178" t="s">
        <v>4846</v>
      </c>
      <c r="G1603" s="179" t="s">
        <v>529</v>
      </c>
      <c r="H1603" s="180">
        <v>99.77</v>
      </c>
      <c r="I1603" s="181"/>
      <c r="J1603" s="180">
        <f>ROUND(I1603*H1603,3)</f>
        <v>0</v>
      </c>
      <c r="K1603" s="182"/>
      <c r="L1603" s="36"/>
      <c r="M1603" s="183" t="s">
        <v>1</v>
      </c>
      <c r="N1603" s="184" t="s">
        <v>42</v>
      </c>
      <c r="O1603" s="61"/>
      <c r="P1603" s="185">
        <f>O1603*H1603</f>
        <v>0</v>
      </c>
      <c r="Q1603" s="185">
        <v>0</v>
      </c>
      <c r="R1603" s="185">
        <f>Q1603*H1603</f>
        <v>0</v>
      </c>
      <c r="S1603" s="185">
        <v>0</v>
      </c>
      <c r="T1603" s="186">
        <f>S1603*H1603</f>
        <v>0</v>
      </c>
      <c r="U1603" s="35"/>
      <c r="V1603" s="35"/>
      <c r="W1603" s="35"/>
      <c r="X1603" s="35"/>
      <c r="Y1603" s="35"/>
      <c r="Z1603" s="35"/>
      <c r="AA1603" s="35"/>
      <c r="AB1603" s="35"/>
      <c r="AC1603" s="35"/>
      <c r="AD1603" s="35"/>
      <c r="AE1603" s="35"/>
      <c r="AR1603" s="187" t="s">
        <v>644</v>
      </c>
      <c r="AT1603" s="187" t="s">
        <v>526</v>
      </c>
      <c r="AU1603" s="187" t="s">
        <v>89</v>
      </c>
      <c r="AY1603" s="18" t="s">
        <v>524</v>
      </c>
      <c r="BE1603" s="105">
        <f>IF(N1603="základná",J1603,0)</f>
        <v>0</v>
      </c>
      <c r="BF1603" s="105">
        <f>IF(N1603="znížená",J1603,0)</f>
        <v>0</v>
      </c>
      <c r="BG1603" s="105">
        <f>IF(N1603="zákl. prenesená",J1603,0)</f>
        <v>0</v>
      </c>
      <c r="BH1603" s="105">
        <f>IF(N1603="zníž. prenesená",J1603,0)</f>
        <v>0</v>
      </c>
      <c r="BI1603" s="105">
        <f>IF(N1603="nulová",J1603,0)</f>
        <v>0</v>
      </c>
      <c r="BJ1603" s="18" t="s">
        <v>89</v>
      </c>
      <c r="BK1603" s="188">
        <f>ROUND(I1603*H1603,3)</f>
        <v>0</v>
      </c>
      <c r="BL1603" s="18" t="s">
        <v>644</v>
      </c>
      <c r="BM1603" s="187" t="s">
        <v>4847</v>
      </c>
    </row>
    <row r="1604" spans="1:65" s="14" customFormat="1">
      <c r="B1604" s="198"/>
      <c r="D1604" s="190" t="s">
        <v>532</v>
      </c>
      <c r="E1604" s="199" t="s">
        <v>1</v>
      </c>
      <c r="F1604" s="200" t="s">
        <v>4836</v>
      </c>
      <c r="H1604" s="199" t="s">
        <v>1</v>
      </c>
      <c r="I1604" s="201"/>
      <c r="L1604" s="198"/>
      <c r="M1604" s="202"/>
      <c r="N1604" s="203"/>
      <c r="O1604" s="203"/>
      <c r="P1604" s="203"/>
      <c r="Q1604" s="203"/>
      <c r="R1604" s="203"/>
      <c r="S1604" s="203"/>
      <c r="T1604" s="204"/>
      <c r="AT1604" s="199" t="s">
        <v>532</v>
      </c>
      <c r="AU1604" s="199" t="s">
        <v>89</v>
      </c>
      <c r="AV1604" s="14" t="s">
        <v>83</v>
      </c>
      <c r="AW1604" s="14" t="s">
        <v>30</v>
      </c>
      <c r="AX1604" s="14" t="s">
        <v>76</v>
      </c>
      <c r="AY1604" s="199" t="s">
        <v>524</v>
      </c>
    </row>
    <row r="1605" spans="1:65" s="13" customFormat="1">
      <c r="B1605" s="189"/>
      <c r="D1605" s="190" t="s">
        <v>532</v>
      </c>
      <c r="E1605" s="191" t="s">
        <v>1</v>
      </c>
      <c r="F1605" s="192" t="s">
        <v>4848</v>
      </c>
      <c r="H1605" s="193">
        <v>99.77</v>
      </c>
      <c r="I1605" s="194"/>
      <c r="L1605" s="189"/>
      <c r="M1605" s="195"/>
      <c r="N1605" s="196"/>
      <c r="O1605" s="196"/>
      <c r="P1605" s="196"/>
      <c r="Q1605" s="196"/>
      <c r="R1605" s="196"/>
      <c r="S1605" s="196"/>
      <c r="T1605" s="197"/>
      <c r="AT1605" s="191" t="s">
        <v>532</v>
      </c>
      <c r="AU1605" s="191" t="s">
        <v>89</v>
      </c>
      <c r="AV1605" s="13" t="s">
        <v>89</v>
      </c>
      <c r="AW1605" s="13" t="s">
        <v>30</v>
      </c>
      <c r="AX1605" s="13" t="s">
        <v>76</v>
      </c>
      <c r="AY1605" s="191" t="s">
        <v>524</v>
      </c>
    </row>
    <row r="1606" spans="1:65" s="16" customFormat="1">
      <c r="B1606" s="213"/>
      <c r="D1606" s="190" t="s">
        <v>532</v>
      </c>
      <c r="E1606" s="214" t="s">
        <v>4849</v>
      </c>
      <c r="F1606" s="215" t="s">
        <v>590</v>
      </c>
      <c r="H1606" s="216">
        <v>99.77</v>
      </c>
      <c r="I1606" s="217"/>
      <c r="L1606" s="213"/>
      <c r="M1606" s="218"/>
      <c r="N1606" s="219"/>
      <c r="O1606" s="219"/>
      <c r="P1606" s="219"/>
      <c r="Q1606" s="219"/>
      <c r="R1606" s="219"/>
      <c r="S1606" s="219"/>
      <c r="T1606" s="220"/>
      <c r="AT1606" s="214" t="s">
        <v>532</v>
      </c>
      <c r="AU1606" s="214" t="s">
        <v>89</v>
      </c>
      <c r="AV1606" s="16" t="s">
        <v>530</v>
      </c>
      <c r="AW1606" s="16" t="s">
        <v>30</v>
      </c>
      <c r="AX1606" s="16" t="s">
        <v>83</v>
      </c>
      <c r="AY1606" s="214" t="s">
        <v>524</v>
      </c>
    </row>
    <row r="1607" spans="1:65" s="2" customFormat="1" ht="21.75" customHeight="1">
      <c r="A1607" s="35"/>
      <c r="B1607" s="144"/>
      <c r="C1607" s="176" t="s">
        <v>3414</v>
      </c>
      <c r="D1607" s="176" t="s">
        <v>526</v>
      </c>
      <c r="E1607" s="177" t="s">
        <v>4851</v>
      </c>
      <c r="F1607" s="178" t="s">
        <v>4852</v>
      </c>
      <c r="G1607" s="179" t="s">
        <v>529</v>
      </c>
      <c r="H1607" s="180">
        <v>89.62</v>
      </c>
      <c r="I1607" s="181"/>
      <c r="J1607" s="180">
        <f>ROUND(I1607*H1607,3)</f>
        <v>0</v>
      </c>
      <c r="K1607" s="182"/>
      <c r="L1607" s="36"/>
      <c r="M1607" s="183" t="s">
        <v>1</v>
      </c>
      <c r="N1607" s="184" t="s">
        <v>42</v>
      </c>
      <c r="O1607" s="61"/>
      <c r="P1607" s="185">
        <f>O1607*H1607</f>
        <v>0</v>
      </c>
      <c r="Q1607" s="185">
        <v>0</v>
      </c>
      <c r="R1607" s="185">
        <f>Q1607*H1607</f>
        <v>0</v>
      </c>
      <c r="S1607" s="185">
        <v>0</v>
      </c>
      <c r="T1607" s="186">
        <f>S1607*H1607</f>
        <v>0</v>
      </c>
      <c r="U1607" s="35"/>
      <c r="V1607" s="35"/>
      <c r="W1607" s="35"/>
      <c r="X1607" s="35"/>
      <c r="Y1607" s="35"/>
      <c r="Z1607" s="35"/>
      <c r="AA1607" s="35"/>
      <c r="AB1607" s="35"/>
      <c r="AC1607" s="35"/>
      <c r="AD1607" s="35"/>
      <c r="AE1607" s="35"/>
      <c r="AR1607" s="187" t="s">
        <v>644</v>
      </c>
      <c r="AT1607" s="187" t="s">
        <v>526</v>
      </c>
      <c r="AU1607" s="187" t="s">
        <v>89</v>
      </c>
      <c r="AY1607" s="18" t="s">
        <v>524</v>
      </c>
      <c r="BE1607" s="105">
        <f>IF(N1607="základná",J1607,0)</f>
        <v>0</v>
      </c>
      <c r="BF1607" s="105">
        <f>IF(N1607="znížená",J1607,0)</f>
        <v>0</v>
      </c>
      <c r="BG1607" s="105">
        <f>IF(N1607="zákl. prenesená",J1607,0)</f>
        <v>0</v>
      </c>
      <c r="BH1607" s="105">
        <f>IF(N1607="zníž. prenesená",J1607,0)</f>
        <v>0</v>
      </c>
      <c r="BI1607" s="105">
        <f>IF(N1607="nulová",J1607,0)</f>
        <v>0</v>
      </c>
      <c r="BJ1607" s="18" t="s">
        <v>89</v>
      </c>
      <c r="BK1607" s="188">
        <f>ROUND(I1607*H1607,3)</f>
        <v>0</v>
      </c>
      <c r="BL1607" s="18" t="s">
        <v>644</v>
      </c>
      <c r="BM1607" s="187" t="s">
        <v>4853</v>
      </c>
    </row>
    <row r="1608" spans="1:65" s="14" customFormat="1">
      <c r="B1608" s="198"/>
      <c r="D1608" s="190" t="s">
        <v>532</v>
      </c>
      <c r="E1608" s="199" t="s">
        <v>1</v>
      </c>
      <c r="F1608" s="200" t="s">
        <v>4836</v>
      </c>
      <c r="H1608" s="199" t="s">
        <v>1</v>
      </c>
      <c r="I1608" s="201"/>
      <c r="L1608" s="198"/>
      <c r="M1608" s="202"/>
      <c r="N1608" s="203"/>
      <c r="O1608" s="203"/>
      <c r="P1608" s="203"/>
      <c r="Q1608" s="203"/>
      <c r="R1608" s="203"/>
      <c r="S1608" s="203"/>
      <c r="T1608" s="204"/>
      <c r="AT1608" s="199" t="s">
        <v>532</v>
      </c>
      <c r="AU1608" s="199" t="s">
        <v>89</v>
      </c>
      <c r="AV1608" s="14" t="s">
        <v>83</v>
      </c>
      <c r="AW1608" s="14" t="s">
        <v>30</v>
      </c>
      <c r="AX1608" s="14" t="s">
        <v>76</v>
      </c>
      <c r="AY1608" s="199" t="s">
        <v>524</v>
      </c>
    </row>
    <row r="1609" spans="1:65" s="13" customFormat="1" ht="20.399999999999999">
      <c r="B1609" s="189"/>
      <c r="D1609" s="190" t="s">
        <v>532</v>
      </c>
      <c r="E1609" s="191" t="s">
        <v>1</v>
      </c>
      <c r="F1609" s="192" t="s">
        <v>4854</v>
      </c>
      <c r="H1609" s="193">
        <v>89.62</v>
      </c>
      <c r="I1609" s="194"/>
      <c r="L1609" s="189"/>
      <c r="M1609" s="195"/>
      <c r="N1609" s="196"/>
      <c r="O1609" s="196"/>
      <c r="P1609" s="196"/>
      <c r="Q1609" s="196"/>
      <c r="R1609" s="196"/>
      <c r="S1609" s="196"/>
      <c r="T1609" s="197"/>
      <c r="AT1609" s="191" t="s">
        <v>532</v>
      </c>
      <c r="AU1609" s="191" t="s">
        <v>89</v>
      </c>
      <c r="AV1609" s="13" t="s">
        <v>89</v>
      </c>
      <c r="AW1609" s="13" t="s">
        <v>30</v>
      </c>
      <c r="AX1609" s="13" t="s">
        <v>76</v>
      </c>
      <c r="AY1609" s="191" t="s">
        <v>524</v>
      </c>
    </row>
    <row r="1610" spans="1:65" s="16" customFormat="1">
      <c r="B1610" s="213"/>
      <c r="D1610" s="190" t="s">
        <v>532</v>
      </c>
      <c r="E1610" s="214" t="s">
        <v>343</v>
      </c>
      <c r="F1610" s="215" t="s">
        <v>590</v>
      </c>
      <c r="H1610" s="216">
        <v>89.62</v>
      </c>
      <c r="I1610" s="217"/>
      <c r="L1610" s="213"/>
      <c r="M1610" s="218"/>
      <c r="N1610" s="219"/>
      <c r="O1610" s="219"/>
      <c r="P1610" s="219"/>
      <c r="Q1610" s="219"/>
      <c r="R1610" s="219"/>
      <c r="S1610" s="219"/>
      <c r="T1610" s="220"/>
      <c r="AT1610" s="214" t="s">
        <v>532</v>
      </c>
      <c r="AU1610" s="214" t="s">
        <v>89</v>
      </c>
      <c r="AV1610" s="16" t="s">
        <v>530</v>
      </c>
      <c r="AW1610" s="16" t="s">
        <v>30</v>
      </c>
      <c r="AX1610" s="16" t="s">
        <v>83</v>
      </c>
      <c r="AY1610" s="214" t="s">
        <v>524</v>
      </c>
    </row>
    <row r="1611" spans="1:65" s="2" customFormat="1" ht="16.5" customHeight="1">
      <c r="A1611" s="35"/>
      <c r="B1611" s="144"/>
      <c r="C1611" s="176" t="s">
        <v>3421</v>
      </c>
      <c r="D1611" s="176" t="s">
        <v>526</v>
      </c>
      <c r="E1611" s="177" t="s">
        <v>4856</v>
      </c>
      <c r="F1611" s="178" t="s">
        <v>4857</v>
      </c>
      <c r="G1611" s="179" t="s">
        <v>529</v>
      </c>
      <c r="H1611" s="180">
        <v>38.6</v>
      </c>
      <c r="I1611" s="181"/>
      <c r="J1611" s="180">
        <f>ROUND(I1611*H1611,3)</f>
        <v>0</v>
      </c>
      <c r="K1611" s="182"/>
      <c r="L1611" s="36"/>
      <c r="M1611" s="183" t="s">
        <v>1</v>
      </c>
      <c r="N1611" s="184" t="s">
        <v>42</v>
      </c>
      <c r="O1611" s="61"/>
      <c r="P1611" s="185">
        <f>O1611*H1611</f>
        <v>0</v>
      </c>
      <c r="Q1611" s="185">
        <v>0</v>
      </c>
      <c r="R1611" s="185">
        <f>Q1611*H1611</f>
        <v>0</v>
      </c>
      <c r="S1611" s="185">
        <v>0</v>
      </c>
      <c r="T1611" s="186">
        <f>S1611*H1611</f>
        <v>0</v>
      </c>
      <c r="U1611" s="35"/>
      <c r="V1611" s="35"/>
      <c r="W1611" s="35"/>
      <c r="X1611" s="35"/>
      <c r="Y1611" s="35"/>
      <c r="Z1611" s="35"/>
      <c r="AA1611" s="35"/>
      <c r="AB1611" s="35"/>
      <c r="AC1611" s="35"/>
      <c r="AD1611" s="35"/>
      <c r="AE1611" s="35"/>
      <c r="AR1611" s="187" t="s">
        <v>644</v>
      </c>
      <c r="AT1611" s="187" t="s">
        <v>526</v>
      </c>
      <c r="AU1611" s="187" t="s">
        <v>89</v>
      </c>
      <c r="AY1611" s="18" t="s">
        <v>524</v>
      </c>
      <c r="BE1611" s="105">
        <f>IF(N1611="základná",J1611,0)</f>
        <v>0</v>
      </c>
      <c r="BF1611" s="105">
        <f>IF(N1611="znížená",J1611,0)</f>
        <v>0</v>
      </c>
      <c r="BG1611" s="105">
        <f>IF(N1611="zákl. prenesená",J1611,0)</f>
        <v>0</v>
      </c>
      <c r="BH1611" s="105">
        <f>IF(N1611="zníž. prenesená",J1611,0)</f>
        <v>0</v>
      </c>
      <c r="BI1611" s="105">
        <f>IF(N1611="nulová",J1611,0)</f>
        <v>0</v>
      </c>
      <c r="BJ1611" s="18" t="s">
        <v>89</v>
      </c>
      <c r="BK1611" s="188">
        <f>ROUND(I1611*H1611,3)</f>
        <v>0</v>
      </c>
      <c r="BL1611" s="18" t="s">
        <v>644</v>
      </c>
      <c r="BM1611" s="187" t="s">
        <v>4858</v>
      </c>
    </row>
    <row r="1612" spans="1:65" s="14" customFormat="1">
      <c r="B1612" s="198"/>
      <c r="D1612" s="190" t="s">
        <v>532</v>
      </c>
      <c r="E1612" s="199" t="s">
        <v>1</v>
      </c>
      <c r="F1612" s="200" t="s">
        <v>4836</v>
      </c>
      <c r="H1612" s="199" t="s">
        <v>1</v>
      </c>
      <c r="I1612" s="201"/>
      <c r="L1612" s="198"/>
      <c r="M1612" s="202"/>
      <c r="N1612" s="203"/>
      <c r="O1612" s="203"/>
      <c r="P1612" s="203"/>
      <c r="Q1612" s="203"/>
      <c r="R1612" s="203"/>
      <c r="S1612" s="203"/>
      <c r="T1612" s="204"/>
      <c r="AT1612" s="199" t="s">
        <v>532</v>
      </c>
      <c r="AU1612" s="199" t="s">
        <v>89</v>
      </c>
      <c r="AV1612" s="14" t="s">
        <v>83</v>
      </c>
      <c r="AW1612" s="14" t="s">
        <v>30</v>
      </c>
      <c r="AX1612" s="14" t="s">
        <v>76</v>
      </c>
      <c r="AY1612" s="199" t="s">
        <v>524</v>
      </c>
    </row>
    <row r="1613" spans="1:65" s="13" customFormat="1">
      <c r="B1613" s="189"/>
      <c r="D1613" s="190" t="s">
        <v>532</v>
      </c>
      <c r="E1613" s="191" t="s">
        <v>1</v>
      </c>
      <c r="F1613" s="192" t="s">
        <v>4859</v>
      </c>
      <c r="H1613" s="193">
        <v>38.6</v>
      </c>
      <c r="I1613" s="194"/>
      <c r="L1613" s="189"/>
      <c r="M1613" s="195"/>
      <c r="N1613" s="196"/>
      <c r="O1613" s="196"/>
      <c r="P1613" s="196"/>
      <c r="Q1613" s="196"/>
      <c r="R1613" s="196"/>
      <c r="S1613" s="196"/>
      <c r="T1613" s="197"/>
      <c r="AT1613" s="191" t="s">
        <v>532</v>
      </c>
      <c r="AU1613" s="191" t="s">
        <v>89</v>
      </c>
      <c r="AV1613" s="13" t="s">
        <v>89</v>
      </c>
      <c r="AW1613" s="13" t="s">
        <v>30</v>
      </c>
      <c r="AX1613" s="13" t="s">
        <v>76</v>
      </c>
      <c r="AY1613" s="191" t="s">
        <v>524</v>
      </c>
    </row>
    <row r="1614" spans="1:65" s="16" customFormat="1">
      <c r="B1614" s="213"/>
      <c r="D1614" s="190" t="s">
        <v>532</v>
      </c>
      <c r="E1614" s="214" t="s">
        <v>346</v>
      </c>
      <c r="F1614" s="215" t="s">
        <v>590</v>
      </c>
      <c r="H1614" s="216">
        <v>38.6</v>
      </c>
      <c r="I1614" s="217"/>
      <c r="L1614" s="213"/>
      <c r="M1614" s="218"/>
      <c r="N1614" s="219"/>
      <c r="O1614" s="219"/>
      <c r="P1614" s="219"/>
      <c r="Q1614" s="219"/>
      <c r="R1614" s="219"/>
      <c r="S1614" s="219"/>
      <c r="T1614" s="220"/>
      <c r="AT1614" s="214" t="s">
        <v>532</v>
      </c>
      <c r="AU1614" s="214" t="s">
        <v>89</v>
      </c>
      <c r="AV1614" s="16" t="s">
        <v>530</v>
      </c>
      <c r="AW1614" s="16" t="s">
        <v>30</v>
      </c>
      <c r="AX1614" s="16" t="s">
        <v>83</v>
      </c>
      <c r="AY1614" s="214" t="s">
        <v>524</v>
      </c>
    </row>
    <row r="1615" spans="1:65" s="2" customFormat="1" ht="21.75" customHeight="1">
      <c r="A1615" s="35"/>
      <c r="B1615" s="144"/>
      <c r="C1615" s="176" t="s">
        <v>3427</v>
      </c>
      <c r="D1615" s="176" t="s">
        <v>526</v>
      </c>
      <c r="E1615" s="177" t="s">
        <v>4861</v>
      </c>
      <c r="F1615" s="178" t="s">
        <v>4862</v>
      </c>
      <c r="G1615" s="179" t="s">
        <v>529</v>
      </c>
      <c r="H1615" s="180">
        <v>2638.83</v>
      </c>
      <c r="I1615" s="181"/>
      <c r="J1615" s="180">
        <f>ROUND(I1615*H1615,3)</f>
        <v>0</v>
      </c>
      <c r="K1615" s="182"/>
      <c r="L1615" s="36"/>
      <c r="M1615" s="183" t="s">
        <v>1</v>
      </c>
      <c r="N1615" s="184" t="s">
        <v>42</v>
      </c>
      <c r="O1615" s="61"/>
      <c r="P1615" s="185">
        <f>O1615*H1615</f>
        <v>0</v>
      </c>
      <c r="Q1615" s="185">
        <v>0</v>
      </c>
      <c r="R1615" s="185">
        <f>Q1615*H1615</f>
        <v>0</v>
      </c>
      <c r="S1615" s="185">
        <v>0</v>
      </c>
      <c r="T1615" s="186">
        <f>S1615*H1615</f>
        <v>0</v>
      </c>
      <c r="U1615" s="35"/>
      <c r="V1615" s="35"/>
      <c r="W1615" s="35"/>
      <c r="X1615" s="35"/>
      <c r="Y1615" s="35"/>
      <c r="Z1615" s="35"/>
      <c r="AA1615" s="35"/>
      <c r="AB1615" s="35"/>
      <c r="AC1615" s="35"/>
      <c r="AD1615" s="35"/>
      <c r="AE1615" s="35"/>
      <c r="AR1615" s="187" t="s">
        <v>644</v>
      </c>
      <c r="AT1615" s="187" t="s">
        <v>526</v>
      </c>
      <c r="AU1615" s="187" t="s">
        <v>89</v>
      </c>
      <c r="AY1615" s="18" t="s">
        <v>524</v>
      </c>
      <c r="BE1615" s="105">
        <f>IF(N1615="základná",J1615,0)</f>
        <v>0</v>
      </c>
      <c r="BF1615" s="105">
        <f>IF(N1615="znížená",J1615,0)</f>
        <v>0</v>
      </c>
      <c r="BG1615" s="105">
        <f>IF(N1615="zákl. prenesená",J1615,0)</f>
        <v>0</v>
      </c>
      <c r="BH1615" s="105">
        <f>IF(N1615="zníž. prenesená",J1615,0)</f>
        <v>0</v>
      </c>
      <c r="BI1615" s="105">
        <f>IF(N1615="nulová",J1615,0)</f>
        <v>0</v>
      </c>
      <c r="BJ1615" s="18" t="s">
        <v>89</v>
      </c>
      <c r="BK1615" s="188">
        <f>ROUND(I1615*H1615,3)</f>
        <v>0</v>
      </c>
      <c r="BL1615" s="18" t="s">
        <v>644</v>
      </c>
      <c r="BM1615" s="187" t="s">
        <v>4863</v>
      </c>
    </row>
    <row r="1616" spans="1:65" s="14" customFormat="1">
      <c r="B1616" s="198"/>
      <c r="D1616" s="190" t="s">
        <v>532</v>
      </c>
      <c r="E1616" s="199" t="s">
        <v>1</v>
      </c>
      <c r="F1616" s="200" t="s">
        <v>577</v>
      </c>
      <c r="H1616" s="199" t="s">
        <v>1</v>
      </c>
      <c r="I1616" s="201"/>
      <c r="L1616" s="198"/>
      <c r="M1616" s="202"/>
      <c r="N1616" s="203"/>
      <c r="O1616" s="203"/>
      <c r="P1616" s="203"/>
      <c r="Q1616" s="203"/>
      <c r="R1616" s="203"/>
      <c r="S1616" s="203"/>
      <c r="T1616" s="204"/>
      <c r="AT1616" s="199" t="s">
        <v>532</v>
      </c>
      <c r="AU1616" s="199" t="s">
        <v>89</v>
      </c>
      <c r="AV1616" s="14" t="s">
        <v>83</v>
      </c>
      <c r="AW1616" s="14" t="s">
        <v>30</v>
      </c>
      <c r="AX1616" s="14" t="s">
        <v>76</v>
      </c>
      <c r="AY1616" s="199" t="s">
        <v>524</v>
      </c>
    </row>
    <row r="1617" spans="1:65" s="14" customFormat="1">
      <c r="B1617" s="198"/>
      <c r="D1617" s="190" t="s">
        <v>532</v>
      </c>
      <c r="E1617" s="199" t="s">
        <v>1</v>
      </c>
      <c r="F1617" s="200" t="s">
        <v>840</v>
      </c>
      <c r="H1617" s="199" t="s">
        <v>1</v>
      </c>
      <c r="I1617" s="201"/>
      <c r="L1617" s="198"/>
      <c r="M1617" s="202"/>
      <c r="N1617" s="203"/>
      <c r="O1617" s="203"/>
      <c r="P1617" s="203"/>
      <c r="Q1617" s="203"/>
      <c r="R1617" s="203"/>
      <c r="S1617" s="203"/>
      <c r="T1617" s="204"/>
      <c r="AT1617" s="199" t="s">
        <v>532</v>
      </c>
      <c r="AU1617" s="199" t="s">
        <v>89</v>
      </c>
      <c r="AV1617" s="14" t="s">
        <v>83</v>
      </c>
      <c r="AW1617" s="14" t="s">
        <v>30</v>
      </c>
      <c r="AX1617" s="14" t="s">
        <v>76</v>
      </c>
      <c r="AY1617" s="199" t="s">
        <v>524</v>
      </c>
    </row>
    <row r="1618" spans="1:65" s="13" customFormat="1">
      <c r="B1618" s="189"/>
      <c r="D1618" s="190" t="s">
        <v>532</v>
      </c>
      <c r="E1618" s="191" t="s">
        <v>1</v>
      </c>
      <c r="F1618" s="192" t="s">
        <v>4864</v>
      </c>
      <c r="H1618" s="193">
        <v>2783.53</v>
      </c>
      <c r="I1618" s="194"/>
      <c r="L1618" s="189"/>
      <c r="M1618" s="195"/>
      <c r="N1618" s="196"/>
      <c r="O1618" s="196"/>
      <c r="P1618" s="196"/>
      <c r="Q1618" s="196"/>
      <c r="R1618" s="196"/>
      <c r="S1618" s="196"/>
      <c r="T1618" s="197"/>
      <c r="AT1618" s="191" t="s">
        <v>532</v>
      </c>
      <c r="AU1618" s="191" t="s">
        <v>89</v>
      </c>
      <c r="AV1618" s="13" t="s">
        <v>89</v>
      </c>
      <c r="AW1618" s="13" t="s">
        <v>30</v>
      </c>
      <c r="AX1618" s="13" t="s">
        <v>76</v>
      </c>
      <c r="AY1618" s="191" t="s">
        <v>524</v>
      </c>
    </row>
    <row r="1619" spans="1:65" s="13" customFormat="1">
      <c r="B1619" s="189"/>
      <c r="D1619" s="190" t="s">
        <v>532</v>
      </c>
      <c r="E1619" s="191" t="s">
        <v>1</v>
      </c>
      <c r="F1619" s="192" t="s">
        <v>4865</v>
      </c>
      <c r="H1619" s="193">
        <v>-71.680000000000007</v>
      </c>
      <c r="I1619" s="194"/>
      <c r="L1619" s="189"/>
      <c r="M1619" s="195"/>
      <c r="N1619" s="196"/>
      <c r="O1619" s="196"/>
      <c r="P1619" s="196"/>
      <c r="Q1619" s="196"/>
      <c r="R1619" s="196"/>
      <c r="S1619" s="196"/>
      <c r="T1619" s="197"/>
      <c r="AT1619" s="191" t="s">
        <v>532</v>
      </c>
      <c r="AU1619" s="191" t="s">
        <v>89</v>
      </c>
      <c r="AV1619" s="13" t="s">
        <v>89</v>
      </c>
      <c r="AW1619" s="13" t="s">
        <v>30</v>
      </c>
      <c r="AX1619" s="13" t="s">
        <v>76</v>
      </c>
      <c r="AY1619" s="191" t="s">
        <v>524</v>
      </c>
    </row>
    <row r="1620" spans="1:65" s="13" customFormat="1">
      <c r="B1620" s="189"/>
      <c r="D1620" s="190" t="s">
        <v>532</v>
      </c>
      <c r="E1620" s="191" t="s">
        <v>1</v>
      </c>
      <c r="F1620" s="192" t="s">
        <v>4866</v>
      </c>
      <c r="H1620" s="193">
        <v>-73.02</v>
      </c>
      <c r="I1620" s="194"/>
      <c r="L1620" s="189"/>
      <c r="M1620" s="195"/>
      <c r="N1620" s="196"/>
      <c r="O1620" s="196"/>
      <c r="P1620" s="196"/>
      <c r="Q1620" s="196"/>
      <c r="R1620" s="196"/>
      <c r="S1620" s="196"/>
      <c r="T1620" s="197"/>
      <c r="AT1620" s="191" t="s">
        <v>532</v>
      </c>
      <c r="AU1620" s="191" t="s">
        <v>89</v>
      </c>
      <c r="AV1620" s="13" t="s">
        <v>89</v>
      </c>
      <c r="AW1620" s="13" t="s">
        <v>30</v>
      </c>
      <c r="AX1620" s="13" t="s">
        <v>76</v>
      </c>
      <c r="AY1620" s="191" t="s">
        <v>524</v>
      </c>
    </row>
    <row r="1621" spans="1:65" s="16" customFormat="1">
      <c r="B1621" s="213"/>
      <c r="D1621" s="190" t="s">
        <v>532</v>
      </c>
      <c r="E1621" s="214" t="s">
        <v>348</v>
      </c>
      <c r="F1621" s="215" t="s">
        <v>590</v>
      </c>
      <c r="H1621" s="216">
        <v>2638.83</v>
      </c>
      <c r="I1621" s="217"/>
      <c r="L1621" s="213"/>
      <c r="M1621" s="218"/>
      <c r="N1621" s="219"/>
      <c r="O1621" s="219"/>
      <c r="P1621" s="219"/>
      <c r="Q1621" s="219"/>
      <c r="R1621" s="219"/>
      <c r="S1621" s="219"/>
      <c r="T1621" s="220"/>
      <c r="AT1621" s="214" t="s">
        <v>532</v>
      </c>
      <c r="AU1621" s="214" t="s">
        <v>89</v>
      </c>
      <c r="AV1621" s="16" t="s">
        <v>530</v>
      </c>
      <c r="AW1621" s="16" t="s">
        <v>30</v>
      </c>
      <c r="AX1621" s="16" t="s">
        <v>83</v>
      </c>
      <c r="AY1621" s="214" t="s">
        <v>524</v>
      </c>
    </row>
    <row r="1622" spans="1:65" s="2" customFormat="1" ht="21.75" customHeight="1">
      <c r="A1622" s="35"/>
      <c r="B1622" s="144"/>
      <c r="C1622" s="176" t="s">
        <v>3432</v>
      </c>
      <c r="D1622" s="176" t="s">
        <v>526</v>
      </c>
      <c r="E1622" s="177" t="s">
        <v>4868</v>
      </c>
      <c r="F1622" s="178" t="s">
        <v>4869</v>
      </c>
      <c r="G1622" s="179" t="s">
        <v>529</v>
      </c>
      <c r="H1622" s="180">
        <v>54.19</v>
      </c>
      <c r="I1622" s="181"/>
      <c r="J1622" s="180">
        <f>ROUND(I1622*H1622,3)</f>
        <v>0</v>
      </c>
      <c r="K1622" s="182"/>
      <c r="L1622" s="36"/>
      <c r="M1622" s="183" t="s">
        <v>1</v>
      </c>
      <c r="N1622" s="184" t="s">
        <v>42</v>
      </c>
      <c r="O1622" s="61"/>
      <c r="P1622" s="185">
        <f>O1622*H1622</f>
        <v>0</v>
      </c>
      <c r="Q1622" s="185">
        <v>0</v>
      </c>
      <c r="R1622" s="185">
        <f>Q1622*H1622</f>
        <v>0</v>
      </c>
      <c r="S1622" s="185">
        <v>0</v>
      </c>
      <c r="T1622" s="186">
        <f>S1622*H1622</f>
        <v>0</v>
      </c>
      <c r="U1622" s="35"/>
      <c r="V1622" s="35"/>
      <c r="W1622" s="35"/>
      <c r="X1622" s="35"/>
      <c r="Y1622" s="35"/>
      <c r="Z1622" s="35"/>
      <c r="AA1622" s="35"/>
      <c r="AB1622" s="35"/>
      <c r="AC1622" s="35"/>
      <c r="AD1622" s="35"/>
      <c r="AE1622" s="35"/>
      <c r="AR1622" s="187" t="s">
        <v>644</v>
      </c>
      <c r="AT1622" s="187" t="s">
        <v>526</v>
      </c>
      <c r="AU1622" s="187" t="s">
        <v>89</v>
      </c>
      <c r="AY1622" s="18" t="s">
        <v>524</v>
      </c>
      <c r="BE1622" s="105">
        <f>IF(N1622="základná",J1622,0)</f>
        <v>0</v>
      </c>
      <c r="BF1622" s="105">
        <f>IF(N1622="znížená",J1622,0)</f>
        <v>0</v>
      </c>
      <c r="BG1622" s="105">
        <f>IF(N1622="zákl. prenesená",J1622,0)</f>
        <v>0</v>
      </c>
      <c r="BH1622" s="105">
        <f>IF(N1622="zníž. prenesená",J1622,0)</f>
        <v>0</v>
      </c>
      <c r="BI1622" s="105">
        <f>IF(N1622="nulová",J1622,0)</f>
        <v>0</v>
      </c>
      <c r="BJ1622" s="18" t="s">
        <v>89</v>
      </c>
      <c r="BK1622" s="188">
        <f>ROUND(I1622*H1622,3)</f>
        <v>0</v>
      </c>
      <c r="BL1622" s="18" t="s">
        <v>644</v>
      </c>
      <c r="BM1622" s="187" t="s">
        <v>4870</v>
      </c>
    </row>
    <row r="1623" spans="1:65" s="14" customFormat="1">
      <c r="B1623" s="198"/>
      <c r="D1623" s="190" t="s">
        <v>532</v>
      </c>
      <c r="E1623" s="199" t="s">
        <v>1</v>
      </c>
      <c r="F1623" s="200" t="s">
        <v>577</v>
      </c>
      <c r="H1623" s="199" t="s">
        <v>1</v>
      </c>
      <c r="I1623" s="201"/>
      <c r="L1623" s="198"/>
      <c r="M1623" s="202"/>
      <c r="N1623" s="203"/>
      <c r="O1623" s="203"/>
      <c r="P1623" s="203"/>
      <c r="Q1623" s="203"/>
      <c r="R1623" s="203"/>
      <c r="S1623" s="203"/>
      <c r="T1623" s="204"/>
      <c r="AT1623" s="199" t="s">
        <v>532</v>
      </c>
      <c r="AU1623" s="199" t="s">
        <v>89</v>
      </c>
      <c r="AV1623" s="14" t="s">
        <v>83</v>
      </c>
      <c r="AW1623" s="14" t="s">
        <v>30</v>
      </c>
      <c r="AX1623" s="14" t="s">
        <v>76</v>
      </c>
      <c r="AY1623" s="199" t="s">
        <v>524</v>
      </c>
    </row>
    <row r="1624" spans="1:65" s="14" customFormat="1">
      <c r="B1624" s="198"/>
      <c r="D1624" s="190" t="s">
        <v>532</v>
      </c>
      <c r="E1624" s="199" t="s">
        <v>1</v>
      </c>
      <c r="F1624" s="200" t="s">
        <v>840</v>
      </c>
      <c r="H1624" s="199" t="s">
        <v>1</v>
      </c>
      <c r="I1624" s="201"/>
      <c r="L1624" s="198"/>
      <c r="M1624" s="202"/>
      <c r="N1624" s="203"/>
      <c r="O1624" s="203"/>
      <c r="P1624" s="203"/>
      <c r="Q1624" s="203"/>
      <c r="R1624" s="203"/>
      <c r="S1624" s="203"/>
      <c r="T1624" s="204"/>
      <c r="AT1624" s="199" t="s">
        <v>532</v>
      </c>
      <c r="AU1624" s="199" t="s">
        <v>89</v>
      </c>
      <c r="AV1624" s="14" t="s">
        <v>83</v>
      </c>
      <c r="AW1624" s="14" t="s">
        <v>30</v>
      </c>
      <c r="AX1624" s="14" t="s">
        <v>76</v>
      </c>
      <c r="AY1624" s="199" t="s">
        <v>524</v>
      </c>
    </row>
    <row r="1625" spans="1:65" s="13" customFormat="1">
      <c r="B1625" s="189"/>
      <c r="D1625" s="190" t="s">
        <v>532</v>
      </c>
      <c r="E1625" s="191" t="s">
        <v>1</v>
      </c>
      <c r="F1625" s="192" t="s">
        <v>4871</v>
      </c>
      <c r="H1625" s="193">
        <v>41.19</v>
      </c>
      <c r="I1625" s="194"/>
      <c r="L1625" s="189"/>
      <c r="M1625" s="195"/>
      <c r="N1625" s="196"/>
      <c r="O1625" s="196"/>
      <c r="P1625" s="196"/>
      <c r="Q1625" s="196"/>
      <c r="R1625" s="196"/>
      <c r="S1625" s="196"/>
      <c r="T1625" s="197"/>
      <c r="AT1625" s="191" t="s">
        <v>532</v>
      </c>
      <c r="AU1625" s="191" t="s">
        <v>89</v>
      </c>
      <c r="AV1625" s="13" t="s">
        <v>89</v>
      </c>
      <c r="AW1625" s="13" t="s">
        <v>30</v>
      </c>
      <c r="AX1625" s="13" t="s">
        <v>76</v>
      </c>
      <c r="AY1625" s="191" t="s">
        <v>524</v>
      </c>
    </row>
    <row r="1626" spans="1:65" s="13" customFormat="1">
      <c r="B1626" s="189"/>
      <c r="D1626" s="190" t="s">
        <v>532</v>
      </c>
      <c r="E1626" s="191" t="s">
        <v>1</v>
      </c>
      <c r="F1626" s="192" t="s">
        <v>4872</v>
      </c>
      <c r="H1626" s="193">
        <v>13</v>
      </c>
      <c r="I1626" s="194"/>
      <c r="L1626" s="189"/>
      <c r="M1626" s="195"/>
      <c r="N1626" s="196"/>
      <c r="O1626" s="196"/>
      <c r="P1626" s="196"/>
      <c r="Q1626" s="196"/>
      <c r="R1626" s="196"/>
      <c r="S1626" s="196"/>
      <c r="T1626" s="197"/>
      <c r="AT1626" s="191" t="s">
        <v>532</v>
      </c>
      <c r="AU1626" s="191" t="s">
        <v>89</v>
      </c>
      <c r="AV1626" s="13" t="s">
        <v>89</v>
      </c>
      <c r="AW1626" s="13" t="s">
        <v>30</v>
      </c>
      <c r="AX1626" s="13" t="s">
        <v>76</v>
      </c>
      <c r="AY1626" s="191" t="s">
        <v>524</v>
      </c>
    </row>
    <row r="1627" spans="1:65" s="16" customFormat="1">
      <c r="B1627" s="213"/>
      <c r="D1627" s="190" t="s">
        <v>532</v>
      </c>
      <c r="E1627" s="214" t="s">
        <v>351</v>
      </c>
      <c r="F1627" s="215" t="s">
        <v>590</v>
      </c>
      <c r="H1627" s="216">
        <v>54.19</v>
      </c>
      <c r="I1627" s="217"/>
      <c r="L1627" s="213"/>
      <c r="M1627" s="218"/>
      <c r="N1627" s="219"/>
      <c r="O1627" s="219"/>
      <c r="P1627" s="219"/>
      <c r="Q1627" s="219"/>
      <c r="R1627" s="219"/>
      <c r="S1627" s="219"/>
      <c r="T1627" s="220"/>
      <c r="AT1627" s="214" t="s">
        <v>532</v>
      </c>
      <c r="AU1627" s="214" t="s">
        <v>89</v>
      </c>
      <c r="AV1627" s="16" t="s">
        <v>530</v>
      </c>
      <c r="AW1627" s="16" t="s">
        <v>30</v>
      </c>
      <c r="AX1627" s="16" t="s">
        <v>83</v>
      </c>
      <c r="AY1627" s="214" t="s">
        <v>524</v>
      </c>
    </row>
    <row r="1628" spans="1:65" s="2" customFormat="1" ht="21.75" customHeight="1">
      <c r="A1628" s="35"/>
      <c r="B1628" s="144"/>
      <c r="C1628" s="176" t="s">
        <v>3440</v>
      </c>
      <c r="D1628" s="176" t="s">
        <v>526</v>
      </c>
      <c r="E1628" s="177" t="s">
        <v>4874</v>
      </c>
      <c r="F1628" s="178" t="s">
        <v>4875</v>
      </c>
      <c r="G1628" s="179" t="s">
        <v>529</v>
      </c>
      <c r="H1628" s="180">
        <v>89.8</v>
      </c>
      <c r="I1628" s="181"/>
      <c r="J1628" s="180">
        <f>ROUND(I1628*H1628,3)</f>
        <v>0</v>
      </c>
      <c r="K1628" s="182"/>
      <c r="L1628" s="36"/>
      <c r="M1628" s="183" t="s">
        <v>1</v>
      </c>
      <c r="N1628" s="184" t="s">
        <v>42</v>
      </c>
      <c r="O1628" s="61"/>
      <c r="P1628" s="185">
        <f>O1628*H1628</f>
        <v>0</v>
      </c>
      <c r="Q1628" s="185">
        <v>0</v>
      </c>
      <c r="R1628" s="185">
        <f>Q1628*H1628</f>
        <v>0</v>
      </c>
      <c r="S1628" s="185">
        <v>0</v>
      </c>
      <c r="T1628" s="186">
        <f>S1628*H1628</f>
        <v>0</v>
      </c>
      <c r="U1628" s="35"/>
      <c r="V1628" s="35"/>
      <c r="W1628" s="35"/>
      <c r="X1628" s="35"/>
      <c r="Y1628" s="35"/>
      <c r="Z1628" s="35"/>
      <c r="AA1628" s="35"/>
      <c r="AB1628" s="35"/>
      <c r="AC1628" s="35"/>
      <c r="AD1628" s="35"/>
      <c r="AE1628" s="35"/>
      <c r="AR1628" s="187" t="s">
        <v>644</v>
      </c>
      <c r="AT1628" s="187" t="s">
        <v>526</v>
      </c>
      <c r="AU1628" s="187" t="s">
        <v>89</v>
      </c>
      <c r="AY1628" s="18" t="s">
        <v>524</v>
      </c>
      <c r="BE1628" s="105">
        <f>IF(N1628="základná",J1628,0)</f>
        <v>0</v>
      </c>
      <c r="BF1628" s="105">
        <f>IF(N1628="znížená",J1628,0)</f>
        <v>0</v>
      </c>
      <c r="BG1628" s="105">
        <f>IF(N1628="zákl. prenesená",J1628,0)</f>
        <v>0</v>
      </c>
      <c r="BH1628" s="105">
        <f>IF(N1628="zníž. prenesená",J1628,0)</f>
        <v>0</v>
      </c>
      <c r="BI1628" s="105">
        <f>IF(N1628="nulová",J1628,0)</f>
        <v>0</v>
      </c>
      <c r="BJ1628" s="18" t="s">
        <v>89</v>
      </c>
      <c r="BK1628" s="188">
        <f>ROUND(I1628*H1628,3)</f>
        <v>0</v>
      </c>
      <c r="BL1628" s="18" t="s">
        <v>644</v>
      </c>
      <c r="BM1628" s="187" t="s">
        <v>4876</v>
      </c>
    </row>
    <row r="1629" spans="1:65" s="14" customFormat="1">
      <c r="B1629" s="198"/>
      <c r="D1629" s="190" t="s">
        <v>532</v>
      </c>
      <c r="E1629" s="199" t="s">
        <v>1</v>
      </c>
      <c r="F1629" s="200" t="s">
        <v>577</v>
      </c>
      <c r="H1629" s="199" t="s">
        <v>1</v>
      </c>
      <c r="I1629" s="201"/>
      <c r="L1629" s="198"/>
      <c r="M1629" s="202"/>
      <c r="N1629" s="203"/>
      <c r="O1629" s="203"/>
      <c r="P1629" s="203"/>
      <c r="Q1629" s="203"/>
      <c r="R1629" s="203"/>
      <c r="S1629" s="203"/>
      <c r="T1629" s="204"/>
      <c r="AT1629" s="199" t="s">
        <v>532</v>
      </c>
      <c r="AU1629" s="199" t="s">
        <v>89</v>
      </c>
      <c r="AV1629" s="14" t="s">
        <v>83</v>
      </c>
      <c r="AW1629" s="14" t="s">
        <v>30</v>
      </c>
      <c r="AX1629" s="14" t="s">
        <v>76</v>
      </c>
      <c r="AY1629" s="199" t="s">
        <v>524</v>
      </c>
    </row>
    <row r="1630" spans="1:65" s="14" customFormat="1">
      <c r="B1630" s="198"/>
      <c r="D1630" s="190" t="s">
        <v>532</v>
      </c>
      <c r="E1630" s="199" t="s">
        <v>1</v>
      </c>
      <c r="F1630" s="200" t="s">
        <v>840</v>
      </c>
      <c r="H1630" s="199" t="s">
        <v>1</v>
      </c>
      <c r="I1630" s="201"/>
      <c r="L1630" s="198"/>
      <c r="M1630" s="202"/>
      <c r="N1630" s="203"/>
      <c r="O1630" s="203"/>
      <c r="P1630" s="203"/>
      <c r="Q1630" s="203"/>
      <c r="R1630" s="203"/>
      <c r="S1630" s="203"/>
      <c r="T1630" s="204"/>
      <c r="AT1630" s="199" t="s">
        <v>532</v>
      </c>
      <c r="AU1630" s="199" t="s">
        <v>89</v>
      </c>
      <c r="AV1630" s="14" t="s">
        <v>83</v>
      </c>
      <c r="AW1630" s="14" t="s">
        <v>30</v>
      </c>
      <c r="AX1630" s="14" t="s">
        <v>76</v>
      </c>
      <c r="AY1630" s="199" t="s">
        <v>524</v>
      </c>
    </row>
    <row r="1631" spans="1:65" s="13" customFormat="1">
      <c r="B1631" s="189"/>
      <c r="D1631" s="190" t="s">
        <v>532</v>
      </c>
      <c r="E1631" s="191" t="s">
        <v>1</v>
      </c>
      <c r="F1631" s="192" t="s">
        <v>4877</v>
      </c>
      <c r="H1631" s="193">
        <v>89.8</v>
      </c>
      <c r="I1631" s="194"/>
      <c r="L1631" s="189"/>
      <c r="M1631" s="195"/>
      <c r="N1631" s="196"/>
      <c r="O1631" s="196"/>
      <c r="P1631" s="196"/>
      <c r="Q1631" s="196"/>
      <c r="R1631" s="196"/>
      <c r="S1631" s="196"/>
      <c r="T1631" s="197"/>
      <c r="AT1631" s="191" t="s">
        <v>532</v>
      </c>
      <c r="AU1631" s="191" t="s">
        <v>89</v>
      </c>
      <c r="AV1631" s="13" t="s">
        <v>89</v>
      </c>
      <c r="AW1631" s="13" t="s">
        <v>30</v>
      </c>
      <c r="AX1631" s="13" t="s">
        <v>76</v>
      </c>
      <c r="AY1631" s="191" t="s">
        <v>524</v>
      </c>
    </row>
    <row r="1632" spans="1:65" s="16" customFormat="1">
      <c r="B1632" s="213"/>
      <c r="D1632" s="190" t="s">
        <v>532</v>
      </c>
      <c r="E1632" s="214" t="s">
        <v>4878</v>
      </c>
      <c r="F1632" s="215" t="s">
        <v>590</v>
      </c>
      <c r="H1632" s="216">
        <v>89.8</v>
      </c>
      <c r="I1632" s="217"/>
      <c r="L1632" s="213"/>
      <c r="M1632" s="218"/>
      <c r="N1632" s="219"/>
      <c r="O1632" s="219"/>
      <c r="P1632" s="219"/>
      <c r="Q1632" s="219"/>
      <c r="R1632" s="219"/>
      <c r="S1632" s="219"/>
      <c r="T1632" s="220"/>
      <c r="AT1632" s="214" t="s">
        <v>532</v>
      </c>
      <c r="AU1632" s="214" t="s">
        <v>89</v>
      </c>
      <c r="AV1632" s="16" t="s">
        <v>530</v>
      </c>
      <c r="AW1632" s="16" t="s">
        <v>30</v>
      </c>
      <c r="AX1632" s="16" t="s">
        <v>83</v>
      </c>
      <c r="AY1632" s="214" t="s">
        <v>524</v>
      </c>
    </row>
    <row r="1633" spans="1:65" s="2" customFormat="1" ht="21.75" customHeight="1">
      <c r="A1633" s="35"/>
      <c r="B1633" s="144"/>
      <c r="C1633" s="176" t="s">
        <v>3448</v>
      </c>
      <c r="D1633" s="176" t="s">
        <v>526</v>
      </c>
      <c r="E1633" s="177" t="s">
        <v>4880</v>
      </c>
      <c r="F1633" s="178" t="s">
        <v>4881</v>
      </c>
      <c r="G1633" s="179" t="s">
        <v>529</v>
      </c>
      <c r="H1633" s="180">
        <v>144.69999999999999</v>
      </c>
      <c r="I1633" s="181"/>
      <c r="J1633" s="180">
        <f>ROUND(I1633*H1633,3)</f>
        <v>0</v>
      </c>
      <c r="K1633" s="182"/>
      <c r="L1633" s="36"/>
      <c r="M1633" s="183" t="s">
        <v>1</v>
      </c>
      <c r="N1633" s="184" t="s">
        <v>42</v>
      </c>
      <c r="O1633" s="61"/>
      <c r="P1633" s="185">
        <f>O1633*H1633</f>
        <v>0</v>
      </c>
      <c r="Q1633" s="185">
        <v>0</v>
      </c>
      <c r="R1633" s="185">
        <f>Q1633*H1633</f>
        <v>0</v>
      </c>
      <c r="S1633" s="185">
        <v>0</v>
      </c>
      <c r="T1633" s="186">
        <f>S1633*H1633</f>
        <v>0</v>
      </c>
      <c r="U1633" s="35"/>
      <c r="V1633" s="35"/>
      <c r="W1633" s="35"/>
      <c r="X1633" s="35"/>
      <c r="Y1633" s="35"/>
      <c r="Z1633" s="35"/>
      <c r="AA1633" s="35"/>
      <c r="AB1633" s="35"/>
      <c r="AC1633" s="35"/>
      <c r="AD1633" s="35"/>
      <c r="AE1633" s="35"/>
      <c r="AR1633" s="187" t="s">
        <v>644</v>
      </c>
      <c r="AT1633" s="187" t="s">
        <v>526</v>
      </c>
      <c r="AU1633" s="187" t="s">
        <v>89</v>
      </c>
      <c r="AY1633" s="18" t="s">
        <v>524</v>
      </c>
      <c r="BE1633" s="105">
        <f>IF(N1633="základná",J1633,0)</f>
        <v>0</v>
      </c>
      <c r="BF1633" s="105">
        <f>IF(N1633="znížená",J1633,0)</f>
        <v>0</v>
      </c>
      <c r="BG1633" s="105">
        <f>IF(N1633="zákl. prenesená",J1633,0)</f>
        <v>0</v>
      </c>
      <c r="BH1633" s="105">
        <f>IF(N1633="zníž. prenesená",J1633,0)</f>
        <v>0</v>
      </c>
      <c r="BI1633" s="105">
        <f>IF(N1633="nulová",J1633,0)</f>
        <v>0</v>
      </c>
      <c r="BJ1633" s="18" t="s">
        <v>89</v>
      </c>
      <c r="BK1633" s="188">
        <f>ROUND(I1633*H1633,3)</f>
        <v>0</v>
      </c>
      <c r="BL1633" s="18" t="s">
        <v>644</v>
      </c>
      <c r="BM1633" s="187" t="s">
        <v>4882</v>
      </c>
    </row>
    <row r="1634" spans="1:65" s="14" customFormat="1">
      <c r="B1634" s="198"/>
      <c r="D1634" s="190" t="s">
        <v>532</v>
      </c>
      <c r="E1634" s="199" t="s">
        <v>1</v>
      </c>
      <c r="F1634" s="200" t="s">
        <v>577</v>
      </c>
      <c r="H1634" s="199" t="s">
        <v>1</v>
      </c>
      <c r="I1634" s="201"/>
      <c r="L1634" s="198"/>
      <c r="M1634" s="202"/>
      <c r="N1634" s="203"/>
      <c r="O1634" s="203"/>
      <c r="P1634" s="203"/>
      <c r="Q1634" s="203"/>
      <c r="R1634" s="203"/>
      <c r="S1634" s="203"/>
      <c r="T1634" s="204"/>
      <c r="AT1634" s="199" t="s">
        <v>532</v>
      </c>
      <c r="AU1634" s="199" t="s">
        <v>89</v>
      </c>
      <c r="AV1634" s="14" t="s">
        <v>83</v>
      </c>
      <c r="AW1634" s="14" t="s">
        <v>30</v>
      </c>
      <c r="AX1634" s="14" t="s">
        <v>76</v>
      </c>
      <c r="AY1634" s="199" t="s">
        <v>524</v>
      </c>
    </row>
    <row r="1635" spans="1:65" s="14" customFormat="1">
      <c r="B1635" s="198"/>
      <c r="D1635" s="190" t="s">
        <v>532</v>
      </c>
      <c r="E1635" s="199" t="s">
        <v>1</v>
      </c>
      <c r="F1635" s="200" t="s">
        <v>840</v>
      </c>
      <c r="H1635" s="199" t="s">
        <v>1</v>
      </c>
      <c r="I1635" s="201"/>
      <c r="L1635" s="198"/>
      <c r="M1635" s="202"/>
      <c r="N1635" s="203"/>
      <c r="O1635" s="203"/>
      <c r="P1635" s="203"/>
      <c r="Q1635" s="203"/>
      <c r="R1635" s="203"/>
      <c r="S1635" s="203"/>
      <c r="T1635" s="204"/>
      <c r="AT1635" s="199" t="s">
        <v>532</v>
      </c>
      <c r="AU1635" s="199" t="s">
        <v>89</v>
      </c>
      <c r="AV1635" s="14" t="s">
        <v>83</v>
      </c>
      <c r="AW1635" s="14" t="s">
        <v>30</v>
      </c>
      <c r="AX1635" s="14" t="s">
        <v>76</v>
      </c>
      <c r="AY1635" s="199" t="s">
        <v>524</v>
      </c>
    </row>
    <row r="1636" spans="1:65" s="13" customFormat="1">
      <c r="B1636" s="189"/>
      <c r="D1636" s="190" t="s">
        <v>532</v>
      </c>
      <c r="E1636" s="191" t="s">
        <v>1</v>
      </c>
      <c r="F1636" s="192" t="s">
        <v>4883</v>
      </c>
      <c r="H1636" s="193">
        <v>71.680000000000007</v>
      </c>
      <c r="I1636" s="194"/>
      <c r="L1636" s="189"/>
      <c r="M1636" s="195"/>
      <c r="N1636" s="196"/>
      <c r="O1636" s="196"/>
      <c r="P1636" s="196"/>
      <c r="Q1636" s="196"/>
      <c r="R1636" s="196"/>
      <c r="S1636" s="196"/>
      <c r="T1636" s="197"/>
      <c r="AT1636" s="191" t="s">
        <v>532</v>
      </c>
      <c r="AU1636" s="191" t="s">
        <v>89</v>
      </c>
      <c r="AV1636" s="13" t="s">
        <v>89</v>
      </c>
      <c r="AW1636" s="13" t="s">
        <v>30</v>
      </c>
      <c r="AX1636" s="13" t="s">
        <v>76</v>
      </c>
      <c r="AY1636" s="191" t="s">
        <v>524</v>
      </c>
    </row>
    <row r="1637" spans="1:65" s="13" customFormat="1">
      <c r="B1637" s="189"/>
      <c r="D1637" s="190" t="s">
        <v>532</v>
      </c>
      <c r="E1637" s="191" t="s">
        <v>1</v>
      </c>
      <c r="F1637" s="192" t="s">
        <v>4884</v>
      </c>
      <c r="H1637" s="193">
        <v>73.02</v>
      </c>
      <c r="I1637" s="194"/>
      <c r="L1637" s="189"/>
      <c r="M1637" s="195"/>
      <c r="N1637" s="196"/>
      <c r="O1637" s="196"/>
      <c r="P1637" s="196"/>
      <c r="Q1637" s="196"/>
      <c r="R1637" s="196"/>
      <c r="S1637" s="196"/>
      <c r="T1637" s="197"/>
      <c r="AT1637" s="191" t="s">
        <v>532</v>
      </c>
      <c r="AU1637" s="191" t="s">
        <v>89</v>
      </c>
      <c r="AV1637" s="13" t="s">
        <v>89</v>
      </c>
      <c r="AW1637" s="13" t="s">
        <v>30</v>
      </c>
      <c r="AX1637" s="13" t="s">
        <v>76</v>
      </c>
      <c r="AY1637" s="191" t="s">
        <v>524</v>
      </c>
    </row>
    <row r="1638" spans="1:65" s="16" customFormat="1">
      <c r="B1638" s="213"/>
      <c r="D1638" s="190" t="s">
        <v>532</v>
      </c>
      <c r="E1638" s="214" t="s">
        <v>354</v>
      </c>
      <c r="F1638" s="215" t="s">
        <v>590</v>
      </c>
      <c r="H1638" s="216">
        <v>144.69999999999999</v>
      </c>
      <c r="I1638" s="217"/>
      <c r="L1638" s="213"/>
      <c r="M1638" s="218"/>
      <c r="N1638" s="219"/>
      <c r="O1638" s="219"/>
      <c r="P1638" s="219"/>
      <c r="Q1638" s="219"/>
      <c r="R1638" s="219"/>
      <c r="S1638" s="219"/>
      <c r="T1638" s="220"/>
      <c r="AT1638" s="214" t="s">
        <v>532</v>
      </c>
      <c r="AU1638" s="214" t="s">
        <v>89</v>
      </c>
      <c r="AV1638" s="16" t="s">
        <v>530</v>
      </c>
      <c r="AW1638" s="16" t="s">
        <v>30</v>
      </c>
      <c r="AX1638" s="16" t="s">
        <v>83</v>
      </c>
      <c r="AY1638" s="214" t="s">
        <v>524</v>
      </c>
    </row>
    <row r="1639" spans="1:65" s="2" customFormat="1" ht="16.5" customHeight="1">
      <c r="A1639" s="35"/>
      <c r="B1639" s="144"/>
      <c r="C1639" s="176" t="s">
        <v>3454</v>
      </c>
      <c r="D1639" s="176" t="s">
        <v>526</v>
      </c>
      <c r="E1639" s="177" t="s">
        <v>4886</v>
      </c>
      <c r="F1639" s="178" t="s">
        <v>4887</v>
      </c>
      <c r="G1639" s="179" t="s">
        <v>529</v>
      </c>
      <c r="H1639" s="180">
        <v>548.39</v>
      </c>
      <c r="I1639" s="181"/>
      <c r="J1639" s="180">
        <f>ROUND(I1639*H1639,3)</f>
        <v>0</v>
      </c>
      <c r="K1639" s="182"/>
      <c r="L1639" s="36"/>
      <c r="M1639" s="183" t="s">
        <v>1</v>
      </c>
      <c r="N1639" s="184" t="s">
        <v>42</v>
      </c>
      <c r="O1639" s="61"/>
      <c r="P1639" s="185">
        <f>O1639*H1639</f>
        <v>0</v>
      </c>
      <c r="Q1639" s="185">
        <v>0</v>
      </c>
      <c r="R1639" s="185">
        <f>Q1639*H1639</f>
        <v>0</v>
      </c>
      <c r="S1639" s="185">
        <v>0</v>
      </c>
      <c r="T1639" s="186">
        <f>S1639*H1639</f>
        <v>0</v>
      </c>
      <c r="U1639" s="35"/>
      <c r="V1639" s="35"/>
      <c r="W1639" s="35"/>
      <c r="X1639" s="35"/>
      <c r="Y1639" s="35"/>
      <c r="Z1639" s="35"/>
      <c r="AA1639" s="35"/>
      <c r="AB1639" s="35"/>
      <c r="AC1639" s="35"/>
      <c r="AD1639" s="35"/>
      <c r="AE1639" s="35"/>
      <c r="AR1639" s="187" t="s">
        <v>644</v>
      </c>
      <c r="AT1639" s="187" t="s">
        <v>526</v>
      </c>
      <c r="AU1639" s="187" t="s">
        <v>89</v>
      </c>
      <c r="AY1639" s="18" t="s">
        <v>524</v>
      </c>
      <c r="BE1639" s="105">
        <f>IF(N1639="základná",J1639,0)</f>
        <v>0</v>
      </c>
      <c r="BF1639" s="105">
        <f>IF(N1639="znížená",J1639,0)</f>
        <v>0</v>
      </c>
      <c r="BG1639" s="105">
        <f>IF(N1639="zákl. prenesená",J1639,0)</f>
        <v>0</v>
      </c>
      <c r="BH1639" s="105">
        <f>IF(N1639="zníž. prenesená",J1639,0)</f>
        <v>0</v>
      </c>
      <c r="BI1639" s="105">
        <f>IF(N1639="nulová",J1639,0)</f>
        <v>0</v>
      </c>
      <c r="BJ1639" s="18" t="s">
        <v>89</v>
      </c>
      <c r="BK1639" s="188">
        <f>ROUND(I1639*H1639,3)</f>
        <v>0</v>
      </c>
      <c r="BL1639" s="18" t="s">
        <v>644</v>
      </c>
      <c r="BM1639" s="187" t="s">
        <v>4888</v>
      </c>
    </row>
    <row r="1640" spans="1:65" s="14" customFormat="1">
      <c r="B1640" s="198"/>
      <c r="D1640" s="190" t="s">
        <v>532</v>
      </c>
      <c r="E1640" s="199" t="s">
        <v>1</v>
      </c>
      <c r="F1640" s="200" t="s">
        <v>4889</v>
      </c>
      <c r="H1640" s="199" t="s">
        <v>1</v>
      </c>
      <c r="I1640" s="201"/>
      <c r="L1640" s="198"/>
      <c r="M1640" s="202"/>
      <c r="N1640" s="203"/>
      <c r="O1640" s="203"/>
      <c r="P1640" s="203"/>
      <c r="Q1640" s="203"/>
      <c r="R1640" s="203"/>
      <c r="S1640" s="203"/>
      <c r="T1640" s="204"/>
      <c r="AT1640" s="199" t="s">
        <v>532</v>
      </c>
      <c r="AU1640" s="199" t="s">
        <v>89</v>
      </c>
      <c r="AV1640" s="14" t="s">
        <v>83</v>
      </c>
      <c r="AW1640" s="14" t="s">
        <v>30</v>
      </c>
      <c r="AX1640" s="14" t="s">
        <v>76</v>
      </c>
      <c r="AY1640" s="199" t="s">
        <v>524</v>
      </c>
    </row>
    <row r="1641" spans="1:65" s="13" customFormat="1">
      <c r="B1641" s="189"/>
      <c r="D1641" s="190" t="s">
        <v>532</v>
      </c>
      <c r="E1641" s="191" t="s">
        <v>1</v>
      </c>
      <c r="F1641" s="192" t="s">
        <v>4890</v>
      </c>
      <c r="H1641" s="193">
        <v>387.42</v>
      </c>
      <c r="I1641" s="194"/>
      <c r="L1641" s="189"/>
      <c r="M1641" s="195"/>
      <c r="N1641" s="196"/>
      <c r="O1641" s="196"/>
      <c r="P1641" s="196"/>
      <c r="Q1641" s="196"/>
      <c r="R1641" s="196"/>
      <c r="S1641" s="196"/>
      <c r="T1641" s="197"/>
      <c r="AT1641" s="191" t="s">
        <v>532</v>
      </c>
      <c r="AU1641" s="191" t="s">
        <v>89</v>
      </c>
      <c r="AV1641" s="13" t="s">
        <v>89</v>
      </c>
      <c r="AW1641" s="13" t="s">
        <v>30</v>
      </c>
      <c r="AX1641" s="13" t="s">
        <v>76</v>
      </c>
      <c r="AY1641" s="191" t="s">
        <v>524</v>
      </c>
    </row>
    <row r="1642" spans="1:65" s="15" customFormat="1">
      <c r="B1642" s="205"/>
      <c r="D1642" s="190" t="s">
        <v>532</v>
      </c>
      <c r="E1642" s="206" t="s">
        <v>357</v>
      </c>
      <c r="F1642" s="207" t="s">
        <v>589</v>
      </c>
      <c r="H1642" s="208">
        <v>387.42</v>
      </c>
      <c r="I1642" s="209"/>
      <c r="L1642" s="205"/>
      <c r="M1642" s="210"/>
      <c r="N1642" s="211"/>
      <c r="O1642" s="211"/>
      <c r="P1642" s="211"/>
      <c r="Q1642" s="211"/>
      <c r="R1642" s="211"/>
      <c r="S1642" s="211"/>
      <c r="T1642" s="212"/>
      <c r="AT1642" s="206" t="s">
        <v>532</v>
      </c>
      <c r="AU1642" s="206" t="s">
        <v>89</v>
      </c>
      <c r="AV1642" s="15" t="s">
        <v>537</v>
      </c>
      <c r="AW1642" s="15" t="s">
        <v>30</v>
      </c>
      <c r="AX1642" s="15" t="s">
        <v>76</v>
      </c>
      <c r="AY1642" s="206" t="s">
        <v>524</v>
      </c>
    </row>
    <row r="1643" spans="1:65" s="13" customFormat="1">
      <c r="B1643" s="189"/>
      <c r="D1643" s="190" t="s">
        <v>532</v>
      </c>
      <c r="E1643" s="191" t="s">
        <v>1</v>
      </c>
      <c r="F1643" s="192" t="s">
        <v>362</v>
      </c>
      <c r="H1643" s="193">
        <v>79.25</v>
      </c>
      <c r="I1643" s="194"/>
      <c r="L1643" s="189"/>
      <c r="M1643" s="195"/>
      <c r="N1643" s="196"/>
      <c r="O1643" s="196"/>
      <c r="P1643" s="196"/>
      <c r="Q1643" s="196"/>
      <c r="R1643" s="196"/>
      <c r="S1643" s="196"/>
      <c r="T1643" s="197"/>
      <c r="AT1643" s="191" t="s">
        <v>532</v>
      </c>
      <c r="AU1643" s="191" t="s">
        <v>89</v>
      </c>
      <c r="AV1643" s="13" t="s">
        <v>89</v>
      </c>
      <c r="AW1643" s="13" t="s">
        <v>30</v>
      </c>
      <c r="AX1643" s="13" t="s">
        <v>76</v>
      </c>
      <c r="AY1643" s="191" t="s">
        <v>524</v>
      </c>
    </row>
    <row r="1644" spans="1:65" s="15" customFormat="1">
      <c r="B1644" s="205"/>
      <c r="D1644" s="190" t="s">
        <v>532</v>
      </c>
      <c r="E1644" s="206" t="s">
        <v>360</v>
      </c>
      <c r="F1644" s="207" t="s">
        <v>589</v>
      </c>
      <c r="H1644" s="208">
        <v>79.25</v>
      </c>
      <c r="I1644" s="209"/>
      <c r="L1644" s="205"/>
      <c r="M1644" s="210"/>
      <c r="N1644" s="211"/>
      <c r="O1644" s="211"/>
      <c r="P1644" s="211"/>
      <c r="Q1644" s="211"/>
      <c r="R1644" s="211"/>
      <c r="S1644" s="211"/>
      <c r="T1644" s="212"/>
      <c r="AT1644" s="206" t="s">
        <v>532</v>
      </c>
      <c r="AU1644" s="206" t="s">
        <v>89</v>
      </c>
      <c r="AV1644" s="15" t="s">
        <v>537</v>
      </c>
      <c r="AW1644" s="15" t="s">
        <v>30</v>
      </c>
      <c r="AX1644" s="15" t="s">
        <v>76</v>
      </c>
      <c r="AY1644" s="206" t="s">
        <v>524</v>
      </c>
    </row>
    <row r="1645" spans="1:65" s="13" customFormat="1">
      <c r="B1645" s="189"/>
      <c r="D1645" s="190" t="s">
        <v>532</v>
      </c>
      <c r="E1645" s="191" t="s">
        <v>1</v>
      </c>
      <c r="F1645" s="192" t="s">
        <v>365</v>
      </c>
      <c r="H1645" s="193">
        <v>39.18</v>
      </c>
      <c r="I1645" s="194"/>
      <c r="L1645" s="189"/>
      <c r="M1645" s="195"/>
      <c r="N1645" s="196"/>
      <c r="O1645" s="196"/>
      <c r="P1645" s="196"/>
      <c r="Q1645" s="196"/>
      <c r="R1645" s="196"/>
      <c r="S1645" s="196"/>
      <c r="T1645" s="197"/>
      <c r="AT1645" s="191" t="s">
        <v>532</v>
      </c>
      <c r="AU1645" s="191" t="s">
        <v>89</v>
      </c>
      <c r="AV1645" s="13" t="s">
        <v>89</v>
      </c>
      <c r="AW1645" s="13" t="s">
        <v>30</v>
      </c>
      <c r="AX1645" s="13" t="s">
        <v>76</v>
      </c>
      <c r="AY1645" s="191" t="s">
        <v>524</v>
      </c>
    </row>
    <row r="1646" spans="1:65" s="15" customFormat="1">
      <c r="B1646" s="205"/>
      <c r="D1646" s="190" t="s">
        <v>532</v>
      </c>
      <c r="E1646" s="206" t="s">
        <v>363</v>
      </c>
      <c r="F1646" s="207" t="s">
        <v>589</v>
      </c>
      <c r="H1646" s="208">
        <v>39.18</v>
      </c>
      <c r="I1646" s="209"/>
      <c r="L1646" s="205"/>
      <c r="M1646" s="210"/>
      <c r="N1646" s="211"/>
      <c r="O1646" s="211"/>
      <c r="P1646" s="211"/>
      <c r="Q1646" s="211"/>
      <c r="R1646" s="211"/>
      <c r="S1646" s="211"/>
      <c r="T1646" s="212"/>
      <c r="AT1646" s="206" t="s">
        <v>532</v>
      </c>
      <c r="AU1646" s="206" t="s">
        <v>89</v>
      </c>
      <c r="AV1646" s="15" t="s">
        <v>537</v>
      </c>
      <c r="AW1646" s="15" t="s">
        <v>30</v>
      </c>
      <c r="AX1646" s="15" t="s">
        <v>76</v>
      </c>
      <c r="AY1646" s="206" t="s">
        <v>524</v>
      </c>
    </row>
    <row r="1647" spans="1:65" s="13" customFormat="1">
      <c r="B1647" s="189"/>
      <c r="D1647" s="190" t="s">
        <v>532</v>
      </c>
      <c r="E1647" s="191" t="s">
        <v>1</v>
      </c>
      <c r="F1647" s="192" t="s">
        <v>368</v>
      </c>
      <c r="H1647" s="193">
        <v>42.54</v>
      </c>
      <c r="I1647" s="194"/>
      <c r="L1647" s="189"/>
      <c r="M1647" s="195"/>
      <c r="N1647" s="196"/>
      <c r="O1647" s="196"/>
      <c r="P1647" s="196"/>
      <c r="Q1647" s="196"/>
      <c r="R1647" s="196"/>
      <c r="S1647" s="196"/>
      <c r="T1647" s="197"/>
      <c r="AT1647" s="191" t="s">
        <v>532</v>
      </c>
      <c r="AU1647" s="191" t="s">
        <v>89</v>
      </c>
      <c r="AV1647" s="13" t="s">
        <v>89</v>
      </c>
      <c r="AW1647" s="13" t="s">
        <v>30</v>
      </c>
      <c r="AX1647" s="13" t="s">
        <v>76</v>
      </c>
      <c r="AY1647" s="191" t="s">
        <v>524</v>
      </c>
    </row>
    <row r="1648" spans="1:65" s="15" customFormat="1">
      <c r="B1648" s="205"/>
      <c r="D1648" s="190" t="s">
        <v>532</v>
      </c>
      <c r="E1648" s="206" t="s">
        <v>366</v>
      </c>
      <c r="F1648" s="207" t="s">
        <v>589</v>
      </c>
      <c r="H1648" s="208">
        <v>42.54</v>
      </c>
      <c r="I1648" s="209"/>
      <c r="L1648" s="205"/>
      <c r="M1648" s="210"/>
      <c r="N1648" s="211"/>
      <c r="O1648" s="211"/>
      <c r="P1648" s="211"/>
      <c r="Q1648" s="211"/>
      <c r="R1648" s="211"/>
      <c r="S1648" s="211"/>
      <c r="T1648" s="212"/>
      <c r="AT1648" s="206" t="s">
        <v>532</v>
      </c>
      <c r="AU1648" s="206" t="s">
        <v>89</v>
      </c>
      <c r="AV1648" s="15" t="s">
        <v>537</v>
      </c>
      <c r="AW1648" s="15" t="s">
        <v>30</v>
      </c>
      <c r="AX1648" s="15" t="s">
        <v>76</v>
      </c>
      <c r="AY1648" s="206" t="s">
        <v>524</v>
      </c>
    </row>
    <row r="1649" spans="1:65" s="16" customFormat="1">
      <c r="B1649" s="213"/>
      <c r="D1649" s="190" t="s">
        <v>532</v>
      </c>
      <c r="E1649" s="214" t="s">
        <v>1</v>
      </c>
      <c r="F1649" s="215" t="s">
        <v>590</v>
      </c>
      <c r="H1649" s="216">
        <v>548.39</v>
      </c>
      <c r="I1649" s="217"/>
      <c r="L1649" s="213"/>
      <c r="M1649" s="218"/>
      <c r="N1649" s="219"/>
      <c r="O1649" s="219"/>
      <c r="P1649" s="219"/>
      <c r="Q1649" s="219"/>
      <c r="R1649" s="219"/>
      <c r="S1649" s="219"/>
      <c r="T1649" s="220"/>
      <c r="AT1649" s="214" t="s">
        <v>532</v>
      </c>
      <c r="AU1649" s="214" t="s">
        <v>89</v>
      </c>
      <c r="AV1649" s="16" t="s">
        <v>530</v>
      </c>
      <c r="AW1649" s="16" t="s">
        <v>30</v>
      </c>
      <c r="AX1649" s="16" t="s">
        <v>83</v>
      </c>
      <c r="AY1649" s="214" t="s">
        <v>524</v>
      </c>
    </row>
    <row r="1650" spans="1:65" s="2" customFormat="1" ht="16.5" customHeight="1">
      <c r="A1650" s="35"/>
      <c r="B1650" s="144"/>
      <c r="C1650" s="176" t="s">
        <v>3458</v>
      </c>
      <c r="D1650" s="176" t="s">
        <v>526</v>
      </c>
      <c r="E1650" s="177" t="s">
        <v>4892</v>
      </c>
      <c r="F1650" s="178" t="s">
        <v>4893</v>
      </c>
      <c r="G1650" s="179" t="s">
        <v>529</v>
      </c>
      <c r="H1650" s="180">
        <v>1079.252</v>
      </c>
      <c r="I1650" s="181"/>
      <c r="J1650" s="180">
        <f>ROUND(I1650*H1650,3)</f>
        <v>0</v>
      </c>
      <c r="K1650" s="182"/>
      <c r="L1650" s="36"/>
      <c r="M1650" s="183" t="s">
        <v>1</v>
      </c>
      <c r="N1650" s="184" t="s">
        <v>42</v>
      </c>
      <c r="O1650" s="61"/>
      <c r="P1650" s="185">
        <f>O1650*H1650</f>
        <v>0</v>
      </c>
      <c r="Q1650" s="185">
        <v>0</v>
      </c>
      <c r="R1650" s="185">
        <f>Q1650*H1650</f>
        <v>0</v>
      </c>
      <c r="S1650" s="185">
        <v>0</v>
      </c>
      <c r="T1650" s="186">
        <f>S1650*H1650</f>
        <v>0</v>
      </c>
      <c r="U1650" s="35"/>
      <c r="V1650" s="35"/>
      <c r="W1650" s="35"/>
      <c r="X1650" s="35"/>
      <c r="Y1650" s="35"/>
      <c r="Z1650" s="35"/>
      <c r="AA1650" s="35"/>
      <c r="AB1650" s="35"/>
      <c r="AC1650" s="35"/>
      <c r="AD1650" s="35"/>
      <c r="AE1650" s="35"/>
      <c r="AR1650" s="187" t="s">
        <v>644</v>
      </c>
      <c r="AT1650" s="187" t="s">
        <v>526</v>
      </c>
      <c r="AU1650" s="187" t="s">
        <v>89</v>
      </c>
      <c r="AY1650" s="18" t="s">
        <v>524</v>
      </c>
      <c r="BE1650" s="105">
        <f>IF(N1650="základná",J1650,0)</f>
        <v>0</v>
      </c>
      <c r="BF1650" s="105">
        <f>IF(N1650="znížená",J1650,0)</f>
        <v>0</v>
      </c>
      <c r="BG1650" s="105">
        <f>IF(N1650="zákl. prenesená",J1650,0)</f>
        <v>0</v>
      </c>
      <c r="BH1650" s="105">
        <f>IF(N1650="zníž. prenesená",J1650,0)</f>
        <v>0</v>
      </c>
      <c r="BI1650" s="105">
        <f>IF(N1650="nulová",J1650,0)</f>
        <v>0</v>
      </c>
      <c r="BJ1650" s="18" t="s">
        <v>89</v>
      </c>
      <c r="BK1650" s="188">
        <f>ROUND(I1650*H1650,3)</f>
        <v>0</v>
      </c>
      <c r="BL1650" s="18" t="s">
        <v>644</v>
      </c>
      <c r="BM1650" s="187" t="s">
        <v>4894</v>
      </c>
    </row>
    <row r="1651" spans="1:65" s="13" customFormat="1">
      <c r="B1651" s="189"/>
      <c r="D1651" s="190" t="s">
        <v>532</v>
      </c>
      <c r="E1651" s="191" t="s">
        <v>1</v>
      </c>
      <c r="F1651" s="192" t="s">
        <v>414</v>
      </c>
      <c r="H1651" s="193">
        <v>117.068</v>
      </c>
      <c r="I1651" s="194"/>
      <c r="L1651" s="189"/>
      <c r="M1651" s="195"/>
      <c r="N1651" s="196"/>
      <c r="O1651" s="196"/>
      <c r="P1651" s="196"/>
      <c r="Q1651" s="196"/>
      <c r="R1651" s="196"/>
      <c r="S1651" s="196"/>
      <c r="T1651" s="197"/>
      <c r="AT1651" s="191" t="s">
        <v>532</v>
      </c>
      <c r="AU1651" s="191" t="s">
        <v>89</v>
      </c>
      <c r="AV1651" s="13" t="s">
        <v>89</v>
      </c>
      <c r="AW1651" s="13" t="s">
        <v>30</v>
      </c>
      <c r="AX1651" s="13" t="s">
        <v>76</v>
      </c>
      <c r="AY1651" s="191" t="s">
        <v>524</v>
      </c>
    </row>
    <row r="1652" spans="1:65" s="15" customFormat="1">
      <c r="B1652" s="205"/>
      <c r="D1652" s="190" t="s">
        <v>532</v>
      </c>
      <c r="E1652" s="206" t="s">
        <v>412</v>
      </c>
      <c r="F1652" s="207" t="s">
        <v>589</v>
      </c>
      <c r="H1652" s="208">
        <v>117.068</v>
      </c>
      <c r="I1652" s="209"/>
      <c r="L1652" s="205"/>
      <c r="M1652" s="210"/>
      <c r="N1652" s="211"/>
      <c r="O1652" s="211"/>
      <c r="P1652" s="211"/>
      <c r="Q1652" s="211"/>
      <c r="R1652" s="211"/>
      <c r="S1652" s="211"/>
      <c r="T1652" s="212"/>
      <c r="AT1652" s="206" t="s">
        <v>532</v>
      </c>
      <c r="AU1652" s="206" t="s">
        <v>89</v>
      </c>
      <c r="AV1652" s="15" t="s">
        <v>537</v>
      </c>
      <c r="AW1652" s="15" t="s">
        <v>30</v>
      </c>
      <c r="AX1652" s="15" t="s">
        <v>76</v>
      </c>
      <c r="AY1652" s="206" t="s">
        <v>524</v>
      </c>
    </row>
    <row r="1653" spans="1:65" s="13" customFormat="1">
      <c r="B1653" s="189"/>
      <c r="D1653" s="190" t="s">
        <v>532</v>
      </c>
      <c r="E1653" s="191" t="s">
        <v>1</v>
      </c>
      <c r="F1653" s="192" t="s">
        <v>417</v>
      </c>
      <c r="H1653" s="193">
        <v>201.41</v>
      </c>
      <c r="I1653" s="194"/>
      <c r="L1653" s="189"/>
      <c r="M1653" s="195"/>
      <c r="N1653" s="196"/>
      <c r="O1653" s="196"/>
      <c r="P1653" s="196"/>
      <c r="Q1653" s="196"/>
      <c r="R1653" s="196"/>
      <c r="S1653" s="196"/>
      <c r="T1653" s="197"/>
      <c r="AT1653" s="191" t="s">
        <v>532</v>
      </c>
      <c r="AU1653" s="191" t="s">
        <v>89</v>
      </c>
      <c r="AV1653" s="13" t="s">
        <v>89</v>
      </c>
      <c r="AW1653" s="13" t="s">
        <v>30</v>
      </c>
      <c r="AX1653" s="13" t="s">
        <v>76</v>
      </c>
      <c r="AY1653" s="191" t="s">
        <v>524</v>
      </c>
    </row>
    <row r="1654" spans="1:65" s="15" customFormat="1">
      <c r="B1654" s="205"/>
      <c r="D1654" s="190" t="s">
        <v>532</v>
      </c>
      <c r="E1654" s="206" t="s">
        <v>415</v>
      </c>
      <c r="F1654" s="207" t="s">
        <v>589</v>
      </c>
      <c r="H1654" s="208">
        <v>201.41</v>
      </c>
      <c r="I1654" s="209"/>
      <c r="L1654" s="205"/>
      <c r="M1654" s="210"/>
      <c r="N1654" s="211"/>
      <c r="O1654" s="211"/>
      <c r="P1654" s="211"/>
      <c r="Q1654" s="211"/>
      <c r="R1654" s="211"/>
      <c r="S1654" s="211"/>
      <c r="T1654" s="212"/>
      <c r="AT1654" s="206" t="s">
        <v>532</v>
      </c>
      <c r="AU1654" s="206" t="s">
        <v>89</v>
      </c>
      <c r="AV1654" s="15" t="s">
        <v>537</v>
      </c>
      <c r="AW1654" s="15" t="s">
        <v>30</v>
      </c>
      <c r="AX1654" s="15" t="s">
        <v>76</v>
      </c>
      <c r="AY1654" s="206" t="s">
        <v>524</v>
      </c>
    </row>
    <row r="1655" spans="1:65" s="13" customFormat="1">
      <c r="B1655" s="189"/>
      <c r="D1655" s="190" t="s">
        <v>532</v>
      </c>
      <c r="E1655" s="191" t="s">
        <v>1</v>
      </c>
      <c r="F1655" s="192" t="s">
        <v>420</v>
      </c>
      <c r="H1655" s="193">
        <v>75.040000000000006</v>
      </c>
      <c r="I1655" s="194"/>
      <c r="L1655" s="189"/>
      <c r="M1655" s="195"/>
      <c r="N1655" s="196"/>
      <c r="O1655" s="196"/>
      <c r="P1655" s="196"/>
      <c r="Q1655" s="196"/>
      <c r="R1655" s="196"/>
      <c r="S1655" s="196"/>
      <c r="T1655" s="197"/>
      <c r="AT1655" s="191" t="s">
        <v>532</v>
      </c>
      <c r="AU1655" s="191" t="s">
        <v>89</v>
      </c>
      <c r="AV1655" s="13" t="s">
        <v>89</v>
      </c>
      <c r="AW1655" s="13" t="s">
        <v>30</v>
      </c>
      <c r="AX1655" s="13" t="s">
        <v>76</v>
      </c>
      <c r="AY1655" s="191" t="s">
        <v>524</v>
      </c>
    </row>
    <row r="1656" spans="1:65" s="15" customFormat="1">
      <c r="B1656" s="205"/>
      <c r="D1656" s="190" t="s">
        <v>532</v>
      </c>
      <c r="E1656" s="206" t="s">
        <v>418</v>
      </c>
      <c r="F1656" s="207" t="s">
        <v>589</v>
      </c>
      <c r="H1656" s="208">
        <v>75.040000000000006</v>
      </c>
      <c r="I1656" s="209"/>
      <c r="L1656" s="205"/>
      <c r="M1656" s="210"/>
      <c r="N1656" s="211"/>
      <c r="O1656" s="211"/>
      <c r="P1656" s="211"/>
      <c r="Q1656" s="211"/>
      <c r="R1656" s="211"/>
      <c r="S1656" s="211"/>
      <c r="T1656" s="212"/>
      <c r="AT1656" s="206" t="s">
        <v>532</v>
      </c>
      <c r="AU1656" s="206" t="s">
        <v>89</v>
      </c>
      <c r="AV1656" s="15" t="s">
        <v>537</v>
      </c>
      <c r="AW1656" s="15" t="s">
        <v>30</v>
      </c>
      <c r="AX1656" s="15" t="s">
        <v>76</v>
      </c>
      <c r="AY1656" s="206" t="s">
        <v>524</v>
      </c>
    </row>
    <row r="1657" spans="1:65" s="13" customFormat="1">
      <c r="B1657" s="189"/>
      <c r="D1657" s="190" t="s">
        <v>532</v>
      </c>
      <c r="E1657" s="191" t="s">
        <v>1</v>
      </c>
      <c r="F1657" s="192" t="s">
        <v>423</v>
      </c>
      <c r="H1657" s="193">
        <v>394.92099999999999</v>
      </c>
      <c r="I1657" s="194"/>
      <c r="L1657" s="189"/>
      <c r="M1657" s="195"/>
      <c r="N1657" s="196"/>
      <c r="O1657" s="196"/>
      <c r="P1657" s="196"/>
      <c r="Q1657" s="196"/>
      <c r="R1657" s="196"/>
      <c r="S1657" s="196"/>
      <c r="T1657" s="197"/>
      <c r="AT1657" s="191" t="s">
        <v>532</v>
      </c>
      <c r="AU1657" s="191" t="s">
        <v>89</v>
      </c>
      <c r="AV1657" s="13" t="s">
        <v>89</v>
      </c>
      <c r="AW1657" s="13" t="s">
        <v>30</v>
      </c>
      <c r="AX1657" s="13" t="s">
        <v>76</v>
      </c>
      <c r="AY1657" s="191" t="s">
        <v>524</v>
      </c>
    </row>
    <row r="1658" spans="1:65" s="15" customFormat="1">
      <c r="B1658" s="205"/>
      <c r="D1658" s="190" t="s">
        <v>532</v>
      </c>
      <c r="E1658" s="206" t="s">
        <v>421</v>
      </c>
      <c r="F1658" s="207" t="s">
        <v>589</v>
      </c>
      <c r="H1658" s="208">
        <v>394.92099999999999</v>
      </c>
      <c r="I1658" s="209"/>
      <c r="L1658" s="205"/>
      <c r="M1658" s="210"/>
      <c r="N1658" s="211"/>
      <c r="O1658" s="211"/>
      <c r="P1658" s="211"/>
      <c r="Q1658" s="211"/>
      <c r="R1658" s="211"/>
      <c r="S1658" s="211"/>
      <c r="T1658" s="212"/>
      <c r="AT1658" s="206" t="s">
        <v>532</v>
      </c>
      <c r="AU1658" s="206" t="s">
        <v>89</v>
      </c>
      <c r="AV1658" s="15" t="s">
        <v>537</v>
      </c>
      <c r="AW1658" s="15" t="s">
        <v>30</v>
      </c>
      <c r="AX1658" s="15" t="s">
        <v>76</v>
      </c>
      <c r="AY1658" s="206" t="s">
        <v>524</v>
      </c>
    </row>
    <row r="1659" spans="1:65" s="13" customFormat="1">
      <c r="B1659" s="189"/>
      <c r="D1659" s="190" t="s">
        <v>532</v>
      </c>
      <c r="E1659" s="191" t="s">
        <v>1</v>
      </c>
      <c r="F1659" s="192" t="s">
        <v>426</v>
      </c>
      <c r="H1659" s="193">
        <v>269.803</v>
      </c>
      <c r="I1659" s="194"/>
      <c r="L1659" s="189"/>
      <c r="M1659" s="195"/>
      <c r="N1659" s="196"/>
      <c r="O1659" s="196"/>
      <c r="P1659" s="196"/>
      <c r="Q1659" s="196"/>
      <c r="R1659" s="196"/>
      <c r="S1659" s="196"/>
      <c r="T1659" s="197"/>
      <c r="AT1659" s="191" t="s">
        <v>532</v>
      </c>
      <c r="AU1659" s="191" t="s">
        <v>89</v>
      </c>
      <c r="AV1659" s="13" t="s">
        <v>89</v>
      </c>
      <c r="AW1659" s="13" t="s">
        <v>30</v>
      </c>
      <c r="AX1659" s="13" t="s">
        <v>76</v>
      </c>
      <c r="AY1659" s="191" t="s">
        <v>524</v>
      </c>
    </row>
    <row r="1660" spans="1:65" s="15" customFormat="1">
      <c r="B1660" s="205"/>
      <c r="D1660" s="190" t="s">
        <v>532</v>
      </c>
      <c r="E1660" s="206" t="s">
        <v>424</v>
      </c>
      <c r="F1660" s="207" t="s">
        <v>589</v>
      </c>
      <c r="H1660" s="208">
        <v>269.803</v>
      </c>
      <c r="I1660" s="209"/>
      <c r="L1660" s="205"/>
      <c r="M1660" s="210"/>
      <c r="N1660" s="211"/>
      <c r="O1660" s="211"/>
      <c r="P1660" s="211"/>
      <c r="Q1660" s="211"/>
      <c r="R1660" s="211"/>
      <c r="S1660" s="211"/>
      <c r="T1660" s="212"/>
      <c r="AT1660" s="206" t="s">
        <v>532</v>
      </c>
      <c r="AU1660" s="206" t="s">
        <v>89</v>
      </c>
      <c r="AV1660" s="15" t="s">
        <v>537</v>
      </c>
      <c r="AW1660" s="15" t="s">
        <v>30</v>
      </c>
      <c r="AX1660" s="15" t="s">
        <v>76</v>
      </c>
      <c r="AY1660" s="206" t="s">
        <v>524</v>
      </c>
    </row>
    <row r="1661" spans="1:65" s="13" customFormat="1">
      <c r="B1661" s="189"/>
      <c r="D1661" s="190" t="s">
        <v>532</v>
      </c>
      <c r="E1661" s="191" t="s">
        <v>1</v>
      </c>
      <c r="F1661" s="192" t="s">
        <v>429</v>
      </c>
      <c r="H1661" s="193">
        <v>21.01</v>
      </c>
      <c r="I1661" s="194"/>
      <c r="L1661" s="189"/>
      <c r="M1661" s="195"/>
      <c r="N1661" s="196"/>
      <c r="O1661" s="196"/>
      <c r="P1661" s="196"/>
      <c r="Q1661" s="196"/>
      <c r="R1661" s="196"/>
      <c r="S1661" s="196"/>
      <c r="T1661" s="197"/>
      <c r="AT1661" s="191" t="s">
        <v>532</v>
      </c>
      <c r="AU1661" s="191" t="s">
        <v>89</v>
      </c>
      <c r="AV1661" s="13" t="s">
        <v>89</v>
      </c>
      <c r="AW1661" s="13" t="s">
        <v>30</v>
      </c>
      <c r="AX1661" s="13" t="s">
        <v>76</v>
      </c>
      <c r="AY1661" s="191" t="s">
        <v>524</v>
      </c>
    </row>
    <row r="1662" spans="1:65" s="15" customFormat="1">
      <c r="B1662" s="205"/>
      <c r="D1662" s="190" t="s">
        <v>532</v>
      </c>
      <c r="E1662" s="206" t="s">
        <v>427</v>
      </c>
      <c r="F1662" s="207" t="s">
        <v>589</v>
      </c>
      <c r="H1662" s="208">
        <v>21.01</v>
      </c>
      <c r="I1662" s="209"/>
      <c r="L1662" s="205"/>
      <c r="M1662" s="210"/>
      <c r="N1662" s="211"/>
      <c r="O1662" s="211"/>
      <c r="P1662" s="211"/>
      <c r="Q1662" s="211"/>
      <c r="R1662" s="211"/>
      <c r="S1662" s="211"/>
      <c r="T1662" s="212"/>
      <c r="AT1662" s="206" t="s">
        <v>532</v>
      </c>
      <c r="AU1662" s="206" t="s">
        <v>89</v>
      </c>
      <c r="AV1662" s="15" t="s">
        <v>537</v>
      </c>
      <c r="AW1662" s="15" t="s">
        <v>30</v>
      </c>
      <c r="AX1662" s="15" t="s">
        <v>76</v>
      </c>
      <c r="AY1662" s="206" t="s">
        <v>524</v>
      </c>
    </row>
    <row r="1663" spans="1:65" s="16" customFormat="1">
      <c r="B1663" s="213"/>
      <c r="D1663" s="190" t="s">
        <v>532</v>
      </c>
      <c r="E1663" s="214" t="s">
        <v>1</v>
      </c>
      <c r="F1663" s="215" t="s">
        <v>590</v>
      </c>
      <c r="H1663" s="216">
        <v>1079.252</v>
      </c>
      <c r="I1663" s="217"/>
      <c r="L1663" s="213"/>
      <c r="M1663" s="218"/>
      <c r="N1663" s="219"/>
      <c r="O1663" s="219"/>
      <c r="P1663" s="219"/>
      <c r="Q1663" s="219"/>
      <c r="R1663" s="219"/>
      <c r="S1663" s="219"/>
      <c r="T1663" s="220"/>
      <c r="AT1663" s="214" t="s">
        <v>532</v>
      </c>
      <c r="AU1663" s="214" t="s">
        <v>89</v>
      </c>
      <c r="AV1663" s="16" t="s">
        <v>530</v>
      </c>
      <c r="AW1663" s="16" t="s">
        <v>30</v>
      </c>
      <c r="AX1663" s="16" t="s">
        <v>83</v>
      </c>
      <c r="AY1663" s="214" t="s">
        <v>524</v>
      </c>
    </row>
    <row r="1664" spans="1:65" s="2" customFormat="1" ht="21.75" customHeight="1">
      <c r="A1664" s="35"/>
      <c r="B1664" s="144"/>
      <c r="C1664" s="176" t="s">
        <v>3470</v>
      </c>
      <c r="D1664" s="176" t="s">
        <v>526</v>
      </c>
      <c r="E1664" s="177" t="s">
        <v>4896</v>
      </c>
      <c r="F1664" s="178" t="s">
        <v>4897</v>
      </c>
      <c r="G1664" s="179" t="s">
        <v>529</v>
      </c>
      <c r="H1664" s="180">
        <v>157.49</v>
      </c>
      <c r="I1664" s="181"/>
      <c r="J1664" s="180">
        <f>ROUND(I1664*H1664,3)</f>
        <v>0</v>
      </c>
      <c r="K1664" s="182"/>
      <c r="L1664" s="36"/>
      <c r="M1664" s="183" t="s">
        <v>1</v>
      </c>
      <c r="N1664" s="184" t="s">
        <v>42</v>
      </c>
      <c r="O1664" s="61"/>
      <c r="P1664" s="185">
        <f>O1664*H1664</f>
        <v>0</v>
      </c>
      <c r="Q1664" s="185">
        <v>0</v>
      </c>
      <c r="R1664" s="185">
        <f>Q1664*H1664</f>
        <v>0</v>
      </c>
      <c r="S1664" s="185">
        <v>0</v>
      </c>
      <c r="T1664" s="186">
        <f>S1664*H1664</f>
        <v>0</v>
      </c>
      <c r="U1664" s="35"/>
      <c r="V1664" s="35"/>
      <c r="W1664" s="35"/>
      <c r="X1664" s="35"/>
      <c r="Y1664" s="35"/>
      <c r="Z1664" s="35"/>
      <c r="AA1664" s="35"/>
      <c r="AB1664" s="35"/>
      <c r="AC1664" s="35"/>
      <c r="AD1664" s="35"/>
      <c r="AE1664" s="35"/>
      <c r="AR1664" s="187" t="s">
        <v>644</v>
      </c>
      <c r="AT1664" s="187" t="s">
        <v>526</v>
      </c>
      <c r="AU1664" s="187" t="s">
        <v>89</v>
      </c>
      <c r="AY1664" s="18" t="s">
        <v>524</v>
      </c>
      <c r="BE1664" s="105">
        <f>IF(N1664="základná",J1664,0)</f>
        <v>0</v>
      </c>
      <c r="BF1664" s="105">
        <f>IF(N1664="znížená",J1664,0)</f>
        <v>0</v>
      </c>
      <c r="BG1664" s="105">
        <f>IF(N1664="zákl. prenesená",J1664,0)</f>
        <v>0</v>
      </c>
      <c r="BH1664" s="105">
        <f>IF(N1664="zníž. prenesená",J1664,0)</f>
        <v>0</v>
      </c>
      <c r="BI1664" s="105">
        <f>IF(N1664="nulová",J1664,0)</f>
        <v>0</v>
      </c>
      <c r="BJ1664" s="18" t="s">
        <v>89</v>
      </c>
      <c r="BK1664" s="188">
        <f>ROUND(I1664*H1664,3)</f>
        <v>0</v>
      </c>
      <c r="BL1664" s="18" t="s">
        <v>644</v>
      </c>
      <c r="BM1664" s="187" t="s">
        <v>4898</v>
      </c>
    </row>
    <row r="1665" spans="1:65" s="14" customFormat="1">
      <c r="B1665" s="198"/>
      <c r="D1665" s="190" t="s">
        <v>532</v>
      </c>
      <c r="E1665" s="199" t="s">
        <v>1</v>
      </c>
      <c r="F1665" s="200" t="s">
        <v>1024</v>
      </c>
      <c r="H1665" s="199" t="s">
        <v>1</v>
      </c>
      <c r="I1665" s="201"/>
      <c r="L1665" s="198"/>
      <c r="M1665" s="202"/>
      <c r="N1665" s="203"/>
      <c r="O1665" s="203"/>
      <c r="P1665" s="203"/>
      <c r="Q1665" s="203"/>
      <c r="R1665" s="203"/>
      <c r="S1665" s="203"/>
      <c r="T1665" s="204"/>
      <c r="AT1665" s="199" t="s">
        <v>532</v>
      </c>
      <c r="AU1665" s="199" t="s">
        <v>89</v>
      </c>
      <c r="AV1665" s="14" t="s">
        <v>83</v>
      </c>
      <c r="AW1665" s="14" t="s">
        <v>30</v>
      </c>
      <c r="AX1665" s="14" t="s">
        <v>76</v>
      </c>
      <c r="AY1665" s="199" t="s">
        <v>524</v>
      </c>
    </row>
    <row r="1666" spans="1:65" s="14" customFormat="1">
      <c r="B1666" s="198"/>
      <c r="D1666" s="190" t="s">
        <v>532</v>
      </c>
      <c r="E1666" s="199" t="s">
        <v>1</v>
      </c>
      <c r="F1666" s="200" t="s">
        <v>4899</v>
      </c>
      <c r="H1666" s="199" t="s">
        <v>1</v>
      </c>
      <c r="I1666" s="201"/>
      <c r="L1666" s="198"/>
      <c r="M1666" s="202"/>
      <c r="N1666" s="203"/>
      <c r="O1666" s="203"/>
      <c r="P1666" s="203"/>
      <c r="Q1666" s="203"/>
      <c r="R1666" s="203"/>
      <c r="S1666" s="203"/>
      <c r="T1666" s="204"/>
      <c r="AT1666" s="199" t="s">
        <v>532</v>
      </c>
      <c r="AU1666" s="199" t="s">
        <v>89</v>
      </c>
      <c r="AV1666" s="14" t="s">
        <v>83</v>
      </c>
      <c r="AW1666" s="14" t="s">
        <v>30</v>
      </c>
      <c r="AX1666" s="14" t="s">
        <v>76</v>
      </c>
      <c r="AY1666" s="199" t="s">
        <v>524</v>
      </c>
    </row>
    <row r="1667" spans="1:65" s="13" customFormat="1">
      <c r="B1667" s="189"/>
      <c r="D1667" s="190" t="s">
        <v>532</v>
      </c>
      <c r="E1667" s="191" t="s">
        <v>1</v>
      </c>
      <c r="F1667" s="192" t="s">
        <v>4900</v>
      </c>
      <c r="H1667" s="193">
        <v>152.13999999999999</v>
      </c>
      <c r="I1667" s="194"/>
      <c r="L1667" s="189"/>
      <c r="M1667" s="195"/>
      <c r="N1667" s="196"/>
      <c r="O1667" s="196"/>
      <c r="P1667" s="196"/>
      <c r="Q1667" s="196"/>
      <c r="R1667" s="196"/>
      <c r="S1667" s="196"/>
      <c r="T1667" s="197"/>
      <c r="AT1667" s="191" t="s">
        <v>532</v>
      </c>
      <c r="AU1667" s="191" t="s">
        <v>89</v>
      </c>
      <c r="AV1667" s="13" t="s">
        <v>89</v>
      </c>
      <c r="AW1667" s="13" t="s">
        <v>30</v>
      </c>
      <c r="AX1667" s="13" t="s">
        <v>76</v>
      </c>
      <c r="AY1667" s="191" t="s">
        <v>524</v>
      </c>
    </row>
    <row r="1668" spans="1:65" s="14" customFormat="1">
      <c r="B1668" s="198"/>
      <c r="D1668" s="190" t="s">
        <v>532</v>
      </c>
      <c r="E1668" s="199" t="s">
        <v>1</v>
      </c>
      <c r="F1668" s="200" t="s">
        <v>4901</v>
      </c>
      <c r="H1668" s="199" t="s">
        <v>1</v>
      </c>
      <c r="I1668" s="201"/>
      <c r="L1668" s="198"/>
      <c r="M1668" s="202"/>
      <c r="N1668" s="203"/>
      <c r="O1668" s="203"/>
      <c r="P1668" s="203"/>
      <c r="Q1668" s="203"/>
      <c r="R1668" s="203"/>
      <c r="S1668" s="203"/>
      <c r="T1668" s="204"/>
      <c r="AT1668" s="199" t="s">
        <v>532</v>
      </c>
      <c r="AU1668" s="199" t="s">
        <v>89</v>
      </c>
      <c r="AV1668" s="14" t="s">
        <v>83</v>
      </c>
      <c r="AW1668" s="14" t="s">
        <v>30</v>
      </c>
      <c r="AX1668" s="14" t="s">
        <v>76</v>
      </c>
      <c r="AY1668" s="199" t="s">
        <v>524</v>
      </c>
    </row>
    <row r="1669" spans="1:65" s="13" customFormat="1">
      <c r="B1669" s="189"/>
      <c r="D1669" s="190" t="s">
        <v>532</v>
      </c>
      <c r="E1669" s="191" t="s">
        <v>1</v>
      </c>
      <c r="F1669" s="192" t="s">
        <v>4902</v>
      </c>
      <c r="H1669" s="193">
        <v>5.35</v>
      </c>
      <c r="I1669" s="194"/>
      <c r="L1669" s="189"/>
      <c r="M1669" s="195"/>
      <c r="N1669" s="196"/>
      <c r="O1669" s="196"/>
      <c r="P1669" s="196"/>
      <c r="Q1669" s="196"/>
      <c r="R1669" s="196"/>
      <c r="S1669" s="196"/>
      <c r="T1669" s="197"/>
      <c r="AT1669" s="191" t="s">
        <v>532</v>
      </c>
      <c r="AU1669" s="191" t="s">
        <v>89</v>
      </c>
      <c r="AV1669" s="13" t="s">
        <v>89</v>
      </c>
      <c r="AW1669" s="13" t="s">
        <v>30</v>
      </c>
      <c r="AX1669" s="13" t="s">
        <v>76</v>
      </c>
      <c r="AY1669" s="191" t="s">
        <v>524</v>
      </c>
    </row>
    <row r="1670" spans="1:65" s="15" customFormat="1">
      <c r="B1670" s="205"/>
      <c r="D1670" s="190" t="s">
        <v>532</v>
      </c>
      <c r="E1670" s="206" t="s">
        <v>1</v>
      </c>
      <c r="F1670" s="207" t="s">
        <v>589</v>
      </c>
      <c r="H1670" s="208">
        <v>157.49</v>
      </c>
      <c r="I1670" s="209"/>
      <c r="L1670" s="205"/>
      <c r="M1670" s="210"/>
      <c r="N1670" s="211"/>
      <c r="O1670" s="211"/>
      <c r="P1670" s="211"/>
      <c r="Q1670" s="211"/>
      <c r="R1670" s="211"/>
      <c r="S1670" s="211"/>
      <c r="T1670" s="212"/>
      <c r="AT1670" s="206" t="s">
        <v>532</v>
      </c>
      <c r="AU1670" s="206" t="s">
        <v>89</v>
      </c>
      <c r="AV1670" s="15" t="s">
        <v>537</v>
      </c>
      <c r="AW1670" s="15" t="s">
        <v>30</v>
      </c>
      <c r="AX1670" s="15" t="s">
        <v>76</v>
      </c>
      <c r="AY1670" s="206" t="s">
        <v>524</v>
      </c>
    </row>
    <row r="1671" spans="1:65" s="16" customFormat="1">
      <c r="B1671" s="213"/>
      <c r="D1671" s="190" t="s">
        <v>532</v>
      </c>
      <c r="E1671" s="214" t="s">
        <v>396</v>
      </c>
      <c r="F1671" s="215" t="s">
        <v>590</v>
      </c>
      <c r="H1671" s="216">
        <v>157.49</v>
      </c>
      <c r="I1671" s="217"/>
      <c r="L1671" s="213"/>
      <c r="M1671" s="218"/>
      <c r="N1671" s="219"/>
      <c r="O1671" s="219"/>
      <c r="P1671" s="219"/>
      <c r="Q1671" s="219"/>
      <c r="R1671" s="219"/>
      <c r="S1671" s="219"/>
      <c r="T1671" s="220"/>
      <c r="AT1671" s="214" t="s">
        <v>532</v>
      </c>
      <c r="AU1671" s="214" t="s">
        <v>89</v>
      </c>
      <c r="AV1671" s="16" t="s">
        <v>530</v>
      </c>
      <c r="AW1671" s="16" t="s">
        <v>30</v>
      </c>
      <c r="AX1671" s="16" t="s">
        <v>83</v>
      </c>
      <c r="AY1671" s="214" t="s">
        <v>524</v>
      </c>
    </row>
    <row r="1672" spans="1:65" s="2" customFormat="1" ht="21.75" customHeight="1">
      <c r="A1672" s="35"/>
      <c r="B1672" s="144"/>
      <c r="C1672" s="176" t="s">
        <v>3476</v>
      </c>
      <c r="D1672" s="176" t="s">
        <v>526</v>
      </c>
      <c r="E1672" s="177" t="s">
        <v>4904</v>
      </c>
      <c r="F1672" s="178" t="s">
        <v>4905</v>
      </c>
      <c r="G1672" s="179" t="s">
        <v>529</v>
      </c>
      <c r="H1672" s="180">
        <v>10.7</v>
      </c>
      <c r="I1672" s="181"/>
      <c r="J1672" s="180">
        <f>ROUND(I1672*H1672,3)</f>
        <v>0</v>
      </c>
      <c r="K1672" s="182"/>
      <c r="L1672" s="36"/>
      <c r="M1672" s="183" t="s">
        <v>1</v>
      </c>
      <c r="N1672" s="184" t="s">
        <v>42</v>
      </c>
      <c r="O1672" s="61"/>
      <c r="P1672" s="185">
        <f>O1672*H1672</f>
        <v>0</v>
      </c>
      <c r="Q1672" s="185">
        <v>0</v>
      </c>
      <c r="R1672" s="185">
        <f>Q1672*H1672</f>
        <v>0</v>
      </c>
      <c r="S1672" s="185">
        <v>0</v>
      </c>
      <c r="T1672" s="186">
        <f>S1672*H1672</f>
        <v>0</v>
      </c>
      <c r="U1672" s="35"/>
      <c r="V1672" s="35"/>
      <c r="W1672" s="35"/>
      <c r="X1672" s="35"/>
      <c r="Y1672" s="35"/>
      <c r="Z1672" s="35"/>
      <c r="AA1672" s="35"/>
      <c r="AB1672" s="35"/>
      <c r="AC1672" s="35"/>
      <c r="AD1672" s="35"/>
      <c r="AE1672" s="35"/>
      <c r="AR1672" s="187" t="s">
        <v>644</v>
      </c>
      <c r="AT1672" s="187" t="s">
        <v>526</v>
      </c>
      <c r="AU1672" s="187" t="s">
        <v>89</v>
      </c>
      <c r="AY1672" s="18" t="s">
        <v>524</v>
      </c>
      <c r="BE1672" s="105">
        <f>IF(N1672="základná",J1672,0)</f>
        <v>0</v>
      </c>
      <c r="BF1672" s="105">
        <f>IF(N1672="znížená",J1672,0)</f>
        <v>0</v>
      </c>
      <c r="BG1672" s="105">
        <f>IF(N1672="zákl. prenesená",J1672,0)</f>
        <v>0</v>
      </c>
      <c r="BH1672" s="105">
        <f>IF(N1672="zníž. prenesená",J1672,0)</f>
        <v>0</v>
      </c>
      <c r="BI1672" s="105">
        <f>IF(N1672="nulová",J1672,0)</f>
        <v>0</v>
      </c>
      <c r="BJ1672" s="18" t="s">
        <v>89</v>
      </c>
      <c r="BK1672" s="188">
        <f>ROUND(I1672*H1672,3)</f>
        <v>0</v>
      </c>
      <c r="BL1672" s="18" t="s">
        <v>644</v>
      </c>
      <c r="BM1672" s="187" t="s">
        <v>4906</v>
      </c>
    </row>
    <row r="1673" spans="1:65" s="14" customFormat="1">
      <c r="B1673" s="198"/>
      <c r="D1673" s="190" t="s">
        <v>532</v>
      </c>
      <c r="E1673" s="199" t="s">
        <v>1</v>
      </c>
      <c r="F1673" s="200" t="s">
        <v>1024</v>
      </c>
      <c r="H1673" s="199" t="s">
        <v>1</v>
      </c>
      <c r="I1673" s="201"/>
      <c r="L1673" s="198"/>
      <c r="M1673" s="202"/>
      <c r="N1673" s="203"/>
      <c r="O1673" s="203"/>
      <c r="P1673" s="203"/>
      <c r="Q1673" s="203"/>
      <c r="R1673" s="203"/>
      <c r="S1673" s="203"/>
      <c r="T1673" s="204"/>
      <c r="AT1673" s="199" t="s">
        <v>532</v>
      </c>
      <c r="AU1673" s="199" t="s">
        <v>89</v>
      </c>
      <c r="AV1673" s="14" t="s">
        <v>83</v>
      </c>
      <c r="AW1673" s="14" t="s">
        <v>30</v>
      </c>
      <c r="AX1673" s="14" t="s">
        <v>76</v>
      </c>
      <c r="AY1673" s="199" t="s">
        <v>524</v>
      </c>
    </row>
    <row r="1674" spans="1:65" s="13" customFormat="1">
      <c r="B1674" s="189"/>
      <c r="D1674" s="190" t="s">
        <v>532</v>
      </c>
      <c r="E1674" s="191" t="s">
        <v>1</v>
      </c>
      <c r="F1674" s="192" t="s">
        <v>4907</v>
      </c>
      <c r="H1674" s="193">
        <v>10.7</v>
      </c>
      <c r="I1674" s="194"/>
      <c r="L1674" s="189"/>
      <c r="M1674" s="195"/>
      <c r="N1674" s="196"/>
      <c r="O1674" s="196"/>
      <c r="P1674" s="196"/>
      <c r="Q1674" s="196"/>
      <c r="R1674" s="196"/>
      <c r="S1674" s="196"/>
      <c r="T1674" s="197"/>
      <c r="AT1674" s="191" t="s">
        <v>532</v>
      </c>
      <c r="AU1674" s="191" t="s">
        <v>89</v>
      </c>
      <c r="AV1674" s="13" t="s">
        <v>89</v>
      </c>
      <c r="AW1674" s="13" t="s">
        <v>30</v>
      </c>
      <c r="AX1674" s="13" t="s">
        <v>76</v>
      </c>
      <c r="AY1674" s="191" t="s">
        <v>524</v>
      </c>
    </row>
    <row r="1675" spans="1:65" s="15" customFormat="1">
      <c r="B1675" s="205"/>
      <c r="D1675" s="190" t="s">
        <v>532</v>
      </c>
      <c r="E1675" s="206" t="s">
        <v>1</v>
      </c>
      <c r="F1675" s="207" t="s">
        <v>589</v>
      </c>
      <c r="H1675" s="208">
        <v>10.7</v>
      </c>
      <c r="I1675" s="209"/>
      <c r="L1675" s="205"/>
      <c r="M1675" s="210"/>
      <c r="N1675" s="211"/>
      <c r="O1675" s="211"/>
      <c r="P1675" s="211"/>
      <c r="Q1675" s="211"/>
      <c r="R1675" s="211"/>
      <c r="S1675" s="211"/>
      <c r="T1675" s="212"/>
      <c r="AT1675" s="206" t="s">
        <v>532</v>
      </c>
      <c r="AU1675" s="206" t="s">
        <v>89</v>
      </c>
      <c r="AV1675" s="15" t="s">
        <v>537</v>
      </c>
      <c r="AW1675" s="15" t="s">
        <v>30</v>
      </c>
      <c r="AX1675" s="15" t="s">
        <v>76</v>
      </c>
      <c r="AY1675" s="206" t="s">
        <v>524</v>
      </c>
    </row>
    <row r="1676" spans="1:65" s="16" customFormat="1">
      <c r="B1676" s="213"/>
      <c r="D1676" s="190" t="s">
        <v>532</v>
      </c>
      <c r="E1676" s="214" t="s">
        <v>399</v>
      </c>
      <c r="F1676" s="215" t="s">
        <v>590</v>
      </c>
      <c r="H1676" s="216">
        <v>10.7</v>
      </c>
      <c r="I1676" s="217"/>
      <c r="L1676" s="213"/>
      <c r="M1676" s="218"/>
      <c r="N1676" s="219"/>
      <c r="O1676" s="219"/>
      <c r="P1676" s="219"/>
      <c r="Q1676" s="219"/>
      <c r="R1676" s="219"/>
      <c r="S1676" s="219"/>
      <c r="T1676" s="220"/>
      <c r="AT1676" s="214" t="s">
        <v>532</v>
      </c>
      <c r="AU1676" s="214" t="s">
        <v>89</v>
      </c>
      <c r="AV1676" s="16" t="s">
        <v>530</v>
      </c>
      <c r="AW1676" s="16" t="s">
        <v>30</v>
      </c>
      <c r="AX1676" s="16" t="s">
        <v>83</v>
      </c>
      <c r="AY1676" s="214" t="s">
        <v>524</v>
      </c>
    </row>
    <row r="1677" spans="1:65" s="2" customFormat="1" ht="21.75" customHeight="1">
      <c r="A1677" s="35"/>
      <c r="B1677" s="144"/>
      <c r="C1677" s="176" t="s">
        <v>3481</v>
      </c>
      <c r="D1677" s="176" t="s">
        <v>526</v>
      </c>
      <c r="E1677" s="177" t="s">
        <v>4909</v>
      </c>
      <c r="F1677" s="178" t="s">
        <v>4910</v>
      </c>
      <c r="G1677" s="179" t="s">
        <v>529</v>
      </c>
      <c r="H1677" s="180">
        <v>131.80000000000001</v>
      </c>
      <c r="I1677" s="181"/>
      <c r="J1677" s="180">
        <f>ROUND(I1677*H1677,3)</f>
        <v>0</v>
      </c>
      <c r="K1677" s="182"/>
      <c r="L1677" s="36"/>
      <c r="M1677" s="183" t="s">
        <v>1</v>
      </c>
      <c r="N1677" s="184" t="s">
        <v>42</v>
      </c>
      <c r="O1677" s="61"/>
      <c r="P1677" s="185">
        <f>O1677*H1677</f>
        <v>0</v>
      </c>
      <c r="Q1677" s="185">
        <v>0</v>
      </c>
      <c r="R1677" s="185">
        <f>Q1677*H1677</f>
        <v>0</v>
      </c>
      <c r="S1677" s="185">
        <v>0</v>
      </c>
      <c r="T1677" s="186">
        <f>S1677*H1677</f>
        <v>0</v>
      </c>
      <c r="U1677" s="35"/>
      <c r="V1677" s="35"/>
      <c r="W1677" s="35"/>
      <c r="X1677" s="35"/>
      <c r="Y1677" s="35"/>
      <c r="Z1677" s="35"/>
      <c r="AA1677" s="35"/>
      <c r="AB1677" s="35"/>
      <c r="AC1677" s="35"/>
      <c r="AD1677" s="35"/>
      <c r="AE1677" s="35"/>
      <c r="AR1677" s="187" t="s">
        <v>644</v>
      </c>
      <c r="AT1677" s="187" t="s">
        <v>526</v>
      </c>
      <c r="AU1677" s="187" t="s">
        <v>89</v>
      </c>
      <c r="AY1677" s="18" t="s">
        <v>524</v>
      </c>
      <c r="BE1677" s="105">
        <f>IF(N1677="základná",J1677,0)</f>
        <v>0</v>
      </c>
      <c r="BF1677" s="105">
        <f>IF(N1677="znížená",J1677,0)</f>
        <v>0</v>
      </c>
      <c r="BG1677" s="105">
        <f>IF(N1677="zákl. prenesená",J1677,0)</f>
        <v>0</v>
      </c>
      <c r="BH1677" s="105">
        <f>IF(N1677="zníž. prenesená",J1677,0)</f>
        <v>0</v>
      </c>
      <c r="BI1677" s="105">
        <f>IF(N1677="nulová",J1677,0)</f>
        <v>0</v>
      </c>
      <c r="BJ1677" s="18" t="s">
        <v>89</v>
      </c>
      <c r="BK1677" s="188">
        <f>ROUND(I1677*H1677,3)</f>
        <v>0</v>
      </c>
      <c r="BL1677" s="18" t="s">
        <v>644</v>
      </c>
      <c r="BM1677" s="187" t="s">
        <v>4911</v>
      </c>
    </row>
    <row r="1678" spans="1:65" s="14" customFormat="1">
      <c r="B1678" s="198"/>
      <c r="D1678" s="190" t="s">
        <v>532</v>
      </c>
      <c r="E1678" s="199" t="s">
        <v>1</v>
      </c>
      <c r="F1678" s="200" t="s">
        <v>4369</v>
      </c>
      <c r="H1678" s="199" t="s">
        <v>1</v>
      </c>
      <c r="I1678" s="201"/>
      <c r="L1678" s="198"/>
      <c r="M1678" s="202"/>
      <c r="N1678" s="203"/>
      <c r="O1678" s="203"/>
      <c r="P1678" s="203"/>
      <c r="Q1678" s="203"/>
      <c r="R1678" s="203"/>
      <c r="S1678" s="203"/>
      <c r="T1678" s="204"/>
      <c r="AT1678" s="199" t="s">
        <v>532</v>
      </c>
      <c r="AU1678" s="199" t="s">
        <v>89</v>
      </c>
      <c r="AV1678" s="14" t="s">
        <v>83</v>
      </c>
      <c r="AW1678" s="14" t="s">
        <v>30</v>
      </c>
      <c r="AX1678" s="14" t="s">
        <v>76</v>
      </c>
      <c r="AY1678" s="199" t="s">
        <v>524</v>
      </c>
    </row>
    <row r="1679" spans="1:65" s="13" customFormat="1">
      <c r="B1679" s="189"/>
      <c r="D1679" s="190" t="s">
        <v>532</v>
      </c>
      <c r="E1679" s="191" t="s">
        <v>1</v>
      </c>
      <c r="F1679" s="192" t="s">
        <v>4912</v>
      </c>
      <c r="H1679" s="193">
        <v>131.80000000000001</v>
      </c>
      <c r="I1679" s="194"/>
      <c r="L1679" s="189"/>
      <c r="M1679" s="195"/>
      <c r="N1679" s="196"/>
      <c r="O1679" s="196"/>
      <c r="P1679" s="196"/>
      <c r="Q1679" s="196"/>
      <c r="R1679" s="196"/>
      <c r="S1679" s="196"/>
      <c r="T1679" s="197"/>
      <c r="AT1679" s="191" t="s">
        <v>532</v>
      </c>
      <c r="AU1679" s="191" t="s">
        <v>89</v>
      </c>
      <c r="AV1679" s="13" t="s">
        <v>89</v>
      </c>
      <c r="AW1679" s="13" t="s">
        <v>30</v>
      </c>
      <c r="AX1679" s="13" t="s">
        <v>76</v>
      </c>
      <c r="AY1679" s="191" t="s">
        <v>524</v>
      </c>
    </row>
    <row r="1680" spans="1:65" s="16" customFormat="1">
      <c r="B1680" s="213"/>
      <c r="D1680" s="190" t="s">
        <v>532</v>
      </c>
      <c r="E1680" s="214" t="s">
        <v>381</v>
      </c>
      <c r="F1680" s="215" t="s">
        <v>590</v>
      </c>
      <c r="H1680" s="216">
        <v>131.80000000000001</v>
      </c>
      <c r="I1680" s="217"/>
      <c r="L1680" s="213"/>
      <c r="M1680" s="218"/>
      <c r="N1680" s="219"/>
      <c r="O1680" s="219"/>
      <c r="P1680" s="219"/>
      <c r="Q1680" s="219"/>
      <c r="R1680" s="219"/>
      <c r="S1680" s="219"/>
      <c r="T1680" s="220"/>
      <c r="AT1680" s="214" t="s">
        <v>532</v>
      </c>
      <c r="AU1680" s="214" t="s">
        <v>89</v>
      </c>
      <c r="AV1680" s="16" t="s">
        <v>530</v>
      </c>
      <c r="AW1680" s="16" t="s">
        <v>30</v>
      </c>
      <c r="AX1680" s="16" t="s">
        <v>83</v>
      </c>
      <c r="AY1680" s="214" t="s">
        <v>524</v>
      </c>
    </row>
    <row r="1681" spans="1:65" s="2" customFormat="1" ht="21.75" customHeight="1">
      <c r="A1681" s="35"/>
      <c r="B1681" s="144"/>
      <c r="C1681" s="176" t="s">
        <v>3486</v>
      </c>
      <c r="D1681" s="176" t="s">
        <v>526</v>
      </c>
      <c r="E1681" s="177" t="s">
        <v>4914</v>
      </c>
      <c r="F1681" s="178" t="s">
        <v>4915</v>
      </c>
      <c r="G1681" s="179" t="s">
        <v>529</v>
      </c>
      <c r="H1681" s="180">
        <v>10.5</v>
      </c>
      <c r="I1681" s="181"/>
      <c r="J1681" s="180">
        <f>ROUND(I1681*H1681,3)</f>
        <v>0</v>
      </c>
      <c r="K1681" s="182"/>
      <c r="L1681" s="36"/>
      <c r="M1681" s="183" t="s">
        <v>1</v>
      </c>
      <c r="N1681" s="184" t="s">
        <v>42</v>
      </c>
      <c r="O1681" s="61"/>
      <c r="P1681" s="185">
        <f>O1681*H1681</f>
        <v>0</v>
      </c>
      <c r="Q1681" s="185">
        <v>0</v>
      </c>
      <c r="R1681" s="185">
        <f>Q1681*H1681</f>
        <v>0</v>
      </c>
      <c r="S1681" s="185">
        <v>0</v>
      </c>
      <c r="T1681" s="186">
        <f>S1681*H1681</f>
        <v>0</v>
      </c>
      <c r="U1681" s="35"/>
      <c r="V1681" s="35"/>
      <c r="W1681" s="35"/>
      <c r="X1681" s="35"/>
      <c r="Y1681" s="35"/>
      <c r="Z1681" s="35"/>
      <c r="AA1681" s="35"/>
      <c r="AB1681" s="35"/>
      <c r="AC1681" s="35"/>
      <c r="AD1681" s="35"/>
      <c r="AE1681" s="35"/>
      <c r="AR1681" s="187" t="s">
        <v>644</v>
      </c>
      <c r="AT1681" s="187" t="s">
        <v>526</v>
      </c>
      <c r="AU1681" s="187" t="s">
        <v>89</v>
      </c>
      <c r="AY1681" s="18" t="s">
        <v>524</v>
      </c>
      <c r="BE1681" s="105">
        <f>IF(N1681="základná",J1681,0)</f>
        <v>0</v>
      </c>
      <c r="BF1681" s="105">
        <f>IF(N1681="znížená",J1681,0)</f>
        <v>0</v>
      </c>
      <c r="BG1681" s="105">
        <f>IF(N1681="zákl. prenesená",J1681,0)</f>
        <v>0</v>
      </c>
      <c r="BH1681" s="105">
        <f>IF(N1681="zníž. prenesená",J1681,0)</f>
        <v>0</v>
      </c>
      <c r="BI1681" s="105">
        <f>IF(N1681="nulová",J1681,0)</f>
        <v>0</v>
      </c>
      <c r="BJ1681" s="18" t="s">
        <v>89</v>
      </c>
      <c r="BK1681" s="188">
        <f>ROUND(I1681*H1681,3)</f>
        <v>0</v>
      </c>
      <c r="BL1681" s="18" t="s">
        <v>644</v>
      </c>
      <c r="BM1681" s="187" t="s">
        <v>4916</v>
      </c>
    </row>
    <row r="1682" spans="1:65" s="14" customFormat="1">
      <c r="B1682" s="198"/>
      <c r="D1682" s="190" t="s">
        <v>532</v>
      </c>
      <c r="E1682" s="199" t="s">
        <v>1</v>
      </c>
      <c r="F1682" s="200" t="s">
        <v>4369</v>
      </c>
      <c r="H1682" s="199" t="s">
        <v>1</v>
      </c>
      <c r="I1682" s="201"/>
      <c r="L1682" s="198"/>
      <c r="M1682" s="202"/>
      <c r="N1682" s="203"/>
      <c r="O1682" s="203"/>
      <c r="P1682" s="203"/>
      <c r="Q1682" s="203"/>
      <c r="R1682" s="203"/>
      <c r="S1682" s="203"/>
      <c r="T1682" s="204"/>
      <c r="AT1682" s="199" t="s">
        <v>532</v>
      </c>
      <c r="AU1682" s="199" t="s">
        <v>89</v>
      </c>
      <c r="AV1682" s="14" t="s">
        <v>83</v>
      </c>
      <c r="AW1682" s="14" t="s">
        <v>30</v>
      </c>
      <c r="AX1682" s="14" t="s">
        <v>76</v>
      </c>
      <c r="AY1682" s="199" t="s">
        <v>524</v>
      </c>
    </row>
    <row r="1683" spans="1:65" s="13" customFormat="1">
      <c r="B1683" s="189"/>
      <c r="D1683" s="190" t="s">
        <v>532</v>
      </c>
      <c r="E1683" s="191" t="s">
        <v>1</v>
      </c>
      <c r="F1683" s="192" t="s">
        <v>4917</v>
      </c>
      <c r="H1683" s="193">
        <v>10.5</v>
      </c>
      <c r="I1683" s="194"/>
      <c r="L1683" s="189"/>
      <c r="M1683" s="195"/>
      <c r="N1683" s="196"/>
      <c r="O1683" s="196"/>
      <c r="P1683" s="196"/>
      <c r="Q1683" s="196"/>
      <c r="R1683" s="196"/>
      <c r="S1683" s="196"/>
      <c r="T1683" s="197"/>
      <c r="AT1683" s="191" t="s">
        <v>532</v>
      </c>
      <c r="AU1683" s="191" t="s">
        <v>89</v>
      </c>
      <c r="AV1683" s="13" t="s">
        <v>89</v>
      </c>
      <c r="AW1683" s="13" t="s">
        <v>30</v>
      </c>
      <c r="AX1683" s="13" t="s">
        <v>76</v>
      </c>
      <c r="AY1683" s="191" t="s">
        <v>524</v>
      </c>
    </row>
    <row r="1684" spans="1:65" s="16" customFormat="1">
      <c r="B1684" s="213"/>
      <c r="D1684" s="190" t="s">
        <v>532</v>
      </c>
      <c r="E1684" s="214" t="s">
        <v>378</v>
      </c>
      <c r="F1684" s="215" t="s">
        <v>590</v>
      </c>
      <c r="H1684" s="216">
        <v>10.5</v>
      </c>
      <c r="I1684" s="217"/>
      <c r="L1684" s="213"/>
      <c r="M1684" s="218"/>
      <c r="N1684" s="219"/>
      <c r="O1684" s="219"/>
      <c r="P1684" s="219"/>
      <c r="Q1684" s="219"/>
      <c r="R1684" s="219"/>
      <c r="S1684" s="219"/>
      <c r="T1684" s="220"/>
      <c r="AT1684" s="214" t="s">
        <v>532</v>
      </c>
      <c r="AU1684" s="214" t="s">
        <v>89</v>
      </c>
      <c r="AV1684" s="16" t="s">
        <v>530</v>
      </c>
      <c r="AW1684" s="16" t="s">
        <v>30</v>
      </c>
      <c r="AX1684" s="16" t="s">
        <v>83</v>
      </c>
      <c r="AY1684" s="214" t="s">
        <v>524</v>
      </c>
    </row>
    <row r="1685" spans="1:65" s="2" customFormat="1" ht="21.75" customHeight="1">
      <c r="A1685" s="35"/>
      <c r="B1685" s="144"/>
      <c r="C1685" s="176" t="s">
        <v>3492</v>
      </c>
      <c r="D1685" s="176" t="s">
        <v>526</v>
      </c>
      <c r="E1685" s="177" t="s">
        <v>4919</v>
      </c>
      <c r="F1685" s="178" t="s">
        <v>4920</v>
      </c>
      <c r="G1685" s="179" t="s">
        <v>529</v>
      </c>
      <c r="H1685" s="180">
        <v>2072.91</v>
      </c>
      <c r="I1685" s="181"/>
      <c r="J1685" s="180">
        <f>ROUND(I1685*H1685,3)</f>
        <v>0</v>
      </c>
      <c r="K1685" s="182"/>
      <c r="L1685" s="36"/>
      <c r="M1685" s="183" t="s">
        <v>1</v>
      </c>
      <c r="N1685" s="184" t="s">
        <v>42</v>
      </c>
      <c r="O1685" s="61"/>
      <c r="P1685" s="185">
        <f>O1685*H1685</f>
        <v>0</v>
      </c>
      <c r="Q1685" s="185">
        <v>0</v>
      </c>
      <c r="R1685" s="185">
        <f>Q1685*H1685</f>
        <v>0</v>
      </c>
      <c r="S1685" s="185">
        <v>0</v>
      </c>
      <c r="T1685" s="186">
        <f>S1685*H1685</f>
        <v>0</v>
      </c>
      <c r="U1685" s="35"/>
      <c r="V1685" s="35"/>
      <c r="W1685" s="35"/>
      <c r="X1685" s="35"/>
      <c r="Y1685" s="35"/>
      <c r="Z1685" s="35"/>
      <c r="AA1685" s="35"/>
      <c r="AB1685" s="35"/>
      <c r="AC1685" s="35"/>
      <c r="AD1685" s="35"/>
      <c r="AE1685" s="35"/>
      <c r="AR1685" s="187" t="s">
        <v>644</v>
      </c>
      <c r="AT1685" s="187" t="s">
        <v>526</v>
      </c>
      <c r="AU1685" s="187" t="s">
        <v>89</v>
      </c>
      <c r="AY1685" s="18" t="s">
        <v>524</v>
      </c>
      <c r="BE1685" s="105">
        <f>IF(N1685="základná",J1685,0)</f>
        <v>0</v>
      </c>
      <c r="BF1685" s="105">
        <f>IF(N1685="znížená",J1685,0)</f>
        <v>0</v>
      </c>
      <c r="BG1685" s="105">
        <f>IF(N1685="zákl. prenesená",J1685,0)</f>
        <v>0</v>
      </c>
      <c r="BH1685" s="105">
        <f>IF(N1685="zníž. prenesená",J1685,0)</f>
        <v>0</v>
      </c>
      <c r="BI1685" s="105">
        <f>IF(N1685="nulová",J1685,0)</f>
        <v>0</v>
      </c>
      <c r="BJ1685" s="18" t="s">
        <v>89</v>
      </c>
      <c r="BK1685" s="188">
        <f>ROUND(I1685*H1685,3)</f>
        <v>0</v>
      </c>
      <c r="BL1685" s="18" t="s">
        <v>644</v>
      </c>
      <c r="BM1685" s="187" t="s">
        <v>4921</v>
      </c>
    </row>
    <row r="1686" spans="1:65" s="14" customFormat="1">
      <c r="B1686" s="198"/>
      <c r="D1686" s="190" t="s">
        <v>532</v>
      </c>
      <c r="E1686" s="199" t="s">
        <v>1</v>
      </c>
      <c r="F1686" s="200" t="s">
        <v>4369</v>
      </c>
      <c r="H1686" s="199" t="s">
        <v>1</v>
      </c>
      <c r="I1686" s="201"/>
      <c r="L1686" s="198"/>
      <c r="M1686" s="202"/>
      <c r="N1686" s="203"/>
      <c r="O1686" s="203"/>
      <c r="P1686" s="203"/>
      <c r="Q1686" s="203"/>
      <c r="R1686" s="203"/>
      <c r="S1686" s="203"/>
      <c r="T1686" s="204"/>
      <c r="AT1686" s="199" t="s">
        <v>532</v>
      </c>
      <c r="AU1686" s="199" t="s">
        <v>89</v>
      </c>
      <c r="AV1686" s="14" t="s">
        <v>83</v>
      </c>
      <c r="AW1686" s="14" t="s">
        <v>30</v>
      </c>
      <c r="AX1686" s="14" t="s">
        <v>76</v>
      </c>
      <c r="AY1686" s="199" t="s">
        <v>524</v>
      </c>
    </row>
    <row r="1687" spans="1:65" s="13" customFormat="1">
      <c r="B1687" s="189"/>
      <c r="D1687" s="190" t="s">
        <v>532</v>
      </c>
      <c r="E1687" s="191" t="s">
        <v>1</v>
      </c>
      <c r="F1687" s="192" t="s">
        <v>4922</v>
      </c>
      <c r="H1687" s="193">
        <v>248.5</v>
      </c>
      <c r="I1687" s="194"/>
      <c r="L1687" s="189"/>
      <c r="M1687" s="195"/>
      <c r="N1687" s="196"/>
      <c r="O1687" s="196"/>
      <c r="P1687" s="196"/>
      <c r="Q1687" s="196"/>
      <c r="R1687" s="196"/>
      <c r="S1687" s="196"/>
      <c r="T1687" s="197"/>
      <c r="AT1687" s="191" t="s">
        <v>532</v>
      </c>
      <c r="AU1687" s="191" t="s">
        <v>89</v>
      </c>
      <c r="AV1687" s="13" t="s">
        <v>89</v>
      </c>
      <c r="AW1687" s="13" t="s">
        <v>30</v>
      </c>
      <c r="AX1687" s="13" t="s">
        <v>76</v>
      </c>
      <c r="AY1687" s="191" t="s">
        <v>524</v>
      </c>
    </row>
    <row r="1688" spans="1:65" s="13" customFormat="1" ht="20.399999999999999">
      <c r="B1688" s="189"/>
      <c r="D1688" s="190" t="s">
        <v>532</v>
      </c>
      <c r="E1688" s="191" t="s">
        <v>1</v>
      </c>
      <c r="F1688" s="192" t="s">
        <v>4923</v>
      </c>
      <c r="H1688" s="193">
        <v>437.2</v>
      </c>
      <c r="I1688" s="194"/>
      <c r="L1688" s="189"/>
      <c r="M1688" s="195"/>
      <c r="N1688" s="196"/>
      <c r="O1688" s="196"/>
      <c r="P1688" s="196"/>
      <c r="Q1688" s="196"/>
      <c r="R1688" s="196"/>
      <c r="S1688" s="196"/>
      <c r="T1688" s="197"/>
      <c r="AT1688" s="191" t="s">
        <v>532</v>
      </c>
      <c r="AU1688" s="191" t="s">
        <v>89</v>
      </c>
      <c r="AV1688" s="13" t="s">
        <v>89</v>
      </c>
      <c r="AW1688" s="13" t="s">
        <v>30</v>
      </c>
      <c r="AX1688" s="13" t="s">
        <v>76</v>
      </c>
      <c r="AY1688" s="191" t="s">
        <v>524</v>
      </c>
    </row>
    <row r="1689" spans="1:65" s="13" customFormat="1" ht="20.399999999999999">
      <c r="B1689" s="189"/>
      <c r="D1689" s="190" t="s">
        <v>532</v>
      </c>
      <c r="E1689" s="191" t="s">
        <v>1</v>
      </c>
      <c r="F1689" s="192" t="s">
        <v>4924</v>
      </c>
      <c r="H1689" s="193">
        <v>1169.8</v>
      </c>
      <c r="I1689" s="194"/>
      <c r="L1689" s="189"/>
      <c r="M1689" s="195"/>
      <c r="N1689" s="196"/>
      <c r="O1689" s="196"/>
      <c r="P1689" s="196"/>
      <c r="Q1689" s="196"/>
      <c r="R1689" s="196"/>
      <c r="S1689" s="196"/>
      <c r="T1689" s="197"/>
      <c r="AT1689" s="191" t="s">
        <v>532</v>
      </c>
      <c r="AU1689" s="191" t="s">
        <v>89</v>
      </c>
      <c r="AV1689" s="13" t="s">
        <v>89</v>
      </c>
      <c r="AW1689" s="13" t="s">
        <v>30</v>
      </c>
      <c r="AX1689" s="13" t="s">
        <v>76</v>
      </c>
      <c r="AY1689" s="191" t="s">
        <v>524</v>
      </c>
    </row>
    <row r="1690" spans="1:65" s="13" customFormat="1">
      <c r="B1690" s="189"/>
      <c r="D1690" s="190" t="s">
        <v>532</v>
      </c>
      <c r="E1690" s="191" t="s">
        <v>1</v>
      </c>
      <c r="F1690" s="192" t="s">
        <v>4925</v>
      </c>
      <c r="H1690" s="193">
        <v>257.60000000000002</v>
      </c>
      <c r="I1690" s="194"/>
      <c r="L1690" s="189"/>
      <c r="M1690" s="195"/>
      <c r="N1690" s="196"/>
      <c r="O1690" s="196"/>
      <c r="P1690" s="196"/>
      <c r="Q1690" s="196"/>
      <c r="R1690" s="196"/>
      <c r="S1690" s="196"/>
      <c r="T1690" s="197"/>
      <c r="AT1690" s="191" t="s">
        <v>532</v>
      </c>
      <c r="AU1690" s="191" t="s">
        <v>89</v>
      </c>
      <c r="AV1690" s="13" t="s">
        <v>89</v>
      </c>
      <c r="AW1690" s="13" t="s">
        <v>30</v>
      </c>
      <c r="AX1690" s="13" t="s">
        <v>76</v>
      </c>
      <c r="AY1690" s="191" t="s">
        <v>524</v>
      </c>
    </row>
    <row r="1691" spans="1:65" s="13" customFormat="1" ht="20.399999999999999">
      <c r="B1691" s="189"/>
      <c r="D1691" s="190" t="s">
        <v>532</v>
      </c>
      <c r="E1691" s="191" t="s">
        <v>1</v>
      </c>
      <c r="F1691" s="192" t="s">
        <v>4926</v>
      </c>
      <c r="H1691" s="193">
        <v>-40.19</v>
      </c>
      <c r="I1691" s="194"/>
      <c r="L1691" s="189"/>
      <c r="M1691" s="195"/>
      <c r="N1691" s="196"/>
      <c r="O1691" s="196"/>
      <c r="P1691" s="196"/>
      <c r="Q1691" s="196"/>
      <c r="R1691" s="196"/>
      <c r="S1691" s="196"/>
      <c r="T1691" s="197"/>
      <c r="AT1691" s="191" t="s">
        <v>532</v>
      </c>
      <c r="AU1691" s="191" t="s">
        <v>89</v>
      </c>
      <c r="AV1691" s="13" t="s">
        <v>89</v>
      </c>
      <c r="AW1691" s="13" t="s">
        <v>30</v>
      </c>
      <c r="AX1691" s="13" t="s">
        <v>76</v>
      </c>
      <c r="AY1691" s="191" t="s">
        <v>524</v>
      </c>
    </row>
    <row r="1692" spans="1:65" s="15" customFormat="1">
      <c r="B1692" s="205"/>
      <c r="D1692" s="190" t="s">
        <v>532</v>
      </c>
      <c r="E1692" s="206" t="s">
        <v>1</v>
      </c>
      <c r="F1692" s="207" t="s">
        <v>589</v>
      </c>
      <c r="H1692" s="208">
        <v>2072.91</v>
      </c>
      <c r="I1692" s="209"/>
      <c r="L1692" s="205"/>
      <c r="M1692" s="210"/>
      <c r="N1692" s="211"/>
      <c r="O1692" s="211"/>
      <c r="P1692" s="211"/>
      <c r="Q1692" s="211"/>
      <c r="R1692" s="211"/>
      <c r="S1692" s="211"/>
      <c r="T1692" s="212"/>
      <c r="AT1692" s="206" t="s">
        <v>532</v>
      </c>
      <c r="AU1692" s="206" t="s">
        <v>89</v>
      </c>
      <c r="AV1692" s="15" t="s">
        <v>537</v>
      </c>
      <c r="AW1692" s="15" t="s">
        <v>30</v>
      </c>
      <c r="AX1692" s="15" t="s">
        <v>76</v>
      </c>
      <c r="AY1692" s="206" t="s">
        <v>524</v>
      </c>
    </row>
    <row r="1693" spans="1:65" s="16" customFormat="1">
      <c r="B1693" s="213"/>
      <c r="D1693" s="190" t="s">
        <v>532</v>
      </c>
      <c r="E1693" s="214" t="s">
        <v>369</v>
      </c>
      <c r="F1693" s="215" t="s">
        <v>590</v>
      </c>
      <c r="H1693" s="216">
        <v>2072.91</v>
      </c>
      <c r="I1693" s="217"/>
      <c r="L1693" s="213"/>
      <c r="M1693" s="218"/>
      <c r="N1693" s="219"/>
      <c r="O1693" s="219"/>
      <c r="P1693" s="219"/>
      <c r="Q1693" s="219"/>
      <c r="R1693" s="219"/>
      <c r="S1693" s="219"/>
      <c r="T1693" s="220"/>
      <c r="AT1693" s="214" t="s">
        <v>532</v>
      </c>
      <c r="AU1693" s="214" t="s">
        <v>89</v>
      </c>
      <c r="AV1693" s="16" t="s">
        <v>530</v>
      </c>
      <c r="AW1693" s="16" t="s">
        <v>30</v>
      </c>
      <c r="AX1693" s="16" t="s">
        <v>83</v>
      </c>
      <c r="AY1693" s="214" t="s">
        <v>524</v>
      </c>
    </row>
    <row r="1694" spans="1:65" s="2" customFormat="1" ht="21.75" customHeight="1">
      <c r="A1694" s="35"/>
      <c r="B1694" s="144"/>
      <c r="C1694" s="176" t="s">
        <v>3496</v>
      </c>
      <c r="D1694" s="176" t="s">
        <v>526</v>
      </c>
      <c r="E1694" s="177" t="s">
        <v>4928</v>
      </c>
      <c r="F1694" s="178" t="s">
        <v>4929</v>
      </c>
      <c r="G1694" s="179" t="s">
        <v>529</v>
      </c>
      <c r="H1694" s="180">
        <v>55.408999999999999</v>
      </c>
      <c r="I1694" s="181"/>
      <c r="J1694" s="180">
        <f>ROUND(I1694*H1694,3)</f>
        <v>0</v>
      </c>
      <c r="K1694" s="182"/>
      <c r="L1694" s="36"/>
      <c r="M1694" s="183" t="s">
        <v>1</v>
      </c>
      <c r="N1694" s="184" t="s">
        <v>42</v>
      </c>
      <c r="O1694" s="61"/>
      <c r="P1694" s="185">
        <f>O1694*H1694</f>
        <v>0</v>
      </c>
      <c r="Q1694" s="185">
        <v>0</v>
      </c>
      <c r="R1694" s="185">
        <f>Q1694*H1694</f>
        <v>0</v>
      </c>
      <c r="S1694" s="185">
        <v>0</v>
      </c>
      <c r="T1694" s="186">
        <f>S1694*H1694</f>
        <v>0</v>
      </c>
      <c r="U1694" s="35"/>
      <c r="V1694" s="35"/>
      <c r="W1694" s="35"/>
      <c r="X1694" s="35"/>
      <c r="Y1694" s="35"/>
      <c r="Z1694" s="35"/>
      <c r="AA1694" s="35"/>
      <c r="AB1694" s="35"/>
      <c r="AC1694" s="35"/>
      <c r="AD1694" s="35"/>
      <c r="AE1694" s="35"/>
      <c r="AR1694" s="187" t="s">
        <v>644</v>
      </c>
      <c r="AT1694" s="187" t="s">
        <v>526</v>
      </c>
      <c r="AU1694" s="187" t="s">
        <v>89</v>
      </c>
      <c r="AY1694" s="18" t="s">
        <v>524</v>
      </c>
      <c r="BE1694" s="105">
        <f>IF(N1694="základná",J1694,0)</f>
        <v>0</v>
      </c>
      <c r="BF1694" s="105">
        <f>IF(N1694="znížená",J1694,0)</f>
        <v>0</v>
      </c>
      <c r="BG1694" s="105">
        <f>IF(N1694="zákl. prenesená",J1694,0)</f>
        <v>0</v>
      </c>
      <c r="BH1694" s="105">
        <f>IF(N1694="zníž. prenesená",J1694,0)</f>
        <v>0</v>
      </c>
      <c r="BI1694" s="105">
        <f>IF(N1694="nulová",J1694,0)</f>
        <v>0</v>
      </c>
      <c r="BJ1694" s="18" t="s">
        <v>89</v>
      </c>
      <c r="BK1694" s="188">
        <f>ROUND(I1694*H1694,3)</f>
        <v>0</v>
      </c>
      <c r="BL1694" s="18" t="s">
        <v>644</v>
      </c>
      <c r="BM1694" s="187" t="s">
        <v>4930</v>
      </c>
    </row>
    <row r="1695" spans="1:65" s="14" customFormat="1">
      <c r="B1695" s="198"/>
      <c r="D1695" s="190" t="s">
        <v>532</v>
      </c>
      <c r="E1695" s="199" t="s">
        <v>1</v>
      </c>
      <c r="F1695" s="200" t="s">
        <v>4369</v>
      </c>
      <c r="H1695" s="199" t="s">
        <v>1</v>
      </c>
      <c r="I1695" s="201"/>
      <c r="L1695" s="198"/>
      <c r="M1695" s="202"/>
      <c r="N1695" s="203"/>
      <c r="O1695" s="203"/>
      <c r="P1695" s="203"/>
      <c r="Q1695" s="203"/>
      <c r="R1695" s="203"/>
      <c r="S1695" s="203"/>
      <c r="T1695" s="204"/>
      <c r="AT1695" s="199" t="s">
        <v>532</v>
      </c>
      <c r="AU1695" s="199" t="s">
        <v>89</v>
      </c>
      <c r="AV1695" s="14" t="s">
        <v>83</v>
      </c>
      <c r="AW1695" s="14" t="s">
        <v>30</v>
      </c>
      <c r="AX1695" s="14" t="s">
        <v>76</v>
      </c>
      <c r="AY1695" s="199" t="s">
        <v>524</v>
      </c>
    </row>
    <row r="1696" spans="1:65" s="14" customFormat="1">
      <c r="B1696" s="198"/>
      <c r="D1696" s="190" t="s">
        <v>532</v>
      </c>
      <c r="E1696" s="199" t="s">
        <v>1</v>
      </c>
      <c r="F1696" s="200" t="s">
        <v>1406</v>
      </c>
      <c r="H1696" s="199" t="s">
        <v>1</v>
      </c>
      <c r="I1696" s="201"/>
      <c r="L1696" s="198"/>
      <c r="M1696" s="202"/>
      <c r="N1696" s="203"/>
      <c r="O1696" s="203"/>
      <c r="P1696" s="203"/>
      <c r="Q1696" s="203"/>
      <c r="R1696" s="203"/>
      <c r="S1696" s="203"/>
      <c r="T1696" s="204"/>
      <c r="AT1696" s="199" t="s">
        <v>532</v>
      </c>
      <c r="AU1696" s="199" t="s">
        <v>89</v>
      </c>
      <c r="AV1696" s="14" t="s">
        <v>83</v>
      </c>
      <c r="AW1696" s="14" t="s">
        <v>30</v>
      </c>
      <c r="AX1696" s="14" t="s">
        <v>76</v>
      </c>
      <c r="AY1696" s="199" t="s">
        <v>524</v>
      </c>
    </row>
    <row r="1697" spans="1:65" s="13" customFormat="1">
      <c r="B1697" s="189"/>
      <c r="D1697" s="190" t="s">
        <v>532</v>
      </c>
      <c r="E1697" s="191" t="s">
        <v>1</v>
      </c>
      <c r="F1697" s="192" t="s">
        <v>4931</v>
      </c>
      <c r="H1697" s="193">
        <v>5.1230000000000002</v>
      </c>
      <c r="I1697" s="194"/>
      <c r="L1697" s="189"/>
      <c r="M1697" s="195"/>
      <c r="N1697" s="196"/>
      <c r="O1697" s="196"/>
      <c r="P1697" s="196"/>
      <c r="Q1697" s="196"/>
      <c r="R1697" s="196"/>
      <c r="S1697" s="196"/>
      <c r="T1697" s="197"/>
      <c r="AT1697" s="191" t="s">
        <v>532</v>
      </c>
      <c r="AU1697" s="191" t="s">
        <v>89</v>
      </c>
      <c r="AV1697" s="13" t="s">
        <v>89</v>
      </c>
      <c r="AW1697" s="13" t="s">
        <v>30</v>
      </c>
      <c r="AX1697" s="13" t="s">
        <v>76</v>
      </c>
      <c r="AY1697" s="191" t="s">
        <v>524</v>
      </c>
    </row>
    <row r="1698" spans="1:65" s="13" customFormat="1">
      <c r="B1698" s="189"/>
      <c r="D1698" s="190" t="s">
        <v>532</v>
      </c>
      <c r="E1698" s="191" t="s">
        <v>1</v>
      </c>
      <c r="F1698" s="192" t="s">
        <v>4932</v>
      </c>
      <c r="H1698" s="193">
        <v>17.82</v>
      </c>
      <c r="I1698" s="194"/>
      <c r="L1698" s="189"/>
      <c r="M1698" s="195"/>
      <c r="N1698" s="196"/>
      <c r="O1698" s="196"/>
      <c r="P1698" s="196"/>
      <c r="Q1698" s="196"/>
      <c r="R1698" s="196"/>
      <c r="S1698" s="196"/>
      <c r="T1698" s="197"/>
      <c r="AT1698" s="191" t="s">
        <v>532</v>
      </c>
      <c r="AU1698" s="191" t="s">
        <v>89</v>
      </c>
      <c r="AV1698" s="13" t="s">
        <v>89</v>
      </c>
      <c r="AW1698" s="13" t="s">
        <v>30</v>
      </c>
      <c r="AX1698" s="13" t="s">
        <v>76</v>
      </c>
      <c r="AY1698" s="191" t="s">
        <v>524</v>
      </c>
    </row>
    <row r="1699" spans="1:65" s="14" customFormat="1">
      <c r="B1699" s="198"/>
      <c r="D1699" s="190" t="s">
        <v>532</v>
      </c>
      <c r="E1699" s="199" t="s">
        <v>1</v>
      </c>
      <c r="F1699" s="200" t="s">
        <v>1176</v>
      </c>
      <c r="H1699" s="199" t="s">
        <v>1</v>
      </c>
      <c r="I1699" s="201"/>
      <c r="L1699" s="198"/>
      <c r="M1699" s="202"/>
      <c r="N1699" s="203"/>
      <c r="O1699" s="203"/>
      <c r="P1699" s="203"/>
      <c r="Q1699" s="203"/>
      <c r="R1699" s="203"/>
      <c r="S1699" s="203"/>
      <c r="T1699" s="204"/>
      <c r="AT1699" s="199" t="s">
        <v>532</v>
      </c>
      <c r="AU1699" s="199" t="s">
        <v>89</v>
      </c>
      <c r="AV1699" s="14" t="s">
        <v>83</v>
      </c>
      <c r="AW1699" s="14" t="s">
        <v>30</v>
      </c>
      <c r="AX1699" s="14" t="s">
        <v>76</v>
      </c>
      <c r="AY1699" s="199" t="s">
        <v>524</v>
      </c>
    </row>
    <row r="1700" spans="1:65" s="13" customFormat="1">
      <c r="B1700" s="189"/>
      <c r="D1700" s="190" t="s">
        <v>532</v>
      </c>
      <c r="E1700" s="191" t="s">
        <v>1</v>
      </c>
      <c r="F1700" s="192" t="s">
        <v>4933</v>
      </c>
      <c r="H1700" s="193">
        <v>5.2969999999999997</v>
      </c>
      <c r="I1700" s="194"/>
      <c r="L1700" s="189"/>
      <c r="M1700" s="195"/>
      <c r="N1700" s="196"/>
      <c r="O1700" s="196"/>
      <c r="P1700" s="196"/>
      <c r="Q1700" s="196"/>
      <c r="R1700" s="196"/>
      <c r="S1700" s="196"/>
      <c r="T1700" s="197"/>
      <c r="AT1700" s="191" t="s">
        <v>532</v>
      </c>
      <c r="AU1700" s="191" t="s">
        <v>89</v>
      </c>
      <c r="AV1700" s="13" t="s">
        <v>89</v>
      </c>
      <c r="AW1700" s="13" t="s">
        <v>30</v>
      </c>
      <c r="AX1700" s="13" t="s">
        <v>76</v>
      </c>
      <c r="AY1700" s="191" t="s">
        <v>524</v>
      </c>
    </row>
    <row r="1701" spans="1:65" s="14" customFormat="1">
      <c r="B1701" s="198"/>
      <c r="D1701" s="190" t="s">
        <v>532</v>
      </c>
      <c r="E1701" s="199" t="s">
        <v>1</v>
      </c>
      <c r="F1701" s="200" t="s">
        <v>3141</v>
      </c>
      <c r="H1701" s="199" t="s">
        <v>1</v>
      </c>
      <c r="I1701" s="201"/>
      <c r="L1701" s="198"/>
      <c r="M1701" s="202"/>
      <c r="N1701" s="203"/>
      <c r="O1701" s="203"/>
      <c r="P1701" s="203"/>
      <c r="Q1701" s="203"/>
      <c r="R1701" s="203"/>
      <c r="S1701" s="203"/>
      <c r="T1701" s="204"/>
      <c r="AT1701" s="199" t="s">
        <v>532</v>
      </c>
      <c r="AU1701" s="199" t="s">
        <v>89</v>
      </c>
      <c r="AV1701" s="14" t="s">
        <v>83</v>
      </c>
      <c r="AW1701" s="14" t="s">
        <v>30</v>
      </c>
      <c r="AX1701" s="14" t="s">
        <v>76</v>
      </c>
      <c r="AY1701" s="199" t="s">
        <v>524</v>
      </c>
    </row>
    <row r="1702" spans="1:65" s="13" customFormat="1">
      <c r="B1702" s="189"/>
      <c r="D1702" s="190" t="s">
        <v>532</v>
      </c>
      <c r="E1702" s="191" t="s">
        <v>1</v>
      </c>
      <c r="F1702" s="192" t="s">
        <v>4934</v>
      </c>
      <c r="H1702" s="193">
        <v>5.109</v>
      </c>
      <c r="I1702" s="194"/>
      <c r="L1702" s="189"/>
      <c r="M1702" s="195"/>
      <c r="N1702" s="196"/>
      <c r="O1702" s="196"/>
      <c r="P1702" s="196"/>
      <c r="Q1702" s="196"/>
      <c r="R1702" s="196"/>
      <c r="S1702" s="196"/>
      <c r="T1702" s="197"/>
      <c r="AT1702" s="191" t="s">
        <v>532</v>
      </c>
      <c r="AU1702" s="191" t="s">
        <v>89</v>
      </c>
      <c r="AV1702" s="13" t="s">
        <v>89</v>
      </c>
      <c r="AW1702" s="13" t="s">
        <v>30</v>
      </c>
      <c r="AX1702" s="13" t="s">
        <v>76</v>
      </c>
      <c r="AY1702" s="191" t="s">
        <v>524</v>
      </c>
    </row>
    <row r="1703" spans="1:65" s="14" customFormat="1">
      <c r="B1703" s="198"/>
      <c r="D1703" s="190" t="s">
        <v>532</v>
      </c>
      <c r="E1703" s="199" t="s">
        <v>1</v>
      </c>
      <c r="F1703" s="200" t="s">
        <v>1414</v>
      </c>
      <c r="H1703" s="199" t="s">
        <v>1</v>
      </c>
      <c r="I1703" s="201"/>
      <c r="L1703" s="198"/>
      <c r="M1703" s="202"/>
      <c r="N1703" s="203"/>
      <c r="O1703" s="203"/>
      <c r="P1703" s="203"/>
      <c r="Q1703" s="203"/>
      <c r="R1703" s="203"/>
      <c r="S1703" s="203"/>
      <c r="T1703" s="204"/>
      <c r="AT1703" s="199" t="s">
        <v>532</v>
      </c>
      <c r="AU1703" s="199" t="s">
        <v>89</v>
      </c>
      <c r="AV1703" s="14" t="s">
        <v>83</v>
      </c>
      <c r="AW1703" s="14" t="s">
        <v>30</v>
      </c>
      <c r="AX1703" s="14" t="s">
        <v>76</v>
      </c>
      <c r="AY1703" s="199" t="s">
        <v>524</v>
      </c>
    </row>
    <row r="1704" spans="1:65" s="13" customFormat="1">
      <c r="B1704" s="189"/>
      <c r="D1704" s="190" t="s">
        <v>532</v>
      </c>
      <c r="E1704" s="191" t="s">
        <v>1</v>
      </c>
      <c r="F1704" s="192" t="s">
        <v>4935</v>
      </c>
      <c r="H1704" s="193">
        <v>22.06</v>
      </c>
      <c r="I1704" s="194"/>
      <c r="L1704" s="189"/>
      <c r="M1704" s="195"/>
      <c r="N1704" s="196"/>
      <c r="O1704" s="196"/>
      <c r="P1704" s="196"/>
      <c r="Q1704" s="196"/>
      <c r="R1704" s="196"/>
      <c r="S1704" s="196"/>
      <c r="T1704" s="197"/>
      <c r="AT1704" s="191" t="s">
        <v>532</v>
      </c>
      <c r="AU1704" s="191" t="s">
        <v>89</v>
      </c>
      <c r="AV1704" s="13" t="s">
        <v>89</v>
      </c>
      <c r="AW1704" s="13" t="s">
        <v>30</v>
      </c>
      <c r="AX1704" s="13" t="s">
        <v>76</v>
      </c>
      <c r="AY1704" s="191" t="s">
        <v>524</v>
      </c>
    </row>
    <row r="1705" spans="1:65" s="15" customFormat="1">
      <c r="B1705" s="205"/>
      <c r="D1705" s="190" t="s">
        <v>532</v>
      </c>
      <c r="E1705" s="206" t="s">
        <v>1</v>
      </c>
      <c r="F1705" s="207" t="s">
        <v>589</v>
      </c>
      <c r="H1705" s="208">
        <v>55.408999999999999</v>
      </c>
      <c r="I1705" s="209"/>
      <c r="L1705" s="205"/>
      <c r="M1705" s="210"/>
      <c r="N1705" s="211"/>
      <c r="O1705" s="211"/>
      <c r="P1705" s="211"/>
      <c r="Q1705" s="211"/>
      <c r="R1705" s="211"/>
      <c r="S1705" s="211"/>
      <c r="T1705" s="212"/>
      <c r="AT1705" s="206" t="s">
        <v>532</v>
      </c>
      <c r="AU1705" s="206" t="s">
        <v>89</v>
      </c>
      <c r="AV1705" s="15" t="s">
        <v>537</v>
      </c>
      <c r="AW1705" s="15" t="s">
        <v>30</v>
      </c>
      <c r="AX1705" s="15" t="s">
        <v>76</v>
      </c>
      <c r="AY1705" s="206" t="s">
        <v>524</v>
      </c>
    </row>
    <row r="1706" spans="1:65" s="16" customFormat="1">
      <c r="B1706" s="213"/>
      <c r="D1706" s="190" t="s">
        <v>532</v>
      </c>
      <c r="E1706" s="214" t="s">
        <v>372</v>
      </c>
      <c r="F1706" s="215" t="s">
        <v>590</v>
      </c>
      <c r="H1706" s="216">
        <v>55.408999999999999</v>
      </c>
      <c r="I1706" s="217"/>
      <c r="L1706" s="213"/>
      <c r="M1706" s="218"/>
      <c r="N1706" s="219"/>
      <c r="O1706" s="219"/>
      <c r="P1706" s="219"/>
      <c r="Q1706" s="219"/>
      <c r="R1706" s="219"/>
      <c r="S1706" s="219"/>
      <c r="T1706" s="220"/>
      <c r="AT1706" s="214" t="s">
        <v>532</v>
      </c>
      <c r="AU1706" s="214" t="s">
        <v>89</v>
      </c>
      <c r="AV1706" s="16" t="s">
        <v>530</v>
      </c>
      <c r="AW1706" s="16" t="s">
        <v>30</v>
      </c>
      <c r="AX1706" s="16" t="s">
        <v>83</v>
      </c>
      <c r="AY1706" s="214" t="s">
        <v>524</v>
      </c>
    </row>
    <row r="1707" spans="1:65" s="2" customFormat="1" ht="21.75" customHeight="1">
      <c r="A1707" s="35"/>
      <c r="B1707" s="144"/>
      <c r="C1707" s="176" t="s">
        <v>3501</v>
      </c>
      <c r="D1707" s="176" t="s">
        <v>526</v>
      </c>
      <c r="E1707" s="177" t="s">
        <v>4937</v>
      </c>
      <c r="F1707" s="178" t="s">
        <v>4938</v>
      </c>
      <c r="G1707" s="179" t="s">
        <v>529</v>
      </c>
      <c r="H1707" s="180">
        <v>156.69999999999999</v>
      </c>
      <c r="I1707" s="181"/>
      <c r="J1707" s="180">
        <f>ROUND(I1707*H1707,3)</f>
        <v>0</v>
      </c>
      <c r="K1707" s="182"/>
      <c r="L1707" s="36"/>
      <c r="M1707" s="183" t="s">
        <v>1</v>
      </c>
      <c r="N1707" s="184" t="s">
        <v>42</v>
      </c>
      <c r="O1707" s="61"/>
      <c r="P1707" s="185">
        <f>O1707*H1707</f>
        <v>0</v>
      </c>
      <c r="Q1707" s="185">
        <v>0</v>
      </c>
      <c r="R1707" s="185">
        <f>Q1707*H1707</f>
        <v>0</v>
      </c>
      <c r="S1707" s="185">
        <v>0</v>
      </c>
      <c r="T1707" s="186">
        <f>S1707*H1707</f>
        <v>0</v>
      </c>
      <c r="U1707" s="35"/>
      <c r="V1707" s="35"/>
      <c r="W1707" s="35"/>
      <c r="X1707" s="35"/>
      <c r="Y1707" s="35"/>
      <c r="Z1707" s="35"/>
      <c r="AA1707" s="35"/>
      <c r="AB1707" s="35"/>
      <c r="AC1707" s="35"/>
      <c r="AD1707" s="35"/>
      <c r="AE1707" s="35"/>
      <c r="AR1707" s="187" t="s">
        <v>644</v>
      </c>
      <c r="AT1707" s="187" t="s">
        <v>526</v>
      </c>
      <c r="AU1707" s="187" t="s">
        <v>89</v>
      </c>
      <c r="AY1707" s="18" t="s">
        <v>524</v>
      </c>
      <c r="BE1707" s="105">
        <f>IF(N1707="základná",J1707,0)</f>
        <v>0</v>
      </c>
      <c r="BF1707" s="105">
        <f>IF(N1707="znížená",J1707,0)</f>
        <v>0</v>
      </c>
      <c r="BG1707" s="105">
        <f>IF(N1707="zákl. prenesená",J1707,0)</f>
        <v>0</v>
      </c>
      <c r="BH1707" s="105">
        <f>IF(N1707="zníž. prenesená",J1707,0)</f>
        <v>0</v>
      </c>
      <c r="BI1707" s="105">
        <f>IF(N1707="nulová",J1707,0)</f>
        <v>0</v>
      </c>
      <c r="BJ1707" s="18" t="s">
        <v>89</v>
      </c>
      <c r="BK1707" s="188">
        <f>ROUND(I1707*H1707,3)</f>
        <v>0</v>
      </c>
      <c r="BL1707" s="18" t="s">
        <v>644</v>
      </c>
      <c r="BM1707" s="187" t="s">
        <v>4939</v>
      </c>
    </row>
    <row r="1708" spans="1:65" s="14" customFormat="1">
      <c r="B1708" s="198"/>
      <c r="D1708" s="190" t="s">
        <v>532</v>
      </c>
      <c r="E1708" s="199" t="s">
        <v>1</v>
      </c>
      <c r="F1708" s="200" t="s">
        <v>4369</v>
      </c>
      <c r="H1708" s="199" t="s">
        <v>1</v>
      </c>
      <c r="I1708" s="201"/>
      <c r="L1708" s="198"/>
      <c r="M1708" s="202"/>
      <c r="N1708" s="203"/>
      <c r="O1708" s="203"/>
      <c r="P1708" s="203"/>
      <c r="Q1708" s="203"/>
      <c r="R1708" s="203"/>
      <c r="S1708" s="203"/>
      <c r="T1708" s="204"/>
      <c r="AT1708" s="199" t="s">
        <v>532</v>
      </c>
      <c r="AU1708" s="199" t="s">
        <v>89</v>
      </c>
      <c r="AV1708" s="14" t="s">
        <v>83</v>
      </c>
      <c r="AW1708" s="14" t="s">
        <v>30</v>
      </c>
      <c r="AX1708" s="14" t="s">
        <v>76</v>
      </c>
      <c r="AY1708" s="199" t="s">
        <v>524</v>
      </c>
    </row>
    <row r="1709" spans="1:65" s="13" customFormat="1">
      <c r="B1709" s="189"/>
      <c r="D1709" s="190" t="s">
        <v>532</v>
      </c>
      <c r="E1709" s="191" t="s">
        <v>1</v>
      </c>
      <c r="F1709" s="192" t="s">
        <v>4940</v>
      </c>
      <c r="H1709" s="193">
        <v>156.69999999999999</v>
      </c>
      <c r="I1709" s="194"/>
      <c r="L1709" s="189"/>
      <c r="M1709" s="195"/>
      <c r="N1709" s="196"/>
      <c r="O1709" s="196"/>
      <c r="P1709" s="196"/>
      <c r="Q1709" s="196"/>
      <c r="R1709" s="196"/>
      <c r="S1709" s="196"/>
      <c r="T1709" s="197"/>
      <c r="AT1709" s="191" t="s">
        <v>532</v>
      </c>
      <c r="AU1709" s="191" t="s">
        <v>89</v>
      </c>
      <c r="AV1709" s="13" t="s">
        <v>89</v>
      </c>
      <c r="AW1709" s="13" t="s">
        <v>30</v>
      </c>
      <c r="AX1709" s="13" t="s">
        <v>76</v>
      </c>
      <c r="AY1709" s="191" t="s">
        <v>524</v>
      </c>
    </row>
    <row r="1710" spans="1:65" s="16" customFormat="1">
      <c r="B1710" s="213"/>
      <c r="D1710" s="190" t="s">
        <v>532</v>
      </c>
      <c r="E1710" s="214" t="s">
        <v>387</v>
      </c>
      <c r="F1710" s="215" t="s">
        <v>590</v>
      </c>
      <c r="H1710" s="216">
        <v>156.69999999999999</v>
      </c>
      <c r="I1710" s="217"/>
      <c r="L1710" s="213"/>
      <c r="M1710" s="218"/>
      <c r="N1710" s="219"/>
      <c r="O1710" s="219"/>
      <c r="P1710" s="219"/>
      <c r="Q1710" s="219"/>
      <c r="R1710" s="219"/>
      <c r="S1710" s="219"/>
      <c r="T1710" s="220"/>
      <c r="AT1710" s="214" t="s">
        <v>532</v>
      </c>
      <c r="AU1710" s="214" t="s">
        <v>89</v>
      </c>
      <c r="AV1710" s="16" t="s">
        <v>530</v>
      </c>
      <c r="AW1710" s="16" t="s">
        <v>30</v>
      </c>
      <c r="AX1710" s="16" t="s">
        <v>83</v>
      </c>
      <c r="AY1710" s="214" t="s">
        <v>524</v>
      </c>
    </row>
    <row r="1711" spans="1:65" s="2" customFormat="1" ht="21.75" customHeight="1">
      <c r="A1711" s="35"/>
      <c r="B1711" s="144"/>
      <c r="C1711" s="176" t="s">
        <v>3506</v>
      </c>
      <c r="D1711" s="176" t="s">
        <v>526</v>
      </c>
      <c r="E1711" s="177" t="s">
        <v>4942</v>
      </c>
      <c r="F1711" s="178" t="s">
        <v>4943</v>
      </c>
      <c r="G1711" s="179" t="s">
        <v>529</v>
      </c>
      <c r="H1711" s="180">
        <v>101.2</v>
      </c>
      <c r="I1711" s="181"/>
      <c r="J1711" s="180">
        <f>ROUND(I1711*H1711,3)</f>
        <v>0</v>
      </c>
      <c r="K1711" s="182"/>
      <c r="L1711" s="36"/>
      <c r="M1711" s="183" t="s">
        <v>1</v>
      </c>
      <c r="N1711" s="184" t="s">
        <v>42</v>
      </c>
      <c r="O1711" s="61"/>
      <c r="P1711" s="185">
        <f>O1711*H1711</f>
        <v>0</v>
      </c>
      <c r="Q1711" s="185">
        <v>0</v>
      </c>
      <c r="R1711" s="185">
        <f>Q1711*H1711</f>
        <v>0</v>
      </c>
      <c r="S1711" s="185">
        <v>0</v>
      </c>
      <c r="T1711" s="186">
        <f>S1711*H1711</f>
        <v>0</v>
      </c>
      <c r="U1711" s="35"/>
      <c r="V1711" s="35"/>
      <c r="W1711" s="35"/>
      <c r="X1711" s="35"/>
      <c r="Y1711" s="35"/>
      <c r="Z1711" s="35"/>
      <c r="AA1711" s="35"/>
      <c r="AB1711" s="35"/>
      <c r="AC1711" s="35"/>
      <c r="AD1711" s="35"/>
      <c r="AE1711" s="35"/>
      <c r="AR1711" s="187" t="s">
        <v>644</v>
      </c>
      <c r="AT1711" s="187" t="s">
        <v>526</v>
      </c>
      <c r="AU1711" s="187" t="s">
        <v>89</v>
      </c>
      <c r="AY1711" s="18" t="s">
        <v>524</v>
      </c>
      <c r="BE1711" s="105">
        <f>IF(N1711="základná",J1711,0)</f>
        <v>0</v>
      </c>
      <c r="BF1711" s="105">
        <f>IF(N1711="znížená",J1711,0)</f>
        <v>0</v>
      </c>
      <c r="BG1711" s="105">
        <f>IF(N1711="zákl. prenesená",J1711,0)</f>
        <v>0</v>
      </c>
      <c r="BH1711" s="105">
        <f>IF(N1711="zníž. prenesená",J1711,0)</f>
        <v>0</v>
      </c>
      <c r="BI1711" s="105">
        <f>IF(N1711="nulová",J1711,0)</f>
        <v>0</v>
      </c>
      <c r="BJ1711" s="18" t="s">
        <v>89</v>
      </c>
      <c r="BK1711" s="188">
        <f>ROUND(I1711*H1711,3)</f>
        <v>0</v>
      </c>
      <c r="BL1711" s="18" t="s">
        <v>644</v>
      </c>
      <c r="BM1711" s="187" t="s">
        <v>4944</v>
      </c>
    </row>
    <row r="1712" spans="1:65" s="14" customFormat="1">
      <c r="B1712" s="198"/>
      <c r="D1712" s="190" t="s">
        <v>532</v>
      </c>
      <c r="E1712" s="199" t="s">
        <v>1</v>
      </c>
      <c r="F1712" s="200" t="s">
        <v>4369</v>
      </c>
      <c r="H1712" s="199" t="s">
        <v>1</v>
      </c>
      <c r="I1712" s="201"/>
      <c r="L1712" s="198"/>
      <c r="M1712" s="202"/>
      <c r="N1712" s="203"/>
      <c r="O1712" s="203"/>
      <c r="P1712" s="203"/>
      <c r="Q1712" s="203"/>
      <c r="R1712" s="203"/>
      <c r="S1712" s="203"/>
      <c r="T1712" s="204"/>
      <c r="AT1712" s="199" t="s">
        <v>532</v>
      </c>
      <c r="AU1712" s="199" t="s">
        <v>89</v>
      </c>
      <c r="AV1712" s="14" t="s">
        <v>83</v>
      </c>
      <c r="AW1712" s="14" t="s">
        <v>30</v>
      </c>
      <c r="AX1712" s="14" t="s">
        <v>76</v>
      </c>
      <c r="AY1712" s="199" t="s">
        <v>524</v>
      </c>
    </row>
    <row r="1713" spans="1:65" s="13" customFormat="1" ht="20.399999999999999">
      <c r="B1713" s="189"/>
      <c r="D1713" s="190" t="s">
        <v>532</v>
      </c>
      <c r="E1713" s="191" t="s">
        <v>1</v>
      </c>
      <c r="F1713" s="192" t="s">
        <v>4945</v>
      </c>
      <c r="H1713" s="193">
        <v>101.2</v>
      </c>
      <c r="I1713" s="194"/>
      <c r="L1713" s="189"/>
      <c r="M1713" s="195"/>
      <c r="N1713" s="196"/>
      <c r="O1713" s="196"/>
      <c r="P1713" s="196"/>
      <c r="Q1713" s="196"/>
      <c r="R1713" s="196"/>
      <c r="S1713" s="196"/>
      <c r="T1713" s="197"/>
      <c r="AT1713" s="191" t="s">
        <v>532</v>
      </c>
      <c r="AU1713" s="191" t="s">
        <v>89</v>
      </c>
      <c r="AV1713" s="13" t="s">
        <v>89</v>
      </c>
      <c r="AW1713" s="13" t="s">
        <v>30</v>
      </c>
      <c r="AX1713" s="13" t="s">
        <v>76</v>
      </c>
      <c r="AY1713" s="191" t="s">
        <v>524</v>
      </c>
    </row>
    <row r="1714" spans="1:65" s="16" customFormat="1">
      <c r="B1714" s="213"/>
      <c r="D1714" s="190" t="s">
        <v>532</v>
      </c>
      <c r="E1714" s="214" t="s">
        <v>384</v>
      </c>
      <c r="F1714" s="215" t="s">
        <v>590</v>
      </c>
      <c r="H1714" s="216">
        <v>101.2</v>
      </c>
      <c r="I1714" s="217"/>
      <c r="L1714" s="213"/>
      <c r="M1714" s="218"/>
      <c r="N1714" s="219"/>
      <c r="O1714" s="219"/>
      <c r="P1714" s="219"/>
      <c r="Q1714" s="219"/>
      <c r="R1714" s="219"/>
      <c r="S1714" s="219"/>
      <c r="T1714" s="220"/>
      <c r="AT1714" s="214" t="s">
        <v>532</v>
      </c>
      <c r="AU1714" s="214" t="s">
        <v>89</v>
      </c>
      <c r="AV1714" s="16" t="s">
        <v>530</v>
      </c>
      <c r="AW1714" s="16" t="s">
        <v>30</v>
      </c>
      <c r="AX1714" s="16" t="s">
        <v>83</v>
      </c>
      <c r="AY1714" s="214" t="s">
        <v>524</v>
      </c>
    </row>
    <row r="1715" spans="1:65" s="2" customFormat="1" ht="21.75" customHeight="1">
      <c r="A1715" s="35"/>
      <c r="B1715" s="144"/>
      <c r="C1715" s="176" t="s">
        <v>3511</v>
      </c>
      <c r="D1715" s="176" t="s">
        <v>526</v>
      </c>
      <c r="E1715" s="177" t="s">
        <v>4947</v>
      </c>
      <c r="F1715" s="178" t="s">
        <v>4948</v>
      </c>
      <c r="G1715" s="179" t="s">
        <v>529</v>
      </c>
      <c r="H1715" s="180">
        <v>2760.0630000000001</v>
      </c>
      <c r="I1715" s="181"/>
      <c r="J1715" s="180">
        <f>ROUND(I1715*H1715,3)</f>
        <v>0</v>
      </c>
      <c r="K1715" s="182"/>
      <c r="L1715" s="36"/>
      <c r="M1715" s="183" t="s">
        <v>1</v>
      </c>
      <c r="N1715" s="184" t="s">
        <v>42</v>
      </c>
      <c r="O1715" s="61"/>
      <c r="P1715" s="185">
        <f>O1715*H1715</f>
        <v>0</v>
      </c>
      <c r="Q1715" s="185">
        <v>0</v>
      </c>
      <c r="R1715" s="185">
        <f>Q1715*H1715</f>
        <v>0</v>
      </c>
      <c r="S1715" s="185">
        <v>0</v>
      </c>
      <c r="T1715" s="186">
        <f>S1715*H1715</f>
        <v>0</v>
      </c>
      <c r="U1715" s="35"/>
      <c r="V1715" s="35"/>
      <c r="W1715" s="35"/>
      <c r="X1715" s="35"/>
      <c r="Y1715" s="35"/>
      <c r="Z1715" s="35"/>
      <c r="AA1715" s="35"/>
      <c r="AB1715" s="35"/>
      <c r="AC1715" s="35"/>
      <c r="AD1715" s="35"/>
      <c r="AE1715" s="35"/>
      <c r="AR1715" s="187" t="s">
        <v>644</v>
      </c>
      <c r="AT1715" s="187" t="s">
        <v>526</v>
      </c>
      <c r="AU1715" s="187" t="s">
        <v>89</v>
      </c>
      <c r="AY1715" s="18" t="s">
        <v>524</v>
      </c>
      <c r="BE1715" s="105">
        <f>IF(N1715="základná",J1715,0)</f>
        <v>0</v>
      </c>
      <c r="BF1715" s="105">
        <f>IF(N1715="znížená",J1715,0)</f>
        <v>0</v>
      </c>
      <c r="BG1715" s="105">
        <f>IF(N1715="zákl. prenesená",J1715,0)</f>
        <v>0</v>
      </c>
      <c r="BH1715" s="105">
        <f>IF(N1715="zníž. prenesená",J1715,0)</f>
        <v>0</v>
      </c>
      <c r="BI1715" s="105">
        <f>IF(N1715="nulová",J1715,0)</f>
        <v>0</v>
      </c>
      <c r="BJ1715" s="18" t="s">
        <v>89</v>
      </c>
      <c r="BK1715" s="188">
        <f>ROUND(I1715*H1715,3)</f>
        <v>0</v>
      </c>
      <c r="BL1715" s="18" t="s">
        <v>644</v>
      </c>
      <c r="BM1715" s="187" t="s">
        <v>4949</v>
      </c>
    </row>
    <row r="1716" spans="1:65" s="14" customFormat="1">
      <c r="B1716" s="198"/>
      <c r="D1716" s="190" t="s">
        <v>532</v>
      </c>
      <c r="E1716" s="199" t="s">
        <v>1</v>
      </c>
      <c r="F1716" s="200" t="s">
        <v>2238</v>
      </c>
      <c r="H1716" s="199" t="s">
        <v>1</v>
      </c>
      <c r="I1716" s="201"/>
      <c r="L1716" s="198"/>
      <c r="M1716" s="202"/>
      <c r="N1716" s="203"/>
      <c r="O1716" s="203"/>
      <c r="P1716" s="203"/>
      <c r="Q1716" s="203"/>
      <c r="R1716" s="203"/>
      <c r="S1716" s="203"/>
      <c r="T1716" s="204"/>
      <c r="AT1716" s="199" t="s">
        <v>532</v>
      </c>
      <c r="AU1716" s="199" t="s">
        <v>89</v>
      </c>
      <c r="AV1716" s="14" t="s">
        <v>83</v>
      </c>
      <c r="AW1716" s="14" t="s">
        <v>30</v>
      </c>
      <c r="AX1716" s="14" t="s">
        <v>76</v>
      </c>
      <c r="AY1716" s="199" t="s">
        <v>524</v>
      </c>
    </row>
    <row r="1717" spans="1:65" s="13" customFormat="1">
      <c r="B1717" s="189"/>
      <c r="D1717" s="190" t="s">
        <v>532</v>
      </c>
      <c r="E1717" s="191" t="s">
        <v>1</v>
      </c>
      <c r="F1717" s="192" t="s">
        <v>4950</v>
      </c>
      <c r="H1717" s="193">
        <v>2337.5</v>
      </c>
      <c r="I1717" s="194"/>
      <c r="L1717" s="189"/>
      <c r="M1717" s="195"/>
      <c r="N1717" s="196"/>
      <c r="O1717" s="196"/>
      <c r="P1717" s="196"/>
      <c r="Q1717" s="196"/>
      <c r="R1717" s="196"/>
      <c r="S1717" s="196"/>
      <c r="T1717" s="197"/>
      <c r="AT1717" s="191" t="s">
        <v>532</v>
      </c>
      <c r="AU1717" s="191" t="s">
        <v>89</v>
      </c>
      <c r="AV1717" s="13" t="s">
        <v>89</v>
      </c>
      <c r="AW1717" s="13" t="s">
        <v>30</v>
      </c>
      <c r="AX1717" s="13" t="s">
        <v>76</v>
      </c>
      <c r="AY1717" s="191" t="s">
        <v>524</v>
      </c>
    </row>
    <row r="1718" spans="1:65" s="13" customFormat="1" ht="20.399999999999999">
      <c r="B1718" s="189"/>
      <c r="D1718" s="190" t="s">
        <v>532</v>
      </c>
      <c r="E1718" s="191" t="s">
        <v>1</v>
      </c>
      <c r="F1718" s="192" t="s">
        <v>4951</v>
      </c>
      <c r="H1718" s="193">
        <v>-38.036999999999999</v>
      </c>
      <c r="I1718" s="194"/>
      <c r="L1718" s="189"/>
      <c r="M1718" s="195"/>
      <c r="N1718" s="196"/>
      <c r="O1718" s="196"/>
      <c r="P1718" s="196"/>
      <c r="Q1718" s="196"/>
      <c r="R1718" s="196"/>
      <c r="S1718" s="196"/>
      <c r="T1718" s="197"/>
      <c r="AT1718" s="191" t="s">
        <v>532</v>
      </c>
      <c r="AU1718" s="191" t="s">
        <v>89</v>
      </c>
      <c r="AV1718" s="13" t="s">
        <v>89</v>
      </c>
      <c r="AW1718" s="13" t="s">
        <v>30</v>
      </c>
      <c r="AX1718" s="13" t="s">
        <v>76</v>
      </c>
      <c r="AY1718" s="191" t="s">
        <v>524</v>
      </c>
    </row>
    <row r="1719" spans="1:65" s="15" customFormat="1">
      <c r="B1719" s="205"/>
      <c r="D1719" s="190" t="s">
        <v>532</v>
      </c>
      <c r="E1719" s="206" t="s">
        <v>1</v>
      </c>
      <c r="F1719" s="207" t="s">
        <v>589</v>
      </c>
      <c r="H1719" s="208">
        <v>2299.4630000000002</v>
      </c>
      <c r="I1719" s="209"/>
      <c r="L1719" s="205"/>
      <c r="M1719" s="210"/>
      <c r="N1719" s="211"/>
      <c r="O1719" s="211"/>
      <c r="P1719" s="211"/>
      <c r="Q1719" s="211"/>
      <c r="R1719" s="211"/>
      <c r="S1719" s="211"/>
      <c r="T1719" s="212"/>
      <c r="AT1719" s="206" t="s">
        <v>532</v>
      </c>
      <c r="AU1719" s="206" t="s">
        <v>89</v>
      </c>
      <c r="AV1719" s="15" t="s">
        <v>537</v>
      </c>
      <c r="AW1719" s="15" t="s">
        <v>30</v>
      </c>
      <c r="AX1719" s="15" t="s">
        <v>76</v>
      </c>
      <c r="AY1719" s="206" t="s">
        <v>524</v>
      </c>
    </row>
    <row r="1720" spans="1:65" s="14" customFormat="1">
      <c r="B1720" s="198"/>
      <c r="D1720" s="190" t="s">
        <v>532</v>
      </c>
      <c r="E1720" s="199" t="s">
        <v>1</v>
      </c>
      <c r="F1720" s="200" t="s">
        <v>2240</v>
      </c>
      <c r="H1720" s="199" t="s">
        <v>1</v>
      </c>
      <c r="I1720" s="201"/>
      <c r="L1720" s="198"/>
      <c r="M1720" s="202"/>
      <c r="N1720" s="203"/>
      <c r="O1720" s="203"/>
      <c r="P1720" s="203"/>
      <c r="Q1720" s="203"/>
      <c r="R1720" s="203"/>
      <c r="S1720" s="203"/>
      <c r="T1720" s="204"/>
      <c r="AT1720" s="199" t="s">
        <v>532</v>
      </c>
      <c r="AU1720" s="199" t="s">
        <v>89</v>
      </c>
      <c r="AV1720" s="14" t="s">
        <v>83</v>
      </c>
      <c r="AW1720" s="14" t="s">
        <v>30</v>
      </c>
      <c r="AX1720" s="14" t="s">
        <v>76</v>
      </c>
      <c r="AY1720" s="199" t="s">
        <v>524</v>
      </c>
    </row>
    <row r="1721" spans="1:65" s="13" customFormat="1">
      <c r="B1721" s="189"/>
      <c r="D1721" s="190" t="s">
        <v>532</v>
      </c>
      <c r="E1721" s="191" t="s">
        <v>1</v>
      </c>
      <c r="F1721" s="192" t="s">
        <v>4952</v>
      </c>
      <c r="H1721" s="193">
        <v>460.6</v>
      </c>
      <c r="I1721" s="194"/>
      <c r="L1721" s="189"/>
      <c r="M1721" s="195"/>
      <c r="N1721" s="196"/>
      <c r="O1721" s="196"/>
      <c r="P1721" s="196"/>
      <c r="Q1721" s="196"/>
      <c r="R1721" s="196"/>
      <c r="S1721" s="196"/>
      <c r="T1721" s="197"/>
      <c r="AT1721" s="191" t="s">
        <v>532</v>
      </c>
      <c r="AU1721" s="191" t="s">
        <v>89</v>
      </c>
      <c r="AV1721" s="13" t="s">
        <v>89</v>
      </c>
      <c r="AW1721" s="13" t="s">
        <v>30</v>
      </c>
      <c r="AX1721" s="13" t="s">
        <v>76</v>
      </c>
      <c r="AY1721" s="191" t="s">
        <v>524</v>
      </c>
    </row>
    <row r="1722" spans="1:65" s="15" customFormat="1">
      <c r="B1722" s="205"/>
      <c r="D1722" s="190" t="s">
        <v>532</v>
      </c>
      <c r="E1722" s="206" t="s">
        <v>1</v>
      </c>
      <c r="F1722" s="207" t="s">
        <v>589</v>
      </c>
      <c r="H1722" s="208">
        <v>460.6</v>
      </c>
      <c r="I1722" s="209"/>
      <c r="L1722" s="205"/>
      <c r="M1722" s="210"/>
      <c r="N1722" s="211"/>
      <c r="O1722" s="211"/>
      <c r="P1722" s="211"/>
      <c r="Q1722" s="211"/>
      <c r="R1722" s="211"/>
      <c r="S1722" s="211"/>
      <c r="T1722" s="212"/>
      <c r="AT1722" s="206" t="s">
        <v>532</v>
      </c>
      <c r="AU1722" s="206" t="s">
        <v>89</v>
      </c>
      <c r="AV1722" s="15" t="s">
        <v>537</v>
      </c>
      <c r="AW1722" s="15" t="s">
        <v>30</v>
      </c>
      <c r="AX1722" s="15" t="s">
        <v>76</v>
      </c>
      <c r="AY1722" s="206" t="s">
        <v>524</v>
      </c>
    </row>
    <row r="1723" spans="1:65" s="16" customFormat="1">
      <c r="B1723" s="213"/>
      <c r="D1723" s="190" t="s">
        <v>532</v>
      </c>
      <c r="E1723" s="214" t="s">
        <v>390</v>
      </c>
      <c r="F1723" s="215" t="s">
        <v>590</v>
      </c>
      <c r="H1723" s="216">
        <v>2760.0630000000001</v>
      </c>
      <c r="I1723" s="217"/>
      <c r="L1723" s="213"/>
      <c r="M1723" s="218"/>
      <c r="N1723" s="219"/>
      <c r="O1723" s="219"/>
      <c r="P1723" s="219"/>
      <c r="Q1723" s="219"/>
      <c r="R1723" s="219"/>
      <c r="S1723" s="219"/>
      <c r="T1723" s="220"/>
      <c r="AT1723" s="214" t="s">
        <v>532</v>
      </c>
      <c r="AU1723" s="214" t="s">
        <v>89</v>
      </c>
      <c r="AV1723" s="16" t="s">
        <v>530</v>
      </c>
      <c r="AW1723" s="16" t="s">
        <v>30</v>
      </c>
      <c r="AX1723" s="16" t="s">
        <v>83</v>
      </c>
      <c r="AY1723" s="214" t="s">
        <v>524</v>
      </c>
    </row>
    <row r="1724" spans="1:65" s="2" customFormat="1" ht="21.75" customHeight="1">
      <c r="A1724" s="35"/>
      <c r="B1724" s="144"/>
      <c r="C1724" s="176" t="s">
        <v>3516</v>
      </c>
      <c r="D1724" s="176" t="s">
        <v>526</v>
      </c>
      <c r="E1724" s="177" t="s">
        <v>4954</v>
      </c>
      <c r="F1724" s="178" t="s">
        <v>4955</v>
      </c>
      <c r="G1724" s="179" t="s">
        <v>529</v>
      </c>
      <c r="H1724" s="180">
        <v>56.039000000000001</v>
      </c>
      <c r="I1724" s="181"/>
      <c r="J1724" s="180">
        <f>ROUND(I1724*H1724,3)</f>
        <v>0</v>
      </c>
      <c r="K1724" s="182"/>
      <c r="L1724" s="36"/>
      <c r="M1724" s="183" t="s">
        <v>1</v>
      </c>
      <c r="N1724" s="184" t="s">
        <v>42</v>
      </c>
      <c r="O1724" s="61"/>
      <c r="P1724" s="185">
        <f>O1724*H1724</f>
        <v>0</v>
      </c>
      <c r="Q1724" s="185">
        <v>0</v>
      </c>
      <c r="R1724" s="185">
        <f>Q1724*H1724</f>
        <v>0</v>
      </c>
      <c r="S1724" s="185">
        <v>0</v>
      </c>
      <c r="T1724" s="186">
        <f>S1724*H1724</f>
        <v>0</v>
      </c>
      <c r="U1724" s="35"/>
      <c r="V1724" s="35"/>
      <c r="W1724" s="35"/>
      <c r="X1724" s="35"/>
      <c r="Y1724" s="35"/>
      <c r="Z1724" s="35"/>
      <c r="AA1724" s="35"/>
      <c r="AB1724" s="35"/>
      <c r="AC1724" s="35"/>
      <c r="AD1724" s="35"/>
      <c r="AE1724" s="35"/>
      <c r="AR1724" s="187" t="s">
        <v>644</v>
      </c>
      <c r="AT1724" s="187" t="s">
        <v>526</v>
      </c>
      <c r="AU1724" s="187" t="s">
        <v>89</v>
      </c>
      <c r="AY1724" s="18" t="s">
        <v>524</v>
      </c>
      <c r="BE1724" s="105">
        <f>IF(N1724="základná",J1724,0)</f>
        <v>0</v>
      </c>
      <c r="BF1724" s="105">
        <f>IF(N1724="znížená",J1724,0)</f>
        <v>0</v>
      </c>
      <c r="BG1724" s="105">
        <f>IF(N1724="zákl. prenesená",J1724,0)</f>
        <v>0</v>
      </c>
      <c r="BH1724" s="105">
        <f>IF(N1724="zníž. prenesená",J1724,0)</f>
        <v>0</v>
      </c>
      <c r="BI1724" s="105">
        <f>IF(N1724="nulová",J1724,0)</f>
        <v>0</v>
      </c>
      <c r="BJ1724" s="18" t="s">
        <v>89</v>
      </c>
      <c r="BK1724" s="188">
        <f>ROUND(I1724*H1724,3)</f>
        <v>0</v>
      </c>
      <c r="BL1724" s="18" t="s">
        <v>644</v>
      </c>
      <c r="BM1724" s="187" t="s">
        <v>4956</v>
      </c>
    </row>
    <row r="1725" spans="1:65" s="14" customFormat="1">
      <c r="B1725" s="198"/>
      <c r="D1725" s="190" t="s">
        <v>532</v>
      </c>
      <c r="E1725" s="199" t="s">
        <v>1</v>
      </c>
      <c r="F1725" s="200" t="s">
        <v>2238</v>
      </c>
      <c r="H1725" s="199" t="s">
        <v>1</v>
      </c>
      <c r="I1725" s="201"/>
      <c r="L1725" s="198"/>
      <c r="M1725" s="202"/>
      <c r="N1725" s="203"/>
      <c r="O1725" s="203"/>
      <c r="P1725" s="203"/>
      <c r="Q1725" s="203"/>
      <c r="R1725" s="203"/>
      <c r="S1725" s="203"/>
      <c r="T1725" s="204"/>
      <c r="AT1725" s="199" t="s">
        <v>532</v>
      </c>
      <c r="AU1725" s="199" t="s">
        <v>89</v>
      </c>
      <c r="AV1725" s="14" t="s">
        <v>83</v>
      </c>
      <c r="AW1725" s="14" t="s">
        <v>30</v>
      </c>
      <c r="AX1725" s="14" t="s">
        <v>76</v>
      </c>
      <c r="AY1725" s="199" t="s">
        <v>524</v>
      </c>
    </row>
    <row r="1726" spans="1:65" s="14" customFormat="1">
      <c r="B1726" s="198"/>
      <c r="D1726" s="190" t="s">
        <v>532</v>
      </c>
      <c r="E1726" s="199" t="s">
        <v>1</v>
      </c>
      <c r="F1726" s="200" t="s">
        <v>1534</v>
      </c>
      <c r="H1726" s="199" t="s">
        <v>1</v>
      </c>
      <c r="I1726" s="201"/>
      <c r="L1726" s="198"/>
      <c r="M1726" s="202"/>
      <c r="N1726" s="203"/>
      <c r="O1726" s="203"/>
      <c r="P1726" s="203"/>
      <c r="Q1726" s="203"/>
      <c r="R1726" s="203"/>
      <c r="S1726" s="203"/>
      <c r="T1726" s="204"/>
      <c r="AT1726" s="199" t="s">
        <v>532</v>
      </c>
      <c r="AU1726" s="199" t="s">
        <v>89</v>
      </c>
      <c r="AV1726" s="14" t="s">
        <v>83</v>
      </c>
      <c r="AW1726" s="14" t="s">
        <v>30</v>
      </c>
      <c r="AX1726" s="14" t="s">
        <v>76</v>
      </c>
      <c r="AY1726" s="199" t="s">
        <v>524</v>
      </c>
    </row>
    <row r="1727" spans="1:65" s="13" customFormat="1">
      <c r="B1727" s="189"/>
      <c r="D1727" s="190" t="s">
        <v>532</v>
      </c>
      <c r="E1727" s="191" t="s">
        <v>1</v>
      </c>
      <c r="F1727" s="192" t="s">
        <v>4957</v>
      </c>
      <c r="H1727" s="193">
        <v>5.0720000000000001</v>
      </c>
      <c r="I1727" s="194"/>
      <c r="L1727" s="189"/>
      <c r="M1727" s="195"/>
      <c r="N1727" s="196"/>
      <c r="O1727" s="196"/>
      <c r="P1727" s="196"/>
      <c r="Q1727" s="196"/>
      <c r="R1727" s="196"/>
      <c r="S1727" s="196"/>
      <c r="T1727" s="197"/>
      <c r="AT1727" s="191" t="s">
        <v>532</v>
      </c>
      <c r="AU1727" s="191" t="s">
        <v>89</v>
      </c>
      <c r="AV1727" s="13" t="s">
        <v>89</v>
      </c>
      <c r="AW1727" s="13" t="s">
        <v>30</v>
      </c>
      <c r="AX1727" s="13" t="s">
        <v>76</v>
      </c>
      <c r="AY1727" s="191" t="s">
        <v>524</v>
      </c>
    </row>
    <row r="1728" spans="1:65" s="13" customFormat="1">
      <c r="B1728" s="189"/>
      <c r="D1728" s="190" t="s">
        <v>532</v>
      </c>
      <c r="E1728" s="191" t="s">
        <v>1</v>
      </c>
      <c r="F1728" s="192" t="s">
        <v>4932</v>
      </c>
      <c r="H1728" s="193">
        <v>17.82</v>
      </c>
      <c r="I1728" s="194"/>
      <c r="L1728" s="189"/>
      <c r="M1728" s="195"/>
      <c r="N1728" s="196"/>
      <c r="O1728" s="196"/>
      <c r="P1728" s="196"/>
      <c r="Q1728" s="196"/>
      <c r="R1728" s="196"/>
      <c r="S1728" s="196"/>
      <c r="T1728" s="197"/>
      <c r="AT1728" s="191" t="s">
        <v>532</v>
      </c>
      <c r="AU1728" s="191" t="s">
        <v>89</v>
      </c>
      <c r="AV1728" s="13" t="s">
        <v>89</v>
      </c>
      <c r="AW1728" s="13" t="s">
        <v>30</v>
      </c>
      <c r="AX1728" s="13" t="s">
        <v>76</v>
      </c>
      <c r="AY1728" s="191" t="s">
        <v>524</v>
      </c>
    </row>
    <row r="1729" spans="1:65" s="14" customFormat="1">
      <c r="B1729" s="198"/>
      <c r="D1729" s="190" t="s">
        <v>532</v>
      </c>
      <c r="E1729" s="199" t="s">
        <v>1</v>
      </c>
      <c r="F1729" s="200" t="s">
        <v>1536</v>
      </c>
      <c r="H1729" s="199" t="s">
        <v>1</v>
      </c>
      <c r="I1729" s="201"/>
      <c r="L1729" s="198"/>
      <c r="M1729" s="202"/>
      <c r="N1729" s="203"/>
      <c r="O1729" s="203"/>
      <c r="P1729" s="203"/>
      <c r="Q1729" s="203"/>
      <c r="R1729" s="203"/>
      <c r="S1729" s="203"/>
      <c r="T1729" s="204"/>
      <c r="AT1729" s="199" t="s">
        <v>532</v>
      </c>
      <c r="AU1729" s="199" t="s">
        <v>89</v>
      </c>
      <c r="AV1729" s="14" t="s">
        <v>83</v>
      </c>
      <c r="AW1729" s="14" t="s">
        <v>30</v>
      </c>
      <c r="AX1729" s="14" t="s">
        <v>76</v>
      </c>
      <c r="AY1729" s="199" t="s">
        <v>524</v>
      </c>
    </row>
    <row r="1730" spans="1:65" s="13" customFormat="1">
      <c r="B1730" s="189"/>
      <c r="D1730" s="190" t="s">
        <v>532</v>
      </c>
      <c r="E1730" s="191" t="s">
        <v>1</v>
      </c>
      <c r="F1730" s="192" t="s">
        <v>4958</v>
      </c>
      <c r="H1730" s="193">
        <v>5.1029999999999998</v>
      </c>
      <c r="I1730" s="194"/>
      <c r="L1730" s="189"/>
      <c r="M1730" s="195"/>
      <c r="N1730" s="196"/>
      <c r="O1730" s="196"/>
      <c r="P1730" s="196"/>
      <c r="Q1730" s="196"/>
      <c r="R1730" s="196"/>
      <c r="S1730" s="196"/>
      <c r="T1730" s="197"/>
      <c r="AT1730" s="191" t="s">
        <v>532</v>
      </c>
      <c r="AU1730" s="191" t="s">
        <v>89</v>
      </c>
      <c r="AV1730" s="13" t="s">
        <v>89</v>
      </c>
      <c r="AW1730" s="13" t="s">
        <v>30</v>
      </c>
      <c r="AX1730" s="13" t="s">
        <v>76</v>
      </c>
      <c r="AY1730" s="191" t="s">
        <v>524</v>
      </c>
    </row>
    <row r="1731" spans="1:65" s="14" customFormat="1">
      <c r="B1731" s="198"/>
      <c r="D1731" s="190" t="s">
        <v>532</v>
      </c>
      <c r="E1731" s="199" t="s">
        <v>1</v>
      </c>
      <c r="F1731" s="200" t="s">
        <v>1553</v>
      </c>
      <c r="H1731" s="199" t="s">
        <v>1</v>
      </c>
      <c r="I1731" s="201"/>
      <c r="L1731" s="198"/>
      <c r="M1731" s="202"/>
      <c r="N1731" s="203"/>
      <c r="O1731" s="203"/>
      <c r="P1731" s="203"/>
      <c r="Q1731" s="203"/>
      <c r="R1731" s="203"/>
      <c r="S1731" s="203"/>
      <c r="T1731" s="204"/>
      <c r="AT1731" s="199" t="s">
        <v>532</v>
      </c>
      <c r="AU1731" s="199" t="s">
        <v>89</v>
      </c>
      <c r="AV1731" s="14" t="s">
        <v>83</v>
      </c>
      <c r="AW1731" s="14" t="s">
        <v>30</v>
      </c>
      <c r="AX1731" s="14" t="s">
        <v>76</v>
      </c>
      <c r="AY1731" s="199" t="s">
        <v>524</v>
      </c>
    </row>
    <row r="1732" spans="1:65" s="13" customFormat="1">
      <c r="B1732" s="189"/>
      <c r="D1732" s="190" t="s">
        <v>532</v>
      </c>
      <c r="E1732" s="191" t="s">
        <v>1</v>
      </c>
      <c r="F1732" s="192" t="s">
        <v>4959</v>
      </c>
      <c r="H1732" s="193">
        <v>4.9690000000000003</v>
      </c>
      <c r="I1732" s="194"/>
      <c r="L1732" s="189"/>
      <c r="M1732" s="195"/>
      <c r="N1732" s="196"/>
      <c r="O1732" s="196"/>
      <c r="P1732" s="196"/>
      <c r="Q1732" s="196"/>
      <c r="R1732" s="196"/>
      <c r="S1732" s="196"/>
      <c r="T1732" s="197"/>
      <c r="AT1732" s="191" t="s">
        <v>532</v>
      </c>
      <c r="AU1732" s="191" t="s">
        <v>89</v>
      </c>
      <c r="AV1732" s="13" t="s">
        <v>89</v>
      </c>
      <c r="AW1732" s="13" t="s">
        <v>30</v>
      </c>
      <c r="AX1732" s="13" t="s">
        <v>76</v>
      </c>
      <c r="AY1732" s="191" t="s">
        <v>524</v>
      </c>
    </row>
    <row r="1733" spans="1:65" s="13" customFormat="1">
      <c r="B1733" s="189"/>
      <c r="D1733" s="190" t="s">
        <v>532</v>
      </c>
      <c r="E1733" s="191" t="s">
        <v>1</v>
      </c>
      <c r="F1733" s="192" t="s">
        <v>4932</v>
      </c>
      <c r="H1733" s="193">
        <v>17.82</v>
      </c>
      <c r="I1733" s="194"/>
      <c r="L1733" s="189"/>
      <c r="M1733" s="195"/>
      <c r="N1733" s="196"/>
      <c r="O1733" s="196"/>
      <c r="P1733" s="196"/>
      <c r="Q1733" s="196"/>
      <c r="R1733" s="196"/>
      <c r="S1733" s="196"/>
      <c r="T1733" s="197"/>
      <c r="AT1733" s="191" t="s">
        <v>532</v>
      </c>
      <c r="AU1733" s="191" t="s">
        <v>89</v>
      </c>
      <c r="AV1733" s="13" t="s">
        <v>89</v>
      </c>
      <c r="AW1733" s="13" t="s">
        <v>30</v>
      </c>
      <c r="AX1733" s="13" t="s">
        <v>76</v>
      </c>
      <c r="AY1733" s="191" t="s">
        <v>524</v>
      </c>
    </row>
    <row r="1734" spans="1:65" s="13" customFormat="1">
      <c r="B1734" s="189"/>
      <c r="D1734" s="190" t="s">
        <v>532</v>
      </c>
      <c r="E1734" s="191" t="s">
        <v>1</v>
      </c>
      <c r="F1734" s="192" t="s">
        <v>4960</v>
      </c>
      <c r="H1734" s="193">
        <v>5.2549999999999999</v>
      </c>
      <c r="I1734" s="194"/>
      <c r="L1734" s="189"/>
      <c r="M1734" s="195"/>
      <c r="N1734" s="196"/>
      <c r="O1734" s="196"/>
      <c r="P1734" s="196"/>
      <c r="Q1734" s="196"/>
      <c r="R1734" s="196"/>
      <c r="S1734" s="196"/>
      <c r="T1734" s="197"/>
      <c r="AT1734" s="191" t="s">
        <v>532</v>
      </c>
      <c r="AU1734" s="191" t="s">
        <v>89</v>
      </c>
      <c r="AV1734" s="13" t="s">
        <v>89</v>
      </c>
      <c r="AW1734" s="13" t="s">
        <v>30</v>
      </c>
      <c r="AX1734" s="13" t="s">
        <v>76</v>
      </c>
      <c r="AY1734" s="191" t="s">
        <v>524</v>
      </c>
    </row>
    <row r="1735" spans="1:65" s="15" customFormat="1">
      <c r="B1735" s="205"/>
      <c r="D1735" s="190" t="s">
        <v>532</v>
      </c>
      <c r="E1735" s="206" t="s">
        <v>1</v>
      </c>
      <c r="F1735" s="207" t="s">
        <v>589</v>
      </c>
      <c r="H1735" s="208">
        <v>56.039000000000001</v>
      </c>
      <c r="I1735" s="209"/>
      <c r="L1735" s="205"/>
      <c r="M1735" s="210"/>
      <c r="N1735" s="211"/>
      <c r="O1735" s="211"/>
      <c r="P1735" s="211"/>
      <c r="Q1735" s="211"/>
      <c r="R1735" s="211"/>
      <c r="S1735" s="211"/>
      <c r="T1735" s="212"/>
      <c r="AT1735" s="206" t="s">
        <v>532</v>
      </c>
      <c r="AU1735" s="206" t="s">
        <v>89</v>
      </c>
      <c r="AV1735" s="15" t="s">
        <v>537</v>
      </c>
      <c r="AW1735" s="15" t="s">
        <v>30</v>
      </c>
      <c r="AX1735" s="15" t="s">
        <v>76</v>
      </c>
      <c r="AY1735" s="206" t="s">
        <v>524</v>
      </c>
    </row>
    <row r="1736" spans="1:65" s="16" customFormat="1">
      <c r="B1736" s="213"/>
      <c r="D1736" s="190" t="s">
        <v>532</v>
      </c>
      <c r="E1736" s="214" t="s">
        <v>393</v>
      </c>
      <c r="F1736" s="215" t="s">
        <v>590</v>
      </c>
      <c r="H1736" s="216">
        <v>56.039000000000001</v>
      </c>
      <c r="I1736" s="217"/>
      <c r="L1736" s="213"/>
      <c r="M1736" s="218"/>
      <c r="N1736" s="219"/>
      <c r="O1736" s="219"/>
      <c r="P1736" s="219"/>
      <c r="Q1736" s="219"/>
      <c r="R1736" s="219"/>
      <c r="S1736" s="219"/>
      <c r="T1736" s="220"/>
      <c r="AT1736" s="214" t="s">
        <v>532</v>
      </c>
      <c r="AU1736" s="214" t="s">
        <v>89</v>
      </c>
      <c r="AV1736" s="16" t="s">
        <v>530</v>
      </c>
      <c r="AW1736" s="16" t="s">
        <v>30</v>
      </c>
      <c r="AX1736" s="16" t="s">
        <v>83</v>
      </c>
      <c r="AY1736" s="214" t="s">
        <v>524</v>
      </c>
    </row>
    <row r="1737" spans="1:65" s="2" customFormat="1" ht="21.75" customHeight="1">
      <c r="A1737" s="35"/>
      <c r="B1737" s="144"/>
      <c r="C1737" s="176" t="s">
        <v>3521</v>
      </c>
      <c r="D1737" s="176" t="s">
        <v>526</v>
      </c>
      <c r="E1737" s="177" t="s">
        <v>4962</v>
      </c>
      <c r="F1737" s="178" t="s">
        <v>4963</v>
      </c>
      <c r="G1737" s="179" t="s">
        <v>529</v>
      </c>
      <c r="H1737" s="180">
        <v>18.399999999999999</v>
      </c>
      <c r="I1737" s="181"/>
      <c r="J1737" s="180">
        <f>ROUND(I1737*H1737,3)</f>
        <v>0</v>
      </c>
      <c r="K1737" s="182"/>
      <c r="L1737" s="36"/>
      <c r="M1737" s="183" t="s">
        <v>1</v>
      </c>
      <c r="N1737" s="184" t="s">
        <v>42</v>
      </c>
      <c r="O1737" s="61"/>
      <c r="P1737" s="185">
        <f>O1737*H1737</f>
        <v>0</v>
      </c>
      <c r="Q1737" s="185">
        <v>0</v>
      </c>
      <c r="R1737" s="185">
        <f>Q1737*H1737</f>
        <v>0</v>
      </c>
      <c r="S1737" s="185">
        <v>0</v>
      </c>
      <c r="T1737" s="186">
        <f>S1737*H1737</f>
        <v>0</v>
      </c>
      <c r="U1737" s="35"/>
      <c r="V1737" s="35"/>
      <c r="W1737" s="35"/>
      <c r="X1737" s="35"/>
      <c r="Y1737" s="35"/>
      <c r="Z1737" s="35"/>
      <c r="AA1737" s="35"/>
      <c r="AB1737" s="35"/>
      <c r="AC1737" s="35"/>
      <c r="AD1737" s="35"/>
      <c r="AE1737" s="35"/>
      <c r="AR1737" s="187" t="s">
        <v>644</v>
      </c>
      <c r="AT1737" s="187" t="s">
        <v>526</v>
      </c>
      <c r="AU1737" s="187" t="s">
        <v>89</v>
      </c>
      <c r="AY1737" s="18" t="s">
        <v>524</v>
      </c>
      <c r="BE1737" s="105">
        <f>IF(N1737="základná",J1737,0)</f>
        <v>0</v>
      </c>
      <c r="BF1737" s="105">
        <f>IF(N1737="znížená",J1737,0)</f>
        <v>0</v>
      </c>
      <c r="BG1737" s="105">
        <f>IF(N1737="zákl. prenesená",J1737,0)</f>
        <v>0</v>
      </c>
      <c r="BH1737" s="105">
        <f>IF(N1737="zníž. prenesená",J1737,0)</f>
        <v>0</v>
      </c>
      <c r="BI1737" s="105">
        <f>IF(N1737="nulová",J1737,0)</f>
        <v>0</v>
      </c>
      <c r="BJ1737" s="18" t="s">
        <v>89</v>
      </c>
      <c r="BK1737" s="188">
        <f>ROUND(I1737*H1737,3)</f>
        <v>0</v>
      </c>
      <c r="BL1737" s="18" t="s">
        <v>644</v>
      </c>
      <c r="BM1737" s="187" t="s">
        <v>4964</v>
      </c>
    </row>
    <row r="1738" spans="1:65" s="14" customFormat="1">
      <c r="B1738" s="198"/>
      <c r="D1738" s="190" t="s">
        <v>532</v>
      </c>
      <c r="E1738" s="199" t="s">
        <v>1</v>
      </c>
      <c r="F1738" s="200" t="s">
        <v>2238</v>
      </c>
      <c r="H1738" s="199" t="s">
        <v>1</v>
      </c>
      <c r="I1738" s="201"/>
      <c r="L1738" s="198"/>
      <c r="M1738" s="202"/>
      <c r="N1738" s="203"/>
      <c r="O1738" s="203"/>
      <c r="P1738" s="203"/>
      <c r="Q1738" s="203"/>
      <c r="R1738" s="203"/>
      <c r="S1738" s="203"/>
      <c r="T1738" s="204"/>
      <c r="AT1738" s="199" t="s">
        <v>532</v>
      </c>
      <c r="AU1738" s="199" t="s">
        <v>89</v>
      </c>
      <c r="AV1738" s="14" t="s">
        <v>83</v>
      </c>
      <c r="AW1738" s="14" t="s">
        <v>30</v>
      </c>
      <c r="AX1738" s="14" t="s">
        <v>76</v>
      </c>
      <c r="AY1738" s="199" t="s">
        <v>524</v>
      </c>
    </row>
    <row r="1739" spans="1:65" s="13" customFormat="1">
      <c r="B1739" s="189"/>
      <c r="D1739" s="190" t="s">
        <v>532</v>
      </c>
      <c r="E1739" s="191" t="s">
        <v>1</v>
      </c>
      <c r="F1739" s="192" t="s">
        <v>404</v>
      </c>
      <c r="H1739" s="193">
        <v>18.399999999999999</v>
      </c>
      <c r="I1739" s="194"/>
      <c r="L1739" s="189"/>
      <c r="M1739" s="195"/>
      <c r="N1739" s="196"/>
      <c r="O1739" s="196"/>
      <c r="P1739" s="196"/>
      <c r="Q1739" s="196"/>
      <c r="R1739" s="196"/>
      <c r="S1739" s="196"/>
      <c r="T1739" s="197"/>
      <c r="AT1739" s="191" t="s">
        <v>532</v>
      </c>
      <c r="AU1739" s="191" t="s">
        <v>89</v>
      </c>
      <c r="AV1739" s="13" t="s">
        <v>89</v>
      </c>
      <c r="AW1739" s="13" t="s">
        <v>30</v>
      </c>
      <c r="AX1739" s="13" t="s">
        <v>76</v>
      </c>
      <c r="AY1739" s="191" t="s">
        <v>524</v>
      </c>
    </row>
    <row r="1740" spans="1:65" s="15" customFormat="1">
      <c r="B1740" s="205"/>
      <c r="D1740" s="190" t="s">
        <v>532</v>
      </c>
      <c r="E1740" s="206" t="s">
        <v>1</v>
      </c>
      <c r="F1740" s="207" t="s">
        <v>589</v>
      </c>
      <c r="H1740" s="208">
        <v>18.399999999999999</v>
      </c>
      <c r="I1740" s="209"/>
      <c r="L1740" s="205"/>
      <c r="M1740" s="210"/>
      <c r="N1740" s="211"/>
      <c r="O1740" s="211"/>
      <c r="P1740" s="211"/>
      <c r="Q1740" s="211"/>
      <c r="R1740" s="211"/>
      <c r="S1740" s="211"/>
      <c r="T1740" s="212"/>
      <c r="AT1740" s="206" t="s">
        <v>532</v>
      </c>
      <c r="AU1740" s="206" t="s">
        <v>89</v>
      </c>
      <c r="AV1740" s="15" t="s">
        <v>537</v>
      </c>
      <c r="AW1740" s="15" t="s">
        <v>30</v>
      </c>
      <c r="AX1740" s="15" t="s">
        <v>76</v>
      </c>
      <c r="AY1740" s="206" t="s">
        <v>524</v>
      </c>
    </row>
    <row r="1741" spans="1:65" s="16" customFormat="1">
      <c r="B1741" s="213"/>
      <c r="D1741" s="190" t="s">
        <v>532</v>
      </c>
      <c r="E1741" s="214" t="s">
        <v>402</v>
      </c>
      <c r="F1741" s="215" t="s">
        <v>590</v>
      </c>
      <c r="H1741" s="216">
        <v>18.399999999999999</v>
      </c>
      <c r="I1741" s="217"/>
      <c r="L1741" s="213"/>
      <c r="M1741" s="218"/>
      <c r="N1741" s="219"/>
      <c r="O1741" s="219"/>
      <c r="P1741" s="219"/>
      <c r="Q1741" s="219"/>
      <c r="R1741" s="219"/>
      <c r="S1741" s="219"/>
      <c r="T1741" s="220"/>
      <c r="AT1741" s="214" t="s">
        <v>532</v>
      </c>
      <c r="AU1741" s="214" t="s">
        <v>89</v>
      </c>
      <c r="AV1741" s="16" t="s">
        <v>530</v>
      </c>
      <c r="AW1741" s="16" t="s">
        <v>30</v>
      </c>
      <c r="AX1741" s="16" t="s">
        <v>83</v>
      </c>
      <c r="AY1741" s="214" t="s">
        <v>524</v>
      </c>
    </row>
    <row r="1742" spans="1:65" s="2" customFormat="1" ht="21.75" customHeight="1">
      <c r="A1742" s="35"/>
      <c r="B1742" s="144"/>
      <c r="C1742" s="176" t="s">
        <v>3526</v>
      </c>
      <c r="D1742" s="176" t="s">
        <v>526</v>
      </c>
      <c r="E1742" s="177" t="s">
        <v>4966</v>
      </c>
      <c r="F1742" s="178" t="s">
        <v>4967</v>
      </c>
      <c r="G1742" s="179" t="s">
        <v>529</v>
      </c>
      <c r="H1742" s="180">
        <v>24</v>
      </c>
      <c r="I1742" s="181"/>
      <c r="J1742" s="180">
        <f>ROUND(I1742*H1742,3)</f>
        <v>0</v>
      </c>
      <c r="K1742" s="182"/>
      <c r="L1742" s="36"/>
      <c r="M1742" s="183" t="s">
        <v>1</v>
      </c>
      <c r="N1742" s="184" t="s">
        <v>42</v>
      </c>
      <c r="O1742" s="61"/>
      <c r="P1742" s="185">
        <f>O1742*H1742</f>
        <v>0</v>
      </c>
      <c r="Q1742" s="185">
        <v>0</v>
      </c>
      <c r="R1742" s="185">
        <f>Q1742*H1742</f>
        <v>0</v>
      </c>
      <c r="S1742" s="185">
        <v>0</v>
      </c>
      <c r="T1742" s="186">
        <f>S1742*H1742</f>
        <v>0</v>
      </c>
      <c r="U1742" s="35"/>
      <c r="V1742" s="35"/>
      <c r="W1742" s="35"/>
      <c r="X1742" s="35"/>
      <c r="Y1742" s="35"/>
      <c r="Z1742" s="35"/>
      <c r="AA1742" s="35"/>
      <c r="AB1742" s="35"/>
      <c r="AC1742" s="35"/>
      <c r="AD1742" s="35"/>
      <c r="AE1742" s="35"/>
      <c r="AR1742" s="187" t="s">
        <v>644</v>
      </c>
      <c r="AT1742" s="187" t="s">
        <v>526</v>
      </c>
      <c r="AU1742" s="187" t="s">
        <v>89</v>
      </c>
      <c r="AY1742" s="18" t="s">
        <v>524</v>
      </c>
      <c r="BE1742" s="105">
        <f>IF(N1742="základná",J1742,0)</f>
        <v>0</v>
      </c>
      <c r="BF1742" s="105">
        <f>IF(N1742="znížená",J1742,0)</f>
        <v>0</v>
      </c>
      <c r="BG1742" s="105">
        <f>IF(N1742="zákl. prenesená",J1742,0)</f>
        <v>0</v>
      </c>
      <c r="BH1742" s="105">
        <f>IF(N1742="zníž. prenesená",J1742,0)</f>
        <v>0</v>
      </c>
      <c r="BI1742" s="105">
        <f>IF(N1742="nulová",J1742,0)</f>
        <v>0</v>
      </c>
      <c r="BJ1742" s="18" t="s">
        <v>89</v>
      </c>
      <c r="BK1742" s="188">
        <f>ROUND(I1742*H1742,3)</f>
        <v>0</v>
      </c>
      <c r="BL1742" s="18" t="s">
        <v>644</v>
      </c>
      <c r="BM1742" s="187" t="s">
        <v>4968</v>
      </c>
    </row>
    <row r="1743" spans="1:65" s="14" customFormat="1">
      <c r="B1743" s="198"/>
      <c r="D1743" s="190" t="s">
        <v>532</v>
      </c>
      <c r="E1743" s="199" t="s">
        <v>1</v>
      </c>
      <c r="F1743" s="200" t="s">
        <v>2240</v>
      </c>
      <c r="H1743" s="199" t="s">
        <v>1</v>
      </c>
      <c r="I1743" s="201"/>
      <c r="L1743" s="198"/>
      <c r="M1743" s="202"/>
      <c r="N1743" s="203"/>
      <c r="O1743" s="203"/>
      <c r="P1743" s="203"/>
      <c r="Q1743" s="203"/>
      <c r="R1743" s="203"/>
      <c r="S1743" s="203"/>
      <c r="T1743" s="204"/>
      <c r="AT1743" s="199" t="s">
        <v>532</v>
      </c>
      <c r="AU1743" s="199" t="s">
        <v>89</v>
      </c>
      <c r="AV1743" s="14" t="s">
        <v>83</v>
      </c>
      <c r="AW1743" s="14" t="s">
        <v>30</v>
      </c>
      <c r="AX1743" s="14" t="s">
        <v>76</v>
      </c>
      <c r="AY1743" s="199" t="s">
        <v>524</v>
      </c>
    </row>
    <row r="1744" spans="1:65" s="14" customFormat="1">
      <c r="B1744" s="198"/>
      <c r="D1744" s="190" t="s">
        <v>532</v>
      </c>
      <c r="E1744" s="199" t="s">
        <v>1</v>
      </c>
      <c r="F1744" s="200" t="s">
        <v>1162</v>
      </c>
      <c r="H1744" s="199" t="s">
        <v>1</v>
      </c>
      <c r="I1744" s="201"/>
      <c r="L1744" s="198"/>
      <c r="M1744" s="202"/>
      <c r="N1744" s="203"/>
      <c r="O1744" s="203"/>
      <c r="P1744" s="203"/>
      <c r="Q1744" s="203"/>
      <c r="R1744" s="203"/>
      <c r="S1744" s="203"/>
      <c r="T1744" s="204"/>
      <c r="AT1744" s="199" t="s">
        <v>532</v>
      </c>
      <c r="AU1744" s="199" t="s">
        <v>89</v>
      </c>
      <c r="AV1744" s="14" t="s">
        <v>83</v>
      </c>
      <c r="AW1744" s="14" t="s">
        <v>30</v>
      </c>
      <c r="AX1744" s="14" t="s">
        <v>76</v>
      </c>
      <c r="AY1744" s="199" t="s">
        <v>524</v>
      </c>
    </row>
    <row r="1745" spans="1:65" s="13" customFormat="1">
      <c r="B1745" s="189"/>
      <c r="D1745" s="190" t="s">
        <v>532</v>
      </c>
      <c r="E1745" s="191" t="s">
        <v>1</v>
      </c>
      <c r="F1745" s="192" t="s">
        <v>4969</v>
      </c>
      <c r="H1745" s="193">
        <v>24</v>
      </c>
      <c r="I1745" s="194"/>
      <c r="L1745" s="189"/>
      <c r="M1745" s="195"/>
      <c r="N1745" s="196"/>
      <c r="O1745" s="196"/>
      <c r="P1745" s="196"/>
      <c r="Q1745" s="196"/>
      <c r="R1745" s="196"/>
      <c r="S1745" s="196"/>
      <c r="T1745" s="197"/>
      <c r="AT1745" s="191" t="s">
        <v>532</v>
      </c>
      <c r="AU1745" s="191" t="s">
        <v>89</v>
      </c>
      <c r="AV1745" s="13" t="s">
        <v>89</v>
      </c>
      <c r="AW1745" s="13" t="s">
        <v>30</v>
      </c>
      <c r="AX1745" s="13" t="s">
        <v>76</v>
      </c>
      <c r="AY1745" s="191" t="s">
        <v>524</v>
      </c>
    </row>
    <row r="1746" spans="1:65" s="15" customFormat="1">
      <c r="B1746" s="205"/>
      <c r="D1746" s="190" t="s">
        <v>532</v>
      </c>
      <c r="E1746" s="206" t="s">
        <v>1</v>
      </c>
      <c r="F1746" s="207" t="s">
        <v>589</v>
      </c>
      <c r="H1746" s="208">
        <v>24</v>
      </c>
      <c r="I1746" s="209"/>
      <c r="L1746" s="205"/>
      <c r="M1746" s="210"/>
      <c r="N1746" s="211"/>
      <c r="O1746" s="211"/>
      <c r="P1746" s="211"/>
      <c r="Q1746" s="211"/>
      <c r="R1746" s="211"/>
      <c r="S1746" s="211"/>
      <c r="T1746" s="212"/>
      <c r="AT1746" s="206" t="s">
        <v>532</v>
      </c>
      <c r="AU1746" s="206" t="s">
        <v>89</v>
      </c>
      <c r="AV1746" s="15" t="s">
        <v>537</v>
      </c>
      <c r="AW1746" s="15" t="s">
        <v>30</v>
      </c>
      <c r="AX1746" s="15" t="s">
        <v>76</v>
      </c>
      <c r="AY1746" s="206" t="s">
        <v>524</v>
      </c>
    </row>
    <row r="1747" spans="1:65" s="16" customFormat="1">
      <c r="B1747" s="213"/>
      <c r="D1747" s="190" t="s">
        <v>532</v>
      </c>
      <c r="E1747" s="214" t="s">
        <v>406</v>
      </c>
      <c r="F1747" s="215" t="s">
        <v>590</v>
      </c>
      <c r="H1747" s="216">
        <v>24</v>
      </c>
      <c r="I1747" s="217"/>
      <c r="L1747" s="213"/>
      <c r="M1747" s="218"/>
      <c r="N1747" s="219"/>
      <c r="O1747" s="219"/>
      <c r="P1747" s="219"/>
      <c r="Q1747" s="219"/>
      <c r="R1747" s="219"/>
      <c r="S1747" s="219"/>
      <c r="T1747" s="220"/>
      <c r="AT1747" s="214" t="s">
        <v>532</v>
      </c>
      <c r="AU1747" s="214" t="s">
        <v>89</v>
      </c>
      <c r="AV1747" s="16" t="s">
        <v>530</v>
      </c>
      <c r="AW1747" s="16" t="s">
        <v>30</v>
      </c>
      <c r="AX1747" s="16" t="s">
        <v>83</v>
      </c>
      <c r="AY1747" s="214" t="s">
        <v>524</v>
      </c>
    </row>
    <row r="1748" spans="1:65" s="2" customFormat="1" ht="21.75" customHeight="1">
      <c r="A1748" s="35"/>
      <c r="B1748" s="144"/>
      <c r="C1748" s="176" t="s">
        <v>3531</v>
      </c>
      <c r="D1748" s="176" t="s">
        <v>526</v>
      </c>
      <c r="E1748" s="177" t="s">
        <v>4971</v>
      </c>
      <c r="F1748" s="178" t="s">
        <v>376</v>
      </c>
      <c r="G1748" s="179" t="s">
        <v>529</v>
      </c>
      <c r="H1748" s="180">
        <v>39.9</v>
      </c>
      <c r="I1748" s="181"/>
      <c r="J1748" s="180">
        <f>ROUND(I1748*H1748,3)</f>
        <v>0</v>
      </c>
      <c r="K1748" s="182"/>
      <c r="L1748" s="36"/>
      <c r="M1748" s="183" t="s">
        <v>1</v>
      </c>
      <c r="N1748" s="184" t="s">
        <v>42</v>
      </c>
      <c r="O1748" s="61"/>
      <c r="P1748" s="185">
        <f>O1748*H1748</f>
        <v>0</v>
      </c>
      <c r="Q1748" s="185">
        <v>0</v>
      </c>
      <c r="R1748" s="185">
        <f>Q1748*H1748</f>
        <v>0</v>
      </c>
      <c r="S1748" s="185">
        <v>0</v>
      </c>
      <c r="T1748" s="186">
        <f>S1748*H1748</f>
        <v>0</v>
      </c>
      <c r="U1748" s="35"/>
      <c r="V1748" s="35"/>
      <c r="W1748" s="35"/>
      <c r="X1748" s="35"/>
      <c r="Y1748" s="35"/>
      <c r="Z1748" s="35"/>
      <c r="AA1748" s="35"/>
      <c r="AB1748" s="35"/>
      <c r="AC1748" s="35"/>
      <c r="AD1748" s="35"/>
      <c r="AE1748" s="35"/>
      <c r="AR1748" s="187" t="s">
        <v>644</v>
      </c>
      <c r="AT1748" s="187" t="s">
        <v>526</v>
      </c>
      <c r="AU1748" s="187" t="s">
        <v>89</v>
      </c>
      <c r="AY1748" s="18" t="s">
        <v>524</v>
      </c>
      <c r="BE1748" s="105">
        <f>IF(N1748="základná",J1748,0)</f>
        <v>0</v>
      </c>
      <c r="BF1748" s="105">
        <f>IF(N1748="znížená",J1748,0)</f>
        <v>0</v>
      </c>
      <c r="BG1748" s="105">
        <f>IF(N1748="zákl. prenesená",J1748,0)</f>
        <v>0</v>
      </c>
      <c r="BH1748" s="105">
        <f>IF(N1748="zníž. prenesená",J1748,0)</f>
        <v>0</v>
      </c>
      <c r="BI1748" s="105">
        <f>IF(N1748="nulová",J1748,0)</f>
        <v>0</v>
      </c>
      <c r="BJ1748" s="18" t="s">
        <v>89</v>
      </c>
      <c r="BK1748" s="188">
        <f>ROUND(I1748*H1748,3)</f>
        <v>0</v>
      </c>
      <c r="BL1748" s="18" t="s">
        <v>644</v>
      </c>
      <c r="BM1748" s="187" t="s">
        <v>4972</v>
      </c>
    </row>
    <row r="1749" spans="1:65" s="14" customFormat="1">
      <c r="B1749" s="198"/>
      <c r="D1749" s="190" t="s">
        <v>532</v>
      </c>
      <c r="E1749" s="199" t="s">
        <v>1</v>
      </c>
      <c r="F1749" s="200" t="s">
        <v>577</v>
      </c>
      <c r="H1749" s="199" t="s">
        <v>1</v>
      </c>
      <c r="I1749" s="201"/>
      <c r="L1749" s="198"/>
      <c r="M1749" s="202"/>
      <c r="N1749" s="203"/>
      <c r="O1749" s="203"/>
      <c r="P1749" s="203"/>
      <c r="Q1749" s="203"/>
      <c r="R1749" s="203"/>
      <c r="S1749" s="203"/>
      <c r="T1749" s="204"/>
      <c r="AT1749" s="199" t="s">
        <v>532</v>
      </c>
      <c r="AU1749" s="199" t="s">
        <v>89</v>
      </c>
      <c r="AV1749" s="14" t="s">
        <v>83</v>
      </c>
      <c r="AW1749" s="14" t="s">
        <v>30</v>
      </c>
      <c r="AX1749" s="14" t="s">
        <v>76</v>
      </c>
      <c r="AY1749" s="199" t="s">
        <v>524</v>
      </c>
    </row>
    <row r="1750" spans="1:65" s="14" customFormat="1">
      <c r="B1750" s="198"/>
      <c r="D1750" s="190" t="s">
        <v>532</v>
      </c>
      <c r="E1750" s="199" t="s">
        <v>1</v>
      </c>
      <c r="F1750" s="200" t="s">
        <v>4973</v>
      </c>
      <c r="H1750" s="199" t="s">
        <v>1</v>
      </c>
      <c r="I1750" s="201"/>
      <c r="L1750" s="198"/>
      <c r="M1750" s="202"/>
      <c r="N1750" s="203"/>
      <c r="O1750" s="203"/>
      <c r="P1750" s="203"/>
      <c r="Q1750" s="203"/>
      <c r="R1750" s="203"/>
      <c r="S1750" s="203"/>
      <c r="T1750" s="204"/>
      <c r="AT1750" s="199" t="s">
        <v>532</v>
      </c>
      <c r="AU1750" s="199" t="s">
        <v>89</v>
      </c>
      <c r="AV1750" s="14" t="s">
        <v>83</v>
      </c>
      <c r="AW1750" s="14" t="s">
        <v>30</v>
      </c>
      <c r="AX1750" s="14" t="s">
        <v>76</v>
      </c>
      <c r="AY1750" s="199" t="s">
        <v>524</v>
      </c>
    </row>
    <row r="1751" spans="1:65" s="13" customFormat="1">
      <c r="B1751" s="189"/>
      <c r="D1751" s="190" t="s">
        <v>532</v>
      </c>
      <c r="E1751" s="191" t="s">
        <v>1</v>
      </c>
      <c r="F1751" s="192" t="s">
        <v>4974</v>
      </c>
      <c r="H1751" s="193">
        <v>39.9</v>
      </c>
      <c r="I1751" s="194"/>
      <c r="L1751" s="189"/>
      <c r="M1751" s="195"/>
      <c r="N1751" s="196"/>
      <c r="O1751" s="196"/>
      <c r="P1751" s="196"/>
      <c r="Q1751" s="196"/>
      <c r="R1751" s="196"/>
      <c r="S1751" s="196"/>
      <c r="T1751" s="197"/>
      <c r="AT1751" s="191" t="s">
        <v>532</v>
      </c>
      <c r="AU1751" s="191" t="s">
        <v>89</v>
      </c>
      <c r="AV1751" s="13" t="s">
        <v>89</v>
      </c>
      <c r="AW1751" s="13" t="s">
        <v>30</v>
      </c>
      <c r="AX1751" s="13" t="s">
        <v>76</v>
      </c>
      <c r="AY1751" s="191" t="s">
        <v>524</v>
      </c>
    </row>
    <row r="1752" spans="1:65" s="16" customFormat="1">
      <c r="B1752" s="213"/>
      <c r="D1752" s="190" t="s">
        <v>532</v>
      </c>
      <c r="E1752" s="214" t="s">
        <v>375</v>
      </c>
      <c r="F1752" s="215" t="s">
        <v>590</v>
      </c>
      <c r="H1752" s="216">
        <v>39.9</v>
      </c>
      <c r="I1752" s="217"/>
      <c r="L1752" s="213"/>
      <c r="M1752" s="218"/>
      <c r="N1752" s="219"/>
      <c r="O1752" s="219"/>
      <c r="P1752" s="219"/>
      <c r="Q1752" s="219"/>
      <c r="R1752" s="219"/>
      <c r="S1752" s="219"/>
      <c r="T1752" s="220"/>
      <c r="AT1752" s="214" t="s">
        <v>532</v>
      </c>
      <c r="AU1752" s="214" t="s">
        <v>89</v>
      </c>
      <c r="AV1752" s="16" t="s">
        <v>530</v>
      </c>
      <c r="AW1752" s="16" t="s">
        <v>30</v>
      </c>
      <c r="AX1752" s="16" t="s">
        <v>83</v>
      </c>
      <c r="AY1752" s="214" t="s">
        <v>524</v>
      </c>
    </row>
    <row r="1753" spans="1:65" s="2" customFormat="1" ht="21.75" customHeight="1">
      <c r="A1753" s="35"/>
      <c r="B1753" s="144"/>
      <c r="C1753" s="176" t="s">
        <v>3538</v>
      </c>
      <c r="D1753" s="176" t="s">
        <v>526</v>
      </c>
      <c r="E1753" s="177" t="s">
        <v>4976</v>
      </c>
      <c r="F1753" s="178" t="s">
        <v>4977</v>
      </c>
      <c r="G1753" s="179" t="s">
        <v>529</v>
      </c>
      <c r="H1753" s="180">
        <v>56.6</v>
      </c>
      <c r="I1753" s="181"/>
      <c r="J1753" s="180">
        <f>ROUND(I1753*H1753,3)</f>
        <v>0</v>
      </c>
      <c r="K1753" s="182"/>
      <c r="L1753" s="36"/>
      <c r="M1753" s="183" t="s">
        <v>1</v>
      </c>
      <c r="N1753" s="184" t="s">
        <v>42</v>
      </c>
      <c r="O1753" s="61"/>
      <c r="P1753" s="185">
        <f>O1753*H1753</f>
        <v>0</v>
      </c>
      <c r="Q1753" s="185">
        <v>0</v>
      </c>
      <c r="R1753" s="185">
        <f>Q1753*H1753</f>
        <v>0</v>
      </c>
      <c r="S1753" s="185">
        <v>0</v>
      </c>
      <c r="T1753" s="186">
        <f>S1753*H1753</f>
        <v>0</v>
      </c>
      <c r="U1753" s="35"/>
      <c r="V1753" s="35"/>
      <c r="W1753" s="35"/>
      <c r="X1753" s="35"/>
      <c r="Y1753" s="35"/>
      <c r="Z1753" s="35"/>
      <c r="AA1753" s="35"/>
      <c r="AB1753" s="35"/>
      <c r="AC1753" s="35"/>
      <c r="AD1753" s="35"/>
      <c r="AE1753" s="35"/>
      <c r="AR1753" s="187" t="s">
        <v>530</v>
      </c>
      <c r="AT1753" s="187" t="s">
        <v>526</v>
      </c>
      <c r="AU1753" s="187" t="s">
        <v>89</v>
      </c>
      <c r="AY1753" s="18" t="s">
        <v>524</v>
      </c>
      <c r="BE1753" s="105">
        <f>IF(N1753="základná",J1753,0)</f>
        <v>0</v>
      </c>
      <c r="BF1753" s="105">
        <f>IF(N1753="znížená",J1753,0)</f>
        <v>0</v>
      </c>
      <c r="BG1753" s="105">
        <f>IF(N1753="zákl. prenesená",J1753,0)</f>
        <v>0</v>
      </c>
      <c r="BH1753" s="105">
        <f>IF(N1753="zníž. prenesená",J1753,0)</f>
        <v>0</v>
      </c>
      <c r="BI1753" s="105">
        <f>IF(N1753="nulová",J1753,0)</f>
        <v>0</v>
      </c>
      <c r="BJ1753" s="18" t="s">
        <v>89</v>
      </c>
      <c r="BK1753" s="188">
        <f>ROUND(I1753*H1753,3)</f>
        <v>0</v>
      </c>
      <c r="BL1753" s="18" t="s">
        <v>530</v>
      </c>
      <c r="BM1753" s="187" t="s">
        <v>4978</v>
      </c>
    </row>
    <row r="1754" spans="1:65" s="14" customFormat="1">
      <c r="B1754" s="198"/>
      <c r="D1754" s="190" t="s">
        <v>532</v>
      </c>
      <c r="E1754" s="199" t="s">
        <v>1</v>
      </c>
      <c r="F1754" s="200" t="s">
        <v>1024</v>
      </c>
      <c r="H1754" s="199" t="s">
        <v>1</v>
      </c>
      <c r="I1754" s="201"/>
      <c r="L1754" s="198"/>
      <c r="M1754" s="202"/>
      <c r="N1754" s="203"/>
      <c r="O1754" s="203"/>
      <c r="P1754" s="203"/>
      <c r="Q1754" s="203"/>
      <c r="R1754" s="203"/>
      <c r="S1754" s="203"/>
      <c r="T1754" s="204"/>
      <c r="AT1754" s="199" t="s">
        <v>532</v>
      </c>
      <c r="AU1754" s="199" t="s">
        <v>89</v>
      </c>
      <c r="AV1754" s="14" t="s">
        <v>83</v>
      </c>
      <c r="AW1754" s="14" t="s">
        <v>30</v>
      </c>
      <c r="AX1754" s="14" t="s">
        <v>76</v>
      </c>
      <c r="AY1754" s="199" t="s">
        <v>524</v>
      </c>
    </row>
    <row r="1755" spans="1:65" s="13" customFormat="1">
      <c r="B1755" s="189"/>
      <c r="D1755" s="190" t="s">
        <v>532</v>
      </c>
      <c r="E1755" s="191" t="s">
        <v>1</v>
      </c>
      <c r="F1755" s="192" t="s">
        <v>4979</v>
      </c>
      <c r="H1755" s="193">
        <v>56.6</v>
      </c>
      <c r="I1755" s="194"/>
      <c r="L1755" s="189"/>
      <c r="M1755" s="195"/>
      <c r="N1755" s="196"/>
      <c r="O1755" s="196"/>
      <c r="P1755" s="196"/>
      <c r="Q1755" s="196"/>
      <c r="R1755" s="196"/>
      <c r="S1755" s="196"/>
      <c r="T1755" s="197"/>
      <c r="AT1755" s="191" t="s">
        <v>532</v>
      </c>
      <c r="AU1755" s="191" t="s">
        <v>89</v>
      </c>
      <c r="AV1755" s="13" t="s">
        <v>89</v>
      </c>
      <c r="AW1755" s="13" t="s">
        <v>30</v>
      </c>
      <c r="AX1755" s="13" t="s">
        <v>76</v>
      </c>
      <c r="AY1755" s="191" t="s">
        <v>524</v>
      </c>
    </row>
    <row r="1756" spans="1:65" s="15" customFormat="1">
      <c r="B1756" s="205"/>
      <c r="D1756" s="190" t="s">
        <v>532</v>
      </c>
      <c r="E1756" s="206" t="s">
        <v>1</v>
      </c>
      <c r="F1756" s="207" t="s">
        <v>589</v>
      </c>
      <c r="H1756" s="208">
        <v>56.6</v>
      </c>
      <c r="I1756" s="209"/>
      <c r="L1756" s="205"/>
      <c r="M1756" s="210"/>
      <c r="N1756" s="211"/>
      <c r="O1756" s="211"/>
      <c r="P1756" s="211"/>
      <c r="Q1756" s="211"/>
      <c r="R1756" s="211"/>
      <c r="S1756" s="211"/>
      <c r="T1756" s="212"/>
      <c r="AT1756" s="206" t="s">
        <v>532</v>
      </c>
      <c r="AU1756" s="206" t="s">
        <v>89</v>
      </c>
      <c r="AV1756" s="15" t="s">
        <v>537</v>
      </c>
      <c r="AW1756" s="15" t="s">
        <v>30</v>
      </c>
      <c r="AX1756" s="15" t="s">
        <v>76</v>
      </c>
      <c r="AY1756" s="206" t="s">
        <v>524</v>
      </c>
    </row>
    <row r="1757" spans="1:65" s="16" customFormat="1">
      <c r="B1757" s="213"/>
      <c r="D1757" s="190" t="s">
        <v>532</v>
      </c>
      <c r="E1757" s="214" t="s">
        <v>4980</v>
      </c>
      <c r="F1757" s="215" t="s">
        <v>590</v>
      </c>
      <c r="H1757" s="216">
        <v>56.6</v>
      </c>
      <c r="I1757" s="217"/>
      <c r="L1757" s="213"/>
      <c r="M1757" s="218"/>
      <c r="N1757" s="219"/>
      <c r="O1757" s="219"/>
      <c r="P1757" s="219"/>
      <c r="Q1757" s="219"/>
      <c r="R1757" s="219"/>
      <c r="S1757" s="219"/>
      <c r="T1757" s="220"/>
      <c r="AT1757" s="214" t="s">
        <v>532</v>
      </c>
      <c r="AU1757" s="214" t="s">
        <v>89</v>
      </c>
      <c r="AV1757" s="16" t="s">
        <v>530</v>
      </c>
      <c r="AW1757" s="16" t="s">
        <v>30</v>
      </c>
      <c r="AX1757" s="16" t="s">
        <v>83</v>
      </c>
      <c r="AY1757" s="214" t="s">
        <v>524</v>
      </c>
    </row>
    <row r="1758" spans="1:65" s="2" customFormat="1" ht="21.75" customHeight="1">
      <c r="A1758" s="35"/>
      <c r="B1758" s="144"/>
      <c r="C1758" s="176" t="s">
        <v>3548</v>
      </c>
      <c r="D1758" s="176" t="s">
        <v>526</v>
      </c>
      <c r="E1758" s="177" t="s">
        <v>4982</v>
      </c>
      <c r="F1758" s="178" t="s">
        <v>4983</v>
      </c>
      <c r="G1758" s="179" t="s">
        <v>529</v>
      </c>
      <c r="H1758" s="180">
        <v>22.9</v>
      </c>
      <c r="I1758" s="181"/>
      <c r="J1758" s="180">
        <f>ROUND(I1758*H1758,3)</f>
        <v>0</v>
      </c>
      <c r="K1758" s="182"/>
      <c r="L1758" s="36"/>
      <c r="M1758" s="183" t="s">
        <v>1</v>
      </c>
      <c r="N1758" s="184" t="s">
        <v>42</v>
      </c>
      <c r="O1758" s="61"/>
      <c r="P1758" s="185">
        <f>O1758*H1758</f>
        <v>0</v>
      </c>
      <c r="Q1758" s="185">
        <v>0</v>
      </c>
      <c r="R1758" s="185">
        <f>Q1758*H1758</f>
        <v>0</v>
      </c>
      <c r="S1758" s="185">
        <v>0</v>
      </c>
      <c r="T1758" s="186">
        <f>S1758*H1758</f>
        <v>0</v>
      </c>
      <c r="U1758" s="35"/>
      <c r="V1758" s="35"/>
      <c r="W1758" s="35"/>
      <c r="X1758" s="35"/>
      <c r="Y1758" s="35"/>
      <c r="Z1758" s="35"/>
      <c r="AA1758" s="35"/>
      <c r="AB1758" s="35"/>
      <c r="AC1758" s="35"/>
      <c r="AD1758" s="35"/>
      <c r="AE1758" s="35"/>
      <c r="AR1758" s="187" t="s">
        <v>530</v>
      </c>
      <c r="AT1758" s="187" t="s">
        <v>526</v>
      </c>
      <c r="AU1758" s="187" t="s">
        <v>89</v>
      </c>
      <c r="AY1758" s="18" t="s">
        <v>524</v>
      </c>
      <c r="BE1758" s="105">
        <f>IF(N1758="základná",J1758,0)</f>
        <v>0</v>
      </c>
      <c r="BF1758" s="105">
        <f>IF(N1758="znížená",J1758,0)</f>
        <v>0</v>
      </c>
      <c r="BG1758" s="105">
        <f>IF(N1758="zákl. prenesená",J1758,0)</f>
        <v>0</v>
      </c>
      <c r="BH1758" s="105">
        <f>IF(N1758="zníž. prenesená",J1758,0)</f>
        <v>0</v>
      </c>
      <c r="BI1758" s="105">
        <f>IF(N1758="nulová",J1758,0)</f>
        <v>0</v>
      </c>
      <c r="BJ1758" s="18" t="s">
        <v>89</v>
      </c>
      <c r="BK1758" s="188">
        <f>ROUND(I1758*H1758,3)</f>
        <v>0</v>
      </c>
      <c r="BL1758" s="18" t="s">
        <v>530</v>
      </c>
      <c r="BM1758" s="187" t="s">
        <v>4984</v>
      </c>
    </row>
    <row r="1759" spans="1:65" s="14" customFormat="1">
      <c r="B1759" s="198"/>
      <c r="D1759" s="190" t="s">
        <v>532</v>
      </c>
      <c r="E1759" s="199" t="s">
        <v>1</v>
      </c>
      <c r="F1759" s="200" t="s">
        <v>4369</v>
      </c>
      <c r="H1759" s="199" t="s">
        <v>1</v>
      </c>
      <c r="I1759" s="201"/>
      <c r="L1759" s="198"/>
      <c r="M1759" s="202"/>
      <c r="N1759" s="203"/>
      <c r="O1759" s="203"/>
      <c r="P1759" s="203"/>
      <c r="Q1759" s="203"/>
      <c r="R1759" s="203"/>
      <c r="S1759" s="203"/>
      <c r="T1759" s="204"/>
      <c r="AT1759" s="199" t="s">
        <v>532</v>
      </c>
      <c r="AU1759" s="199" t="s">
        <v>89</v>
      </c>
      <c r="AV1759" s="14" t="s">
        <v>83</v>
      </c>
      <c r="AW1759" s="14" t="s">
        <v>30</v>
      </c>
      <c r="AX1759" s="14" t="s">
        <v>76</v>
      </c>
      <c r="AY1759" s="199" t="s">
        <v>524</v>
      </c>
    </row>
    <row r="1760" spans="1:65" s="13" customFormat="1">
      <c r="B1760" s="189"/>
      <c r="D1760" s="190" t="s">
        <v>532</v>
      </c>
      <c r="E1760" s="191" t="s">
        <v>1</v>
      </c>
      <c r="F1760" s="192" t="s">
        <v>4985</v>
      </c>
      <c r="H1760" s="193">
        <v>22.9</v>
      </c>
      <c r="I1760" s="194"/>
      <c r="L1760" s="189"/>
      <c r="M1760" s="195"/>
      <c r="N1760" s="196"/>
      <c r="O1760" s="196"/>
      <c r="P1760" s="196"/>
      <c r="Q1760" s="196"/>
      <c r="R1760" s="196"/>
      <c r="S1760" s="196"/>
      <c r="T1760" s="197"/>
      <c r="AT1760" s="191" t="s">
        <v>532</v>
      </c>
      <c r="AU1760" s="191" t="s">
        <v>89</v>
      </c>
      <c r="AV1760" s="13" t="s">
        <v>89</v>
      </c>
      <c r="AW1760" s="13" t="s">
        <v>30</v>
      </c>
      <c r="AX1760" s="13" t="s">
        <v>76</v>
      </c>
      <c r="AY1760" s="191" t="s">
        <v>524</v>
      </c>
    </row>
    <row r="1761" spans="1:65" s="15" customFormat="1">
      <c r="B1761" s="205"/>
      <c r="D1761" s="190" t="s">
        <v>532</v>
      </c>
      <c r="E1761" s="206" t="s">
        <v>1</v>
      </c>
      <c r="F1761" s="207" t="s">
        <v>589</v>
      </c>
      <c r="H1761" s="208">
        <v>22.9</v>
      </c>
      <c r="I1761" s="209"/>
      <c r="L1761" s="205"/>
      <c r="M1761" s="210"/>
      <c r="N1761" s="211"/>
      <c r="O1761" s="211"/>
      <c r="P1761" s="211"/>
      <c r="Q1761" s="211"/>
      <c r="R1761" s="211"/>
      <c r="S1761" s="211"/>
      <c r="T1761" s="212"/>
      <c r="AT1761" s="206" t="s">
        <v>532</v>
      </c>
      <c r="AU1761" s="206" t="s">
        <v>89</v>
      </c>
      <c r="AV1761" s="15" t="s">
        <v>537</v>
      </c>
      <c r="AW1761" s="15" t="s">
        <v>30</v>
      </c>
      <c r="AX1761" s="15" t="s">
        <v>76</v>
      </c>
      <c r="AY1761" s="206" t="s">
        <v>524</v>
      </c>
    </row>
    <row r="1762" spans="1:65" s="16" customFormat="1">
      <c r="B1762" s="213"/>
      <c r="D1762" s="190" t="s">
        <v>532</v>
      </c>
      <c r="E1762" s="214" t="s">
        <v>4986</v>
      </c>
      <c r="F1762" s="215" t="s">
        <v>590</v>
      </c>
      <c r="H1762" s="216">
        <v>22.9</v>
      </c>
      <c r="I1762" s="217"/>
      <c r="L1762" s="213"/>
      <c r="M1762" s="218"/>
      <c r="N1762" s="219"/>
      <c r="O1762" s="219"/>
      <c r="P1762" s="219"/>
      <c r="Q1762" s="219"/>
      <c r="R1762" s="219"/>
      <c r="S1762" s="219"/>
      <c r="T1762" s="220"/>
      <c r="AT1762" s="214" t="s">
        <v>532</v>
      </c>
      <c r="AU1762" s="214" t="s">
        <v>89</v>
      </c>
      <c r="AV1762" s="16" t="s">
        <v>530</v>
      </c>
      <c r="AW1762" s="16" t="s">
        <v>30</v>
      </c>
      <c r="AX1762" s="16" t="s">
        <v>83</v>
      </c>
      <c r="AY1762" s="214" t="s">
        <v>524</v>
      </c>
    </row>
    <row r="1763" spans="1:65" s="2" customFormat="1" ht="21.75" customHeight="1">
      <c r="A1763" s="35"/>
      <c r="B1763" s="144"/>
      <c r="C1763" s="176" t="s">
        <v>3553</v>
      </c>
      <c r="D1763" s="176" t="s">
        <v>526</v>
      </c>
      <c r="E1763" s="177" t="s">
        <v>4988</v>
      </c>
      <c r="F1763" s="178" t="s">
        <v>4989</v>
      </c>
      <c r="G1763" s="179" t="s">
        <v>529</v>
      </c>
      <c r="H1763" s="180">
        <v>88.9</v>
      </c>
      <c r="I1763" s="181"/>
      <c r="J1763" s="180">
        <f>ROUND(I1763*H1763,3)</f>
        <v>0</v>
      </c>
      <c r="K1763" s="182"/>
      <c r="L1763" s="36"/>
      <c r="M1763" s="183" t="s">
        <v>1</v>
      </c>
      <c r="N1763" s="184" t="s">
        <v>42</v>
      </c>
      <c r="O1763" s="61"/>
      <c r="P1763" s="185">
        <f>O1763*H1763</f>
        <v>0</v>
      </c>
      <c r="Q1763" s="185">
        <v>0</v>
      </c>
      <c r="R1763" s="185">
        <f>Q1763*H1763</f>
        <v>0</v>
      </c>
      <c r="S1763" s="185">
        <v>0</v>
      </c>
      <c r="T1763" s="186">
        <f>S1763*H1763</f>
        <v>0</v>
      </c>
      <c r="U1763" s="35"/>
      <c r="V1763" s="35"/>
      <c r="W1763" s="35"/>
      <c r="X1763" s="35"/>
      <c r="Y1763" s="35"/>
      <c r="Z1763" s="35"/>
      <c r="AA1763" s="35"/>
      <c r="AB1763" s="35"/>
      <c r="AC1763" s="35"/>
      <c r="AD1763" s="35"/>
      <c r="AE1763" s="35"/>
      <c r="AR1763" s="187" t="s">
        <v>530</v>
      </c>
      <c r="AT1763" s="187" t="s">
        <v>526</v>
      </c>
      <c r="AU1763" s="187" t="s">
        <v>89</v>
      </c>
      <c r="AY1763" s="18" t="s">
        <v>524</v>
      </c>
      <c r="BE1763" s="105">
        <f>IF(N1763="základná",J1763,0)</f>
        <v>0</v>
      </c>
      <c r="BF1763" s="105">
        <f>IF(N1763="znížená",J1763,0)</f>
        <v>0</v>
      </c>
      <c r="BG1763" s="105">
        <f>IF(N1763="zákl. prenesená",J1763,0)</f>
        <v>0</v>
      </c>
      <c r="BH1763" s="105">
        <f>IF(N1763="zníž. prenesená",J1763,0)</f>
        <v>0</v>
      </c>
      <c r="BI1763" s="105">
        <f>IF(N1763="nulová",J1763,0)</f>
        <v>0</v>
      </c>
      <c r="BJ1763" s="18" t="s">
        <v>89</v>
      </c>
      <c r="BK1763" s="188">
        <f>ROUND(I1763*H1763,3)</f>
        <v>0</v>
      </c>
      <c r="BL1763" s="18" t="s">
        <v>530</v>
      </c>
      <c r="BM1763" s="187" t="s">
        <v>4990</v>
      </c>
    </row>
    <row r="1764" spans="1:65" s="14" customFormat="1">
      <c r="B1764" s="198"/>
      <c r="D1764" s="190" t="s">
        <v>532</v>
      </c>
      <c r="E1764" s="199" t="s">
        <v>1</v>
      </c>
      <c r="F1764" s="200" t="s">
        <v>4369</v>
      </c>
      <c r="H1764" s="199" t="s">
        <v>1</v>
      </c>
      <c r="I1764" s="201"/>
      <c r="L1764" s="198"/>
      <c r="M1764" s="202"/>
      <c r="N1764" s="203"/>
      <c r="O1764" s="203"/>
      <c r="P1764" s="203"/>
      <c r="Q1764" s="203"/>
      <c r="R1764" s="203"/>
      <c r="S1764" s="203"/>
      <c r="T1764" s="204"/>
      <c r="AT1764" s="199" t="s">
        <v>532</v>
      </c>
      <c r="AU1764" s="199" t="s">
        <v>89</v>
      </c>
      <c r="AV1764" s="14" t="s">
        <v>83</v>
      </c>
      <c r="AW1764" s="14" t="s">
        <v>30</v>
      </c>
      <c r="AX1764" s="14" t="s">
        <v>76</v>
      </c>
      <c r="AY1764" s="199" t="s">
        <v>524</v>
      </c>
    </row>
    <row r="1765" spans="1:65" s="13" customFormat="1">
      <c r="B1765" s="189"/>
      <c r="D1765" s="190" t="s">
        <v>532</v>
      </c>
      <c r="E1765" s="191" t="s">
        <v>1</v>
      </c>
      <c r="F1765" s="192" t="s">
        <v>4991</v>
      </c>
      <c r="H1765" s="193">
        <v>88.9</v>
      </c>
      <c r="I1765" s="194"/>
      <c r="L1765" s="189"/>
      <c r="M1765" s="195"/>
      <c r="N1765" s="196"/>
      <c r="O1765" s="196"/>
      <c r="P1765" s="196"/>
      <c r="Q1765" s="196"/>
      <c r="R1765" s="196"/>
      <c r="S1765" s="196"/>
      <c r="T1765" s="197"/>
      <c r="AT1765" s="191" t="s">
        <v>532</v>
      </c>
      <c r="AU1765" s="191" t="s">
        <v>89</v>
      </c>
      <c r="AV1765" s="13" t="s">
        <v>89</v>
      </c>
      <c r="AW1765" s="13" t="s">
        <v>30</v>
      </c>
      <c r="AX1765" s="13" t="s">
        <v>76</v>
      </c>
      <c r="AY1765" s="191" t="s">
        <v>524</v>
      </c>
    </row>
    <row r="1766" spans="1:65" s="15" customFormat="1">
      <c r="B1766" s="205"/>
      <c r="D1766" s="190" t="s">
        <v>532</v>
      </c>
      <c r="E1766" s="206" t="s">
        <v>1</v>
      </c>
      <c r="F1766" s="207" t="s">
        <v>589</v>
      </c>
      <c r="H1766" s="208">
        <v>88.9</v>
      </c>
      <c r="I1766" s="209"/>
      <c r="L1766" s="205"/>
      <c r="M1766" s="210"/>
      <c r="N1766" s="211"/>
      <c r="O1766" s="211"/>
      <c r="P1766" s="211"/>
      <c r="Q1766" s="211"/>
      <c r="R1766" s="211"/>
      <c r="S1766" s="211"/>
      <c r="T1766" s="212"/>
      <c r="AT1766" s="206" t="s">
        <v>532</v>
      </c>
      <c r="AU1766" s="206" t="s">
        <v>89</v>
      </c>
      <c r="AV1766" s="15" t="s">
        <v>537</v>
      </c>
      <c r="AW1766" s="15" t="s">
        <v>30</v>
      </c>
      <c r="AX1766" s="15" t="s">
        <v>76</v>
      </c>
      <c r="AY1766" s="206" t="s">
        <v>524</v>
      </c>
    </row>
    <row r="1767" spans="1:65" s="16" customFormat="1">
      <c r="B1767" s="213"/>
      <c r="D1767" s="190" t="s">
        <v>532</v>
      </c>
      <c r="E1767" s="214" t="s">
        <v>4992</v>
      </c>
      <c r="F1767" s="215" t="s">
        <v>590</v>
      </c>
      <c r="H1767" s="216">
        <v>88.9</v>
      </c>
      <c r="I1767" s="217"/>
      <c r="L1767" s="213"/>
      <c r="M1767" s="218"/>
      <c r="N1767" s="219"/>
      <c r="O1767" s="219"/>
      <c r="P1767" s="219"/>
      <c r="Q1767" s="219"/>
      <c r="R1767" s="219"/>
      <c r="S1767" s="219"/>
      <c r="T1767" s="220"/>
      <c r="AT1767" s="214" t="s">
        <v>532</v>
      </c>
      <c r="AU1767" s="214" t="s">
        <v>89</v>
      </c>
      <c r="AV1767" s="16" t="s">
        <v>530</v>
      </c>
      <c r="AW1767" s="16" t="s">
        <v>30</v>
      </c>
      <c r="AX1767" s="16" t="s">
        <v>83</v>
      </c>
      <c r="AY1767" s="214" t="s">
        <v>524</v>
      </c>
    </row>
    <row r="1768" spans="1:65" s="2" customFormat="1" ht="21.75" customHeight="1">
      <c r="A1768" s="35"/>
      <c r="B1768" s="144"/>
      <c r="C1768" s="176" t="s">
        <v>3558</v>
      </c>
      <c r="D1768" s="176" t="s">
        <v>526</v>
      </c>
      <c r="E1768" s="177" t="s">
        <v>4994</v>
      </c>
      <c r="F1768" s="178" t="s">
        <v>4995</v>
      </c>
      <c r="G1768" s="179" t="s">
        <v>529</v>
      </c>
      <c r="H1768" s="180">
        <v>85.8</v>
      </c>
      <c r="I1768" s="181"/>
      <c r="J1768" s="180">
        <f>ROUND(I1768*H1768,3)</f>
        <v>0</v>
      </c>
      <c r="K1768" s="182"/>
      <c r="L1768" s="36"/>
      <c r="M1768" s="183" t="s">
        <v>1</v>
      </c>
      <c r="N1768" s="184" t="s">
        <v>42</v>
      </c>
      <c r="O1768" s="61"/>
      <c r="P1768" s="185">
        <f>O1768*H1768</f>
        <v>0</v>
      </c>
      <c r="Q1768" s="185">
        <v>0</v>
      </c>
      <c r="R1768" s="185">
        <f>Q1768*H1768</f>
        <v>0</v>
      </c>
      <c r="S1768" s="185">
        <v>0</v>
      </c>
      <c r="T1768" s="186">
        <f>S1768*H1768</f>
        <v>0</v>
      </c>
      <c r="U1768" s="35"/>
      <c r="V1768" s="35"/>
      <c r="W1768" s="35"/>
      <c r="X1768" s="35"/>
      <c r="Y1768" s="35"/>
      <c r="Z1768" s="35"/>
      <c r="AA1768" s="35"/>
      <c r="AB1768" s="35"/>
      <c r="AC1768" s="35"/>
      <c r="AD1768" s="35"/>
      <c r="AE1768" s="35"/>
      <c r="AR1768" s="187" t="s">
        <v>530</v>
      </c>
      <c r="AT1768" s="187" t="s">
        <v>526</v>
      </c>
      <c r="AU1768" s="187" t="s">
        <v>89</v>
      </c>
      <c r="AY1768" s="18" t="s">
        <v>524</v>
      </c>
      <c r="BE1768" s="105">
        <f>IF(N1768="základná",J1768,0)</f>
        <v>0</v>
      </c>
      <c r="BF1768" s="105">
        <f>IF(N1768="znížená",J1768,0)</f>
        <v>0</v>
      </c>
      <c r="BG1768" s="105">
        <f>IF(N1768="zákl. prenesená",J1768,0)</f>
        <v>0</v>
      </c>
      <c r="BH1768" s="105">
        <f>IF(N1768="zníž. prenesená",J1768,0)</f>
        <v>0</v>
      </c>
      <c r="BI1768" s="105">
        <f>IF(N1768="nulová",J1768,0)</f>
        <v>0</v>
      </c>
      <c r="BJ1768" s="18" t="s">
        <v>89</v>
      </c>
      <c r="BK1768" s="188">
        <f>ROUND(I1768*H1768,3)</f>
        <v>0</v>
      </c>
      <c r="BL1768" s="18" t="s">
        <v>530</v>
      </c>
      <c r="BM1768" s="187" t="s">
        <v>4996</v>
      </c>
    </row>
    <row r="1769" spans="1:65" s="14" customFormat="1">
      <c r="B1769" s="198"/>
      <c r="D1769" s="190" t="s">
        <v>532</v>
      </c>
      <c r="E1769" s="199" t="s">
        <v>1</v>
      </c>
      <c r="F1769" s="200" t="s">
        <v>4369</v>
      </c>
      <c r="H1769" s="199" t="s">
        <v>1</v>
      </c>
      <c r="I1769" s="201"/>
      <c r="L1769" s="198"/>
      <c r="M1769" s="202"/>
      <c r="N1769" s="203"/>
      <c r="O1769" s="203"/>
      <c r="P1769" s="203"/>
      <c r="Q1769" s="203"/>
      <c r="R1769" s="203"/>
      <c r="S1769" s="203"/>
      <c r="T1769" s="204"/>
      <c r="AT1769" s="199" t="s">
        <v>532</v>
      </c>
      <c r="AU1769" s="199" t="s">
        <v>89</v>
      </c>
      <c r="AV1769" s="14" t="s">
        <v>83</v>
      </c>
      <c r="AW1769" s="14" t="s">
        <v>30</v>
      </c>
      <c r="AX1769" s="14" t="s">
        <v>76</v>
      </c>
      <c r="AY1769" s="199" t="s">
        <v>524</v>
      </c>
    </row>
    <row r="1770" spans="1:65" s="13" customFormat="1">
      <c r="B1770" s="189"/>
      <c r="D1770" s="190" t="s">
        <v>532</v>
      </c>
      <c r="E1770" s="191" t="s">
        <v>1</v>
      </c>
      <c r="F1770" s="192" t="s">
        <v>4997</v>
      </c>
      <c r="H1770" s="193">
        <v>85.8</v>
      </c>
      <c r="I1770" s="194"/>
      <c r="L1770" s="189"/>
      <c r="M1770" s="195"/>
      <c r="N1770" s="196"/>
      <c r="O1770" s="196"/>
      <c r="P1770" s="196"/>
      <c r="Q1770" s="196"/>
      <c r="R1770" s="196"/>
      <c r="S1770" s="196"/>
      <c r="T1770" s="197"/>
      <c r="AT1770" s="191" t="s">
        <v>532</v>
      </c>
      <c r="AU1770" s="191" t="s">
        <v>89</v>
      </c>
      <c r="AV1770" s="13" t="s">
        <v>89</v>
      </c>
      <c r="AW1770" s="13" t="s">
        <v>30</v>
      </c>
      <c r="AX1770" s="13" t="s">
        <v>76</v>
      </c>
      <c r="AY1770" s="191" t="s">
        <v>524</v>
      </c>
    </row>
    <row r="1771" spans="1:65" s="15" customFormat="1">
      <c r="B1771" s="205"/>
      <c r="D1771" s="190" t="s">
        <v>532</v>
      </c>
      <c r="E1771" s="206" t="s">
        <v>1</v>
      </c>
      <c r="F1771" s="207" t="s">
        <v>589</v>
      </c>
      <c r="H1771" s="208">
        <v>85.8</v>
      </c>
      <c r="I1771" s="209"/>
      <c r="L1771" s="205"/>
      <c r="M1771" s="210"/>
      <c r="N1771" s="211"/>
      <c r="O1771" s="211"/>
      <c r="P1771" s="211"/>
      <c r="Q1771" s="211"/>
      <c r="R1771" s="211"/>
      <c r="S1771" s="211"/>
      <c r="T1771" s="212"/>
      <c r="AT1771" s="206" t="s">
        <v>532</v>
      </c>
      <c r="AU1771" s="206" t="s">
        <v>89</v>
      </c>
      <c r="AV1771" s="15" t="s">
        <v>537</v>
      </c>
      <c r="AW1771" s="15" t="s">
        <v>30</v>
      </c>
      <c r="AX1771" s="15" t="s">
        <v>76</v>
      </c>
      <c r="AY1771" s="206" t="s">
        <v>524</v>
      </c>
    </row>
    <row r="1772" spans="1:65" s="16" customFormat="1">
      <c r="B1772" s="213"/>
      <c r="D1772" s="190" t="s">
        <v>532</v>
      </c>
      <c r="E1772" s="214" t="s">
        <v>4998</v>
      </c>
      <c r="F1772" s="215" t="s">
        <v>590</v>
      </c>
      <c r="H1772" s="216">
        <v>85.8</v>
      </c>
      <c r="I1772" s="217"/>
      <c r="L1772" s="213"/>
      <c r="M1772" s="218"/>
      <c r="N1772" s="219"/>
      <c r="O1772" s="219"/>
      <c r="P1772" s="219"/>
      <c r="Q1772" s="219"/>
      <c r="R1772" s="219"/>
      <c r="S1772" s="219"/>
      <c r="T1772" s="220"/>
      <c r="AT1772" s="214" t="s">
        <v>532</v>
      </c>
      <c r="AU1772" s="214" t="s">
        <v>89</v>
      </c>
      <c r="AV1772" s="16" t="s">
        <v>530</v>
      </c>
      <c r="AW1772" s="16" t="s">
        <v>30</v>
      </c>
      <c r="AX1772" s="16" t="s">
        <v>83</v>
      </c>
      <c r="AY1772" s="214" t="s">
        <v>524</v>
      </c>
    </row>
    <row r="1773" spans="1:65" s="2" customFormat="1" ht="21.75" customHeight="1">
      <c r="A1773" s="35"/>
      <c r="B1773" s="144"/>
      <c r="C1773" s="176" t="s">
        <v>3563</v>
      </c>
      <c r="D1773" s="176" t="s">
        <v>526</v>
      </c>
      <c r="E1773" s="177" t="s">
        <v>5000</v>
      </c>
      <c r="F1773" s="178" t="s">
        <v>5001</v>
      </c>
      <c r="G1773" s="179" t="s">
        <v>529</v>
      </c>
      <c r="H1773" s="180">
        <v>419.7</v>
      </c>
      <c r="I1773" s="181"/>
      <c r="J1773" s="180">
        <f>ROUND(I1773*H1773,3)</f>
        <v>0</v>
      </c>
      <c r="K1773" s="182"/>
      <c r="L1773" s="36"/>
      <c r="M1773" s="183" t="s">
        <v>1</v>
      </c>
      <c r="N1773" s="184" t="s">
        <v>42</v>
      </c>
      <c r="O1773" s="61"/>
      <c r="P1773" s="185">
        <f>O1773*H1773</f>
        <v>0</v>
      </c>
      <c r="Q1773" s="185">
        <v>0</v>
      </c>
      <c r="R1773" s="185">
        <f>Q1773*H1773</f>
        <v>0</v>
      </c>
      <c r="S1773" s="185">
        <v>0</v>
      </c>
      <c r="T1773" s="186">
        <f>S1773*H1773</f>
        <v>0</v>
      </c>
      <c r="U1773" s="35"/>
      <c r="V1773" s="35"/>
      <c r="W1773" s="35"/>
      <c r="X1773" s="35"/>
      <c r="Y1773" s="35"/>
      <c r="Z1773" s="35"/>
      <c r="AA1773" s="35"/>
      <c r="AB1773" s="35"/>
      <c r="AC1773" s="35"/>
      <c r="AD1773" s="35"/>
      <c r="AE1773" s="35"/>
      <c r="AR1773" s="187" t="s">
        <v>530</v>
      </c>
      <c r="AT1773" s="187" t="s">
        <v>526</v>
      </c>
      <c r="AU1773" s="187" t="s">
        <v>89</v>
      </c>
      <c r="AY1773" s="18" t="s">
        <v>524</v>
      </c>
      <c r="BE1773" s="105">
        <f>IF(N1773="základná",J1773,0)</f>
        <v>0</v>
      </c>
      <c r="BF1773" s="105">
        <f>IF(N1773="znížená",J1773,0)</f>
        <v>0</v>
      </c>
      <c r="BG1773" s="105">
        <f>IF(N1773="zákl. prenesená",J1773,0)</f>
        <v>0</v>
      </c>
      <c r="BH1773" s="105">
        <f>IF(N1773="zníž. prenesená",J1773,0)</f>
        <v>0</v>
      </c>
      <c r="BI1773" s="105">
        <f>IF(N1773="nulová",J1773,0)</f>
        <v>0</v>
      </c>
      <c r="BJ1773" s="18" t="s">
        <v>89</v>
      </c>
      <c r="BK1773" s="188">
        <f>ROUND(I1773*H1773,3)</f>
        <v>0</v>
      </c>
      <c r="BL1773" s="18" t="s">
        <v>530</v>
      </c>
      <c r="BM1773" s="187" t="s">
        <v>5002</v>
      </c>
    </row>
    <row r="1774" spans="1:65" s="14" customFormat="1">
      <c r="B1774" s="198"/>
      <c r="D1774" s="190" t="s">
        <v>532</v>
      </c>
      <c r="E1774" s="199" t="s">
        <v>1</v>
      </c>
      <c r="F1774" s="200" t="s">
        <v>4369</v>
      </c>
      <c r="H1774" s="199" t="s">
        <v>1</v>
      </c>
      <c r="I1774" s="201"/>
      <c r="L1774" s="198"/>
      <c r="M1774" s="202"/>
      <c r="N1774" s="203"/>
      <c r="O1774" s="203"/>
      <c r="P1774" s="203"/>
      <c r="Q1774" s="203"/>
      <c r="R1774" s="203"/>
      <c r="S1774" s="203"/>
      <c r="T1774" s="204"/>
      <c r="AT1774" s="199" t="s">
        <v>532</v>
      </c>
      <c r="AU1774" s="199" t="s">
        <v>89</v>
      </c>
      <c r="AV1774" s="14" t="s">
        <v>83</v>
      </c>
      <c r="AW1774" s="14" t="s">
        <v>30</v>
      </c>
      <c r="AX1774" s="14" t="s">
        <v>76</v>
      </c>
      <c r="AY1774" s="199" t="s">
        <v>524</v>
      </c>
    </row>
    <row r="1775" spans="1:65" s="13" customFormat="1">
      <c r="B1775" s="189"/>
      <c r="D1775" s="190" t="s">
        <v>532</v>
      </c>
      <c r="E1775" s="191" t="s">
        <v>1</v>
      </c>
      <c r="F1775" s="192" t="s">
        <v>5003</v>
      </c>
      <c r="H1775" s="193">
        <v>419.7</v>
      </c>
      <c r="I1775" s="194"/>
      <c r="L1775" s="189"/>
      <c r="M1775" s="195"/>
      <c r="N1775" s="196"/>
      <c r="O1775" s="196"/>
      <c r="P1775" s="196"/>
      <c r="Q1775" s="196"/>
      <c r="R1775" s="196"/>
      <c r="S1775" s="196"/>
      <c r="T1775" s="197"/>
      <c r="AT1775" s="191" t="s">
        <v>532</v>
      </c>
      <c r="AU1775" s="191" t="s">
        <v>89</v>
      </c>
      <c r="AV1775" s="13" t="s">
        <v>89</v>
      </c>
      <c r="AW1775" s="13" t="s">
        <v>30</v>
      </c>
      <c r="AX1775" s="13" t="s">
        <v>76</v>
      </c>
      <c r="AY1775" s="191" t="s">
        <v>524</v>
      </c>
    </row>
    <row r="1776" spans="1:65" s="15" customFormat="1">
      <c r="B1776" s="205"/>
      <c r="D1776" s="190" t="s">
        <v>532</v>
      </c>
      <c r="E1776" s="206" t="s">
        <v>1</v>
      </c>
      <c r="F1776" s="207" t="s">
        <v>589</v>
      </c>
      <c r="H1776" s="208">
        <v>419.7</v>
      </c>
      <c r="I1776" s="209"/>
      <c r="L1776" s="205"/>
      <c r="M1776" s="210"/>
      <c r="N1776" s="211"/>
      <c r="O1776" s="211"/>
      <c r="P1776" s="211"/>
      <c r="Q1776" s="211"/>
      <c r="R1776" s="211"/>
      <c r="S1776" s="211"/>
      <c r="T1776" s="212"/>
      <c r="AT1776" s="206" t="s">
        <v>532</v>
      </c>
      <c r="AU1776" s="206" t="s">
        <v>89</v>
      </c>
      <c r="AV1776" s="15" t="s">
        <v>537</v>
      </c>
      <c r="AW1776" s="15" t="s">
        <v>30</v>
      </c>
      <c r="AX1776" s="15" t="s">
        <v>76</v>
      </c>
      <c r="AY1776" s="206" t="s">
        <v>524</v>
      </c>
    </row>
    <row r="1777" spans="1:65" s="16" customFormat="1">
      <c r="B1777" s="213"/>
      <c r="D1777" s="190" t="s">
        <v>532</v>
      </c>
      <c r="E1777" s="214" t="s">
        <v>5004</v>
      </c>
      <c r="F1777" s="215" t="s">
        <v>590</v>
      </c>
      <c r="H1777" s="216">
        <v>419.7</v>
      </c>
      <c r="I1777" s="217"/>
      <c r="L1777" s="213"/>
      <c r="M1777" s="218"/>
      <c r="N1777" s="219"/>
      <c r="O1777" s="219"/>
      <c r="P1777" s="219"/>
      <c r="Q1777" s="219"/>
      <c r="R1777" s="219"/>
      <c r="S1777" s="219"/>
      <c r="T1777" s="220"/>
      <c r="AT1777" s="214" t="s">
        <v>532</v>
      </c>
      <c r="AU1777" s="214" t="s">
        <v>89</v>
      </c>
      <c r="AV1777" s="16" t="s">
        <v>530</v>
      </c>
      <c r="AW1777" s="16" t="s">
        <v>30</v>
      </c>
      <c r="AX1777" s="16" t="s">
        <v>83</v>
      </c>
      <c r="AY1777" s="214" t="s">
        <v>524</v>
      </c>
    </row>
    <row r="1778" spans="1:65" s="2" customFormat="1" ht="21.75" customHeight="1">
      <c r="A1778" s="35"/>
      <c r="B1778" s="144"/>
      <c r="C1778" s="176" t="s">
        <v>3568</v>
      </c>
      <c r="D1778" s="176" t="s">
        <v>526</v>
      </c>
      <c r="E1778" s="177" t="s">
        <v>5006</v>
      </c>
      <c r="F1778" s="178" t="s">
        <v>5007</v>
      </c>
      <c r="G1778" s="179" t="s">
        <v>529</v>
      </c>
      <c r="H1778" s="180">
        <v>59.3</v>
      </c>
      <c r="I1778" s="181"/>
      <c r="J1778" s="180">
        <f>ROUND(I1778*H1778,3)</f>
        <v>0</v>
      </c>
      <c r="K1778" s="182"/>
      <c r="L1778" s="36"/>
      <c r="M1778" s="183" t="s">
        <v>1</v>
      </c>
      <c r="N1778" s="184" t="s">
        <v>42</v>
      </c>
      <c r="O1778" s="61"/>
      <c r="P1778" s="185">
        <f>O1778*H1778</f>
        <v>0</v>
      </c>
      <c r="Q1778" s="185">
        <v>0</v>
      </c>
      <c r="R1778" s="185">
        <f>Q1778*H1778</f>
        <v>0</v>
      </c>
      <c r="S1778" s="185">
        <v>0</v>
      </c>
      <c r="T1778" s="186">
        <f>S1778*H1778</f>
        <v>0</v>
      </c>
      <c r="U1778" s="35"/>
      <c r="V1778" s="35"/>
      <c r="W1778" s="35"/>
      <c r="X1778" s="35"/>
      <c r="Y1778" s="35"/>
      <c r="Z1778" s="35"/>
      <c r="AA1778" s="35"/>
      <c r="AB1778" s="35"/>
      <c r="AC1778" s="35"/>
      <c r="AD1778" s="35"/>
      <c r="AE1778" s="35"/>
      <c r="AR1778" s="187" t="s">
        <v>530</v>
      </c>
      <c r="AT1778" s="187" t="s">
        <v>526</v>
      </c>
      <c r="AU1778" s="187" t="s">
        <v>89</v>
      </c>
      <c r="AY1778" s="18" t="s">
        <v>524</v>
      </c>
      <c r="BE1778" s="105">
        <f>IF(N1778="základná",J1778,0)</f>
        <v>0</v>
      </c>
      <c r="BF1778" s="105">
        <f>IF(N1778="znížená",J1778,0)</f>
        <v>0</v>
      </c>
      <c r="BG1778" s="105">
        <f>IF(N1778="zákl. prenesená",J1778,0)</f>
        <v>0</v>
      </c>
      <c r="BH1778" s="105">
        <f>IF(N1778="zníž. prenesená",J1778,0)</f>
        <v>0</v>
      </c>
      <c r="BI1778" s="105">
        <f>IF(N1778="nulová",J1778,0)</f>
        <v>0</v>
      </c>
      <c r="BJ1778" s="18" t="s">
        <v>89</v>
      </c>
      <c r="BK1778" s="188">
        <f>ROUND(I1778*H1778,3)</f>
        <v>0</v>
      </c>
      <c r="BL1778" s="18" t="s">
        <v>530</v>
      </c>
      <c r="BM1778" s="187" t="s">
        <v>5008</v>
      </c>
    </row>
    <row r="1779" spans="1:65" s="14" customFormat="1">
      <c r="B1779" s="198"/>
      <c r="D1779" s="190" t="s">
        <v>532</v>
      </c>
      <c r="E1779" s="199" t="s">
        <v>1</v>
      </c>
      <c r="F1779" s="200" t="s">
        <v>4369</v>
      </c>
      <c r="H1779" s="199" t="s">
        <v>1</v>
      </c>
      <c r="I1779" s="201"/>
      <c r="L1779" s="198"/>
      <c r="M1779" s="202"/>
      <c r="N1779" s="203"/>
      <c r="O1779" s="203"/>
      <c r="P1779" s="203"/>
      <c r="Q1779" s="203"/>
      <c r="R1779" s="203"/>
      <c r="S1779" s="203"/>
      <c r="T1779" s="204"/>
      <c r="AT1779" s="199" t="s">
        <v>532</v>
      </c>
      <c r="AU1779" s="199" t="s">
        <v>89</v>
      </c>
      <c r="AV1779" s="14" t="s">
        <v>83</v>
      </c>
      <c r="AW1779" s="14" t="s">
        <v>30</v>
      </c>
      <c r="AX1779" s="14" t="s">
        <v>76</v>
      </c>
      <c r="AY1779" s="199" t="s">
        <v>524</v>
      </c>
    </row>
    <row r="1780" spans="1:65" s="13" customFormat="1">
      <c r="B1780" s="189"/>
      <c r="D1780" s="190" t="s">
        <v>532</v>
      </c>
      <c r="E1780" s="191" t="s">
        <v>1</v>
      </c>
      <c r="F1780" s="192" t="s">
        <v>5009</v>
      </c>
      <c r="H1780" s="193">
        <v>59.3</v>
      </c>
      <c r="I1780" s="194"/>
      <c r="L1780" s="189"/>
      <c r="M1780" s="195"/>
      <c r="N1780" s="196"/>
      <c r="O1780" s="196"/>
      <c r="P1780" s="196"/>
      <c r="Q1780" s="196"/>
      <c r="R1780" s="196"/>
      <c r="S1780" s="196"/>
      <c r="T1780" s="197"/>
      <c r="AT1780" s="191" t="s">
        <v>532</v>
      </c>
      <c r="AU1780" s="191" t="s">
        <v>89</v>
      </c>
      <c r="AV1780" s="13" t="s">
        <v>89</v>
      </c>
      <c r="AW1780" s="13" t="s">
        <v>30</v>
      </c>
      <c r="AX1780" s="13" t="s">
        <v>76</v>
      </c>
      <c r="AY1780" s="191" t="s">
        <v>524</v>
      </c>
    </row>
    <row r="1781" spans="1:65" s="15" customFormat="1">
      <c r="B1781" s="205"/>
      <c r="D1781" s="190" t="s">
        <v>532</v>
      </c>
      <c r="E1781" s="206" t="s">
        <v>1</v>
      </c>
      <c r="F1781" s="207" t="s">
        <v>589</v>
      </c>
      <c r="H1781" s="208">
        <v>59.3</v>
      </c>
      <c r="I1781" s="209"/>
      <c r="L1781" s="205"/>
      <c r="M1781" s="210"/>
      <c r="N1781" s="211"/>
      <c r="O1781" s="211"/>
      <c r="P1781" s="211"/>
      <c r="Q1781" s="211"/>
      <c r="R1781" s="211"/>
      <c r="S1781" s="211"/>
      <c r="T1781" s="212"/>
      <c r="AT1781" s="206" t="s">
        <v>532</v>
      </c>
      <c r="AU1781" s="206" t="s">
        <v>89</v>
      </c>
      <c r="AV1781" s="15" t="s">
        <v>537</v>
      </c>
      <c r="AW1781" s="15" t="s">
        <v>30</v>
      </c>
      <c r="AX1781" s="15" t="s">
        <v>76</v>
      </c>
      <c r="AY1781" s="206" t="s">
        <v>524</v>
      </c>
    </row>
    <row r="1782" spans="1:65" s="16" customFormat="1">
      <c r="B1782" s="213"/>
      <c r="D1782" s="190" t="s">
        <v>532</v>
      </c>
      <c r="E1782" s="214" t="s">
        <v>5010</v>
      </c>
      <c r="F1782" s="215" t="s">
        <v>590</v>
      </c>
      <c r="H1782" s="216">
        <v>59.3</v>
      </c>
      <c r="I1782" s="217"/>
      <c r="L1782" s="213"/>
      <c r="M1782" s="218"/>
      <c r="N1782" s="219"/>
      <c r="O1782" s="219"/>
      <c r="P1782" s="219"/>
      <c r="Q1782" s="219"/>
      <c r="R1782" s="219"/>
      <c r="S1782" s="219"/>
      <c r="T1782" s="220"/>
      <c r="AT1782" s="214" t="s">
        <v>532</v>
      </c>
      <c r="AU1782" s="214" t="s">
        <v>89</v>
      </c>
      <c r="AV1782" s="16" t="s">
        <v>530</v>
      </c>
      <c r="AW1782" s="16" t="s">
        <v>30</v>
      </c>
      <c r="AX1782" s="16" t="s">
        <v>83</v>
      </c>
      <c r="AY1782" s="214" t="s">
        <v>524</v>
      </c>
    </row>
    <row r="1783" spans="1:65" s="2" customFormat="1" ht="21.75" customHeight="1">
      <c r="A1783" s="35"/>
      <c r="B1783" s="144"/>
      <c r="C1783" s="176" t="s">
        <v>3573</v>
      </c>
      <c r="D1783" s="176" t="s">
        <v>526</v>
      </c>
      <c r="E1783" s="177" t="s">
        <v>5012</v>
      </c>
      <c r="F1783" s="178" t="s">
        <v>5013</v>
      </c>
      <c r="G1783" s="179" t="s">
        <v>529</v>
      </c>
      <c r="H1783" s="180">
        <v>64</v>
      </c>
      <c r="I1783" s="181"/>
      <c r="J1783" s="180">
        <f>ROUND(I1783*H1783,3)</f>
        <v>0</v>
      </c>
      <c r="K1783" s="182"/>
      <c r="L1783" s="36"/>
      <c r="M1783" s="183" t="s">
        <v>1</v>
      </c>
      <c r="N1783" s="184" t="s">
        <v>42</v>
      </c>
      <c r="O1783" s="61"/>
      <c r="P1783" s="185">
        <f>O1783*H1783</f>
        <v>0</v>
      </c>
      <c r="Q1783" s="185">
        <v>0</v>
      </c>
      <c r="R1783" s="185">
        <f>Q1783*H1783</f>
        <v>0</v>
      </c>
      <c r="S1783" s="185">
        <v>0</v>
      </c>
      <c r="T1783" s="186">
        <f>S1783*H1783</f>
        <v>0</v>
      </c>
      <c r="U1783" s="35"/>
      <c r="V1783" s="35"/>
      <c r="W1783" s="35"/>
      <c r="X1783" s="35"/>
      <c r="Y1783" s="35"/>
      <c r="Z1783" s="35"/>
      <c r="AA1783" s="35"/>
      <c r="AB1783" s="35"/>
      <c r="AC1783" s="35"/>
      <c r="AD1783" s="35"/>
      <c r="AE1783" s="35"/>
      <c r="AR1783" s="187" t="s">
        <v>530</v>
      </c>
      <c r="AT1783" s="187" t="s">
        <v>526</v>
      </c>
      <c r="AU1783" s="187" t="s">
        <v>89</v>
      </c>
      <c r="AY1783" s="18" t="s">
        <v>524</v>
      </c>
      <c r="BE1783" s="105">
        <f>IF(N1783="základná",J1783,0)</f>
        <v>0</v>
      </c>
      <c r="BF1783" s="105">
        <f>IF(N1783="znížená",J1783,0)</f>
        <v>0</v>
      </c>
      <c r="BG1783" s="105">
        <f>IF(N1783="zákl. prenesená",J1783,0)</f>
        <v>0</v>
      </c>
      <c r="BH1783" s="105">
        <f>IF(N1783="zníž. prenesená",J1783,0)</f>
        <v>0</v>
      </c>
      <c r="BI1783" s="105">
        <f>IF(N1783="nulová",J1783,0)</f>
        <v>0</v>
      </c>
      <c r="BJ1783" s="18" t="s">
        <v>89</v>
      </c>
      <c r="BK1783" s="188">
        <f>ROUND(I1783*H1783,3)</f>
        <v>0</v>
      </c>
      <c r="BL1783" s="18" t="s">
        <v>530</v>
      </c>
      <c r="BM1783" s="187" t="s">
        <v>5014</v>
      </c>
    </row>
    <row r="1784" spans="1:65" s="14" customFormat="1">
      <c r="B1784" s="198"/>
      <c r="D1784" s="190" t="s">
        <v>532</v>
      </c>
      <c r="E1784" s="199" t="s">
        <v>1</v>
      </c>
      <c r="F1784" s="200" t="s">
        <v>4369</v>
      </c>
      <c r="H1784" s="199" t="s">
        <v>1</v>
      </c>
      <c r="I1784" s="201"/>
      <c r="L1784" s="198"/>
      <c r="M1784" s="202"/>
      <c r="N1784" s="203"/>
      <c r="O1784" s="203"/>
      <c r="P1784" s="203"/>
      <c r="Q1784" s="203"/>
      <c r="R1784" s="203"/>
      <c r="S1784" s="203"/>
      <c r="T1784" s="204"/>
      <c r="AT1784" s="199" t="s">
        <v>532</v>
      </c>
      <c r="AU1784" s="199" t="s">
        <v>89</v>
      </c>
      <c r="AV1784" s="14" t="s">
        <v>83</v>
      </c>
      <c r="AW1784" s="14" t="s">
        <v>30</v>
      </c>
      <c r="AX1784" s="14" t="s">
        <v>76</v>
      </c>
      <c r="AY1784" s="199" t="s">
        <v>524</v>
      </c>
    </row>
    <row r="1785" spans="1:65" s="13" customFormat="1">
      <c r="B1785" s="189"/>
      <c r="D1785" s="190" t="s">
        <v>532</v>
      </c>
      <c r="E1785" s="191" t="s">
        <v>1</v>
      </c>
      <c r="F1785" s="192" t="s">
        <v>958</v>
      </c>
      <c r="H1785" s="193">
        <v>64</v>
      </c>
      <c r="I1785" s="194"/>
      <c r="L1785" s="189"/>
      <c r="M1785" s="195"/>
      <c r="N1785" s="196"/>
      <c r="O1785" s="196"/>
      <c r="P1785" s="196"/>
      <c r="Q1785" s="196"/>
      <c r="R1785" s="196"/>
      <c r="S1785" s="196"/>
      <c r="T1785" s="197"/>
      <c r="AT1785" s="191" t="s">
        <v>532</v>
      </c>
      <c r="AU1785" s="191" t="s">
        <v>89</v>
      </c>
      <c r="AV1785" s="13" t="s">
        <v>89</v>
      </c>
      <c r="AW1785" s="13" t="s">
        <v>30</v>
      </c>
      <c r="AX1785" s="13" t="s">
        <v>76</v>
      </c>
      <c r="AY1785" s="191" t="s">
        <v>524</v>
      </c>
    </row>
    <row r="1786" spans="1:65" s="15" customFormat="1">
      <c r="B1786" s="205"/>
      <c r="D1786" s="190" t="s">
        <v>532</v>
      </c>
      <c r="E1786" s="206" t="s">
        <v>1</v>
      </c>
      <c r="F1786" s="207" t="s">
        <v>589</v>
      </c>
      <c r="H1786" s="208">
        <v>64</v>
      </c>
      <c r="I1786" s="209"/>
      <c r="L1786" s="205"/>
      <c r="M1786" s="210"/>
      <c r="N1786" s="211"/>
      <c r="O1786" s="211"/>
      <c r="P1786" s="211"/>
      <c r="Q1786" s="211"/>
      <c r="R1786" s="211"/>
      <c r="S1786" s="211"/>
      <c r="T1786" s="212"/>
      <c r="AT1786" s="206" t="s">
        <v>532</v>
      </c>
      <c r="AU1786" s="206" t="s">
        <v>89</v>
      </c>
      <c r="AV1786" s="15" t="s">
        <v>537</v>
      </c>
      <c r="AW1786" s="15" t="s">
        <v>30</v>
      </c>
      <c r="AX1786" s="15" t="s">
        <v>76</v>
      </c>
      <c r="AY1786" s="206" t="s">
        <v>524</v>
      </c>
    </row>
    <row r="1787" spans="1:65" s="16" customFormat="1">
      <c r="B1787" s="213"/>
      <c r="D1787" s="190" t="s">
        <v>532</v>
      </c>
      <c r="E1787" s="214" t="s">
        <v>5015</v>
      </c>
      <c r="F1787" s="215" t="s">
        <v>590</v>
      </c>
      <c r="H1787" s="216">
        <v>64</v>
      </c>
      <c r="I1787" s="217"/>
      <c r="L1787" s="213"/>
      <c r="M1787" s="218"/>
      <c r="N1787" s="219"/>
      <c r="O1787" s="219"/>
      <c r="P1787" s="219"/>
      <c r="Q1787" s="219"/>
      <c r="R1787" s="219"/>
      <c r="S1787" s="219"/>
      <c r="T1787" s="220"/>
      <c r="AT1787" s="214" t="s">
        <v>532</v>
      </c>
      <c r="AU1787" s="214" t="s">
        <v>89</v>
      </c>
      <c r="AV1787" s="16" t="s">
        <v>530</v>
      </c>
      <c r="AW1787" s="16" t="s">
        <v>30</v>
      </c>
      <c r="AX1787" s="16" t="s">
        <v>83</v>
      </c>
      <c r="AY1787" s="214" t="s">
        <v>524</v>
      </c>
    </row>
    <row r="1788" spans="1:65" s="2" customFormat="1" ht="21.75" customHeight="1">
      <c r="A1788" s="35"/>
      <c r="B1788" s="144"/>
      <c r="C1788" s="176" t="s">
        <v>3578</v>
      </c>
      <c r="D1788" s="176" t="s">
        <v>526</v>
      </c>
      <c r="E1788" s="177" t="s">
        <v>5017</v>
      </c>
      <c r="F1788" s="178" t="s">
        <v>5018</v>
      </c>
      <c r="G1788" s="179" t="s">
        <v>529</v>
      </c>
      <c r="H1788" s="180">
        <v>47.5</v>
      </c>
      <c r="I1788" s="181"/>
      <c r="J1788" s="180">
        <f>ROUND(I1788*H1788,3)</f>
        <v>0</v>
      </c>
      <c r="K1788" s="182"/>
      <c r="L1788" s="36"/>
      <c r="M1788" s="183" t="s">
        <v>1</v>
      </c>
      <c r="N1788" s="184" t="s">
        <v>42</v>
      </c>
      <c r="O1788" s="61"/>
      <c r="P1788" s="185">
        <f>O1788*H1788</f>
        <v>0</v>
      </c>
      <c r="Q1788" s="185">
        <v>0</v>
      </c>
      <c r="R1788" s="185">
        <f>Q1788*H1788</f>
        <v>0</v>
      </c>
      <c r="S1788" s="185">
        <v>0</v>
      </c>
      <c r="T1788" s="186">
        <f>S1788*H1788</f>
        <v>0</v>
      </c>
      <c r="U1788" s="35"/>
      <c r="V1788" s="35"/>
      <c r="W1788" s="35"/>
      <c r="X1788" s="35"/>
      <c r="Y1788" s="35"/>
      <c r="Z1788" s="35"/>
      <c r="AA1788" s="35"/>
      <c r="AB1788" s="35"/>
      <c r="AC1788" s="35"/>
      <c r="AD1788" s="35"/>
      <c r="AE1788" s="35"/>
      <c r="AR1788" s="187" t="s">
        <v>530</v>
      </c>
      <c r="AT1788" s="187" t="s">
        <v>526</v>
      </c>
      <c r="AU1788" s="187" t="s">
        <v>89</v>
      </c>
      <c r="AY1788" s="18" t="s">
        <v>524</v>
      </c>
      <c r="BE1788" s="105">
        <f>IF(N1788="základná",J1788,0)</f>
        <v>0</v>
      </c>
      <c r="BF1788" s="105">
        <f>IF(N1788="znížená",J1788,0)</f>
        <v>0</v>
      </c>
      <c r="BG1788" s="105">
        <f>IF(N1788="zákl. prenesená",J1788,0)</f>
        <v>0</v>
      </c>
      <c r="BH1788" s="105">
        <f>IF(N1788="zníž. prenesená",J1788,0)</f>
        <v>0</v>
      </c>
      <c r="BI1788" s="105">
        <f>IF(N1788="nulová",J1788,0)</f>
        <v>0</v>
      </c>
      <c r="BJ1788" s="18" t="s">
        <v>89</v>
      </c>
      <c r="BK1788" s="188">
        <f>ROUND(I1788*H1788,3)</f>
        <v>0</v>
      </c>
      <c r="BL1788" s="18" t="s">
        <v>530</v>
      </c>
      <c r="BM1788" s="187" t="s">
        <v>5019</v>
      </c>
    </row>
    <row r="1789" spans="1:65" s="14" customFormat="1">
      <c r="B1789" s="198"/>
      <c r="D1789" s="190" t="s">
        <v>532</v>
      </c>
      <c r="E1789" s="199" t="s">
        <v>1</v>
      </c>
      <c r="F1789" s="200" t="s">
        <v>4369</v>
      </c>
      <c r="H1789" s="199" t="s">
        <v>1</v>
      </c>
      <c r="I1789" s="201"/>
      <c r="L1789" s="198"/>
      <c r="M1789" s="202"/>
      <c r="N1789" s="203"/>
      <c r="O1789" s="203"/>
      <c r="P1789" s="203"/>
      <c r="Q1789" s="203"/>
      <c r="R1789" s="203"/>
      <c r="S1789" s="203"/>
      <c r="T1789" s="204"/>
      <c r="AT1789" s="199" t="s">
        <v>532</v>
      </c>
      <c r="AU1789" s="199" t="s">
        <v>89</v>
      </c>
      <c r="AV1789" s="14" t="s">
        <v>83</v>
      </c>
      <c r="AW1789" s="14" t="s">
        <v>30</v>
      </c>
      <c r="AX1789" s="14" t="s">
        <v>76</v>
      </c>
      <c r="AY1789" s="199" t="s">
        <v>524</v>
      </c>
    </row>
    <row r="1790" spans="1:65" s="13" customFormat="1">
      <c r="B1790" s="189"/>
      <c r="D1790" s="190" t="s">
        <v>532</v>
      </c>
      <c r="E1790" s="191" t="s">
        <v>1</v>
      </c>
      <c r="F1790" s="192" t="s">
        <v>5020</v>
      </c>
      <c r="H1790" s="193">
        <v>47.5</v>
      </c>
      <c r="I1790" s="194"/>
      <c r="L1790" s="189"/>
      <c r="M1790" s="195"/>
      <c r="N1790" s="196"/>
      <c r="O1790" s="196"/>
      <c r="P1790" s="196"/>
      <c r="Q1790" s="196"/>
      <c r="R1790" s="196"/>
      <c r="S1790" s="196"/>
      <c r="T1790" s="197"/>
      <c r="AT1790" s="191" t="s">
        <v>532</v>
      </c>
      <c r="AU1790" s="191" t="s">
        <v>89</v>
      </c>
      <c r="AV1790" s="13" t="s">
        <v>89</v>
      </c>
      <c r="AW1790" s="13" t="s">
        <v>30</v>
      </c>
      <c r="AX1790" s="13" t="s">
        <v>76</v>
      </c>
      <c r="AY1790" s="191" t="s">
        <v>524</v>
      </c>
    </row>
    <row r="1791" spans="1:65" s="15" customFormat="1">
      <c r="B1791" s="205"/>
      <c r="D1791" s="190" t="s">
        <v>532</v>
      </c>
      <c r="E1791" s="206" t="s">
        <v>1</v>
      </c>
      <c r="F1791" s="207" t="s">
        <v>589</v>
      </c>
      <c r="H1791" s="208">
        <v>47.5</v>
      </c>
      <c r="I1791" s="209"/>
      <c r="L1791" s="205"/>
      <c r="M1791" s="210"/>
      <c r="N1791" s="211"/>
      <c r="O1791" s="211"/>
      <c r="P1791" s="211"/>
      <c r="Q1791" s="211"/>
      <c r="R1791" s="211"/>
      <c r="S1791" s="211"/>
      <c r="T1791" s="212"/>
      <c r="AT1791" s="206" t="s">
        <v>532</v>
      </c>
      <c r="AU1791" s="206" t="s">
        <v>89</v>
      </c>
      <c r="AV1791" s="15" t="s">
        <v>537</v>
      </c>
      <c r="AW1791" s="15" t="s">
        <v>30</v>
      </c>
      <c r="AX1791" s="15" t="s">
        <v>76</v>
      </c>
      <c r="AY1791" s="206" t="s">
        <v>524</v>
      </c>
    </row>
    <row r="1792" spans="1:65" s="16" customFormat="1">
      <c r="B1792" s="213"/>
      <c r="D1792" s="190" t="s">
        <v>532</v>
      </c>
      <c r="E1792" s="214" t="s">
        <v>5021</v>
      </c>
      <c r="F1792" s="215" t="s">
        <v>590</v>
      </c>
      <c r="H1792" s="216">
        <v>47.5</v>
      </c>
      <c r="I1792" s="217"/>
      <c r="L1792" s="213"/>
      <c r="M1792" s="218"/>
      <c r="N1792" s="219"/>
      <c r="O1792" s="219"/>
      <c r="P1792" s="219"/>
      <c r="Q1792" s="219"/>
      <c r="R1792" s="219"/>
      <c r="S1792" s="219"/>
      <c r="T1792" s="220"/>
      <c r="AT1792" s="214" t="s">
        <v>532</v>
      </c>
      <c r="AU1792" s="214" t="s">
        <v>89</v>
      </c>
      <c r="AV1792" s="16" t="s">
        <v>530</v>
      </c>
      <c r="AW1792" s="16" t="s">
        <v>30</v>
      </c>
      <c r="AX1792" s="16" t="s">
        <v>83</v>
      </c>
      <c r="AY1792" s="214" t="s">
        <v>524</v>
      </c>
    </row>
    <row r="1793" spans="1:65" s="2" customFormat="1" ht="21.75" customHeight="1">
      <c r="A1793" s="35"/>
      <c r="B1793" s="144"/>
      <c r="C1793" s="176" t="s">
        <v>3583</v>
      </c>
      <c r="D1793" s="176" t="s">
        <v>526</v>
      </c>
      <c r="E1793" s="177" t="s">
        <v>5023</v>
      </c>
      <c r="F1793" s="178" t="s">
        <v>5024</v>
      </c>
      <c r="G1793" s="179" t="s">
        <v>529</v>
      </c>
      <c r="H1793" s="180">
        <v>60</v>
      </c>
      <c r="I1793" s="181"/>
      <c r="J1793" s="180">
        <f>ROUND(I1793*H1793,3)</f>
        <v>0</v>
      </c>
      <c r="K1793" s="182"/>
      <c r="L1793" s="36"/>
      <c r="M1793" s="183" t="s">
        <v>1</v>
      </c>
      <c r="N1793" s="184" t="s">
        <v>42</v>
      </c>
      <c r="O1793" s="61"/>
      <c r="P1793" s="185">
        <f>O1793*H1793</f>
        <v>0</v>
      </c>
      <c r="Q1793" s="185">
        <v>0</v>
      </c>
      <c r="R1793" s="185">
        <f>Q1793*H1793</f>
        <v>0</v>
      </c>
      <c r="S1793" s="185">
        <v>0</v>
      </c>
      <c r="T1793" s="186">
        <f>S1793*H1793</f>
        <v>0</v>
      </c>
      <c r="U1793" s="35"/>
      <c r="V1793" s="35"/>
      <c r="W1793" s="35"/>
      <c r="X1793" s="35"/>
      <c r="Y1793" s="35"/>
      <c r="Z1793" s="35"/>
      <c r="AA1793" s="35"/>
      <c r="AB1793" s="35"/>
      <c r="AC1793" s="35"/>
      <c r="AD1793" s="35"/>
      <c r="AE1793" s="35"/>
      <c r="AR1793" s="187" t="s">
        <v>530</v>
      </c>
      <c r="AT1793" s="187" t="s">
        <v>526</v>
      </c>
      <c r="AU1793" s="187" t="s">
        <v>89</v>
      </c>
      <c r="AY1793" s="18" t="s">
        <v>524</v>
      </c>
      <c r="BE1793" s="105">
        <f>IF(N1793="základná",J1793,0)</f>
        <v>0</v>
      </c>
      <c r="BF1793" s="105">
        <f>IF(N1793="znížená",J1793,0)</f>
        <v>0</v>
      </c>
      <c r="BG1793" s="105">
        <f>IF(N1793="zákl. prenesená",J1793,0)</f>
        <v>0</v>
      </c>
      <c r="BH1793" s="105">
        <f>IF(N1793="zníž. prenesená",J1793,0)</f>
        <v>0</v>
      </c>
      <c r="BI1793" s="105">
        <f>IF(N1793="nulová",J1793,0)</f>
        <v>0</v>
      </c>
      <c r="BJ1793" s="18" t="s">
        <v>89</v>
      </c>
      <c r="BK1793" s="188">
        <f>ROUND(I1793*H1793,3)</f>
        <v>0</v>
      </c>
      <c r="BL1793" s="18" t="s">
        <v>530</v>
      </c>
      <c r="BM1793" s="187" t="s">
        <v>5025</v>
      </c>
    </row>
    <row r="1794" spans="1:65" s="14" customFormat="1">
      <c r="B1794" s="198"/>
      <c r="D1794" s="190" t="s">
        <v>532</v>
      </c>
      <c r="E1794" s="199" t="s">
        <v>1</v>
      </c>
      <c r="F1794" s="200" t="s">
        <v>4369</v>
      </c>
      <c r="H1794" s="199" t="s">
        <v>1</v>
      </c>
      <c r="I1794" s="201"/>
      <c r="L1794" s="198"/>
      <c r="M1794" s="202"/>
      <c r="N1794" s="203"/>
      <c r="O1794" s="203"/>
      <c r="P1794" s="203"/>
      <c r="Q1794" s="203"/>
      <c r="R1794" s="203"/>
      <c r="S1794" s="203"/>
      <c r="T1794" s="204"/>
      <c r="AT1794" s="199" t="s">
        <v>532</v>
      </c>
      <c r="AU1794" s="199" t="s">
        <v>89</v>
      </c>
      <c r="AV1794" s="14" t="s">
        <v>83</v>
      </c>
      <c r="AW1794" s="14" t="s">
        <v>30</v>
      </c>
      <c r="AX1794" s="14" t="s">
        <v>76</v>
      </c>
      <c r="AY1794" s="199" t="s">
        <v>524</v>
      </c>
    </row>
    <row r="1795" spans="1:65" s="13" customFormat="1">
      <c r="B1795" s="189"/>
      <c r="D1795" s="190" t="s">
        <v>532</v>
      </c>
      <c r="E1795" s="191" t="s">
        <v>1</v>
      </c>
      <c r="F1795" s="192" t="s">
        <v>940</v>
      </c>
      <c r="H1795" s="193">
        <v>60</v>
      </c>
      <c r="I1795" s="194"/>
      <c r="L1795" s="189"/>
      <c r="M1795" s="195"/>
      <c r="N1795" s="196"/>
      <c r="O1795" s="196"/>
      <c r="P1795" s="196"/>
      <c r="Q1795" s="196"/>
      <c r="R1795" s="196"/>
      <c r="S1795" s="196"/>
      <c r="T1795" s="197"/>
      <c r="AT1795" s="191" t="s">
        <v>532</v>
      </c>
      <c r="AU1795" s="191" t="s">
        <v>89</v>
      </c>
      <c r="AV1795" s="13" t="s">
        <v>89</v>
      </c>
      <c r="AW1795" s="13" t="s">
        <v>30</v>
      </c>
      <c r="AX1795" s="13" t="s">
        <v>76</v>
      </c>
      <c r="AY1795" s="191" t="s">
        <v>524</v>
      </c>
    </row>
    <row r="1796" spans="1:65" s="15" customFormat="1">
      <c r="B1796" s="205"/>
      <c r="D1796" s="190" t="s">
        <v>532</v>
      </c>
      <c r="E1796" s="206" t="s">
        <v>1</v>
      </c>
      <c r="F1796" s="207" t="s">
        <v>589</v>
      </c>
      <c r="H1796" s="208">
        <v>60</v>
      </c>
      <c r="I1796" s="209"/>
      <c r="L1796" s="205"/>
      <c r="M1796" s="210"/>
      <c r="N1796" s="211"/>
      <c r="O1796" s="211"/>
      <c r="P1796" s="211"/>
      <c r="Q1796" s="211"/>
      <c r="R1796" s="211"/>
      <c r="S1796" s="211"/>
      <c r="T1796" s="212"/>
      <c r="AT1796" s="206" t="s">
        <v>532</v>
      </c>
      <c r="AU1796" s="206" t="s">
        <v>89</v>
      </c>
      <c r="AV1796" s="15" t="s">
        <v>537</v>
      </c>
      <c r="AW1796" s="15" t="s">
        <v>30</v>
      </c>
      <c r="AX1796" s="15" t="s">
        <v>76</v>
      </c>
      <c r="AY1796" s="206" t="s">
        <v>524</v>
      </c>
    </row>
    <row r="1797" spans="1:65" s="16" customFormat="1">
      <c r="B1797" s="213"/>
      <c r="D1797" s="190" t="s">
        <v>532</v>
      </c>
      <c r="E1797" s="214" t="s">
        <v>5026</v>
      </c>
      <c r="F1797" s="215" t="s">
        <v>590</v>
      </c>
      <c r="H1797" s="216">
        <v>60</v>
      </c>
      <c r="I1797" s="217"/>
      <c r="L1797" s="213"/>
      <c r="M1797" s="218"/>
      <c r="N1797" s="219"/>
      <c r="O1797" s="219"/>
      <c r="P1797" s="219"/>
      <c r="Q1797" s="219"/>
      <c r="R1797" s="219"/>
      <c r="S1797" s="219"/>
      <c r="T1797" s="220"/>
      <c r="AT1797" s="214" t="s">
        <v>532</v>
      </c>
      <c r="AU1797" s="214" t="s">
        <v>89</v>
      </c>
      <c r="AV1797" s="16" t="s">
        <v>530</v>
      </c>
      <c r="AW1797" s="16" t="s">
        <v>30</v>
      </c>
      <c r="AX1797" s="16" t="s">
        <v>83</v>
      </c>
      <c r="AY1797" s="214" t="s">
        <v>524</v>
      </c>
    </row>
    <row r="1798" spans="1:65" s="2" customFormat="1" ht="21.75" customHeight="1">
      <c r="A1798" s="35"/>
      <c r="B1798" s="144"/>
      <c r="C1798" s="176" t="s">
        <v>3589</v>
      </c>
      <c r="D1798" s="176" t="s">
        <v>526</v>
      </c>
      <c r="E1798" s="177" t="s">
        <v>5028</v>
      </c>
      <c r="F1798" s="178" t="s">
        <v>5029</v>
      </c>
      <c r="G1798" s="179" t="s">
        <v>529</v>
      </c>
      <c r="H1798" s="180">
        <v>5.3</v>
      </c>
      <c r="I1798" s="181"/>
      <c r="J1798" s="180">
        <f>ROUND(I1798*H1798,3)</f>
        <v>0</v>
      </c>
      <c r="K1798" s="182"/>
      <c r="L1798" s="36"/>
      <c r="M1798" s="183" t="s">
        <v>1</v>
      </c>
      <c r="N1798" s="184" t="s">
        <v>42</v>
      </c>
      <c r="O1798" s="61"/>
      <c r="P1798" s="185">
        <f>O1798*H1798</f>
        <v>0</v>
      </c>
      <c r="Q1798" s="185">
        <v>0</v>
      </c>
      <c r="R1798" s="185">
        <f>Q1798*H1798</f>
        <v>0</v>
      </c>
      <c r="S1798" s="185">
        <v>0</v>
      </c>
      <c r="T1798" s="186">
        <f>S1798*H1798</f>
        <v>0</v>
      </c>
      <c r="U1798" s="35"/>
      <c r="V1798" s="35"/>
      <c r="W1798" s="35"/>
      <c r="X1798" s="35"/>
      <c r="Y1798" s="35"/>
      <c r="Z1798" s="35"/>
      <c r="AA1798" s="35"/>
      <c r="AB1798" s="35"/>
      <c r="AC1798" s="35"/>
      <c r="AD1798" s="35"/>
      <c r="AE1798" s="35"/>
      <c r="AR1798" s="187" t="s">
        <v>530</v>
      </c>
      <c r="AT1798" s="187" t="s">
        <v>526</v>
      </c>
      <c r="AU1798" s="187" t="s">
        <v>89</v>
      </c>
      <c r="AY1798" s="18" t="s">
        <v>524</v>
      </c>
      <c r="BE1798" s="105">
        <f>IF(N1798="základná",J1798,0)</f>
        <v>0</v>
      </c>
      <c r="BF1798" s="105">
        <f>IF(N1798="znížená",J1798,0)</f>
        <v>0</v>
      </c>
      <c r="BG1798" s="105">
        <f>IF(N1798="zákl. prenesená",J1798,0)</f>
        <v>0</v>
      </c>
      <c r="BH1798" s="105">
        <f>IF(N1798="zníž. prenesená",J1798,0)</f>
        <v>0</v>
      </c>
      <c r="BI1798" s="105">
        <f>IF(N1798="nulová",J1798,0)</f>
        <v>0</v>
      </c>
      <c r="BJ1798" s="18" t="s">
        <v>89</v>
      </c>
      <c r="BK1798" s="188">
        <f>ROUND(I1798*H1798,3)</f>
        <v>0</v>
      </c>
      <c r="BL1798" s="18" t="s">
        <v>530</v>
      </c>
      <c r="BM1798" s="187" t="s">
        <v>5030</v>
      </c>
    </row>
    <row r="1799" spans="1:65" s="14" customFormat="1">
      <c r="B1799" s="198"/>
      <c r="D1799" s="190" t="s">
        <v>532</v>
      </c>
      <c r="E1799" s="199" t="s">
        <v>1</v>
      </c>
      <c r="F1799" s="200" t="s">
        <v>4369</v>
      </c>
      <c r="H1799" s="199" t="s">
        <v>1</v>
      </c>
      <c r="I1799" s="201"/>
      <c r="L1799" s="198"/>
      <c r="M1799" s="202"/>
      <c r="N1799" s="203"/>
      <c r="O1799" s="203"/>
      <c r="P1799" s="203"/>
      <c r="Q1799" s="203"/>
      <c r="R1799" s="203"/>
      <c r="S1799" s="203"/>
      <c r="T1799" s="204"/>
      <c r="AT1799" s="199" t="s">
        <v>532</v>
      </c>
      <c r="AU1799" s="199" t="s">
        <v>89</v>
      </c>
      <c r="AV1799" s="14" t="s">
        <v>83</v>
      </c>
      <c r="AW1799" s="14" t="s">
        <v>30</v>
      </c>
      <c r="AX1799" s="14" t="s">
        <v>76</v>
      </c>
      <c r="AY1799" s="199" t="s">
        <v>524</v>
      </c>
    </row>
    <row r="1800" spans="1:65" s="13" customFormat="1">
      <c r="B1800" s="189"/>
      <c r="D1800" s="190" t="s">
        <v>532</v>
      </c>
      <c r="E1800" s="191" t="s">
        <v>1</v>
      </c>
      <c r="F1800" s="192" t="s">
        <v>5031</v>
      </c>
      <c r="H1800" s="193">
        <v>5.3</v>
      </c>
      <c r="I1800" s="194"/>
      <c r="L1800" s="189"/>
      <c r="M1800" s="195"/>
      <c r="N1800" s="196"/>
      <c r="O1800" s="196"/>
      <c r="P1800" s="196"/>
      <c r="Q1800" s="196"/>
      <c r="R1800" s="196"/>
      <c r="S1800" s="196"/>
      <c r="T1800" s="197"/>
      <c r="AT1800" s="191" t="s">
        <v>532</v>
      </c>
      <c r="AU1800" s="191" t="s">
        <v>89</v>
      </c>
      <c r="AV1800" s="13" t="s">
        <v>89</v>
      </c>
      <c r="AW1800" s="13" t="s">
        <v>30</v>
      </c>
      <c r="AX1800" s="13" t="s">
        <v>76</v>
      </c>
      <c r="AY1800" s="191" t="s">
        <v>524</v>
      </c>
    </row>
    <row r="1801" spans="1:65" s="15" customFormat="1">
      <c r="B1801" s="205"/>
      <c r="D1801" s="190" t="s">
        <v>532</v>
      </c>
      <c r="E1801" s="206" t="s">
        <v>1</v>
      </c>
      <c r="F1801" s="207" t="s">
        <v>589</v>
      </c>
      <c r="H1801" s="208">
        <v>5.3</v>
      </c>
      <c r="I1801" s="209"/>
      <c r="L1801" s="205"/>
      <c r="M1801" s="210"/>
      <c r="N1801" s="211"/>
      <c r="O1801" s="211"/>
      <c r="P1801" s="211"/>
      <c r="Q1801" s="211"/>
      <c r="R1801" s="211"/>
      <c r="S1801" s="211"/>
      <c r="T1801" s="212"/>
      <c r="AT1801" s="206" t="s">
        <v>532</v>
      </c>
      <c r="AU1801" s="206" t="s">
        <v>89</v>
      </c>
      <c r="AV1801" s="15" t="s">
        <v>537</v>
      </c>
      <c r="AW1801" s="15" t="s">
        <v>30</v>
      </c>
      <c r="AX1801" s="15" t="s">
        <v>76</v>
      </c>
      <c r="AY1801" s="206" t="s">
        <v>524</v>
      </c>
    </row>
    <row r="1802" spans="1:65" s="16" customFormat="1">
      <c r="B1802" s="213"/>
      <c r="D1802" s="190" t="s">
        <v>532</v>
      </c>
      <c r="E1802" s="214" t="s">
        <v>5032</v>
      </c>
      <c r="F1802" s="215" t="s">
        <v>590</v>
      </c>
      <c r="H1802" s="216">
        <v>5.3</v>
      </c>
      <c r="I1802" s="217"/>
      <c r="L1802" s="213"/>
      <c r="M1802" s="234"/>
      <c r="N1802" s="235"/>
      <c r="O1802" s="235"/>
      <c r="P1802" s="235"/>
      <c r="Q1802" s="235"/>
      <c r="R1802" s="235"/>
      <c r="S1802" s="235"/>
      <c r="T1802" s="236"/>
      <c r="AT1802" s="214" t="s">
        <v>532</v>
      </c>
      <c r="AU1802" s="214" t="s">
        <v>89</v>
      </c>
      <c r="AV1802" s="16" t="s">
        <v>530</v>
      </c>
      <c r="AW1802" s="16" t="s">
        <v>30</v>
      </c>
      <c r="AX1802" s="16" t="s">
        <v>83</v>
      </c>
      <c r="AY1802" s="214" t="s">
        <v>524</v>
      </c>
    </row>
    <row r="1803" spans="1:65" s="2" customFormat="1" ht="6.9" customHeight="1">
      <c r="A1803" s="35"/>
      <c r="B1803" s="50"/>
      <c r="C1803" s="51"/>
      <c r="D1803" s="51"/>
      <c r="E1803" s="51"/>
      <c r="F1803" s="51"/>
      <c r="G1803" s="51"/>
      <c r="H1803" s="51"/>
      <c r="I1803" s="51"/>
      <c r="J1803" s="51"/>
      <c r="K1803" s="51"/>
      <c r="L1803" s="36"/>
      <c r="M1803" s="35"/>
      <c r="O1803" s="35"/>
      <c r="P1803" s="35"/>
      <c r="Q1803" s="35"/>
      <c r="R1803" s="35"/>
      <c r="S1803" s="35"/>
      <c r="T1803" s="35"/>
      <c r="U1803" s="35"/>
      <c r="V1803" s="35"/>
      <c r="W1803" s="35"/>
      <c r="X1803" s="35"/>
      <c r="Y1803" s="35"/>
      <c r="Z1803" s="35"/>
      <c r="AA1803" s="35"/>
      <c r="AB1803" s="35"/>
      <c r="AC1803" s="35"/>
      <c r="AD1803" s="35"/>
      <c r="AE1803" s="35"/>
    </row>
  </sheetData>
  <autoFilter ref="C156:K1802" xr:uid="{00000000-0009-0000-0000-000007000000}"/>
  <mergeCells count="17">
    <mergeCell ref="E20:H20"/>
    <mergeCell ref="E29:H29"/>
    <mergeCell ref="E149:H149"/>
    <mergeCell ref="L2:V2"/>
    <mergeCell ref="D131:F131"/>
    <mergeCell ref="D132:F132"/>
    <mergeCell ref="D133:F133"/>
    <mergeCell ref="E145:H145"/>
    <mergeCell ref="E147:H147"/>
    <mergeCell ref="E85:H85"/>
    <mergeCell ref="E87:H87"/>
    <mergeCell ref="E89:H89"/>
    <mergeCell ref="D129:F129"/>
    <mergeCell ref="D130:F130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57"/>
  <sheetViews>
    <sheetView showGridLines="0" topLeftCell="A191" workbookViewId="0">
      <selection activeCell="Y198" sqref="Y19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15" t="s">
        <v>5</v>
      </c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31" t="str">
        <f>'Rekapitulácia stavby'!K6</f>
        <v>REKONŠTRUKCIA ZŠ PLICKOVA</v>
      </c>
      <c r="F7" s="332"/>
      <c r="G7" s="332"/>
      <c r="H7" s="332"/>
      <c r="L7" s="21"/>
    </row>
    <row r="8" spans="1:46" s="1" customFormat="1" ht="12" customHeight="1">
      <c r="B8" s="21"/>
      <c r="D8" s="28" t="s">
        <v>183</v>
      </c>
      <c r="L8" s="21"/>
    </row>
    <row r="9" spans="1:46" s="2" customFormat="1" ht="16.5" customHeight="1">
      <c r="A9" s="35"/>
      <c r="B9" s="36"/>
      <c r="C9" s="35"/>
      <c r="D9" s="35"/>
      <c r="E9" s="331" t="s">
        <v>6674</v>
      </c>
      <c r="F9" s="329"/>
      <c r="G9" s="329"/>
      <c r="H9" s="32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3" t="s">
        <v>7625</v>
      </c>
      <c r="F11" s="329"/>
      <c r="G11" s="329"/>
      <c r="H11" s="32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27. 1. 2021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33" t="str">
        <f>'Rekapitulácia stavby'!E14</f>
        <v>Vyplň údaj</v>
      </c>
      <c r="F20" s="320"/>
      <c r="G20" s="320"/>
      <c r="H20" s="320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24" t="s">
        <v>1</v>
      </c>
      <c r="F29" s="324"/>
      <c r="G29" s="324"/>
      <c r="H29" s="32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36"/>
      <c r="C37" s="35"/>
      <c r="D37" s="119" t="s">
        <v>40</v>
      </c>
      <c r="E37" s="28" t="s">
        <v>41</v>
      </c>
      <c r="F37" s="120">
        <f>ROUND((SUM(BE106:BE113) + SUM(BE135:BE256)),  2)</f>
        <v>0</v>
      </c>
      <c r="G37" s="35"/>
      <c r="H37" s="35"/>
      <c r="I37" s="121">
        <v>0.2</v>
      </c>
      <c r="J37" s="120">
        <f>ROUND(((SUM(BE106:BE113) + SUM(BE135:BE256))*I37),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36"/>
      <c r="C38" s="35"/>
      <c r="D38" s="35"/>
      <c r="E38" s="28" t="s">
        <v>42</v>
      </c>
      <c r="F38" s="120">
        <f>ROUND((SUM(BF106:BF113) + SUM(BF135:BF256)),  2)</f>
        <v>0</v>
      </c>
      <c r="G38" s="35"/>
      <c r="H38" s="35"/>
      <c r="I38" s="121">
        <v>0.2</v>
      </c>
      <c r="J38" s="120">
        <f>ROUND(((SUM(BF106:BF113) + SUM(BF135:BF256))*I38),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36"/>
      <c r="C39" s="35"/>
      <c r="D39" s="35"/>
      <c r="E39" s="28" t="s">
        <v>43</v>
      </c>
      <c r="F39" s="120">
        <f>ROUND((SUM(BG106:BG113) + SUM(BG135:BG256)),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36"/>
      <c r="C40" s="35"/>
      <c r="D40" s="35"/>
      <c r="E40" s="28" t="s">
        <v>44</v>
      </c>
      <c r="F40" s="120">
        <f>ROUND((SUM(BH106:BH113) + SUM(BH135:BH256)),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36"/>
      <c r="C41" s="35"/>
      <c r="D41" s="35"/>
      <c r="E41" s="28" t="s">
        <v>45</v>
      </c>
      <c r="F41" s="120">
        <f>ROUND((SUM(BI106:BI113) + SUM(BI135:BI256)),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5"/>
      <c r="D85" s="35"/>
      <c r="E85" s="331" t="str">
        <f>E7</f>
        <v>REKONŠTRUKCIA ZŠ PLICKOVA</v>
      </c>
      <c r="F85" s="332"/>
      <c r="G85" s="332"/>
      <c r="H85" s="33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183</v>
      </c>
      <c r="L86" s="21"/>
    </row>
    <row r="87" spans="1:31" s="2" customFormat="1" ht="16.5" customHeight="1">
      <c r="A87" s="35"/>
      <c r="B87" s="36"/>
      <c r="C87" s="35"/>
      <c r="D87" s="35"/>
      <c r="E87" s="331" t="s">
        <v>6674</v>
      </c>
      <c r="F87" s="329"/>
      <c r="G87" s="329"/>
      <c r="H87" s="32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3" t="str">
        <f>E11</f>
        <v>02.2 - Elektroinštalácie SO 02 - Telocvičňa</v>
      </c>
      <c r="F89" s="329"/>
      <c r="G89" s="329"/>
      <c r="H89" s="32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27. 1. 2021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95" customHeight="1">
      <c r="B100" s="137"/>
      <c r="D100" s="138" t="s">
        <v>477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" customHeight="1">
      <c r="B101" s="132"/>
      <c r="D101" s="133" t="s">
        <v>495</v>
      </c>
      <c r="E101" s="134"/>
      <c r="F101" s="134"/>
      <c r="G101" s="134"/>
      <c r="H101" s="134"/>
      <c r="I101" s="134"/>
      <c r="J101" s="135">
        <f>J147</f>
        <v>0</v>
      </c>
      <c r="L101" s="132"/>
    </row>
    <row r="102" spans="1:65" s="10" customFormat="1" ht="19.95" customHeight="1">
      <c r="B102" s="137"/>
      <c r="D102" s="138" t="s">
        <v>5034</v>
      </c>
      <c r="E102" s="139"/>
      <c r="F102" s="139"/>
      <c r="G102" s="139"/>
      <c r="H102" s="139"/>
      <c r="I102" s="139"/>
      <c r="J102" s="140">
        <f>J148</f>
        <v>0</v>
      </c>
      <c r="L102" s="137"/>
    </row>
    <row r="103" spans="1:65" s="10" customFormat="1" ht="19.95" customHeight="1">
      <c r="B103" s="137"/>
      <c r="D103" s="138" t="s">
        <v>5035</v>
      </c>
      <c r="E103" s="139"/>
      <c r="F103" s="139"/>
      <c r="G103" s="139"/>
      <c r="H103" s="139"/>
      <c r="I103" s="139"/>
      <c r="J103" s="140">
        <f>J252</f>
        <v>0</v>
      </c>
      <c r="L103" s="137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hidden="1" customHeight="1">
      <c r="A106" s="35"/>
      <c r="B106" s="36"/>
      <c r="C106" s="131" t="s">
        <v>501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hidden="1" customHeight="1">
      <c r="A107" s="35"/>
      <c r="B107" s="144"/>
      <c r="C107" s="145"/>
      <c r="D107" s="292" t="s">
        <v>502</v>
      </c>
      <c r="E107" s="330"/>
      <c r="F107" s="330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503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hidden="1" customHeight="1">
      <c r="A108" s="35"/>
      <c r="B108" s="144"/>
      <c r="C108" s="145"/>
      <c r="D108" s="292" t="s">
        <v>5036</v>
      </c>
      <c r="E108" s="330"/>
      <c r="F108" s="330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503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hidden="1" customHeight="1">
      <c r="A109" s="35"/>
      <c r="B109" s="144"/>
      <c r="C109" s="145"/>
      <c r="D109" s="292" t="s">
        <v>505</v>
      </c>
      <c r="E109" s="330"/>
      <c r="F109" s="330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503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hidden="1" customHeight="1">
      <c r="A110" s="35"/>
      <c r="B110" s="144"/>
      <c r="C110" s="145"/>
      <c r="D110" s="292" t="s">
        <v>506</v>
      </c>
      <c r="E110" s="330"/>
      <c r="F110" s="330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503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hidden="1" customHeight="1">
      <c r="A111" s="35"/>
      <c r="B111" s="144"/>
      <c r="C111" s="145"/>
      <c r="D111" s="292" t="s">
        <v>5037</v>
      </c>
      <c r="E111" s="330"/>
      <c r="F111" s="330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503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hidden="1" customHeight="1">
      <c r="A112" s="35"/>
      <c r="B112" s="144"/>
      <c r="C112" s="145"/>
      <c r="D112" s="146" t="s">
        <v>508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509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" customHeight="1">
      <c r="A120" s="35"/>
      <c r="B120" s="36"/>
      <c r="C120" s="22" t="s">
        <v>510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331" t="str">
        <f>E7</f>
        <v>REKONŠTRUKCIA ZŠ PLICKOVA</v>
      </c>
      <c r="F123" s="332"/>
      <c r="G123" s="332"/>
      <c r="H123" s="332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183</v>
      </c>
      <c r="L124" s="21"/>
    </row>
    <row r="125" spans="1:31" s="2" customFormat="1" ht="16.5" customHeight="1">
      <c r="A125" s="35"/>
      <c r="B125" s="36"/>
      <c r="C125" s="35"/>
      <c r="D125" s="35"/>
      <c r="E125" s="331" t="s">
        <v>6674</v>
      </c>
      <c r="F125" s="329"/>
      <c r="G125" s="329"/>
      <c r="H125" s="32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3" t="str">
        <f>E11</f>
        <v>02.2 - Elektroinštalácie SO 02 - Telocvičňa</v>
      </c>
      <c r="F127" s="329"/>
      <c r="G127" s="329"/>
      <c r="H127" s="32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27. 1. 2021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15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52"/>
      <c r="B134" s="153"/>
      <c r="C134" s="154" t="s">
        <v>511</v>
      </c>
      <c r="D134" s="155" t="s">
        <v>61</v>
      </c>
      <c r="E134" s="155" t="s">
        <v>57</v>
      </c>
      <c r="F134" s="155" t="s">
        <v>58</v>
      </c>
      <c r="G134" s="155" t="s">
        <v>512</v>
      </c>
      <c r="H134" s="155" t="s">
        <v>513</v>
      </c>
      <c r="I134" s="155" t="s">
        <v>514</v>
      </c>
      <c r="J134" s="156" t="s">
        <v>443</v>
      </c>
      <c r="K134" s="157" t="s">
        <v>515</v>
      </c>
      <c r="L134" s="158"/>
      <c r="M134" s="65" t="s">
        <v>1</v>
      </c>
      <c r="N134" s="66" t="s">
        <v>40</v>
      </c>
      <c r="O134" s="66" t="s">
        <v>516</v>
      </c>
      <c r="P134" s="66" t="s">
        <v>517</v>
      </c>
      <c r="Q134" s="66" t="s">
        <v>518</v>
      </c>
      <c r="R134" s="66" t="s">
        <v>519</v>
      </c>
      <c r="S134" s="66" t="s">
        <v>520</v>
      </c>
      <c r="T134" s="67" t="s">
        <v>521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5" customHeight="1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P136+P147</f>
        <v>0</v>
      </c>
      <c r="Q135" s="69"/>
      <c r="R135" s="160">
        <f>R136+R147</f>
        <v>0</v>
      </c>
      <c r="S135" s="69"/>
      <c r="T135" s="161">
        <f>T136+T147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BK136+BK147</f>
        <v>0</v>
      </c>
    </row>
    <row r="136" spans="1:65" s="12" customFormat="1" ht="25.95" customHeight="1">
      <c r="B136" s="163"/>
      <c r="D136" s="164" t="s">
        <v>75</v>
      </c>
      <c r="E136" s="165" t="s">
        <v>522</v>
      </c>
      <c r="F136" s="165" t="s">
        <v>523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524</v>
      </c>
      <c r="BK136" s="173">
        <f>BK137</f>
        <v>0</v>
      </c>
    </row>
    <row r="137" spans="1:65" s="12" customFormat="1" ht="22.95" customHeight="1">
      <c r="B137" s="163"/>
      <c r="D137" s="164" t="s">
        <v>75</v>
      </c>
      <c r="E137" s="174" t="s">
        <v>560</v>
      </c>
      <c r="F137" s="174" t="s">
        <v>2090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SUM(P138:P146)</f>
        <v>0</v>
      </c>
      <c r="Q137" s="169"/>
      <c r="R137" s="170">
        <f>SUM(R138:R146)</f>
        <v>0</v>
      </c>
      <c r="S137" s="169"/>
      <c r="T137" s="171">
        <f>SUM(T138:T146)</f>
        <v>0</v>
      </c>
      <c r="AR137" s="164" t="s">
        <v>83</v>
      </c>
      <c r="AT137" s="172" t="s">
        <v>75</v>
      </c>
      <c r="AU137" s="172" t="s">
        <v>83</v>
      </c>
      <c r="AY137" s="164" t="s">
        <v>524</v>
      </c>
      <c r="BK137" s="173">
        <f>SUM(BK138:BK146)</f>
        <v>0</v>
      </c>
    </row>
    <row r="138" spans="1:65" s="2" customFormat="1" ht="21.75" customHeight="1">
      <c r="A138" s="35"/>
      <c r="B138" s="144"/>
      <c r="C138" s="176" t="s">
        <v>83</v>
      </c>
      <c r="D138" s="176" t="s">
        <v>526</v>
      </c>
      <c r="E138" s="177" t="s">
        <v>5038</v>
      </c>
      <c r="F138" s="178" t="s">
        <v>5039</v>
      </c>
      <c r="G138" s="179" t="s">
        <v>879</v>
      </c>
      <c r="H138" s="180">
        <v>116</v>
      </c>
      <c r="I138" s="181"/>
      <c r="J138" s="180">
        <f t="shared" ref="J138:J146" si="5"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ref="P138:P146" si="6">O138*H138</f>
        <v>0</v>
      </c>
      <c r="Q138" s="185">
        <v>0</v>
      </c>
      <c r="R138" s="185">
        <f t="shared" ref="R138:R146" si="7">Q138*H138</f>
        <v>0</v>
      </c>
      <c r="S138" s="185">
        <v>0</v>
      </c>
      <c r="T138" s="186">
        <f t="shared" ref="T138:T146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530</v>
      </c>
      <c r="AT138" s="187" t="s">
        <v>526</v>
      </c>
      <c r="AU138" s="187" t="s">
        <v>89</v>
      </c>
      <c r="AY138" s="18" t="s">
        <v>524</v>
      </c>
      <c r="BE138" s="105">
        <f t="shared" ref="BE138:BE146" si="9">IF(N138="základná",J138,0)</f>
        <v>0</v>
      </c>
      <c r="BF138" s="105">
        <f t="shared" ref="BF138:BF146" si="10">IF(N138="znížená",J138,0)</f>
        <v>0</v>
      </c>
      <c r="BG138" s="105">
        <f t="shared" ref="BG138:BG146" si="11">IF(N138="zákl. prenesená",J138,0)</f>
        <v>0</v>
      </c>
      <c r="BH138" s="105">
        <f t="shared" ref="BH138:BH146" si="12">IF(N138="zníž. prenesená",J138,0)</f>
        <v>0</v>
      </c>
      <c r="BI138" s="105">
        <f t="shared" ref="BI138:BI146" si="13">IF(N138="nulová",J138,0)</f>
        <v>0</v>
      </c>
      <c r="BJ138" s="18" t="s">
        <v>89</v>
      </c>
      <c r="BK138" s="188">
        <f t="shared" ref="BK138:BK146" si="14">ROUND(I138*H138,3)</f>
        <v>0</v>
      </c>
      <c r="BL138" s="18" t="s">
        <v>530</v>
      </c>
      <c r="BM138" s="187" t="s">
        <v>89</v>
      </c>
    </row>
    <row r="139" spans="1:65" s="2" customFormat="1" ht="33" customHeight="1">
      <c r="A139" s="35"/>
      <c r="B139" s="144"/>
      <c r="C139" s="176" t="s">
        <v>89</v>
      </c>
      <c r="D139" s="176" t="s">
        <v>526</v>
      </c>
      <c r="E139" s="177" t="s">
        <v>5040</v>
      </c>
      <c r="F139" s="178" t="s">
        <v>5041</v>
      </c>
      <c r="G139" s="179" t="s">
        <v>980</v>
      </c>
      <c r="H139" s="180">
        <v>380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530</v>
      </c>
      <c r="AT139" s="187" t="s">
        <v>526</v>
      </c>
      <c r="AU139" s="187" t="s">
        <v>89</v>
      </c>
      <c r="AY139" s="18" t="s">
        <v>524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530</v>
      </c>
      <c r="BM139" s="187" t="s">
        <v>530</v>
      </c>
    </row>
    <row r="140" spans="1:65" s="2" customFormat="1" ht="33" customHeight="1">
      <c r="A140" s="35"/>
      <c r="B140" s="144"/>
      <c r="C140" s="176" t="s">
        <v>537</v>
      </c>
      <c r="D140" s="176" t="s">
        <v>526</v>
      </c>
      <c r="E140" s="177" t="s">
        <v>5042</v>
      </c>
      <c r="F140" s="178" t="s">
        <v>5043</v>
      </c>
      <c r="G140" s="179" t="s">
        <v>980</v>
      </c>
      <c r="H140" s="180">
        <v>100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530</v>
      </c>
      <c r="AT140" s="187" t="s">
        <v>526</v>
      </c>
      <c r="AU140" s="187" t="s">
        <v>89</v>
      </c>
      <c r="AY140" s="18" t="s">
        <v>524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530</v>
      </c>
      <c r="BM140" s="187" t="s">
        <v>548</v>
      </c>
    </row>
    <row r="141" spans="1:65" s="2" customFormat="1" ht="33" customHeight="1">
      <c r="A141" s="35"/>
      <c r="B141" s="144"/>
      <c r="C141" s="176" t="s">
        <v>530</v>
      </c>
      <c r="D141" s="176" t="s">
        <v>526</v>
      </c>
      <c r="E141" s="177" t="s">
        <v>5044</v>
      </c>
      <c r="F141" s="178" t="s">
        <v>5045</v>
      </c>
      <c r="G141" s="179" t="s">
        <v>980</v>
      </c>
      <c r="H141" s="180">
        <v>30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530</v>
      </c>
      <c r="AT141" s="187" t="s">
        <v>526</v>
      </c>
      <c r="AU141" s="187" t="s">
        <v>89</v>
      </c>
      <c r="AY141" s="18" t="s">
        <v>524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530</v>
      </c>
      <c r="BM141" s="187" t="s">
        <v>556</v>
      </c>
    </row>
    <row r="142" spans="1:65" s="2" customFormat="1" ht="33" customHeight="1">
      <c r="A142" s="35"/>
      <c r="B142" s="144"/>
      <c r="C142" s="176" t="s">
        <v>544</v>
      </c>
      <c r="D142" s="176" t="s">
        <v>526</v>
      </c>
      <c r="E142" s="177" t="s">
        <v>5046</v>
      </c>
      <c r="F142" s="178" t="s">
        <v>5047</v>
      </c>
      <c r="G142" s="179" t="s">
        <v>980</v>
      </c>
      <c r="H142" s="180">
        <v>10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530</v>
      </c>
      <c r="AT142" s="187" t="s">
        <v>526</v>
      </c>
      <c r="AU142" s="187" t="s">
        <v>89</v>
      </c>
      <c r="AY142" s="18" t="s">
        <v>524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530</v>
      </c>
      <c r="BM142" s="187" t="s">
        <v>565</v>
      </c>
    </row>
    <row r="143" spans="1:65" s="2" customFormat="1" ht="33" customHeight="1">
      <c r="A143" s="35"/>
      <c r="B143" s="144"/>
      <c r="C143" s="176" t="s">
        <v>548</v>
      </c>
      <c r="D143" s="176" t="s">
        <v>526</v>
      </c>
      <c r="E143" s="177" t="s">
        <v>5048</v>
      </c>
      <c r="F143" s="178" t="s">
        <v>5049</v>
      </c>
      <c r="G143" s="179" t="s">
        <v>980</v>
      </c>
      <c r="H143" s="180">
        <v>40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530</v>
      </c>
      <c r="AT143" s="187" t="s">
        <v>526</v>
      </c>
      <c r="AU143" s="187" t="s">
        <v>89</v>
      </c>
      <c r="AY143" s="18" t="s">
        <v>524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530</v>
      </c>
      <c r="BM143" s="187" t="s">
        <v>153</v>
      </c>
    </row>
    <row r="144" spans="1:65" s="2" customFormat="1" ht="33" customHeight="1">
      <c r="A144" s="35"/>
      <c r="B144" s="144"/>
      <c r="C144" s="176" t="s">
        <v>552</v>
      </c>
      <c r="D144" s="176" t="s">
        <v>526</v>
      </c>
      <c r="E144" s="177" t="s">
        <v>5050</v>
      </c>
      <c r="F144" s="178" t="s">
        <v>5051</v>
      </c>
      <c r="G144" s="179" t="s">
        <v>980</v>
      </c>
      <c r="H144" s="180">
        <v>160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530</v>
      </c>
      <c r="AT144" s="187" t="s">
        <v>526</v>
      </c>
      <c r="AU144" s="187" t="s">
        <v>89</v>
      </c>
      <c r="AY144" s="18" t="s">
        <v>524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530</v>
      </c>
      <c r="BM144" s="187" t="s">
        <v>626</v>
      </c>
    </row>
    <row r="145" spans="1:65" s="2" customFormat="1" ht="33" customHeight="1">
      <c r="A145" s="35"/>
      <c r="B145" s="144"/>
      <c r="C145" s="176" t="s">
        <v>556</v>
      </c>
      <c r="D145" s="176" t="s">
        <v>526</v>
      </c>
      <c r="E145" s="177" t="s">
        <v>5052</v>
      </c>
      <c r="F145" s="178" t="s">
        <v>5053</v>
      </c>
      <c r="G145" s="179" t="s">
        <v>980</v>
      </c>
      <c r="H145" s="180">
        <v>50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530</v>
      </c>
      <c r="AT145" s="187" t="s">
        <v>526</v>
      </c>
      <c r="AU145" s="187" t="s">
        <v>89</v>
      </c>
      <c r="AY145" s="18" t="s">
        <v>524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530</v>
      </c>
      <c r="BM145" s="187" t="s">
        <v>644</v>
      </c>
    </row>
    <row r="146" spans="1:65" s="2" customFormat="1" ht="21.75" customHeight="1">
      <c r="A146" s="35"/>
      <c r="B146" s="144"/>
      <c r="C146" s="176" t="s">
        <v>560</v>
      </c>
      <c r="D146" s="176" t="s">
        <v>526</v>
      </c>
      <c r="E146" s="177" t="s">
        <v>5054</v>
      </c>
      <c r="F146" s="178" t="s">
        <v>5055</v>
      </c>
      <c r="G146" s="179" t="s">
        <v>980</v>
      </c>
      <c r="H146" s="180">
        <v>20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530</v>
      </c>
      <c r="AT146" s="187" t="s">
        <v>526</v>
      </c>
      <c r="AU146" s="187" t="s">
        <v>89</v>
      </c>
      <c r="AY146" s="18" t="s">
        <v>524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530</v>
      </c>
      <c r="BM146" s="187" t="s">
        <v>655</v>
      </c>
    </row>
    <row r="147" spans="1:65" s="12" customFormat="1" ht="25.95" customHeight="1">
      <c r="B147" s="163"/>
      <c r="D147" s="164" t="s">
        <v>75</v>
      </c>
      <c r="E147" s="165" t="s">
        <v>697</v>
      </c>
      <c r="F147" s="165" t="s">
        <v>4793</v>
      </c>
      <c r="I147" s="166"/>
      <c r="J147" s="167">
        <f>BK147</f>
        <v>0</v>
      </c>
      <c r="L147" s="163"/>
      <c r="M147" s="168"/>
      <c r="N147" s="169"/>
      <c r="O147" s="169"/>
      <c r="P147" s="170">
        <f>P148+P252</f>
        <v>0</v>
      </c>
      <c r="Q147" s="169"/>
      <c r="R147" s="170">
        <f>R148+R252</f>
        <v>0</v>
      </c>
      <c r="S147" s="169"/>
      <c r="T147" s="171">
        <f>T148+T252</f>
        <v>0</v>
      </c>
      <c r="AR147" s="164" t="s">
        <v>537</v>
      </c>
      <c r="AT147" s="172" t="s">
        <v>75</v>
      </c>
      <c r="AU147" s="172" t="s">
        <v>76</v>
      </c>
      <c r="AY147" s="164" t="s">
        <v>524</v>
      </c>
      <c r="BK147" s="173">
        <f>BK148+BK252</f>
        <v>0</v>
      </c>
    </row>
    <row r="148" spans="1:65" s="12" customFormat="1" ht="22.95" customHeight="1">
      <c r="B148" s="163"/>
      <c r="D148" s="164" t="s">
        <v>75</v>
      </c>
      <c r="E148" s="174" t="s">
        <v>5056</v>
      </c>
      <c r="F148" s="174" t="s">
        <v>5057</v>
      </c>
      <c r="I148" s="166"/>
      <c r="J148" s="175">
        <f>BK148</f>
        <v>0</v>
      </c>
      <c r="L148" s="163"/>
      <c r="M148" s="168"/>
      <c r="N148" s="169"/>
      <c r="O148" s="169"/>
      <c r="P148" s="170">
        <f>SUM(P149:P251)</f>
        <v>0</v>
      </c>
      <c r="Q148" s="169"/>
      <c r="R148" s="170">
        <f>SUM(R149:R251)</f>
        <v>0</v>
      </c>
      <c r="S148" s="169"/>
      <c r="T148" s="171">
        <f>SUM(T149:T251)</f>
        <v>0</v>
      </c>
      <c r="AR148" s="164" t="s">
        <v>537</v>
      </c>
      <c r="AT148" s="172" t="s">
        <v>75</v>
      </c>
      <c r="AU148" s="172" t="s">
        <v>83</v>
      </c>
      <c r="AY148" s="164" t="s">
        <v>524</v>
      </c>
      <c r="BK148" s="173">
        <f>SUM(BK149:BK251)</f>
        <v>0</v>
      </c>
    </row>
    <row r="149" spans="1:65" s="2" customFormat="1" ht="21.75" customHeight="1">
      <c r="A149" s="35"/>
      <c r="B149" s="144"/>
      <c r="C149" s="176" t="s">
        <v>565</v>
      </c>
      <c r="D149" s="176" t="s">
        <v>526</v>
      </c>
      <c r="E149" s="177" t="s">
        <v>5058</v>
      </c>
      <c r="F149" s="178" t="s">
        <v>5059</v>
      </c>
      <c r="G149" s="179" t="s">
        <v>980</v>
      </c>
      <c r="H149" s="180">
        <v>250</v>
      </c>
      <c r="I149" s="181"/>
      <c r="J149" s="180">
        <f t="shared" ref="J149:J180" si="15">ROUND(I149*H149,3)</f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ref="P149:P180" si="16">O149*H149</f>
        <v>0</v>
      </c>
      <c r="Q149" s="185">
        <v>0</v>
      </c>
      <c r="R149" s="185">
        <f t="shared" ref="R149:R180" si="17">Q149*H149</f>
        <v>0</v>
      </c>
      <c r="S149" s="185">
        <v>0</v>
      </c>
      <c r="T149" s="186">
        <f t="shared" ref="T149:T180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958</v>
      </c>
      <c r="AT149" s="187" t="s">
        <v>526</v>
      </c>
      <c r="AU149" s="187" t="s">
        <v>89</v>
      </c>
      <c r="AY149" s="18" t="s">
        <v>524</v>
      </c>
      <c r="BE149" s="105">
        <f t="shared" ref="BE149:BE180" si="19">IF(N149="základná",J149,0)</f>
        <v>0</v>
      </c>
      <c r="BF149" s="105">
        <f t="shared" ref="BF149:BF180" si="20">IF(N149="znížená",J149,0)</f>
        <v>0</v>
      </c>
      <c r="BG149" s="105">
        <f t="shared" ref="BG149:BG180" si="21">IF(N149="zákl. prenesená",J149,0)</f>
        <v>0</v>
      </c>
      <c r="BH149" s="105">
        <f t="shared" ref="BH149:BH180" si="22">IF(N149="zníž. prenesená",J149,0)</f>
        <v>0</v>
      </c>
      <c r="BI149" s="105">
        <f t="shared" ref="BI149:BI180" si="23">IF(N149="nulová",J149,0)</f>
        <v>0</v>
      </c>
      <c r="BJ149" s="18" t="s">
        <v>89</v>
      </c>
      <c r="BK149" s="188">
        <f t="shared" ref="BK149:BK180" si="24">ROUND(I149*H149,3)</f>
        <v>0</v>
      </c>
      <c r="BL149" s="18" t="s">
        <v>958</v>
      </c>
      <c r="BM149" s="187" t="s">
        <v>7</v>
      </c>
    </row>
    <row r="150" spans="1:65" s="2" customFormat="1" ht="21.75" customHeight="1">
      <c r="A150" s="35"/>
      <c r="B150" s="144"/>
      <c r="C150" s="221" t="s">
        <v>569</v>
      </c>
      <c r="D150" s="221" t="s">
        <v>697</v>
      </c>
      <c r="E150" s="222" t="s">
        <v>5060</v>
      </c>
      <c r="F150" s="223" t="s">
        <v>5061</v>
      </c>
      <c r="G150" s="224" t="s">
        <v>980</v>
      </c>
      <c r="H150" s="225">
        <v>250</v>
      </c>
      <c r="I150" s="226"/>
      <c r="J150" s="225">
        <f t="shared" si="1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16"/>
        <v>0</v>
      </c>
      <c r="Q150" s="185">
        <v>0</v>
      </c>
      <c r="R150" s="185">
        <f t="shared" si="17"/>
        <v>0</v>
      </c>
      <c r="S150" s="185">
        <v>0</v>
      </c>
      <c r="T150" s="186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3293</v>
      </c>
      <c r="AT150" s="187" t="s">
        <v>697</v>
      </c>
      <c r="AU150" s="187" t="s">
        <v>89</v>
      </c>
      <c r="AY150" s="18" t="s">
        <v>524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89</v>
      </c>
      <c r="BK150" s="188">
        <f t="shared" si="24"/>
        <v>0</v>
      </c>
      <c r="BL150" s="18" t="s">
        <v>958</v>
      </c>
      <c r="BM150" s="187" t="s">
        <v>674</v>
      </c>
    </row>
    <row r="151" spans="1:65" s="2" customFormat="1" ht="21.75" customHeight="1">
      <c r="A151" s="35"/>
      <c r="B151" s="144"/>
      <c r="C151" s="176" t="s">
        <v>153</v>
      </c>
      <c r="D151" s="176" t="s">
        <v>526</v>
      </c>
      <c r="E151" s="177" t="s">
        <v>5062</v>
      </c>
      <c r="F151" s="178" t="s">
        <v>5063</v>
      </c>
      <c r="G151" s="179" t="s">
        <v>980</v>
      </c>
      <c r="H151" s="180">
        <v>380</v>
      </c>
      <c r="I151" s="181"/>
      <c r="J151" s="180">
        <f t="shared" si="1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16"/>
        <v>0</v>
      </c>
      <c r="Q151" s="185">
        <v>0</v>
      </c>
      <c r="R151" s="185">
        <f t="shared" si="17"/>
        <v>0</v>
      </c>
      <c r="S151" s="185">
        <v>0</v>
      </c>
      <c r="T151" s="186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958</v>
      </c>
      <c r="AT151" s="187" t="s">
        <v>526</v>
      </c>
      <c r="AU151" s="187" t="s">
        <v>89</v>
      </c>
      <c r="AY151" s="18" t="s">
        <v>524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89</v>
      </c>
      <c r="BK151" s="188">
        <f t="shared" si="24"/>
        <v>0</v>
      </c>
      <c r="BL151" s="18" t="s">
        <v>958</v>
      </c>
      <c r="BM151" s="187" t="s">
        <v>408</v>
      </c>
    </row>
    <row r="152" spans="1:65" s="2" customFormat="1" ht="21.75" customHeight="1">
      <c r="A152" s="35"/>
      <c r="B152" s="144"/>
      <c r="C152" s="221" t="s">
        <v>602</v>
      </c>
      <c r="D152" s="221" t="s">
        <v>697</v>
      </c>
      <c r="E152" s="222" t="s">
        <v>5064</v>
      </c>
      <c r="F152" s="223" t="s">
        <v>5065</v>
      </c>
      <c r="G152" s="224" t="s">
        <v>980</v>
      </c>
      <c r="H152" s="225">
        <v>380</v>
      </c>
      <c r="I152" s="226"/>
      <c r="J152" s="225">
        <f t="shared" si="1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16"/>
        <v>0</v>
      </c>
      <c r="Q152" s="185">
        <v>0</v>
      </c>
      <c r="R152" s="185">
        <f t="shared" si="17"/>
        <v>0</v>
      </c>
      <c r="S152" s="185">
        <v>0</v>
      </c>
      <c r="T152" s="186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3293</v>
      </c>
      <c r="AT152" s="187" t="s">
        <v>697</v>
      </c>
      <c r="AU152" s="187" t="s">
        <v>89</v>
      </c>
      <c r="AY152" s="18" t="s">
        <v>524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89</v>
      </c>
      <c r="BK152" s="188">
        <f t="shared" si="24"/>
        <v>0</v>
      </c>
      <c r="BL152" s="18" t="s">
        <v>958</v>
      </c>
      <c r="BM152" s="187" t="s">
        <v>696</v>
      </c>
    </row>
    <row r="153" spans="1:65" s="2" customFormat="1" ht="21.75" customHeight="1">
      <c r="A153" s="35"/>
      <c r="B153" s="144"/>
      <c r="C153" s="176" t="s">
        <v>626</v>
      </c>
      <c r="D153" s="176" t="s">
        <v>526</v>
      </c>
      <c r="E153" s="177" t="s">
        <v>5066</v>
      </c>
      <c r="F153" s="178" t="s">
        <v>5067</v>
      </c>
      <c r="G153" s="179" t="s">
        <v>980</v>
      </c>
      <c r="H153" s="180">
        <v>420</v>
      </c>
      <c r="I153" s="181"/>
      <c r="J153" s="180">
        <f t="shared" si="15"/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si="16"/>
        <v>0</v>
      </c>
      <c r="Q153" s="185">
        <v>0</v>
      </c>
      <c r="R153" s="185">
        <f t="shared" si="17"/>
        <v>0</v>
      </c>
      <c r="S153" s="185">
        <v>0</v>
      </c>
      <c r="T153" s="186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958</v>
      </c>
      <c r="AT153" s="187" t="s">
        <v>526</v>
      </c>
      <c r="AU153" s="187" t="s">
        <v>89</v>
      </c>
      <c r="AY153" s="18" t="s">
        <v>524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89</v>
      </c>
      <c r="BK153" s="188">
        <f t="shared" si="24"/>
        <v>0</v>
      </c>
      <c r="BL153" s="18" t="s">
        <v>958</v>
      </c>
      <c r="BM153" s="187" t="s">
        <v>710</v>
      </c>
    </row>
    <row r="154" spans="1:65" s="2" customFormat="1" ht="21.75" customHeight="1">
      <c r="A154" s="35"/>
      <c r="B154" s="144"/>
      <c r="C154" s="221" t="s">
        <v>639</v>
      </c>
      <c r="D154" s="221" t="s">
        <v>697</v>
      </c>
      <c r="E154" s="222" t="s">
        <v>5068</v>
      </c>
      <c r="F154" s="223" t="s">
        <v>5069</v>
      </c>
      <c r="G154" s="224" t="s">
        <v>980</v>
      </c>
      <c r="H154" s="225">
        <v>420</v>
      </c>
      <c r="I154" s="226"/>
      <c r="J154" s="225">
        <f t="shared" si="1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16"/>
        <v>0</v>
      </c>
      <c r="Q154" s="185">
        <v>0</v>
      </c>
      <c r="R154" s="185">
        <f t="shared" si="17"/>
        <v>0</v>
      </c>
      <c r="S154" s="185">
        <v>0</v>
      </c>
      <c r="T154" s="186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3293</v>
      </c>
      <c r="AT154" s="187" t="s">
        <v>697</v>
      </c>
      <c r="AU154" s="187" t="s">
        <v>89</v>
      </c>
      <c r="AY154" s="18" t="s">
        <v>524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89</v>
      </c>
      <c r="BK154" s="188">
        <f t="shared" si="24"/>
        <v>0</v>
      </c>
      <c r="BL154" s="18" t="s">
        <v>958</v>
      </c>
      <c r="BM154" s="187" t="s">
        <v>721</v>
      </c>
    </row>
    <row r="155" spans="1:65" s="2" customFormat="1" ht="21.75" customHeight="1">
      <c r="A155" s="35"/>
      <c r="B155" s="144"/>
      <c r="C155" s="176" t="s">
        <v>644</v>
      </c>
      <c r="D155" s="176" t="s">
        <v>526</v>
      </c>
      <c r="E155" s="177" t="s">
        <v>5070</v>
      </c>
      <c r="F155" s="178" t="s">
        <v>5071</v>
      </c>
      <c r="G155" s="179" t="s">
        <v>980</v>
      </c>
      <c r="H155" s="180">
        <v>200</v>
      </c>
      <c r="I155" s="181"/>
      <c r="J155" s="180">
        <f t="shared" si="1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16"/>
        <v>0</v>
      </c>
      <c r="Q155" s="185">
        <v>0</v>
      </c>
      <c r="R155" s="185">
        <f t="shared" si="17"/>
        <v>0</v>
      </c>
      <c r="S155" s="185">
        <v>0</v>
      </c>
      <c r="T155" s="186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958</v>
      </c>
      <c r="AT155" s="187" t="s">
        <v>526</v>
      </c>
      <c r="AU155" s="187" t="s">
        <v>89</v>
      </c>
      <c r="AY155" s="18" t="s">
        <v>524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89</v>
      </c>
      <c r="BK155" s="188">
        <f t="shared" si="24"/>
        <v>0</v>
      </c>
      <c r="BL155" s="18" t="s">
        <v>958</v>
      </c>
      <c r="BM155" s="187" t="s">
        <v>732</v>
      </c>
    </row>
    <row r="156" spans="1:65" s="2" customFormat="1" ht="21.75" customHeight="1">
      <c r="A156" s="35"/>
      <c r="B156" s="144"/>
      <c r="C156" s="221" t="s">
        <v>649</v>
      </c>
      <c r="D156" s="221" t="s">
        <v>697</v>
      </c>
      <c r="E156" s="222" t="s">
        <v>5072</v>
      </c>
      <c r="F156" s="223" t="s">
        <v>5073</v>
      </c>
      <c r="G156" s="224" t="s">
        <v>980</v>
      </c>
      <c r="H156" s="225">
        <v>200</v>
      </c>
      <c r="I156" s="226"/>
      <c r="J156" s="225">
        <f t="shared" si="1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16"/>
        <v>0</v>
      </c>
      <c r="Q156" s="185">
        <v>0</v>
      </c>
      <c r="R156" s="185">
        <f t="shared" si="17"/>
        <v>0</v>
      </c>
      <c r="S156" s="185">
        <v>0</v>
      </c>
      <c r="T156" s="186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3293</v>
      </c>
      <c r="AT156" s="187" t="s">
        <v>697</v>
      </c>
      <c r="AU156" s="187" t="s">
        <v>89</v>
      </c>
      <c r="AY156" s="18" t="s">
        <v>524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89</v>
      </c>
      <c r="BK156" s="188">
        <f t="shared" si="24"/>
        <v>0</v>
      </c>
      <c r="BL156" s="18" t="s">
        <v>958</v>
      </c>
      <c r="BM156" s="187" t="s">
        <v>747</v>
      </c>
    </row>
    <row r="157" spans="1:65" s="2" customFormat="1" ht="21.75" customHeight="1">
      <c r="A157" s="35"/>
      <c r="B157" s="144"/>
      <c r="C157" s="176" t="s">
        <v>655</v>
      </c>
      <c r="D157" s="176" t="s">
        <v>526</v>
      </c>
      <c r="E157" s="177" t="s">
        <v>5074</v>
      </c>
      <c r="F157" s="178" t="s">
        <v>5075</v>
      </c>
      <c r="G157" s="179" t="s">
        <v>980</v>
      </c>
      <c r="H157" s="180">
        <v>50</v>
      </c>
      <c r="I157" s="181"/>
      <c r="J157" s="180">
        <f t="shared" si="1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16"/>
        <v>0</v>
      </c>
      <c r="Q157" s="185">
        <v>0</v>
      </c>
      <c r="R157" s="185">
        <f t="shared" si="17"/>
        <v>0</v>
      </c>
      <c r="S157" s="185">
        <v>0</v>
      </c>
      <c r="T157" s="186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958</v>
      </c>
      <c r="AT157" s="187" t="s">
        <v>526</v>
      </c>
      <c r="AU157" s="187" t="s">
        <v>89</v>
      </c>
      <c r="AY157" s="18" t="s">
        <v>524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89</v>
      </c>
      <c r="BK157" s="188">
        <f t="shared" si="24"/>
        <v>0</v>
      </c>
      <c r="BL157" s="18" t="s">
        <v>958</v>
      </c>
      <c r="BM157" s="187" t="s">
        <v>758</v>
      </c>
    </row>
    <row r="158" spans="1:65" s="2" customFormat="1" ht="21.75" customHeight="1">
      <c r="A158" s="35"/>
      <c r="B158" s="144"/>
      <c r="C158" s="221" t="s">
        <v>661</v>
      </c>
      <c r="D158" s="221" t="s">
        <v>697</v>
      </c>
      <c r="E158" s="222" t="s">
        <v>5076</v>
      </c>
      <c r="F158" s="223" t="s">
        <v>5077</v>
      </c>
      <c r="G158" s="224" t="s">
        <v>980</v>
      </c>
      <c r="H158" s="225">
        <v>50</v>
      </c>
      <c r="I158" s="226"/>
      <c r="J158" s="225">
        <f t="shared" si="1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16"/>
        <v>0</v>
      </c>
      <c r="Q158" s="185">
        <v>0</v>
      </c>
      <c r="R158" s="185">
        <f t="shared" si="17"/>
        <v>0</v>
      </c>
      <c r="S158" s="185">
        <v>0</v>
      </c>
      <c r="T158" s="186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3293</v>
      </c>
      <c r="AT158" s="187" t="s">
        <v>697</v>
      </c>
      <c r="AU158" s="187" t="s">
        <v>89</v>
      </c>
      <c r="AY158" s="18" t="s">
        <v>524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89</v>
      </c>
      <c r="BK158" s="188">
        <f t="shared" si="24"/>
        <v>0</v>
      </c>
      <c r="BL158" s="18" t="s">
        <v>958</v>
      </c>
      <c r="BM158" s="187" t="s">
        <v>778</v>
      </c>
    </row>
    <row r="159" spans="1:65" s="2" customFormat="1" ht="21.75" customHeight="1">
      <c r="A159" s="35"/>
      <c r="B159" s="144"/>
      <c r="C159" s="176" t="s">
        <v>7</v>
      </c>
      <c r="D159" s="176" t="s">
        <v>526</v>
      </c>
      <c r="E159" s="177" t="s">
        <v>5078</v>
      </c>
      <c r="F159" s="178" t="s">
        <v>5079</v>
      </c>
      <c r="G159" s="179" t="s">
        <v>980</v>
      </c>
      <c r="H159" s="180">
        <v>40</v>
      </c>
      <c r="I159" s="181"/>
      <c r="J159" s="180">
        <f t="shared" si="15"/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si="16"/>
        <v>0</v>
      </c>
      <c r="Q159" s="185">
        <v>0</v>
      </c>
      <c r="R159" s="185">
        <f t="shared" si="17"/>
        <v>0</v>
      </c>
      <c r="S159" s="185">
        <v>0</v>
      </c>
      <c r="T159" s="186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958</v>
      </c>
      <c r="AT159" s="187" t="s">
        <v>526</v>
      </c>
      <c r="AU159" s="187" t="s">
        <v>89</v>
      </c>
      <c r="AY159" s="18" t="s">
        <v>524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89</v>
      </c>
      <c r="BK159" s="188">
        <f t="shared" si="24"/>
        <v>0</v>
      </c>
      <c r="BL159" s="18" t="s">
        <v>958</v>
      </c>
      <c r="BM159" s="187" t="s">
        <v>797</v>
      </c>
    </row>
    <row r="160" spans="1:65" s="2" customFormat="1" ht="21.75" customHeight="1">
      <c r="A160" s="35"/>
      <c r="B160" s="144"/>
      <c r="C160" s="221" t="s">
        <v>670</v>
      </c>
      <c r="D160" s="221" t="s">
        <v>697</v>
      </c>
      <c r="E160" s="222" t="s">
        <v>5080</v>
      </c>
      <c r="F160" s="223" t="s">
        <v>5081</v>
      </c>
      <c r="G160" s="224" t="s">
        <v>980</v>
      </c>
      <c r="H160" s="225">
        <v>40</v>
      </c>
      <c r="I160" s="226"/>
      <c r="J160" s="225">
        <f t="shared" si="15"/>
        <v>0</v>
      </c>
      <c r="K160" s="227"/>
      <c r="L160" s="228"/>
      <c r="M160" s="229" t="s">
        <v>1</v>
      </c>
      <c r="N160" s="230" t="s">
        <v>42</v>
      </c>
      <c r="O160" s="61"/>
      <c r="P160" s="185">
        <f t="shared" si="16"/>
        <v>0</v>
      </c>
      <c r="Q160" s="185">
        <v>0</v>
      </c>
      <c r="R160" s="185">
        <f t="shared" si="17"/>
        <v>0</v>
      </c>
      <c r="S160" s="185">
        <v>0</v>
      </c>
      <c r="T160" s="186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3293</v>
      </c>
      <c r="AT160" s="187" t="s">
        <v>697</v>
      </c>
      <c r="AU160" s="187" t="s">
        <v>89</v>
      </c>
      <c r="AY160" s="18" t="s">
        <v>524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958</v>
      </c>
      <c r="BM160" s="187" t="s">
        <v>807</v>
      </c>
    </row>
    <row r="161" spans="1:65" s="2" customFormat="1" ht="21.75" customHeight="1">
      <c r="A161" s="35"/>
      <c r="B161" s="144"/>
      <c r="C161" s="176" t="s">
        <v>674</v>
      </c>
      <c r="D161" s="176" t="s">
        <v>526</v>
      </c>
      <c r="E161" s="177" t="s">
        <v>5086</v>
      </c>
      <c r="F161" s="178" t="s">
        <v>5087</v>
      </c>
      <c r="G161" s="179" t="s">
        <v>879</v>
      </c>
      <c r="H161" s="180">
        <v>116</v>
      </c>
      <c r="I161" s="181"/>
      <c r="J161" s="180">
        <f t="shared" si="1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16"/>
        <v>0</v>
      </c>
      <c r="Q161" s="185">
        <v>0</v>
      </c>
      <c r="R161" s="185">
        <f t="shared" si="17"/>
        <v>0</v>
      </c>
      <c r="S161" s="185">
        <v>0</v>
      </c>
      <c r="T161" s="186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958</v>
      </c>
      <c r="AT161" s="187" t="s">
        <v>526</v>
      </c>
      <c r="AU161" s="187" t="s">
        <v>89</v>
      </c>
      <c r="AY161" s="18" t="s">
        <v>524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958</v>
      </c>
      <c r="BM161" s="187" t="s">
        <v>816</v>
      </c>
    </row>
    <row r="162" spans="1:65" s="2" customFormat="1" ht="21.75" customHeight="1">
      <c r="A162" s="35"/>
      <c r="B162" s="144"/>
      <c r="C162" s="221" t="s">
        <v>681</v>
      </c>
      <c r="D162" s="221" t="s">
        <v>697</v>
      </c>
      <c r="E162" s="222" t="s">
        <v>5088</v>
      </c>
      <c r="F162" s="223" t="s">
        <v>5089</v>
      </c>
      <c r="G162" s="224" t="s">
        <v>879</v>
      </c>
      <c r="H162" s="225">
        <v>116</v>
      </c>
      <c r="I162" s="226"/>
      <c r="J162" s="225">
        <f t="shared" si="15"/>
        <v>0</v>
      </c>
      <c r="K162" s="227"/>
      <c r="L162" s="228"/>
      <c r="M162" s="229" t="s">
        <v>1</v>
      </c>
      <c r="N162" s="230" t="s">
        <v>42</v>
      </c>
      <c r="O162" s="61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3293</v>
      </c>
      <c r="AT162" s="187" t="s">
        <v>697</v>
      </c>
      <c r="AU162" s="187" t="s">
        <v>89</v>
      </c>
      <c r="AY162" s="18" t="s">
        <v>524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958</v>
      </c>
      <c r="BM162" s="187" t="s">
        <v>827</v>
      </c>
    </row>
    <row r="163" spans="1:65" s="2" customFormat="1" ht="21.75" customHeight="1">
      <c r="A163" s="35"/>
      <c r="B163" s="144"/>
      <c r="C163" s="221" t="s">
        <v>408</v>
      </c>
      <c r="D163" s="221" t="s">
        <v>697</v>
      </c>
      <c r="E163" s="222" t="s">
        <v>5090</v>
      </c>
      <c r="F163" s="223" t="s">
        <v>7626</v>
      </c>
      <c r="G163" s="224" t="s">
        <v>879</v>
      </c>
      <c r="H163" s="225">
        <v>116</v>
      </c>
      <c r="I163" s="226"/>
      <c r="J163" s="225">
        <f t="shared" si="1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3293</v>
      </c>
      <c r="AT163" s="187" t="s">
        <v>697</v>
      </c>
      <c r="AU163" s="187" t="s">
        <v>89</v>
      </c>
      <c r="AY163" s="18" t="s">
        <v>524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958</v>
      </c>
      <c r="BM163" s="187" t="s">
        <v>862</v>
      </c>
    </row>
    <row r="164" spans="1:65" s="2" customFormat="1" ht="21.75" customHeight="1">
      <c r="A164" s="35"/>
      <c r="B164" s="144"/>
      <c r="C164" s="176" t="s">
        <v>691</v>
      </c>
      <c r="D164" s="176" t="s">
        <v>526</v>
      </c>
      <c r="E164" s="177" t="s">
        <v>5092</v>
      </c>
      <c r="F164" s="178" t="s">
        <v>5093</v>
      </c>
      <c r="G164" s="179" t="s">
        <v>879</v>
      </c>
      <c r="H164" s="180">
        <v>12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958</v>
      </c>
      <c r="AT164" s="187" t="s">
        <v>526</v>
      </c>
      <c r="AU164" s="187" t="s">
        <v>89</v>
      </c>
      <c r="AY164" s="18" t="s">
        <v>524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958</v>
      </c>
      <c r="BM164" s="187" t="s">
        <v>881</v>
      </c>
    </row>
    <row r="165" spans="1:65" s="2" customFormat="1" ht="21.75" customHeight="1">
      <c r="A165" s="35"/>
      <c r="B165" s="144"/>
      <c r="C165" s="221" t="s">
        <v>696</v>
      </c>
      <c r="D165" s="221" t="s">
        <v>697</v>
      </c>
      <c r="E165" s="222" t="s">
        <v>5094</v>
      </c>
      <c r="F165" s="223" t="s">
        <v>5095</v>
      </c>
      <c r="G165" s="224" t="s">
        <v>879</v>
      </c>
      <c r="H165" s="225">
        <v>12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3293</v>
      </c>
      <c r="AT165" s="187" t="s">
        <v>697</v>
      </c>
      <c r="AU165" s="187" t="s">
        <v>89</v>
      </c>
      <c r="AY165" s="18" t="s">
        <v>524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958</v>
      </c>
      <c r="BM165" s="187" t="s">
        <v>889</v>
      </c>
    </row>
    <row r="166" spans="1:65" s="2" customFormat="1" ht="16.5" customHeight="1">
      <c r="A166" s="35"/>
      <c r="B166" s="144"/>
      <c r="C166" s="176" t="s">
        <v>704</v>
      </c>
      <c r="D166" s="176" t="s">
        <v>526</v>
      </c>
      <c r="E166" s="177" t="s">
        <v>5100</v>
      </c>
      <c r="F166" s="178" t="s">
        <v>5101</v>
      </c>
      <c r="G166" s="179" t="s">
        <v>879</v>
      </c>
      <c r="H166" s="180">
        <v>50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958</v>
      </c>
      <c r="AT166" s="187" t="s">
        <v>526</v>
      </c>
      <c r="AU166" s="187" t="s">
        <v>89</v>
      </c>
      <c r="AY166" s="18" t="s">
        <v>524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958</v>
      </c>
      <c r="BM166" s="187" t="s">
        <v>904</v>
      </c>
    </row>
    <row r="167" spans="1:65" s="2" customFormat="1" ht="16.5" customHeight="1">
      <c r="A167" s="35"/>
      <c r="B167" s="144"/>
      <c r="C167" s="221" t="s">
        <v>710</v>
      </c>
      <c r="D167" s="221" t="s">
        <v>697</v>
      </c>
      <c r="E167" s="222" t="s">
        <v>5102</v>
      </c>
      <c r="F167" s="223" t="s">
        <v>5103</v>
      </c>
      <c r="G167" s="224" t="s">
        <v>879</v>
      </c>
      <c r="H167" s="225">
        <v>50</v>
      </c>
      <c r="I167" s="226"/>
      <c r="J167" s="225">
        <f t="shared" si="1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3293</v>
      </c>
      <c r="AT167" s="187" t="s">
        <v>697</v>
      </c>
      <c r="AU167" s="187" t="s">
        <v>89</v>
      </c>
      <c r="AY167" s="18" t="s">
        <v>524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958</v>
      </c>
      <c r="BM167" s="187" t="s">
        <v>913</v>
      </c>
    </row>
    <row r="168" spans="1:65" s="2" customFormat="1" ht="16.5" customHeight="1">
      <c r="A168" s="35"/>
      <c r="B168" s="144"/>
      <c r="C168" s="176" t="s">
        <v>717</v>
      </c>
      <c r="D168" s="176" t="s">
        <v>526</v>
      </c>
      <c r="E168" s="177" t="s">
        <v>5126</v>
      </c>
      <c r="F168" s="178" t="s">
        <v>5127</v>
      </c>
      <c r="G168" s="179" t="s">
        <v>879</v>
      </c>
      <c r="H168" s="180">
        <v>2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958</v>
      </c>
      <c r="AT168" s="187" t="s">
        <v>526</v>
      </c>
      <c r="AU168" s="187" t="s">
        <v>89</v>
      </c>
      <c r="AY168" s="18" t="s">
        <v>524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958</v>
      </c>
      <c r="BM168" s="187" t="s">
        <v>926</v>
      </c>
    </row>
    <row r="169" spans="1:65" s="2" customFormat="1" ht="16.5" customHeight="1">
      <c r="A169" s="35"/>
      <c r="B169" s="144"/>
      <c r="C169" s="221" t="s">
        <v>721</v>
      </c>
      <c r="D169" s="221" t="s">
        <v>697</v>
      </c>
      <c r="E169" s="222" t="s">
        <v>5128</v>
      </c>
      <c r="F169" s="223" t="s">
        <v>5129</v>
      </c>
      <c r="G169" s="224" t="s">
        <v>7627</v>
      </c>
      <c r="H169" s="225">
        <v>2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3293</v>
      </c>
      <c r="AT169" s="187" t="s">
        <v>697</v>
      </c>
      <c r="AU169" s="187" t="s">
        <v>89</v>
      </c>
      <c r="AY169" s="18" t="s">
        <v>524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958</v>
      </c>
      <c r="BM169" s="187" t="s">
        <v>940</v>
      </c>
    </row>
    <row r="170" spans="1:65" s="2" customFormat="1" ht="21.75" customHeight="1">
      <c r="A170" s="35"/>
      <c r="B170" s="144"/>
      <c r="C170" s="176" t="s">
        <v>726</v>
      </c>
      <c r="D170" s="176" t="s">
        <v>526</v>
      </c>
      <c r="E170" s="177" t="s">
        <v>5130</v>
      </c>
      <c r="F170" s="178" t="s">
        <v>5131</v>
      </c>
      <c r="G170" s="179" t="s">
        <v>879</v>
      </c>
      <c r="H170" s="180">
        <v>9</v>
      </c>
      <c r="I170" s="181"/>
      <c r="J170" s="180">
        <f t="shared" si="1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958</v>
      </c>
      <c r="AT170" s="187" t="s">
        <v>526</v>
      </c>
      <c r="AU170" s="187" t="s">
        <v>89</v>
      </c>
      <c r="AY170" s="18" t="s">
        <v>524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958</v>
      </c>
      <c r="BM170" s="187" t="s">
        <v>948</v>
      </c>
    </row>
    <row r="171" spans="1:65" s="2" customFormat="1" ht="16.5" customHeight="1">
      <c r="A171" s="35"/>
      <c r="B171" s="144"/>
      <c r="C171" s="221" t="s">
        <v>732</v>
      </c>
      <c r="D171" s="221" t="s">
        <v>697</v>
      </c>
      <c r="E171" s="222" t="s">
        <v>5132</v>
      </c>
      <c r="F171" s="223" t="s">
        <v>5133</v>
      </c>
      <c r="G171" s="224" t="s">
        <v>879</v>
      </c>
      <c r="H171" s="225">
        <v>9</v>
      </c>
      <c r="I171" s="226"/>
      <c r="J171" s="225">
        <f t="shared" si="15"/>
        <v>0</v>
      </c>
      <c r="K171" s="227"/>
      <c r="L171" s="228"/>
      <c r="M171" s="229" t="s">
        <v>1</v>
      </c>
      <c r="N171" s="230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3293</v>
      </c>
      <c r="AT171" s="187" t="s">
        <v>697</v>
      </c>
      <c r="AU171" s="187" t="s">
        <v>89</v>
      </c>
      <c r="AY171" s="18" t="s">
        <v>524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958</v>
      </c>
      <c r="BM171" s="187" t="s">
        <v>958</v>
      </c>
    </row>
    <row r="172" spans="1:65" s="2" customFormat="1" ht="21.75" customHeight="1">
      <c r="A172" s="35"/>
      <c r="B172" s="144"/>
      <c r="C172" s="176" t="s">
        <v>740</v>
      </c>
      <c r="D172" s="176" t="s">
        <v>526</v>
      </c>
      <c r="E172" s="177" t="s">
        <v>5134</v>
      </c>
      <c r="F172" s="178" t="s">
        <v>5135</v>
      </c>
      <c r="G172" s="179" t="s">
        <v>879</v>
      </c>
      <c r="H172" s="180">
        <v>1</v>
      </c>
      <c r="I172" s="181"/>
      <c r="J172" s="180">
        <f t="shared" si="1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958</v>
      </c>
      <c r="AT172" s="187" t="s">
        <v>526</v>
      </c>
      <c r="AU172" s="187" t="s">
        <v>89</v>
      </c>
      <c r="AY172" s="18" t="s">
        <v>524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958</v>
      </c>
      <c r="BM172" s="187" t="s">
        <v>969</v>
      </c>
    </row>
    <row r="173" spans="1:65" s="2" customFormat="1" ht="16.5" customHeight="1">
      <c r="A173" s="35"/>
      <c r="B173" s="144"/>
      <c r="C173" s="221" t="s">
        <v>747</v>
      </c>
      <c r="D173" s="221" t="s">
        <v>697</v>
      </c>
      <c r="E173" s="222" t="s">
        <v>5136</v>
      </c>
      <c r="F173" s="223" t="s">
        <v>5137</v>
      </c>
      <c r="G173" s="224" t="s">
        <v>879</v>
      </c>
      <c r="H173" s="225">
        <v>1</v>
      </c>
      <c r="I173" s="226"/>
      <c r="J173" s="225">
        <f t="shared" si="1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3293</v>
      </c>
      <c r="AT173" s="187" t="s">
        <v>697</v>
      </c>
      <c r="AU173" s="187" t="s">
        <v>89</v>
      </c>
      <c r="AY173" s="18" t="s">
        <v>524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958</v>
      </c>
      <c r="BM173" s="187" t="s">
        <v>977</v>
      </c>
    </row>
    <row r="174" spans="1:65" s="2" customFormat="1" ht="21.75" customHeight="1">
      <c r="A174" s="35"/>
      <c r="B174" s="144"/>
      <c r="C174" s="176" t="s">
        <v>754</v>
      </c>
      <c r="D174" s="176" t="s">
        <v>526</v>
      </c>
      <c r="E174" s="177" t="s">
        <v>5142</v>
      </c>
      <c r="F174" s="178" t="s">
        <v>5143</v>
      </c>
      <c r="G174" s="179" t="s">
        <v>879</v>
      </c>
      <c r="H174" s="180">
        <v>11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958</v>
      </c>
      <c r="AT174" s="187" t="s">
        <v>526</v>
      </c>
      <c r="AU174" s="187" t="s">
        <v>89</v>
      </c>
      <c r="AY174" s="18" t="s">
        <v>524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958</v>
      </c>
      <c r="BM174" s="187" t="s">
        <v>988</v>
      </c>
    </row>
    <row r="175" spans="1:65" s="2" customFormat="1" ht="16.5" customHeight="1">
      <c r="A175" s="35"/>
      <c r="B175" s="144"/>
      <c r="C175" s="221" t="s">
        <v>758</v>
      </c>
      <c r="D175" s="221" t="s">
        <v>697</v>
      </c>
      <c r="E175" s="222" t="s">
        <v>5144</v>
      </c>
      <c r="F175" s="223" t="s">
        <v>5145</v>
      </c>
      <c r="G175" s="224" t="s">
        <v>879</v>
      </c>
      <c r="H175" s="225">
        <v>11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3293</v>
      </c>
      <c r="AT175" s="187" t="s">
        <v>697</v>
      </c>
      <c r="AU175" s="187" t="s">
        <v>89</v>
      </c>
      <c r="AY175" s="18" t="s">
        <v>524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958</v>
      </c>
      <c r="BM175" s="187" t="s">
        <v>998</v>
      </c>
    </row>
    <row r="176" spans="1:65" s="2" customFormat="1" ht="21.75" customHeight="1">
      <c r="A176" s="35"/>
      <c r="B176" s="144"/>
      <c r="C176" s="176" t="s">
        <v>764</v>
      </c>
      <c r="D176" s="176" t="s">
        <v>526</v>
      </c>
      <c r="E176" s="177" t="s">
        <v>5146</v>
      </c>
      <c r="F176" s="178" t="s">
        <v>5147</v>
      </c>
      <c r="G176" s="179" t="s">
        <v>879</v>
      </c>
      <c r="H176" s="180">
        <v>14</v>
      </c>
      <c r="I176" s="181"/>
      <c r="J176" s="180">
        <f t="shared" si="1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958</v>
      </c>
      <c r="AT176" s="187" t="s">
        <v>526</v>
      </c>
      <c r="AU176" s="187" t="s">
        <v>89</v>
      </c>
      <c r="AY176" s="18" t="s">
        <v>524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958</v>
      </c>
      <c r="BM176" s="187" t="s">
        <v>1006</v>
      </c>
    </row>
    <row r="177" spans="1:65" s="2" customFormat="1" ht="16.5" customHeight="1">
      <c r="A177" s="35"/>
      <c r="B177" s="144"/>
      <c r="C177" s="221" t="s">
        <v>778</v>
      </c>
      <c r="D177" s="221" t="s">
        <v>697</v>
      </c>
      <c r="E177" s="222" t="s">
        <v>5148</v>
      </c>
      <c r="F177" s="223" t="s">
        <v>5149</v>
      </c>
      <c r="G177" s="224" t="s">
        <v>879</v>
      </c>
      <c r="H177" s="225">
        <v>14</v>
      </c>
      <c r="I177" s="226"/>
      <c r="J177" s="225">
        <f t="shared" si="1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3293</v>
      </c>
      <c r="AT177" s="187" t="s">
        <v>697</v>
      </c>
      <c r="AU177" s="187" t="s">
        <v>89</v>
      </c>
      <c r="AY177" s="18" t="s">
        <v>524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958</v>
      </c>
      <c r="BM177" s="187" t="s">
        <v>1014</v>
      </c>
    </row>
    <row r="178" spans="1:65" s="2" customFormat="1" ht="16.5" customHeight="1">
      <c r="A178" s="35"/>
      <c r="B178" s="144"/>
      <c r="C178" s="221" t="s">
        <v>784</v>
      </c>
      <c r="D178" s="221" t="s">
        <v>697</v>
      </c>
      <c r="E178" s="222" t="s">
        <v>5150</v>
      </c>
      <c r="F178" s="223" t="s">
        <v>5151</v>
      </c>
      <c r="G178" s="224" t="s">
        <v>879</v>
      </c>
      <c r="H178" s="225">
        <v>33</v>
      </c>
      <c r="I178" s="226"/>
      <c r="J178" s="225">
        <f t="shared" si="1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3293</v>
      </c>
      <c r="AT178" s="187" t="s">
        <v>697</v>
      </c>
      <c r="AU178" s="187" t="s">
        <v>89</v>
      </c>
      <c r="AY178" s="18" t="s">
        <v>524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958</v>
      </c>
      <c r="BM178" s="187" t="s">
        <v>1166</v>
      </c>
    </row>
    <row r="179" spans="1:65" s="2" customFormat="1" ht="16.5" customHeight="1">
      <c r="A179" s="35"/>
      <c r="B179" s="144"/>
      <c r="C179" s="221" t="s">
        <v>797</v>
      </c>
      <c r="D179" s="221" t="s">
        <v>697</v>
      </c>
      <c r="E179" s="222" t="s">
        <v>5152</v>
      </c>
      <c r="F179" s="223" t="s">
        <v>5153</v>
      </c>
      <c r="G179" s="224" t="s">
        <v>879</v>
      </c>
      <c r="H179" s="225">
        <v>27</v>
      </c>
      <c r="I179" s="226"/>
      <c r="J179" s="225">
        <f t="shared" si="1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3293</v>
      </c>
      <c r="AT179" s="187" t="s">
        <v>697</v>
      </c>
      <c r="AU179" s="187" t="s">
        <v>89</v>
      </c>
      <c r="AY179" s="18" t="s">
        <v>524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958</v>
      </c>
      <c r="BM179" s="187" t="s">
        <v>1643</v>
      </c>
    </row>
    <row r="180" spans="1:65" s="2" customFormat="1" ht="16.5" customHeight="1">
      <c r="A180" s="35"/>
      <c r="B180" s="144"/>
      <c r="C180" s="221" t="s">
        <v>801</v>
      </c>
      <c r="D180" s="221" t="s">
        <v>697</v>
      </c>
      <c r="E180" s="222" t="s">
        <v>5154</v>
      </c>
      <c r="F180" s="223" t="s">
        <v>5155</v>
      </c>
      <c r="G180" s="224" t="s">
        <v>879</v>
      </c>
      <c r="H180" s="225">
        <v>2</v>
      </c>
      <c r="I180" s="226"/>
      <c r="J180" s="225">
        <f t="shared" si="1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3293</v>
      </c>
      <c r="AT180" s="187" t="s">
        <v>697</v>
      </c>
      <c r="AU180" s="187" t="s">
        <v>89</v>
      </c>
      <c r="AY180" s="18" t="s">
        <v>524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958</v>
      </c>
      <c r="BM180" s="187" t="s">
        <v>1699</v>
      </c>
    </row>
    <row r="181" spans="1:65" s="2" customFormat="1" ht="16.5" customHeight="1">
      <c r="A181" s="35"/>
      <c r="B181" s="144"/>
      <c r="C181" s="221" t="s">
        <v>807</v>
      </c>
      <c r="D181" s="221" t="s">
        <v>697</v>
      </c>
      <c r="E181" s="222" t="s">
        <v>5156</v>
      </c>
      <c r="F181" s="223" t="s">
        <v>5157</v>
      </c>
      <c r="G181" s="224" t="s">
        <v>879</v>
      </c>
      <c r="H181" s="225">
        <v>6</v>
      </c>
      <c r="I181" s="226"/>
      <c r="J181" s="225">
        <f t="shared" ref="J181:J212" si="25">ROUND(I181*H181,3)</f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ref="P181:P212" si="26">O181*H181</f>
        <v>0</v>
      </c>
      <c r="Q181" s="185">
        <v>0</v>
      </c>
      <c r="R181" s="185">
        <f t="shared" ref="R181:R212" si="27">Q181*H181</f>
        <v>0</v>
      </c>
      <c r="S181" s="185">
        <v>0</v>
      </c>
      <c r="T181" s="186">
        <f t="shared" ref="T181:T212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3293</v>
      </c>
      <c r="AT181" s="187" t="s">
        <v>697</v>
      </c>
      <c r="AU181" s="187" t="s">
        <v>89</v>
      </c>
      <c r="AY181" s="18" t="s">
        <v>524</v>
      </c>
      <c r="BE181" s="105">
        <f t="shared" ref="BE181:BE212" si="29">IF(N181="základná",J181,0)</f>
        <v>0</v>
      </c>
      <c r="BF181" s="105">
        <f t="shared" ref="BF181:BF212" si="30">IF(N181="znížená",J181,0)</f>
        <v>0</v>
      </c>
      <c r="BG181" s="105">
        <f t="shared" ref="BG181:BG212" si="31">IF(N181="zákl. prenesená",J181,0)</f>
        <v>0</v>
      </c>
      <c r="BH181" s="105">
        <f t="shared" ref="BH181:BH212" si="32">IF(N181="zníž. prenesená",J181,0)</f>
        <v>0</v>
      </c>
      <c r="BI181" s="105">
        <f t="shared" ref="BI181:BI212" si="33">IF(N181="nulová",J181,0)</f>
        <v>0</v>
      </c>
      <c r="BJ181" s="18" t="s">
        <v>89</v>
      </c>
      <c r="BK181" s="188">
        <f t="shared" ref="BK181:BK212" si="34">ROUND(I181*H181,3)</f>
        <v>0</v>
      </c>
      <c r="BL181" s="18" t="s">
        <v>958</v>
      </c>
      <c r="BM181" s="187" t="s">
        <v>1709</v>
      </c>
    </row>
    <row r="182" spans="1:65" s="2" customFormat="1" ht="21.75" customHeight="1">
      <c r="A182" s="35"/>
      <c r="B182" s="144"/>
      <c r="C182" s="176" t="s">
        <v>811</v>
      </c>
      <c r="D182" s="176" t="s">
        <v>526</v>
      </c>
      <c r="E182" s="177" t="s">
        <v>5164</v>
      </c>
      <c r="F182" s="178" t="s">
        <v>5165</v>
      </c>
      <c r="G182" s="179" t="s">
        <v>879</v>
      </c>
      <c r="H182" s="180">
        <v>81</v>
      </c>
      <c r="I182" s="181"/>
      <c r="J182" s="180">
        <f t="shared" si="2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26"/>
        <v>0</v>
      </c>
      <c r="Q182" s="185">
        <v>0</v>
      </c>
      <c r="R182" s="185">
        <f t="shared" si="27"/>
        <v>0</v>
      </c>
      <c r="S182" s="185">
        <v>0</v>
      </c>
      <c r="T182" s="186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958</v>
      </c>
      <c r="AT182" s="187" t="s">
        <v>526</v>
      </c>
      <c r="AU182" s="187" t="s">
        <v>89</v>
      </c>
      <c r="AY182" s="18" t="s">
        <v>524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958</v>
      </c>
      <c r="BM182" s="187" t="s">
        <v>1776</v>
      </c>
    </row>
    <row r="183" spans="1:65" s="2" customFormat="1" ht="21.75" customHeight="1">
      <c r="A183" s="35"/>
      <c r="B183" s="144"/>
      <c r="C183" s="221" t="s">
        <v>816</v>
      </c>
      <c r="D183" s="221" t="s">
        <v>697</v>
      </c>
      <c r="E183" s="222" t="s">
        <v>5170</v>
      </c>
      <c r="F183" s="223" t="s">
        <v>5171</v>
      </c>
      <c r="G183" s="224" t="s">
        <v>879</v>
      </c>
      <c r="H183" s="225">
        <v>81</v>
      </c>
      <c r="I183" s="226"/>
      <c r="J183" s="225">
        <f t="shared" si="25"/>
        <v>0</v>
      </c>
      <c r="K183" s="227"/>
      <c r="L183" s="228"/>
      <c r="M183" s="229" t="s">
        <v>1</v>
      </c>
      <c r="N183" s="230" t="s">
        <v>42</v>
      </c>
      <c r="O183" s="61"/>
      <c r="P183" s="185">
        <f t="shared" si="26"/>
        <v>0</v>
      </c>
      <c r="Q183" s="185">
        <v>0</v>
      </c>
      <c r="R183" s="185">
        <f t="shared" si="27"/>
        <v>0</v>
      </c>
      <c r="S183" s="185">
        <v>0</v>
      </c>
      <c r="T183" s="186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3293</v>
      </c>
      <c r="AT183" s="187" t="s">
        <v>697</v>
      </c>
      <c r="AU183" s="187" t="s">
        <v>89</v>
      </c>
      <c r="AY183" s="18" t="s">
        <v>524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958</v>
      </c>
      <c r="BM183" s="187" t="s">
        <v>1787</v>
      </c>
    </row>
    <row r="184" spans="1:65" s="2" customFormat="1" ht="16.5" customHeight="1">
      <c r="A184" s="35"/>
      <c r="B184" s="144"/>
      <c r="C184" s="176" t="s">
        <v>822</v>
      </c>
      <c r="D184" s="176" t="s">
        <v>526</v>
      </c>
      <c r="E184" s="177" t="s">
        <v>5176</v>
      </c>
      <c r="F184" s="178" t="s">
        <v>5177</v>
      </c>
      <c r="G184" s="179" t="s">
        <v>879</v>
      </c>
      <c r="H184" s="180">
        <v>2</v>
      </c>
      <c r="I184" s="181"/>
      <c r="J184" s="180">
        <f t="shared" si="2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26"/>
        <v>0</v>
      </c>
      <c r="Q184" s="185">
        <v>0</v>
      </c>
      <c r="R184" s="185">
        <f t="shared" si="27"/>
        <v>0</v>
      </c>
      <c r="S184" s="185">
        <v>0</v>
      </c>
      <c r="T184" s="186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958</v>
      </c>
      <c r="AT184" s="187" t="s">
        <v>526</v>
      </c>
      <c r="AU184" s="187" t="s">
        <v>89</v>
      </c>
      <c r="AY184" s="18" t="s">
        <v>524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958</v>
      </c>
      <c r="BM184" s="187" t="s">
        <v>1870</v>
      </c>
    </row>
    <row r="185" spans="1:65" s="2" customFormat="1" ht="21.75" customHeight="1">
      <c r="A185" s="35"/>
      <c r="B185" s="144"/>
      <c r="C185" s="221" t="s">
        <v>827</v>
      </c>
      <c r="D185" s="221" t="s">
        <v>697</v>
      </c>
      <c r="E185" s="222" t="s">
        <v>5178</v>
      </c>
      <c r="F185" s="223" t="s">
        <v>5179</v>
      </c>
      <c r="G185" s="224" t="s">
        <v>879</v>
      </c>
      <c r="H185" s="225">
        <v>2</v>
      </c>
      <c r="I185" s="226"/>
      <c r="J185" s="225">
        <f t="shared" si="25"/>
        <v>0</v>
      </c>
      <c r="K185" s="227"/>
      <c r="L185" s="228"/>
      <c r="M185" s="229" t="s">
        <v>1</v>
      </c>
      <c r="N185" s="230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3293</v>
      </c>
      <c r="AT185" s="187" t="s">
        <v>697</v>
      </c>
      <c r="AU185" s="187" t="s">
        <v>89</v>
      </c>
      <c r="AY185" s="18" t="s">
        <v>524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958</v>
      </c>
      <c r="BM185" s="187" t="s">
        <v>1883</v>
      </c>
    </row>
    <row r="186" spans="1:65" s="2" customFormat="1" ht="21.75" customHeight="1">
      <c r="A186" s="35"/>
      <c r="B186" s="144"/>
      <c r="C186" s="176" t="s">
        <v>833</v>
      </c>
      <c r="D186" s="176" t="s">
        <v>526</v>
      </c>
      <c r="E186" s="177" t="s">
        <v>5202</v>
      </c>
      <c r="F186" s="178" t="s">
        <v>5203</v>
      </c>
      <c r="G186" s="179" t="s">
        <v>879</v>
      </c>
      <c r="H186" s="180">
        <v>1</v>
      </c>
      <c r="I186" s="181"/>
      <c r="J186" s="180">
        <f t="shared" si="2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958</v>
      </c>
      <c r="AT186" s="187" t="s">
        <v>526</v>
      </c>
      <c r="AU186" s="187" t="s">
        <v>89</v>
      </c>
      <c r="AY186" s="18" t="s">
        <v>524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958</v>
      </c>
      <c r="BM186" s="187" t="s">
        <v>1898</v>
      </c>
    </row>
    <row r="187" spans="1:65" s="2" customFormat="1" ht="16.5" customHeight="1">
      <c r="A187" s="35"/>
      <c r="B187" s="144"/>
      <c r="C187" s="221" t="s">
        <v>862</v>
      </c>
      <c r="D187" s="221" t="s">
        <v>697</v>
      </c>
      <c r="E187" s="222" t="s">
        <v>5204</v>
      </c>
      <c r="F187" s="223" t="s">
        <v>7628</v>
      </c>
      <c r="G187" s="224" t="s">
        <v>879</v>
      </c>
      <c r="H187" s="225">
        <v>1</v>
      </c>
      <c r="I187" s="226"/>
      <c r="J187" s="225">
        <f t="shared" si="25"/>
        <v>0</v>
      </c>
      <c r="K187" s="227"/>
      <c r="L187" s="228"/>
      <c r="M187" s="229" t="s">
        <v>1</v>
      </c>
      <c r="N187" s="230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3293</v>
      </c>
      <c r="AT187" s="187" t="s">
        <v>697</v>
      </c>
      <c r="AU187" s="187" t="s">
        <v>89</v>
      </c>
      <c r="AY187" s="18" t="s">
        <v>524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958</v>
      </c>
      <c r="BM187" s="187" t="s">
        <v>1913</v>
      </c>
    </row>
    <row r="188" spans="1:65" s="2" customFormat="1" ht="21.75" customHeight="1">
      <c r="A188" s="35"/>
      <c r="B188" s="144"/>
      <c r="C188" s="176" t="s">
        <v>876</v>
      </c>
      <c r="D188" s="176" t="s">
        <v>526</v>
      </c>
      <c r="E188" s="177" t="s">
        <v>5220</v>
      </c>
      <c r="F188" s="178" t="s">
        <v>5221</v>
      </c>
      <c r="G188" s="179" t="s">
        <v>879</v>
      </c>
      <c r="H188" s="180">
        <v>25</v>
      </c>
      <c r="I188" s="181"/>
      <c r="J188" s="180">
        <f t="shared" si="2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958</v>
      </c>
      <c r="AT188" s="187" t="s">
        <v>526</v>
      </c>
      <c r="AU188" s="187" t="s">
        <v>89</v>
      </c>
      <c r="AY188" s="18" t="s">
        <v>524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958</v>
      </c>
      <c r="BM188" s="187" t="s">
        <v>1950</v>
      </c>
    </row>
    <row r="189" spans="1:65" s="2" customFormat="1" ht="16.5" customHeight="1">
      <c r="A189" s="35"/>
      <c r="B189" s="144"/>
      <c r="C189" s="221" t="s">
        <v>881</v>
      </c>
      <c r="D189" s="221" t="s">
        <v>697</v>
      </c>
      <c r="E189" s="222" t="s">
        <v>5222</v>
      </c>
      <c r="F189" s="223" t="s">
        <v>7629</v>
      </c>
      <c r="G189" s="224" t="s">
        <v>879</v>
      </c>
      <c r="H189" s="225">
        <v>13</v>
      </c>
      <c r="I189" s="226"/>
      <c r="J189" s="225">
        <f t="shared" si="2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3293</v>
      </c>
      <c r="AT189" s="187" t="s">
        <v>697</v>
      </c>
      <c r="AU189" s="187" t="s">
        <v>89</v>
      </c>
      <c r="AY189" s="18" t="s">
        <v>524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958</v>
      </c>
      <c r="BM189" s="187" t="s">
        <v>1973</v>
      </c>
    </row>
    <row r="190" spans="1:65" s="2" customFormat="1" ht="16.5" customHeight="1">
      <c r="A190" s="35"/>
      <c r="B190" s="144"/>
      <c r="C190" s="221" t="s">
        <v>885</v>
      </c>
      <c r="D190" s="221" t="s">
        <v>697</v>
      </c>
      <c r="E190" s="222" t="s">
        <v>5224</v>
      </c>
      <c r="F190" s="223" t="s">
        <v>7630</v>
      </c>
      <c r="G190" s="224" t="s">
        <v>879</v>
      </c>
      <c r="H190" s="225">
        <v>12</v>
      </c>
      <c r="I190" s="226"/>
      <c r="J190" s="225">
        <f t="shared" si="2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3293</v>
      </c>
      <c r="AT190" s="187" t="s">
        <v>697</v>
      </c>
      <c r="AU190" s="187" t="s">
        <v>89</v>
      </c>
      <c r="AY190" s="18" t="s">
        <v>524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958</v>
      </c>
      <c r="BM190" s="187" t="s">
        <v>1984</v>
      </c>
    </row>
    <row r="191" spans="1:65" s="2" customFormat="1" ht="16.5" customHeight="1">
      <c r="A191" s="35"/>
      <c r="B191" s="144"/>
      <c r="C191" s="176" t="s">
        <v>889</v>
      </c>
      <c r="D191" s="176" t="s">
        <v>526</v>
      </c>
      <c r="E191" s="177" t="s">
        <v>5230</v>
      </c>
      <c r="F191" s="178" t="s">
        <v>5231</v>
      </c>
      <c r="G191" s="179" t="s">
        <v>879</v>
      </c>
      <c r="H191" s="180">
        <v>21</v>
      </c>
      <c r="I191" s="181"/>
      <c r="J191" s="180">
        <f t="shared" si="2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958</v>
      </c>
      <c r="AT191" s="187" t="s">
        <v>526</v>
      </c>
      <c r="AU191" s="187" t="s">
        <v>89</v>
      </c>
      <c r="AY191" s="18" t="s">
        <v>524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958</v>
      </c>
      <c r="BM191" s="187" t="s">
        <v>1994</v>
      </c>
    </row>
    <row r="192" spans="1:65" s="2" customFormat="1" ht="21.75" customHeight="1">
      <c r="A192" s="35"/>
      <c r="B192" s="144"/>
      <c r="C192" s="221" t="s">
        <v>898</v>
      </c>
      <c r="D192" s="221" t="s">
        <v>697</v>
      </c>
      <c r="E192" s="222" t="s">
        <v>5232</v>
      </c>
      <c r="F192" s="223" t="s">
        <v>5233</v>
      </c>
      <c r="G192" s="224" t="s">
        <v>879</v>
      </c>
      <c r="H192" s="225">
        <v>21</v>
      </c>
      <c r="I192" s="226"/>
      <c r="J192" s="225">
        <f t="shared" si="2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3293</v>
      </c>
      <c r="AT192" s="187" t="s">
        <v>697</v>
      </c>
      <c r="AU192" s="187" t="s">
        <v>89</v>
      </c>
      <c r="AY192" s="18" t="s">
        <v>524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958</v>
      </c>
      <c r="BM192" s="187" t="s">
        <v>2019</v>
      </c>
    </row>
    <row r="193" spans="1:65" s="2" customFormat="1" ht="16.5" customHeight="1">
      <c r="A193" s="35"/>
      <c r="B193" s="144"/>
      <c r="C193" s="258" t="s">
        <v>904</v>
      </c>
      <c r="D193" s="269" t="s">
        <v>526</v>
      </c>
      <c r="E193" s="273" t="s">
        <v>5234</v>
      </c>
      <c r="F193" s="274" t="s">
        <v>5235</v>
      </c>
      <c r="G193" s="275" t="s">
        <v>879</v>
      </c>
      <c r="H193" s="276">
        <v>12</v>
      </c>
      <c r="I193" s="276"/>
      <c r="J193" s="276">
        <f t="shared" si="2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958</v>
      </c>
      <c r="AT193" s="187" t="s">
        <v>526</v>
      </c>
      <c r="AU193" s="187" t="s">
        <v>89</v>
      </c>
      <c r="AY193" s="18" t="s">
        <v>524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958</v>
      </c>
      <c r="BM193" s="187" t="s">
        <v>2029</v>
      </c>
    </row>
    <row r="194" spans="1:65" s="2" customFormat="1" ht="21.75" customHeight="1">
      <c r="A194" s="35"/>
      <c r="B194" s="144"/>
      <c r="C194" s="271" t="s">
        <v>908</v>
      </c>
      <c r="D194" s="272" t="s">
        <v>697</v>
      </c>
      <c r="E194" s="277" t="s">
        <v>5236</v>
      </c>
      <c r="F194" s="278" t="s">
        <v>5237</v>
      </c>
      <c r="G194" s="279" t="s">
        <v>879</v>
      </c>
      <c r="H194" s="280">
        <v>12</v>
      </c>
      <c r="I194" s="280"/>
      <c r="J194" s="280">
        <f t="shared" si="2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3293</v>
      </c>
      <c r="AT194" s="187" t="s">
        <v>697</v>
      </c>
      <c r="AU194" s="187" t="s">
        <v>89</v>
      </c>
      <c r="AY194" s="18" t="s">
        <v>524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958</v>
      </c>
      <c r="BM194" s="187" t="s">
        <v>2039</v>
      </c>
    </row>
    <row r="195" spans="1:65" s="2" customFormat="1" ht="16.5" customHeight="1">
      <c r="A195" s="35"/>
      <c r="B195" s="144"/>
      <c r="C195" s="176" t="s">
        <v>913</v>
      </c>
      <c r="D195" s="176" t="s">
        <v>526</v>
      </c>
      <c r="E195" s="177" t="s">
        <v>5234</v>
      </c>
      <c r="F195" s="178" t="s">
        <v>5235</v>
      </c>
      <c r="G195" s="179" t="s">
        <v>879</v>
      </c>
      <c r="H195" s="180">
        <v>16</v>
      </c>
      <c r="I195" s="181"/>
      <c r="J195" s="180">
        <f t="shared" si="2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958</v>
      </c>
      <c r="AT195" s="187" t="s">
        <v>526</v>
      </c>
      <c r="AU195" s="187" t="s">
        <v>89</v>
      </c>
      <c r="AY195" s="18" t="s">
        <v>524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958</v>
      </c>
      <c r="BM195" s="187" t="s">
        <v>2049</v>
      </c>
    </row>
    <row r="196" spans="1:65" s="2" customFormat="1" ht="33" customHeight="1">
      <c r="A196" s="35"/>
      <c r="B196" s="144"/>
      <c r="C196" s="221" t="s">
        <v>919</v>
      </c>
      <c r="D196" s="221" t="s">
        <v>697</v>
      </c>
      <c r="E196" s="222" t="s">
        <v>5238</v>
      </c>
      <c r="F196" s="223" t="s">
        <v>5239</v>
      </c>
      <c r="G196" s="224" t="s">
        <v>879</v>
      </c>
      <c r="H196" s="225">
        <v>16</v>
      </c>
      <c r="I196" s="226"/>
      <c r="J196" s="225">
        <f t="shared" si="25"/>
        <v>0</v>
      </c>
      <c r="K196" s="227"/>
      <c r="L196" s="228"/>
      <c r="M196" s="229" t="s">
        <v>1</v>
      </c>
      <c r="N196" s="230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3293</v>
      </c>
      <c r="AT196" s="187" t="s">
        <v>697</v>
      </c>
      <c r="AU196" s="187" t="s">
        <v>89</v>
      </c>
      <c r="AY196" s="18" t="s">
        <v>524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958</v>
      </c>
      <c r="BM196" s="187" t="s">
        <v>2060</v>
      </c>
    </row>
    <row r="197" spans="1:65" s="2" customFormat="1" ht="16.5" customHeight="1">
      <c r="A197" s="35"/>
      <c r="B197" s="144"/>
      <c r="C197" s="176" t="s">
        <v>926</v>
      </c>
      <c r="D197" s="176" t="s">
        <v>526</v>
      </c>
      <c r="E197" s="177" t="s">
        <v>5234</v>
      </c>
      <c r="F197" s="178" t="s">
        <v>5235</v>
      </c>
      <c r="G197" s="179" t="s">
        <v>879</v>
      </c>
      <c r="H197" s="180">
        <v>4</v>
      </c>
      <c r="I197" s="181"/>
      <c r="J197" s="180">
        <f t="shared" si="2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958</v>
      </c>
      <c r="AT197" s="187" t="s">
        <v>526</v>
      </c>
      <c r="AU197" s="187" t="s">
        <v>89</v>
      </c>
      <c r="AY197" s="18" t="s">
        <v>524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958</v>
      </c>
      <c r="BM197" s="187" t="s">
        <v>2072</v>
      </c>
    </row>
    <row r="198" spans="1:65" s="2" customFormat="1" ht="21.75" customHeight="1">
      <c r="A198" s="35"/>
      <c r="B198" s="144"/>
      <c r="C198" s="221" t="s">
        <v>934</v>
      </c>
      <c r="D198" s="221" t="s">
        <v>697</v>
      </c>
      <c r="E198" s="222" t="s">
        <v>5244</v>
      </c>
      <c r="F198" s="223" t="s">
        <v>5245</v>
      </c>
      <c r="G198" s="224" t="s">
        <v>879</v>
      </c>
      <c r="H198" s="225">
        <v>4</v>
      </c>
      <c r="I198" s="226"/>
      <c r="J198" s="225">
        <f t="shared" si="25"/>
        <v>0</v>
      </c>
      <c r="K198" s="227"/>
      <c r="L198" s="228"/>
      <c r="M198" s="229" t="s">
        <v>1</v>
      </c>
      <c r="N198" s="230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3293</v>
      </c>
      <c r="AT198" s="187" t="s">
        <v>697</v>
      </c>
      <c r="AU198" s="187" t="s">
        <v>89</v>
      </c>
      <c r="AY198" s="18" t="s">
        <v>524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958</v>
      </c>
      <c r="BM198" s="187" t="s">
        <v>2081</v>
      </c>
    </row>
    <row r="199" spans="1:65" s="2" customFormat="1" ht="16.5" customHeight="1">
      <c r="A199" s="35"/>
      <c r="B199" s="144"/>
      <c r="C199" s="258" t="s">
        <v>940</v>
      </c>
      <c r="D199" s="269" t="s">
        <v>526</v>
      </c>
      <c r="E199" s="273" t="s">
        <v>5234</v>
      </c>
      <c r="F199" s="274" t="s">
        <v>5235</v>
      </c>
      <c r="G199" s="275" t="s">
        <v>879</v>
      </c>
      <c r="H199" s="276">
        <v>4</v>
      </c>
      <c r="I199" s="276"/>
      <c r="J199" s="276">
        <f t="shared" si="2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958</v>
      </c>
      <c r="AT199" s="187" t="s">
        <v>526</v>
      </c>
      <c r="AU199" s="187" t="s">
        <v>89</v>
      </c>
      <c r="AY199" s="18" t="s">
        <v>524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958</v>
      </c>
      <c r="BM199" s="187" t="s">
        <v>2091</v>
      </c>
    </row>
    <row r="200" spans="1:65" s="2" customFormat="1" ht="21.75" customHeight="1">
      <c r="A200" s="35"/>
      <c r="B200" s="144"/>
      <c r="C200" s="271" t="s">
        <v>944</v>
      </c>
      <c r="D200" s="272" t="s">
        <v>697</v>
      </c>
      <c r="E200" s="277" t="s">
        <v>5246</v>
      </c>
      <c r="F200" s="278" t="s">
        <v>5247</v>
      </c>
      <c r="G200" s="279" t="s">
        <v>879</v>
      </c>
      <c r="H200" s="280">
        <v>4</v>
      </c>
      <c r="I200" s="280"/>
      <c r="J200" s="280">
        <f t="shared" si="2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26"/>
        <v>0</v>
      </c>
      <c r="Q200" s="185">
        <v>0</v>
      </c>
      <c r="R200" s="185">
        <f t="shared" si="27"/>
        <v>0</v>
      </c>
      <c r="S200" s="185">
        <v>0</v>
      </c>
      <c r="T200" s="186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3293</v>
      </c>
      <c r="AT200" s="187" t="s">
        <v>697</v>
      </c>
      <c r="AU200" s="187" t="s">
        <v>89</v>
      </c>
      <c r="AY200" s="18" t="s">
        <v>524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958</v>
      </c>
      <c r="BM200" s="187" t="s">
        <v>2112</v>
      </c>
    </row>
    <row r="201" spans="1:65" s="2" customFormat="1" ht="16.5" customHeight="1">
      <c r="A201" s="35"/>
      <c r="B201" s="144"/>
      <c r="C201" s="176" t="s">
        <v>948</v>
      </c>
      <c r="D201" s="176" t="s">
        <v>526</v>
      </c>
      <c r="E201" s="177" t="s">
        <v>5248</v>
      </c>
      <c r="F201" s="178" t="s">
        <v>5249</v>
      </c>
      <c r="G201" s="179" t="s">
        <v>879</v>
      </c>
      <c r="H201" s="180">
        <v>8</v>
      </c>
      <c r="I201" s="181"/>
      <c r="J201" s="180">
        <f t="shared" si="2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26"/>
        <v>0</v>
      </c>
      <c r="Q201" s="185">
        <v>0</v>
      </c>
      <c r="R201" s="185">
        <f t="shared" si="27"/>
        <v>0</v>
      </c>
      <c r="S201" s="185">
        <v>0</v>
      </c>
      <c r="T201" s="186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958</v>
      </c>
      <c r="AT201" s="187" t="s">
        <v>526</v>
      </c>
      <c r="AU201" s="187" t="s">
        <v>89</v>
      </c>
      <c r="AY201" s="18" t="s">
        <v>524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958</v>
      </c>
      <c r="BM201" s="187" t="s">
        <v>2121</v>
      </c>
    </row>
    <row r="202" spans="1:65" s="2" customFormat="1" ht="21.75" customHeight="1">
      <c r="A202" s="35"/>
      <c r="B202" s="144"/>
      <c r="C202" s="221" t="s">
        <v>953</v>
      </c>
      <c r="D202" s="221" t="s">
        <v>697</v>
      </c>
      <c r="E202" s="222" t="s">
        <v>5250</v>
      </c>
      <c r="F202" s="223" t="s">
        <v>7631</v>
      </c>
      <c r="G202" s="224" t="s">
        <v>879</v>
      </c>
      <c r="H202" s="225">
        <v>8</v>
      </c>
      <c r="I202" s="226"/>
      <c r="J202" s="225">
        <f t="shared" si="25"/>
        <v>0</v>
      </c>
      <c r="K202" s="227"/>
      <c r="L202" s="228"/>
      <c r="M202" s="229" t="s">
        <v>1</v>
      </c>
      <c r="N202" s="230" t="s">
        <v>42</v>
      </c>
      <c r="O202" s="61"/>
      <c r="P202" s="185">
        <f t="shared" si="26"/>
        <v>0</v>
      </c>
      <c r="Q202" s="185">
        <v>0</v>
      </c>
      <c r="R202" s="185">
        <f t="shared" si="27"/>
        <v>0</v>
      </c>
      <c r="S202" s="185">
        <v>0</v>
      </c>
      <c r="T202" s="186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3293</v>
      </c>
      <c r="AT202" s="187" t="s">
        <v>697</v>
      </c>
      <c r="AU202" s="187" t="s">
        <v>89</v>
      </c>
      <c r="AY202" s="18" t="s">
        <v>524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958</v>
      </c>
      <c r="BM202" s="187" t="s">
        <v>2201</v>
      </c>
    </row>
    <row r="203" spans="1:65" s="2" customFormat="1" ht="16.5" customHeight="1">
      <c r="A203" s="35"/>
      <c r="B203" s="144"/>
      <c r="C203" s="176" t="s">
        <v>958</v>
      </c>
      <c r="D203" s="176" t="s">
        <v>526</v>
      </c>
      <c r="E203" s="177" t="s">
        <v>5252</v>
      </c>
      <c r="F203" s="178" t="s">
        <v>5253</v>
      </c>
      <c r="G203" s="179" t="s">
        <v>879</v>
      </c>
      <c r="H203" s="180">
        <v>22</v>
      </c>
      <c r="I203" s="181"/>
      <c r="J203" s="180">
        <f t="shared" si="2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26"/>
        <v>0</v>
      </c>
      <c r="Q203" s="185">
        <v>0</v>
      </c>
      <c r="R203" s="185">
        <f t="shared" si="27"/>
        <v>0</v>
      </c>
      <c r="S203" s="185">
        <v>0</v>
      </c>
      <c r="T203" s="186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958</v>
      </c>
      <c r="AT203" s="187" t="s">
        <v>526</v>
      </c>
      <c r="AU203" s="187" t="s">
        <v>89</v>
      </c>
      <c r="AY203" s="18" t="s">
        <v>524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958</v>
      </c>
      <c r="BM203" s="187" t="s">
        <v>2221</v>
      </c>
    </row>
    <row r="204" spans="1:65" s="2" customFormat="1" ht="21.75" customHeight="1">
      <c r="A204" s="35"/>
      <c r="B204" s="144"/>
      <c r="C204" s="221" t="s">
        <v>963</v>
      </c>
      <c r="D204" s="221" t="s">
        <v>697</v>
      </c>
      <c r="E204" s="222" t="s">
        <v>5254</v>
      </c>
      <c r="F204" s="223" t="s">
        <v>7632</v>
      </c>
      <c r="G204" s="224" t="s">
        <v>879</v>
      </c>
      <c r="H204" s="225">
        <v>22</v>
      </c>
      <c r="I204" s="226"/>
      <c r="J204" s="225">
        <f t="shared" si="25"/>
        <v>0</v>
      </c>
      <c r="K204" s="227"/>
      <c r="L204" s="228"/>
      <c r="M204" s="229" t="s">
        <v>1</v>
      </c>
      <c r="N204" s="230" t="s">
        <v>42</v>
      </c>
      <c r="O204" s="61"/>
      <c r="P204" s="185">
        <f t="shared" si="26"/>
        <v>0</v>
      </c>
      <c r="Q204" s="185">
        <v>0</v>
      </c>
      <c r="R204" s="185">
        <f t="shared" si="27"/>
        <v>0</v>
      </c>
      <c r="S204" s="185">
        <v>0</v>
      </c>
      <c r="T204" s="186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3293</v>
      </c>
      <c r="AT204" s="187" t="s">
        <v>697</v>
      </c>
      <c r="AU204" s="187" t="s">
        <v>89</v>
      </c>
      <c r="AY204" s="18" t="s">
        <v>524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958</v>
      </c>
      <c r="BM204" s="187" t="s">
        <v>2242</v>
      </c>
    </row>
    <row r="205" spans="1:65" s="2" customFormat="1" ht="16.5" customHeight="1">
      <c r="A205" s="35"/>
      <c r="B205" s="144"/>
      <c r="C205" s="258" t="s">
        <v>969</v>
      </c>
      <c r="D205" s="269" t="s">
        <v>526</v>
      </c>
      <c r="E205" s="273" t="s">
        <v>5256</v>
      </c>
      <c r="F205" s="274" t="s">
        <v>5257</v>
      </c>
      <c r="G205" s="275" t="s">
        <v>879</v>
      </c>
      <c r="H205" s="276">
        <v>6</v>
      </c>
      <c r="I205" s="276"/>
      <c r="J205" s="276">
        <f t="shared" si="2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26"/>
        <v>0</v>
      </c>
      <c r="Q205" s="185">
        <v>0</v>
      </c>
      <c r="R205" s="185">
        <f t="shared" si="27"/>
        <v>0</v>
      </c>
      <c r="S205" s="185">
        <v>0</v>
      </c>
      <c r="T205" s="186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958</v>
      </c>
      <c r="AT205" s="187" t="s">
        <v>526</v>
      </c>
      <c r="AU205" s="187" t="s">
        <v>89</v>
      </c>
      <c r="AY205" s="18" t="s">
        <v>524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958</v>
      </c>
      <c r="BM205" s="187" t="s">
        <v>2259</v>
      </c>
    </row>
    <row r="206" spans="1:65" s="2" customFormat="1" ht="33" customHeight="1">
      <c r="A206" s="35"/>
      <c r="B206" s="144"/>
      <c r="C206" s="271" t="s">
        <v>973</v>
      </c>
      <c r="D206" s="272" t="s">
        <v>697</v>
      </c>
      <c r="E206" s="277" t="s">
        <v>5258</v>
      </c>
      <c r="F206" s="278" t="s">
        <v>5259</v>
      </c>
      <c r="G206" s="279" t="s">
        <v>879</v>
      </c>
      <c r="H206" s="280">
        <v>6</v>
      </c>
      <c r="I206" s="280"/>
      <c r="J206" s="280">
        <f t="shared" si="2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3293</v>
      </c>
      <c r="AT206" s="187" t="s">
        <v>697</v>
      </c>
      <c r="AU206" s="187" t="s">
        <v>89</v>
      </c>
      <c r="AY206" s="18" t="s">
        <v>524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958</v>
      </c>
      <c r="BM206" s="187" t="s">
        <v>2273</v>
      </c>
    </row>
    <row r="207" spans="1:65" s="2" customFormat="1" ht="16.5" customHeight="1">
      <c r="A207" s="35"/>
      <c r="B207" s="144"/>
      <c r="C207" s="176" t="s">
        <v>977</v>
      </c>
      <c r="D207" s="176" t="s">
        <v>526</v>
      </c>
      <c r="E207" s="177" t="s">
        <v>5262</v>
      </c>
      <c r="F207" s="178" t="s">
        <v>5263</v>
      </c>
      <c r="G207" s="179" t="s">
        <v>879</v>
      </c>
      <c r="H207" s="180">
        <v>48</v>
      </c>
      <c r="I207" s="181"/>
      <c r="J207" s="180">
        <f t="shared" si="25"/>
        <v>0</v>
      </c>
      <c r="K207" s="182"/>
      <c r="L207" s="36"/>
      <c r="M207" s="183" t="s">
        <v>1</v>
      </c>
      <c r="N207" s="184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958</v>
      </c>
      <c r="AT207" s="187" t="s">
        <v>526</v>
      </c>
      <c r="AU207" s="187" t="s">
        <v>89</v>
      </c>
      <c r="AY207" s="18" t="s">
        <v>524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958</v>
      </c>
      <c r="BM207" s="187" t="s">
        <v>2285</v>
      </c>
    </row>
    <row r="208" spans="1:65" s="2" customFormat="1" ht="16.5" customHeight="1">
      <c r="A208" s="35"/>
      <c r="B208" s="144"/>
      <c r="C208" s="221" t="s">
        <v>984</v>
      </c>
      <c r="D208" s="221" t="s">
        <v>697</v>
      </c>
      <c r="E208" s="222" t="s">
        <v>5264</v>
      </c>
      <c r="F208" s="223" t="s">
        <v>5265</v>
      </c>
      <c r="G208" s="224" t="s">
        <v>879</v>
      </c>
      <c r="H208" s="225">
        <v>48</v>
      </c>
      <c r="I208" s="226"/>
      <c r="J208" s="225">
        <f t="shared" si="25"/>
        <v>0</v>
      </c>
      <c r="K208" s="227"/>
      <c r="L208" s="228"/>
      <c r="M208" s="229" t="s">
        <v>1</v>
      </c>
      <c r="N208" s="230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3293</v>
      </c>
      <c r="AT208" s="187" t="s">
        <v>697</v>
      </c>
      <c r="AU208" s="187" t="s">
        <v>89</v>
      </c>
      <c r="AY208" s="18" t="s">
        <v>524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958</v>
      </c>
      <c r="BM208" s="187" t="s">
        <v>2411</v>
      </c>
    </row>
    <row r="209" spans="1:65" s="2" customFormat="1" ht="16.5" customHeight="1">
      <c r="A209" s="35"/>
      <c r="B209" s="144"/>
      <c r="C209" s="176" t="s">
        <v>988</v>
      </c>
      <c r="D209" s="176" t="s">
        <v>526</v>
      </c>
      <c r="E209" s="177" t="s">
        <v>5266</v>
      </c>
      <c r="F209" s="178" t="s">
        <v>5267</v>
      </c>
      <c r="G209" s="179" t="s">
        <v>879</v>
      </c>
      <c r="H209" s="180">
        <v>22</v>
      </c>
      <c r="I209" s="181"/>
      <c r="J209" s="180">
        <f t="shared" si="25"/>
        <v>0</v>
      </c>
      <c r="K209" s="182"/>
      <c r="L209" s="36"/>
      <c r="M209" s="183" t="s">
        <v>1</v>
      </c>
      <c r="N209" s="184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958</v>
      </c>
      <c r="AT209" s="187" t="s">
        <v>526</v>
      </c>
      <c r="AU209" s="187" t="s">
        <v>89</v>
      </c>
      <c r="AY209" s="18" t="s">
        <v>524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958</v>
      </c>
      <c r="BM209" s="187" t="s">
        <v>2423</v>
      </c>
    </row>
    <row r="210" spans="1:65" s="2" customFormat="1" ht="21.75" customHeight="1">
      <c r="A210" s="35"/>
      <c r="B210" s="144"/>
      <c r="C210" s="221" t="s">
        <v>993</v>
      </c>
      <c r="D210" s="221" t="s">
        <v>697</v>
      </c>
      <c r="E210" s="222" t="s">
        <v>5268</v>
      </c>
      <c r="F210" s="223" t="s">
        <v>5269</v>
      </c>
      <c r="G210" s="224" t="s">
        <v>879</v>
      </c>
      <c r="H210" s="225">
        <v>22</v>
      </c>
      <c r="I210" s="226"/>
      <c r="J210" s="225">
        <f t="shared" si="25"/>
        <v>0</v>
      </c>
      <c r="K210" s="227"/>
      <c r="L210" s="228"/>
      <c r="M210" s="229" t="s">
        <v>1</v>
      </c>
      <c r="N210" s="230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3293</v>
      </c>
      <c r="AT210" s="187" t="s">
        <v>697</v>
      </c>
      <c r="AU210" s="187" t="s">
        <v>89</v>
      </c>
      <c r="AY210" s="18" t="s">
        <v>524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958</v>
      </c>
      <c r="BM210" s="187" t="s">
        <v>2436</v>
      </c>
    </row>
    <row r="211" spans="1:65" s="2" customFormat="1" ht="16.5" customHeight="1">
      <c r="A211" s="35"/>
      <c r="B211" s="144"/>
      <c r="C211" s="176" t="s">
        <v>998</v>
      </c>
      <c r="D211" s="176" t="s">
        <v>526</v>
      </c>
      <c r="E211" s="177" t="s">
        <v>5270</v>
      </c>
      <c r="F211" s="178" t="s">
        <v>5271</v>
      </c>
      <c r="G211" s="179" t="s">
        <v>879</v>
      </c>
      <c r="H211" s="180">
        <v>180</v>
      </c>
      <c r="I211" s="181"/>
      <c r="J211" s="180">
        <f t="shared" si="25"/>
        <v>0</v>
      </c>
      <c r="K211" s="182"/>
      <c r="L211" s="36"/>
      <c r="M211" s="183" t="s">
        <v>1</v>
      </c>
      <c r="N211" s="184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958</v>
      </c>
      <c r="AT211" s="187" t="s">
        <v>526</v>
      </c>
      <c r="AU211" s="187" t="s">
        <v>89</v>
      </c>
      <c r="AY211" s="18" t="s">
        <v>524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958</v>
      </c>
      <c r="BM211" s="187" t="s">
        <v>2456</v>
      </c>
    </row>
    <row r="212" spans="1:65" s="2" customFormat="1" ht="21.75" customHeight="1">
      <c r="A212" s="35"/>
      <c r="B212" s="144"/>
      <c r="C212" s="221" t="s">
        <v>1002</v>
      </c>
      <c r="D212" s="221" t="s">
        <v>697</v>
      </c>
      <c r="E212" s="222" t="s">
        <v>5272</v>
      </c>
      <c r="F212" s="223" t="s">
        <v>5273</v>
      </c>
      <c r="G212" s="224" t="s">
        <v>879</v>
      </c>
      <c r="H212" s="225">
        <v>180</v>
      </c>
      <c r="I212" s="226"/>
      <c r="J212" s="225">
        <f t="shared" si="2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3293</v>
      </c>
      <c r="AT212" s="187" t="s">
        <v>697</v>
      </c>
      <c r="AU212" s="187" t="s">
        <v>89</v>
      </c>
      <c r="AY212" s="18" t="s">
        <v>524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958</v>
      </c>
      <c r="BM212" s="187" t="s">
        <v>2465</v>
      </c>
    </row>
    <row r="213" spans="1:65" s="2" customFormat="1" ht="21.75" customHeight="1">
      <c r="A213" s="35"/>
      <c r="B213" s="144"/>
      <c r="C213" s="176" t="s">
        <v>1006</v>
      </c>
      <c r="D213" s="176" t="s">
        <v>526</v>
      </c>
      <c r="E213" s="177" t="s">
        <v>5274</v>
      </c>
      <c r="F213" s="178" t="s">
        <v>5275</v>
      </c>
      <c r="G213" s="179" t="s">
        <v>879</v>
      </c>
      <c r="H213" s="180">
        <v>1</v>
      </c>
      <c r="I213" s="181"/>
      <c r="J213" s="180">
        <f t="shared" ref="J213:J244" si="35">ROUND(I213*H213,3)</f>
        <v>0</v>
      </c>
      <c r="K213" s="182"/>
      <c r="L213" s="36"/>
      <c r="M213" s="183" t="s">
        <v>1</v>
      </c>
      <c r="N213" s="184" t="s">
        <v>42</v>
      </c>
      <c r="O213" s="61"/>
      <c r="P213" s="185">
        <f t="shared" ref="P213:P244" si="36">O213*H213</f>
        <v>0</v>
      </c>
      <c r="Q213" s="185">
        <v>0</v>
      </c>
      <c r="R213" s="185">
        <f t="shared" ref="R213:R244" si="37">Q213*H213</f>
        <v>0</v>
      </c>
      <c r="S213" s="185">
        <v>0</v>
      </c>
      <c r="T213" s="186">
        <f t="shared" ref="T213:T244" si="38"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958</v>
      </c>
      <c r="AT213" s="187" t="s">
        <v>526</v>
      </c>
      <c r="AU213" s="187" t="s">
        <v>89</v>
      </c>
      <c r="AY213" s="18" t="s">
        <v>524</v>
      </c>
      <c r="BE213" s="105">
        <f t="shared" ref="BE213:BE244" si="39">IF(N213="základná",J213,0)</f>
        <v>0</v>
      </c>
      <c r="BF213" s="105">
        <f t="shared" ref="BF213:BF244" si="40">IF(N213="znížená",J213,0)</f>
        <v>0</v>
      </c>
      <c r="BG213" s="105">
        <f t="shared" ref="BG213:BG244" si="41">IF(N213="zákl. prenesená",J213,0)</f>
        <v>0</v>
      </c>
      <c r="BH213" s="105">
        <f t="shared" ref="BH213:BH244" si="42">IF(N213="zníž. prenesená",J213,0)</f>
        <v>0</v>
      </c>
      <c r="BI213" s="105">
        <f t="shared" ref="BI213:BI244" si="43">IF(N213="nulová",J213,0)</f>
        <v>0</v>
      </c>
      <c r="BJ213" s="18" t="s">
        <v>89</v>
      </c>
      <c r="BK213" s="188">
        <f t="shared" ref="BK213:BK244" si="44">ROUND(I213*H213,3)</f>
        <v>0</v>
      </c>
      <c r="BL213" s="18" t="s">
        <v>958</v>
      </c>
      <c r="BM213" s="187" t="s">
        <v>2476</v>
      </c>
    </row>
    <row r="214" spans="1:65" s="2" customFormat="1" ht="21.75" customHeight="1">
      <c r="A214" s="35"/>
      <c r="B214" s="144"/>
      <c r="C214" s="221" t="s">
        <v>1010</v>
      </c>
      <c r="D214" s="221" t="s">
        <v>697</v>
      </c>
      <c r="E214" s="222" t="s">
        <v>5276</v>
      </c>
      <c r="F214" s="223" t="s">
        <v>5277</v>
      </c>
      <c r="G214" s="224" t="s">
        <v>879</v>
      </c>
      <c r="H214" s="225">
        <v>1</v>
      </c>
      <c r="I214" s="226"/>
      <c r="J214" s="225">
        <f t="shared" si="35"/>
        <v>0</v>
      </c>
      <c r="K214" s="227"/>
      <c r="L214" s="228"/>
      <c r="M214" s="229" t="s">
        <v>1</v>
      </c>
      <c r="N214" s="230" t="s">
        <v>42</v>
      </c>
      <c r="O214" s="61"/>
      <c r="P214" s="185">
        <f t="shared" si="36"/>
        <v>0</v>
      </c>
      <c r="Q214" s="185">
        <v>0</v>
      </c>
      <c r="R214" s="185">
        <f t="shared" si="37"/>
        <v>0</v>
      </c>
      <c r="S214" s="185">
        <v>0</v>
      </c>
      <c r="T214" s="186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3293</v>
      </c>
      <c r="AT214" s="187" t="s">
        <v>697</v>
      </c>
      <c r="AU214" s="187" t="s">
        <v>89</v>
      </c>
      <c r="AY214" s="18" t="s">
        <v>524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958</v>
      </c>
      <c r="BM214" s="187" t="s">
        <v>2489</v>
      </c>
    </row>
    <row r="215" spans="1:65" s="2" customFormat="1" ht="21.75" customHeight="1">
      <c r="A215" s="35"/>
      <c r="B215" s="144"/>
      <c r="C215" s="221" t="s">
        <v>1014</v>
      </c>
      <c r="D215" s="221" t="s">
        <v>697</v>
      </c>
      <c r="E215" s="222" t="s">
        <v>5278</v>
      </c>
      <c r="F215" s="223" t="s">
        <v>5279</v>
      </c>
      <c r="G215" s="224" t="s">
        <v>879</v>
      </c>
      <c r="H215" s="225">
        <v>1</v>
      </c>
      <c r="I215" s="226"/>
      <c r="J215" s="225">
        <f t="shared" si="3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3293</v>
      </c>
      <c r="AT215" s="187" t="s">
        <v>697</v>
      </c>
      <c r="AU215" s="187" t="s">
        <v>89</v>
      </c>
      <c r="AY215" s="18" t="s">
        <v>524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958</v>
      </c>
      <c r="BM215" s="187" t="s">
        <v>2502</v>
      </c>
    </row>
    <row r="216" spans="1:65" s="2" customFormat="1" ht="16.5" customHeight="1">
      <c r="A216" s="35"/>
      <c r="B216" s="144"/>
      <c r="C216" s="176" t="s">
        <v>1020</v>
      </c>
      <c r="D216" s="176" t="s">
        <v>526</v>
      </c>
      <c r="E216" s="177" t="s">
        <v>5280</v>
      </c>
      <c r="F216" s="178" t="s">
        <v>5281</v>
      </c>
      <c r="G216" s="179" t="s">
        <v>879</v>
      </c>
      <c r="H216" s="180">
        <v>4</v>
      </c>
      <c r="I216" s="181"/>
      <c r="J216" s="180">
        <f t="shared" si="35"/>
        <v>0</v>
      </c>
      <c r="K216" s="182"/>
      <c r="L216" s="36"/>
      <c r="M216" s="183" t="s">
        <v>1</v>
      </c>
      <c r="N216" s="184" t="s">
        <v>42</v>
      </c>
      <c r="O216" s="61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958</v>
      </c>
      <c r="AT216" s="187" t="s">
        <v>526</v>
      </c>
      <c r="AU216" s="187" t="s">
        <v>89</v>
      </c>
      <c r="AY216" s="18" t="s">
        <v>524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958</v>
      </c>
      <c r="BM216" s="187" t="s">
        <v>2515</v>
      </c>
    </row>
    <row r="217" spans="1:65" s="2" customFormat="1" ht="21.75" customHeight="1">
      <c r="A217" s="35"/>
      <c r="B217" s="144"/>
      <c r="C217" s="221" t="s">
        <v>1166</v>
      </c>
      <c r="D217" s="221" t="s">
        <v>697</v>
      </c>
      <c r="E217" s="222" t="s">
        <v>5282</v>
      </c>
      <c r="F217" s="223" t="s">
        <v>5283</v>
      </c>
      <c r="G217" s="224" t="s">
        <v>879</v>
      </c>
      <c r="H217" s="225">
        <v>4</v>
      </c>
      <c r="I217" s="226"/>
      <c r="J217" s="225">
        <f t="shared" si="3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36"/>
        <v>0</v>
      </c>
      <c r="Q217" s="185">
        <v>0</v>
      </c>
      <c r="R217" s="185">
        <f t="shared" si="37"/>
        <v>0</v>
      </c>
      <c r="S217" s="185">
        <v>0</v>
      </c>
      <c r="T217" s="186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3293</v>
      </c>
      <c r="AT217" s="187" t="s">
        <v>697</v>
      </c>
      <c r="AU217" s="187" t="s">
        <v>89</v>
      </c>
      <c r="AY217" s="18" t="s">
        <v>524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958</v>
      </c>
      <c r="BM217" s="187" t="s">
        <v>2530</v>
      </c>
    </row>
    <row r="218" spans="1:65" s="2" customFormat="1" ht="16.5" customHeight="1">
      <c r="A218" s="35"/>
      <c r="B218" s="144"/>
      <c r="C218" s="176" t="s">
        <v>1171</v>
      </c>
      <c r="D218" s="176" t="s">
        <v>526</v>
      </c>
      <c r="E218" s="177" t="s">
        <v>5284</v>
      </c>
      <c r="F218" s="178" t="s">
        <v>5285</v>
      </c>
      <c r="G218" s="179" t="s">
        <v>879</v>
      </c>
      <c r="H218" s="180">
        <v>8</v>
      </c>
      <c r="I218" s="181"/>
      <c r="J218" s="180">
        <f t="shared" si="3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958</v>
      </c>
      <c r="AT218" s="187" t="s">
        <v>526</v>
      </c>
      <c r="AU218" s="187" t="s">
        <v>89</v>
      </c>
      <c r="AY218" s="18" t="s">
        <v>524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958</v>
      </c>
      <c r="BM218" s="187" t="s">
        <v>2557</v>
      </c>
    </row>
    <row r="219" spans="1:65" s="2" customFormat="1" ht="21.75" customHeight="1">
      <c r="A219" s="35"/>
      <c r="B219" s="144"/>
      <c r="C219" s="221" t="s">
        <v>1643</v>
      </c>
      <c r="D219" s="221" t="s">
        <v>697</v>
      </c>
      <c r="E219" s="222" t="s">
        <v>5286</v>
      </c>
      <c r="F219" s="223" t="s">
        <v>5287</v>
      </c>
      <c r="G219" s="224" t="s">
        <v>879</v>
      </c>
      <c r="H219" s="225">
        <v>8</v>
      </c>
      <c r="I219" s="226"/>
      <c r="J219" s="225">
        <f t="shared" si="3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3293</v>
      </c>
      <c r="AT219" s="187" t="s">
        <v>697</v>
      </c>
      <c r="AU219" s="187" t="s">
        <v>89</v>
      </c>
      <c r="AY219" s="18" t="s">
        <v>524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958</v>
      </c>
      <c r="BM219" s="187" t="s">
        <v>2579</v>
      </c>
    </row>
    <row r="220" spans="1:65" s="2" customFormat="1" ht="21.75" customHeight="1">
      <c r="A220" s="35"/>
      <c r="B220" s="144"/>
      <c r="C220" s="176" t="s">
        <v>1648</v>
      </c>
      <c r="D220" s="176" t="s">
        <v>526</v>
      </c>
      <c r="E220" s="177" t="s">
        <v>5288</v>
      </c>
      <c r="F220" s="178" t="s">
        <v>5289</v>
      </c>
      <c r="G220" s="179" t="s">
        <v>879</v>
      </c>
      <c r="H220" s="180">
        <v>4</v>
      </c>
      <c r="I220" s="181"/>
      <c r="J220" s="180">
        <f t="shared" si="35"/>
        <v>0</v>
      </c>
      <c r="K220" s="182"/>
      <c r="L220" s="36"/>
      <c r="M220" s="183" t="s">
        <v>1</v>
      </c>
      <c r="N220" s="184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958</v>
      </c>
      <c r="AT220" s="187" t="s">
        <v>526</v>
      </c>
      <c r="AU220" s="187" t="s">
        <v>89</v>
      </c>
      <c r="AY220" s="18" t="s">
        <v>524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958</v>
      </c>
      <c r="BM220" s="187" t="s">
        <v>2595</v>
      </c>
    </row>
    <row r="221" spans="1:65" s="2" customFormat="1" ht="21.75" customHeight="1">
      <c r="A221" s="35"/>
      <c r="B221" s="144"/>
      <c r="C221" s="221" t="s">
        <v>1699</v>
      </c>
      <c r="D221" s="221" t="s">
        <v>697</v>
      </c>
      <c r="E221" s="222" t="s">
        <v>5290</v>
      </c>
      <c r="F221" s="223" t="s">
        <v>5291</v>
      </c>
      <c r="G221" s="224" t="s">
        <v>879</v>
      </c>
      <c r="H221" s="225">
        <v>4</v>
      </c>
      <c r="I221" s="226"/>
      <c r="J221" s="225">
        <f t="shared" si="3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3293</v>
      </c>
      <c r="AT221" s="187" t="s">
        <v>697</v>
      </c>
      <c r="AU221" s="187" t="s">
        <v>89</v>
      </c>
      <c r="AY221" s="18" t="s">
        <v>524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958</v>
      </c>
      <c r="BM221" s="187" t="s">
        <v>2606</v>
      </c>
    </row>
    <row r="222" spans="1:65" s="2" customFormat="1" ht="21.75" customHeight="1">
      <c r="A222" s="35"/>
      <c r="B222" s="144"/>
      <c r="C222" s="176" t="s">
        <v>1704</v>
      </c>
      <c r="D222" s="176" t="s">
        <v>526</v>
      </c>
      <c r="E222" s="177" t="s">
        <v>5292</v>
      </c>
      <c r="F222" s="178" t="s">
        <v>5293</v>
      </c>
      <c r="G222" s="179" t="s">
        <v>980</v>
      </c>
      <c r="H222" s="180">
        <v>270</v>
      </c>
      <c r="I222" s="181"/>
      <c r="J222" s="180">
        <f t="shared" si="3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958</v>
      </c>
      <c r="AT222" s="187" t="s">
        <v>526</v>
      </c>
      <c r="AU222" s="187" t="s">
        <v>89</v>
      </c>
      <c r="AY222" s="18" t="s">
        <v>524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958</v>
      </c>
      <c r="BM222" s="187" t="s">
        <v>2621</v>
      </c>
    </row>
    <row r="223" spans="1:65" s="2" customFormat="1" ht="16.5" customHeight="1">
      <c r="A223" s="35"/>
      <c r="B223" s="144"/>
      <c r="C223" s="221" t="s">
        <v>1709</v>
      </c>
      <c r="D223" s="221" t="s">
        <v>697</v>
      </c>
      <c r="E223" s="222" t="s">
        <v>5294</v>
      </c>
      <c r="F223" s="223" t="s">
        <v>5295</v>
      </c>
      <c r="G223" s="224" t="s">
        <v>700</v>
      </c>
      <c r="H223" s="225">
        <v>36.450000000000003</v>
      </c>
      <c r="I223" s="226"/>
      <c r="J223" s="225">
        <f t="shared" si="3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3293</v>
      </c>
      <c r="AT223" s="187" t="s">
        <v>697</v>
      </c>
      <c r="AU223" s="187" t="s">
        <v>89</v>
      </c>
      <c r="AY223" s="18" t="s">
        <v>524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958</v>
      </c>
      <c r="BM223" s="187" t="s">
        <v>2634</v>
      </c>
    </row>
    <row r="224" spans="1:65" s="2" customFormat="1" ht="16.5" customHeight="1">
      <c r="A224" s="35"/>
      <c r="B224" s="144"/>
      <c r="C224" s="176" t="s">
        <v>1759</v>
      </c>
      <c r="D224" s="176" t="s">
        <v>526</v>
      </c>
      <c r="E224" s="177" t="s">
        <v>5296</v>
      </c>
      <c r="F224" s="178" t="s">
        <v>5297</v>
      </c>
      <c r="G224" s="179" t="s">
        <v>879</v>
      </c>
      <c r="H224" s="180">
        <v>1</v>
      </c>
      <c r="I224" s="181"/>
      <c r="J224" s="180">
        <f t="shared" si="35"/>
        <v>0</v>
      </c>
      <c r="K224" s="182"/>
      <c r="L224" s="36"/>
      <c r="M224" s="183" t="s">
        <v>1</v>
      </c>
      <c r="N224" s="184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958</v>
      </c>
      <c r="AT224" s="187" t="s">
        <v>526</v>
      </c>
      <c r="AU224" s="187" t="s">
        <v>89</v>
      </c>
      <c r="AY224" s="18" t="s">
        <v>524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958</v>
      </c>
      <c r="BM224" s="187" t="s">
        <v>2651</v>
      </c>
    </row>
    <row r="225" spans="1:65" s="2" customFormat="1" ht="21.75" customHeight="1">
      <c r="A225" s="35"/>
      <c r="B225" s="144"/>
      <c r="C225" s="221" t="s">
        <v>1776</v>
      </c>
      <c r="D225" s="221" t="s">
        <v>697</v>
      </c>
      <c r="E225" s="222" t="s">
        <v>5298</v>
      </c>
      <c r="F225" s="223" t="s">
        <v>5299</v>
      </c>
      <c r="G225" s="224" t="s">
        <v>879</v>
      </c>
      <c r="H225" s="225">
        <v>1</v>
      </c>
      <c r="I225" s="226"/>
      <c r="J225" s="225">
        <f t="shared" si="35"/>
        <v>0</v>
      </c>
      <c r="K225" s="227"/>
      <c r="L225" s="228"/>
      <c r="M225" s="229" t="s">
        <v>1</v>
      </c>
      <c r="N225" s="230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3293</v>
      </c>
      <c r="AT225" s="187" t="s">
        <v>697</v>
      </c>
      <c r="AU225" s="187" t="s">
        <v>89</v>
      </c>
      <c r="AY225" s="18" t="s">
        <v>524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958</v>
      </c>
      <c r="BM225" s="187" t="s">
        <v>2667</v>
      </c>
    </row>
    <row r="226" spans="1:65" s="2" customFormat="1" ht="21.75" customHeight="1">
      <c r="A226" s="35"/>
      <c r="B226" s="144"/>
      <c r="C226" s="176" t="s">
        <v>1782</v>
      </c>
      <c r="D226" s="176" t="s">
        <v>526</v>
      </c>
      <c r="E226" s="177" t="s">
        <v>5300</v>
      </c>
      <c r="F226" s="178" t="s">
        <v>5301</v>
      </c>
      <c r="G226" s="179" t="s">
        <v>980</v>
      </c>
      <c r="H226" s="180">
        <v>125</v>
      </c>
      <c r="I226" s="181"/>
      <c r="J226" s="180">
        <f t="shared" si="3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958</v>
      </c>
      <c r="AT226" s="187" t="s">
        <v>526</v>
      </c>
      <c r="AU226" s="187" t="s">
        <v>89</v>
      </c>
      <c r="AY226" s="18" t="s">
        <v>524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958</v>
      </c>
      <c r="BM226" s="187" t="s">
        <v>2677</v>
      </c>
    </row>
    <row r="227" spans="1:65" s="2" customFormat="1" ht="16.5" customHeight="1">
      <c r="A227" s="35"/>
      <c r="B227" s="144"/>
      <c r="C227" s="221" t="s">
        <v>1787</v>
      </c>
      <c r="D227" s="221" t="s">
        <v>697</v>
      </c>
      <c r="E227" s="222" t="s">
        <v>5302</v>
      </c>
      <c r="F227" s="223" t="s">
        <v>5303</v>
      </c>
      <c r="G227" s="224" t="s">
        <v>700</v>
      </c>
      <c r="H227" s="225">
        <v>117.75</v>
      </c>
      <c r="I227" s="226"/>
      <c r="J227" s="225">
        <f t="shared" si="3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3293</v>
      </c>
      <c r="AT227" s="187" t="s">
        <v>697</v>
      </c>
      <c r="AU227" s="187" t="s">
        <v>89</v>
      </c>
      <c r="AY227" s="18" t="s">
        <v>524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958</v>
      </c>
      <c r="BM227" s="187" t="s">
        <v>2691</v>
      </c>
    </row>
    <row r="228" spans="1:65" s="2" customFormat="1" ht="21.75" customHeight="1">
      <c r="A228" s="35"/>
      <c r="B228" s="144"/>
      <c r="C228" s="176" t="s">
        <v>1865</v>
      </c>
      <c r="D228" s="176" t="s">
        <v>526</v>
      </c>
      <c r="E228" s="177" t="s">
        <v>5304</v>
      </c>
      <c r="F228" s="178" t="s">
        <v>5305</v>
      </c>
      <c r="G228" s="179" t="s">
        <v>980</v>
      </c>
      <c r="H228" s="180">
        <v>90</v>
      </c>
      <c r="I228" s="181"/>
      <c r="J228" s="180">
        <f t="shared" si="35"/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958</v>
      </c>
      <c r="AT228" s="187" t="s">
        <v>526</v>
      </c>
      <c r="AU228" s="187" t="s">
        <v>89</v>
      </c>
      <c r="AY228" s="18" t="s">
        <v>524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958</v>
      </c>
      <c r="BM228" s="187" t="s">
        <v>2728</v>
      </c>
    </row>
    <row r="229" spans="1:65" s="2" customFormat="1" ht="16.5" customHeight="1">
      <c r="A229" s="35"/>
      <c r="B229" s="144"/>
      <c r="C229" s="221" t="s">
        <v>1870</v>
      </c>
      <c r="D229" s="221" t="s">
        <v>697</v>
      </c>
      <c r="E229" s="222" t="s">
        <v>5306</v>
      </c>
      <c r="F229" s="223" t="s">
        <v>5307</v>
      </c>
      <c r="G229" s="224" t="s">
        <v>700</v>
      </c>
      <c r="H229" s="225">
        <v>56.25</v>
      </c>
      <c r="I229" s="226"/>
      <c r="J229" s="225">
        <f t="shared" si="3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3293</v>
      </c>
      <c r="AT229" s="187" t="s">
        <v>697</v>
      </c>
      <c r="AU229" s="187" t="s">
        <v>89</v>
      </c>
      <c r="AY229" s="18" t="s">
        <v>524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958</v>
      </c>
      <c r="BM229" s="187" t="s">
        <v>2750</v>
      </c>
    </row>
    <row r="230" spans="1:65" s="2" customFormat="1" ht="21.75" customHeight="1">
      <c r="A230" s="35"/>
      <c r="B230" s="144"/>
      <c r="C230" s="176" t="s">
        <v>1877</v>
      </c>
      <c r="D230" s="176" t="s">
        <v>526</v>
      </c>
      <c r="E230" s="177" t="s">
        <v>5308</v>
      </c>
      <c r="F230" s="178" t="s">
        <v>5309</v>
      </c>
      <c r="G230" s="179" t="s">
        <v>879</v>
      </c>
      <c r="H230" s="180">
        <v>1</v>
      </c>
      <c r="I230" s="181"/>
      <c r="J230" s="180">
        <f t="shared" si="3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958</v>
      </c>
      <c r="AT230" s="187" t="s">
        <v>526</v>
      </c>
      <c r="AU230" s="187" t="s">
        <v>89</v>
      </c>
      <c r="AY230" s="18" t="s">
        <v>524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958</v>
      </c>
      <c r="BM230" s="187" t="s">
        <v>2759</v>
      </c>
    </row>
    <row r="231" spans="1:65" s="2" customFormat="1" ht="21.75" customHeight="1">
      <c r="A231" s="35"/>
      <c r="B231" s="144"/>
      <c r="C231" s="221" t="s">
        <v>1883</v>
      </c>
      <c r="D231" s="221" t="s">
        <v>697</v>
      </c>
      <c r="E231" s="222" t="s">
        <v>5310</v>
      </c>
      <c r="F231" s="223" t="s">
        <v>7633</v>
      </c>
      <c r="G231" s="224" t="s">
        <v>879</v>
      </c>
      <c r="H231" s="225">
        <v>1</v>
      </c>
      <c r="I231" s="226"/>
      <c r="J231" s="225">
        <f t="shared" si="35"/>
        <v>0</v>
      </c>
      <c r="K231" s="227"/>
      <c r="L231" s="228"/>
      <c r="M231" s="229" t="s">
        <v>1</v>
      </c>
      <c r="N231" s="230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3293</v>
      </c>
      <c r="AT231" s="187" t="s">
        <v>697</v>
      </c>
      <c r="AU231" s="187" t="s">
        <v>89</v>
      </c>
      <c r="AY231" s="18" t="s">
        <v>524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958</v>
      </c>
      <c r="BM231" s="187" t="s">
        <v>2769</v>
      </c>
    </row>
    <row r="232" spans="1:65" s="2" customFormat="1" ht="21.75" customHeight="1">
      <c r="A232" s="35"/>
      <c r="B232" s="144"/>
      <c r="C232" s="221" t="s">
        <v>1891</v>
      </c>
      <c r="D232" s="221" t="s">
        <v>697</v>
      </c>
      <c r="E232" s="222" t="s">
        <v>5312</v>
      </c>
      <c r="F232" s="223" t="s">
        <v>7634</v>
      </c>
      <c r="G232" s="224" t="s">
        <v>879</v>
      </c>
      <c r="H232" s="225">
        <v>1</v>
      </c>
      <c r="I232" s="226"/>
      <c r="J232" s="225">
        <f t="shared" si="35"/>
        <v>0</v>
      </c>
      <c r="K232" s="227"/>
      <c r="L232" s="228"/>
      <c r="M232" s="229" t="s">
        <v>1</v>
      </c>
      <c r="N232" s="230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3293</v>
      </c>
      <c r="AT232" s="187" t="s">
        <v>697</v>
      </c>
      <c r="AU232" s="187" t="s">
        <v>89</v>
      </c>
      <c r="AY232" s="18" t="s">
        <v>524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958</v>
      </c>
      <c r="BM232" s="187" t="s">
        <v>2777</v>
      </c>
    </row>
    <row r="233" spans="1:65" s="2" customFormat="1" ht="21.75" customHeight="1">
      <c r="A233" s="35"/>
      <c r="B233" s="144"/>
      <c r="C233" s="176" t="s">
        <v>1898</v>
      </c>
      <c r="D233" s="176" t="s">
        <v>526</v>
      </c>
      <c r="E233" s="177" t="s">
        <v>5314</v>
      </c>
      <c r="F233" s="178" t="s">
        <v>5315</v>
      </c>
      <c r="G233" s="179" t="s">
        <v>879</v>
      </c>
      <c r="H233" s="180">
        <v>6</v>
      </c>
      <c r="I233" s="181"/>
      <c r="J233" s="180">
        <f t="shared" si="3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958</v>
      </c>
      <c r="AT233" s="187" t="s">
        <v>526</v>
      </c>
      <c r="AU233" s="187" t="s">
        <v>89</v>
      </c>
      <c r="AY233" s="18" t="s">
        <v>524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958</v>
      </c>
      <c r="BM233" s="187" t="s">
        <v>2787</v>
      </c>
    </row>
    <row r="234" spans="1:65" s="2" customFormat="1" ht="21.75" customHeight="1">
      <c r="A234" s="35"/>
      <c r="B234" s="144"/>
      <c r="C234" s="221" t="s">
        <v>1903</v>
      </c>
      <c r="D234" s="221" t="s">
        <v>697</v>
      </c>
      <c r="E234" s="222" t="s">
        <v>5316</v>
      </c>
      <c r="F234" s="223" t="s">
        <v>5317</v>
      </c>
      <c r="G234" s="224" t="s">
        <v>879</v>
      </c>
      <c r="H234" s="225">
        <v>6</v>
      </c>
      <c r="I234" s="226"/>
      <c r="J234" s="225">
        <f t="shared" si="35"/>
        <v>0</v>
      </c>
      <c r="K234" s="227"/>
      <c r="L234" s="228"/>
      <c r="M234" s="229" t="s">
        <v>1</v>
      </c>
      <c r="N234" s="230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3293</v>
      </c>
      <c r="AT234" s="187" t="s">
        <v>697</v>
      </c>
      <c r="AU234" s="187" t="s">
        <v>89</v>
      </c>
      <c r="AY234" s="18" t="s">
        <v>524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958</v>
      </c>
      <c r="BM234" s="187" t="s">
        <v>2799</v>
      </c>
    </row>
    <row r="235" spans="1:65" s="2" customFormat="1" ht="21.75" customHeight="1">
      <c r="A235" s="35"/>
      <c r="B235" s="144"/>
      <c r="C235" s="176" t="s">
        <v>1913</v>
      </c>
      <c r="D235" s="176" t="s">
        <v>526</v>
      </c>
      <c r="E235" s="177" t="s">
        <v>5318</v>
      </c>
      <c r="F235" s="178" t="s">
        <v>5319</v>
      </c>
      <c r="G235" s="179" t="s">
        <v>879</v>
      </c>
      <c r="H235" s="180">
        <v>20</v>
      </c>
      <c r="I235" s="181"/>
      <c r="J235" s="180">
        <f t="shared" si="35"/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958</v>
      </c>
      <c r="AT235" s="187" t="s">
        <v>526</v>
      </c>
      <c r="AU235" s="187" t="s">
        <v>89</v>
      </c>
      <c r="AY235" s="18" t="s">
        <v>524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958</v>
      </c>
      <c r="BM235" s="187" t="s">
        <v>2809</v>
      </c>
    </row>
    <row r="236" spans="1:65" s="2" customFormat="1" ht="16.5" customHeight="1">
      <c r="A236" s="35"/>
      <c r="B236" s="144"/>
      <c r="C236" s="221" t="s">
        <v>1944</v>
      </c>
      <c r="D236" s="221" t="s">
        <v>697</v>
      </c>
      <c r="E236" s="222" t="s">
        <v>5320</v>
      </c>
      <c r="F236" s="223" t="s">
        <v>5321</v>
      </c>
      <c r="G236" s="224" t="s">
        <v>879</v>
      </c>
      <c r="H236" s="225">
        <v>20</v>
      </c>
      <c r="I236" s="226"/>
      <c r="J236" s="225">
        <f t="shared" si="35"/>
        <v>0</v>
      </c>
      <c r="K236" s="227"/>
      <c r="L236" s="228"/>
      <c r="M236" s="229" t="s">
        <v>1</v>
      </c>
      <c r="N236" s="230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3293</v>
      </c>
      <c r="AT236" s="187" t="s">
        <v>697</v>
      </c>
      <c r="AU236" s="187" t="s">
        <v>89</v>
      </c>
      <c r="AY236" s="18" t="s">
        <v>524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958</v>
      </c>
      <c r="BM236" s="187" t="s">
        <v>2820</v>
      </c>
    </row>
    <row r="237" spans="1:65" s="2" customFormat="1" ht="21.75" customHeight="1">
      <c r="A237" s="35"/>
      <c r="B237" s="144"/>
      <c r="C237" s="176" t="s">
        <v>1950</v>
      </c>
      <c r="D237" s="176" t="s">
        <v>526</v>
      </c>
      <c r="E237" s="177" t="s">
        <v>5322</v>
      </c>
      <c r="F237" s="178" t="s">
        <v>5323</v>
      </c>
      <c r="G237" s="179" t="s">
        <v>879</v>
      </c>
      <c r="H237" s="180">
        <v>6</v>
      </c>
      <c r="I237" s="181"/>
      <c r="J237" s="180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958</v>
      </c>
      <c r="AT237" s="187" t="s">
        <v>526</v>
      </c>
      <c r="AU237" s="187" t="s">
        <v>89</v>
      </c>
      <c r="AY237" s="18" t="s">
        <v>524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958</v>
      </c>
      <c r="BM237" s="187" t="s">
        <v>2830</v>
      </c>
    </row>
    <row r="238" spans="1:65" s="2" customFormat="1" ht="16.5" customHeight="1">
      <c r="A238" s="35"/>
      <c r="B238" s="144"/>
      <c r="C238" s="176" t="s">
        <v>1959</v>
      </c>
      <c r="D238" s="176" t="s">
        <v>526</v>
      </c>
      <c r="E238" s="177" t="s">
        <v>5324</v>
      </c>
      <c r="F238" s="178" t="s">
        <v>5325</v>
      </c>
      <c r="G238" s="179" t="s">
        <v>879</v>
      </c>
      <c r="H238" s="180">
        <v>8</v>
      </c>
      <c r="I238" s="181"/>
      <c r="J238" s="180">
        <f t="shared" si="35"/>
        <v>0</v>
      </c>
      <c r="K238" s="182"/>
      <c r="L238" s="36"/>
      <c r="M238" s="183" t="s">
        <v>1</v>
      </c>
      <c r="N238" s="184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958</v>
      </c>
      <c r="AT238" s="187" t="s">
        <v>526</v>
      </c>
      <c r="AU238" s="187" t="s">
        <v>89</v>
      </c>
      <c r="AY238" s="18" t="s">
        <v>524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958</v>
      </c>
      <c r="BM238" s="187" t="s">
        <v>2841</v>
      </c>
    </row>
    <row r="239" spans="1:65" s="2" customFormat="1" ht="16.5" customHeight="1">
      <c r="A239" s="35"/>
      <c r="B239" s="144"/>
      <c r="C239" s="221" t="s">
        <v>1973</v>
      </c>
      <c r="D239" s="221" t="s">
        <v>697</v>
      </c>
      <c r="E239" s="222" t="s">
        <v>5326</v>
      </c>
      <c r="F239" s="223" t="s">
        <v>5327</v>
      </c>
      <c r="G239" s="224" t="s">
        <v>879</v>
      </c>
      <c r="H239" s="225">
        <v>8</v>
      </c>
      <c r="I239" s="226"/>
      <c r="J239" s="225">
        <f t="shared" si="35"/>
        <v>0</v>
      </c>
      <c r="K239" s="227"/>
      <c r="L239" s="228"/>
      <c r="M239" s="229" t="s">
        <v>1</v>
      </c>
      <c r="N239" s="230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3293</v>
      </c>
      <c r="AT239" s="187" t="s">
        <v>697</v>
      </c>
      <c r="AU239" s="187" t="s">
        <v>89</v>
      </c>
      <c r="AY239" s="18" t="s">
        <v>524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958</v>
      </c>
      <c r="BM239" s="187" t="s">
        <v>2850</v>
      </c>
    </row>
    <row r="240" spans="1:65" s="2" customFormat="1" ht="21.75" customHeight="1">
      <c r="A240" s="35"/>
      <c r="B240" s="144"/>
      <c r="C240" s="176" t="s">
        <v>1979</v>
      </c>
      <c r="D240" s="176" t="s">
        <v>526</v>
      </c>
      <c r="E240" s="177" t="s">
        <v>5328</v>
      </c>
      <c r="F240" s="178" t="s">
        <v>5329</v>
      </c>
      <c r="G240" s="179" t="s">
        <v>980</v>
      </c>
      <c r="H240" s="180">
        <v>160</v>
      </c>
      <c r="I240" s="181"/>
      <c r="J240" s="180">
        <f t="shared" si="35"/>
        <v>0</v>
      </c>
      <c r="K240" s="182"/>
      <c r="L240" s="36"/>
      <c r="M240" s="183" t="s">
        <v>1</v>
      </c>
      <c r="N240" s="184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958</v>
      </c>
      <c r="AT240" s="187" t="s">
        <v>526</v>
      </c>
      <c r="AU240" s="187" t="s">
        <v>89</v>
      </c>
      <c r="AY240" s="18" t="s">
        <v>524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958</v>
      </c>
      <c r="BM240" s="187" t="s">
        <v>2859</v>
      </c>
    </row>
    <row r="241" spans="1:65" s="2" customFormat="1" ht="16.5" customHeight="1">
      <c r="A241" s="35"/>
      <c r="B241" s="144"/>
      <c r="C241" s="221" t="s">
        <v>1984</v>
      </c>
      <c r="D241" s="221" t="s">
        <v>697</v>
      </c>
      <c r="E241" s="222" t="s">
        <v>5330</v>
      </c>
      <c r="F241" s="223" t="s">
        <v>5331</v>
      </c>
      <c r="G241" s="224" t="s">
        <v>980</v>
      </c>
      <c r="H241" s="225">
        <v>160</v>
      </c>
      <c r="I241" s="226"/>
      <c r="J241" s="225">
        <f t="shared" si="35"/>
        <v>0</v>
      </c>
      <c r="K241" s="227"/>
      <c r="L241" s="228"/>
      <c r="M241" s="229" t="s">
        <v>1</v>
      </c>
      <c r="N241" s="230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3293</v>
      </c>
      <c r="AT241" s="187" t="s">
        <v>697</v>
      </c>
      <c r="AU241" s="187" t="s">
        <v>89</v>
      </c>
      <c r="AY241" s="18" t="s">
        <v>524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958</v>
      </c>
      <c r="BM241" s="187" t="s">
        <v>2867</v>
      </c>
    </row>
    <row r="242" spans="1:65" s="2" customFormat="1" ht="21.75" customHeight="1">
      <c r="A242" s="35"/>
      <c r="B242" s="144"/>
      <c r="C242" s="176" t="s">
        <v>1989</v>
      </c>
      <c r="D242" s="176" t="s">
        <v>526</v>
      </c>
      <c r="E242" s="177" t="s">
        <v>5332</v>
      </c>
      <c r="F242" s="178" t="s">
        <v>5333</v>
      </c>
      <c r="G242" s="179" t="s">
        <v>980</v>
      </c>
      <c r="H242" s="180">
        <v>50</v>
      </c>
      <c r="I242" s="181"/>
      <c r="J242" s="180">
        <f t="shared" si="35"/>
        <v>0</v>
      </c>
      <c r="K242" s="182"/>
      <c r="L242" s="36"/>
      <c r="M242" s="183" t="s">
        <v>1</v>
      </c>
      <c r="N242" s="184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958</v>
      </c>
      <c r="AT242" s="187" t="s">
        <v>526</v>
      </c>
      <c r="AU242" s="187" t="s">
        <v>89</v>
      </c>
      <c r="AY242" s="18" t="s">
        <v>524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958</v>
      </c>
      <c r="BM242" s="187" t="s">
        <v>2882</v>
      </c>
    </row>
    <row r="243" spans="1:65" s="2" customFormat="1" ht="16.5" customHeight="1">
      <c r="A243" s="35"/>
      <c r="B243" s="144"/>
      <c r="C243" s="221" t="s">
        <v>1994</v>
      </c>
      <c r="D243" s="221" t="s">
        <v>697</v>
      </c>
      <c r="E243" s="222" t="s">
        <v>5334</v>
      </c>
      <c r="F243" s="223" t="s">
        <v>5335</v>
      </c>
      <c r="G243" s="224" t="s">
        <v>980</v>
      </c>
      <c r="H243" s="225">
        <v>50</v>
      </c>
      <c r="I243" s="226"/>
      <c r="J243" s="225">
        <f t="shared" si="35"/>
        <v>0</v>
      </c>
      <c r="K243" s="227"/>
      <c r="L243" s="228"/>
      <c r="M243" s="229" t="s">
        <v>1</v>
      </c>
      <c r="N243" s="230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3293</v>
      </c>
      <c r="AT243" s="187" t="s">
        <v>697</v>
      </c>
      <c r="AU243" s="187" t="s">
        <v>89</v>
      </c>
      <c r="AY243" s="18" t="s">
        <v>524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958</v>
      </c>
      <c r="BM243" s="187" t="s">
        <v>2892</v>
      </c>
    </row>
    <row r="244" spans="1:65" s="2" customFormat="1" ht="21.75" customHeight="1">
      <c r="A244" s="35"/>
      <c r="B244" s="144"/>
      <c r="C244" s="176" t="s">
        <v>2013</v>
      </c>
      <c r="D244" s="176" t="s">
        <v>526</v>
      </c>
      <c r="E244" s="177" t="s">
        <v>5340</v>
      </c>
      <c r="F244" s="178" t="s">
        <v>5341</v>
      </c>
      <c r="G244" s="179" t="s">
        <v>980</v>
      </c>
      <c r="H244" s="180">
        <v>140</v>
      </c>
      <c r="I244" s="181"/>
      <c r="J244" s="180">
        <f t="shared" si="35"/>
        <v>0</v>
      </c>
      <c r="K244" s="182"/>
      <c r="L244" s="36"/>
      <c r="M244" s="183" t="s">
        <v>1</v>
      </c>
      <c r="N244" s="184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958</v>
      </c>
      <c r="AT244" s="187" t="s">
        <v>526</v>
      </c>
      <c r="AU244" s="187" t="s">
        <v>89</v>
      </c>
      <c r="AY244" s="18" t="s">
        <v>524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958</v>
      </c>
      <c r="BM244" s="187" t="s">
        <v>2913</v>
      </c>
    </row>
    <row r="245" spans="1:65" s="2" customFormat="1" ht="16.5" customHeight="1">
      <c r="A245" s="35"/>
      <c r="B245" s="144"/>
      <c r="C245" s="221" t="s">
        <v>2019</v>
      </c>
      <c r="D245" s="221" t="s">
        <v>697</v>
      </c>
      <c r="E245" s="222" t="s">
        <v>5342</v>
      </c>
      <c r="F245" s="223" t="s">
        <v>5343</v>
      </c>
      <c r="G245" s="224" t="s">
        <v>980</v>
      </c>
      <c r="H245" s="225">
        <v>140</v>
      </c>
      <c r="I245" s="226"/>
      <c r="J245" s="225">
        <f t="shared" ref="J245:J251" si="45">ROUND(I245*H245,3)</f>
        <v>0</v>
      </c>
      <c r="K245" s="227"/>
      <c r="L245" s="228"/>
      <c r="M245" s="229" t="s">
        <v>1</v>
      </c>
      <c r="N245" s="230" t="s">
        <v>42</v>
      </c>
      <c r="O245" s="61"/>
      <c r="P245" s="185">
        <f t="shared" ref="P245:P251" si="46">O245*H245</f>
        <v>0</v>
      </c>
      <c r="Q245" s="185">
        <v>0</v>
      </c>
      <c r="R245" s="185">
        <f t="shared" ref="R245:R251" si="47">Q245*H245</f>
        <v>0</v>
      </c>
      <c r="S245" s="185">
        <v>0</v>
      </c>
      <c r="T245" s="186">
        <f t="shared" ref="T245:T251" si="48"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3293</v>
      </c>
      <c r="AT245" s="187" t="s">
        <v>697</v>
      </c>
      <c r="AU245" s="187" t="s">
        <v>89</v>
      </c>
      <c r="AY245" s="18" t="s">
        <v>524</v>
      </c>
      <c r="BE245" s="105">
        <f t="shared" ref="BE245:BE251" si="49">IF(N245="základná",J245,0)</f>
        <v>0</v>
      </c>
      <c r="BF245" s="105">
        <f t="shared" ref="BF245:BF251" si="50">IF(N245="znížená",J245,0)</f>
        <v>0</v>
      </c>
      <c r="BG245" s="105">
        <f t="shared" ref="BG245:BG251" si="51">IF(N245="zákl. prenesená",J245,0)</f>
        <v>0</v>
      </c>
      <c r="BH245" s="105">
        <f t="shared" ref="BH245:BH251" si="52">IF(N245="zníž. prenesená",J245,0)</f>
        <v>0</v>
      </c>
      <c r="BI245" s="105">
        <f t="shared" ref="BI245:BI251" si="53">IF(N245="nulová",J245,0)</f>
        <v>0</v>
      </c>
      <c r="BJ245" s="18" t="s">
        <v>89</v>
      </c>
      <c r="BK245" s="188">
        <f t="shared" ref="BK245:BK251" si="54">ROUND(I245*H245,3)</f>
        <v>0</v>
      </c>
      <c r="BL245" s="18" t="s">
        <v>958</v>
      </c>
      <c r="BM245" s="187" t="s">
        <v>2951</v>
      </c>
    </row>
    <row r="246" spans="1:65" s="2" customFormat="1" ht="21.75" customHeight="1">
      <c r="A246" s="35"/>
      <c r="B246" s="144"/>
      <c r="C246" s="176" t="s">
        <v>2024</v>
      </c>
      <c r="D246" s="176" t="s">
        <v>526</v>
      </c>
      <c r="E246" s="177" t="s">
        <v>5345</v>
      </c>
      <c r="F246" s="178" t="s">
        <v>5346</v>
      </c>
      <c r="G246" s="179" t="s">
        <v>980</v>
      </c>
      <c r="H246" s="180">
        <v>960</v>
      </c>
      <c r="I246" s="181"/>
      <c r="J246" s="180">
        <f t="shared" si="45"/>
        <v>0</v>
      </c>
      <c r="K246" s="182"/>
      <c r="L246" s="36"/>
      <c r="M246" s="183" t="s">
        <v>1</v>
      </c>
      <c r="N246" s="184" t="s">
        <v>42</v>
      </c>
      <c r="O246" s="61"/>
      <c r="P246" s="185">
        <f t="shared" si="46"/>
        <v>0</v>
      </c>
      <c r="Q246" s="185">
        <v>0</v>
      </c>
      <c r="R246" s="185">
        <f t="shared" si="47"/>
        <v>0</v>
      </c>
      <c r="S246" s="185">
        <v>0</v>
      </c>
      <c r="T246" s="186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958</v>
      </c>
      <c r="AT246" s="187" t="s">
        <v>526</v>
      </c>
      <c r="AU246" s="187" t="s">
        <v>89</v>
      </c>
      <c r="AY246" s="18" t="s">
        <v>524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89</v>
      </c>
      <c r="BK246" s="188">
        <f t="shared" si="54"/>
        <v>0</v>
      </c>
      <c r="BL246" s="18" t="s">
        <v>958</v>
      </c>
      <c r="BM246" s="187" t="s">
        <v>2967</v>
      </c>
    </row>
    <row r="247" spans="1:65" s="2" customFormat="1" ht="16.5" customHeight="1">
      <c r="A247" s="35"/>
      <c r="B247" s="144"/>
      <c r="C247" s="221" t="s">
        <v>2029</v>
      </c>
      <c r="D247" s="221" t="s">
        <v>697</v>
      </c>
      <c r="E247" s="222" t="s">
        <v>5347</v>
      </c>
      <c r="F247" s="223" t="s">
        <v>5348</v>
      </c>
      <c r="G247" s="224" t="s">
        <v>980</v>
      </c>
      <c r="H247" s="225">
        <v>960</v>
      </c>
      <c r="I247" s="226"/>
      <c r="J247" s="225">
        <f t="shared" si="45"/>
        <v>0</v>
      </c>
      <c r="K247" s="227"/>
      <c r="L247" s="228"/>
      <c r="M247" s="229" t="s">
        <v>1</v>
      </c>
      <c r="N247" s="230" t="s">
        <v>42</v>
      </c>
      <c r="O247" s="61"/>
      <c r="P247" s="185">
        <f t="shared" si="46"/>
        <v>0</v>
      </c>
      <c r="Q247" s="185">
        <v>0</v>
      </c>
      <c r="R247" s="185">
        <f t="shared" si="47"/>
        <v>0</v>
      </c>
      <c r="S247" s="185">
        <v>0</v>
      </c>
      <c r="T247" s="186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3293</v>
      </c>
      <c r="AT247" s="187" t="s">
        <v>697</v>
      </c>
      <c r="AU247" s="187" t="s">
        <v>89</v>
      </c>
      <c r="AY247" s="18" t="s">
        <v>524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89</v>
      </c>
      <c r="BK247" s="188">
        <f t="shared" si="54"/>
        <v>0</v>
      </c>
      <c r="BL247" s="18" t="s">
        <v>958</v>
      </c>
      <c r="BM247" s="187" t="s">
        <v>3003</v>
      </c>
    </row>
    <row r="248" spans="1:65" s="2" customFormat="1" ht="21.75" customHeight="1">
      <c r="A248" s="35"/>
      <c r="B248" s="144"/>
      <c r="C248" s="176" t="s">
        <v>2033</v>
      </c>
      <c r="D248" s="176" t="s">
        <v>526</v>
      </c>
      <c r="E248" s="177" t="s">
        <v>5349</v>
      </c>
      <c r="F248" s="178" t="s">
        <v>5350</v>
      </c>
      <c r="G248" s="179" t="s">
        <v>980</v>
      </c>
      <c r="H248" s="180">
        <v>890</v>
      </c>
      <c r="I248" s="181"/>
      <c r="J248" s="180">
        <f t="shared" si="45"/>
        <v>0</v>
      </c>
      <c r="K248" s="182"/>
      <c r="L248" s="36"/>
      <c r="M248" s="183" t="s">
        <v>1</v>
      </c>
      <c r="N248" s="184" t="s">
        <v>42</v>
      </c>
      <c r="O248" s="61"/>
      <c r="P248" s="185">
        <f t="shared" si="46"/>
        <v>0</v>
      </c>
      <c r="Q248" s="185">
        <v>0</v>
      </c>
      <c r="R248" s="185">
        <f t="shared" si="47"/>
        <v>0</v>
      </c>
      <c r="S248" s="185">
        <v>0</v>
      </c>
      <c r="T248" s="186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958</v>
      </c>
      <c r="AT248" s="187" t="s">
        <v>526</v>
      </c>
      <c r="AU248" s="187" t="s">
        <v>89</v>
      </c>
      <c r="AY248" s="18" t="s">
        <v>524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89</v>
      </c>
      <c r="BK248" s="188">
        <f t="shared" si="54"/>
        <v>0</v>
      </c>
      <c r="BL248" s="18" t="s">
        <v>958</v>
      </c>
      <c r="BM248" s="187" t="s">
        <v>3017</v>
      </c>
    </row>
    <row r="249" spans="1:65" s="2" customFormat="1" ht="16.5" customHeight="1">
      <c r="A249" s="35"/>
      <c r="B249" s="144"/>
      <c r="C249" s="221" t="s">
        <v>2039</v>
      </c>
      <c r="D249" s="221" t="s">
        <v>697</v>
      </c>
      <c r="E249" s="222" t="s">
        <v>5351</v>
      </c>
      <c r="F249" s="223" t="s">
        <v>5352</v>
      </c>
      <c r="G249" s="224" t="s">
        <v>980</v>
      </c>
      <c r="H249" s="225">
        <v>890</v>
      </c>
      <c r="I249" s="226"/>
      <c r="J249" s="225">
        <f t="shared" si="45"/>
        <v>0</v>
      </c>
      <c r="K249" s="227"/>
      <c r="L249" s="228"/>
      <c r="M249" s="229" t="s">
        <v>1</v>
      </c>
      <c r="N249" s="230" t="s">
        <v>42</v>
      </c>
      <c r="O249" s="61"/>
      <c r="P249" s="185">
        <f t="shared" si="46"/>
        <v>0</v>
      </c>
      <c r="Q249" s="185">
        <v>0</v>
      </c>
      <c r="R249" s="185">
        <f t="shared" si="47"/>
        <v>0</v>
      </c>
      <c r="S249" s="185">
        <v>0</v>
      </c>
      <c r="T249" s="186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3293</v>
      </c>
      <c r="AT249" s="187" t="s">
        <v>697</v>
      </c>
      <c r="AU249" s="187" t="s">
        <v>89</v>
      </c>
      <c r="AY249" s="18" t="s">
        <v>524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89</v>
      </c>
      <c r="BK249" s="188">
        <f t="shared" si="54"/>
        <v>0</v>
      </c>
      <c r="BL249" s="18" t="s">
        <v>958</v>
      </c>
      <c r="BM249" s="187" t="s">
        <v>3028</v>
      </c>
    </row>
    <row r="250" spans="1:65" s="2" customFormat="1" ht="21.75" customHeight="1">
      <c r="A250" s="35"/>
      <c r="B250" s="144"/>
      <c r="C250" s="176" t="s">
        <v>2043</v>
      </c>
      <c r="D250" s="176" t="s">
        <v>526</v>
      </c>
      <c r="E250" s="177" t="s">
        <v>5357</v>
      </c>
      <c r="F250" s="178" t="s">
        <v>5358</v>
      </c>
      <c r="G250" s="179" t="s">
        <v>980</v>
      </c>
      <c r="H250" s="180">
        <v>490</v>
      </c>
      <c r="I250" s="181"/>
      <c r="J250" s="180">
        <f t="shared" si="45"/>
        <v>0</v>
      </c>
      <c r="K250" s="182"/>
      <c r="L250" s="36"/>
      <c r="M250" s="183" t="s">
        <v>1</v>
      </c>
      <c r="N250" s="184" t="s">
        <v>42</v>
      </c>
      <c r="O250" s="61"/>
      <c r="P250" s="185">
        <f t="shared" si="46"/>
        <v>0</v>
      </c>
      <c r="Q250" s="185">
        <v>0</v>
      </c>
      <c r="R250" s="185">
        <f t="shared" si="47"/>
        <v>0</v>
      </c>
      <c r="S250" s="185">
        <v>0</v>
      </c>
      <c r="T250" s="186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958</v>
      </c>
      <c r="AT250" s="187" t="s">
        <v>526</v>
      </c>
      <c r="AU250" s="187" t="s">
        <v>89</v>
      </c>
      <c r="AY250" s="18" t="s">
        <v>524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89</v>
      </c>
      <c r="BK250" s="188">
        <f t="shared" si="54"/>
        <v>0</v>
      </c>
      <c r="BL250" s="18" t="s">
        <v>958</v>
      </c>
      <c r="BM250" s="187" t="s">
        <v>3059</v>
      </c>
    </row>
    <row r="251" spans="1:65" s="2" customFormat="1" ht="16.5" customHeight="1">
      <c r="A251" s="35"/>
      <c r="B251" s="144"/>
      <c r="C251" s="221" t="s">
        <v>2049</v>
      </c>
      <c r="D251" s="221" t="s">
        <v>697</v>
      </c>
      <c r="E251" s="222" t="s">
        <v>5359</v>
      </c>
      <c r="F251" s="223" t="s">
        <v>5360</v>
      </c>
      <c r="G251" s="224" t="s">
        <v>980</v>
      </c>
      <c r="H251" s="225">
        <v>490</v>
      </c>
      <c r="I251" s="226"/>
      <c r="J251" s="225">
        <f t="shared" si="45"/>
        <v>0</v>
      </c>
      <c r="K251" s="227"/>
      <c r="L251" s="228"/>
      <c r="M251" s="229" t="s">
        <v>1</v>
      </c>
      <c r="N251" s="230" t="s">
        <v>42</v>
      </c>
      <c r="O251" s="61"/>
      <c r="P251" s="185">
        <f t="shared" si="46"/>
        <v>0</v>
      </c>
      <c r="Q251" s="185">
        <v>0</v>
      </c>
      <c r="R251" s="185">
        <f t="shared" si="47"/>
        <v>0</v>
      </c>
      <c r="S251" s="185">
        <v>0</v>
      </c>
      <c r="T251" s="186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3293</v>
      </c>
      <c r="AT251" s="187" t="s">
        <v>697</v>
      </c>
      <c r="AU251" s="187" t="s">
        <v>89</v>
      </c>
      <c r="AY251" s="18" t="s">
        <v>524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89</v>
      </c>
      <c r="BK251" s="188">
        <f t="shared" si="54"/>
        <v>0</v>
      </c>
      <c r="BL251" s="18" t="s">
        <v>958</v>
      </c>
      <c r="BM251" s="187" t="s">
        <v>3068</v>
      </c>
    </row>
    <row r="252" spans="1:65" s="12" customFormat="1" ht="22.95" customHeight="1">
      <c r="B252" s="163"/>
      <c r="D252" s="164" t="s">
        <v>75</v>
      </c>
      <c r="E252" s="174" t="s">
        <v>5377</v>
      </c>
      <c r="F252" s="174" t="s">
        <v>5378</v>
      </c>
      <c r="I252" s="166"/>
      <c r="J252" s="175">
        <f>BK252</f>
        <v>0</v>
      </c>
      <c r="L252" s="163"/>
      <c r="M252" s="168"/>
      <c r="N252" s="169"/>
      <c r="O252" s="169"/>
      <c r="P252" s="170">
        <f>SUM(P253:P256)</f>
        <v>0</v>
      </c>
      <c r="Q252" s="169"/>
      <c r="R252" s="170">
        <f>SUM(R253:R256)</f>
        <v>0</v>
      </c>
      <c r="S252" s="169"/>
      <c r="T252" s="171">
        <f>SUM(T253:T256)</f>
        <v>0</v>
      </c>
      <c r="AR252" s="164" t="s">
        <v>537</v>
      </c>
      <c r="AT252" s="172" t="s">
        <v>75</v>
      </c>
      <c r="AU252" s="172" t="s">
        <v>83</v>
      </c>
      <c r="AY252" s="164" t="s">
        <v>524</v>
      </c>
      <c r="BK252" s="173">
        <f>SUM(BK253:BK256)</f>
        <v>0</v>
      </c>
    </row>
    <row r="253" spans="1:65" s="2" customFormat="1" ht="16.5" customHeight="1">
      <c r="A253" s="35"/>
      <c r="B253" s="144"/>
      <c r="C253" s="176" t="s">
        <v>2054</v>
      </c>
      <c r="D253" s="176" t="s">
        <v>526</v>
      </c>
      <c r="E253" s="177" t="s">
        <v>5381</v>
      </c>
      <c r="F253" s="178" t="s">
        <v>5382</v>
      </c>
      <c r="G253" s="179" t="s">
        <v>879</v>
      </c>
      <c r="H253" s="180">
        <v>5</v>
      </c>
      <c r="I253" s="181"/>
      <c r="J253" s="180">
        <f>ROUND(I253*H253,3)</f>
        <v>0</v>
      </c>
      <c r="K253" s="182"/>
      <c r="L253" s="36"/>
      <c r="M253" s="183" t="s">
        <v>1</v>
      </c>
      <c r="N253" s="184" t="s">
        <v>42</v>
      </c>
      <c r="O253" s="61"/>
      <c r="P253" s="185">
        <f>O253*H253</f>
        <v>0</v>
      </c>
      <c r="Q253" s="185">
        <v>0</v>
      </c>
      <c r="R253" s="185">
        <f>Q253*H253</f>
        <v>0</v>
      </c>
      <c r="S253" s="185">
        <v>0</v>
      </c>
      <c r="T253" s="18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958</v>
      </c>
      <c r="AT253" s="187" t="s">
        <v>526</v>
      </c>
      <c r="AU253" s="187" t="s">
        <v>89</v>
      </c>
      <c r="AY253" s="18" t="s">
        <v>524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89</v>
      </c>
      <c r="BK253" s="188">
        <f>ROUND(I253*H253,3)</f>
        <v>0</v>
      </c>
      <c r="BL253" s="18" t="s">
        <v>958</v>
      </c>
      <c r="BM253" s="187" t="s">
        <v>3079</v>
      </c>
    </row>
    <row r="254" spans="1:65" s="2" customFormat="1" ht="16.5" customHeight="1">
      <c r="A254" s="35"/>
      <c r="B254" s="144"/>
      <c r="C254" s="221" t="s">
        <v>2060</v>
      </c>
      <c r="D254" s="221" t="s">
        <v>697</v>
      </c>
      <c r="E254" s="222" t="s">
        <v>5383</v>
      </c>
      <c r="F254" s="223" t="s">
        <v>5384</v>
      </c>
      <c r="G254" s="224" t="s">
        <v>879</v>
      </c>
      <c r="H254" s="225">
        <v>5</v>
      </c>
      <c r="I254" s="226"/>
      <c r="J254" s="225">
        <f>ROUND(I254*H254,3)</f>
        <v>0</v>
      </c>
      <c r="K254" s="227"/>
      <c r="L254" s="228"/>
      <c r="M254" s="229" t="s">
        <v>1</v>
      </c>
      <c r="N254" s="230" t="s">
        <v>42</v>
      </c>
      <c r="O254" s="61"/>
      <c r="P254" s="185">
        <f>O254*H254</f>
        <v>0</v>
      </c>
      <c r="Q254" s="185">
        <v>0</v>
      </c>
      <c r="R254" s="185">
        <f>Q254*H254</f>
        <v>0</v>
      </c>
      <c r="S254" s="185">
        <v>0</v>
      </c>
      <c r="T254" s="18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3293</v>
      </c>
      <c r="AT254" s="187" t="s">
        <v>697</v>
      </c>
      <c r="AU254" s="187" t="s">
        <v>89</v>
      </c>
      <c r="AY254" s="18" t="s">
        <v>524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89</v>
      </c>
      <c r="BK254" s="188">
        <f>ROUND(I254*H254,3)</f>
        <v>0</v>
      </c>
      <c r="BL254" s="18" t="s">
        <v>958</v>
      </c>
      <c r="BM254" s="187" t="s">
        <v>3088</v>
      </c>
    </row>
    <row r="255" spans="1:65" s="2" customFormat="1" ht="21.75" customHeight="1">
      <c r="A255" s="35"/>
      <c r="B255" s="144"/>
      <c r="C255" s="176" t="s">
        <v>2067</v>
      </c>
      <c r="D255" s="176" t="s">
        <v>526</v>
      </c>
      <c r="E255" s="177" t="s">
        <v>5401</v>
      </c>
      <c r="F255" s="178" t="s">
        <v>5402</v>
      </c>
      <c r="G255" s="179" t="s">
        <v>980</v>
      </c>
      <c r="H255" s="180">
        <v>650</v>
      </c>
      <c r="I255" s="181"/>
      <c r="J255" s="180">
        <f>ROUND(I255*H255,3)</f>
        <v>0</v>
      </c>
      <c r="K255" s="182"/>
      <c r="L255" s="36"/>
      <c r="M255" s="183" t="s">
        <v>1</v>
      </c>
      <c r="N255" s="184" t="s">
        <v>42</v>
      </c>
      <c r="O255" s="61"/>
      <c r="P255" s="185">
        <f>O255*H255</f>
        <v>0</v>
      </c>
      <c r="Q255" s="185">
        <v>0</v>
      </c>
      <c r="R255" s="185">
        <f>Q255*H255</f>
        <v>0</v>
      </c>
      <c r="S255" s="185">
        <v>0</v>
      </c>
      <c r="T255" s="18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958</v>
      </c>
      <c r="AT255" s="187" t="s">
        <v>526</v>
      </c>
      <c r="AU255" s="187" t="s">
        <v>89</v>
      </c>
      <c r="AY255" s="18" t="s">
        <v>524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89</v>
      </c>
      <c r="BK255" s="188">
        <f>ROUND(I255*H255,3)</f>
        <v>0</v>
      </c>
      <c r="BL255" s="18" t="s">
        <v>958</v>
      </c>
      <c r="BM255" s="187" t="s">
        <v>3099</v>
      </c>
    </row>
    <row r="256" spans="1:65" s="2" customFormat="1" ht="16.5" customHeight="1">
      <c r="A256" s="35"/>
      <c r="B256" s="144"/>
      <c r="C256" s="221" t="s">
        <v>2072</v>
      </c>
      <c r="D256" s="221" t="s">
        <v>697</v>
      </c>
      <c r="E256" s="222" t="s">
        <v>5403</v>
      </c>
      <c r="F256" s="223" t="s">
        <v>5404</v>
      </c>
      <c r="G256" s="224" t="s">
        <v>980</v>
      </c>
      <c r="H256" s="225">
        <v>650</v>
      </c>
      <c r="I256" s="226"/>
      <c r="J256" s="225">
        <f>ROUND(I256*H256,3)</f>
        <v>0</v>
      </c>
      <c r="K256" s="227"/>
      <c r="L256" s="228"/>
      <c r="M256" s="237" t="s">
        <v>1</v>
      </c>
      <c r="N256" s="238" t="s">
        <v>42</v>
      </c>
      <c r="O256" s="239"/>
      <c r="P256" s="240">
        <f>O256*H256</f>
        <v>0</v>
      </c>
      <c r="Q256" s="240">
        <v>0</v>
      </c>
      <c r="R256" s="240">
        <f>Q256*H256</f>
        <v>0</v>
      </c>
      <c r="S256" s="240">
        <v>0</v>
      </c>
      <c r="T256" s="241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3293</v>
      </c>
      <c r="AT256" s="187" t="s">
        <v>697</v>
      </c>
      <c r="AU256" s="187" t="s">
        <v>89</v>
      </c>
      <c r="AY256" s="18" t="s">
        <v>524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89</v>
      </c>
      <c r="BK256" s="188">
        <f>ROUND(I256*H256,3)</f>
        <v>0</v>
      </c>
      <c r="BL256" s="18" t="s">
        <v>958</v>
      </c>
      <c r="BM256" s="187" t="s">
        <v>3110</v>
      </c>
    </row>
    <row r="257" spans="1:31" s="2" customFormat="1" ht="6.9" customHeight="1">
      <c r="A257" s="35"/>
      <c r="B257" s="50"/>
      <c r="C257" s="51"/>
      <c r="D257" s="51"/>
      <c r="E257" s="51"/>
      <c r="F257" s="51"/>
      <c r="G257" s="51"/>
      <c r="H257" s="51"/>
      <c r="I257" s="51"/>
      <c r="J257" s="51"/>
      <c r="K257" s="51"/>
      <c r="L257" s="36"/>
      <c r="M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</row>
  </sheetData>
  <autoFilter ref="C134:K256" xr:uid="{00000000-0009-0000-0000-000008000000}"/>
  <mergeCells count="17"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46</vt:i4>
      </vt:variant>
    </vt:vector>
  </HeadingPairs>
  <TitlesOfParts>
    <vt:vector size="69" baseType="lpstr">
      <vt:lpstr>Rekapitulácia stavby</vt:lpstr>
      <vt:lpstr>01.1 - ASR + Statika</vt:lpstr>
      <vt:lpstr>01.2 - Elektroinštalácie ...</vt:lpstr>
      <vt:lpstr>01.3 - Elektroinštalácie ...</vt:lpstr>
      <vt:lpstr>01.7 - Vykurovanie SO01 -...</vt:lpstr>
      <vt:lpstr>01.10 - Vzduchotechnika S...</vt:lpstr>
      <vt:lpstr>01.13 - Zdravotechnika SO...</vt:lpstr>
      <vt:lpstr>02.1 - ASR + Statika</vt:lpstr>
      <vt:lpstr>02.2 - Elektroinštalácie ...</vt:lpstr>
      <vt:lpstr>02.3 - Elektroinštalácie ...</vt:lpstr>
      <vt:lpstr>02.4 - VykurovanieSO02 - ...</vt:lpstr>
      <vt:lpstr>02.5 - Vzduchotechnika SO...</vt:lpstr>
      <vt:lpstr>02.6 - Zdravotechnika SO ...</vt:lpstr>
      <vt:lpstr>03 - SO 03 - Drobná archi...</vt:lpstr>
      <vt:lpstr>04 - SO 04 - Výťah</vt:lpstr>
      <vt:lpstr>05.1 - Elektroinštalácie ...</vt:lpstr>
      <vt:lpstr>05.2 - Vykurovanie SO05 -...</vt:lpstr>
      <vt:lpstr>05.3 - Vzduchotechnika SO...</vt:lpstr>
      <vt:lpstr>06 - Zdravotechnika SO 06...</vt:lpstr>
      <vt:lpstr>07 - Zdravotechnika SO 07...</vt:lpstr>
      <vt:lpstr>08 - Elektroinštalácie SO...</vt:lpstr>
      <vt:lpstr>12 - Spevnené plochy a ch...</vt:lpstr>
      <vt:lpstr>Zoznam figúr</vt:lpstr>
      <vt:lpstr>'01.1 - ASR + Statika'!Názvy_tlače</vt:lpstr>
      <vt:lpstr>'01.10 - Vzduchotechnika S...'!Názvy_tlače</vt:lpstr>
      <vt:lpstr>'01.13 - Zdravotechnika SO...'!Názvy_tlače</vt:lpstr>
      <vt:lpstr>'01.2 - Elektroinštalácie ...'!Názvy_tlače</vt:lpstr>
      <vt:lpstr>'01.3 - Elektroinštalácie ...'!Názvy_tlače</vt:lpstr>
      <vt:lpstr>'01.7 - Vykurovanie SO01 -...'!Názvy_tlače</vt:lpstr>
      <vt:lpstr>'02.1 - ASR + Statika'!Názvy_tlače</vt:lpstr>
      <vt:lpstr>'02.2 - Elektroinštalácie ...'!Názvy_tlače</vt:lpstr>
      <vt:lpstr>'02.3 - Elektroinštalácie ...'!Názvy_tlače</vt:lpstr>
      <vt:lpstr>'02.4 - VykurovanieSO02 - ...'!Názvy_tlače</vt:lpstr>
      <vt:lpstr>'02.5 - Vzduchotechnika SO...'!Názvy_tlače</vt:lpstr>
      <vt:lpstr>'02.6 - Zdravotechnika SO ...'!Názvy_tlače</vt:lpstr>
      <vt:lpstr>'03 - SO 03 - Drobná archi...'!Názvy_tlače</vt:lpstr>
      <vt:lpstr>'04 - SO 04 - Výťah'!Názvy_tlače</vt:lpstr>
      <vt:lpstr>'05.1 - Elektroinštalácie ...'!Názvy_tlače</vt:lpstr>
      <vt:lpstr>'05.2 - Vykurovanie SO05 -...'!Názvy_tlače</vt:lpstr>
      <vt:lpstr>'05.3 - Vzduchotechnika SO...'!Názvy_tlače</vt:lpstr>
      <vt:lpstr>'06 - Zdravotechnika SO 06...'!Názvy_tlače</vt:lpstr>
      <vt:lpstr>'07 - Zdravotechnika SO 07...'!Názvy_tlače</vt:lpstr>
      <vt:lpstr>'08 - Elektroinštalácie SO...'!Názvy_tlače</vt:lpstr>
      <vt:lpstr>'12 - Spevnené plochy a ch...'!Názvy_tlače</vt:lpstr>
      <vt:lpstr>'Rekapitulácia stavby'!Názvy_tlače</vt:lpstr>
      <vt:lpstr>'Zoznam figúr'!Názvy_tlače</vt:lpstr>
      <vt:lpstr>'01.1 - ASR + Statika'!Oblasť_tlače</vt:lpstr>
      <vt:lpstr>'01.10 - Vzduchotechnika S...'!Oblasť_tlače</vt:lpstr>
      <vt:lpstr>'01.13 - Zdravotechnika SO...'!Oblasť_tlače</vt:lpstr>
      <vt:lpstr>'01.2 - Elektroinštalácie ...'!Oblasť_tlače</vt:lpstr>
      <vt:lpstr>'01.3 - Elektroinštalácie ...'!Oblasť_tlače</vt:lpstr>
      <vt:lpstr>'01.7 - Vykurovanie SO01 -...'!Oblasť_tlače</vt:lpstr>
      <vt:lpstr>'02.1 - ASR + Statika'!Oblasť_tlače</vt:lpstr>
      <vt:lpstr>'02.2 - Elektroinštalácie ...'!Oblasť_tlače</vt:lpstr>
      <vt:lpstr>'02.3 - Elektroinštalácie ...'!Oblasť_tlače</vt:lpstr>
      <vt:lpstr>'02.4 - VykurovanieSO02 - ...'!Oblasť_tlače</vt:lpstr>
      <vt:lpstr>'02.5 - Vzduchotechnika SO...'!Oblasť_tlače</vt:lpstr>
      <vt:lpstr>'02.6 - Zdravotechnika SO ...'!Oblasť_tlače</vt:lpstr>
      <vt:lpstr>'03 - SO 03 - Drobná archi...'!Oblasť_tlače</vt:lpstr>
      <vt:lpstr>'04 - SO 04 - Výťah'!Oblasť_tlače</vt:lpstr>
      <vt:lpstr>'05.1 - Elektroinštalácie ...'!Oblasť_tlače</vt:lpstr>
      <vt:lpstr>'05.2 - Vykurovanie SO05 -...'!Oblasť_tlače</vt:lpstr>
      <vt:lpstr>'05.3 - Vzduchotechnika SO...'!Oblasť_tlače</vt:lpstr>
      <vt:lpstr>'06 - Zdravotechnika SO 06...'!Oblasť_tlače</vt:lpstr>
      <vt:lpstr>'07 - Zdravotechnika SO 07...'!Oblasť_tlače</vt:lpstr>
      <vt:lpstr>'08 - Elektroinštalácie SO...'!Oblasť_tlače</vt:lpstr>
      <vt:lpstr>'12 - Spevnené plochy a ch...'!Oblasť_tlače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Jana-PC1\Jana</dc:creator>
  <cp:lastModifiedBy>PANTOGRAPH18</cp:lastModifiedBy>
  <dcterms:created xsi:type="dcterms:W3CDTF">2021-01-29T12:22:58Z</dcterms:created>
  <dcterms:modified xsi:type="dcterms:W3CDTF">2021-01-29T17:26:57Z</dcterms:modified>
</cp:coreProperties>
</file>